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현재_통합_문서"/>
  <mc:AlternateContent xmlns:mc="http://schemas.openxmlformats.org/markup-compatibility/2006">
    <mc:Choice Requires="x15">
      <x15ac:absPath xmlns:x15ac="http://schemas.microsoft.com/office/spreadsheetml/2010/11/ac" url="C:\Users\user\Documents\ycy2000.github.io\"/>
    </mc:Choice>
  </mc:AlternateContent>
  <xr:revisionPtr revIDLastSave="0" documentId="13_ncr:1_{48EAB29C-EFB9-4E59-BE37-626FEEF9D1D0}" xr6:coauthVersionLast="47" xr6:coauthVersionMax="47" xr10:uidLastSave="{00000000-0000-0000-0000-000000000000}"/>
  <bookViews>
    <workbookView xWindow="-120" yWindow="-120" windowWidth="29040" windowHeight="15720" tabRatio="691" activeTab="12" xr2:uid="{00000000-000D-0000-FFFF-FFFF00000000}"/>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양예정" sheetId="28" r:id="rId10"/>
    <sheet name="양완료" sheetId="29" r:id="rId11"/>
    <sheet name="리스트" sheetId="30" r:id="rId12"/>
    <sheet name="입항관리" sheetId="27" r:id="rId13"/>
    <sheet name="배차" sheetId="31" r:id="rId14"/>
    <sheet name="DO" sheetId="33" r:id="rId15"/>
    <sheet name="연락처" sheetId="39" r:id="rId16"/>
    <sheet name="미검역" sheetId="23" r:id="rId17"/>
    <sheet name="관리백업" sheetId="24" r:id="rId18"/>
    <sheet name="상환금" sheetId="25" r:id="rId19"/>
    <sheet name="파손확인서" sheetId="26" r:id="rId20"/>
    <sheet name="수산화찰" sheetId="41" r:id="rId21"/>
    <sheet name="축산화찰" sheetId="42" r:id="rId22"/>
    <sheet name="일반화찰" sheetId="43" r:id="rId23"/>
    <sheet name="모듈" sheetId="45" r:id="rId24"/>
    <sheet name="배차다운" sheetId="32" r:id="rId25"/>
    <sheet name="일정" sheetId="40" r:id="rId26"/>
  </sheets>
  <definedNames>
    <definedName name="_xlnm._FilterDatabase" localSheetId="14" hidden="1">DO!$A$2:$Q$3380</definedName>
    <definedName name="_xlnm._FilterDatabase" localSheetId="11" hidden="1">리스트!$D$1:$D$39</definedName>
    <definedName name="_xlnm._FilterDatabase" localSheetId="10" hidden="1">양완료!$S$4:$AW$45</definedName>
    <definedName name="_xlnm._FilterDatabase" localSheetId="1" hidden="1">완료!$C:$Z</definedName>
    <definedName name="_xlnm.Criteria" localSheetId="11">리스트!$AB$22:$AB$23</definedName>
    <definedName name="_xlnm.Criteria" localSheetId="23">모듈!$EP$5:$FB$6</definedName>
    <definedName name="_xlnm.Criteria" localSheetId="10">양완료!$BG$3:$BG$4</definedName>
    <definedName name="_xlnm.Criteria" localSheetId="1">완료!$BD$1:$BF$2</definedName>
    <definedName name="_xlnm.Criteria" localSheetId="2">컨대수!$A$2:$H$3</definedName>
    <definedName name="_xlnm.Extract" localSheetId="11">리스트!$AA$21</definedName>
    <definedName name="_xlnm.Extract" localSheetId="23">모듈!$EP$8:$FC$8</definedName>
    <definedName name="_xlnm.Extract" localSheetId="10">양완료!$BH$2:$BN$2</definedName>
    <definedName name="_xlnm.Extract" localSheetId="1">완료!$BH$1:$BQ$1</definedName>
    <definedName name="_xlnm.Extract" localSheetId="2">컨대수!$A$5:$H$5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62" i="27" l="1"/>
  <c r="E36" i="27"/>
  <c r="E45" i="27" l="1"/>
  <c r="E40" i="27"/>
  <c r="E61" i="27"/>
  <c r="E39" i="27"/>
  <c r="E60" i="27"/>
  <c r="E33" i="27"/>
  <c r="E59" i="27"/>
  <c r="E58" i="27"/>
  <c r="E57" i="27"/>
  <c r="E56" i="27"/>
  <c r="E55" i="27"/>
  <c r="E54" i="27"/>
  <c r="E38" i="27"/>
  <c r="E37" i="27"/>
  <c r="E53" i="27"/>
  <c r="E52" i="27"/>
  <c r="E51" i="27"/>
  <c r="E50" i="27"/>
  <c r="E49" i="27"/>
  <c r="E48" i="27"/>
  <c r="E47" i="27"/>
  <c r="E46" i="27"/>
  <c r="E44" i="27"/>
  <c r="E43" i="27"/>
  <c r="E42" i="27"/>
  <c r="E35" i="27"/>
  <c r="E34" i="27"/>
  <c r="E41" i="27"/>
  <c r="E14" i="27"/>
  <c r="H24" i="43"/>
  <c r="A24" i="43"/>
  <c r="H17" i="43"/>
  <c r="A17" i="43"/>
  <c r="A4" i="18"/>
  <c r="B4" i="18"/>
  <c r="C4" i="18"/>
  <c r="D4" i="18"/>
  <c r="E4" i="18"/>
  <c r="F4" i="18"/>
  <c r="G4" i="18"/>
  <c r="H4" i="18"/>
  <c r="I4" i="18"/>
  <c r="J4" i="18"/>
  <c r="A5" i="18"/>
  <c r="B5" i="18"/>
  <c r="C5" i="18"/>
  <c r="D5" i="18"/>
  <c r="E5" i="18"/>
  <c r="F5" i="18"/>
  <c r="G5" i="18"/>
  <c r="H5" i="18"/>
  <c r="I5" i="18"/>
  <c r="J5" i="18"/>
  <c r="A6" i="18"/>
  <c r="B6" i="18"/>
  <c r="C6" i="18"/>
  <c r="D6" i="18"/>
  <c r="E6" i="18"/>
  <c r="F6" i="18"/>
  <c r="G6" i="18"/>
  <c r="H6" i="18"/>
  <c r="I6" i="18"/>
  <c r="J6" i="18"/>
  <c r="A7" i="18"/>
  <c r="B7" i="18"/>
  <c r="C7" i="18"/>
  <c r="D7" i="18"/>
  <c r="E7" i="18"/>
  <c r="F7" i="18"/>
  <c r="G7" i="18"/>
  <c r="H7" i="18"/>
  <c r="I7" i="18"/>
  <c r="J7" i="18"/>
  <c r="B10" i="17"/>
  <c r="C10" i="17"/>
  <c r="D10" i="17"/>
  <c r="E10" i="17"/>
  <c r="F10" i="17"/>
  <c r="G10" i="17"/>
  <c r="H10" i="17"/>
  <c r="B11" i="17"/>
  <c r="G11" i="17" s="1"/>
  <c r="C11" i="17"/>
  <c r="D11" i="17"/>
  <c r="E11" i="17"/>
  <c r="F11" i="17"/>
  <c r="H11" i="17"/>
  <c r="B12" i="17"/>
  <c r="C12" i="17"/>
  <c r="D12" i="17"/>
  <c r="E12" i="17"/>
  <c r="F12" i="17"/>
  <c r="G12" i="17"/>
  <c r="H12" i="17"/>
  <c r="B13" i="17"/>
  <c r="C13" i="17"/>
  <c r="D13" i="17"/>
  <c r="E13" i="17"/>
  <c r="F13" i="17"/>
  <c r="G13" i="17"/>
  <c r="H13" i="17"/>
  <c r="E163" i="27"/>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E69" i="27"/>
  <c r="E68" i="27"/>
  <c r="E67" i="27"/>
  <c r="E66" i="27"/>
  <c r="E65" i="27"/>
  <c r="E64" i="27"/>
  <c r="E63" i="27"/>
  <c r="E32" i="27"/>
  <c r="E31" i="27"/>
  <c r="E30" i="27"/>
  <c r="E29" i="27"/>
  <c r="E28" i="27"/>
  <c r="E27" i="27"/>
  <c r="E26" i="27"/>
  <c r="E21" i="27"/>
  <c r="E20" i="27"/>
  <c r="E17" i="27"/>
  <c r="E16" i="27"/>
  <c r="E15" i="27"/>
  <c r="E13" i="27"/>
  <c r="E12" i="27"/>
  <c r="E11" i="27"/>
  <c r="E10" i="27"/>
  <c r="E9" i="27"/>
  <c r="E8" i="27"/>
  <c r="E7" i="27"/>
  <c r="K1" i="27"/>
  <c r="A1" i="27"/>
  <c r="D45" i="25"/>
  <c r="E45" i="25" s="1"/>
  <c r="F45" i="25" s="1"/>
  <c r="D44" i="25"/>
  <c r="E44" i="25" s="1"/>
  <c r="F44" i="25" s="1"/>
  <c r="D43" i="25"/>
  <c r="E43" i="25" s="1"/>
  <c r="F43" i="25" s="1"/>
  <c r="D42" i="25"/>
  <c r="E42" i="25" s="1"/>
  <c r="F42" i="25" s="1"/>
  <c r="D41" i="25"/>
  <c r="E41" i="25" s="1"/>
  <c r="F41" i="25" s="1"/>
  <c r="D40" i="25"/>
  <c r="E40" i="25" s="1"/>
  <c r="F40" i="25" s="1"/>
  <c r="D39" i="25"/>
  <c r="E39" i="25" s="1"/>
  <c r="F39" i="25" s="1"/>
  <c r="E38" i="25"/>
  <c r="F38" i="25" s="1"/>
  <c r="D38" i="25"/>
  <c r="D37" i="25"/>
  <c r="E37" i="25" s="1"/>
  <c r="F37" i="25" s="1"/>
  <c r="D36" i="25"/>
  <c r="E36" i="25" s="1"/>
  <c r="F36" i="25" s="1"/>
  <c r="D35" i="25"/>
  <c r="E35" i="25" s="1"/>
  <c r="F35" i="25" s="1"/>
  <c r="E34" i="25"/>
  <c r="F34" i="25" s="1"/>
  <c r="D34" i="25"/>
  <c r="D33" i="25"/>
  <c r="E33" i="25" s="1"/>
  <c r="F33" i="25" s="1"/>
  <c r="D32" i="25"/>
  <c r="E32" i="25" s="1"/>
  <c r="F32" i="25" s="1"/>
  <c r="E31" i="25"/>
  <c r="F31" i="25" s="1"/>
  <c r="D31" i="25"/>
  <c r="E30" i="25"/>
  <c r="F30" i="25" s="1"/>
  <c r="D30" i="25"/>
  <c r="D29" i="25"/>
  <c r="E29" i="25" s="1"/>
  <c r="F29" i="25" s="1"/>
  <c r="D28" i="25"/>
  <c r="E28" i="25" s="1"/>
  <c r="F28" i="25" s="1"/>
  <c r="F27" i="25"/>
  <c r="E27" i="25"/>
  <c r="D27" i="25"/>
  <c r="D26" i="25"/>
  <c r="E26" i="25" s="1"/>
  <c r="F26" i="25" s="1"/>
  <c r="D25" i="25"/>
  <c r="E25" i="25" s="1"/>
  <c r="F25" i="25" s="1"/>
  <c r="D24" i="25"/>
  <c r="E24" i="25" s="1"/>
  <c r="F24" i="25" s="1"/>
  <c r="F23" i="25"/>
  <c r="E23" i="25"/>
  <c r="D23" i="25"/>
  <c r="D22" i="25"/>
  <c r="E22" i="25" s="1"/>
  <c r="F22" i="25" s="1"/>
  <c r="D21" i="25"/>
  <c r="E21" i="25" s="1"/>
  <c r="F21" i="25" s="1"/>
  <c r="D20" i="25"/>
  <c r="E20" i="25" s="1"/>
  <c r="F20" i="25" s="1"/>
  <c r="D19" i="25"/>
  <c r="E19" i="25" s="1"/>
  <c r="F19" i="25" s="1"/>
  <c r="D18" i="25"/>
  <c r="E18" i="25" s="1"/>
  <c r="F18" i="25" s="1"/>
  <c r="D17" i="25"/>
  <c r="E17" i="25" s="1"/>
  <c r="F17" i="25" s="1"/>
  <c r="D16" i="25"/>
  <c r="E16" i="25" s="1"/>
  <c r="F16" i="25" s="1"/>
  <c r="D15" i="25"/>
  <c r="E15" i="25" s="1"/>
  <c r="F15" i="25" s="1"/>
  <c r="E14" i="25"/>
  <c r="F14" i="25" s="1"/>
  <c r="D14" i="25"/>
  <c r="D13" i="25"/>
  <c r="E13" i="25" s="1"/>
  <c r="F13" i="25" s="1"/>
  <c r="D12" i="25"/>
  <c r="E12" i="25" s="1"/>
  <c r="F12" i="25" s="1"/>
  <c r="D11" i="25"/>
  <c r="E11" i="25" s="1"/>
  <c r="F11" i="25" s="1"/>
  <c r="E10" i="25"/>
  <c r="F10" i="25" s="1"/>
  <c r="D10" i="25"/>
  <c r="D9" i="25"/>
  <c r="E9" i="25" s="1"/>
  <c r="F9" i="25" s="1"/>
  <c r="D8" i="25"/>
  <c r="E8" i="25" s="1"/>
  <c r="F8" i="25" s="1"/>
  <c r="E7" i="25"/>
  <c r="F7" i="25" s="1"/>
  <c r="D7" i="25"/>
  <c r="E6" i="25"/>
  <c r="F6" i="25" s="1"/>
  <c r="D6" i="25"/>
  <c r="D5" i="25"/>
  <c r="E5" i="25" s="1"/>
  <c r="F5" i="25" s="1"/>
  <c r="D4" i="25"/>
  <c r="E4" i="25" s="1"/>
  <c r="F4" i="25" s="1"/>
  <c r="F3" i="25"/>
  <c r="E3" i="25"/>
  <c r="D3" i="25"/>
  <c r="D2" i="25"/>
  <c r="E2" i="25" s="1"/>
  <c r="F2" i="25" s="1"/>
  <c r="D522" i="24"/>
  <c r="D521" i="24"/>
  <c r="D520" i="24"/>
  <c r="D519" i="24"/>
  <c r="D518" i="24"/>
  <c r="D517" i="24"/>
  <c r="D516" i="24"/>
  <c r="D515" i="24"/>
  <c r="R1" i="23"/>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1" i="22"/>
  <c r="L61" i="22"/>
  <c r="J61" i="22"/>
  <c r="I61"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198" i="22"/>
  <c r="Q190" i="22"/>
  <c r="N190" i="22"/>
  <c r="H190" i="22"/>
  <c r="Q189" i="22"/>
  <c r="N189" i="22"/>
  <c r="H189" i="22"/>
  <c r="Q188" i="22"/>
  <c r="P188" i="22"/>
  <c r="N188" i="22"/>
  <c r="H188" i="22"/>
  <c r="Q187" i="22"/>
  <c r="N187" i="22"/>
  <c r="H187" i="22"/>
  <c r="Q186" i="22"/>
  <c r="N186" i="22"/>
  <c r="H186" i="22"/>
  <c r="Q185" i="22"/>
  <c r="N185" i="22"/>
  <c r="H185" i="22"/>
  <c r="Q184" i="22"/>
  <c r="N184" i="22"/>
  <c r="H184" i="22"/>
  <c r="Q183" i="22"/>
  <c r="N183" i="22"/>
  <c r="H183" i="22"/>
  <c r="Q182" i="22"/>
  <c r="N182" i="22"/>
  <c r="H182" i="22"/>
  <c r="Q181" i="22"/>
  <c r="N181" i="22"/>
  <c r="H181" i="22"/>
  <c r="Q180" i="22"/>
  <c r="P180" i="22"/>
  <c r="N180" i="22"/>
  <c r="H180" i="22"/>
  <c r="Q179" i="22"/>
  <c r="P179" i="22"/>
  <c r="N179" i="22"/>
  <c r="H179" i="22"/>
  <c r="Q178" i="22"/>
  <c r="P178" i="22"/>
  <c r="N178" i="22"/>
  <c r="H178" i="22"/>
  <c r="Q177" i="22"/>
  <c r="P177" i="22"/>
  <c r="N177" i="22"/>
  <c r="H177" i="22"/>
  <c r="Q176" i="22"/>
  <c r="P176" i="22"/>
  <c r="N176" i="22"/>
  <c r="H176" i="22"/>
  <c r="Q175" i="22"/>
  <c r="P175" i="22"/>
  <c r="N175" i="22"/>
  <c r="H175" i="22"/>
  <c r="Q174" i="22"/>
  <c r="P174" i="22"/>
  <c r="N174" i="22"/>
  <c r="H174" i="22"/>
  <c r="Q173" i="22"/>
  <c r="P173" i="22"/>
  <c r="N173" i="22"/>
  <c r="H173" i="22"/>
  <c r="Q172" i="22"/>
  <c r="P172" i="22"/>
  <c r="N172" i="22"/>
  <c r="H172" i="22"/>
  <c r="Q171" i="22"/>
  <c r="P171" i="22"/>
  <c r="N171" i="22"/>
  <c r="H171" i="22"/>
  <c r="Q170" i="22"/>
  <c r="P170" i="22"/>
  <c r="N170" i="22"/>
  <c r="H170" i="22"/>
  <c r="Q169" i="22"/>
  <c r="P169" i="22"/>
  <c r="N169" i="22"/>
  <c r="H169" i="22"/>
  <c r="Q168" i="22"/>
  <c r="P168" i="22"/>
  <c r="N168" i="22"/>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Q11" i="22"/>
  <c r="P11" i="22"/>
  <c r="N11" i="22"/>
  <c r="H11" i="22"/>
  <c r="U9" i="22"/>
  <c r="U7" i="22"/>
  <c r="F2" i="20"/>
  <c r="J3" i="18"/>
  <c r="I3" i="18"/>
  <c r="H3" i="18"/>
  <c r="G3" i="18"/>
  <c r="F3" i="18"/>
  <c r="E3" i="18"/>
  <c r="D3" i="18"/>
  <c r="C3" i="18"/>
  <c r="B3" i="18"/>
  <c r="A3" i="18"/>
  <c r="D2" i="18"/>
  <c r="H26" i="17"/>
  <c r="G26" i="17"/>
  <c r="H9" i="17"/>
  <c r="F9" i="17"/>
  <c r="E9" i="17"/>
  <c r="D9" i="17"/>
  <c r="C9" i="17"/>
  <c r="B9" i="17"/>
  <c r="G9" i="17" s="1"/>
  <c r="F26"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F596" i="15"/>
  <c r="G596" i="15" s="1"/>
  <c r="G576" i="15"/>
  <c r="G549" i="15"/>
  <c r="G442" i="15"/>
  <c r="G418" i="15"/>
  <c r="G333" i="15"/>
  <c r="G309" i="15"/>
  <c r="G254" i="15"/>
  <c r="O189" i="22" l="1"/>
  <c r="O188" i="22"/>
  <c r="F1" i="27"/>
  <c r="O184" i="22"/>
  <c r="O167" i="22"/>
  <c r="O176" i="22"/>
  <c r="O178" i="22"/>
  <c r="O177" i="22"/>
  <c r="O128" i="22"/>
  <c r="O130" i="22"/>
  <c r="O135" i="22"/>
  <c r="O144" i="22"/>
  <c r="O146" i="22"/>
  <c r="O151" i="22"/>
  <c r="O160" i="22"/>
  <c r="O162" i="22"/>
  <c r="O145" i="22"/>
  <c r="O161" i="22"/>
  <c r="O129" i="22"/>
  <c r="O27" i="22"/>
  <c r="O29" i="22"/>
  <c r="O75" i="22"/>
  <c r="O77" i="22"/>
  <c r="O81" i="22"/>
  <c r="O98" i="22"/>
  <c r="U8" i="22" s="1"/>
  <c r="O99" i="22"/>
  <c r="O119" i="22"/>
  <c r="O123" i="22"/>
  <c r="O131" i="22"/>
  <c r="O132" i="22"/>
  <c r="O134" i="22"/>
  <c r="O136" i="22"/>
  <c r="O138" i="22"/>
  <c r="O139" i="22"/>
  <c r="O140" i="22"/>
  <c r="O142" i="22"/>
  <c r="O143" i="22"/>
  <c r="O147" i="22"/>
  <c r="O148" i="22"/>
  <c r="O150" i="22"/>
  <c r="O152" i="22"/>
  <c r="O154" i="22"/>
  <c r="O155" i="22"/>
  <c r="O156" i="22"/>
  <c r="O158" i="22"/>
  <c r="O159" i="22"/>
  <c r="O163" i="22"/>
  <c r="O164" i="22"/>
  <c r="O166" i="22"/>
  <c r="O168" i="22"/>
  <c r="O170" i="22"/>
  <c r="O171" i="22"/>
  <c r="O172" i="22"/>
  <c r="O174" i="22"/>
  <c r="O175" i="22"/>
  <c r="O179" i="22"/>
  <c r="O180" i="22"/>
  <c r="O141" i="22"/>
  <c r="O157" i="22"/>
  <c r="O173" i="22"/>
  <c r="O183" i="22"/>
  <c r="O187" i="22"/>
  <c r="O137" i="22"/>
  <c r="O153" i="22"/>
  <c r="O169" i="22"/>
  <c r="O182" i="22"/>
  <c r="O186" i="22"/>
  <c r="O76" i="22"/>
  <c r="O133" i="22"/>
  <c r="O149" i="22"/>
  <c r="O165" i="22"/>
  <c r="O181" i="22"/>
  <c r="O185" i="22"/>
  <c r="O190" i="22"/>
  <c r="O82" i="22"/>
  <c r="O86" i="22"/>
  <c r="O91" i="22"/>
  <c r="O93" i="22"/>
  <c r="O95" i="22"/>
  <c r="O97" i="22"/>
  <c r="O100" i="22"/>
  <c r="O102" i="22"/>
  <c r="O103" i="22"/>
  <c r="O104" i="22"/>
  <c r="O106" i="22"/>
  <c r="O107" i="22"/>
  <c r="O108" i="22"/>
  <c r="O110" i="22"/>
  <c r="O111" i="22"/>
  <c r="O112" i="22"/>
  <c r="O114" i="22"/>
  <c r="O115" i="22"/>
  <c r="O116" i="22"/>
  <c r="O118" i="22"/>
  <c r="O120" i="22"/>
  <c r="O122" i="22"/>
  <c r="O124" i="22"/>
  <c r="O126" i="22"/>
  <c r="O127" i="22"/>
  <c r="O113" i="22"/>
  <c r="O59" i="22"/>
  <c r="O61" i="22"/>
  <c r="O79" i="22"/>
  <c r="O28" i="22"/>
  <c r="O125" i="22"/>
  <c r="O96" i="22"/>
  <c r="O109" i="22"/>
  <c r="O60" i="22"/>
  <c r="O80" i="22"/>
  <c r="O92" i="22"/>
  <c r="O105" i="22"/>
  <c r="O121" i="22"/>
  <c r="O101" i="22"/>
  <c r="O117" i="22"/>
  <c r="O67" i="22"/>
  <c r="O69" i="22"/>
  <c r="O43" i="22"/>
  <c r="O45" i="22"/>
  <c r="O44" i="22"/>
  <c r="O68" i="22"/>
  <c r="O70" i="22"/>
  <c r="O19" i="22"/>
  <c r="O21" i="22"/>
  <c r="O35" i="22"/>
  <c r="O37" i="22"/>
  <c r="O51" i="22"/>
  <c r="O53" i="22"/>
  <c r="O65" i="22"/>
  <c r="O71" i="22"/>
  <c r="O73" i="22"/>
  <c r="O74" i="22"/>
  <c r="O78" i="22"/>
  <c r="O83" i="22"/>
  <c r="O85" i="22"/>
  <c r="O87" i="22"/>
  <c r="O89" i="22"/>
  <c r="O90" i="22"/>
  <c r="O94" i="22"/>
  <c r="O72" i="22"/>
  <c r="O88" i="22"/>
  <c r="O20" i="22"/>
  <c r="O36" i="22"/>
  <c r="O52" i="22"/>
  <c r="O84" i="22"/>
  <c r="O23" i="22"/>
  <c r="O25" i="22"/>
  <c r="O31" i="22"/>
  <c r="O33" i="22"/>
  <c r="O39" i="22"/>
  <c r="O41" i="22"/>
  <c r="O47" i="22"/>
  <c r="O49" i="22"/>
  <c r="O55" i="22"/>
  <c r="O57" i="22"/>
  <c r="O63" i="22"/>
  <c r="O32" i="22"/>
  <c r="O40" i="22"/>
  <c r="O48" i="22"/>
  <c r="O18" i="22"/>
  <c r="O26" i="22"/>
  <c r="O34" i="22"/>
  <c r="O42" i="22"/>
  <c r="O50" i="22"/>
  <c r="O58" i="22"/>
  <c r="O66" i="22"/>
  <c r="O22" i="22"/>
  <c r="O30" i="22"/>
  <c r="O38" i="22"/>
  <c r="O46" i="22"/>
  <c r="O54" i="22"/>
  <c r="O62" i="22"/>
  <c r="O24" i="22"/>
  <c r="O56" i="22"/>
  <c r="O64" i="22"/>
  <c r="O11" i="22"/>
  <c r="O12" i="22"/>
  <c r="O13" i="22"/>
  <c r="O14" i="22"/>
  <c r="O15" i="22"/>
  <c r="O17" i="22"/>
  <c r="O16" i="22"/>
  <c r="J192" i="22"/>
  <c r="M192" i="22"/>
  <c r="U10" i="22"/>
  <c r="U12" i="22"/>
  <c r="U14" i="22"/>
  <c r="P192" i="22"/>
  <c r="J191" i="22" l="1"/>
  <c r="M191" i="22"/>
  <c r="P191" i="22"/>
  <c r="U11" i="22"/>
  <c r="U13" i="22"/>
  <c r="H34" i="41" l="1"/>
  <c r="A34" i="41"/>
  <c r="H23" i="41"/>
  <c r="A23" i="41"/>
  <c r="B2" i="29" l="1"/>
  <c r="B2" i="28" l="1"/>
  <c r="BF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<sst xmlns="http://schemas.openxmlformats.org/spreadsheetml/2006/main" count="136701" uniqueCount="36049">
  <si>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</si>
  <si>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</si>
  <si>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</si>
  <si>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</si>
  <si>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</si>
  <si>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</si>
  <si>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</si>
  <si>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</si>
  <si>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</si>
  <si>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</si>
  <si>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</si>
  <si>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</si>
  <si>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</si>
  <si>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</si>
  <si>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</si>
  <si>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</si>
  <si>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</si>
  <si>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</si>
  <si>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</si>
  <si>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</si>
  <si>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연락처</t>
  </si>
  <si>
    <t>일정</t>
  </si>
  <si>
    <t>수산화찰</t>
  </si>
  <si>
    <t>축산화찰</t>
  </si>
  <si>
    <t>일반화찰</t>
  </si>
  <si>
    <t>모듈</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</si>
  <si>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</si>
  <si>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</si>
  <si>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</si>
  <si>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</si>
  <si>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</si>
  <si>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</si>
  <si>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</si>
  <si>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</si>
  <si>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</si>
  <si>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</si>
  <si>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</si>
  <si>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</si>
  <si>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</si>
  <si>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</si>
  <si>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</si>
  <si>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</si>
  <si>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</si>
  <si>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</si>
  <si>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</si>
  <si>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</si>
  <si>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</si>
  <si>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</si>
  <si>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</si>
  <si>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</si>
  <si>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</si>
  <si>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</si>
  <si>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</si>
  <si>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</si>
  <si>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</si>
  <si>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</si>
  <si>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</si>
  <si>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</si>
  <si>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</si>
  <si>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</si>
  <si>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</si>
  <si>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</si>
  <si>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</si>
  <si>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</si>
  <si>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</si>
  <si>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</si>
  <si>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</si>
  <si>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</si>
  <si>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</si>
  <si>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</si>
  <si>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</si>
  <si>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</si>
  <si>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</si>
  <si>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</si>
  <si>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</si>
  <si>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</si>
  <si>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</si>
  <si>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</si>
  <si>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</si>
  <si>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</si>
  <si>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</si>
  <si>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</si>
  <si>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</si>
  <si>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</si>
  <si>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</si>
  <si>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</si>
  <si>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</si>
  <si>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</si>
  <si>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</si>
  <si>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</si>
  <si>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</si>
  <si>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</si>
  <si>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</si>
  <si>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</si>
  <si>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</si>
  <si>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</si>
  <si>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</si>
  <si>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</si>
  <si>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</si>
  <si>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</si>
  <si>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</si>
  <si>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</si>
  <si>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</si>
  <si>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</si>
  <si>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</si>
  <si>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</si>
  <si>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</si>
  <si>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</si>
  <si>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</si>
  <si>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</si>
  <si>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</si>
  <si>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</si>
  <si>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</si>
  <si>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</si>
  <si>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</si>
  <si>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</si>
  <si>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</si>
  <si>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</si>
  <si>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</si>
  <si>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</si>
  <si>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</si>
  <si>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</si>
  <si>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</si>
  <si>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</si>
  <si>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</si>
  <si>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</si>
  <si>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</si>
  <si>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</si>
  <si>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</si>
  <si>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</si>
  <si>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</si>
  <si>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</si>
  <si>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</si>
  <si>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</si>
  <si>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</si>
  <si>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</si>
  <si>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</si>
  <si>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</si>
  <si>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</si>
  <si>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</si>
  <si>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</si>
  <si>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</si>
  <si>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</si>
  <si>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</si>
  <si>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</si>
  <si>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</si>
  <si>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</si>
  <si>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</si>
  <si>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</si>
  <si>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</si>
  <si>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</si>
  <si>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</si>
  <si>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</si>
  <si>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</si>
  <si>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</si>
  <si>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</si>
  <si>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</si>
  <si>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</si>
  <si>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</si>
  <si>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</si>
  <si>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</si>
  <si>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</si>
  <si>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</si>
  <si>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</si>
  <si>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</si>
  <si>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</si>
  <si>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</si>
  <si>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</si>
  <si>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</si>
  <si>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</si>
  <si>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</si>
  <si>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MAEUJBS236537</t>
  </si>
  <si>
    <t>SUDU8232505</t>
  </si>
  <si>
    <t>S.I.F-4430</t>
  </si>
  <si>
    <t>MAEUJBS236225</t>
  </si>
  <si>
    <t>MNBU9117922</t>
  </si>
  <si>
    <t>200GUP</t>
  </si>
  <si>
    <t>S.I.F-1215</t>
  </si>
  <si>
    <t>2024.7.16,17</t>
  </si>
  <si>
    <t>COSU6453279650</t>
  </si>
  <si>
    <t>FBIU5188408</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</si>
  <si>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</si>
  <si>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</si>
  <si>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</si>
  <si>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</si>
  <si>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</si>
  <si>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</si>
  <si>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</si>
  <si>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</si>
  <si>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</si>
  <si>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</si>
  <si>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</si>
  <si>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</si>
  <si>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</si>
  <si>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</si>
  <si>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</si>
  <si>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</si>
  <si>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</si>
  <si>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</si>
  <si>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</si>
  <si>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</si>
  <si>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</si>
  <si>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</si>
  <si>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</si>
  <si>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</si>
  <si>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</si>
  <si>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</si>
  <si>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</si>
  <si>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</si>
  <si>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</si>
  <si>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</si>
  <si>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</si>
  <si>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</si>
  <si>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</si>
  <si>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</si>
  <si>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</si>
  <si>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</si>
  <si>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</si>
  <si>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</si>
  <si>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</si>
  <si>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</si>
  <si>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</si>
  <si>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</si>
  <si>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</si>
  <si>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</si>
  <si>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</si>
  <si>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</si>
  <si>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</si>
  <si>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</si>
  <si>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</si>
  <si>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</si>
  <si>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</si>
  <si>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</si>
  <si>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</si>
  <si>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</si>
  <si>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</si>
  <si>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</si>
  <si>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</si>
  <si>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</si>
  <si>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</si>
  <si>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</si>
  <si>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</si>
  <si>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</si>
  <si>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</si>
  <si>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</si>
  <si>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</si>
  <si>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</si>
  <si>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</si>
  <si>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</si>
  <si>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</si>
  <si>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</si>
  <si>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</si>
  <si>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</si>
  <si>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</si>
  <si>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</si>
  <si>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</si>
  <si>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</si>
  <si>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</si>
  <si>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</si>
  <si>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</si>
  <si>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</si>
  <si>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</si>
  <si>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</si>
  <si>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</si>
  <si>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</si>
  <si>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</si>
  <si>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</si>
  <si>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</si>
  <si>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</si>
  <si>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</si>
  <si>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</si>
  <si>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</si>
  <si>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</si>
  <si>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</si>
  <si>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</si>
  <si>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</si>
  <si>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</si>
  <si>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</si>
  <si>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</si>
  <si>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</si>
  <si>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</si>
  <si>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</si>
  <si>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</si>
  <si>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</si>
  <si>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</si>
  <si>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</si>
  <si>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</si>
  <si>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</si>
  <si>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</si>
  <si>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</si>
  <si>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</si>
  <si>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</si>
  <si>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</si>
  <si>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</si>
  <si>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</si>
  <si>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</si>
  <si>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</si>
  <si>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</si>
  <si>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</si>
  <si>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</si>
  <si>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</si>
  <si>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</si>
  <si>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</si>
  <si>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</si>
  <si>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</si>
  <si>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</si>
  <si>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</si>
  <si>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</si>
  <si>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</si>
  <si>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</si>
  <si>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</si>
  <si>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</si>
  <si>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</si>
  <si>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</si>
  <si>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</si>
  <si>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</si>
  <si>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</si>
  <si>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</si>
  <si>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</si>
  <si>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</si>
  <si>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</si>
  <si>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</si>
  <si>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</si>
  <si>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</si>
  <si>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</si>
  <si>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</si>
  <si>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</si>
  <si>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</si>
  <si>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</si>
  <si>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</si>
  <si>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</si>
  <si>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</si>
  <si>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</si>
  <si>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</si>
  <si>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</si>
  <si>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</si>
  <si>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</si>
  <si>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</si>
  <si>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</si>
  <si>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</si>
  <si>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</si>
  <si>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</si>
  <si>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</si>
  <si>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</si>
  <si>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</si>
  <si>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</si>
  <si>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</si>
  <si>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</si>
  <si>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</si>
  <si>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</si>
  <si>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</si>
  <si>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</si>
  <si>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</si>
  <si>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</si>
  <si>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</si>
  <si>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</si>
  <si>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</si>
  <si>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</si>
  <si>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</si>
  <si>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</si>
  <si>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</si>
  <si>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</si>
  <si>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</si>
  <si>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</si>
  <si>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</si>
  <si>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</si>
  <si>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</si>
  <si>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</si>
  <si>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</si>
  <si>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</si>
  <si>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</si>
  <si>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</si>
  <si>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</si>
  <si>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</si>
  <si>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</si>
  <si>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</si>
  <si>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</si>
  <si>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</si>
  <si>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</si>
  <si>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</si>
  <si>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</si>
  <si>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</si>
  <si>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</si>
  <si>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</si>
  <si>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</si>
  <si>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</si>
  <si>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</si>
  <si>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</si>
  <si>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</si>
  <si>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</si>
  <si>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</si>
  <si>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</si>
  <si>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</si>
  <si>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</si>
  <si>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</si>
  <si>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</si>
  <si>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</si>
  <si>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</si>
  <si>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</si>
  <si>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</si>
  <si>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</si>
  <si>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</si>
  <si>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</si>
  <si>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</si>
  <si>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</si>
  <si>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</si>
  <si>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</si>
  <si>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</si>
  <si>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</si>
  <si>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</si>
  <si>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</si>
  <si>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</si>
  <si>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</si>
  <si>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</si>
  <si>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</si>
  <si>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</si>
  <si>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</si>
  <si>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</si>
  <si>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</si>
  <si>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</si>
  <si>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</si>
  <si>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</si>
  <si>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</si>
  <si>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나모티엘에스</t>
    <phoneticPr fontId="1" type="noConversion"/>
  </si>
  <si>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</si>
  <si>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</si>
  <si>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</si>
  <si>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</si>
  <si>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</si>
  <si>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</si>
  <si>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</si>
  <si>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</si>
  <si>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</si>
  <si>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</si>
  <si>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</si>
  <si>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</si>
  <si>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</si>
  <si>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</si>
  <si>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</si>
  <si>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</si>
  <si>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</si>
  <si>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</si>
  <si>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</si>
  <si>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</si>
  <si>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</si>
  <si>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</si>
  <si>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</si>
  <si>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</si>
  <si>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</si>
  <si>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</si>
  <si>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</si>
  <si>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</si>
  <si>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</si>
  <si>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</si>
  <si>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</si>
  <si>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</si>
  <si>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</si>
  <si>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</si>
  <si>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</si>
  <si>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</si>
  <si>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</si>
  <si>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</si>
  <si>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</si>
  <si>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</si>
  <si>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</si>
  <si>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</si>
  <si>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</si>
  <si>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</si>
  <si>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</si>
  <si>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</si>
  <si>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</si>
  <si>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</si>
  <si>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</si>
  <si>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</si>
  <si>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</si>
  <si>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</si>
  <si>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</si>
  <si>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</si>
  <si>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</si>
  <si>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</si>
  <si>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</si>
  <si>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</si>
  <si>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</si>
  <si>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</si>
  <si>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</si>
  <si>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</si>
  <si>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</si>
  <si>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</si>
  <si>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</si>
  <si>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</si>
  <si>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</si>
  <si>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</si>
  <si>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</si>
  <si>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</si>
  <si>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</si>
  <si>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</si>
  <si>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</si>
  <si>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</si>
  <si>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</si>
  <si>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</si>
  <si>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</si>
  <si>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</si>
  <si>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</si>
  <si>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</si>
  <si>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</si>
  <si>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</si>
  <si>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</si>
  <si>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</si>
  <si>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</si>
  <si>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</si>
  <si>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</si>
  <si>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</si>
  <si>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</si>
  <si>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</si>
  <si>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</si>
  <si>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</si>
  <si>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</si>
  <si>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</si>
  <si>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</si>
  <si>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</si>
  <si>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</si>
  <si>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</si>
  <si>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</si>
  <si>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</si>
  <si>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</si>
  <si>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</si>
  <si>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</si>
  <si>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</si>
  <si>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</si>
  <si>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</si>
  <si>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</si>
  <si>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</si>
  <si>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</si>
  <si>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</si>
  <si>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</si>
  <si>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</si>
  <si>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</si>
  <si>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</si>
  <si>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</si>
  <si>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</si>
  <si>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</si>
  <si>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</si>
  <si>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</si>
  <si>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</si>
  <si>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</si>
  <si>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</si>
  <si>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</si>
  <si>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</si>
  <si>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</si>
  <si>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</si>
  <si>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</si>
  <si>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</si>
  <si>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</si>
  <si>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</si>
  <si>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</si>
  <si>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</si>
  <si>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</si>
  <si>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</si>
  <si>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</si>
  <si>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</si>
  <si>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</si>
  <si>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</si>
  <si>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</si>
  <si>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</si>
  <si>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</si>
  <si>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</si>
  <si>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</si>
  <si>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</si>
  <si>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</si>
  <si>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</si>
  <si>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</si>
  <si>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</si>
  <si>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</si>
  <si>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</si>
  <si>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</si>
  <si>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</si>
  <si>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</si>
  <si>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</si>
  <si>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</si>
  <si>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</si>
  <si>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</si>
  <si>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</si>
  <si>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</si>
  <si>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</si>
  <si>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</si>
  <si>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</si>
  <si>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</si>
  <si>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</si>
  <si>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</si>
  <si>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</si>
  <si>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</si>
  <si>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</si>
  <si>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</si>
  <si>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</si>
  <si>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</si>
  <si>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</si>
  <si>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</si>
  <si>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</si>
  <si>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</si>
  <si>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</si>
  <si>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</si>
  <si>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</si>
  <si>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</si>
  <si>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</si>
  <si>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</si>
  <si>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</si>
  <si>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</si>
  <si>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</si>
  <si>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</si>
  <si>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</si>
  <si>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</si>
  <si>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</si>
  <si>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</si>
  <si>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</si>
  <si>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</si>
  <si>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</si>
  <si>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</si>
  <si>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</si>
  <si>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</si>
  <si>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</si>
  <si>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</si>
  <si>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</si>
  <si>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</si>
  <si>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</si>
  <si>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</si>
  <si>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</si>
  <si>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</si>
  <si>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</si>
  <si>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</si>
  <si>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</si>
  <si>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</si>
  <si>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</si>
  <si>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</si>
  <si>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</si>
  <si>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</si>
  <si>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</si>
  <si>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</si>
  <si>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</si>
  <si>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</si>
  <si>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</si>
  <si>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</si>
  <si>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</si>
  <si>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</si>
  <si>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</si>
  <si>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</si>
  <si>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</si>
  <si>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</si>
  <si>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</si>
  <si>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</si>
  <si>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</si>
  <si>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</si>
  <si>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</si>
  <si>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</si>
  <si>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</si>
  <si>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</si>
  <si>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</si>
  <si>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</si>
  <si>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</si>
  <si>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</si>
  <si>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</si>
  <si>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</si>
  <si>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</si>
  <si>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</si>
  <si>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</si>
  <si>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</si>
  <si>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</si>
  <si>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</si>
  <si>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</si>
  <si>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</si>
  <si>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</si>
  <si>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</si>
  <si>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</si>
  <si>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</si>
  <si>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</si>
  <si>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</si>
  <si>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</si>
  <si>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</si>
  <si>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</si>
  <si>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</si>
  <si>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</si>
  <si>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</si>
  <si>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</si>
  <si>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</si>
  <si>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</si>
  <si>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</si>
  <si>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</si>
  <si>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</si>
  <si>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</si>
  <si>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</si>
  <si>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</si>
  <si>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</si>
  <si>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</si>
  <si>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</si>
  <si>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</si>
  <si>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</si>
  <si>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</si>
  <si>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</si>
  <si>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</si>
  <si>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</si>
  <si>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</si>
  <si>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</si>
  <si>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</si>
  <si>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</si>
  <si>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</si>
  <si>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</si>
  <si>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</si>
  <si>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</si>
  <si>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</si>
  <si>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</si>
  <si>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</si>
  <si>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</si>
  <si>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</si>
  <si>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</si>
  <si>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</si>
  <si>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</si>
  <si>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</si>
  <si>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</si>
  <si>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</si>
  <si>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</si>
  <si>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</si>
  <si>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</si>
  <si>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</si>
  <si>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</si>
  <si>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</si>
  <si>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</si>
  <si>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</si>
  <si>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</si>
  <si>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</si>
  <si>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</si>
  <si>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</si>
  <si>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</si>
  <si>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</si>
  <si>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</si>
  <si>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</si>
  <si>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</si>
  <si>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</si>
  <si>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</si>
  <si>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</si>
  <si>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</si>
  <si>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</si>
  <si>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</si>
  <si>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</si>
  <si>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</si>
  <si>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</si>
  <si>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</si>
  <si>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</si>
  <si>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</si>
  <si>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</si>
  <si>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</si>
  <si>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</si>
  <si>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</si>
  <si>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</si>
  <si>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</si>
  <si>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</si>
  <si>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</si>
  <si>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</si>
  <si>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</si>
  <si>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</si>
  <si>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</si>
  <si>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</si>
  <si>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</si>
  <si>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</si>
  <si>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</si>
  <si>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</si>
  <si>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</si>
  <si>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</si>
  <si>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</si>
  <si>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</si>
  <si>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</si>
  <si>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</si>
  <si>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</si>
  <si>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</si>
  <si>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</si>
  <si>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</si>
  <si>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</si>
  <si>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</si>
  <si>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</si>
  <si>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</si>
  <si>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</si>
  <si>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</si>
  <si>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</si>
  <si>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</si>
  <si>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</si>
  <si>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</si>
  <si>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</si>
  <si>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</si>
  <si>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</si>
  <si>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</si>
  <si>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</si>
  <si>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</si>
  <si>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</si>
  <si>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</si>
  <si>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</si>
  <si>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</si>
  <si>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</si>
  <si>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</si>
  <si>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</si>
  <si>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</si>
  <si>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</si>
  <si>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</si>
  <si>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</si>
  <si>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</si>
  <si>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</si>
  <si>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</si>
  <si>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</si>
  <si>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</si>
  <si>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</si>
  <si>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</si>
  <si>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</si>
  <si>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</si>
  <si>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</si>
  <si>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</si>
  <si>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</si>
  <si>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</si>
  <si>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</si>
  <si>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</si>
  <si>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</si>
  <si>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</si>
  <si>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</si>
  <si>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</si>
  <si>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</si>
  <si>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</si>
  <si>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</si>
  <si>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</si>
  <si>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</si>
  <si>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</si>
  <si>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</si>
  <si>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</si>
  <si>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</si>
  <si>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</si>
  <si>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</si>
  <si>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</si>
  <si>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</si>
  <si>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</si>
  <si>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</si>
  <si>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</si>
  <si>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</si>
  <si>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</si>
  <si>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</si>
  <si>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</si>
  <si>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</si>
  <si>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</si>
  <si>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</si>
  <si>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</si>
  <si>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</si>
  <si>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</si>
  <si>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</si>
  <si>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</si>
  <si>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</si>
  <si>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</si>
  <si>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</si>
  <si>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</si>
  <si>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</si>
  <si>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</si>
  <si>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</si>
  <si>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</si>
  <si>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</si>
  <si>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</si>
  <si>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</si>
  <si>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</si>
  <si>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</si>
  <si>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</si>
  <si>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</si>
  <si>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</si>
  <si>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</si>
  <si>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</si>
  <si>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</si>
  <si>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</si>
  <si>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</si>
  <si>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</si>
  <si>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</si>
  <si>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</si>
  <si>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</si>
  <si>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</si>
  <si>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</si>
  <si>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</si>
  <si>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</si>
  <si>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</si>
  <si>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</si>
  <si>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</si>
  <si>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</si>
  <si>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</si>
  <si>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</si>
  <si>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</si>
  <si>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</si>
  <si>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</si>
  <si>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</si>
  <si>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</si>
  <si>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</si>
  <si>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</si>
  <si>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</si>
  <si>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</si>
  <si>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</si>
  <si>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</si>
  <si>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</si>
  <si>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</si>
  <si>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</si>
  <si>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</si>
  <si>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</si>
  <si>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</si>
  <si>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</si>
  <si>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</si>
  <si>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</si>
  <si>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</si>
  <si>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</si>
  <si>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</si>
  <si>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</si>
  <si>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</si>
  <si>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</si>
  <si>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</si>
  <si>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</si>
  <si>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</si>
  <si>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</si>
  <si>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</si>
  <si>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</si>
  <si>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</si>
  <si>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</si>
  <si>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</si>
  <si>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</si>
  <si>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</si>
  <si>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</si>
  <si>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</si>
  <si>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</si>
  <si>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</si>
  <si>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</si>
  <si>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</si>
  <si>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</si>
  <si>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</si>
  <si>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</si>
  <si>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</si>
  <si>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</si>
  <si>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</si>
  <si>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</si>
  <si>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</si>
  <si>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</si>
  <si>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</si>
  <si>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</si>
  <si>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</si>
  <si>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</si>
  <si>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</si>
  <si>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</si>
  <si>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</si>
  <si>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</si>
  <si>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</si>
  <si>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</si>
  <si>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</si>
  <si>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</si>
  <si>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</si>
  <si>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</si>
  <si>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</si>
  <si>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</si>
  <si>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</si>
  <si>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</si>
  <si>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</si>
  <si>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</si>
  <si>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</si>
  <si>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</si>
  <si>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</si>
  <si>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</si>
  <si>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</si>
  <si>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</si>
  <si>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</si>
  <si>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</si>
  <si>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</si>
  <si>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</si>
  <si>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</si>
  <si>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</si>
  <si>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</si>
  <si>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</si>
  <si>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</si>
  <si>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</si>
  <si>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</si>
  <si>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</si>
  <si>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</si>
  <si>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</si>
  <si>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</si>
  <si>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</si>
  <si>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</si>
  <si>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</si>
  <si>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</si>
  <si>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</si>
  <si>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</si>
  <si>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</si>
  <si>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</si>
  <si>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</si>
  <si>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</si>
  <si>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</si>
  <si>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</si>
  <si>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</si>
  <si>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</si>
  <si>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</si>
  <si>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</si>
  <si>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</si>
  <si>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</si>
  <si>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</si>
  <si>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</si>
  <si>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</si>
  <si>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</si>
  <si>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</si>
  <si>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</si>
  <si>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</si>
  <si>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</si>
  <si>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</si>
  <si>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</si>
  <si>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</si>
  <si>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</si>
  <si>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</si>
  <si>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</si>
  <si>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</si>
  <si>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</si>
  <si>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</si>
  <si>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</si>
  <si>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</si>
  <si>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</si>
  <si>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</si>
  <si>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</si>
  <si>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</si>
  <si>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</si>
  <si>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</si>
  <si>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</si>
  <si>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</si>
  <si>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</si>
  <si>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</si>
  <si>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</si>
  <si>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</si>
  <si>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</si>
  <si>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</si>
  <si>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</si>
  <si>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</si>
  <si>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</si>
  <si>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</si>
  <si>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</si>
  <si>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</si>
  <si>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</si>
  <si>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</si>
  <si>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</si>
  <si>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</si>
  <si>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</si>
  <si>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</si>
  <si>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</si>
  <si>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</si>
  <si>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</si>
  <si>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</si>
  <si>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</si>
  <si>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</si>
  <si>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</si>
  <si>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</si>
  <si>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</si>
  <si>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</si>
  <si>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</si>
  <si>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</si>
  <si>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</si>
  <si>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</si>
  <si>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</si>
  <si>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</si>
  <si>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</si>
  <si>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</si>
  <si>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</si>
  <si>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</si>
  <si>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</si>
  <si>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</si>
  <si>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</si>
  <si>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</si>
  <si>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</si>
  <si>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</si>
  <si>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</si>
  <si>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</si>
  <si>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</si>
  <si>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</si>
  <si>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</si>
  <si>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</si>
  <si>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</si>
  <si>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</si>
  <si>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</si>
  <si>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</si>
  <si>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</si>
  <si>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</si>
  <si>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</si>
  <si>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</si>
  <si>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</si>
  <si>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</si>
  <si>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</si>
  <si>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</si>
  <si>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</si>
  <si>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</si>
  <si>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</si>
  <si>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</si>
  <si>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</si>
  <si>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</si>
  <si>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</si>
  <si>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</si>
  <si>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</si>
  <si>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</si>
  <si>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</si>
  <si>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</si>
  <si>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</si>
  <si>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</si>
  <si>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</si>
  <si>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</si>
  <si>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</si>
  <si>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</si>
  <si>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</si>
  <si>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</si>
  <si>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</si>
  <si>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</si>
  <si>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</si>
  <si>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</si>
  <si>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</si>
  <si>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</si>
  <si>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</si>
  <si>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</si>
  <si>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</si>
  <si>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</si>
  <si>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</si>
  <si>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</si>
  <si>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</si>
  <si>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</si>
  <si>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</si>
  <si>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</si>
  <si>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</si>
  <si>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</si>
  <si>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</si>
  <si>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</si>
  <si>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</si>
  <si>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</si>
  <si>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</si>
  <si>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</si>
  <si>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</si>
  <si>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</si>
  <si>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</si>
  <si>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</si>
  <si>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</si>
  <si>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</si>
  <si>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</si>
  <si>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</si>
  <si>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</si>
  <si>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</si>
  <si>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</si>
  <si>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</si>
  <si>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</si>
  <si>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</si>
  <si>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</si>
  <si>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</si>
  <si>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</si>
  <si>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</si>
  <si>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</si>
  <si>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</si>
  <si>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</si>
  <si>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</si>
  <si>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</si>
  <si>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</si>
  <si>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</si>
  <si>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</si>
  <si>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</si>
  <si>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</si>
  <si>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</si>
  <si>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</si>
  <si>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</si>
  <si>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</si>
  <si>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</si>
  <si>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</si>
  <si>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</si>
  <si>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</si>
  <si>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</si>
  <si>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</si>
  <si>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</si>
  <si>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</si>
  <si>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</si>
  <si>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</si>
  <si>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</si>
  <si>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</si>
  <si>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</si>
  <si>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</si>
  <si>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</si>
  <si>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</si>
  <si>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</si>
  <si>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</si>
  <si>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</si>
  <si>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</si>
  <si>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</si>
  <si>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</si>
  <si>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</si>
  <si>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</si>
  <si>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</si>
  <si>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</si>
  <si>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</si>
  <si>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</si>
  <si>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</si>
  <si>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</si>
  <si>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</si>
  <si>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</si>
  <si>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</si>
  <si>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</si>
  <si>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</si>
  <si>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</si>
  <si>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</si>
  <si>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</si>
  <si>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</si>
  <si>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</si>
  <si>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</si>
  <si>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</si>
  <si>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</si>
  <si>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</si>
  <si>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</si>
  <si>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</si>
  <si>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</si>
  <si>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</si>
  <si>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</si>
  <si>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</si>
  <si>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</si>
  <si>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</si>
  <si>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</si>
  <si>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</si>
  <si>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</si>
  <si>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</si>
  <si>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</si>
  <si>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</si>
  <si>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</si>
  <si>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</si>
  <si>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</si>
  <si>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</si>
  <si>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</si>
  <si>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</si>
  <si>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</si>
  <si>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</si>
  <si>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</si>
  <si>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</si>
  <si>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</si>
  <si>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</si>
  <si>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</si>
  <si>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</si>
  <si>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</si>
  <si>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</si>
  <si>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</si>
  <si>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</si>
  <si>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</si>
  <si>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</si>
  <si>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</si>
  <si>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</si>
  <si>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</si>
  <si>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</si>
  <si>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</si>
  <si>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</si>
  <si>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</si>
  <si>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</si>
  <si>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</si>
  <si>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</si>
  <si>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</si>
  <si>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</si>
  <si>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</si>
  <si>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</si>
  <si>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</si>
  <si>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</si>
  <si>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</si>
  <si>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</si>
  <si>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</si>
  <si>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</si>
  <si>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</si>
  <si>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</si>
  <si>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</si>
  <si>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</si>
  <si>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</si>
  <si>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</si>
  <si>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</si>
  <si>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</si>
  <si>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</si>
  <si>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</si>
  <si>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</si>
  <si>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</si>
  <si>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</si>
  <si>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</si>
  <si>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</si>
  <si>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</si>
  <si>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</si>
  <si>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</si>
  <si>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</si>
  <si>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</si>
  <si>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</si>
  <si>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</si>
  <si>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</si>
  <si>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</si>
  <si>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</si>
  <si>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</si>
  <si>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</si>
  <si>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</si>
  <si>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</si>
  <si>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</si>
  <si>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</si>
  <si>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</si>
  <si>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</si>
  <si>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</si>
  <si>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</si>
  <si>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</si>
  <si>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</si>
  <si>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</si>
  <si>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</si>
  <si>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</si>
  <si>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</si>
  <si>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</si>
  <si>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</si>
  <si>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</si>
  <si>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</si>
  <si>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</si>
  <si>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</si>
  <si>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</si>
  <si>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</si>
  <si>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</si>
  <si>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</si>
  <si>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</si>
  <si>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</si>
  <si>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</si>
  <si>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</si>
  <si>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</si>
  <si>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</si>
  <si>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</si>
  <si>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</si>
  <si>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</si>
  <si>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</si>
  <si>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</si>
  <si>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</si>
  <si>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</si>
  <si>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</si>
  <si>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</si>
  <si>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</si>
  <si>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</si>
  <si>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</si>
  <si>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</si>
  <si>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</si>
  <si>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</si>
  <si>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</si>
  <si>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</si>
  <si>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</si>
  <si>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</si>
  <si>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</si>
  <si>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</si>
  <si>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</si>
  <si>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</si>
  <si>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</si>
  <si>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</si>
  <si>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</si>
  <si>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</si>
  <si>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</si>
  <si>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</si>
  <si>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</si>
  <si>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</si>
  <si>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</si>
  <si>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</si>
  <si>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</si>
  <si>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</si>
  <si>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</si>
  <si>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</si>
  <si>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</si>
  <si>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</si>
  <si>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</si>
  <si>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</si>
  <si>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</si>
  <si>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</si>
  <si>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</si>
  <si>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</si>
  <si>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</si>
  <si>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</si>
  <si>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</si>
  <si>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</si>
  <si>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</si>
  <si>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</si>
  <si>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</si>
  <si>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</si>
  <si>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</si>
  <si>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</si>
  <si>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</si>
  <si>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</si>
  <si>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</si>
  <si>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</si>
  <si>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</si>
  <si>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</si>
  <si>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</si>
  <si>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</si>
  <si>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</si>
  <si>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</si>
  <si>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</si>
  <si>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</si>
  <si>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</si>
  <si>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</si>
  <si>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</si>
  <si>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</si>
  <si>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</si>
  <si>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</si>
  <si>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</si>
  <si>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</si>
  <si>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</si>
  <si>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</si>
  <si>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</si>
  <si>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</si>
  <si>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</si>
  <si>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</si>
  <si>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</si>
  <si>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</si>
  <si>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</si>
  <si>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</si>
  <si>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</si>
  <si>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</si>
  <si>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</si>
  <si>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</si>
  <si>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</si>
  <si>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</si>
  <si>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</si>
  <si>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</si>
  <si>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</si>
  <si>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</si>
  <si>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</si>
  <si>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</si>
  <si>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</si>
  <si>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</si>
  <si>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</si>
  <si>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</si>
  <si>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</si>
  <si>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</si>
  <si>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</si>
  <si>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</si>
  <si>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</si>
  <si>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</si>
  <si>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</si>
  <si>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</si>
  <si>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</si>
  <si>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</si>
  <si>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</si>
  <si>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</si>
  <si>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</si>
  <si>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</si>
  <si>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</si>
  <si>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</si>
  <si>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</si>
  <si>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</si>
  <si>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</si>
  <si>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</si>
  <si>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</si>
  <si>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</si>
  <si>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</si>
  <si>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</si>
  <si>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</si>
  <si>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</si>
  <si>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</si>
  <si>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</si>
  <si>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</si>
  <si>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</si>
  <si>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</si>
  <si>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</si>
  <si>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</si>
  <si>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</si>
  <si>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</si>
  <si>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</si>
  <si>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</si>
  <si>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</si>
  <si>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</si>
  <si>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</si>
  <si>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</si>
  <si>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</si>
  <si>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</si>
  <si>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</si>
  <si>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</si>
  <si>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</si>
  <si>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</si>
  <si>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</si>
  <si>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</si>
  <si>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</si>
  <si>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</si>
  <si>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</si>
  <si>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</si>
  <si>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</si>
  <si>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</si>
  <si>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</si>
  <si>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</si>
  <si>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</si>
  <si>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</si>
  <si>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</si>
  <si>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</si>
  <si>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</si>
  <si>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</si>
  <si>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</si>
  <si>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</si>
  <si>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</si>
  <si>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</si>
  <si>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</si>
  <si>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</si>
  <si>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</si>
  <si>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</si>
  <si>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</si>
  <si>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</si>
  <si>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</si>
  <si>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</si>
  <si>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</si>
  <si>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</si>
  <si>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</si>
  <si>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</si>
  <si>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</si>
  <si>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</si>
  <si>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</si>
  <si>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</si>
  <si>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</si>
  <si>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</si>
  <si>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</si>
  <si>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</si>
  <si>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</si>
  <si>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</si>
  <si>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</si>
  <si>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</si>
  <si>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</si>
  <si>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</si>
  <si>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</si>
  <si>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</si>
  <si>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</si>
  <si>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</si>
  <si>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</si>
  <si>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</si>
  <si>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</si>
  <si>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</si>
  <si>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</si>
  <si>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</si>
  <si>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</si>
  <si>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</si>
  <si>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</si>
  <si>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</si>
  <si>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</si>
  <si>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</si>
  <si>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</si>
  <si>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</si>
  <si>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</si>
  <si>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</si>
  <si>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</si>
  <si>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</si>
  <si>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</si>
  <si>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</si>
  <si>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</si>
  <si>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</si>
  <si>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</si>
  <si>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</si>
  <si>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</si>
  <si>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</si>
  <si>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</si>
  <si>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</si>
  <si>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</si>
  <si>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</si>
  <si>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</si>
  <si>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</si>
  <si>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</si>
  <si>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</si>
  <si>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</si>
  <si>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</si>
  <si>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</si>
  <si>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</si>
  <si>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</si>
  <si>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</si>
  <si>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</si>
  <si>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</si>
  <si>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</si>
  <si>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</si>
  <si>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</si>
  <si>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</si>
  <si>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</si>
  <si>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</si>
  <si>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</si>
  <si>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</si>
  <si>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</si>
  <si>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</si>
  <si>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</si>
  <si>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</si>
  <si>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</si>
  <si>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</si>
  <si>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</si>
  <si>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</si>
  <si>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</si>
  <si>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</si>
  <si>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</si>
  <si>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</si>
  <si>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</si>
  <si>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</si>
  <si>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</si>
  <si>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</si>
  <si>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</si>
  <si>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</si>
  <si>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</si>
  <si>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</si>
  <si>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</si>
  <si>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</si>
  <si>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</si>
  <si>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</si>
  <si>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</si>
  <si>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</si>
  <si>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</si>
  <si>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</si>
  <si>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</si>
  <si>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</si>
  <si>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</si>
  <si>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</si>
  <si>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</si>
  <si>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</si>
  <si>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</si>
  <si>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</si>
  <si>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</si>
  <si>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</si>
  <si>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</si>
  <si>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</si>
  <si>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</si>
  <si>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</si>
  <si>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</si>
  <si>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</si>
  <si>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</si>
  <si>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</si>
  <si>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</si>
  <si>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</si>
  <si>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</si>
  <si>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</si>
  <si>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</si>
  <si>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</si>
  <si>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</si>
  <si>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</si>
  <si>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</si>
  <si>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</si>
  <si>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</si>
  <si>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</si>
  <si>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</si>
  <si>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</si>
  <si>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</si>
  <si>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</si>
  <si>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</si>
  <si>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</si>
  <si>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</si>
  <si>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</si>
  <si>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</si>
  <si>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</si>
  <si>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</si>
  <si>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</si>
  <si>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</si>
  <si>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</si>
  <si>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</si>
  <si>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</si>
  <si>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</si>
  <si>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</si>
  <si>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</si>
  <si>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</si>
  <si>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</si>
  <si>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</si>
  <si>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</si>
  <si>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</si>
  <si>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</si>
  <si>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</si>
  <si>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</si>
  <si>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</si>
  <si>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</si>
  <si>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</si>
  <si>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</si>
  <si>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</si>
  <si>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</si>
  <si>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</si>
  <si>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</si>
  <si>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</si>
  <si>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</si>
  <si>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</si>
  <si>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</si>
  <si>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</si>
  <si>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</si>
  <si>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</si>
  <si>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</si>
  <si>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</si>
  <si>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</si>
  <si>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</si>
  <si>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</si>
  <si>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</si>
  <si>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</si>
  <si>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</si>
  <si>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</si>
  <si>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</si>
  <si>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</si>
  <si>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</si>
  <si>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</si>
  <si>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</si>
  <si>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</si>
  <si>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</si>
  <si>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</si>
  <si>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</si>
  <si>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</si>
  <si>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</si>
  <si>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</si>
  <si>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</si>
  <si>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</si>
  <si>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</si>
  <si>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</si>
  <si>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</si>
  <si>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</si>
  <si>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</si>
  <si>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</si>
  <si>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</si>
  <si>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</si>
  <si>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</si>
  <si>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</si>
  <si>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</si>
  <si>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</si>
  <si>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</si>
  <si>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</si>
  <si>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</si>
  <si>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</si>
  <si>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</si>
  <si>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</si>
  <si>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</si>
  <si>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</si>
  <si>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</si>
  <si>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</si>
  <si>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</si>
  <si>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</si>
  <si>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</si>
  <si>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</si>
  <si>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</si>
  <si>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</si>
  <si>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</si>
  <si>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</si>
  <si>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</si>
  <si>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</si>
  <si>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</si>
  <si>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</si>
  <si>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</si>
  <si>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</si>
  <si>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</si>
  <si>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</si>
  <si>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</si>
  <si>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</si>
  <si>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</si>
  <si>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</si>
  <si>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</si>
  <si>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</si>
  <si>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</si>
  <si>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</si>
  <si>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</si>
  <si>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</si>
  <si>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</si>
  <si>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</si>
  <si>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</si>
  <si>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</si>
  <si>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</si>
  <si>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</si>
  <si>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</si>
  <si>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</si>
  <si>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</si>
  <si>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</si>
  <si>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</si>
  <si>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</si>
  <si>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</si>
  <si>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</si>
  <si>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</si>
  <si>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</si>
  <si>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</si>
  <si>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</si>
  <si>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</si>
  <si>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</si>
  <si>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</si>
  <si>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</si>
  <si>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</si>
  <si>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</si>
  <si>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</si>
  <si>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</si>
  <si>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</si>
  <si>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</si>
  <si>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</si>
  <si>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</si>
  <si>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</si>
  <si>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</si>
  <si>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</si>
  <si>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</si>
  <si>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</si>
  <si>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</si>
  <si>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</si>
  <si>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</si>
  <si>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</si>
  <si>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</si>
  <si>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</si>
  <si>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</si>
  <si>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</si>
  <si>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</si>
  <si>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</si>
  <si>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</si>
  <si>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</si>
  <si>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</si>
  <si>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</si>
  <si>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</si>
  <si>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</si>
  <si>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</si>
  <si>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</si>
  <si>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</si>
  <si>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</si>
  <si>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</si>
  <si>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</si>
  <si>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</si>
  <si>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</si>
  <si>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</si>
  <si>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</si>
  <si>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</si>
  <si>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</si>
  <si>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</si>
  <si>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</si>
  <si>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</si>
  <si>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</si>
  <si>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</si>
  <si>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</si>
  <si>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</si>
  <si>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</si>
  <si>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</si>
  <si>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</si>
  <si>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</si>
  <si>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</si>
  <si>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</si>
  <si>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</si>
  <si>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</si>
  <si>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</si>
  <si>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</si>
  <si>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</si>
  <si>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</si>
  <si>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</si>
  <si>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</si>
  <si>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</si>
  <si>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</si>
  <si>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</si>
  <si>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</si>
  <si>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</si>
  <si>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</si>
  <si>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</si>
  <si>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</si>
  <si>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</si>
  <si>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</si>
  <si>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</si>
  <si>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</si>
  <si>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</si>
  <si>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</si>
  <si>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</si>
  <si>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</si>
  <si>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</si>
  <si>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</si>
  <si>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</si>
  <si>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</si>
  <si>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</si>
  <si>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</si>
  <si>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</si>
  <si>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</si>
  <si>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</si>
  <si>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</si>
  <si>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</si>
  <si>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</si>
  <si>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</si>
  <si>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</si>
  <si>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</si>
  <si>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</si>
  <si>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</si>
  <si>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</si>
  <si>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</si>
  <si>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</si>
  <si>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</si>
  <si>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</si>
  <si>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</si>
  <si>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</si>
  <si>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</si>
  <si>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</si>
  <si>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</si>
  <si>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</si>
  <si>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</si>
  <si>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</si>
  <si>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</si>
  <si>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</si>
  <si>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</si>
  <si>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</si>
  <si>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</si>
  <si>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</si>
  <si>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</si>
  <si>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</si>
  <si>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</si>
  <si>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</si>
  <si>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</si>
  <si>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</si>
  <si>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</si>
  <si>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</si>
  <si>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</si>
  <si>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</si>
  <si>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</si>
  <si>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</si>
  <si>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</si>
  <si>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</si>
  <si>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</si>
  <si>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</si>
  <si>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</si>
  <si>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</si>
  <si>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</si>
  <si>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</si>
  <si>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</si>
  <si>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</si>
  <si>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</si>
  <si>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</si>
  <si>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</si>
  <si>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</si>
  <si>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</si>
  <si>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</si>
  <si>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</si>
  <si>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</si>
  <si>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</si>
  <si>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</si>
  <si>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</si>
  <si>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</si>
  <si>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</si>
  <si>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</si>
  <si>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</si>
  <si>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</si>
  <si>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</si>
  <si>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</si>
  <si>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</si>
  <si>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</si>
  <si>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</si>
  <si>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</si>
  <si>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</si>
  <si>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</si>
  <si>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</si>
  <si>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</si>
  <si>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</si>
  <si>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</si>
  <si>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</si>
  <si>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</si>
  <si>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</si>
  <si>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</si>
  <si>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</si>
  <si>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</si>
  <si>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</si>
  <si>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</si>
  <si>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</si>
  <si>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</si>
  <si>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</si>
  <si>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</si>
  <si>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</si>
  <si>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</si>
  <si>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</si>
  <si>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</si>
  <si>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</si>
  <si>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</si>
  <si>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</si>
  <si>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</si>
  <si>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</si>
  <si>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</si>
  <si>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</si>
  <si>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</si>
  <si>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</si>
  <si>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</si>
  <si>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</si>
  <si>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</si>
  <si>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</si>
  <si>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</si>
  <si>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</si>
  <si>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</si>
  <si>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</si>
  <si>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</si>
  <si>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</si>
  <si>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</si>
  <si>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</si>
  <si>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</si>
  <si>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</si>
  <si>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</si>
  <si>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</si>
  <si>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</si>
  <si>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</si>
  <si>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</si>
  <si>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</si>
  <si>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</si>
  <si>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</si>
  <si>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</si>
  <si>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</si>
  <si>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</si>
  <si>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</si>
  <si>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</si>
  <si>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</si>
  <si>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</si>
  <si>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</si>
  <si>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</si>
  <si>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</si>
  <si>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</si>
  <si>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</si>
  <si>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</si>
  <si>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</si>
  <si>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</si>
  <si>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</si>
  <si>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</si>
  <si>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</si>
  <si>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</si>
  <si>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</si>
  <si>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</si>
  <si>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</si>
  <si>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</si>
  <si>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</si>
  <si>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</si>
  <si>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</si>
  <si>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</si>
  <si>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</si>
  <si>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</si>
  <si>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</si>
  <si>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</si>
  <si>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</si>
  <si>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</si>
  <si>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</si>
  <si>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</si>
  <si>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</si>
  <si>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</si>
  <si>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</si>
  <si>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</si>
  <si>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</si>
  <si>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</si>
  <si>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</si>
  <si>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</si>
  <si>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</si>
  <si>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</si>
  <si>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</si>
  <si>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</si>
  <si>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</si>
  <si>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</si>
  <si>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</si>
  <si>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</si>
  <si>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</si>
  <si>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</si>
  <si>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</si>
  <si>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</si>
  <si>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</si>
  <si>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</si>
  <si>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</si>
  <si>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</si>
  <si>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</si>
  <si>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</si>
  <si>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</si>
  <si>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</si>
  <si>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</si>
  <si>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</si>
  <si>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</si>
  <si>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</si>
  <si>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</si>
  <si>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</si>
  <si>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</si>
  <si>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</si>
  <si>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</si>
  <si>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</si>
  <si>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</si>
  <si>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</si>
  <si>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</si>
  <si>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</si>
  <si>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</si>
  <si>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</si>
  <si>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</si>
  <si>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</si>
  <si>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</si>
  <si>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</si>
  <si>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</si>
  <si>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</si>
  <si>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</si>
  <si>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</si>
  <si>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</si>
  <si>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</si>
  <si>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</si>
  <si>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</si>
  <si>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</si>
  <si>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</si>
  <si>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</si>
  <si>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</si>
  <si>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</si>
  <si>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</si>
  <si>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</si>
  <si>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</si>
  <si>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</si>
  <si>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</si>
  <si>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</si>
  <si>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</si>
  <si>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</si>
  <si>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</si>
  <si>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</si>
  <si>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</si>
  <si>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</si>
  <si>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</si>
  <si>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</si>
  <si>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</si>
  <si>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</si>
  <si>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</si>
  <si>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</si>
  <si>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</si>
  <si>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</si>
  <si>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</si>
  <si>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</si>
  <si>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</si>
  <si>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</si>
  <si>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</si>
  <si>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</si>
  <si>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</si>
  <si>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</si>
  <si>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</si>
  <si>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</si>
  <si>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</si>
  <si>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</si>
  <si>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</si>
  <si>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</si>
  <si>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</si>
  <si>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</si>
  <si>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</si>
  <si>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</si>
  <si>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</si>
  <si>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</si>
  <si>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</si>
  <si>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</si>
  <si>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</si>
  <si>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</si>
  <si>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</si>
  <si>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</si>
  <si>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</si>
  <si>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</si>
  <si>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</si>
  <si>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</si>
  <si>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</si>
  <si>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</si>
  <si>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</si>
  <si>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</si>
  <si>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</si>
  <si>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</si>
  <si>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</si>
  <si>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</si>
  <si>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</si>
  <si>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</si>
  <si>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</si>
  <si>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</si>
  <si>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</si>
  <si>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</si>
  <si>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</si>
  <si>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</si>
  <si>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</si>
  <si>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</si>
  <si>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</si>
  <si>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</si>
  <si>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</si>
  <si>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</si>
  <si>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</si>
  <si>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</si>
  <si>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</si>
  <si>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</si>
  <si>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</si>
  <si>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</si>
  <si>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</si>
  <si>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</si>
  <si>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</si>
  <si>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</si>
  <si>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</si>
  <si>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</si>
  <si>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</si>
  <si>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</si>
  <si>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</si>
  <si>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</si>
  <si>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</si>
  <si>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</si>
  <si>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</si>
  <si>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</si>
  <si>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</si>
  <si>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</si>
  <si>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</si>
  <si>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</si>
  <si>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</si>
  <si>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</si>
  <si>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</si>
  <si>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</si>
  <si>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</si>
  <si>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</si>
  <si>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</si>
  <si>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</si>
  <si>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</si>
  <si>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</si>
  <si>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</si>
  <si>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</si>
  <si>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</si>
  <si>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</si>
  <si>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</si>
  <si>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</si>
  <si>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</si>
  <si>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</si>
  <si>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</si>
  <si>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</si>
  <si>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</si>
  <si>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</si>
  <si>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</si>
  <si>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</si>
  <si>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</si>
  <si>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</si>
  <si>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</si>
  <si>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</si>
  <si>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</si>
  <si>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</si>
  <si>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</si>
  <si>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</si>
  <si>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</si>
  <si>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</si>
  <si>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</si>
  <si>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</si>
  <si>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</si>
  <si>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</si>
  <si>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</si>
  <si>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</si>
  <si>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</si>
  <si>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</si>
  <si>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</si>
  <si>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</si>
  <si>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</si>
  <si>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</si>
  <si>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</si>
  <si>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</si>
  <si>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</si>
  <si>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</si>
  <si>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</si>
  <si>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</si>
  <si>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</si>
  <si>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</si>
  <si>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</si>
  <si>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</si>
  <si>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</si>
  <si>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</si>
  <si>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</si>
  <si>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</si>
  <si>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</si>
  <si>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</si>
  <si>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</si>
  <si>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</si>
  <si>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</si>
  <si>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</si>
  <si>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</si>
  <si>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</si>
  <si>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</si>
  <si>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</si>
  <si>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</si>
  <si>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</si>
  <si>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</si>
  <si>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</si>
  <si>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</si>
  <si>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</si>
  <si>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</si>
  <si>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</si>
  <si>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</si>
  <si>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</si>
  <si>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</si>
  <si>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</si>
  <si>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</si>
  <si>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</si>
  <si>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</si>
  <si>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</si>
  <si>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</si>
  <si>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</si>
  <si>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</si>
  <si>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</si>
  <si>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</si>
  <si>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</si>
  <si>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</si>
  <si>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</si>
  <si>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</si>
  <si>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</si>
  <si>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</si>
  <si>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</si>
  <si>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</si>
  <si>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</si>
  <si>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</si>
  <si>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</si>
  <si>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</si>
  <si>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</si>
  <si>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</si>
  <si>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</si>
  <si>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</si>
  <si>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</si>
  <si>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</si>
  <si>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</si>
  <si>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</si>
  <si>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</si>
  <si>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</si>
  <si>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</si>
  <si>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</si>
  <si>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</si>
  <si>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</si>
  <si>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</si>
  <si>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</si>
  <si>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</si>
  <si>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</si>
  <si>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</si>
  <si>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</si>
  <si>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</si>
  <si>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</si>
  <si>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</si>
  <si>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</si>
  <si>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</si>
  <si>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</si>
  <si>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</si>
  <si>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</si>
  <si>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</si>
  <si>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</si>
  <si>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</si>
  <si>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</si>
  <si>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</si>
  <si>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</si>
  <si>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</si>
  <si>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</si>
  <si>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</si>
  <si>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</si>
  <si>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</si>
  <si>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</si>
  <si>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</si>
  <si>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</si>
  <si>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</si>
  <si>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</si>
  <si>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</si>
  <si>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</si>
  <si>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</si>
  <si>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</si>
  <si>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</si>
  <si>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</si>
  <si>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</si>
  <si>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</si>
  <si>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</si>
  <si>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</si>
  <si>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</si>
  <si>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</si>
  <si>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</si>
  <si>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</si>
  <si>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</si>
  <si>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</si>
  <si>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</si>
  <si>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</si>
  <si>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</si>
  <si>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</si>
  <si>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</si>
  <si>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</si>
  <si>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</si>
  <si>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</si>
  <si>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</si>
  <si>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</si>
  <si>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</si>
  <si>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</si>
  <si>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</si>
  <si>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</si>
  <si>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</si>
  <si>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</si>
  <si>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</si>
  <si>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</si>
  <si>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</si>
  <si>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</si>
  <si>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</si>
  <si>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</si>
  <si>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</si>
  <si>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</si>
  <si>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</si>
  <si>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</si>
  <si>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</si>
  <si>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</si>
  <si>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</si>
  <si>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</si>
  <si>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</si>
  <si>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</si>
  <si>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</si>
  <si>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</si>
  <si>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</si>
  <si>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</si>
  <si>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</si>
  <si>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</si>
  <si>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</si>
  <si>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</si>
  <si>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</si>
  <si>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</si>
  <si>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</si>
  <si>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</si>
  <si>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</si>
  <si>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</si>
  <si>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</si>
  <si>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</si>
  <si>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</si>
  <si>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</si>
  <si>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</si>
  <si>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</si>
  <si>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</si>
  <si>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</si>
  <si>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</si>
  <si>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</si>
  <si>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</si>
  <si>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</si>
  <si>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</si>
  <si>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</si>
  <si>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</si>
  <si>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</si>
  <si>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</si>
  <si>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</si>
  <si>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</si>
  <si>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</si>
  <si>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</si>
  <si>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</si>
  <si>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</si>
  <si>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</si>
  <si>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</si>
  <si>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</si>
  <si>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</si>
  <si>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</si>
  <si>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</si>
  <si>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</si>
  <si>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</si>
  <si>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</si>
  <si>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</si>
  <si>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</si>
  <si>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</si>
  <si>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</si>
  <si>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</si>
  <si>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</si>
  <si>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</si>
  <si>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</si>
  <si>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</si>
  <si>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</si>
  <si>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</si>
  <si>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</si>
  <si>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</si>
  <si>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</si>
  <si>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</si>
  <si>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</si>
  <si>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</si>
  <si>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</si>
  <si>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</si>
  <si>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</si>
  <si>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</si>
  <si>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</si>
  <si>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</si>
  <si>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</si>
  <si>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</si>
  <si>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</si>
  <si>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</si>
  <si>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</si>
  <si>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</si>
  <si>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</si>
  <si>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</si>
  <si>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</si>
  <si>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</si>
  <si>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</si>
  <si>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</si>
  <si>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</si>
  <si>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</si>
  <si>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</si>
  <si>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</si>
  <si>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</si>
  <si>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</si>
  <si>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</si>
  <si>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</si>
  <si>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</si>
  <si>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</si>
  <si>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</si>
  <si>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</si>
  <si>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</si>
  <si>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</si>
  <si>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</si>
  <si>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</si>
  <si>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</si>
  <si>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</si>
  <si>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</si>
  <si>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</si>
  <si>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</si>
  <si>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</si>
  <si>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</si>
  <si>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</si>
  <si>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</si>
  <si>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</si>
  <si>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</si>
  <si>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</si>
  <si>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</si>
  <si>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</si>
  <si>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</si>
  <si>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</si>
  <si>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</si>
  <si>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</si>
  <si>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</si>
  <si>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</si>
  <si>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</si>
  <si>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</si>
  <si>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</si>
  <si>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</si>
  <si>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</si>
  <si>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</si>
  <si>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</si>
  <si>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</si>
  <si>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</si>
  <si>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</si>
  <si>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</si>
  <si>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</si>
  <si>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</si>
  <si>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</si>
  <si>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</si>
  <si>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</si>
  <si>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</si>
  <si>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</si>
  <si>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</si>
  <si>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</si>
  <si>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</si>
  <si>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</si>
  <si>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</si>
  <si>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</si>
  <si>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</si>
  <si>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</si>
  <si>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</si>
  <si>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</si>
  <si>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</si>
  <si>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</si>
  <si>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</si>
  <si>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</si>
  <si>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</si>
  <si>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</si>
  <si>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</si>
  <si>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</si>
  <si>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</si>
  <si>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</si>
  <si>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</si>
  <si>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</si>
  <si>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</si>
  <si>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</si>
  <si>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</si>
  <si>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</si>
  <si>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</si>
  <si>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</si>
  <si>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</si>
  <si>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</si>
  <si>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</si>
  <si>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</si>
  <si>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</si>
  <si>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</si>
  <si>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</si>
  <si>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</si>
  <si>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</si>
  <si>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</si>
  <si>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</si>
  <si>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</si>
  <si>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</si>
  <si>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</si>
  <si>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</si>
  <si>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</si>
  <si>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</si>
  <si>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</si>
  <si>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</si>
  <si>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</si>
  <si>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</si>
  <si>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</si>
  <si>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</si>
  <si>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</si>
  <si>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</si>
  <si>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</si>
  <si>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</si>
  <si>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</si>
  <si>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</si>
  <si>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</si>
  <si>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</si>
  <si>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</si>
  <si>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</si>
  <si>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</si>
  <si>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</si>
  <si>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</si>
  <si>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</si>
  <si>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</si>
  <si>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</si>
  <si>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</si>
  <si>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</si>
  <si>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</si>
  <si>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</si>
  <si>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</si>
  <si>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</si>
  <si>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</si>
  <si>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</si>
  <si>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</si>
  <si>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</si>
  <si>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</si>
  <si>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</si>
  <si>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</si>
  <si>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</si>
  <si>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</si>
  <si>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</si>
  <si>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</si>
  <si>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</si>
  <si>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</si>
  <si>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</si>
  <si>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</si>
  <si>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</si>
  <si>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</si>
  <si>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</si>
  <si>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</si>
  <si>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</si>
  <si>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</si>
  <si>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</si>
  <si>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</si>
  <si>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</si>
  <si>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</si>
  <si>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</si>
  <si>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</si>
  <si>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</si>
  <si>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</si>
  <si>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</si>
  <si>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</si>
  <si>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</si>
  <si>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</si>
  <si>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</si>
  <si>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</si>
  <si>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</si>
  <si>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</si>
  <si>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</si>
  <si>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</si>
  <si>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</si>
  <si>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</si>
  <si>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</si>
  <si>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</si>
  <si>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</si>
  <si>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</si>
  <si>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</si>
  <si>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</si>
  <si>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</si>
  <si>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</si>
  <si>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</si>
  <si>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</si>
  <si>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</si>
  <si>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</si>
  <si>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</si>
  <si>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</si>
  <si>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</si>
  <si>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</si>
  <si>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</si>
  <si>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</si>
  <si>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</si>
  <si>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</si>
  <si>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</si>
  <si>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</si>
  <si>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</si>
  <si>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</si>
  <si>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</si>
  <si>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</si>
  <si>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</si>
  <si>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</si>
  <si>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</si>
  <si>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</si>
  <si>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</si>
  <si>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</si>
  <si>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</si>
  <si>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</si>
  <si>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</si>
  <si>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</si>
  <si>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</si>
  <si>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</si>
  <si>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</si>
  <si>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</si>
  <si>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</si>
  <si>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</si>
  <si>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</si>
  <si>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</si>
  <si>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</si>
  <si>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</si>
  <si>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</si>
  <si>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</si>
  <si>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</si>
  <si>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</si>
  <si>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</si>
  <si>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</si>
  <si>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</si>
  <si>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</si>
  <si>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</si>
  <si>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</si>
  <si>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</si>
  <si>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</si>
  <si>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</si>
  <si>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</si>
  <si>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</si>
  <si>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</si>
  <si>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</si>
  <si>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</si>
  <si>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</si>
  <si>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</si>
  <si>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</si>
  <si>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</si>
  <si>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</si>
  <si>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</si>
  <si>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</si>
  <si>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</si>
  <si>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</si>
  <si>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</si>
  <si>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</si>
  <si>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</si>
  <si>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</si>
  <si>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</si>
  <si>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</si>
  <si>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</si>
  <si>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</si>
  <si>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</si>
  <si>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</si>
  <si>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</si>
  <si>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</si>
  <si>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</si>
  <si>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</si>
  <si>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</si>
  <si>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</si>
  <si>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</si>
  <si>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</si>
  <si>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</si>
  <si>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</si>
  <si>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</si>
  <si>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</si>
  <si>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</si>
  <si>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</si>
  <si>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</si>
  <si>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</si>
  <si>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</si>
  <si>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</si>
  <si>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</si>
  <si>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</si>
  <si>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</si>
  <si>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</si>
  <si>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</si>
  <si>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</si>
  <si>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</si>
  <si>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</si>
  <si>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</si>
  <si>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</si>
  <si>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</si>
  <si>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</si>
  <si>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</si>
  <si>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</si>
  <si>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</si>
  <si>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</si>
  <si>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</si>
  <si>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</si>
  <si>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</si>
  <si>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</si>
  <si>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</si>
  <si>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</si>
  <si>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</si>
  <si>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</si>
  <si>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</si>
  <si>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</si>
  <si>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</si>
  <si>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</si>
  <si>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</si>
  <si>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</si>
  <si>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</si>
  <si>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</si>
  <si>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</si>
  <si>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</si>
  <si>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</si>
  <si>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</si>
  <si>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</si>
  <si>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</si>
  <si>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</si>
  <si>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</si>
  <si>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</si>
  <si>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</si>
  <si>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</si>
  <si>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</si>
  <si>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</si>
  <si>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</si>
  <si>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</si>
  <si>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</si>
  <si>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</si>
  <si>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</si>
  <si>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</si>
  <si>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</si>
  <si>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</si>
  <si>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</si>
  <si>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</si>
  <si>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</si>
  <si>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</si>
  <si>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</si>
  <si>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</si>
  <si>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</si>
  <si>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</si>
  <si>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</si>
  <si>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</si>
  <si>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</si>
  <si>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</si>
  <si>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</si>
  <si>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</si>
  <si>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</si>
  <si>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</si>
  <si>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</si>
  <si>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</si>
  <si>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</si>
  <si>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</si>
  <si>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</si>
  <si>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</si>
  <si>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</si>
  <si>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</si>
  <si>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</si>
  <si>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</si>
  <si>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</si>
  <si>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</si>
  <si>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</si>
  <si>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</si>
  <si>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</si>
  <si>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</si>
  <si>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</si>
  <si>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</si>
  <si>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</si>
  <si>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</si>
  <si>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</si>
  <si>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</si>
  <si>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</si>
  <si>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</si>
  <si>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</si>
  <si>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</si>
  <si>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</si>
  <si>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</si>
  <si>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</si>
  <si>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</si>
  <si>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</si>
  <si>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</si>
  <si>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</si>
  <si>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</si>
  <si>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</si>
  <si>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</si>
  <si>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</si>
  <si>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</si>
  <si>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</si>
  <si>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</si>
  <si>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</si>
  <si>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</si>
  <si>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</si>
  <si>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</si>
  <si>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</si>
  <si>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</si>
  <si>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</si>
  <si>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</si>
  <si>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</si>
  <si>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</si>
  <si>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</si>
  <si>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</si>
  <si>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</si>
  <si>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</si>
  <si>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</si>
  <si>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</si>
  <si>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</si>
  <si>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</si>
  <si>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</si>
  <si>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</si>
  <si>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</si>
  <si>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</si>
  <si>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</si>
  <si>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</si>
  <si>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</si>
  <si>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</si>
  <si>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</si>
  <si>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</si>
  <si>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</si>
  <si>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</si>
  <si>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</si>
  <si>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</si>
  <si>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</si>
  <si>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</si>
  <si>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</si>
  <si>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</si>
  <si>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</si>
  <si>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</si>
  <si>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</si>
  <si>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</si>
  <si>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</si>
  <si>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</si>
  <si>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</si>
  <si>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</si>
  <si>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</si>
  <si>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</si>
  <si>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</si>
  <si>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</si>
  <si>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</si>
  <si>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</si>
  <si>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</si>
  <si>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</si>
  <si>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</si>
  <si>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</si>
  <si>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</si>
  <si>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</si>
  <si>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</si>
  <si>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</si>
  <si>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</si>
  <si>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</si>
  <si>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</si>
  <si>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</si>
  <si>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</si>
  <si>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</si>
  <si>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</si>
  <si>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</si>
  <si>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</si>
  <si>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</si>
  <si>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</si>
  <si>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</si>
  <si>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</si>
  <si>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</si>
  <si>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</si>
  <si>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</si>
  <si>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</si>
  <si>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</si>
  <si>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</si>
  <si>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</si>
  <si>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</si>
  <si>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</si>
  <si>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</si>
  <si>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</si>
  <si>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</si>
  <si>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</si>
  <si>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</si>
  <si>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</si>
  <si>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</si>
  <si>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</si>
  <si>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</si>
  <si>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</si>
  <si>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</si>
  <si>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</si>
  <si>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</si>
  <si>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</si>
  <si>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</si>
  <si>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</si>
  <si>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</si>
  <si>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</si>
  <si>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</si>
  <si>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</si>
  <si>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</si>
  <si>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</si>
  <si>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</si>
  <si>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</si>
  <si>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</si>
  <si>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</si>
  <si>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</si>
  <si>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</si>
  <si>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</si>
  <si>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</si>
  <si>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</si>
  <si>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</si>
  <si>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</si>
  <si>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</si>
  <si>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</si>
  <si>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</si>
  <si>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</si>
  <si>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</si>
  <si>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</si>
  <si>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</si>
  <si>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</si>
  <si>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</si>
  <si>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</si>
  <si>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</si>
  <si>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</si>
  <si>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</si>
  <si>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</si>
  <si>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</si>
  <si>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</si>
  <si>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</si>
  <si>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</si>
  <si>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</si>
  <si>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</si>
  <si>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</si>
  <si>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</si>
  <si>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</si>
  <si>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</si>
  <si>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</si>
  <si>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</si>
  <si>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</si>
  <si>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</si>
  <si>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</si>
  <si>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</si>
  <si>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</si>
  <si>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</si>
  <si>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</si>
  <si>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</si>
  <si>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</si>
  <si>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</si>
  <si>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</si>
  <si>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</si>
  <si>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</si>
  <si>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</si>
  <si>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</si>
  <si>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</si>
  <si>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</si>
  <si>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</si>
  <si>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</si>
  <si>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</si>
  <si>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</si>
  <si>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</si>
  <si>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</si>
  <si>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</si>
  <si>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</si>
  <si>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</si>
  <si>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</si>
  <si>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</si>
  <si>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</si>
  <si>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</si>
  <si>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</si>
  <si>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</si>
  <si>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</si>
  <si>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</si>
  <si>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</si>
  <si>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</si>
  <si>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</si>
  <si>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</si>
  <si>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</si>
  <si>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</si>
  <si>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</si>
  <si>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</si>
  <si>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</si>
  <si>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</si>
  <si>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</si>
  <si>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</si>
  <si>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</si>
  <si>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</si>
  <si>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</si>
  <si>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</si>
  <si>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</si>
  <si>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</si>
  <si>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</si>
  <si>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</si>
  <si>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</si>
  <si>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</si>
  <si>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</si>
  <si>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</si>
  <si>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</si>
  <si>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</si>
  <si>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</si>
  <si>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</si>
  <si>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</si>
  <si>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</si>
  <si>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</si>
  <si>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</si>
  <si>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</si>
  <si>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</si>
  <si>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</si>
  <si>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</si>
  <si>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</si>
  <si>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</si>
  <si>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</si>
  <si>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</si>
  <si>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</si>
  <si>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</si>
  <si>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</si>
  <si>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</si>
  <si>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</si>
  <si>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</si>
  <si>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</si>
  <si>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</si>
  <si>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</si>
  <si>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</si>
  <si>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</si>
  <si>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</si>
  <si>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</si>
  <si>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</si>
  <si>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</si>
  <si>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</si>
  <si>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</si>
  <si>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</si>
  <si>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</si>
  <si>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</si>
  <si>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</si>
  <si>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</si>
  <si>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</si>
  <si>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</si>
  <si>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</si>
  <si>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</si>
  <si>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</si>
  <si>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</si>
  <si>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</si>
  <si>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</si>
  <si>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</si>
  <si>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</si>
  <si>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</si>
  <si>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</si>
  <si>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</si>
  <si>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</si>
  <si>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</si>
  <si>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</si>
  <si>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</si>
  <si>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</si>
  <si>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</si>
  <si>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</si>
  <si>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</si>
  <si>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</si>
  <si>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</si>
  <si>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</si>
  <si>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</si>
  <si>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</si>
  <si>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</si>
  <si>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</si>
  <si>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</si>
  <si>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</si>
  <si>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</si>
  <si>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</si>
  <si>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</si>
  <si>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</si>
  <si>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</si>
  <si>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</si>
  <si>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</si>
  <si>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</si>
  <si>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</si>
  <si>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</si>
  <si>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</si>
  <si>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</si>
  <si>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</si>
  <si>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</si>
  <si>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</si>
  <si>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</si>
  <si>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</si>
  <si>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</si>
  <si>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</si>
  <si>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</si>
  <si>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</si>
  <si>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</si>
  <si>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</si>
  <si>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</si>
  <si>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</si>
  <si>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</si>
  <si>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</si>
  <si>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</si>
  <si>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</si>
  <si>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</si>
  <si>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</si>
  <si>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</si>
  <si>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</si>
  <si>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</si>
  <si>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</si>
  <si>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</si>
  <si>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</si>
  <si>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</si>
  <si>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</si>
  <si>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</si>
  <si>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</si>
  <si>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</si>
  <si>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</si>
  <si>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</si>
  <si>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</si>
  <si>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</si>
  <si>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</si>
  <si>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</si>
  <si>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</si>
  <si>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</si>
  <si>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</si>
  <si>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</si>
  <si>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</si>
  <si>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</si>
  <si>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</si>
  <si>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</si>
  <si>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</si>
  <si>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</si>
  <si>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</si>
  <si>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</si>
  <si>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</si>
  <si>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</si>
  <si>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</si>
  <si>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</si>
  <si>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</si>
  <si>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</si>
  <si>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</si>
  <si>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</si>
  <si>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</si>
  <si>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</si>
  <si>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</si>
  <si>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</si>
  <si>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</si>
  <si>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</si>
  <si>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</si>
  <si>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</si>
  <si>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</si>
  <si>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</si>
  <si>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</si>
  <si>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</si>
  <si>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</si>
  <si>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</si>
  <si>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</si>
  <si>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</si>
  <si>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</si>
  <si>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</si>
  <si>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</si>
  <si>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</si>
  <si>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</si>
  <si>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</si>
  <si>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</si>
  <si>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</si>
  <si>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</si>
  <si>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</si>
  <si>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</si>
  <si>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</si>
  <si>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</si>
  <si>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</si>
  <si>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</si>
  <si>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</si>
  <si>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</si>
  <si>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</si>
  <si>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</si>
  <si>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</si>
  <si>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</si>
  <si>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</si>
  <si>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</si>
  <si>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</si>
  <si>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</si>
  <si>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</si>
  <si>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</si>
  <si>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</si>
  <si>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</si>
  <si>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</si>
  <si>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</si>
  <si>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</si>
  <si>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</si>
  <si>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</si>
  <si>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</si>
  <si>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</si>
  <si>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</si>
  <si>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</si>
  <si>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</si>
  <si>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</si>
  <si>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</si>
  <si>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</si>
  <si>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</si>
  <si>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</si>
  <si>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</si>
  <si>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</si>
  <si>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</si>
  <si>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</si>
  <si>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</si>
  <si>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</si>
  <si>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</si>
  <si>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</si>
  <si>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</si>
  <si>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</si>
  <si>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</si>
  <si>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</si>
  <si>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</si>
  <si>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</si>
  <si>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</si>
  <si>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</si>
  <si>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</si>
  <si>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</si>
  <si>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</si>
  <si>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</si>
  <si>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</si>
  <si>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</si>
  <si>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</si>
  <si>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</si>
  <si>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</si>
  <si>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</si>
  <si>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</si>
  <si>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</si>
  <si>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</si>
  <si>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</si>
  <si>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</si>
  <si>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</si>
  <si>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</si>
  <si>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</si>
  <si>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</si>
  <si>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</si>
  <si>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</si>
  <si>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</si>
  <si>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</si>
  <si>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</si>
  <si>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</si>
  <si>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</si>
  <si>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</si>
  <si>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</si>
  <si>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</si>
  <si>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</si>
  <si>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</si>
  <si>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</si>
  <si>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</si>
  <si>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</si>
  <si>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</si>
  <si>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</si>
  <si>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</si>
  <si>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</si>
  <si>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</si>
  <si>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</si>
  <si>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</si>
  <si>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</si>
  <si>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</si>
  <si>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</si>
  <si>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</si>
  <si>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</si>
  <si>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</si>
  <si>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</si>
  <si>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</si>
  <si>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</si>
  <si>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</si>
  <si>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</si>
  <si>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</si>
  <si>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</si>
  <si>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</si>
  <si>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</si>
  <si>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</si>
  <si>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</si>
  <si>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</si>
  <si>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</si>
  <si>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</si>
  <si>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</si>
  <si>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</si>
  <si>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</si>
  <si>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</si>
  <si>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</si>
  <si>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</si>
  <si>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</si>
  <si>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</si>
  <si>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</si>
  <si>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</si>
  <si>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</si>
  <si>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</si>
  <si>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</si>
  <si>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</si>
  <si>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</si>
  <si>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</si>
  <si>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</si>
  <si>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</si>
  <si>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</si>
  <si>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</si>
  <si>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</si>
  <si>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</si>
  <si>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</si>
  <si>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</si>
  <si>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</si>
  <si>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</si>
  <si>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</si>
  <si>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</si>
  <si>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</si>
  <si>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</si>
  <si>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</si>
  <si>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</si>
  <si>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</si>
  <si>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</si>
  <si>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</si>
  <si>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</si>
  <si>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</si>
  <si>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</si>
  <si>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</si>
  <si>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</si>
  <si>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</si>
  <si>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</si>
  <si>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</si>
  <si>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</si>
  <si>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</si>
  <si>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</si>
  <si>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</si>
  <si>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</si>
  <si>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</si>
  <si>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</si>
  <si>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</si>
  <si>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</si>
  <si>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</si>
  <si>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</si>
  <si>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</si>
  <si>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</si>
  <si>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</si>
  <si>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</si>
  <si>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</si>
  <si>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</si>
  <si>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</si>
  <si>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</si>
  <si>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</si>
  <si>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</si>
  <si>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</si>
  <si>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</si>
  <si>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</si>
  <si>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</si>
  <si>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</si>
  <si>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</si>
  <si>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</si>
  <si>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</si>
  <si>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</si>
  <si>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</si>
  <si>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</si>
  <si>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</si>
  <si>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</si>
  <si>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</si>
  <si>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</si>
  <si>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</si>
  <si>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</si>
  <si>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</si>
  <si>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</si>
  <si>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</si>
  <si>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</si>
  <si>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</si>
  <si>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</si>
  <si>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</si>
  <si>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</si>
  <si>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</si>
  <si>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</si>
  <si>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</si>
  <si>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</si>
  <si>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</si>
  <si>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</si>
  <si>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</si>
  <si>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</si>
  <si>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</si>
  <si>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</si>
  <si>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</si>
  <si>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</si>
  <si>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</si>
  <si>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</si>
  <si>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</si>
  <si>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</si>
  <si>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</si>
  <si>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</si>
  <si>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</si>
  <si>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</si>
  <si>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</si>
  <si>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</si>
  <si>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</si>
  <si>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</si>
  <si>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</si>
  <si>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</si>
  <si>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</si>
  <si>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</si>
  <si>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</si>
  <si>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</si>
  <si>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</si>
  <si>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</si>
  <si>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</si>
  <si>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</si>
  <si>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</si>
  <si>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</si>
  <si>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</si>
  <si>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</si>
  <si>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</si>
  <si>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</si>
  <si>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</si>
  <si>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</si>
  <si>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</si>
  <si>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</si>
  <si>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</si>
  <si>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</si>
  <si>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</si>
  <si>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</si>
  <si>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</si>
  <si>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</si>
  <si>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</si>
  <si>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</si>
  <si>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</si>
  <si>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</si>
  <si>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</si>
  <si>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</si>
  <si>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</si>
  <si>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</si>
  <si>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</si>
  <si>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</si>
  <si>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</si>
  <si>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</si>
  <si>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</si>
  <si>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</si>
  <si>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</si>
  <si>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</si>
  <si>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</si>
  <si>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</si>
  <si>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</si>
  <si>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</si>
  <si>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</si>
  <si>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</si>
  <si>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</si>
  <si>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</si>
  <si>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</si>
  <si>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</si>
  <si>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</si>
  <si>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</si>
  <si>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</si>
  <si>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</si>
  <si>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</si>
  <si>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</si>
  <si>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</si>
  <si>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</si>
  <si>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</si>
  <si>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</si>
  <si>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</si>
  <si>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</si>
  <si>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</si>
  <si>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</si>
  <si>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</si>
  <si>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</si>
  <si>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</si>
  <si>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</si>
  <si>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</si>
  <si>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</si>
  <si>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</si>
  <si>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</si>
  <si>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</si>
  <si>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</si>
  <si>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</si>
  <si>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</si>
  <si>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</si>
  <si>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</si>
  <si>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</si>
  <si>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</si>
  <si>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</si>
  <si>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</si>
  <si>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</si>
  <si>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</si>
  <si>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</si>
  <si>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</si>
  <si>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</si>
  <si>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</si>
  <si>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</si>
  <si>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</si>
  <si>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</si>
  <si>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</si>
  <si>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</si>
  <si>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</si>
  <si>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</si>
  <si>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</si>
  <si>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</si>
  <si>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</si>
  <si>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</si>
  <si>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</si>
  <si>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</si>
  <si>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</si>
  <si>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</si>
  <si>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</si>
  <si>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</si>
  <si>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</si>
  <si>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</si>
  <si>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</si>
  <si>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</si>
  <si>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</si>
  <si>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</si>
  <si>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</si>
  <si>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</si>
  <si>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</si>
  <si>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</si>
  <si>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</si>
  <si>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</si>
  <si>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</si>
  <si>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</si>
  <si>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</si>
  <si>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</si>
  <si>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</si>
  <si>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</si>
  <si>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</si>
  <si>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</si>
  <si>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</si>
  <si>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</si>
  <si>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</si>
  <si>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</si>
  <si>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</si>
  <si>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</si>
  <si>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</si>
  <si>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</si>
  <si>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</si>
  <si>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</si>
  <si>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</si>
  <si>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</si>
  <si>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</si>
  <si>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</si>
  <si>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</si>
  <si>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</si>
  <si>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</si>
  <si>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</si>
  <si>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</si>
  <si>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</si>
  <si>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</si>
  <si>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</si>
  <si>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</si>
  <si>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</si>
  <si>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</si>
  <si>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</si>
  <si>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</si>
  <si>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</si>
  <si>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</si>
  <si>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</si>
  <si>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</si>
  <si>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</si>
  <si>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</si>
  <si>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</si>
  <si>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</si>
  <si>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</si>
  <si>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</si>
  <si>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</si>
  <si>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</si>
  <si>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</si>
  <si>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</si>
  <si>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</si>
  <si>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</si>
  <si>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</si>
  <si>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</si>
  <si>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</si>
  <si>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</si>
  <si>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</si>
  <si>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</si>
  <si>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</si>
  <si>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</si>
  <si>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</si>
  <si>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</si>
  <si>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</si>
  <si>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</si>
  <si>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</si>
  <si>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</si>
  <si>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</si>
  <si>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</si>
  <si>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</si>
  <si>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</si>
  <si>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</si>
  <si>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</si>
  <si>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</si>
  <si>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</si>
  <si>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</si>
  <si>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</si>
  <si>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</si>
  <si>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</si>
  <si>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</si>
  <si>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</si>
  <si>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</si>
  <si>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</si>
  <si>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</si>
  <si>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</si>
  <si>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</si>
  <si>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</si>
  <si>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</si>
  <si>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</si>
  <si>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</si>
  <si>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</si>
  <si>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</si>
  <si>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</si>
  <si>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</si>
  <si>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</si>
  <si>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</si>
  <si>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</si>
  <si>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</si>
  <si>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</si>
  <si>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</si>
  <si>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</si>
  <si>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</si>
  <si>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</si>
  <si>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</si>
  <si>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</si>
  <si>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</si>
  <si>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</si>
  <si>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</si>
  <si>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</si>
  <si>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</si>
  <si>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</si>
  <si>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</si>
  <si>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</si>
  <si>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</si>
  <si>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</si>
  <si>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</si>
  <si>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</si>
  <si>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</si>
  <si>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</si>
  <si>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</si>
  <si>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</si>
  <si>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</si>
  <si>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</si>
  <si>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</si>
  <si>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</si>
  <si>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</si>
  <si>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</si>
  <si>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</si>
  <si>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</si>
  <si>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</si>
  <si>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</si>
  <si>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</si>
  <si>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</si>
  <si>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</si>
  <si>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</si>
  <si>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</si>
  <si>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</si>
  <si>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</si>
  <si>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</si>
  <si>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</si>
  <si>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</si>
  <si>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</si>
  <si>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</si>
  <si>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</si>
  <si>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</si>
  <si>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</si>
  <si>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</si>
  <si>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</si>
  <si>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</si>
  <si>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</si>
  <si>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</si>
  <si>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</si>
  <si>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</si>
  <si>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</si>
  <si>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</si>
  <si>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</si>
  <si>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</si>
  <si>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</si>
  <si>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</si>
  <si>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</si>
  <si>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</si>
  <si>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</si>
  <si>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</si>
  <si>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</si>
  <si>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</si>
  <si>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</si>
  <si>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</si>
  <si>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</si>
  <si>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</si>
  <si>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</si>
  <si>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</si>
  <si>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</si>
  <si>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</si>
  <si>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</si>
  <si>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</si>
  <si>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</si>
  <si>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</si>
  <si>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</si>
  <si>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</si>
  <si>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</si>
  <si>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</si>
  <si>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</si>
  <si>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</si>
  <si>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</si>
  <si>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</si>
  <si>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</si>
  <si>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</si>
  <si>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</si>
  <si>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</si>
  <si>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</si>
  <si>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</si>
  <si>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</si>
  <si>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</si>
  <si>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</si>
  <si>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</si>
  <si>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</si>
  <si>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</si>
  <si>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</si>
  <si>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</si>
  <si>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</si>
  <si>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</si>
  <si>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</si>
  <si>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</si>
  <si>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</si>
  <si>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</si>
  <si>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</si>
  <si>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</si>
  <si>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</si>
  <si>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</si>
  <si>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</si>
  <si>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</si>
  <si>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</si>
  <si>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</si>
  <si>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</si>
  <si>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</si>
  <si>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</si>
  <si>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</si>
  <si>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</si>
  <si>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</si>
  <si>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</si>
  <si>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</si>
  <si>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</si>
  <si>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</si>
  <si>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</si>
  <si>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</si>
  <si>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</si>
  <si>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</si>
  <si>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</si>
  <si>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</si>
  <si>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</si>
  <si>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</si>
  <si>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</si>
  <si>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</si>
  <si>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</si>
  <si>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</si>
  <si>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</si>
  <si>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</si>
  <si>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</si>
  <si>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</si>
  <si>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</si>
  <si>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</si>
  <si>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</si>
  <si>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</si>
  <si>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</si>
  <si>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</si>
  <si>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</si>
  <si>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</si>
  <si>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</si>
  <si>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</si>
  <si>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</si>
  <si>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</si>
  <si>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</si>
  <si>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</si>
  <si>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</si>
  <si>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</si>
  <si>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</si>
  <si>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</si>
  <si>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</si>
  <si>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</si>
  <si>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</si>
  <si>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</si>
  <si>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</si>
  <si>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</si>
  <si>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</si>
  <si>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</si>
  <si>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</si>
  <si>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</si>
  <si>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</si>
  <si>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</si>
  <si>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</si>
  <si>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</si>
  <si>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</si>
  <si>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</si>
  <si>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</si>
  <si>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</si>
  <si>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</si>
  <si>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</si>
  <si>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</si>
  <si>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</si>
  <si>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</si>
  <si>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</si>
  <si>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</si>
  <si>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</si>
  <si>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</si>
  <si>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</si>
  <si>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</si>
  <si>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</si>
  <si>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</si>
  <si>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</si>
  <si>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</si>
  <si>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</si>
  <si>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</si>
  <si>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</si>
  <si>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</si>
  <si>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</si>
  <si>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</si>
  <si>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</si>
  <si>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</si>
  <si>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</si>
  <si>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</si>
  <si>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</si>
  <si>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</si>
  <si>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</si>
  <si>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</si>
  <si>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</si>
  <si>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</si>
  <si>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</si>
  <si>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</si>
  <si>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</si>
  <si>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</si>
  <si>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</si>
  <si>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</si>
  <si>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</si>
  <si>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</si>
  <si>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</si>
  <si>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</si>
  <si>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</si>
  <si>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</si>
  <si>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</si>
  <si>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</si>
  <si>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</si>
  <si>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</si>
  <si>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</si>
  <si>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</si>
  <si>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</si>
  <si>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</si>
  <si>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</si>
  <si>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</si>
  <si>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</si>
  <si>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</si>
  <si>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</si>
  <si>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</si>
  <si>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</si>
  <si>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</si>
  <si>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</si>
  <si>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</si>
  <si>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</si>
  <si>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</si>
  <si>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</si>
  <si>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</si>
  <si>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</si>
  <si>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</si>
  <si>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</si>
  <si>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</si>
  <si>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</si>
  <si>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</si>
  <si>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</si>
  <si>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</si>
  <si>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</si>
  <si>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</si>
  <si>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</si>
  <si>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</si>
  <si>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</si>
  <si>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</si>
  <si>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</si>
  <si>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</si>
  <si>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</si>
  <si>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</si>
  <si>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</si>
  <si>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</si>
  <si>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</si>
  <si>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</si>
  <si>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</si>
  <si>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</si>
  <si>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</si>
  <si>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</si>
  <si>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</si>
  <si>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</si>
  <si>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</si>
  <si>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</si>
  <si>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</si>
  <si>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</si>
  <si>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</si>
  <si>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</si>
  <si>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</si>
  <si>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</si>
  <si>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</si>
  <si>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</si>
  <si>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</si>
  <si>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</si>
  <si>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</si>
  <si>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</si>
  <si>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</si>
  <si>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</si>
  <si>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</si>
  <si>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</si>
  <si>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</si>
  <si>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</si>
  <si>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</si>
  <si>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</si>
  <si>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</si>
  <si>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</si>
  <si>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</si>
  <si>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</si>
  <si>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</si>
  <si>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</si>
  <si>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</si>
  <si>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</si>
  <si>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</si>
  <si>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</si>
  <si>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</si>
  <si>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</si>
  <si>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</si>
  <si>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</si>
  <si>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</si>
  <si>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</si>
  <si>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</si>
  <si>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</si>
  <si>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</si>
  <si>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</si>
  <si>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</si>
  <si>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</si>
  <si>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</si>
  <si>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</si>
  <si>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</si>
  <si>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</si>
  <si>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</si>
  <si>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</si>
  <si>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</si>
  <si>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</si>
  <si>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</si>
  <si>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</si>
  <si>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</si>
  <si>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</si>
  <si>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</si>
  <si>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</si>
  <si>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</si>
  <si>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</si>
  <si>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</si>
  <si>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</si>
  <si>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</si>
  <si>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</si>
  <si>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</si>
  <si>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</si>
  <si>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</si>
  <si>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</si>
  <si>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</si>
  <si>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</si>
  <si>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</si>
  <si>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</si>
  <si>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</si>
  <si>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</si>
  <si>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</si>
  <si>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</si>
  <si>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</si>
  <si>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</si>
  <si>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</si>
  <si>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</si>
  <si>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</si>
  <si>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</si>
  <si>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</si>
  <si>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</si>
  <si>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</si>
  <si>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</si>
  <si>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</si>
  <si>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</si>
  <si>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</si>
  <si>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</si>
  <si>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</si>
  <si>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</si>
  <si>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</si>
  <si>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</si>
  <si>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</si>
  <si>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</si>
  <si>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</si>
  <si>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</si>
  <si>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</si>
  <si>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</si>
  <si>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</si>
  <si>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</si>
  <si>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</si>
  <si>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</si>
  <si>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</si>
  <si>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</si>
  <si>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</si>
  <si>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</si>
  <si>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</si>
  <si>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</si>
  <si>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</si>
  <si>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</si>
  <si>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</si>
  <si>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</si>
  <si>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</si>
  <si>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</si>
  <si>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</si>
  <si>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</si>
  <si>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</si>
  <si>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</si>
  <si>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</si>
  <si>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</si>
  <si>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</si>
  <si>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</si>
  <si>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</si>
  <si>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</si>
  <si>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</si>
  <si>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</si>
  <si>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</si>
  <si>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</si>
  <si>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</si>
  <si>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</si>
  <si>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</si>
  <si>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</si>
  <si>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</si>
  <si>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</si>
  <si>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</si>
  <si>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</si>
  <si>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</si>
  <si>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</si>
  <si>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</si>
  <si>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</si>
  <si>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</si>
  <si>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</si>
  <si>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</si>
  <si>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</si>
  <si>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</si>
  <si>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</si>
  <si>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</si>
  <si>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</si>
  <si>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</si>
  <si>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</si>
  <si>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</si>
  <si>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</si>
  <si>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</si>
  <si>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</si>
  <si>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</si>
  <si>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</si>
  <si>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</si>
  <si>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</si>
  <si>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</si>
  <si>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</si>
  <si>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</si>
  <si>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</si>
  <si>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</si>
  <si>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</si>
  <si>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</si>
  <si>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</si>
  <si>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</si>
  <si>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</si>
  <si>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</si>
  <si>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</si>
  <si>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</si>
  <si>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</si>
  <si>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</si>
  <si>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</si>
  <si>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</si>
  <si>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</si>
  <si>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</si>
  <si>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</si>
  <si>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</si>
  <si>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</si>
  <si>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</si>
  <si>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</si>
  <si>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</si>
  <si>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</si>
  <si>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</si>
  <si>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</si>
  <si>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</si>
  <si>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</si>
  <si>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</si>
  <si>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</si>
  <si>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</si>
  <si>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</si>
  <si>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</si>
  <si>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</si>
  <si>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</si>
  <si>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</si>
  <si>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</si>
  <si>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</si>
  <si>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</si>
  <si>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</si>
  <si>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</si>
  <si>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</si>
  <si>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</si>
  <si>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</si>
  <si>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</si>
  <si>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</si>
  <si>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</si>
  <si>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</si>
  <si>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</si>
  <si>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</si>
  <si>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</si>
  <si>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</si>
  <si>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</si>
  <si>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</si>
  <si>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</si>
  <si>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</si>
  <si>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</si>
  <si>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</si>
  <si>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</si>
  <si>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</si>
  <si>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</si>
  <si>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</si>
  <si>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</si>
  <si>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</si>
  <si>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</si>
  <si>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</si>
  <si>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</si>
  <si>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</si>
  <si>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</si>
  <si>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</si>
  <si>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</si>
  <si>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</si>
  <si>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</si>
  <si>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</si>
  <si>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</si>
  <si>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</si>
  <si>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</si>
  <si>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</si>
  <si>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</si>
  <si>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</si>
  <si>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</si>
  <si>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</si>
  <si>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</si>
  <si>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</si>
  <si>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</si>
  <si>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</si>
  <si>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</si>
  <si>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</si>
  <si>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</si>
  <si>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</si>
  <si>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</si>
  <si>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</si>
  <si>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</si>
  <si>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</si>
  <si>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</si>
  <si>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</si>
  <si>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</si>
  <si>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</si>
  <si>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</si>
  <si>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</si>
  <si>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</si>
  <si>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</si>
  <si>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</si>
  <si>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</si>
  <si>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</si>
  <si>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</si>
  <si>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</si>
  <si>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</si>
  <si>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</si>
  <si>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</si>
  <si>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</si>
  <si>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</si>
  <si>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</si>
  <si>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</si>
  <si>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</si>
  <si>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</si>
  <si>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</si>
  <si>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</si>
  <si>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</si>
  <si>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</si>
  <si>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</si>
  <si>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</si>
  <si>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</si>
  <si>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</si>
  <si>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</si>
  <si>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</si>
  <si>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</si>
  <si>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</si>
  <si>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</si>
  <si>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</si>
  <si>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</si>
  <si>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</si>
  <si>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</si>
  <si>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</si>
  <si>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</si>
  <si>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</si>
  <si>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</si>
  <si>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</si>
  <si>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</si>
  <si>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</si>
  <si>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</si>
  <si>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</si>
  <si>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</si>
  <si>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</si>
  <si>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</si>
  <si>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</si>
  <si>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</si>
  <si>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</si>
  <si>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</si>
  <si>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</si>
  <si>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</si>
  <si>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</si>
  <si>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</si>
  <si>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</si>
  <si>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</si>
  <si>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</si>
  <si>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</si>
  <si>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</si>
  <si>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</si>
  <si>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</si>
  <si>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</si>
  <si>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</si>
  <si>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</si>
  <si>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</si>
  <si>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</si>
  <si>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</si>
  <si>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</si>
  <si>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</si>
  <si>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</si>
  <si>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</si>
  <si>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</si>
  <si>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</si>
  <si>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</si>
  <si>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</si>
  <si>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</si>
  <si>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</si>
  <si>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</si>
  <si>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</si>
  <si>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</si>
  <si>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</si>
  <si>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</si>
  <si>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</si>
  <si>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</si>
  <si>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</si>
  <si>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</si>
  <si>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</si>
  <si>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</si>
  <si>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</si>
  <si>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</si>
  <si>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</si>
  <si>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</si>
  <si>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</si>
  <si>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</si>
  <si>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</si>
  <si>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</si>
  <si>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</si>
  <si>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</si>
  <si>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</si>
  <si>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</si>
  <si>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</si>
  <si>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</si>
  <si>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</si>
  <si>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</si>
  <si>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</si>
  <si>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</si>
  <si>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</si>
  <si>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</si>
  <si>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</si>
  <si>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</si>
  <si>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</si>
  <si>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</si>
  <si>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</si>
  <si>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</si>
  <si>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</si>
  <si>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</si>
  <si>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</si>
  <si>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</si>
  <si>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</si>
  <si>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</si>
  <si>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</si>
  <si>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</si>
  <si>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</si>
  <si>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</si>
  <si>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</si>
  <si>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</si>
  <si>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</si>
  <si>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</si>
  <si>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</si>
  <si>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</si>
  <si>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</si>
  <si>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</si>
  <si>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</si>
  <si>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</si>
  <si>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</si>
  <si>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</si>
  <si>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</si>
  <si>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</si>
  <si>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</si>
  <si>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</si>
  <si>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</si>
  <si>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</si>
  <si>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</si>
  <si>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</si>
  <si>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</si>
  <si>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</si>
  <si>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</si>
  <si>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</si>
  <si>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</si>
  <si>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</si>
  <si>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</si>
  <si>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</si>
  <si>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</si>
  <si>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</si>
  <si>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</si>
  <si>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</si>
  <si>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</si>
  <si>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</si>
  <si>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</si>
  <si>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</si>
  <si>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</si>
  <si>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</si>
  <si>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</si>
  <si>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</si>
  <si>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</si>
  <si>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</si>
  <si>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</si>
  <si>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</si>
  <si>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</si>
  <si>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</si>
  <si>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</si>
  <si>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</si>
  <si>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</si>
  <si>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</si>
  <si>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</si>
  <si>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</si>
  <si>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</si>
  <si>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</si>
  <si>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</si>
  <si>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</si>
  <si>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</si>
  <si>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</si>
  <si>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</si>
  <si>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</si>
  <si>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</si>
  <si>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</si>
  <si>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</si>
  <si>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</si>
  <si>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</si>
  <si>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</si>
  <si>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</si>
  <si>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</si>
  <si>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</si>
  <si>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</si>
  <si>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</si>
  <si>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</si>
  <si>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</si>
  <si>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</si>
  <si>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</si>
  <si>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</si>
  <si>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</si>
  <si>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</si>
  <si>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</si>
  <si>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</si>
  <si>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</si>
  <si>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</si>
  <si>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</si>
  <si>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</si>
  <si>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</si>
  <si>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</si>
  <si>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</si>
  <si>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</si>
  <si>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</si>
  <si>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</si>
  <si>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</si>
  <si>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</si>
  <si>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</si>
  <si>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</si>
  <si>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</si>
  <si>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</si>
  <si>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</si>
  <si>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</si>
  <si>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</si>
  <si>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</si>
  <si>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</si>
  <si>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</si>
  <si>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</si>
  <si>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</si>
  <si>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</si>
  <si>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</si>
  <si>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</si>
  <si>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</si>
  <si>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</si>
  <si>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</si>
  <si>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</si>
  <si>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</si>
  <si>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</si>
  <si>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</si>
  <si>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</si>
  <si>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</si>
  <si>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</si>
  <si>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</si>
  <si>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</si>
  <si>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</si>
  <si>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</si>
  <si>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</si>
  <si>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</si>
  <si>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</si>
  <si>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</si>
  <si>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</si>
  <si>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</si>
  <si>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</si>
  <si>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</si>
  <si>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</si>
  <si>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</si>
  <si>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</si>
  <si>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</si>
  <si>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</si>
  <si>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</si>
  <si>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</si>
  <si>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</si>
  <si>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</si>
  <si>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</si>
  <si>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</si>
  <si>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</si>
  <si>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</si>
  <si>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</si>
  <si>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</si>
  <si>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</si>
  <si>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</si>
  <si>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</si>
  <si>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</si>
  <si>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</si>
  <si>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</si>
  <si>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</si>
  <si>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</si>
  <si>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</si>
  <si>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</si>
  <si>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</si>
  <si>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</si>
  <si>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</si>
  <si>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</si>
  <si>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</si>
  <si>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</si>
  <si>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</si>
  <si>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</si>
  <si>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</si>
  <si>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</si>
  <si>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</si>
  <si>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</si>
  <si>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</si>
  <si>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</si>
  <si>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</si>
  <si>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</si>
  <si>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</si>
  <si>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</si>
  <si>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</si>
  <si>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</si>
  <si>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</si>
  <si>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</si>
  <si>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</si>
  <si>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</si>
  <si>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</si>
  <si>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</si>
  <si>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</si>
  <si>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</si>
  <si>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</si>
  <si>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</si>
  <si>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</si>
  <si>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</si>
  <si>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</si>
  <si>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</si>
  <si>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</si>
  <si>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</si>
  <si>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</si>
  <si>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</si>
  <si>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</si>
  <si>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</si>
  <si>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</si>
  <si>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</si>
  <si>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</si>
  <si>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</si>
  <si>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</si>
  <si>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</si>
  <si>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</si>
  <si>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</si>
  <si>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</si>
  <si>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</si>
  <si>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</si>
  <si>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</si>
  <si>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</si>
  <si>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</si>
  <si>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</si>
  <si>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</si>
  <si>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</si>
  <si>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</si>
  <si>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</si>
  <si>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</si>
  <si>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</si>
  <si>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</si>
  <si>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</si>
  <si>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</si>
  <si>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</si>
  <si>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</si>
  <si>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</si>
  <si>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</si>
  <si>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</si>
  <si>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</si>
  <si>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</si>
  <si>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</si>
  <si>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</si>
  <si>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</si>
  <si>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</si>
  <si>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</si>
  <si>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</si>
  <si>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</si>
  <si>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</si>
  <si>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</si>
  <si>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</si>
  <si>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</si>
  <si>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</si>
  <si>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</si>
  <si>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</si>
  <si>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</si>
  <si>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</si>
  <si>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</si>
  <si>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</si>
  <si>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</si>
  <si>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</si>
  <si>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</si>
  <si>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</si>
  <si>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</si>
  <si>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</si>
  <si>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</si>
  <si>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</si>
  <si>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</si>
  <si>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</si>
  <si>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</si>
  <si>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</si>
  <si>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</si>
  <si>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</si>
  <si>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</si>
  <si>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</si>
  <si>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</si>
  <si>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</si>
  <si>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</si>
  <si>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</si>
  <si>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</si>
  <si>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</si>
  <si>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</si>
  <si>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</si>
  <si>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</si>
  <si>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</si>
  <si>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</si>
  <si>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</si>
  <si>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</si>
  <si>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</si>
  <si>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</si>
  <si>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</si>
  <si>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</si>
  <si>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</si>
  <si>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</si>
  <si>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</si>
  <si>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</si>
  <si>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</si>
  <si>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</si>
  <si>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</si>
  <si>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</si>
  <si>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</si>
  <si>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</si>
  <si>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</si>
  <si>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</si>
  <si>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</si>
  <si>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</si>
  <si>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</si>
  <si>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</si>
  <si>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</si>
  <si>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</si>
  <si>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</si>
  <si>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</si>
  <si>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</si>
  <si>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</si>
  <si>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</si>
  <si>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</si>
  <si>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</si>
  <si>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</si>
  <si>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</si>
  <si>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</si>
  <si>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</si>
  <si>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</si>
  <si>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</si>
  <si>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</si>
  <si>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</si>
  <si>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</si>
  <si>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</si>
  <si>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</si>
  <si>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</si>
  <si>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</si>
  <si>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</si>
  <si>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</si>
  <si>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</si>
  <si>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</si>
  <si>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</si>
  <si>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</si>
  <si>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</si>
  <si>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</si>
  <si>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</si>
  <si>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</si>
  <si>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</si>
  <si>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</si>
  <si>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</si>
  <si>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</si>
  <si>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</si>
  <si>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</si>
  <si>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</si>
  <si>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</si>
  <si>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</si>
  <si>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</si>
  <si>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</si>
  <si>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</si>
  <si>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</si>
  <si>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</si>
  <si>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</si>
  <si>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</si>
  <si>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</si>
  <si>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</si>
  <si>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</si>
  <si>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</si>
  <si>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</si>
  <si>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</si>
  <si>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</si>
  <si>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</si>
  <si>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</si>
  <si>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</si>
  <si>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</si>
  <si>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</si>
  <si>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</si>
  <si>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</si>
  <si>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</si>
  <si>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</si>
  <si>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</si>
  <si>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</si>
  <si>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</si>
  <si>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</si>
  <si>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</si>
  <si>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</si>
  <si>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</si>
  <si>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</si>
  <si>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</si>
  <si>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</si>
  <si>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</si>
  <si>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</si>
  <si>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</si>
  <si>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</si>
  <si>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</si>
  <si>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</si>
  <si>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</si>
  <si>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</si>
  <si>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</si>
  <si>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</si>
  <si>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</si>
  <si>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</si>
  <si>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</si>
  <si>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</si>
  <si>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</si>
  <si>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</si>
  <si>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</si>
  <si>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</si>
  <si>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</si>
  <si>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</si>
  <si>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</si>
  <si>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</si>
  <si>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</si>
  <si>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</si>
  <si>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</si>
  <si>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</si>
  <si>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</si>
  <si>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</si>
  <si>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</si>
  <si>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</si>
  <si>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</si>
  <si>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</si>
  <si>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</si>
  <si>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</si>
  <si>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</si>
  <si>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</si>
  <si>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</si>
  <si>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</si>
  <si>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</si>
  <si>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</si>
  <si>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</si>
  <si>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</si>
  <si>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</si>
  <si>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</si>
  <si>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</si>
  <si>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</si>
  <si>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</si>
  <si>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</si>
  <si>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</si>
  <si>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</si>
  <si>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</si>
  <si>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</si>
  <si>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</si>
  <si>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</si>
  <si>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</si>
  <si>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</si>
  <si>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</si>
  <si>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</si>
  <si>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</si>
  <si>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</si>
  <si>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</si>
  <si>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</si>
  <si>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</si>
  <si>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</si>
  <si>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</si>
  <si>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</si>
  <si>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</si>
  <si>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</si>
  <si>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</si>
  <si>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</si>
  <si>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</si>
  <si>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</si>
  <si>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</si>
  <si>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</si>
  <si>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</si>
  <si>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</si>
  <si>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</si>
  <si>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</si>
  <si>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</si>
  <si>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</si>
  <si>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</si>
  <si>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</si>
  <si>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</si>
  <si>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</si>
  <si>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</si>
  <si>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</si>
  <si>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</si>
  <si>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</si>
  <si>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</si>
  <si>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</si>
  <si>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</si>
  <si>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</si>
  <si>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</si>
  <si>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</si>
  <si>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</si>
  <si>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</si>
  <si>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</si>
  <si>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</si>
  <si>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</si>
  <si>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</si>
  <si>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</si>
  <si>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</si>
  <si>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</si>
  <si>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</si>
  <si>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</si>
  <si>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</si>
  <si>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</si>
  <si>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</si>
  <si>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</si>
  <si>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</si>
  <si>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</si>
  <si>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</si>
  <si>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</si>
  <si>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</si>
  <si>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</si>
  <si>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</si>
  <si>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</si>
  <si>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</si>
  <si>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</si>
  <si>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</si>
  <si>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</si>
  <si>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</si>
  <si>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</si>
  <si>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</si>
  <si>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</si>
  <si>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</si>
  <si>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</si>
  <si>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</si>
  <si>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</si>
  <si>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</si>
  <si>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</si>
  <si>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</si>
  <si>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</si>
  <si>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</si>
  <si>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</si>
  <si>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</si>
  <si>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</si>
  <si>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</si>
  <si>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</si>
  <si>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</si>
  <si>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</si>
  <si>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</si>
  <si>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</si>
  <si>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</si>
  <si>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</si>
  <si>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</si>
  <si>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</si>
  <si>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</si>
  <si>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</si>
  <si>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</si>
  <si>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</si>
  <si>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</si>
  <si>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</si>
  <si>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</si>
  <si>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</si>
  <si>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</si>
  <si>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</si>
  <si>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</si>
  <si>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</si>
  <si>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</si>
  <si>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</si>
  <si>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</si>
  <si>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</si>
  <si>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</si>
  <si>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</si>
  <si>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</si>
  <si>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</si>
  <si>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</si>
  <si>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</si>
  <si>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</si>
  <si>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</si>
  <si>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</si>
  <si>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</si>
  <si>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</si>
  <si>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</si>
  <si>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</si>
  <si>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</si>
  <si>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</si>
  <si>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</si>
  <si>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</si>
  <si>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</si>
  <si>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</si>
  <si>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</si>
  <si>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</si>
  <si>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</si>
  <si>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</si>
  <si>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</si>
  <si>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</si>
  <si>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</si>
  <si>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</si>
  <si>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</si>
  <si>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</si>
  <si>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</si>
  <si>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</si>
  <si>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</si>
  <si>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</si>
  <si>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</si>
  <si>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</si>
  <si>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</si>
  <si>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</si>
  <si>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</si>
  <si>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</si>
  <si>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</si>
  <si>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</si>
  <si>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</si>
  <si>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</si>
  <si>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</si>
  <si>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</si>
  <si>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</si>
  <si>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</si>
  <si>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</si>
  <si>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</si>
  <si>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</si>
  <si>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</si>
  <si>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</si>
  <si>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</si>
  <si>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</si>
  <si>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</si>
  <si>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</si>
  <si>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</si>
  <si>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</si>
  <si>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</si>
  <si>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</si>
  <si>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</si>
  <si>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</si>
  <si>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</si>
  <si>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</si>
  <si>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</si>
  <si>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</si>
  <si>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</si>
  <si>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</si>
  <si>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</si>
  <si>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</si>
  <si>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</si>
  <si>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</si>
  <si>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</si>
  <si>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</si>
  <si>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</si>
  <si>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</si>
  <si>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</si>
  <si>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</si>
  <si>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</si>
  <si>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</si>
  <si>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</si>
  <si>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</si>
  <si>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</si>
  <si>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</si>
  <si>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</si>
  <si>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</si>
  <si>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</si>
  <si>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</si>
  <si>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</si>
  <si>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</si>
  <si>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</si>
  <si>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</si>
  <si>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</si>
  <si>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</si>
  <si>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</si>
  <si>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</si>
  <si>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</si>
  <si>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</si>
  <si>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</si>
  <si>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</si>
  <si>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</si>
  <si>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</si>
  <si>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</si>
  <si>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</si>
  <si>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</si>
  <si>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</si>
  <si>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</si>
  <si>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</si>
  <si>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</si>
  <si>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</si>
  <si>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</si>
  <si>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</si>
  <si>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</si>
  <si>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</si>
  <si>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</si>
  <si>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</si>
  <si>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</si>
  <si>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</si>
  <si>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</si>
  <si>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</si>
  <si>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</si>
  <si>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</si>
  <si>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</si>
  <si>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</si>
  <si>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</si>
  <si>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</si>
  <si>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</si>
  <si>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</si>
  <si>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</si>
  <si>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</si>
  <si>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</si>
  <si>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</si>
  <si>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</si>
  <si>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</si>
  <si>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</si>
  <si>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</si>
  <si>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</si>
  <si>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</si>
  <si>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</si>
  <si>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</si>
  <si>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</si>
  <si>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</si>
  <si>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</si>
  <si>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</si>
  <si>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</si>
  <si>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</si>
  <si>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</si>
  <si>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</si>
  <si>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</si>
  <si>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2024.03.10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</si>
  <si>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</si>
  <si>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</si>
  <si>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</si>
  <si>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</si>
  <si>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</si>
  <si>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</si>
  <si>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</si>
  <si>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</si>
  <si>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</si>
  <si>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</si>
  <si>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</si>
  <si>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</si>
  <si>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</si>
  <si>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</si>
  <si>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</si>
  <si>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</si>
  <si>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</si>
  <si>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</si>
  <si>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</si>
  <si>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</si>
  <si>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</si>
  <si>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</si>
  <si>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</si>
  <si>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</si>
  <si>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</si>
  <si>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</si>
  <si>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</si>
  <si>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</si>
  <si>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</si>
  <si>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</si>
  <si>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</si>
  <si>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</si>
  <si>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</si>
  <si>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</si>
  <si>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</si>
  <si>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</si>
  <si>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</si>
  <si>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</si>
  <si>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</si>
  <si>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</si>
  <si>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</si>
  <si>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</si>
  <si>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</si>
  <si>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</si>
  <si>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</si>
  <si>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</si>
  <si>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</si>
  <si>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</si>
  <si>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</si>
  <si>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</si>
  <si>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</si>
  <si>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</si>
  <si>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</si>
  <si>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</si>
  <si>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</si>
  <si>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</si>
  <si>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</si>
  <si>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</si>
  <si>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</si>
  <si>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</si>
  <si>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</si>
  <si>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</si>
  <si>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</si>
  <si>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</si>
  <si>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</si>
  <si>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</si>
  <si>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</si>
  <si>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</si>
  <si>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</si>
  <si>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</si>
  <si>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</si>
  <si>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</si>
  <si>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</si>
  <si>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</si>
  <si>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</si>
  <si>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</si>
  <si>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</si>
  <si>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</si>
  <si>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</si>
  <si>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</si>
  <si>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</si>
  <si>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</si>
  <si>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</si>
  <si>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</si>
  <si>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</si>
  <si>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</si>
  <si>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</si>
  <si>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</si>
  <si>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</si>
  <si>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</si>
  <si>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</si>
  <si>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</si>
  <si>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</si>
  <si>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</si>
  <si>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</si>
  <si>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</si>
  <si>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</si>
  <si>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</si>
  <si>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</si>
  <si>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</si>
  <si>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</si>
  <si>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</si>
  <si>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</si>
  <si>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</si>
  <si>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</si>
  <si>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</si>
  <si>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</si>
  <si>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</si>
  <si>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</si>
  <si>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</si>
  <si>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</si>
  <si>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</si>
  <si>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</si>
  <si>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</si>
  <si>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</si>
  <si>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</si>
  <si>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</si>
  <si>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</si>
  <si>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</si>
  <si>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</si>
  <si>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</si>
  <si>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</si>
  <si>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</si>
  <si>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</si>
  <si>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</si>
  <si>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</si>
  <si>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</si>
  <si>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</si>
  <si>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</si>
  <si>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</si>
  <si>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</si>
  <si>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</si>
  <si>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</si>
  <si>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</si>
  <si>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</si>
  <si>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</si>
  <si>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</si>
  <si>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</si>
  <si>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</si>
  <si>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</si>
  <si>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</si>
  <si>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</si>
  <si>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</si>
  <si>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</si>
  <si>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</si>
  <si>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</si>
  <si>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</si>
  <si>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</si>
  <si>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</si>
  <si>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</si>
  <si>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</si>
  <si>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</si>
  <si>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</si>
  <si>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</si>
  <si>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</si>
  <si>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</si>
  <si>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</si>
  <si>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</si>
  <si>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</si>
  <si>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</si>
  <si>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</si>
  <si>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</si>
  <si>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</si>
  <si>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</si>
  <si>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</si>
  <si>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</si>
  <si>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</si>
  <si>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</si>
  <si>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</si>
  <si>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</si>
  <si>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</si>
  <si>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</si>
  <si>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</si>
  <si>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</si>
  <si>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</si>
  <si>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</si>
  <si>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</si>
  <si>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</si>
  <si>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</si>
  <si>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</si>
  <si>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</si>
  <si>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</si>
  <si>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</si>
  <si>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</si>
  <si>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</si>
  <si>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</si>
  <si>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</si>
  <si>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</si>
  <si>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</si>
  <si>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</si>
  <si>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</si>
  <si>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</si>
  <si>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</si>
  <si>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</si>
  <si>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</si>
  <si>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</si>
  <si>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</si>
  <si>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</si>
  <si>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</si>
  <si>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</si>
  <si>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</si>
  <si>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</si>
  <si>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</si>
  <si>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</si>
  <si>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</si>
  <si>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</si>
  <si>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</si>
  <si>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</si>
  <si>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</si>
  <si>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</si>
  <si>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</si>
  <si>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</si>
  <si>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</si>
  <si>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</si>
  <si>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</si>
  <si>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</si>
  <si>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</si>
  <si>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</si>
  <si>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</si>
  <si>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</si>
  <si>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</si>
  <si>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</si>
  <si>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</si>
  <si>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</si>
  <si>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</si>
  <si>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</si>
  <si>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</si>
  <si>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</si>
  <si>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</si>
  <si>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</si>
  <si>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</si>
  <si>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</si>
  <si>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</si>
  <si>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</si>
  <si>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</si>
  <si>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</si>
  <si>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</si>
  <si>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</si>
  <si>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</si>
  <si>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</si>
  <si>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</si>
  <si>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</si>
  <si>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</si>
  <si>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</si>
  <si>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</si>
  <si>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</si>
  <si>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</si>
  <si>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</si>
  <si>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</si>
  <si>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</si>
  <si>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</si>
  <si>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</si>
  <si>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</si>
  <si>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</si>
  <si>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</si>
  <si>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</si>
  <si>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</si>
  <si>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</si>
  <si>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</si>
  <si>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</si>
  <si>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</si>
  <si>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</si>
  <si>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</si>
  <si>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</si>
  <si>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</si>
  <si>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</si>
  <si>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</si>
  <si>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</si>
  <si>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</si>
  <si>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</si>
  <si>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</si>
  <si>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</si>
  <si>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</si>
  <si>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</si>
  <si>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</si>
  <si>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</si>
  <si>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</si>
  <si>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</si>
  <si>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</si>
  <si>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</si>
  <si>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</si>
  <si>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</si>
  <si>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</si>
  <si>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</si>
  <si>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</si>
  <si>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</si>
  <si>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</si>
  <si>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</si>
  <si>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</si>
  <si>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</si>
  <si>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</si>
  <si>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</si>
  <si>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</si>
  <si>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</si>
  <si>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</si>
  <si>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</si>
  <si>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</si>
  <si>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</si>
  <si>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</si>
  <si>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</si>
  <si>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</si>
  <si>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</si>
  <si>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</si>
  <si>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</si>
  <si>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</si>
  <si>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</si>
  <si>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</si>
  <si>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</si>
  <si>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</si>
  <si>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</si>
  <si>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</si>
  <si>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</si>
  <si>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</si>
  <si>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</si>
  <si>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</si>
  <si>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</si>
  <si>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</si>
  <si>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</si>
  <si>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</si>
  <si>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</si>
  <si>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</si>
  <si>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</si>
  <si>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</si>
  <si>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</si>
  <si>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</si>
  <si>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</si>
  <si>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</si>
  <si>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</si>
  <si>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</si>
  <si>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</si>
  <si>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</si>
  <si>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</si>
  <si>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</si>
  <si>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</si>
  <si>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</si>
  <si>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</si>
  <si>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</si>
  <si>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</si>
  <si>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</si>
  <si>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</si>
  <si>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</si>
  <si>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</si>
  <si>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</si>
  <si>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</si>
  <si>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</si>
  <si>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</si>
  <si>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</si>
  <si>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</si>
  <si>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</si>
  <si>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</si>
  <si>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</si>
  <si>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</si>
  <si>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</si>
  <si>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</si>
  <si>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</si>
  <si>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</si>
  <si>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</si>
  <si>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</si>
  <si>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</si>
  <si>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</si>
  <si>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</si>
  <si>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</si>
  <si>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</si>
  <si>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</si>
  <si>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</si>
  <si>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</si>
  <si>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</si>
  <si>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</si>
  <si>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</si>
  <si>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</si>
  <si>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</si>
  <si>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</si>
  <si>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</si>
  <si>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</si>
  <si>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</si>
  <si>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</si>
  <si>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</si>
  <si>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</si>
  <si>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</si>
  <si>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</si>
  <si>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</si>
  <si>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</si>
  <si>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</si>
  <si>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</si>
  <si>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</si>
  <si>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</si>
  <si>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</si>
  <si>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</si>
  <si>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</si>
  <si>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</si>
  <si>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</si>
  <si>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</si>
  <si>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</si>
  <si>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</si>
  <si>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</si>
  <si>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</si>
  <si>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</si>
  <si>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</si>
  <si>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</si>
  <si>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</si>
  <si>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</si>
  <si>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</si>
  <si>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</si>
  <si>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</si>
  <si>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</si>
  <si>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</si>
  <si>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</si>
  <si>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</si>
  <si>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</si>
  <si>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</si>
  <si>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</si>
  <si>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</si>
  <si>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</si>
  <si>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</si>
  <si>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</si>
  <si>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</si>
  <si>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</si>
  <si>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</si>
  <si>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</si>
  <si>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</si>
  <si>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</si>
  <si>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</si>
  <si>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</si>
  <si>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</si>
  <si>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</si>
  <si>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</si>
  <si>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</si>
  <si>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</si>
  <si>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</si>
  <si>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</si>
  <si>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</si>
  <si>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</si>
  <si>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</si>
  <si>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</si>
  <si>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</si>
  <si>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</si>
  <si>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</si>
  <si>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</si>
  <si>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</si>
  <si>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</si>
  <si>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</si>
  <si>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</si>
  <si>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</si>
  <si>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</si>
  <si>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</si>
  <si>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</si>
  <si>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</si>
  <si>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</si>
  <si>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</si>
  <si>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</si>
  <si>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</si>
  <si>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</si>
  <si>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</si>
  <si>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</si>
  <si>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</si>
  <si>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</si>
  <si>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</si>
  <si>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</si>
  <si>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</si>
  <si>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</si>
  <si>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</si>
  <si>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</si>
  <si>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</si>
  <si>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</si>
  <si>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</si>
  <si>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</si>
  <si>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</si>
  <si>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</si>
  <si>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</si>
  <si>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</si>
  <si>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</si>
  <si>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</si>
  <si>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</si>
  <si>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</si>
  <si>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</si>
  <si>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</si>
  <si>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</si>
  <si>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</si>
  <si>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</si>
  <si>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</si>
  <si>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</si>
  <si>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</si>
  <si>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</si>
  <si>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</si>
  <si>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</si>
  <si>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</si>
  <si>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</si>
  <si>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</si>
  <si>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</si>
  <si>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</si>
  <si>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</si>
  <si>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</si>
  <si>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</si>
  <si>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</si>
  <si>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</si>
  <si>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</si>
  <si>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</si>
  <si>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</si>
  <si>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</si>
  <si>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</si>
  <si>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</si>
  <si>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</si>
  <si>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</si>
  <si>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</si>
  <si>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</si>
  <si>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</si>
  <si>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</si>
  <si>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</si>
  <si>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</si>
  <si>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</si>
  <si>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</si>
  <si>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</si>
  <si>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</si>
  <si>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</si>
  <si>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</si>
  <si>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</si>
  <si>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</si>
  <si>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</si>
  <si>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</si>
  <si>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</si>
  <si>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</si>
  <si>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</si>
  <si>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</si>
  <si>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</si>
  <si>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</si>
  <si>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</si>
  <si>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</si>
  <si>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</si>
  <si>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</si>
  <si>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</si>
  <si>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</si>
  <si>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</si>
  <si>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</si>
  <si>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</si>
  <si>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</si>
  <si>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</si>
  <si>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</si>
  <si>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</si>
  <si>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</si>
  <si>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</si>
  <si>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</si>
  <si>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</si>
  <si>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</si>
  <si>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</si>
  <si>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</si>
  <si>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</si>
  <si>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</si>
  <si>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</si>
  <si>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</si>
  <si>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</si>
  <si>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</si>
  <si>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</si>
  <si>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</si>
  <si>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</si>
  <si>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</si>
  <si>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</si>
  <si>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</si>
  <si>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</si>
  <si>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</si>
  <si>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</si>
  <si>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</si>
  <si>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</si>
  <si>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</si>
  <si>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</si>
  <si>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</si>
  <si>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</si>
  <si>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</si>
  <si>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</si>
  <si>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</si>
  <si>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</si>
  <si>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</si>
  <si>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</si>
  <si>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</si>
  <si>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</si>
  <si>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</si>
  <si>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</si>
  <si>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</si>
  <si>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</si>
  <si>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</si>
  <si>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</si>
  <si>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</si>
  <si>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</si>
  <si>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</si>
  <si>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</si>
  <si>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</si>
  <si>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</si>
  <si>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</si>
  <si>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</si>
  <si>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</si>
  <si>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</si>
  <si>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</si>
  <si>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</si>
  <si>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</si>
  <si>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</si>
  <si>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</si>
  <si>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</si>
  <si>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</si>
  <si>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</si>
  <si>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</si>
  <si>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</si>
  <si>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</si>
  <si>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</si>
  <si>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</si>
  <si>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</si>
  <si>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</si>
  <si>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</si>
  <si>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</si>
  <si>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</si>
  <si>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</si>
  <si>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</si>
  <si>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</si>
  <si>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</si>
  <si>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</si>
  <si>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</si>
  <si>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</si>
  <si>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</si>
  <si>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</si>
  <si>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</si>
  <si>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</si>
  <si>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</si>
  <si>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</si>
  <si>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</si>
  <si>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</si>
  <si>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</si>
  <si>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</si>
  <si>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</si>
  <si>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</si>
  <si>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</si>
  <si>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</si>
  <si>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</si>
  <si>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</si>
  <si>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</si>
  <si>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</si>
  <si>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</si>
  <si>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</si>
  <si>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</si>
  <si>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</si>
  <si>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</si>
  <si>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</si>
  <si>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</si>
  <si>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</si>
  <si>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</si>
  <si>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</si>
  <si>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</si>
  <si>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</si>
  <si>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</si>
  <si>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</si>
  <si>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</si>
  <si>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</si>
  <si>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</si>
  <si>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</si>
  <si>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</si>
  <si>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</si>
  <si>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</si>
  <si>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</si>
  <si>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</si>
  <si>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</si>
  <si>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</si>
  <si>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</si>
  <si>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</si>
  <si>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</si>
  <si>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</si>
  <si>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</si>
  <si>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</si>
  <si>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</si>
  <si>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</si>
  <si>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</si>
  <si>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</si>
  <si>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</si>
  <si>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</si>
  <si>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</si>
  <si>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</si>
  <si>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</si>
  <si>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</si>
  <si>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</si>
  <si>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</si>
  <si>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</si>
  <si>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</si>
  <si>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</si>
  <si>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</si>
  <si>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</si>
  <si>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</si>
  <si>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</si>
  <si>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</si>
  <si>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</si>
  <si>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</si>
  <si>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</si>
  <si>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</si>
  <si>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</si>
  <si>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</si>
  <si>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</si>
  <si>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</si>
  <si>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</si>
  <si>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</si>
  <si>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</si>
  <si>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</si>
  <si>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</si>
  <si>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</si>
  <si>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</si>
  <si>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</si>
  <si>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</si>
  <si>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</si>
  <si>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</si>
  <si>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</si>
  <si>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</si>
  <si>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</si>
  <si>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</si>
  <si>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</si>
  <si>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</si>
  <si>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</si>
  <si>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</si>
  <si>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</si>
  <si>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</si>
  <si>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</si>
  <si>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</si>
  <si>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</si>
  <si>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</si>
  <si>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</si>
  <si>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</si>
  <si>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</si>
  <si>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</si>
  <si>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</si>
  <si>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</si>
  <si>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</si>
  <si>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</si>
  <si>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</si>
  <si>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</si>
  <si>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</si>
  <si>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</si>
  <si>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</si>
  <si>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</si>
  <si>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</si>
  <si>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</si>
  <si>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</si>
  <si>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</si>
  <si>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</si>
  <si>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</si>
  <si>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</si>
  <si>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</si>
  <si>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</si>
  <si>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</si>
  <si>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</si>
  <si>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</si>
  <si>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</si>
  <si>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</si>
  <si>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</si>
  <si>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</si>
  <si>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</si>
  <si>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</si>
  <si>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</si>
  <si>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</si>
  <si>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</si>
  <si>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</si>
  <si>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</si>
  <si>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</si>
  <si>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</si>
  <si>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</si>
  <si>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</si>
  <si>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</si>
  <si>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</si>
  <si>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</si>
  <si>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</si>
  <si>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</si>
  <si>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</si>
  <si>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</si>
  <si>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</si>
  <si>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</si>
  <si>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</si>
  <si>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</si>
  <si>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</si>
  <si>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</si>
  <si>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</si>
  <si>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</si>
  <si>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</si>
  <si>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</si>
  <si>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</si>
  <si>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</si>
  <si>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</si>
  <si>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</si>
  <si>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</si>
  <si>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</si>
  <si>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</si>
  <si>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</si>
  <si>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</si>
  <si>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</si>
  <si>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</si>
  <si>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</si>
  <si>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</si>
  <si>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</si>
  <si>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</si>
  <si>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</si>
  <si>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</si>
  <si>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</si>
  <si>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</si>
  <si>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</si>
  <si>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</si>
  <si>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</si>
  <si>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</si>
  <si>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</si>
  <si>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</si>
  <si>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</si>
  <si>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</si>
  <si>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</si>
  <si>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</si>
  <si>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</si>
  <si>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</si>
  <si>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</si>
  <si>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</si>
  <si>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</si>
  <si>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</si>
  <si>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</si>
  <si>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</si>
  <si>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</si>
  <si>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</si>
  <si>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</si>
  <si>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</si>
  <si>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</si>
  <si>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</si>
  <si>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</si>
  <si>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</si>
  <si>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</si>
  <si>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</si>
  <si>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</si>
  <si>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</si>
  <si>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</si>
  <si>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</si>
  <si>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</si>
  <si>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</si>
  <si>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</si>
  <si>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</si>
  <si>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</si>
  <si>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</si>
  <si>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</si>
  <si>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</si>
  <si>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</si>
  <si>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</si>
  <si>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</si>
  <si>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</si>
  <si>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</si>
  <si>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</si>
  <si>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</si>
  <si>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</si>
  <si>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</si>
  <si>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</si>
  <si>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</si>
  <si>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</si>
  <si>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</si>
  <si>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</si>
  <si>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</si>
  <si>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</si>
  <si>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</si>
  <si>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</si>
  <si>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</si>
  <si>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</si>
  <si>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</si>
  <si>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</si>
  <si>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</si>
  <si>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</si>
  <si>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</si>
  <si>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</si>
  <si>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</si>
  <si>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</si>
  <si>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</si>
  <si>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</si>
  <si>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</si>
  <si>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</si>
  <si>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</si>
  <si>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</si>
  <si>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</si>
  <si>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</si>
  <si>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</si>
  <si>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</si>
  <si>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</si>
  <si>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</si>
  <si>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</si>
  <si>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</si>
  <si>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</si>
  <si>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</si>
  <si>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</si>
  <si>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</si>
  <si>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</si>
  <si>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</si>
  <si>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</si>
  <si>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</si>
  <si>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</si>
  <si>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</si>
  <si>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</si>
  <si>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</si>
  <si>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</si>
  <si>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</si>
  <si>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</si>
  <si>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</si>
  <si>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</si>
  <si>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</si>
  <si>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</si>
  <si>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</si>
  <si>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</si>
  <si>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</si>
  <si>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</si>
  <si>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</si>
  <si>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</si>
  <si>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</si>
  <si>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</si>
  <si>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</si>
  <si>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</si>
  <si>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</si>
  <si>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</si>
  <si>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</si>
  <si>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</si>
  <si>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</si>
  <si>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</si>
  <si>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</si>
  <si>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</si>
  <si>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</si>
  <si>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</si>
  <si>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</si>
  <si>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</si>
  <si>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</si>
  <si>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</si>
  <si>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</si>
  <si>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</si>
  <si>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</si>
  <si>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</si>
  <si>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</si>
  <si>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</si>
  <si>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</si>
  <si>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</si>
  <si>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</si>
  <si>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</si>
  <si>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</si>
  <si>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</si>
  <si>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</si>
  <si>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</si>
  <si>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</si>
  <si>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</si>
  <si>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</si>
  <si>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</si>
  <si>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</si>
  <si>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</si>
  <si>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</si>
  <si>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</si>
  <si>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</si>
  <si>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</si>
  <si>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</si>
  <si>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</si>
  <si>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</si>
  <si>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</si>
  <si>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</si>
  <si>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</si>
  <si>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</si>
  <si>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</si>
  <si>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</si>
  <si>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</si>
  <si>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</si>
  <si>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</si>
  <si>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</si>
  <si>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</si>
  <si>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</si>
  <si>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</si>
  <si>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</si>
  <si>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</si>
  <si>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</si>
  <si>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</si>
  <si>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</si>
  <si>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</si>
  <si>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</si>
  <si>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</si>
  <si>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</si>
  <si>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</si>
  <si>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</si>
  <si>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</si>
  <si>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</si>
  <si>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</si>
  <si>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</si>
  <si>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</si>
  <si>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</si>
  <si>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</si>
  <si>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</si>
  <si>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</si>
  <si>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</si>
  <si>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</si>
  <si>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</si>
  <si>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</si>
  <si>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</si>
  <si>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</si>
  <si>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</si>
  <si>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</si>
  <si>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</si>
  <si>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</si>
  <si>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</si>
  <si>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</si>
  <si>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</si>
  <si>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</si>
  <si>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</si>
  <si>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</si>
  <si>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</si>
  <si>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</si>
  <si>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</si>
  <si>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</si>
  <si>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</si>
  <si>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</si>
  <si>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</si>
  <si>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</si>
  <si>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</si>
  <si>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</si>
  <si>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</si>
  <si>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</si>
  <si>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</si>
  <si>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</si>
  <si>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</si>
  <si>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</si>
  <si>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</si>
  <si>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</si>
  <si>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</si>
  <si>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</si>
  <si>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</si>
  <si>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</si>
  <si>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</si>
  <si>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</si>
  <si>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</si>
  <si>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</si>
  <si>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</si>
  <si>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</si>
  <si>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</si>
  <si>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</si>
  <si>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</si>
  <si>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</si>
  <si>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</si>
  <si>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</si>
  <si>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</si>
  <si>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</si>
  <si>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</si>
  <si>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</si>
  <si>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</si>
  <si>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</si>
  <si>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</si>
  <si>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</si>
  <si>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</si>
  <si>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</si>
  <si>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</si>
  <si>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</si>
  <si>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</si>
  <si>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</si>
  <si>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</si>
  <si>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</si>
  <si>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</si>
  <si>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</si>
  <si>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</si>
  <si>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</si>
  <si>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</si>
  <si>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</si>
  <si>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</si>
  <si>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</si>
  <si>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</si>
  <si>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</si>
  <si>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</si>
  <si>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</si>
  <si>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</si>
  <si>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</si>
  <si>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</si>
  <si>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</si>
  <si>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</si>
  <si>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</si>
  <si>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</si>
  <si>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</si>
  <si>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</si>
  <si>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</si>
  <si>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</si>
  <si>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</si>
  <si>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</si>
  <si>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</si>
  <si>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</si>
  <si>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</si>
  <si>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</si>
  <si>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</si>
  <si>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</si>
  <si>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</si>
  <si>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</si>
  <si>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</si>
  <si>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</si>
  <si>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</si>
  <si>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</si>
  <si>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</si>
  <si>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</si>
  <si>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</si>
  <si>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</si>
  <si>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</si>
  <si>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</si>
  <si>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</si>
  <si>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</si>
  <si>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</si>
  <si>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</si>
  <si>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</si>
  <si>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</si>
  <si>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</si>
  <si>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</si>
  <si>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</si>
  <si>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</si>
  <si>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</si>
  <si>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</si>
  <si>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</si>
  <si>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</si>
  <si>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</si>
  <si>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</si>
  <si>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</si>
  <si>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</si>
  <si>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</si>
  <si>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</si>
  <si>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</si>
  <si>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</si>
  <si>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</si>
  <si>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</si>
  <si>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</si>
  <si>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</si>
  <si>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</si>
  <si>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</si>
  <si>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</si>
  <si>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</si>
  <si>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</si>
  <si>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</si>
  <si>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</si>
  <si>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</si>
  <si>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</si>
  <si>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</si>
  <si>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</si>
  <si>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</si>
  <si>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</si>
  <si>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</si>
  <si>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</si>
  <si>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</si>
  <si>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</si>
  <si>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</si>
  <si>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</si>
  <si>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</si>
  <si>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</si>
  <si>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</si>
  <si>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</si>
  <si>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</si>
  <si>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</si>
  <si>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</si>
  <si>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</si>
  <si>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</si>
  <si>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</si>
  <si>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</si>
  <si>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</si>
  <si>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</si>
  <si>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</si>
  <si>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</si>
  <si>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</si>
  <si>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</si>
  <si>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</si>
  <si>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</si>
  <si>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</si>
  <si>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</si>
  <si>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</si>
  <si>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</si>
  <si>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</si>
  <si>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</si>
  <si>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</si>
  <si>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</si>
  <si>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</si>
  <si>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</si>
  <si>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</si>
  <si>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</si>
  <si>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</si>
  <si>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</si>
  <si>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</si>
  <si>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</si>
  <si>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</si>
  <si>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</si>
  <si>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</si>
  <si>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</si>
  <si>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</si>
  <si>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</si>
  <si>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</si>
  <si>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</si>
  <si>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</si>
  <si>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</si>
  <si>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</si>
  <si>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</si>
  <si>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</si>
  <si>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</si>
  <si>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</si>
  <si>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</si>
  <si>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</si>
  <si>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</si>
  <si>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</si>
  <si>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</si>
  <si>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</si>
  <si>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</si>
  <si>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</si>
  <si>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</si>
  <si>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</si>
  <si>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</si>
  <si>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</si>
  <si>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</si>
  <si>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</si>
  <si>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</si>
  <si>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</si>
  <si>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</si>
  <si>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</si>
  <si>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</si>
  <si>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</si>
  <si>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</si>
  <si>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</si>
  <si>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</si>
  <si>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</si>
  <si>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</si>
  <si>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</si>
  <si>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</si>
  <si>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</si>
  <si>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</si>
  <si>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</si>
  <si>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</si>
  <si>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</si>
  <si>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</si>
  <si>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</si>
  <si>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</si>
  <si>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</si>
  <si>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</si>
  <si>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</si>
  <si>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</si>
  <si>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</si>
  <si>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</si>
  <si>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</si>
  <si>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</si>
  <si>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</si>
  <si>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</si>
  <si>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</si>
  <si>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</si>
  <si>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</si>
  <si>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</si>
  <si>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</si>
  <si>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</si>
  <si>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</si>
  <si>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</si>
  <si>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</si>
  <si>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</si>
  <si>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</si>
  <si>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</si>
  <si>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</si>
  <si>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</si>
  <si>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</si>
  <si>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</si>
  <si>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</si>
  <si>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</si>
  <si>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</si>
  <si>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</si>
  <si>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</si>
  <si>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</si>
  <si>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</si>
  <si>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</si>
  <si>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</si>
  <si>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</si>
  <si>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</si>
  <si>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</si>
  <si>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</si>
  <si>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</si>
  <si>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</si>
  <si>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</si>
  <si>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</si>
  <si>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</si>
  <si>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</si>
  <si>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</si>
  <si>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</si>
  <si>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</si>
  <si>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</si>
  <si>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</si>
  <si>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</si>
  <si>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</si>
  <si>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</si>
  <si>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</si>
  <si>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</si>
  <si>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</si>
  <si>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</si>
  <si>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</si>
  <si>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</si>
  <si>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</si>
  <si>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</si>
  <si>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</si>
  <si>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</si>
  <si>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</si>
  <si>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</si>
  <si>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</si>
  <si>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</si>
  <si>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</si>
  <si>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</si>
  <si>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</si>
  <si>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</si>
  <si>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</si>
  <si>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</si>
  <si>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</si>
  <si>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</si>
  <si>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</si>
  <si>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</si>
  <si>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</si>
  <si>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</si>
  <si>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</si>
  <si>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</si>
  <si>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</si>
  <si>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</si>
  <si>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</si>
  <si>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</si>
  <si>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</si>
  <si>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</si>
  <si>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</si>
  <si>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</si>
  <si>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</si>
  <si>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</si>
  <si>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</si>
  <si>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</si>
  <si>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</si>
  <si>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</si>
  <si>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</si>
  <si>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</si>
  <si>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</si>
  <si>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</si>
  <si>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</si>
  <si>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</si>
  <si>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</si>
  <si>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</si>
  <si>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</si>
  <si>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</si>
  <si>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</si>
  <si>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</si>
  <si>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</si>
  <si>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</si>
  <si>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</si>
  <si>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</si>
  <si>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</si>
  <si>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</si>
  <si>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</si>
  <si>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</si>
  <si>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</si>
  <si>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</si>
  <si>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</si>
  <si>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</si>
  <si>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</si>
  <si>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</si>
  <si>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</si>
  <si>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</si>
  <si>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</si>
  <si>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</si>
  <si>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</si>
  <si>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</si>
  <si>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</si>
  <si>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</si>
  <si>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</si>
  <si>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</si>
  <si>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</si>
  <si>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</si>
  <si>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</si>
  <si>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</si>
  <si>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</si>
  <si>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</si>
  <si>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</si>
  <si>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</si>
  <si>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</si>
  <si>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</si>
  <si>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</si>
  <si>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</si>
  <si>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</si>
  <si>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</si>
  <si>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</si>
  <si>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</si>
  <si>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</si>
  <si>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</si>
  <si>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</si>
  <si>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</si>
  <si>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</si>
  <si>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</si>
  <si>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</si>
  <si>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</si>
  <si>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</si>
  <si>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</si>
  <si>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</si>
  <si>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</si>
  <si>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</si>
  <si>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</si>
  <si>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</si>
  <si>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</si>
  <si>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</si>
  <si>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</si>
  <si>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</si>
  <si>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</si>
  <si>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</si>
  <si>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</si>
  <si>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</si>
  <si>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</si>
  <si>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</si>
  <si>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</si>
  <si>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</si>
  <si>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</si>
  <si>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</si>
  <si>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</si>
  <si>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</si>
  <si>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</si>
  <si>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</si>
  <si>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</si>
  <si>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</si>
  <si>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</si>
  <si>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</si>
  <si>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</si>
  <si>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</si>
  <si>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</si>
  <si>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</si>
  <si>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</si>
  <si>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</si>
  <si>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</si>
  <si>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</si>
  <si>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</si>
  <si>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</si>
  <si>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</si>
  <si>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</si>
  <si>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</si>
  <si>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</si>
  <si>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</si>
  <si>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</si>
  <si>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</si>
  <si>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</si>
  <si>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</si>
  <si>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</si>
  <si>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</si>
  <si>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</si>
  <si>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</si>
  <si>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</si>
  <si>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</si>
  <si>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</si>
  <si>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</si>
  <si>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</si>
  <si>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</si>
  <si>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</si>
  <si>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</si>
  <si>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</si>
  <si>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</si>
  <si>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</si>
  <si>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</si>
  <si>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</si>
  <si>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</si>
  <si>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</si>
  <si>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</si>
  <si>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</si>
  <si>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</si>
  <si>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</si>
  <si>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</si>
  <si>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</si>
  <si>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</si>
  <si>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</si>
  <si>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</si>
  <si>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</si>
  <si>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</si>
  <si>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</si>
  <si>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</si>
  <si>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</si>
  <si>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</si>
  <si>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</si>
  <si>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</si>
  <si>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</si>
  <si>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</si>
  <si>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</si>
  <si>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</si>
  <si>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</si>
  <si>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</si>
  <si>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</si>
  <si>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</si>
  <si>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</si>
  <si>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</si>
  <si>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</si>
  <si>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</si>
  <si>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</si>
  <si>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</si>
  <si>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</si>
  <si>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</si>
  <si>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</si>
  <si>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</si>
  <si>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</si>
  <si>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</si>
  <si>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</si>
  <si>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</si>
  <si>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</si>
  <si>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</si>
  <si>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</si>
  <si>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</si>
  <si>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</si>
  <si>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</si>
  <si>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</si>
  <si>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</si>
  <si>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</si>
  <si>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</si>
  <si>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</si>
  <si>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</si>
  <si>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</si>
  <si>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</si>
  <si>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</si>
  <si>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</si>
  <si>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</si>
  <si>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</si>
  <si>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</si>
  <si>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</si>
  <si>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</si>
  <si>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</si>
  <si>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</si>
  <si>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</si>
  <si>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</si>
  <si>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</si>
  <si>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</si>
  <si>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</si>
  <si>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</si>
  <si>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</si>
  <si>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</si>
  <si>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</si>
  <si>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</si>
  <si>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</si>
  <si>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</si>
  <si>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</si>
  <si>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</si>
  <si>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</si>
  <si>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</si>
  <si>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</si>
  <si>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</si>
  <si>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</si>
  <si>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</si>
  <si>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</si>
  <si>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</si>
  <si>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</si>
  <si>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</si>
  <si>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</si>
  <si>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</si>
  <si>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</si>
  <si>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</si>
  <si>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</si>
  <si>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</si>
  <si>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</si>
  <si>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</si>
  <si>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</si>
  <si>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</si>
  <si>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</si>
  <si>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</si>
  <si>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</si>
  <si>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</si>
  <si>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</si>
  <si>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</si>
  <si>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</si>
  <si>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</si>
  <si>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</si>
  <si>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</si>
  <si>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</si>
  <si>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</si>
  <si>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</si>
  <si>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</si>
  <si>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</si>
  <si>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</si>
  <si>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</si>
  <si>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</si>
  <si>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</si>
  <si>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</si>
  <si>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</si>
  <si>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</si>
  <si>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</si>
  <si>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</si>
  <si>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</si>
  <si>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</si>
  <si>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</si>
  <si>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</si>
  <si>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</si>
  <si>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</si>
  <si>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</si>
  <si>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</si>
  <si>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</si>
  <si>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</si>
  <si>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</si>
  <si>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</si>
  <si>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</si>
  <si>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</si>
  <si>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</si>
  <si>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</si>
  <si>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</si>
  <si>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</si>
  <si>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</si>
  <si>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</si>
  <si>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</si>
  <si>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</si>
  <si>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</si>
  <si>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</si>
  <si>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</si>
  <si>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</si>
  <si>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</si>
  <si>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</si>
  <si>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</si>
  <si>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</si>
  <si>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</si>
  <si>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</si>
  <si>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</si>
  <si>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</si>
  <si>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</si>
  <si>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</si>
  <si>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</si>
  <si>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</si>
  <si>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</si>
  <si>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</si>
  <si>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</si>
  <si>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</si>
  <si>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</si>
  <si>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</si>
  <si>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</si>
  <si>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</si>
  <si>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</si>
  <si>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</si>
  <si>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</si>
  <si>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</si>
  <si>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</si>
  <si>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</si>
  <si>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</si>
  <si>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</si>
  <si>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</si>
  <si>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</si>
  <si>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</si>
  <si>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</si>
  <si>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</si>
  <si>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</si>
  <si>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</si>
  <si>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</si>
  <si>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</si>
  <si>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</si>
  <si>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</si>
  <si>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</si>
  <si>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</si>
  <si>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</si>
  <si>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</si>
  <si>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</si>
  <si>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</si>
  <si>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</si>
  <si>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</si>
  <si>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</si>
  <si>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</si>
  <si>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</si>
  <si>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</si>
  <si>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</si>
  <si>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</si>
  <si>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</si>
  <si>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</si>
  <si>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</si>
  <si>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</si>
  <si>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</si>
  <si>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</si>
  <si>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</si>
  <si>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</si>
  <si>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</si>
  <si>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</si>
  <si>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</si>
  <si>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</si>
  <si>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</si>
  <si>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</si>
  <si>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</si>
  <si>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</si>
  <si>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</si>
  <si>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</si>
  <si>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</si>
  <si>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</si>
  <si>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</si>
  <si>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</si>
  <si>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</si>
  <si>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</si>
  <si>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</si>
  <si>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</si>
  <si>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</si>
  <si>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</si>
  <si>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</si>
  <si>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</si>
  <si>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</si>
  <si>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</si>
  <si>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</si>
  <si>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</si>
  <si>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</si>
  <si>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</si>
  <si>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</si>
  <si>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</si>
  <si>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</si>
  <si>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</si>
  <si>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</si>
  <si>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</si>
  <si>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</si>
  <si>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</si>
  <si>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</si>
  <si>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</si>
  <si>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</si>
  <si>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</si>
  <si>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</si>
  <si>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</si>
  <si>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</si>
  <si>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</si>
  <si>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</si>
  <si>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</si>
  <si>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</si>
  <si>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</si>
  <si>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</si>
  <si>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</si>
  <si>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</si>
  <si>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</si>
  <si>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</si>
  <si>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</si>
  <si>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</si>
  <si>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</si>
  <si>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</si>
  <si>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</si>
  <si>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</si>
  <si>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</si>
  <si>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</si>
  <si>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</si>
  <si>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</si>
  <si>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</si>
  <si>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</si>
  <si>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</si>
  <si>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</si>
  <si>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</si>
  <si>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</si>
  <si>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</si>
  <si>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</si>
  <si>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</si>
  <si>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</si>
  <si>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</si>
  <si>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</si>
  <si>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</si>
  <si>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</si>
  <si>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</si>
  <si>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</si>
  <si>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</si>
  <si>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</si>
  <si>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</si>
  <si>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</si>
  <si>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</si>
  <si>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</si>
  <si>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</si>
  <si>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</si>
  <si>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</si>
  <si>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</si>
  <si>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</si>
  <si>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</si>
  <si>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</si>
  <si>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</si>
  <si>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</si>
  <si>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</si>
  <si>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</si>
  <si>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</si>
  <si>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</si>
  <si>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</si>
  <si>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</si>
  <si>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</si>
  <si>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</si>
  <si>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</si>
  <si>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</si>
  <si>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</si>
  <si>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</si>
  <si>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</si>
  <si>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</si>
  <si>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</si>
  <si>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</si>
  <si>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</si>
  <si>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</si>
  <si>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</si>
  <si>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</si>
  <si>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</si>
  <si>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</si>
  <si>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</si>
  <si>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</si>
  <si>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</si>
  <si>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</si>
  <si>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</si>
  <si>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</si>
  <si>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</si>
  <si>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</si>
  <si>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</si>
  <si>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</si>
  <si>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</si>
  <si>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</si>
  <si>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</si>
  <si>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</si>
  <si>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</si>
  <si>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</si>
  <si>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</si>
  <si>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</si>
  <si>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</si>
  <si>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</si>
  <si>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</si>
  <si>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</si>
  <si>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</si>
  <si>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</si>
  <si>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</si>
  <si>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</si>
  <si>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</si>
  <si>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</si>
  <si>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</si>
  <si>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</si>
  <si>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</si>
  <si>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</si>
  <si>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</si>
  <si>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</si>
  <si>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</si>
  <si>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</si>
  <si>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</si>
  <si>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</si>
  <si>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</si>
  <si>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</si>
  <si>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</si>
  <si>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</si>
  <si>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</si>
  <si>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</si>
  <si>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</si>
  <si>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</si>
  <si>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</si>
  <si>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</si>
  <si>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</si>
  <si>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</si>
  <si>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</si>
  <si>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</si>
  <si>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</si>
  <si>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</si>
  <si>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</si>
  <si>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</si>
  <si>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</si>
  <si>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</si>
  <si>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</si>
  <si>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</si>
  <si>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</si>
  <si>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</si>
  <si>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</si>
  <si>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</si>
  <si>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</si>
  <si>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</si>
  <si>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</si>
  <si>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</si>
  <si>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</si>
  <si>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</si>
  <si>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</si>
  <si>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</si>
  <si>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</si>
  <si>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</si>
  <si>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</si>
  <si>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</si>
  <si>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</si>
  <si>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</si>
  <si>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</si>
  <si>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</si>
  <si>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</si>
  <si>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</si>
  <si>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</si>
  <si>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</si>
  <si>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</si>
  <si>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</si>
  <si>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</si>
  <si>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</si>
  <si>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</si>
  <si>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</si>
  <si>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</si>
  <si>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</si>
  <si>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</si>
  <si>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</si>
  <si>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</si>
  <si>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</si>
  <si>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</si>
  <si>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</si>
  <si>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</si>
  <si>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</si>
  <si>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</si>
  <si>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</si>
  <si>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</si>
  <si>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</si>
  <si>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</si>
  <si>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</si>
  <si>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</si>
  <si>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</si>
  <si>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</si>
  <si>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</si>
  <si>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</si>
  <si>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</si>
  <si>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</si>
  <si>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</si>
  <si>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</si>
  <si>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</si>
  <si>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</si>
  <si>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</si>
  <si>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</si>
  <si>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</si>
  <si>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</si>
  <si>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</si>
  <si>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</si>
  <si>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</si>
  <si>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</si>
  <si>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</si>
  <si>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</si>
  <si>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</si>
  <si>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</si>
  <si>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</si>
  <si>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</si>
  <si>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</si>
  <si>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</si>
  <si>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</si>
  <si>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</si>
  <si>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</si>
  <si>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</si>
  <si>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</si>
  <si>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</si>
  <si>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</si>
  <si>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</si>
  <si>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</si>
  <si>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</si>
  <si>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</si>
  <si>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</si>
  <si>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</si>
  <si>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</si>
  <si>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</si>
  <si>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</si>
  <si>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</si>
  <si>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</si>
  <si>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</si>
  <si>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</si>
  <si>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</si>
  <si>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</si>
  <si>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</si>
  <si>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</si>
  <si>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</si>
  <si>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</si>
  <si>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</si>
  <si>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</si>
  <si>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</si>
  <si>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</si>
  <si>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</si>
  <si>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</si>
  <si>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</si>
  <si>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</si>
  <si>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</si>
  <si>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</si>
  <si>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</si>
  <si>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</si>
  <si>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</si>
  <si>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</si>
  <si>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</si>
  <si>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</si>
  <si>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</si>
  <si>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</si>
  <si>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</si>
  <si>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</si>
  <si>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</si>
  <si>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</si>
  <si>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</si>
  <si>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</si>
  <si>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</si>
  <si>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</si>
  <si>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</si>
  <si>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</si>
  <si>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</si>
  <si>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</si>
  <si>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</si>
  <si>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</si>
  <si>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</si>
  <si>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</si>
  <si>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</si>
  <si>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</si>
  <si>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</si>
  <si>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</si>
  <si>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</si>
  <si>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</si>
  <si>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</si>
  <si>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</si>
  <si>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</si>
  <si>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</si>
  <si>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</si>
  <si>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</si>
  <si>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</si>
  <si>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</si>
  <si>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</si>
  <si>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</si>
  <si>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</si>
  <si>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</si>
  <si>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</si>
  <si>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</si>
  <si>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</si>
  <si>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</si>
  <si>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</si>
  <si>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</si>
  <si>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</si>
  <si>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</si>
  <si>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</si>
  <si>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</si>
  <si>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</si>
  <si>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</si>
  <si>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</si>
  <si>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</si>
  <si>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</si>
  <si>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</si>
  <si>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</si>
  <si>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</si>
  <si>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</si>
  <si>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</si>
  <si>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</si>
  <si>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</si>
  <si>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</si>
  <si>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</si>
  <si>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</si>
  <si>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</si>
  <si>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</si>
  <si>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</si>
  <si>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</si>
  <si>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</si>
  <si>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</si>
  <si>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</si>
  <si>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</si>
  <si>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</si>
  <si>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</si>
  <si>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</si>
  <si>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</si>
  <si>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</si>
  <si>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</si>
  <si>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</si>
  <si>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</si>
  <si>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</si>
  <si>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</si>
  <si>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</si>
  <si>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</si>
  <si>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</si>
  <si>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</si>
  <si>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</si>
  <si>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</si>
  <si>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</si>
  <si>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</si>
  <si>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</si>
  <si>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</si>
  <si>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</si>
  <si>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</si>
  <si>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</si>
  <si>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</si>
  <si>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</si>
  <si>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</si>
  <si>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</si>
  <si>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</si>
  <si>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</si>
  <si>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</si>
  <si>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</si>
  <si>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</si>
  <si>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</si>
  <si>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</si>
  <si>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</si>
  <si>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</si>
  <si>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</si>
  <si>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</si>
  <si>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</si>
  <si>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</si>
  <si>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</si>
  <si>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</si>
  <si>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</si>
  <si>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</si>
  <si>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</si>
  <si>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</si>
  <si>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</si>
  <si>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</si>
  <si>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</si>
  <si>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</si>
  <si>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</si>
  <si>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</si>
  <si>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</si>
  <si>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</si>
  <si>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</si>
  <si>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</si>
  <si>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</si>
  <si>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</si>
  <si>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</si>
  <si>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</si>
  <si>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</si>
  <si>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</si>
  <si>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</si>
  <si>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</si>
  <si>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</si>
  <si>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</si>
  <si>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</si>
  <si>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</si>
  <si>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</si>
  <si>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</si>
  <si>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</si>
  <si>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</si>
  <si>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</si>
  <si>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</si>
  <si>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</si>
  <si>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</si>
  <si>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</si>
  <si>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</si>
  <si>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</si>
  <si>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</si>
  <si>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</si>
  <si>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</si>
  <si>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</si>
  <si>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</si>
  <si>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</si>
  <si>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</si>
  <si>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</si>
  <si>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</si>
  <si>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</si>
  <si>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</si>
  <si>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</si>
  <si>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</si>
  <si>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</si>
  <si>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</si>
  <si>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</si>
  <si>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</si>
  <si>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</si>
  <si>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</si>
  <si>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</si>
  <si>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</si>
  <si>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</si>
  <si>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</si>
  <si>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</si>
  <si>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</si>
  <si>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</si>
  <si>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</si>
  <si>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</si>
  <si>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</si>
  <si>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</si>
  <si>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</si>
  <si>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</si>
  <si>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</si>
  <si>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</si>
  <si>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</si>
  <si>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</si>
  <si>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</si>
  <si>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</si>
  <si>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</si>
  <si>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</si>
  <si>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</si>
  <si>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</si>
  <si>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</si>
  <si>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</si>
  <si>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</si>
  <si>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</si>
  <si>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</si>
  <si>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</si>
  <si>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</si>
  <si>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</si>
  <si>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</si>
  <si>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</si>
  <si>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</si>
  <si>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</si>
  <si>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</si>
  <si>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</si>
  <si>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</si>
  <si>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</si>
  <si>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</si>
  <si>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</si>
  <si>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</si>
  <si>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</si>
  <si>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</si>
  <si>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</si>
  <si>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</si>
  <si>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</si>
  <si>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</si>
  <si>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</si>
  <si>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</si>
  <si>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</si>
  <si>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</si>
  <si>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</si>
  <si>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</si>
  <si>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</si>
  <si>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</si>
  <si>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</si>
  <si>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</si>
  <si>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</si>
  <si>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</si>
  <si>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</si>
  <si>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</si>
  <si>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</si>
  <si>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</si>
  <si>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</si>
  <si>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</si>
  <si>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</si>
  <si>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</si>
  <si>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</si>
  <si>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</si>
  <si>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</si>
  <si>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</si>
  <si>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</si>
  <si>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</si>
  <si>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</si>
  <si>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</si>
  <si>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</si>
  <si>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</si>
  <si>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</si>
  <si>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</si>
  <si>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</si>
  <si>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</si>
  <si>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</si>
  <si>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</si>
  <si>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</si>
  <si>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</si>
  <si>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</si>
  <si>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</si>
  <si>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</si>
  <si>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</si>
  <si>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</si>
  <si>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</si>
  <si>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</si>
  <si>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</si>
  <si>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</si>
  <si>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</si>
  <si>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</si>
  <si>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</si>
  <si>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</si>
  <si>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</si>
  <si>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</si>
  <si>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</si>
  <si>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</si>
  <si>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</si>
  <si>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</si>
  <si>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</si>
  <si>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</si>
  <si>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</si>
  <si>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</si>
  <si>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</si>
  <si>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</si>
  <si>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</si>
  <si>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</si>
  <si>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</si>
  <si>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</si>
  <si>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</si>
  <si>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</si>
  <si>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</si>
  <si>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</si>
  <si>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</si>
  <si>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</si>
  <si>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</si>
  <si>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</si>
  <si>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</si>
  <si>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</si>
  <si>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</si>
  <si>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</si>
  <si>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</si>
  <si>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</si>
  <si>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</si>
  <si>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</si>
  <si>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</si>
  <si>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</si>
  <si>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</si>
  <si>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</si>
  <si>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</si>
  <si>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</si>
  <si>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</si>
  <si>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</si>
  <si>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</si>
  <si>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</si>
  <si>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</si>
  <si>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</si>
  <si>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</si>
  <si>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</si>
  <si>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</si>
  <si>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</si>
  <si>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</si>
  <si>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</si>
  <si>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</si>
  <si>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</si>
  <si>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</si>
  <si>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</si>
  <si>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</si>
  <si>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</si>
  <si>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</si>
  <si>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</si>
  <si>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</si>
  <si>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</si>
  <si>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</si>
  <si>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</si>
  <si>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</si>
  <si>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</si>
  <si>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</si>
  <si>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</si>
  <si>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</si>
  <si>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</si>
  <si>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</si>
  <si>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</si>
  <si>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</si>
  <si>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</si>
  <si>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</si>
  <si>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</si>
  <si>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</si>
  <si>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</si>
  <si>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</si>
  <si>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</si>
  <si>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</si>
  <si>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</si>
  <si>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</si>
  <si>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</si>
  <si>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</si>
  <si>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</si>
  <si>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</si>
  <si>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</si>
  <si>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</si>
  <si>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</si>
  <si>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</si>
  <si>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</si>
  <si>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</si>
  <si>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</si>
  <si>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</si>
  <si>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</si>
  <si>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</si>
  <si>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</si>
  <si>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</si>
  <si>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</si>
  <si>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</si>
  <si>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</si>
  <si>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</si>
  <si>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</si>
  <si>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</si>
  <si>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</si>
  <si>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</si>
  <si>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</si>
  <si>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</si>
  <si>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</si>
  <si>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</si>
  <si>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</si>
  <si>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</si>
  <si>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</si>
  <si>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</si>
  <si>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</si>
  <si>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</si>
  <si>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</si>
  <si>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</si>
  <si>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</si>
  <si>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</si>
  <si>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</si>
  <si>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</si>
  <si>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</si>
  <si>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</si>
  <si>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</si>
  <si>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</si>
  <si>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</si>
  <si>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</si>
  <si>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</si>
  <si>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</si>
  <si>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</si>
  <si>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</si>
  <si>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</si>
  <si>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</si>
  <si>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</si>
  <si>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</si>
  <si>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</si>
  <si>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</si>
  <si>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</si>
  <si>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</si>
  <si>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</si>
  <si>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</si>
  <si>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</si>
  <si>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</si>
  <si>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</si>
  <si>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</si>
  <si>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</si>
  <si>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</si>
  <si>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</si>
  <si>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</si>
  <si>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</si>
  <si>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</si>
  <si>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</si>
  <si>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</si>
  <si>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</si>
  <si>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</si>
  <si>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</si>
  <si>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</si>
  <si>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</si>
  <si>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</si>
  <si>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</si>
  <si>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</si>
  <si>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</si>
  <si>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</si>
  <si>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</si>
  <si>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</si>
  <si>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</si>
  <si>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</si>
  <si>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</si>
  <si>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</si>
  <si>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</si>
  <si>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</si>
  <si>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</si>
  <si>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</si>
  <si>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</si>
  <si>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</si>
  <si>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</si>
  <si>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</si>
  <si>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</si>
  <si>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</si>
  <si>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</si>
  <si>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</si>
  <si>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</si>
  <si>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</si>
  <si>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</si>
  <si>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</si>
  <si>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</si>
  <si>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</si>
  <si>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</si>
  <si>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</si>
  <si>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</si>
  <si>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</si>
  <si>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</si>
  <si>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</si>
  <si>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</si>
  <si>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</si>
  <si>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</si>
  <si>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</si>
  <si>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</si>
  <si>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</si>
  <si>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</si>
  <si>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</si>
  <si>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</si>
  <si>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</si>
  <si>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</si>
  <si>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</si>
  <si>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</si>
  <si>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</si>
  <si>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</si>
  <si>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</si>
  <si>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</si>
  <si>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</si>
  <si>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</si>
  <si>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</si>
  <si>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</si>
  <si>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</si>
  <si>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</si>
  <si>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</si>
  <si>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</si>
  <si>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</si>
  <si>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</si>
  <si>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</si>
  <si>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</si>
  <si>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</si>
  <si>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</si>
  <si>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</si>
  <si>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</si>
  <si>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</si>
  <si>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</si>
  <si>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</si>
  <si>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</si>
  <si>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</si>
  <si>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</si>
  <si>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</si>
  <si>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</si>
  <si>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</si>
  <si>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</si>
  <si>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</si>
  <si>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</si>
  <si>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</si>
  <si>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</si>
  <si>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</si>
  <si>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</si>
  <si>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</si>
  <si>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</si>
  <si>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</si>
  <si>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</si>
  <si>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</si>
  <si>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</si>
  <si>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</si>
  <si>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</si>
  <si>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</si>
  <si>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</si>
  <si>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</si>
  <si>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</si>
  <si>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</si>
  <si>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</si>
  <si>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</si>
  <si>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</si>
  <si>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</si>
  <si>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</si>
  <si>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</si>
  <si>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</si>
  <si>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</si>
  <si>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</si>
  <si>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</si>
  <si>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</si>
  <si>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</si>
  <si>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</si>
  <si>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</si>
  <si>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</si>
  <si>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</si>
  <si>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</si>
  <si>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</si>
  <si>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</si>
  <si>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</si>
  <si>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</si>
  <si>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</si>
  <si>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</si>
  <si>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</si>
  <si>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</si>
  <si>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</si>
  <si>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</si>
  <si>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</si>
  <si>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</si>
  <si>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</si>
  <si>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</si>
  <si>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</si>
  <si>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</si>
  <si>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</si>
  <si>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</si>
  <si>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</si>
  <si>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</si>
  <si>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</si>
  <si>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</si>
  <si>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</si>
  <si>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</si>
  <si>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</si>
  <si>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</si>
  <si>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</si>
  <si>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</si>
  <si>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</si>
  <si>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</si>
  <si>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</si>
  <si>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</si>
  <si>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</si>
  <si>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</si>
  <si>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</si>
  <si>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</si>
  <si>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</si>
  <si>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</si>
  <si>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</si>
  <si>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</si>
  <si>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</si>
  <si>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</si>
  <si>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</si>
  <si>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</si>
  <si>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</si>
  <si>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</si>
  <si>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</si>
  <si>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</si>
  <si>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</si>
  <si>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</si>
  <si>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</si>
  <si>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</si>
  <si>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</si>
  <si>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</si>
  <si>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</si>
  <si>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</si>
  <si>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</si>
  <si>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</si>
  <si>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</si>
  <si>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</si>
  <si>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</si>
  <si>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</si>
  <si>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</si>
  <si>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</si>
  <si>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</si>
  <si>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</si>
  <si>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</si>
  <si>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</si>
  <si>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</si>
  <si>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</si>
  <si>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</si>
  <si>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</si>
  <si>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</si>
  <si>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</si>
  <si>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</si>
  <si>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</si>
  <si>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</si>
  <si>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</si>
  <si>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</si>
  <si>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</si>
  <si>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</si>
  <si>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</si>
  <si>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</si>
  <si>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</si>
  <si>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</si>
  <si>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</si>
  <si>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</si>
  <si>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</si>
  <si>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</si>
  <si>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</si>
  <si>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</si>
  <si>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</si>
  <si>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</si>
  <si>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</si>
  <si>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</si>
  <si>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</si>
  <si>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</si>
  <si>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</si>
  <si>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</si>
  <si>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</si>
  <si>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</si>
  <si>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</si>
  <si>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</si>
  <si>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</si>
  <si>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</si>
  <si>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</si>
  <si>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</si>
  <si>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</si>
  <si>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</si>
  <si>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</si>
  <si>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</si>
  <si>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</si>
  <si>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</si>
  <si>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</si>
  <si>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</si>
  <si>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</si>
  <si>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</si>
  <si>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</si>
  <si>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</si>
  <si>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</si>
  <si>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</si>
  <si>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</si>
  <si>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</si>
  <si>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</si>
  <si>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</si>
  <si>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</si>
  <si>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</si>
  <si>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</si>
  <si>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</si>
  <si>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</si>
  <si>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</si>
  <si>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</si>
  <si>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</si>
  <si>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</si>
  <si>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</si>
  <si>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</si>
  <si>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</si>
  <si>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</si>
  <si>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</si>
  <si>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</si>
  <si>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</si>
  <si>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</si>
  <si>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</si>
  <si>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</si>
  <si>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</si>
  <si>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</si>
  <si>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</si>
  <si>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</si>
  <si>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</si>
  <si>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</si>
  <si>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</si>
  <si>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</si>
  <si>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</si>
  <si>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</si>
  <si>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</si>
  <si>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</si>
  <si>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</si>
  <si>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</si>
  <si>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</si>
  <si>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</si>
  <si>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</si>
  <si>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</si>
  <si>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</si>
  <si>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</si>
  <si>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</si>
  <si>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</si>
  <si>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</si>
  <si>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</si>
  <si>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</si>
  <si>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</si>
  <si>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</si>
  <si>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</si>
  <si>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</si>
  <si>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</si>
  <si>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</si>
  <si>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</si>
  <si>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</si>
  <si>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</si>
  <si>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</si>
  <si>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</si>
  <si>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</si>
  <si>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</si>
  <si>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</si>
  <si>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</si>
  <si>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</si>
  <si>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</si>
  <si>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</si>
  <si>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</si>
  <si>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</si>
  <si>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</si>
  <si>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</si>
  <si>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</si>
  <si>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</si>
  <si>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</si>
  <si>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</si>
  <si>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</si>
  <si>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</si>
  <si>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</si>
  <si>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</si>
  <si>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</si>
  <si>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</si>
  <si>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</si>
  <si>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</si>
  <si>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</si>
  <si>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</si>
  <si>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</si>
  <si>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</si>
  <si>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</si>
  <si>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</si>
  <si>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</si>
  <si>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</si>
  <si>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</si>
  <si>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</si>
  <si>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</si>
  <si>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</si>
  <si>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</si>
  <si>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</si>
  <si>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</si>
  <si>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</si>
  <si>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</si>
  <si>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</si>
  <si>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</si>
  <si>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</si>
  <si>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</si>
  <si>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</si>
  <si>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</si>
  <si>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</si>
  <si>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</si>
  <si>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</si>
  <si>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</si>
  <si>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</si>
  <si>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</si>
  <si>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</si>
  <si>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</si>
  <si>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</si>
  <si>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</si>
  <si>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</si>
  <si>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</si>
  <si>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</si>
  <si>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</si>
  <si>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</si>
  <si>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</si>
  <si>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</si>
  <si>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</si>
  <si>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</si>
  <si>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</si>
  <si>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</si>
  <si>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</si>
  <si>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</si>
  <si>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</si>
  <si>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</si>
  <si>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</si>
  <si>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</si>
  <si>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</si>
  <si>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</si>
  <si>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</si>
  <si>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</si>
  <si>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</si>
  <si>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</si>
  <si>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</si>
  <si>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</si>
  <si>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</si>
  <si>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</si>
  <si>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</si>
  <si>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</si>
  <si>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</si>
  <si>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</si>
  <si>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</si>
  <si>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</si>
  <si>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</si>
  <si>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</si>
  <si>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</si>
  <si>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</si>
  <si>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</si>
  <si>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</si>
  <si>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</si>
  <si>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</si>
  <si>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</si>
  <si>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</si>
  <si>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</si>
  <si>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</si>
  <si>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</si>
  <si>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</si>
  <si>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</si>
  <si>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</si>
  <si>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</si>
  <si>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</si>
  <si>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</si>
  <si>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</si>
  <si>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</si>
  <si>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</si>
  <si>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</si>
  <si>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</si>
  <si>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</si>
  <si>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</si>
  <si>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</si>
  <si>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</si>
  <si>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</si>
  <si>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</si>
  <si>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</si>
  <si>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</si>
  <si>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</si>
  <si>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</si>
  <si>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</si>
  <si>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</si>
  <si>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</si>
  <si>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</si>
  <si>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</si>
  <si>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</si>
  <si>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</si>
  <si>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</si>
  <si>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</si>
  <si>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</si>
  <si>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</si>
  <si>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</si>
  <si>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</si>
  <si>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</si>
  <si>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</si>
  <si>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</si>
  <si>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</si>
  <si>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</si>
  <si>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</si>
  <si>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</si>
  <si>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</si>
  <si>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</si>
  <si>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</si>
  <si>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</si>
  <si>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</si>
  <si>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</si>
  <si>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</si>
  <si>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</si>
  <si>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</si>
  <si>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</si>
  <si>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</si>
  <si>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</si>
  <si>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</si>
  <si>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</si>
  <si>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</si>
  <si>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</si>
  <si>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</si>
  <si>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</si>
  <si>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</si>
  <si>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</si>
  <si>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</si>
  <si>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</si>
  <si>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</si>
  <si>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</si>
  <si>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</si>
  <si>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</si>
  <si>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</si>
  <si>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</si>
  <si>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</si>
  <si>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</si>
  <si>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</si>
  <si>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</si>
  <si>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</si>
  <si>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</si>
  <si>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</si>
  <si>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</si>
  <si>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</si>
  <si>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</si>
  <si>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</si>
  <si>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</si>
  <si>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</si>
  <si>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</si>
  <si>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</si>
  <si>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</si>
  <si>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</si>
  <si>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</si>
  <si>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</si>
  <si>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</si>
  <si>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</si>
  <si>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</si>
  <si>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</si>
  <si>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</si>
  <si>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</si>
  <si>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</si>
  <si>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</si>
  <si>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</si>
  <si>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</si>
  <si>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</si>
  <si>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</si>
  <si>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</si>
  <si>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</si>
  <si>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</si>
  <si>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</si>
  <si>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</si>
  <si>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</si>
  <si>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</si>
  <si>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</si>
  <si>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</si>
  <si>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</si>
  <si>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</si>
  <si>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</si>
  <si>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</si>
  <si>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</si>
  <si>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</si>
  <si>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</si>
  <si>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</si>
  <si>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</si>
  <si>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</si>
  <si>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</si>
  <si>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</si>
  <si>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</si>
  <si>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</si>
  <si>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</si>
  <si>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</si>
  <si>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</si>
  <si>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</si>
  <si>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</si>
  <si>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</si>
  <si>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</si>
  <si>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</si>
  <si>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</si>
  <si>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</si>
  <si>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</si>
  <si>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</si>
  <si>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</si>
  <si>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</si>
  <si>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</si>
  <si>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</si>
  <si>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</si>
  <si>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</si>
  <si>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</si>
  <si>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</si>
  <si>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</si>
  <si>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</si>
  <si>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</si>
  <si>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</si>
  <si>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</si>
  <si>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</si>
  <si>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</si>
  <si>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</si>
  <si>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</si>
  <si>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</si>
  <si>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</si>
  <si>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</si>
  <si>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</si>
  <si>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</si>
  <si>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</si>
  <si>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</si>
  <si>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</si>
  <si>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</si>
  <si>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</si>
  <si>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</si>
  <si>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</si>
  <si>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</si>
  <si>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</si>
  <si>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</si>
  <si>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</si>
  <si>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</si>
  <si>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</si>
  <si>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</si>
  <si>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</si>
  <si>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</si>
  <si>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</si>
  <si>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</si>
  <si>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</si>
  <si>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</si>
  <si>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</si>
  <si>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</si>
  <si>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</si>
  <si>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</si>
  <si>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</si>
  <si>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</si>
  <si>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</si>
  <si>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</si>
  <si>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</si>
  <si>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</si>
  <si>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</si>
  <si>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</si>
  <si>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</si>
  <si>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</si>
  <si>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</si>
  <si>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</si>
  <si>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</si>
  <si>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</si>
  <si>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</si>
  <si>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</si>
  <si>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</si>
  <si>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</si>
  <si>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</si>
  <si>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</si>
  <si>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</si>
  <si>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</si>
  <si>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</si>
  <si>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</si>
  <si>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</si>
  <si>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</si>
  <si>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</si>
  <si>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</si>
  <si>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</si>
  <si>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</si>
  <si>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</si>
  <si>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</si>
  <si>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</si>
  <si>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</si>
  <si>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</si>
  <si>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</si>
  <si>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</si>
  <si>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</si>
  <si>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</si>
  <si>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</si>
  <si>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</si>
  <si>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</si>
  <si>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</si>
  <si>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</si>
  <si>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</si>
  <si>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</si>
  <si>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</si>
  <si>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</si>
  <si>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</si>
  <si>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</si>
  <si>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</si>
  <si>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</si>
  <si>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</si>
  <si>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</si>
  <si>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</si>
  <si>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</si>
  <si>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</si>
  <si>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</si>
  <si>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</si>
  <si>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</si>
  <si>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</si>
  <si>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</si>
  <si>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</si>
  <si>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</si>
  <si>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</si>
  <si>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</si>
  <si>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</si>
  <si>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</si>
  <si>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</si>
  <si>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</si>
  <si>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</si>
  <si>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</si>
  <si>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</si>
  <si>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</si>
  <si>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</si>
  <si>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</si>
  <si>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</si>
  <si>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</si>
  <si>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</si>
  <si>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</si>
  <si>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</si>
  <si>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</si>
  <si>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</si>
  <si>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</si>
  <si>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</si>
  <si>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</si>
  <si>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</si>
  <si>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</si>
  <si>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</si>
  <si>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</si>
  <si>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</si>
  <si>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</si>
  <si>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</si>
  <si>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</si>
  <si>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</si>
  <si>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</si>
  <si>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</si>
  <si>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</si>
  <si>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</si>
  <si>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</si>
  <si>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</si>
  <si>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</si>
  <si>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</si>
  <si>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</si>
  <si>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</si>
  <si>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</si>
  <si>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</si>
  <si>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</si>
  <si>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</si>
  <si>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</si>
  <si>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</si>
  <si>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</si>
  <si>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</si>
  <si>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</si>
  <si>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</si>
  <si>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</si>
  <si>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</si>
  <si>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</si>
  <si>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</si>
  <si>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</si>
  <si>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</si>
  <si>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</si>
  <si>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</si>
  <si>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</si>
  <si>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</si>
  <si>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</si>
  <si>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</si>
  <si>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</si>
  <si>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</si>
  <si>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</si>
  <si>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</si>
  <si>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</si>
  <si>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</si>
  <si>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</si>
  <si>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</si>
  <si>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</si>
  <si>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</si>
  <si>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</si>
  <si>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</si>
  <si>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</si>
  <si>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</si>
  <si>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</si>
  <si>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</si>
  <si>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</si>
  <si>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</si>
  <si>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</si>
  <si>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</si>
  <si>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</si>
  <si>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</si>
  <si>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</si>
  <si>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</si>
  <si>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</si>
  <si>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</si>
  <si>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</si>
  <si>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</si>
  <si>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</si>
  <si>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</si>
  <si>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</si>
  <si>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</si>
  <si>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</si>
  <si>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</si>
  <si>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</si>
  <si>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</si>
  <si>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</si>
  <si>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</si>
  <si>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</si>
  <si>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</si>
  <si>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</si>
  <si>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</si>
  <si>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</si>
  <si>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</si>
  <si>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</si>
  <si>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</si>
  <si>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</si>
  <si>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</si>
  <si>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</si>
  <si>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</si>
  <si>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</si>
  <si>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</si>
  <si>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</si>
  <si>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</si>
  <si>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</si>
  <si>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</si>
  <si>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</si>
  <si>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</si>
  <si>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</si>
  <si>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</si>
  <si>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</si>
  <si>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</si>
  <si>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</si>
  <si>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</si>
  <si>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</si>
  <si>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</si>
  <si>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</si>
  <si>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</si>
  <si>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</si>
  <si>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</si>
  <si>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</si>
  <si>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</si>
  <si>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</si>
  <si>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</si>
  <si>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</si>
  <si>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</si>
  <si>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</si>
  <si>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</si>
  <si>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</si>
  <si>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</si>
  <si>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</si>
  <si>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</si>
  <si>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</si>
  <si>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</si>
  <si>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</si>
  <si>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</si>
  <si>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</si>
  <si>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</si>
  <si>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</si>
  <si>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</si>
  <si>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</si>
  <si>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</si>
  <si>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</si>
  <si>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</si>
  <si>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</si>
  <si>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</si>
  <si>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</si>
  <si>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</si>
  <si>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</si>
  <si>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</si>
  <si>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</si>
  <si>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</si>
  <si>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</si>
  <si>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</si>
  <si>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</si>
  <si>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</si>
  <si>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</si>
  <si>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</si>
  <si>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</si>
  <si>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</si>
  <si>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</si>
  <si>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</si>
  <si>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</si>
  <si>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</si>
  <si>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</si>
  <si>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</si>
  <si>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</si>
  <si>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</si>
  <si>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</si>
  <si>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</si>
  <si>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</si>
  <si>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</si>
  <si>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</si>
  <si>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</si>
  <si>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</si>
  <si>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</si>
  <si>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</si>
  <si>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</si>
  <si>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</si>
  <si>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</si>
  <si>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</si>
  <si>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</si>
  <si>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</si>
  <si>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</si>
  <si>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</si>
  <si>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</si>
  <si>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</si>
  <si>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</si>
  <si>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</si>
  <si>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</si>
  <si>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</si>
  <si>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</si>
  <si>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</si>
  <si>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</si>
  <si>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</si>
  <si>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</si>
  <si>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</si>
  <si>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</si>
  <si>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</si>
  <si>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</si>
  <si>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</si>
  <si>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</si>
  <si>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</si>
  <si>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</si>
  <si>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</si>
  <si>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</si>
  <si>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</si>
  <si>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</si>
  <si>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</si>
  <si>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</si>
  <si>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</si>
  <si>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</si>
  <si>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</si>
  <si>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</si>
  <si>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</si>
  <si>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</si>
  <si>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</si>
  <si>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</si>
  <si>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</si>
  <si>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</si>
  <si>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</si>
  <si>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</si>
  <si>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</si>
  <si>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</si>
  <si>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</si>
  <si>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</si>
  <si>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</si>
  <si>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</si>
  <si>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</si>
  <si>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</si>
  <si>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</si>
  <si>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</si>
  <si>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</si>
  <si>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</si>
  <si>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</si>
  <si>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</si>
  <si>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</si>
  <si>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</si>
  <si>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</si>
  <si>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</si>
  <si>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</si>
  <si>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</si>
  <si>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</si>
  <si>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</si>
  <si>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</si>
  <si>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</si>
  <si>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</si>
  <si>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</si>
  <si>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</si>
  <si>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</si>
  <si>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</si>
  <si>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</si>
  <si>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</si>
  <si>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</si>
  <si>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</si>
  <si>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</si>
  <si>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</si>
  <si>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</si>
  <si>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</si>
  <si>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</si>
  <si>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</si>
  <si>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</si>
  <si>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</si>
  <si>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</si>
  <si>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</si>
  <si>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</si>
  <si>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</si>
  <si>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</si>
  <si>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</si>
  <si>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</si>
  <si>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</si>
  <si>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</si>
  <si>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</si>
  <si>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</si>
  <si>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</si>
  <si>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</si>
  <si>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</si>
  <si>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</si>
  <si>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</si>
  <si>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</si>
  <si>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</si>
  <si>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</si>
  <si>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</si>
  <si>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</si>
  <si>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</si>
  <si>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</si>
  <si>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</si>
  <si>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</si>
  <si>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</si>
  <si>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</si>
  <si>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</si>
  <si>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</si>
  <si>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</si>
  <si>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</si>
  <si>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</si>
  <si>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</si>
  <si>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</si>
  <si>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</si>
  <si>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</si>
  <si>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</si>
  <si>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</si>
  <si>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</si>
  <si>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</si>
  <si>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</si>
  <si>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</si>
  <si>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</si>
  <si>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</si>
  <si>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</si>
  <si>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</si>
  <si>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</si>
  <si>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</si>
  <si>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</si>
  <si>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</si>
  <si>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</si>
  <si>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</si>
  <si>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</si>
  <si>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</si>
  <si>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</si>
  <si>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</si>
  <si>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</si>
  <si>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</si>
  <si>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</si>
  <si>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</si>
  <si>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</si>
  <si>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</si>
  <si>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</si>
  <si>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</si>
  <si>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</si>
  <si>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</si>
  <si>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</si>
  <si>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</si>
  <si>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</si>
  <si>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</si>
  <si>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</si>
  <si>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</si>
  <si>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</si>
  <si>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</si>
  <si>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</si>
  <si>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</si>
  <si>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</si>
  <si>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</si>
  <si>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</si>
  <si>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</si>
  <si>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</si>
  <si>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</si>
  <si>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</si>
  <si>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</si>
  <si>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</si>
  <si>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</si>
  <si>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</si>
  <si>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</si>
  <si>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</si>
  <si>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</si>
  <si>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</si>
  <si>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</si>
  <si>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</si>
  <si>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</si>
  <si>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</si>
  <si>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</si>
  <si>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</si>
  <si>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</si>
  <si>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</si>
  <si>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</si>
  <si>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</si>
  <si>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</si>
  <si>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</si>
  <si>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</si>
  <si>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</si>
  <si>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</si>
  <si>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</si>
  <si>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</si>
  <si>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</si>
  <si>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</si>
  <si>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KCTC</t>
    <phoneticPr fontId="1" type="noConversion"/>
  </si>
  <si>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</si>
  <si>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</si>
  <si>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</si>
  <si>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</si>
  <si>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</si>
  <si>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</si>
  <si>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</si>
  <si>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</si>
  <si>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</si>
  <si>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</si>
  <si>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</si>
  <si>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</si>
  <si>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</si>
  <si>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</si>
  <si>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</si>
  <si>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</si>
  <si>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</si>
  <si>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</si>
  <si>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</si>
  <si>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</si>
  <si>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</si>
  <si>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</si>
  <si>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</si>
  <si>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</si>
  <si>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</si>
  <si>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</si>
  <si>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</si>
  <si>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</si>
  <si>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</si>
  <si>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</si>
  <si>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</si>
  <si>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</si>
  <si>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</si>
  <si>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</si>
  <si>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</si>
  <si>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</si>
  <si>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</si>
  <si>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</si>
  <si>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</si>
  <si>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</si>
  <si>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</si>
  <si>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</si>
  <si>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</si>
  <si>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</si>
  <si>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</si>
  <si>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EZ북항</t>
    <phoneticPr fontId="1" type="noConversion"/>
  </si>
  <si>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</si>
  <si>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</si>
  <si>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</si>
  <si>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</si>
  <si>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</si>
  <si>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</si>
  <si>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</si>
  <si>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</si>
  <si>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</si>
  <si>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</si>
  <si>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</si>
  <si>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</si>
  <si>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</si>
  <si>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</si>
  <si>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</si>
  <si>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</si>
  <si>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</si>
  <si>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</si>
  <si>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</si>
  <si>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</si>
  <si>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</si>
  <si>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</si>
  <si>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</si>
  <si>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</si>
  <si>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</si>
  <si>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</si>
  <si>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</si>
  <si>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</si>
  <si>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</si>
  <si>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</si>
  <si>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</si>
  <si>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</si>
  <si>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</si>
  <si>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</si>
  <si>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</si>
  <si>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</si>
  <si>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</si>
  <si>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</si>
  <si>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</si>
  <si>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</si>
  <si>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</si>
  <si>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</si>
  <si>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</si>
  <si>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</si>
  <si>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</si>
  <si>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</si>
  <si>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</si>
  <si>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</si>
  <si>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</si>
  <si>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</si>
  <si>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</si>
  <si>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</si>
  <si>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</si>
  <si>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</si>
  <si>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</si>
  <si>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</si>
  <si>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</si>
  <si>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</si>
  <si>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</si>
  <si>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</si>
  <si>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</si>
  <si>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</si>
  <si>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</si>
  <si>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</si>
  <si>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</si>
  <si>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</si>
  <si>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</si>
  <si>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</si>
  <si>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</si>
  <si>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</si>
  <si>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</si>
  <si>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</si>
  <si>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</si>
  <si>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</si>
  <si>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</si>
  <si>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</si>
  <si>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</si>
  <si>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</si>
  <si>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</si>
  <si>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</si>
  <si>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</si>
  <si>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</si>
  <si>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</si>
  <si>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</si>
  <si>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</si>
  <si>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</si>
  <si>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</si>
  <si>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</si>
  <si>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</si>
  <si>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</si>
  <si>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</si>
  <si>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</si>
  <si>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</si>
  <si>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</si>
  <si>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</si>
  <si>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</si>
  <si>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</si>
  <si>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</si>
  <si>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</si>
  <si>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</si>
  <si>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</si>
  <si>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</si>
  <si>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</si>
  <si>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</si>
  <si>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</si>
  <si>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</si>
  <si>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</si>
  <si>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</si>
  <si>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</si>
  <si>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</si>
  <si>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</si>
  <si>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</si>
  <si>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</si>
  <si>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</si>
  <si>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</si>
  <si>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</si>
  <si>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</si>
  <si>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</si>
  <si>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</si>
  <si>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</si>
  <si>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</si>
  <si>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</si>
  <si>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</si>
  <si>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</si>
  <si>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</si>
  <si>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</si>
  <si>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</si>
  <si>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</si>
  <si>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</si>
  <si>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</si>
  <si>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</si>
  <si>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</si>
  <si>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</si>
  <si>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</si>
  <si>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</si>
  <si>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</si>
  <si>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</si>
  <si>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</si>
  <si>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</si>
  <si>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</si>
  <si>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</si>
  <si>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</si>
  <si>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</si>
  <si>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</si>
  <si>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</si>
  <si>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</si>
  <si>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</si>
  <si>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</si>
  <si>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</si>
  <si>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</si>
  <si>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</si>
  <si>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</si>
  <si>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</si>
  <si>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</si>
  <si>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</si>
  <si>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</si>
  <si>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</si>
  <si>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</si>
  <si>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</si>
  <si>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</si>
  <si>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</si>
  <si>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</si>
  <si>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</si>
  <si>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</si>
  <si>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</si>
  <si>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</si>
  <si>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</si>
  <si>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</si>
  <si>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</si>
  <si>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</si>
  <si>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</si>
  <si>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</si>
  <si>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</si>
  <si>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</si>
  <si>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</si>
  <si>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</si>
  <si>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</si>
  <si>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</si>
  <si>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</si>
  <si>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</si>
  <si>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</si>
  <si>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</si>
  <si>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</si>
  <si>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</si>
  <si>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</si>
  <si>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</si>
  <si>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</si>
  <si>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</si>
  <si>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</si>
  <si>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</si>
  <si>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</si>
  <si>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</si>
  <si>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</si>
  <si>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</si>
  <si>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</si>
  <si>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</si>
  <si>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</si>
  <si>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</si>
  <si>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</si>
  <si>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</si>
  <si>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</si>
  <si>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</si>
  <si>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</si>
  <si>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</si>
  <si>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</si>
  <si>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</si>
  <si>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</si>
  <si>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</si>
  <si>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</si>
  <si>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</si>
  <si>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</si>
  <si>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</si>
  <si>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</si>
  <si>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</si>
  <si>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</si>
  <si>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</si>
  <si>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</si>
  <si>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</si>
  <si>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</si>
  <si>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</si>
  <si>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</si>
  <si>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</si>
  <si>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</si>
  <si>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</si>
  <si>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</si>
  <si>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</si>
  <si>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</si>
  <si>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</si>
  <si>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</si>
  <si>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</si>
  <si>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</si>
  <si>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</si>
  <si>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</si>
  <si>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</si>
  <si>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</si>
  <si>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</si>
  <si>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</si>
  <si>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</si>
  <si>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</si>
  <si>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</si>
  <si>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</si>
  <si>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</si>
  <si>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</si>
  <si>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</si>
  <si>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</si>
  <si>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</si>
  <si>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</si>
  <si>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</si>
  <si>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</si>
  <si>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</si>
  <si>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</si>
  <si>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</si>
  <si>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</si>
  <si>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</si>
  <si>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</si>
  <si>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</si>
  <si>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</si>
  <si>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</si>
  <si>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</si>
  <si>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</si>
  <si>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</si>
  <si>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</si>
  <si>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</si>
  <si>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</si>
  <si>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</si>
  <si>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</si>
  <si>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</si>
  <si>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</si>
  <si>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</si>
  <si>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</si>
  <si>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</si>
  <si>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</si>
  <si>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</si>
  <si>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</si>
  <si>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</si>
  <si>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</si>
  <si>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</si>
  <si>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</si>
  <si>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</si>
  <si>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</si>
  <si>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</si>
  <si>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</si>
  <si>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</si>
  <si>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</si>
  <si>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</si>
  <si>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</si>
  <si>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</si>
  <si>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</si>
  <si>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</si>
  <si>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</si>
  <si>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</si>
  <si>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</si>
  <si>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</si>
  <si>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</si>
  <si>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</si>
  <si>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</si>
  <si>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</si>
  <si>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</si>
  <si>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</si>
  <si>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</si>
  <si>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</si>
  <si>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</si>
  <si>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</si>
  <si>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</si>
  <si>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</si>
  <si>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</si>
  <si>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</si>
  <si>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</si>
  <si>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</si>
  <si>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</si>
  <si>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</si>
  <si>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</si>
  <si>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</si>
  <si>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</si>
  <si>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</si>
  <si>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</si>
  <si>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</si>
  <si>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</si>
  <si>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</si>
  <si>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</si>
  <si>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</si>
  <si>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</si>
  <si>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</si>
  <si>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</si>
  <si>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</si>
  <si>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</si>
  <si>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</si>
  <si>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</si>
  <si>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</si>
  <si>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</si>
  <si>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</si>
  <si>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</si>
  <si>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</si>
  <si>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</si>
  <si>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</si>
  <si>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</si>
  <si>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</si>
  <si>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</si>
  <si>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</si>
  <si>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</si>
  <si>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</si>
  <si>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</si>
  <si>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</si>
  <si>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</si>
  <si>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</si>
  <si>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</si>
  <si>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</si>
  <si>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</si>
  <si>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</si>
  <si>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</si>
  <si>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</si>
  <si>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</si>
  <si>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</si>
  <si>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</si>
  <si>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</si>
  <si>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</si>
  <si>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</si>
  <si>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</si>
  <si>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</si>
  <si>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</si>
  <si>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</si>
  <si>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</si>
  <si>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</si>
  <si>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</si>
  <si>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</si>
  <si>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</si>
  <si>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</si>
  <si>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</si>
  <si>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</si>
  <si>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</si>
  <si>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</si>
  <si>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</si>
  <si>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</si>
  <si>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</si>
  <si>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</si>
  <si>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</si>
  <si>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</si>
  <si>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</si>
  <si>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</si>
  <si>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</si>
  <si>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</si>
  <si>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</si>
  <si>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</si>
  <si>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</si>
  <si>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</si>
  <si>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</si>
  <si>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</si>
  <si>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</si>
  <si>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</si>
  <si>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</si>
  <si>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</si>
  <si>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</si>
  <si>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</si>
  <si>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</si>
  <si>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</si>
  <si>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</si>
  <si>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</si>
  <si>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</si>
  <si>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</si>
  <si>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</si>
  <si>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</si>
  <si>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</si>
  <si>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</si>
  <si>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</si>
  <si>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</si>
  <si>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</si>
  <si>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</si>
  <si>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</si>
  <si>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</si>
  <si>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</si>
  <si>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</si>
  <si>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</si>
  <si>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</si>
  <si>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</si>
  <si>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</si>
  <si>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</si>
  <si>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</si>
  <si>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</si>
  <si>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</si>
  <si>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</si>
  <si>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</si>
  <si>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</si>
  <si>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</si>
  <si>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</si>
  <si>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</si>
  <si>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</si>
  <si>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</si>
  <si>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</si>
  <si>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</si>
  <si>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</si>
  <si>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</si>
  <si>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</si>
  <si>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</si>
  <si>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</si>
  <si>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</si>
  <si>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</si>
  <si>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</si>
  <si>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</si>
  <si>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</si>
  <si>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</si>
  <si>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</si>
  <si>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</si>
  <si>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</si>
  <si>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</si>
  <si>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</si>
  <si>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</si>
  <si>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</si>
  <si>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</si>
  <si>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</si>
  <si>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</si>
  <si>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</si>
  <si>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</si>
  <si>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</si>
  <si>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</si>
  <si>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경태</t>
    <phoneticPr fontId="1" type="noConversion"/>
  </si>
  <si>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</si>
  <si>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</si>
  <si>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</si>
  <si>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</si>
  <si>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</si>
  <si>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</si>
  <si>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</si>
  <si>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</si>
  <si>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</si>
  <si>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</si>
  <si>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</si>
  <si>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</si>
  <si>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</si>
  <si>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</si>
  <si>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</si>
  <si>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</si>
  <si>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</si>
  <si>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</si>
  <si>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</si>
  <si>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</si>
  <si>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</si>
  <si>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</si>
  <si>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</si>
  <si>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</si>
  <si>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</si>
  <si>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</si>
  <si>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</si>
  <si>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</si>
  <si>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</si>
  <si>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</si>
  <si>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</si>
  <si>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</si>
  <si>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</si>
  <si>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</si>
  <si>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</si>
  <si>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</si>
  <si>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</si>
  <si>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</si>
  <si>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</si>
  <si>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</si>
  <si>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</si>
  <si>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</si>
  <si>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</si>
  <si>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</si>
  <si>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</si>
  <si>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</si>
  <si>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입고및출고작업내용</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</si>
  <si>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</si>
  <si>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</si>
  <si>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</si>
  <si>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</si>
  <si>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</si>
  <si>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</si>
  <si>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</si>
  <si>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</si>
  <si>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</si>
  <si>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</si>
  <si>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</si>
  <si>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</si>
  <si>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</si>
  <si>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</si>
  <si>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</si>
  <si>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</si>
  <si>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</si>
  <si>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</si>
  <si>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</si>
  <si>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</si>
  <si>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</si>
  <si>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</si>
  <si>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MAEU242780363</t>
    <phoneticPr fontId="1" type="noConversion"/>
  </si>
  <si>
    <t>현대코퍼</t>
  </si>
  <si>
    <t>닭(브라질)</t>
  </si>
  <si>
    <t>A59E022099</t>
    <phoneticPr fontId="1" type="noConversion"/>
  </si>
  <si>
    <t>작업미정</t>
  </si>
  <si>
    <t>ACE</t>
    <phoneticPr fontId="1" type="noConversion"/>
  </si>
  <si>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</si>
  <si>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</si>
  <si>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</si>
  <si>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</si>
  <si>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</si>
  <si>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</si>
  <si>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</si>
  <si>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</si>
  <si>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</si>
  <si>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</si>
  <si>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</si>
  <si>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</si>
  <si>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SZLU2017582</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</si>
  <si>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</si>
  <si>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</si>
  <si>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</si>
  <si>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</si>
  <si>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</si>
  <si>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</si>
  <si>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</si>
  <si>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</si>
  <si>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</si>
  <si>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</si>
  <si>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</si>
  <si>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</si>
  <si>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</si>
  <si>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6" type="noConversion"/>
  </si>
  <si>
    <t>컨. NO</t>
    <phoneticPr fontId="1" type="noConversion"/>
  </si>
  <si>
    <t>품명</t>
    <phoneticPr fontId="56"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</si>
  <si>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</si>
  <si>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</si>
  <si>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</si>
  <si>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</si>
  <si>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</si>
  <si>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</si>
  <si>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</si>
  <si>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</si>
  <si>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</si>
  <si>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</si>
  <si>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</si>
  <si>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</si>
  <si>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</si>
  <si>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</si>
  <si>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</si>
  <si>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</si>
  <si>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</si>
  <si>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</si>
  <si>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</si>
  <si>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</si>
  <si>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</si>
  <si>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6"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</si>
  <si>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</si>
  <si>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</si>
  <si>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</si>
  <si>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</si>
  <si>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</si>
  <si>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</si>
  <si>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</si>
  <si>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</si>
  <si>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</si>
  <si>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</si>
  <si>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</si>
  <si>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</si>
  <si>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6"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</si>
  <si>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</si>
  <si>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</si>
  <si>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</si>
  <si>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</si>
  <si>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</si>
  <si>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</si>
  <si>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</si>
  <si>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</si>
  <si>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</si>
  <si>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</si>
  <si>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</si>
  <si>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</si>
  <si>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</si>
  <si>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</si>
  <si>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</si>
  <si>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</si>
  <si>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</si>
  <si>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</si>
  <si>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</si>
  <si>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</si>
  <si>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</si>
  <si>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</si>
  <si>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</si>
  <si>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</si>
  <si>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</si>
  <si>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</si>
  <si>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</si>
  <si>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</si>
  <si>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</si>
  <si>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</si>
  <si>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</si>
  <si>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</si>
  <si>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</si>
  <si>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</si>
  <si>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</si>
  <si>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</si>
  <si>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</si>
  <si>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</si>
  <si>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</si>
  <si>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</si>
  <si>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</si>
  <si>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</si>
  <si>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</si>
  <si>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</si>
  <si>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</si>
  <si>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</si>
  <si>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</si>
  <si>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</si>
  <si>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</si>
  <si>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</si>
  <si>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</si>
  <si>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</si>
  <si>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</si>
  <si>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</si>
  <si>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</si>
  <si>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</si>
  <si>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</si>
  <si>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</si>
  <si>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</si>
  <si>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</si>
  <si>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</si>
  <si>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</si>
  <si>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</si>
  <si>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</si>
  <si>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</si>
  <si>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</si>
  <si>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</si>
  <si>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</si>
  <si>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</si>
  <si>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</si>
  <si>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</si>
  <si>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</si>
  <si>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</si>
  <si>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</si>
  <si>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</si>
  <si>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</si>
  <si>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</si>
  <si>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</si>
  <si>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</si>
  <si>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</si>
  <si>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</si>
  <si>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</si>
  <si>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</si>
  <si>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</si>
  <si>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</si>
  <si>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</si>
  <si>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</si>
  <si>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</si>
  <si>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</si>
  <si>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</si>
  <si>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</si>
  <si>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</si>
  <si>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</si>
  <si>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</si>
  <si>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</si>
  <si>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</si>
  <si>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</si>
  <si>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</si>
  <si>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</si>
  <si>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</si>
  <si>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</si>
  <si>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</si>
  <si>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</si>
  <si>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</si>
  <si>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</si>
  <si>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</si>
  <si>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</si>
  <si>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</si>
  <si>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</si>
  <si>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</si>
  <si>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</si>
  <si>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</si>
  <si>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</si>
  <si>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</si>
  <si>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</si>
  <si>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</si>
  <si>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</si>
  <si>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</si>
  <si>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</si>
  <si>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</si>
  <si>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</si>
  <si>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</si>
  <si>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</si>
  <si>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</si>
  <si>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</si>
  <si>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</si>
  <si>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</si>
  <si>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</si>
  <si>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</si>
  <si>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</si>
  <si>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</si>
  <si>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</si>
  <si>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</si>
  <si>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6" type="noConversion"/>
  </si>
  <si>
    <t>예정</t>
    <phoneticPr fontId="56"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</si>
  <si>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</si>
  <si>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</si>
  <si>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</si>
  <si>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</si>
  <si>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</si>
  <si>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</si>
  <si>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</si>
  <si>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</si>
  <si>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</si>
  <si>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</si>
  <si>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</si>
  <si>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</si>
  <si>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</si>
  <si>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</si>
  <si>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</si>
  <si>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</si>
  <si>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</si>
  <si>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</si>
  <si>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</si>
  <si>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</si>
  <si>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</si>
  <si>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</si>
  <si>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</si>
  <si>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</si>
  <si>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</si>
  <si>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</si>
  <si>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</si>
  <si>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</si>
  <si>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</si>
  <si>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</si>
  <si>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</si>
  <si>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</si>
  <si>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</si>
  <si>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</si>
  <si>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</si>
  <si>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</si>
  <si>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</si>
  <si>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</si>
  <si>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</si>
  <si>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</si>
  <si>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</si>
  <si>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</si>
  <si>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</si>
  <si>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</si>
  <si>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</si>
  <si>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</si>
  <si>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</si>
  <si>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</si>
  <si>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</si>
  <si>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</si>
  <si>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</si>
  <si>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</si>
  <si>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</si>
  <si>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</si>
  <si>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</si>
  <si>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</si>
  <si>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</si>
  <si>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</si>
  <si>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</si>
  <si>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</si>
  <si>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</si>
  <si>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</si>
  <si>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</si>
  <si>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</si>
  <si>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</si>
  <si>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</si>
  <si>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</si>
  <si>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</si>
  <si>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</si>
  <si>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</si>
  <si>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</si>
  <si>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</si>
  <si>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</si>
  <si>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</si>
  <si>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</si>
  <si>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</si>
  <si>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</si>
  <si>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</si>
  <si>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</si>
  <si>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</si>
  <si>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</si>
  <si>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</si>
  <si>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</si>
  <si>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</si>
  <si>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</si>
  <si>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</si>
  <si>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</si>
  <si>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</si>
  <si>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</si>
  <si>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</si>
  <si>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</si>
  <si>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</si>
  <si>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</si>
  <si>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</si>
  <si>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</si>
  <si>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</si>
  <si>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</si>
  <si>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</si>
  <si>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</si>
  <si>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</si>
  <si>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</si>
  <si>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</si>
  <si>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</si>
  <si>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</si>
  <si>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</si>
  <si>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</si>
  <si>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</si>
  <si>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</si>
  <si>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</si>
  <si>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</si>
  <si>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</si>
  <si>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</si>
  <si>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</si>
  <si>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</si>
  <si>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</si>
  <si>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</si>
  <si>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</si>
  <si>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</si>
  <si>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</si>
  <si>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</si>
  <si>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</si>
  <si>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</si>
  <si>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</si>
  <si>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</si>
  <si>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</si>
  <si>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</si>
  <si>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</si>
  <si>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</si>
  <si>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</si>
  <si>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</si>
  <si>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</si>
  <si>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</si>
  <si>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</si>
  <si>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</si>
  <si>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</si>
  <si>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</si>
  <si>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</si>
  <si>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</si>
  <si>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</si>
  <si>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</si>
  <si>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</si>
  <si>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</si>
  <si>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</si>
  <si>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</si>
  <si>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</si>
  <si>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</si>
  <si>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</si>
  <si>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</si>
  <si>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</si>
  <si>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</si>
  <si>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</si>
  <si>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</si>
  <si>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</si>
  <si>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</si>
  <si>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</si>
  <si>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</si>
  <si>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</si>
  <si>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</si>
  <si>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</si>
  <si>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</si>
  <si>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</si>
  <si>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</si>
  <si>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</si>
  <si>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</si>
  <si>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</si>
  <si>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</si>
  <si>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</si>
  <si>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</si>
  <si>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</si>
  <si>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</si>
  <si>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</si>
  <si>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</si>
  <si>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</si>
  <si>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</si>
  <si>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</si>
  <si>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</si>
  <si>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</si>
  <si>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</si>
  <si>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메모2</t>
    <phoneticPr fontId="1" type="noConversion"/>
  </si>
  <si>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</si>
  <si>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</si>
  <si>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</si>
  <si>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</si>
  <si>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</si>
  <si>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반입NO:운송사.도착항</t>
    <phoneticPr fontId="1" type="noConversion"/>
  </si>
  <si>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</si>
  <si>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</si>
  <si>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</si>
  <si>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</si>
  <si>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</si>
  <si>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</si>
  <si>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</si>
  <si>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</si>
  <si>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</si>
  <si>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</si>
  <si>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</si>
  <si>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</si>
  <si>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</si>
  <si>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</si>
  <si>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</si>
  <si>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</si>
  <si>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</si>
  <si>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</si>
  <si>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</si>
  <si>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</si>
  <si>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</si>
  <si>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</si>
  <si>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</si>
  <si>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</si>
  <si>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</si>
  <si>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</si>
  <si>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</si>
  <si>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</si>
  <si>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</si>
  <si>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</si>
  <si>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</si>
  <si>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</si>
  <si>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</si>
  <si>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</si>
  <si>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</si>
  <si>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</si>
  <si>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</si>
  <si>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</si>
  <si>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</si>
  <si>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</si>
  <si>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KMTCBKK3445182</t>
  </si>
  <si>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</si>
  <si>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</si>
  <si>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</si>
  <si>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</si>
  <si>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</si>
  <si>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</si>
  <si>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</si>
  <si>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</si>
  <si>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</si>
  <si>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</si>
  <si>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</si>
  <si>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</si>
  <si>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</si>
  <si>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</si>
  <si>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</si>
  <si>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</si>
  <si>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</si>
  <si>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</si>
  <si>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</si>
  <si>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</si>
  <si>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</si>
  <si>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</si>
  <si>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</si>
  <si>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</si>
  <si>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</si>
  <si>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</si>
  <si>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</si>
  <si>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</si>
  <si>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</si>
  <si>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</si>
  <si>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</si>
  <si>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</si>
  <si>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</si>
  <si>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</si>
  <si>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</si>
  <si>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</si>
  <si>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</si>
  <si>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</si>
  <si>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</si>
  <si>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</si>
  <si>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</si>
  <si>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</si>
  <si>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</si>
  <si>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</si>
  <si>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</si>
  <si>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</si>
  <si>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</si>
  <si>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</si>
  <si>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</si>
  <si>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</si>
  <si>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</si>
  <si>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</si>
  <si>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</si>
  <si>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</si>
  <si>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</si>
  <si>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</si>
  <si>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</si>
  <si>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</si>
  <si>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</si>
  <si>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</si>
  <si>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</si>
  <si>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</si>
  <si>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</si>
  <si>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</si>
  <si>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</si>
  <si>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</si>
  <si>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</si>
  <si>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</si>
  <si>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</si>
  <si>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</si>
  <si>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</si>
  <si>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</si>
  <si>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</si>
  <si>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</si>
  <si>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</si>
  <si>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</si>
  <si>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</si>
  <si>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</si>
  <si>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</si>
  <si>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</si>
  <si>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</si>
  <si>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</si>
  <si>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</si>
  <si>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</si>
  <si>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</si>
  <si>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</si>
  <si>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</si>
  <si>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</si>
  <si>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</si>
  <si>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</si>
  <si>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</si>
  <si>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6" type="noConversion"/>
  </si>
  <si>
    <t>반입일</t>
    <phoneticPr fontId="56"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</si>
  <si>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</si>
  <si>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</si>
  <si>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</si>
  <si>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</si>
  <si>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</si>
  <si>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</si>
  <si>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</si>
  <si>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</si>
  <si>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</si>
  <si>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</si>
  <si>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</si>
  <si>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</si>
  <si>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</si>
  <si>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</si>
  <si>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에이스로지스틱(주)</t>
  </si>
  <si>
    <t>엠에스씨코리아(주)</t>
  </si>
  <si>
    <t>브라질:ITAPOA</t>
    <phoneticPr fontId="1" type="noConversion"/>
  </si>
  <si>
    <t>2024.08.11</t>
    <phoneticPr fontId="1" type="noConversion"/>
  </si>
  <si>
    <t>7동일</t>
    <phoneticPr fontId="1" type="noConversion"/>
  </si>
  <si>
    <t>포크오징어</t>
    <phoneticPr fontId="1" type="noConversion"/>
  </si>
  <si>
    <t>롯데글로벌로지스㈜</t>
    <phoneticPr fontId="1" type="noConversion"/>
  </si>
  <si>
    <t>_051-660-3150(다른담당자있다고함)</t>
    <phoneticPr fontId="1" type="noConversion"/>
  </si>
  <si>
    <t>TM224080121F</t>
  </si>
  <si>
    <t>WHLU7432157</t>
  </si>
  <si>
    <t>부산99사8367</t>
  </si>
  <si>
    <t>10:00</t>
  </si>
  <si>
    <t>VBA</t>
  </si>
  <si>
    <t>(주)에스에스물류</t>
  </si>
  <si>
    <t>만해항운 한국(주)</t>
  </si>
  <si>
    <t>주식회사 엠앤씨엘</t>
  </si>
  <si>
    <t>베트남:Cat Lai</t>
    <phoneticPr fontId="1" type="noConversion"/>
  </si>
  <si>
    <t>MNBU3737401</t>
  </si>
  <si>
    <t>(주)소진</t>
  </si>
  <si>
    <t>금경</t>
    <phoneticPr fontId="1" type="noConversion"/>
  </si>
  <si>
    <t>한국머스크(주)</t>
  </si>
  <si>
    <t>HDMUSGNA00245100</t>
  </si>
  <si>
    <t>TEXU9032585</t>
  </si>
  <si>
    <t>부산99사3606</t>
    <phoneticPr fontId="1" type="noConversion"/>
  </si>
  <si>
    <t>10:31</t>
  </si>
  <si>
    <t>(주)에스에스물류</t>
    <phoneticPr fontId="1" type="noConversion"/>
  </si>
  <si>
    <t>SS</t>
    <phoneticPr fontId="1" type="noConversion"/>
  </si>
  <si>
    <t>고려해운㈜</t>
    <phoneticPr fontId="1" type="noConversion"/>
  </si>
  <si>
    <t>베트남:Ho Chi Minh City</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</si>
  <si>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</si>
  <si>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</si>
  <si>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</si>
  <si>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</si>
  <si>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</si>
  <si>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</si>
  <si>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</si>
  <si>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</si>
  <si>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</si>
  <si>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A월:11000</t>
    <phoneticPr fontId="1" type="noConversion"/>
  </si>
  <si>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</si>
  <si>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</si>
  <si>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</si>
  <si>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</si>
  <si>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</si>
  <si>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</si>
  <si>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</si>
  <si>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</si>
  <si>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</si>
  <si>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</si>
  <si>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</si>
  <si>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</si>
  <si>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코스코쉬핑한국㈜</t>
    <phoneticPr fontId="1" type="noConversion"/>
  </si>
  <si>
    <t>(주)보나미시스템</t>
    <phoneticPr fontId="1" type="noConversion"/>
  </si>
  <si>
    <t>중국:Dalian</t>
    <phoneticPr fontId="1" type="noConversion"/>
  </si>
  <si>
    <t>_ 0263632726</t>
    <phoneticPr fontId="1" type="noConversion"/>
  </si>
  <si>
    <t>030D8010007024001532</t>
  </si>
  <si>
    <t>2024.02.06</t>
    <phoneticPr fontId="1" type="noConversion"/>
  </si>
  <si>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</si>
  <si>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</si>
  <si>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</si>
  <si>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</si>
  <si>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</si>
  <si>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</si>
  <si>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</si>
  <si>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</si>
  <si>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</si>
  <si>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</si>
  <si>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</si>
  <si>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</si>
  <si>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</si>
  <si>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</si>
  <si>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</si>
  <si>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</si>
  <si>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삼성웰스토리</t>
    <phoneticPr fontId="1" type="noConversion"/>
  </si>
  <si>
    <t>HLCUTOR231130704</t>
  </si>
  <si>
    <t>TCLU1185144</t>
  </si>
  <si>
    <t>부산99바8796</t>
    <phoneticPr fontId="1" type="noConversion"/>
  </si>
  <si>
    <t>06:32</t>
  </si>
  <si>
    <t>(주)이지트랜스</t>
    <phoneticPr fontId="1" type="noConversion"/>
  </si>
  <si>
    <t>이지</t>
    <phoneticPr fontId="1" type="noConversion"/>
  </si>
  <si>
    <t>하파그로이드코리아㈜</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</si>
  <si>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</si>
  <si>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</si>
  <si>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</si>
  <si>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</si>
  <si>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</si>
  <si>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</si>
  <si>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</si>
  <si>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</si>
  <si>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</si>
  <si>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</si>
  <si>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</si>
  <si>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</si>
  <si>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</si>
  <si>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</si>
  <si>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</si>
  <si>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</si>
  <si>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</si>
  <si>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</si>
  <si>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MCAU6002920</t>
  </si>
  <si>
    <t>한타(SS신항).신항만</t>
    <phoneticPr fontId="1" type="noConversion"/>
  </si>
  <si>
    <t>(주)한타특수운송</t>
  </si>
  <si>
    <t>브라질:Paranagua</t>
    <phoneticPr fontId="1" type="noConversion"/>
  </si>
  <si>
    <t>ONEYSGZE01469701</t>
  </si>
  <si>
    <t>북방대합</t>
  </si>
  <si>
    <t>11:24</t>
  </si>
  <si>
    <t>MNBU3970141</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</si>
  <si>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</si>
  <si>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</si>
  <si>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</si>
  <si>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</si>
  <si>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</si>
  <si>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</si>
  <si>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</si>
  <si>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</si>
  <si>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SUDU8183139</t>
  </si>
  <si>
    <t>NISSGS82403052</t>
  </si>
  <si>
    <t>POLU5080060</t>
  </si>
  <si>
    <t>부산99사4026</t>
    <phoneticPr fontId="1" type="noConversion"/>
  </si>
  <si>
    <t>10:47</t>
  </si>
  <si>
    <t>팬오션㈜</t>
    <phoneticPr fontId="1" type="noConversion"/>
  </si>
  <si>
    <t>주식회사 글로벌해현</t>
    <phoneticPr fontId="1" type="noConversion"/>
  </si>
  <si>
    <t>24POBUBN49I-8007-0001</t>
  </si>
  <si>
    <t>2024.03.16</t>
  </si>
  <si>
    <t>경남99바7646</t>
  </si>
  <si>
    <t>11:27</t>
  </si>
  <si>
    <t>HMM TACOMA</t>
    <phoneticPr fontId="1" type="noConversion"/>
  </si>
  <si>
    <t>ONEYSAOE12607907</t>
  </si>
  <si>
    <t>OTPU6289680</t>
  </si>
  <si>
    <t>NSSLATAO24C00050</t>
  </si>
  <si>
    <t>BMOU9242840</t>
  </si>
  <si>
    <t>부산98사1744</t>
    <phoneticPr fontId="1" type="noConversion"/>
  </si>
  <si>
    <t>JJ</t>
    <phoneticPr fontId="1" type="noConversion"/>
  </si>
  <si>
    <t>범주해운㈜</t>
    <phoneticPr fontId="1" type="noConversion"/>
  </si>
  <si>
    <t>에스아이티씨로지코리아㈜</t>
    <phoneticPr fontId="1" type="noConversion"/>
  </si>
  <si>
    <t>중국:Qingdao</t>
    <phoneticPr fontId="1" type="noConversion"/>
  </si>
  <si>
    <t>030D8039307024U00177</t>
  </si>
  <si>
    <t>24PCLUVK11I-4007-0001</t>
    <phoneticPr fontId="1" type="noConversion"/>
  </si>
  <si>
    <t>부산99사6267</t>
  </si>
  <si>
    <t>24HDMUA332I-0104-</t>
    <phoneticPr fontId="1" type="noConversion"/>
  </si>
  <si>
    <t>VAPPUS34620A</t>
  </si>
  <si>
    <t>바이킹마켓</t>
  </si>
  <si>
    <t>PCIU6029608</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</si>
  <si>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</si>
  <si>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</si>
  <si>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</si>
  <si>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</si>
  <si>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</si>
  <si>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</si>
  <si>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</si>
  <si>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</si>
  <si>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</si>
  <si>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</si>
  <si>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돈전지</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</si>
  <si>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</si>
  <si>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</si>
  <si>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</si>
  <si>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</si>
  <si>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</si>
  <si>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</si>
  <si>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</si>
  <si>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</si>
  <si>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</si>
  <si>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</si>
  <si>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</si>
  <si>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</si>
  <si>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</si>
  <si>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</si>
  <si>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</si>
  <si>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</si>
  <si>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</si>
  <si>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</si>
  <si>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</si>
  <si>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</si>
  <si>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경태_3_화</t>
    <phoneticPr fontId="1" type="noConversion"/>
  </si>
  <si>
    <t>부산98바8601</t>
  </si>
  <si>
    <t>06:58</t>
  </si>
  <si>
    <t>CMA CGM ALASKA</t>
    <phoneticPr fontId="1" type="noConversion"/>
  </si>
  <si>
    <t>HDMULIMA59964800</t>
  </si>
  <si>
    <t>경태.5동일</t>
    <phoneticPr fontId="1" type="noConversion"/>
  </si>
  <si>
    <t>부산99바6394</t>
  </si>
  <si>
    <t>13:54</t>
  </si>
  <si>
    <t>PANCON BRIDGE</t>
    <phoneticPr fontId="1" type="noConversion"/>
  </si>
  <si>
    <t>HDMU5542665</t>
    <phoneticPr fontId="1" type="noConversion"/>
  </si>
  <si>
    <t>07:19</t>
  </si>
  <si>
    <t>2024.08.17</t>
    <phoneticPr fontId="1" type="noConversion"/>
  </si>
  <si>
    <t>HDMU5564427</t>
    <phoneticPr fontId="1" type="noConversion"/>
  </si>
  <si>
    <t>PROHCM24080022</t>
  </si>
  <si>
    <t>TRIU6712788</t>
  </si>
  <si>
    <t>부산98사4090</t>
  </si>
  <si>
    <t>10:01</t>
  </si>
  <si>
    <t>24NSSLH036I-5053-0001</t>
    <phoneticPr fontId="1" type="noConversion"/>
  </si>
  <si>
    <t>HDMU5426175</t>
    <phoneticPr fontId="1" type="noConversion"/>
  </si>
  <si>
    <t>현대신항</t>
  </si>
  <si>
    <t>KMTCSUB2283650</t>
  </si>
  <si>
    <t>SEGU9160420</t>
  </si>
  <si>
    <t>09:08</t>
  </si>
  <si>
    <t>KMTC HAIPHONG</t>
  </si>
  <si>
    <t>24KMTC3397I-0034-</t>
  </si>
  <si>
    <t>2024.08.19</t>
  </si>
  <si>
    <t>MAEU241311010</t>
  </si>
  <si>
    <t>MNBU3318956</t>
  </si>
  <si>
    <t>10:13</t>
  </si>
  <si>
    <t>HDMU5593301</t>
    <phoneticPr fontId="1" type="noConversion"/>
  </si>
  <si>
    <t>부산99사8482</t>
  </si>
  <si>
    <t>10:45</t>
  </si>
  <si>
    <t>24NSSLH036I-0006-0001</t>
  </si>
  <si>
    <t>2024.08.18</t>
  </si>
  <si>
    <t>MEDUEX918182</t>
  </si>
  <si>
    <t>TRIU8172288</t>
  </si>
  <si>
    <t>15:10</t>
  </si>
  <si>
    <t>MSC OLIA</t>
  </si>
  <si>
    <t>24MSCU4376I-0507-</t>
  </si>
  <si>
    <t>HDMU5448507</t>
    <phoneticPr fontId="1" type="noConversion"/>
  </si>
  <si>
    <t>MEDUEX943347</t>
  </si>
  <si>
    <t>백합 등</t>
  </si>
  <si>
    <t>24MSCU4376I-0508-</t>
  </si>
  <si>
    <t>HDMU5425918</t>
    <phoneticPr fontId="1" type="noConversion"/>
  </si>
  <si>
    <t>A59E020911</t>
  </si>
  <si>
    <t>IAAU6680893</t>
  </si>
  <si>
    <t>07:06</t>
  </si>
  <si>
    <t>YM CONSTANCY</t>
  </si>
  <si>
    <t>24YMJA0162I-9015-</t>
  </si>
  <si>
    <t>LMM0467033</t>
  </si>
  <si>
    <t>APRU5831240</t>
  </si>
  <si>
    <t>A59E021247</t>
  </si>
  <si>
    <t>IAAU6683043</t>
  </si>
  <si>
    <t>24YMJA0162I-9022-</t>
  </si>
  <si>
    <t>HDMUGYEA48199700</t>
  </si>
  <si>
    <t>와이낫</t>
  </si>
  <si>
    <t>TCLU1298011</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</si>
  <si>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</si>
  <si>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</si>
  <si>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</si>
  <si>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</si>
  <si>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</si>
  <si>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</si>
  <si>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</si>
  <si>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</si>
  <si>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</si>
  <si>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</si>
  <si>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</si>
  <si>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</si>
  <si>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</si>
  <si>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</si>
  <si>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</si>
  <si>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</si>
  <si>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</si>
  <si>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</si>
  <si>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</si>
  <si>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</si>
  <si>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</si>
  <si>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</si>
  <si>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</si>
  <si>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</si>
  <si>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</si>
  <si>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</si>
  <si>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</si>
  <si>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</si>
  <si>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</si>
  <si>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</si>
  <si>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</si>
  <si>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</si>
  <si>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</si>
  <si>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</si>
  <si>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</si>
  <si>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</si>
  <si>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</si>
  <si>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</si>
  <si>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</si>
  <si>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</si>
  <si>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</si>
  <si>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</si>
  <si>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</si>
  <si>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</si>
  <si>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</si>
  <si>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</si>
  <si>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</si>
  <si>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</si>
  <si>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</si>
  <si>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</si>
  <si>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</si>
  <si>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</si>
  <si>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</si>
  <si>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</si>
  <si>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</si>
  <si>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</si>
  <si>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</si>
  <si>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</si>
  <si>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</si>
  <si>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</si>
  <si>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</si>
  <si>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</si>
  <si>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</si>
  <si>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</si>
  <si>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</si>
  <si>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</si>
  <si>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</si>
  <si>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</si>
  <si>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</si>
  <si>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</si>
  <si>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</si>
  <si>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</si>
  <si>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</si>
  <si>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</si>
  <si>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</si>
  <si>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</si>
  <si>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</si>
  <si>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</si>
  <si>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</si>
  <si>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</si>
  <si>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</si>
  <si>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</si>
  <si>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</si>
  <si>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</si>
  <si>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</si>
  <si>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</si>
  <si>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</si>
  <si>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</si>
  <si>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</si>
  <si>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</si>
  <si>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</si>
  <si>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</si>
  <si>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</si>
  <si>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</si>
  <si>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</si>
  <si>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</si>
  <si>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</si>
  <si>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</si>
  <si>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</si>
  <si>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</si>
  <si>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</si>
  <si>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</si>
  <si>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</si>
  <si>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</si>
  <si>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</si>
  <si>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</si>
  <si>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</si>
  <si>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</si>
  <si>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</si>
  <si>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</si>
  <si>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</si>
  <si>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</si>
  <si>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</si>
  <si>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</si>
  <si>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</si>
  <si>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</si>
  <si>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</si>
  <si>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</si>
  <si>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</si>
  <si>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</si>
  <si>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</si>
  <si>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</si>
  <si>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</si>
  <si>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</si>
  <si>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</si>
  <si>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</si>
  <si>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</si>
  <si>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</si>
  <si>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</si>
  <si>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</si>
  <si>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</si>
  <si>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</si>
  <si>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</si>
  <si>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</si>
  <si>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</si>
  <si>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</si>
  <si>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</si>
  <si>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</si>
  <si>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</si>
  <si>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</si>
  <si>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</si>
  <si>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</si>
  <si>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</si>
  <si>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</si>
  <si>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</si>
  <si>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</si>
  <si>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</si>
  <si>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</si>
  <si>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</si>
  <si>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</si>
  <si>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골든로지텍,㈜효성특송</t>
    <phoneticPr fontId="1" type="noConversion"/>
  </si>
  <si>
    <t>이지트랜스</t>
    <phoneticPr fontId="1" type="noConversion"/>
  </si>
  <si>
    <t>금경로지텍</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</si>
  <si>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</si>
  <si>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</si>
  <si>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</si>
  <si>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</si>
  <si>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</si>
  <si>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</si>
  <si>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</si>
  <si>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</si>
  <si>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</si>
  <si>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</si>
  <si>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</si>
  <si>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</si>
  <si>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</si>
  <si>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</si>
  <si>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</si>
  <si>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</si>
  <si>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</si>
  <si>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</si>
  <si>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</si>
  <si>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</si>
  <si>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</si>
  <si>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</si>
  <si>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</si>
  <si>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</si>
  <si>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</si>
  <si>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</si>
  <si>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</si>
  <si>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</si>
  <si>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</si>
  <si>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</si>
  <si>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</si>
  <si>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</si>
  <si>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</si>
  <si>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</si>
  <si>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</si>
  <si>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</si>
  <si>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</si>
  <si>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</si>
  <si>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</si>
  <si>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</si>
  <si>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</si>
  <si>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</si>
  <si>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</si>
  <si>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</si>
  <si>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</si>
  <si>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</si>
  <si>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</si>
  <si>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</si>
  <si>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</si>
  <si>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</si>
  <si>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</si>
  <si>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</si>
  <si>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</si>
  <si>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</si>
  <si>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</si>
  <si>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</si>
  <si>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</si>
  <si>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</si>
  <si>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</si>
  <si>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</si>
  <si>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</si>
  <si>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</si>
  <si>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</si>
  <si>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</si>
  <si>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</si>
  <si>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</si>
  <si>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</si>
  <si>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</si>
  <si>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</si>
  <si>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</si>
  <si>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</si>
  <si>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</si>
  <si>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</si>
  <si>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</si>
  <si>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</si>
  <si>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</si>
  <si>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</si>
  <si>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</si>
  <si>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</si>
  <si>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</si>
  <si>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</si>
  <si>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</si>
  <si>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</si>
  <si>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</si>
  <si>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</si>
  <si>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</si>
  <si>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</si>
  <si>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</si>
  <si>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</si>
  <si>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</si>
  <si>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</si>
  <si>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</si>
  <si>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</si>
  <si>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</si>
  <si>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</si>
  <si>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</si>
  <si>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</si>
  <si>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</si>
  <si>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</si>
  <si>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</si>
  <si>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</si>
  <si>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</si>
  <si>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</si>
  <si>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</si>
  <si>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</si>
  <si>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</si>
  <si>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</si>
  <si>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</si>
  <si>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</si>
  <si>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</si>
  <si>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</si>
  <si>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</si>
  <si>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</si>
  <si>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</si>
  <si>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</si>
  <si>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</si>
  <si>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</si>
  <si>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</si>
  <si>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</si>
  <si>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</si>
  <si>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</si>
  <si>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</si>
  <si>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</si>
  <si>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</si>
  <si>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</si>
  <si>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</si>
  <si>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</si>
  <si>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</si>
  <si>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</si>
  <si>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</si>
  <si>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</si>
  <si>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</si>
  <si>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</si>
  <si>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</si>
  <si>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</si>
  <si>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</si>
  <si>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</si>
  <si>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</si>
  <si>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</si>
  <si>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</si>
  <si>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</si>
  <si>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</si>
  <si>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</si>
  <si>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</si>
  <si>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</si>
  <si>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</si>
  <si>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</si>
  <si>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</si>
  <si>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</si>
  <si>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</si>
  <si>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</si>
  <si>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</si>
  <si>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</si>
  <si>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</si>
  <si>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</si>
  <si>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</si>
  <si>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</si>
  <si>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</si>
  <si>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</si>
  <si>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</si>
  <si>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</si>
  <si>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</si>
  <si>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</si>
  <si>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</si>
  <si>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</si>
  <si>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</si>
  <si>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</si>
  <si>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</si>
  <si>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</si>
  <si>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</si>
  <si>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</si>
  <si>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</si>
  <si>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</si>
  <si>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</si>
  <si>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</si>
  <si>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</si>
  <si>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</si>
  <si>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</si>
  <si>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</si>
  <si>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</si>
  <si>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</si>
  <si>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</si>
  <si>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</si>
  <si>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</si>
  <si>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</si>
  <si>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</si>
  <si>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</si>
  <si>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</si>
  <si>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</si>
  <si>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</si>
  <si>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</si>
  <si>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</si>
  <si>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</si>
  <si>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</si>
  <si>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</si>
  <si>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</si>
  <si>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</si>
  <si>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</si>
  <si>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</si>
  <si>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</si>
  <si>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</si>
  <si>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</si>
  <si>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</si>
  <si>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</si>
  <si>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</si>
  <si>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</si>
  <si>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</si>
  <si>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</si>
  <si>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</si>
  <si>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</si>
  <si>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</si>
  <si>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</si>
  <si>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</si>
  <si>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</si>
  <si>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</si>
  <si>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</si>
  <si>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</si>
  <si>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</si>
  <si>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</si>
  <si>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</si>
  <si>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</si>
  <si>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</si>
  <si>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</si>
  <si>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</si>
  <si>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</si>
  <si>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</si>
  <si>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</si>
  <si>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</si>
  <si>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</si>
  <si>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</si>
  <si>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</si>
  <si>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</si>
  <si>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</si>
  <si>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</si>
  <si>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</si>
  <si>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</si>
  <si>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</si>
  <si>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</si>
  <si>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</si>
  <si>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</si>
  <si>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</si>
  <si>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</si>
  <si>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</si>
  <si>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</si>
  <si>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</si>
  <si>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</si>
  <si>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</si>
  <si>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</si>
  <si>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</si>
  <si>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</si>
  <si>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</si>
  <si>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</si>
  <si>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</si>
  <si>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</si>
  <si>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</si>
  <si>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</si>
  <si>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</si>
  <si>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</si>
  <si>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</si>
  <si>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</si>
  <si>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</si>
  <si>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</si>
  <si>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</si>
  <si>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</si>
  <si>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</si>
  <si>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</si>
  <si>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</si>
  <si>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</si>
  <si>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</si>
  <si>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</si>
  <si>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</si>
  <si>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</si>
  <si>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</si>
  <si>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</si>
  <si>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</si>
  <si>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</si>
  <si>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</si>
  <si>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</si>
  <si>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</si>
  <si>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</si>
  <si>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</si>
  <si>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</si>
  <si>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</si>
  <si>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</si>
  <si>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</si>
  <si>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</si>
  <si>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</si>
  <si>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</si>
  <si>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</si>
  <si>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</si>
  <si>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</si>
  <si>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</si>
  <si>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</si>
  <si>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</si>
  <si>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</si>
  <si>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</si>
  <si>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</si>
  <si>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</si>
  <si>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</si>
  <si>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</si>
  <si>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</si>
  <si>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</si>
  <si>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</si>
  <si>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</si>
  <si>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</si>
  <si>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</si>
  <si>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</si>
  <si>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</si>
  <si>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</si>
  <si>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</si>
  <si>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</si>
  <si>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</si>
  <si>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</si>
  <si>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</si>
  <si>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</si>
  <si>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</si>
  <si>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</si>
  <si>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</si>
  <si>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</si>
  <si>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</si>
  <si>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</si>
  <si>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</si>
  <si>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</si>
  <si>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</si>
  <si>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</si>
  <si>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</si>
  <si>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</si>
  <si>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</si>
  <si>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</si>
  <si>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</si>
  <si>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</si>
  <si>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</si>
  <si>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</si>
  <si>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</si>
  <si>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</si>
  <si>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</si>
  <si>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</si>
  <si>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</si>
  <si>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</si>
  <si>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</si>
  <si>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</si>
  <si>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</si>
  <si>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</si>
  <si>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</si>
  <si>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</si>
  <si>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</si>
  <si>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</si>
  <si>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</si>
  <si>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</si>
  <si>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</si>
  <si>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</si>
  <si>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</si>
  <si>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</si>
  <si>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</si>
  <si>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</si>
  <si>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</si>
  <si>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</si>
  <si>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</si>
  <si>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</si>
  <si>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</si>
  <si>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</si>
  <si>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</si>
  <si>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</si>
  <si>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</si>
  <si>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</si>
  <si>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</si>
  <si>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</si>
  <si>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</si>
  <si>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</si>
  <si>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</si>
  <si>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</si>
  <si>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</si>
  <si>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</si>
  <si>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</si>
  <si>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</si>
  <si>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</si>
  <si>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</si>
  <si>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</si>
  <si>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</si>
  <si>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</si>
  <si>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</si>
  <si>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</si>
  <si>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</si>
  <si>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</si>
  <si>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</si>
  <si>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</si>
  <si>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</si>
  <si>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</si>
  <si>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</si>
  <si>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</si>
  <si>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</si>
  <si>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</si>
  <si>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</si>
  <si>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</si>
  <si>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</si>
  <si>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</si>
  <si>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</si>
  <si>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</si>
  <si>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</si>
  <si>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</si>
  <si>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</si>
  <si>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</si>
  <si>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</si>
  <si>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</si>
  <si>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</si>
  <si>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</si>
  <si>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</si>
  <si>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</si>
  <si>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</si>
  <si>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</si>
  <si>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</si>
  <si>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</si>
  <si>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</si>
  <si>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</si>
  <si>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</si>
  <si>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</si>
  <si>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</si>
  <si>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</si>
  <si>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</si>
  <si>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</si>
  <si>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</si>
  <si>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</si>
  <si>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</si>
  <si>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</si>
  <si>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</si>
  <si>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</si>
  <si>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</si>
  <si>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</si>
  <si>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</si>
  <si>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</si>
  <si>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</si>
  <si>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</si>
  <si>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</si>
  <si>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</si>
  <si>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</si>
  <si>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</si>
  <si>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</si>
  <si>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</si>
  <si>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</si>
  <si>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</si>
  <si>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</si>
  <si>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</si>
  <si>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</si>
  <si>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</si>
  <si>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</si>
  <si>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</si>
  <si>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</si>
  <si>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</si>
  <si>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</si>
  <si>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</si>
  <si>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</si>
  <si>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</si>
  <si>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</si>
  <si>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</si>
  <si>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</si>
  <si>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</si>
  <si>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</si>
  <si>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</si>
  <si>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</si>
  <si>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</si>
  <si>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</si>
  <si>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</si>
  <si>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</si>
  <si>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</si>
  <si>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</si>
  <si>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</si>
  <si>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</si>
  <si>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</si>
  <si>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</si>
  <si>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</si>
  <si>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</si>
  <si>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</si>
  <si>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</si>
  <si>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</si>
  <si>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</si>
  <si>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</si>
  <si>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</si>
  <si>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</si>
  <si>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</si>
  <si>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</si>
  <si>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</si>
  <si>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</si>
  <si>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</si>
  <si>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</si>
  <si>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</si>
  <si>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</si>
  <si>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</si>
  <si>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</si>
  <si>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</si>
  <si>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</si>
  <si>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</si>
  <si>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</si>
  <si>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</si>
  <si>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</si>
  <si>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</si>
  <si>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</si>
  <si>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</si>
  <si>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</si>
  <si>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</si>
  <si>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</si>
  <si>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</si>
  <si>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</si>
  <si>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</si>
  <si>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</si>
  <si>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</si>
  <si>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</si>
  <si>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</si>
  <si>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</si>
  <si>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</si>
  <si>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</si>
  <si>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</si>
  <si>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</si>
  <si>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</si>
  <si>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</si>
  <si>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</si>
  <si>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</si>
  <si>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</si>
  <si>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</si>
  <si>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</si>
  <si>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</si>
  <si>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</si>
  <si>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</si>
  <si>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</si>
  <si>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</si>
  <si>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</si>
  <si>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</si>
  <si>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</si>
  <si>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</si>
  <si>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</si>
  <si>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</si>
  <si>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</si>
  <si>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</si>
  <si>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</si>
  <si>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</si>
  <si>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</si>
  <si>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(주)에이치유로지스틱스</t>
    <phoneticPr fontId="1" type="noConversion"/>
  </si>
  <si>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</si>
  <si>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</si>
  <si>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</si>
  <si>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</si>
  <si>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</si>
  <si>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</si>
  <si>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</si>
  <si>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</si>
  <si>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</si>
  <si>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</si>
  <si>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</si>
  <si>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</si>
  <si>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</si>
  <si>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</si>
  <si>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</si>
  <si>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</si>
  <si>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</si>
  <si>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</si>
  <si>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</si>
  <si>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</si>
  <si>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</si>
  <si>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</si>
  <si>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</si>
  <si>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</si>
  <si>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</si>
  <si>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</si>
  <si>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</si>
  <si>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</si>
  <si>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</si>
  <si>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</si>
  <si>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</si>
  <si>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</si>
  <si>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</si>
  <si>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</si>
  <si>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</si>
  <si>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</si>
  <si>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</si>
  <si>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</si>
  <si>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</si>
  <si>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</si>
  <si>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</si>
  <si>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</si>
  <si>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</si>
  <si>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</si>
  <si>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</si>
  <si>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</si>
  <si>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</si>
  <si>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</si>
  <si>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</si>
  <si>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</si>
  <si>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</si>
  <si>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</si>
  <si>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</si>
  <si>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</si>
  <si>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</si>
  <si>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</si>
  <si>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</si>
  <si>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</si>
  <si>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</si>
  <si>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</si>
  <si>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</si>
  <si>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</si>
  <si>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</si>
  <si>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</si>
  <si>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</si>
  <si>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</si>
  <si>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</si>
  <si>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</si>
  <si>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</si>
  <si>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</si>
  <si>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</si>
  <si>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</si>
  <si>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</si>
  <si>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</si>
  <si>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</si>
  <si>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</si>
  <si>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</si>
  <si>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</si>
  <si>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</si>
  <si>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</si>
  <si>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</si>
  <si>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</si>
  <si>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</si>
  <si>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</si>
  <si>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</si>
  <si>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</si>
  <si>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</si>
  <si>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</si>
  <si>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</si>
  <si>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</si>
  <si>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</si>
  <si>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</si>
  <si>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</si>
  <si>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</si>
  <si>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</si>
  <si>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</si>
  <si>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</si>
  <si>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</si>
  <si>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</si>
  <si>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</si>
  <si>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</si>
  <si>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</si>
  <si>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</si>
  <si>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</si>
  <si>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</si>
  <si>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</si>
  <si>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</si>
  <si>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</si>
  <si>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</si>
  <si>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</si>
  <si>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</si>
  <si>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</si>
  <si>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</si>
  <si>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</si>
  <si>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</si>
  <si>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</si>
  <si>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</si>
  <si>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</si>
  <si>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</si>
  <si>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</si>
  <si>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</si>
  <si>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</si>
  <si>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</si>
  <si>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</si>
  <si>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</si>
  <si>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</si>
  <si>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</si>
  <si>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</si>
  <si>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</si>
  <si>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</si>
  <si>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</si>
  <si>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</si>
  <si>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</si>
  <si>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</si>
  <si>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</si>
  <si>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</si>
  <si>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</si>
  <si>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</si>
  <si>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</si>
  <si>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</si>
  <si>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</si>
  <si>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</si>
  <si>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</si>
  <si>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</si>
  <si>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</si>
  <si>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</si>
  <si>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</si>
  <si>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</si>
  <si>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</si>
  <si>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</si>
  <si>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</si>
  <si>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</si>
  <si>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</si>
  <si>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</si>
  <si>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</si>
  <si>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</si>
  <si>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</si>
  <si>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</si>
  <si>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</si>
  <si>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</si>
  <si>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</si>
  <si>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</si>
  <si>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</si>
  <si>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</si>
  <si>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</si>
  <si>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</si>
  <si>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</si>
  <si>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</si>
  <si>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</si>
  <si>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</si>
  <si>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</si>
  <si>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</si>
  <si>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</si>
  <si>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</si>
  <si>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</si>
  <si>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</si>
  <si>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</si>
  <si>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</si>
  <si>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</si>
  <si>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</si>
  <si>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</si>
  <si>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</si>
  <si>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</si>
  <si>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</si>
  <si>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</si>
  <si>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</si>
  <si>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</si>
  <si>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</si>
  <si>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</si>
  <si>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</si>
  <si>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</si>
  <si>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</si>
  <si>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</si>
  <si>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</si>
  <si>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</si>
  <si>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</si>
  <si>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</si>
  <si>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</si>
  <si>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</si>
  <si>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</si>
  <si>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</si>
  <si>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</si>
  <si>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</si>
  <si>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</si>
  <si>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</si>
  <si>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</si>
  <si>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</si>
  <si>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</si>
  <si>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</si>
  <si>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</si>
  <si>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</si>
  <si>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</si>
  <si>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</si>
  <si>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</si>
  <si>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</si>
  <si>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</si>
  <si>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</si>
  <si>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</si>
  <si>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</si>
  <si>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</si>
  <si>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</si>
  <si>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</si>
  <si>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</si>
  <si>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</si>
  <si>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</si>
  <si>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</si>
  <si>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</si>
  <si>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</si>
  <si>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</si>
  <si>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</si>
  <si>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</si>
  <si>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</si>
  <si>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</si>
  <si>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</si>
  <si>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</si>
  <si>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</si>
  <si>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</si>
  <si>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</si>
  <si>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</si>
  <si>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</si>
  <si>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</si>
  <si>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</si>
  <si>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</si>
  <si>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</si>
  <si>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</si>
  <si>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</si>
  <si>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</si>
  <si>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</si>
  <si>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</si>
  <si>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</si>
  <si>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</si>
  <si>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</si>
  <si>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</si>
  <si>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</si>
  <si>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</si>
  <si>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</si>
  <si>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</si>
  <si>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</si>
  <si>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</si>
  <si>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</si>
  <si>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</si>
  <si>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</si>
  <si>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</si>
  <si>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</si>
  <si>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</si>
  <si>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</si>
  <si>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</si>
  <si>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</si>
  <si>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</si>
  <si>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</si>
  <si>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</si>
  <si>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</si>
  <si>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</si>
  <si>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</si>
  <si>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</si>
  <si>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</si>
  <si>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</si>
  <si>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</si>
  <si>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</si>
  <si>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</si>
  <si>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</si>
  <si>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</si>
  <si>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</si>
  <si>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</si>
  <si>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</si>
  <si>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</si>
  <si>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</si>
  <si>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</si>
  <si>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</si>
  <si>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</si>
  <si>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</si>
  <si>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</si>
  <si>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</si>
  <si>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</si>
  <si>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</si>
  <si>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</si>
  <si>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</si>
  <si>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</si>
  <si>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</si>
  <si>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</si>
  <si>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</si>
  <si>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</si>
  <si>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</si>
  <si>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</si>
  <si>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</si>
  <si>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</si>
  <si>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</si>
  <si>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</si>
  <si>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</si>
  <si>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</si>
  <si>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</si>
  <si>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</si>
  <si>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</si>
  <si>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</si>
  <si>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</si>
  <si>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</si>
  <si>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</si>
  <si>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</si>
  <si>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</si>
  <si>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</si>
  <si>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</si>
  <si>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</si>
  <si>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</si>
  <si>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</si>
  <si>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</si>
  <si>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</si>
  <si>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</si>
  <si>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</si>
  <si>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</si>
  <si>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</si>
  <si>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</si>
  <si>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</si>
  <si>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</si>
  <si>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</si>
  <si>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</si>
  <si>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</si>
  <si>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</si>
  <si>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</si>
  <si>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</si>
  <si>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</si>
  <si>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</si>
  <si>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</si>
  <si>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</si>
  <si>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</si>
  <si>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</si>
  <si>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</si>
  <si>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</si>
  <si>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</si>
  <si>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</si>
  <si>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</si>
  <si>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</si>
  <si>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</si>
  <si>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</si>
  <si>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</si>
  <si>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</si>
  <si>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</si>
  <si>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</si>
  <si>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</si>
  <si>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</si>
  <si>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</si>
  <si>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</si>
  <si>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</si>
  <si>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</si>
  <si>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</si>
  <si>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</si>
  <si>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</si>
  <si>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</si>
  <si>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</si>
  <si>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</si>
  <si>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</si>
  <si>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</si>
  <si>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</si>
  <si>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</si>
  <si>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</si>
  <si>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</si>
  <si>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</si>
  <si>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</si>
  <si>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</si>
  <si>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</si>
  <si>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</si>
  <si>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</si>
  <si>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</si>
  <si>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</si>
  <si>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</si>
  <si>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</si>
  <si>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</si>
  <si>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</si>
  <si>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</si>
  <si>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</si>
  <si>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</si>
  <si>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</si>
  <si>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</si>
  <si>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</si>
  <si>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</si>
  <si>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</si>
  <si>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</si>
  <si>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</si>
  <si>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</si>
  <si>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</si>
  <si>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</si>
  <si>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</si>
  <si>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</si>
  <si>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</si>
  <si>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</si>
  <si>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</si>
  <si>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</si>
  <si>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</si>
  <si>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</si>
  <si>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</si>
  <si>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</si>
  <si>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</si>
  <si>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</si>
  <si>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</si>
  <si>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</si>
  <si>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</si>
  <si>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</si>
  <si>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</si>
  <si>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</si>
  <si>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</si>
  <si>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</si>
  <si>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</si>
  <si>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</si>
  <si>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</si>
  <si>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</si>
  <si>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</si>
  <si>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</si>
  <si>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</si>
  <si>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</si>
  <si>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</si>
  <si>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</si>
  <si>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</si>
  <si>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</si>
  <si>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</si>
  <si>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</si>
  <si>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</si>
  <si>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</si>
  <si>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</si>
  <si>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</si>
  <si>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</si>
  <si>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</si>
  <si>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</si>
  <si>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</si>
  <si>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</si>
  <si>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</si>
  <si>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</si>
  <si>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</si>
  <si>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</si>
  <si>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</si>
  <si>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</si>
  <si>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</si>
  <si>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</si>
  <si>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</si>
  <si>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</si>
  <si>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</si>
  <si>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</si>
  <si>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</si>
  <si>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</si>
  <si>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</si>
  <si>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</si>
  <si>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</si>
  <si>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</si>
  <si>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</si>
  <si>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</si>
  <si>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</si>
  <si>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</si>
  <si>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</si>
  <si>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</si>
  <si>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</si>
  <si>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</si>
  <si>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</si>
  <si>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</si>
  <si>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</si>
  <si>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</si>
  <si>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</si>
  <si>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</si>
  <si>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</si>
  <si>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</si>
  <si>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</si>
  <si>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</si>
  <si>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</si>
  <si>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</si>
  <si>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</si>
  <si>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</si>
  <si>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</si>
  <si>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</si>
  <si>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</si>
  <si>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</si>
  <si>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</si>
  <si>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</si>
  <si>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</si>
  <si>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</si>
  <si>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</si>
  <si>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</si>
  <si>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</si>
  <si>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</si>
  <si>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</si>
  <si>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</si>
  <si>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</si>
  <si>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</si>
  <si>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</si>
  <si>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</si>
  <si>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</si>
  <si>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</si>
  <si>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</si>
  <si>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</si>
  <si>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</si>
  <si>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</si>
  <si>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</si>
  <si>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</si>
  <si>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</si>
  <si>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</si>
  <si>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</si>
  <si>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</si>
  <si>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</si>
  <si>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</si>
  <si>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</si>
  <si>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</si>
  <si>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</si>
  <si>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</si>
  <si>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</si>
  <si>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</si>
  <si>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</si>
  <si>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</si>
  <si>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</si>
  <si>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</si>
  <si>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</si>
  <si>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</si>
  <si>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</si>
  <si>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</si>
  <si>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</si>
  <si>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</si>
  <si>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</si>
  <si>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</si>
  <si>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</si>
  <si>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</si>
  <si>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</si>
  <si>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</si>
  <si>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</si>
  <si>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</si>
  <si>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</si>
  <si>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</si>
  <si>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</si>
  <si>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</si>
  <si>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</si>
  <si>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</si>
  <si>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</si>
  <si>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</si>
  <si>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</si>
  <si>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</si>
  <si>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</si>
  <si>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</si>
  <si>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</si>
  <si>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</si>
  <si>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</si>
  <si>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</si>
  <si>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</si>
  <si>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</si>
  <si>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</si>
  <si>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</si>
  <si>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</si>
  <si>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</si>
  <si>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</si>
  <si>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</si>
  <si>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</si>
  <si>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</si>
  <si>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</si>
  <si>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</si>
  <si>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</si>
  <si>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</si>
  <si>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</si>
  <si>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</si>
  <si>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</si>
  <si>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</si>
  <si>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</si>
  <si>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</si>
  <si>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</si>
  <si>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</si>
  <si>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</si>
  <si>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</si>
  <si>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</si>
  <si>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</si>
  <si>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</si>
  <si>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</si>
  <si>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</si>
  <si>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</si>
  <si>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</si>
  <si>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</si>
  <si>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</si>
  <si>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</si>
  <si>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</si>
  <si>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</si>
  <si>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</si>
  <si>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</si>
  <si>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</si>
  <si>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</si>
  <si>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</si>
  <si>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</si>
  <si>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</si>
  <si>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</si>
  <si>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</si>
  <si>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</si>
  <si>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</si>
  <si>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</si>
  <si>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</si>
  <si>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</si>
  <si>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</si>
  <si>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</si>
  <si>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</si>
  <si>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</si>
  <si>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</si>
  <si>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</si>
  <si>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</si>
  <si>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</si>
  <si>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</si>
  <si>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</si>
  <si>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</si>
  <si>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</si>
  <si>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</si>
  <si>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</si>
  <si>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</si>
  <si>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</si>
  <si>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</si>
  <si>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</si>
  <si>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</si>
  <si>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</si>
  <si>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</si>
  <si>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</si>
  <si>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</si>
  <si>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</si>
  <si>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</si>
  <si>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</si>
  <si>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</si>
  <si>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</si>
  <si>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</si>
  <si>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</si>
  <si>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</si>
  <si>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</si>
  <si>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</si>
  <si>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</si>
  <si>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</si>
  <si>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</si>
  <si>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</si>
  <si>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</si>
  <si>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</si>
  <si>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</si>
  <si>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</si>
  <si>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</si>
  <si>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</si>
  <si>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</si>
  <si>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</si>
  <si>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</si>
  <si>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</si>
  <si>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</si>
  <si>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</si>
  <si>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</si>
  <si>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</si>
  <si>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</si>
  <si>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</si>
  <si>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</si>
  <si>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</si>
  <si>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</si>
  <si>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</si>
  <si>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</si>
  <si>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</si>
  <si>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</si>
  <si>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</si>
  <si>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</si>
  <si>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</si>
  <si>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</si>
  <si>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</si>
  <si>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</si>
  <si>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</si>
  <si>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</si>
  <si>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</si>
  <si>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</si>
  <si>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</si>
  <si>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</si>
  <si>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</si>
  <si>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</si>
  <si>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</si>
  <si>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</si>
  <si>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</si>
  <si>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</si>
  <si>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</si>
  <si>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</si>
  <si>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</si>
  <si>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</si>
  <si>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</si>
  <si>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</si>
  <si>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</si>
  <si>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</si>
  <si>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</si>
  <si>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</si>
  <si>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</si>
  <si>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</si>
  <si>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</si>
  <si>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</si>
  <si>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</si>
  <si>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</si>
  <si>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</si>
  <si>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</si>
  <si>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</si>
  <si>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</si>
  <si>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</si>
  <si>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</si>
  <si>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</si>
  <si>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</si>
  <si>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</si>
  <si>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</si>
  <si>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</si>
  <si>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</si>
  <si>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</si>
  <si>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</si>
  <si>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</si>
  <si>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</si>
  <si>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</si>
  <si>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</si>
  <si>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</si>
  <si>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</si>
  <si>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</si>
  <si>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</si>
  <si>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</si>
  <si>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</si>
  <si>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</si>
  <si>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</si>
  <si>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</si>
  <si>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</si>
  <si>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</si>
  <si>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</si>
  <si>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</si>
  <si>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</si>
  <si>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</si>
  <si>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</si>
  <si>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</si>
  <si>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</si>
  <si>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</si>
  <si>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</si>
  <si>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</si>
  <si>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</si>
  <si>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</si>
  <si>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</si>
  <si>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</si>
  <si>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</si>
  <si>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</si>
  <si>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</si>
  <si>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</si>
  <si>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</si>
  <si>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</si>
  <si>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</si>
  <si>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</si>
  <si>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</si>
  <si>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</si>
  <si>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</si>
  <si>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</si>
  <si>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</si>
  <si>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</si>
  <si>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</si>
  <si>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</si>
  <si>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</si>
  <si>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</si>
  <si>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</si>
  <si>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</si>
  <si>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</si>
  <si>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</si>
  <si>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</si>
  <si>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</si>
  <si>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</si>
  <si>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</si>
  <si>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</si>
  <si>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</si>
  <si>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</si>
  <si>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</si>
  <si>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</si>
  <si>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</si>
  <si>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</si>
  <si>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</si>
  <si>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</si>
  <si>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</si>
  <si>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</si>
  <si>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</si>
  <si>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</si>
  <si>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</si>
  <si>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</si>
  <si>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</si>
  <si>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</si>
  <si>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</si>
  <si>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</si>
  <si>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</si>
  <si>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</si>
  <si>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</si>
  <si>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</si>
  <si>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</si>
  <si>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</si>
  <si>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</si>
  <si>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</si>
  <si>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</si>
  <si>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</si>
  <si>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</si>
  <si>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</si>
  <si>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</si>
  <si>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</si>
  <si>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</si>
  <si>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</si>
  <si>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</si>
  <si>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</si>
  <si>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</si>
  <si>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</si>
  <si>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</si>
  <si>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</si>
  <si>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</si>
  <si>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</si>
  <si>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</si>
  <si>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</si>
  <si>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</si>
  <si>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</si>
  <si>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</si>
  <si>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</si>
  <si>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</si>
  <si>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</si>
  <si>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</si>
  <si>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</si>
  <si>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</si>
  <si>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</si>
  <si>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</si>
  <si>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</si>
  <si>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</si>
  <si>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</si>
  <si>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</si>
  <si>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</si>
  <si>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</si>
  <si>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</si>
  <si>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</si>
  <si>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</si>
  <si>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</si>
  <si>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</si>
  <si>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</si>
  <si>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</si>
  <si>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</si>
  <si>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</si>
  <si>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</si>
  <si>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</si>
  <si>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</si>
  <si>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</si>
  <si>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</si>
  <si>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</si>
  <si>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</si>
  <si>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</si>
  <si>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</si>
  <si>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</si>
  <si>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</si>
  <si>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</si>
  <si>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</si>
  <si>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</si>
  <si>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</si>
  <si>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</si>
  <si>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</si>
  <si>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</si>
  <si>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</si>
  <si>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</si>
  <si>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</si>
  <si>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</si>
  <si>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</si>
  <si>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</si>
  <si>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</si>
  <si>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</si>
  <si>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</si>
  <si>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</si>
  <si>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</si>
  <si>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</si>
  <si>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</si>
  <si>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</si>
  <si>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</si>
  <si>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</si>
  <si>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</si>
  <si>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</si>
  <si>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</si>
  <si>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</si>
  <si>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</si>
  <si>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</si>
  <si>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</si>
  <si>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</si>
  <si>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</si>
  <si>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</si>
  <si>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</si>
  <si>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</si>
  <si>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</si>
  <si>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</si>
  <si>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</si>
  <si>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</si>
  <si>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</si>
  <si>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</si>
  <si>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</si>
  <si>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</si>
  <si>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</si>
  <si>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</si>
  <si>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</si>
  <si>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</si>
  <si>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</si>
  <si>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</si>
  <si>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</si>
  <si>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</si>
  <si>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</si>
  <si>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</si>
  <si>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</si>
  <si>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</si>
  <si>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</si>
  <si>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</si>
  <si>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</si>
  <si>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</si>
  <si>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</si>
  <si>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</si>
  <si>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</si>
  <si>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</si>
  <si>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</si>
  <si>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</si>
  <si>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</si>
  <si>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</si>
  <si>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</si>
  <si>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</si>
  <si>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</si>
  <si>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</si>
  <si>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</si>
  <si>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</si>
  <si>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</si>
  <si>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</si>
  <si>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</si>
  <si>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</si>
  <si>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</si>
  <si>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</si>
  <si>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</si>
  <si>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</si>
  <si>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</si>
  <si>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</si>
  <si>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</si>
  <si>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</si>
  <si>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</si>
  <si>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</si>
  <si>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</si>
  <si>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</si>
  <si>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</si>
  <si>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</si>
  <si>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</si>
  <si>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</si>
  <si>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</si>
  <si>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</si>
  <si>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</si>
  <si>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</si>
  <si>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</si>
  <si>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</si>
  <si>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</si>
  <si>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</si>
  <si>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</si>
  <si>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</si>
  <si>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</si>
  <si>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</si>
  <si>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</si>
  <si>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</si>
  <si>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</si>
  <si>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</si>
  <si>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</si>
  <si>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</si>
  <si>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</si>
  <si>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</si>
  <si>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</si>
  <si>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</si>
  <si>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</si>
  <si>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</si>
  <si>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</si>
  <si>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</si>
  <si>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</si>
  <si>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</si>
  <si>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</si>
  <si>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</si>
  <si>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</si>
  <si>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</si>
  <si>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</si>
  <si>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</si>
  <si>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</si>
  <si>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</si>
  <si>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</si>
  <si>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</si>
  <si>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</si>
  <si>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</si>
  <si>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</si>
  <si>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</si>
  <si>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</si>
  <si>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</si>
  <si>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</si>
  <si>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</si>
  <si>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</si>
  <si>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</si>
  <si>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</si>
  <si>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</si>
  <si>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</si>
  <si>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</si>
  <si>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</si>
  <si>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</si>
  <si>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</si>
  <si>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</si>
  <si>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</si>
  <si>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</si>
  <si>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</si>
  <si>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</si>
  <si>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</si>
  <si>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</si>
  <si>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</si>
  <si>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</si>
  <si>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</si>
  <si>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</si>
  <si>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</si>
  <si>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</si>
  <si>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</si>
  <si>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</si>
  <si>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</si>
  <si>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</si>
  <si>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</si>
  <si>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</si>
  <si>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</si>
  <si>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</si>
  <si>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</si>
  <si>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</si>
  <si>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</si>
  <si>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</si>
  <si>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</si>
  <si>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</si>
  <si>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</si>
  <si>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</si>
  <si>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</si>
  <si>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</si>
  <si>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</si>
  <si>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</si>
  <si>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</si>
  <si>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</si>
  <si>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</si>
  <si>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</si>
  <si>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</si>
  <si>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</si>
  <si>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</si>
  <si>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</si>
  <si>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</si>
  <si>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</si>
  <si>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</si>
  <si>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</si>
  <si>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</si>
  <si>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</si>
  <si>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</si>
  <si>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</si>
  <si>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</si>
  <si>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</si>
  <si>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</si>
  <si>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</si>
  <si>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</si>
  <si>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</si>
  <si>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</si>
  <si>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</si>
  <si>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</si>
  <si>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</si>
  <si>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</si>
  <si>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</si>
  <si>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</si>
  <si>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</si>
  <si>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</si>
  <si>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</si>
  <si>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</si>
  <si>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</si>
  <si>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</si>
  <si>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</si>
  <si>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</si>
  <si>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</si>
  <si>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</si>
  <si>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</si>
  <si>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</si>
  <si>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</si>
  <si>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</si>
  <si>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</si>
  <si>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</si>
  <si>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</si>
  <si>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</si>
  <si>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</si>
  <si>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</si>
  <si>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</si>
  <si>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</si>
  <si>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</si>
  <si>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</si>
  <si>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</si>
  <si>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</si>
  <si>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</si>
  <si>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</si>
  <si>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</si>
  <si>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</si>
  <si>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</si>
  <si>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</si>
  <si>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</si>
  <si>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</si>
  <si>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</si>
  <si>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</si>
  <si>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</si>
  <si>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</si>
  <si>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</si>
  <si>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</si>
  <si>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</si>
  <si>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</si>
  <si>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</si>
  <si>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</si>
  <si>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</si>
  <si>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</si>
  <si>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</si>
  <si>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</si>
  <si>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</si>
  <si>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</si>
  <si>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</si>
  <si>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</si>
  <si>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</si>
  <si>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</si>
  <si>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</si>
  <si>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</si>
  <si>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</si>
  <si>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</si>
  <si>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</si>
  <si>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</si>
  <si>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</si>
  <si>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</si>
  <si>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</si>
  <si>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</si>
  <si>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</si>
  <si>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</si>
  <si>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</si>
  <si>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</si>
  <si>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</si>
  <si>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</si>
  <si>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</si>
  <si>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</si>
  <si>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</si>
  <si>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</si>
  <si>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</si>
  <si>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</si>
  <si>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</si>
  <si>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</si>
  <si>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</si>
  <si>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</si>
  <si>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</si>
  <si>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</si>
  <si>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</si>
  <si>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</si>
  <si>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</si>
  <si>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</si>
  <si>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</si>
  <si>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</si>
  <si>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</si>
  <si>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</si>
  <si>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</si>
  <si>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</si>
  <si>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</si>
  <si>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</si>
  <si>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</si>
  <si>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</si>
  <si>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</si>
  <si>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</si>
  <si>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</si>
  <si>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</si>
  <si>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</si>
  <si>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</si>
  <si>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</si>
  <si>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</si>
  <si>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</si>
  <si>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</si>
  <si>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</si>
  <si>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</si>
  <si>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</si>
  <si>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</si>
  <si>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</si>
  <si>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</si>
  <si>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</si>
  <si>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</si>
  <si>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</si>
  <si>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</si>
  <si>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</si>
  <si>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</si>
  <si>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</si>
  <si>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</si>
  <si>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</si>
  <si>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</si>
  <si>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</si>
  <si>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</si>
  <si>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</si>
  <si>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</si>
  <si>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</si>
  <si>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</si>
  <si>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</si>
  <si>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</si>
  <si>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</si>
  <si>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</si>
  <si>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</si>
  <si>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</si>
  <si>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</si>
  <si>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</si>
  <si>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</si>
  <si>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</si>
  <si>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</si>
  <si>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</si>
  <si>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</si>
  <si>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</si>
  <si>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</si>
  <si>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</si>
  <si>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</si>
  <si>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</si>
  <si>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</si>
  <si>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</si>
  <si>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</si>
  <si>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</si>
  <si>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</si>
  <si>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</si>
  <si>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</si>
  <si>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</si>
  <si>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</si>
  <si>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</si>
  <si>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</si>
  <si>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</si>
  <si>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</si>
  <si>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</si>
  <si>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</si>
  <si>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</si>
  <si>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</si>
  <si>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</si>
  <si>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</si>
  <si>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</si>
  <si>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</si>
  <si>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</si>
  <si>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</si>
  <si>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</si>
  <si>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</si>
  <si>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</si>
  <si>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</si>
  <si>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</si>
  <si>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</si>
  <si>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</si>
  <si>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</si>
  <si>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</si>
  <si>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</si>
  <si>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</si>
  <si>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</si>
  <si>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</si>
  <si>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</si>
  <si>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</si>
  <si>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</si>
  <si>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</si>
  <si>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</si>
  <si>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</si>
  <si>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</si>
  <si>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</si>
  <si>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</si>
  <si>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</si>
  <si>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</si>
  <si>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</si>
  <si>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</si>
  <si>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</si>
  <si>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</si>
  <si>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</si>
  <si>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</si>
  <si>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</si>
  <si>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</si>
  <si>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</si>
  <si>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</si>
  <si>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</si>
  <si>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</si>
  <si>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</si>
  <si>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</si>
  <si>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</si>
  <si>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</si>
  <si>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</si>
  <si>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</si>
  <si>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</si>
  <si>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</si>
  <si>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</si>
  <si>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</si>
  <si>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</si>
  <si>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</si>
  <si>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</si>
  <si>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</si>
  <si>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</si>
  <si>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</si>
  <si>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</si>
  <si>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</si>
  <si>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</si>
  <si>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</si>
  <si>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</si>
  <si>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</si>
  <si>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</si>
  <si>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</si>
  <si>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</si>
  <si>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</si>
  <si>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</si>
  <si>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</si>
  <si>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</si>
  <si>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</si>
  <si>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</si>
  <si>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</si>
  <si>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</si>
  <si>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</si>
  <si>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</si>
  <si>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</si>
  <si>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</si>
  <si>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</si>
  <si>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</si>
  <si>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</si>
  <si>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</si>
  <si>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</si>
  <si>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</si>
  <si>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</si>
  <si>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</si>
  <si>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</si>
  <si>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</si>
  <si>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</si>
  <si>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</si>
  <si>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</si>
  <si>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</si>
  <si>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</si>
  <si>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</si>
  <si>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</si>
  <si>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</si>
  <si>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</si>
  <si>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</si>
  <si>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</si>
  <si>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</si>
  <si>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</si>
  <si>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</si>
  <si>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</si>
  <si>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</si>
  <si>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</si>
  <si>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</si>
  <si>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</si>
  <si>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</si>
  <si>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</si>
  <si>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</si>
  <si>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</si>
  <si>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</si>
  <si>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</si>
  <si>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</si>
  <si>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</si>
  <si>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</si>
  <si>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</si>
  <si>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</si>
  <si>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</si>
  <si>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</si>
  <si>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</si>
  <si>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</si>
  <si>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</si>
  <si>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</si>
  <si>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</si>
  <si>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</si>
  <si>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</si>
  <si>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</si>
  <si>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</si>
  <si>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</si>
  <si>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</si>
  <si>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</si>
  <si>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</si>
  <si>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</si>
  <si>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</si>
  <si>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</si>
  <si>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</si>
  <si>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</si>
  <si>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</si>
  <si>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</si>
  <si>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</si>
  <si>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</si>
  <si>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</si>
  <si>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</si>
  <si>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</si>
  <si>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</si>
  <si>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</si>
  <si>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</si>
  <si>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</si>
  <si>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</si>
  <si>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</si>
  <si>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</si>
  <si>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</si>
  <si>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</si>
  <si>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</si>
  <si>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</si>
  <si>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</si>
  <si>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</si>
  <si>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</si>
  <si>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</si>
  <si>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</si>
  <si>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</si>
  <si>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</si>
  <si>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</si>
  <si>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</si>
  <si>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</si>
  <si>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</si>
  <si>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</si>
  <si>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</si>
  <si>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</si>
  <si>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</si>
  <si>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</si>
  <si>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</si>
  <si>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</si>
  <si>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</si>
  <si>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</si>
  <si>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</si>
  <si>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</si>
  <si>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</si>
  <si>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</si>
  <si>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</si>
  <si>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</si>
  <si>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</si>
  <si>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</si>
  <si>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</si>
  <si>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</si>
  <si>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</si>
  <si>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</si>
  <si>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</si>
  <si>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</si>
  <si>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</si>
  <si>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</si>
  <si>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</si>
  <si>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</si>
  <si>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</si>
  <si>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</si>
  <si>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</si>
  <si>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</si>
  <si>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</si>
  <si>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</si>
  <si>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</si>
  <si>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</si>
  <si>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</si>
  <si>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</si>
  <si>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</si>
  <si>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</si>
  <si>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</si>
  <si>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</si>
  <si>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</si>
  <si>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</si>
  <si>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</si>
  <si>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</si>
  <si>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</si>
  <si>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</si>
  <si>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</si>
  <si>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</si>
  <si>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</si>
  <si>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</si>
  <si>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</si>
  <si>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</si>
  <si>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</si>
  <si>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</si>
  <si>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</si>
  <si>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</si>
  <si>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</si>
  <si>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</si>
  <si>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</si>
  <si>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</si>
  <si>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</si>
  <si>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</si>
  <si>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</si>
  <si>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</si>
  <si>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</si>
  <si>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</si>
  <si>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</si>
  <si>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</si>
  <si>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</si>
  <si>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</si>
  <si>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</si>
  <si>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</si>
  <si>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</si>
  <si>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</si>
  <si>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</si>
  <si>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</si>
  <si>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</si>
  <si>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</si>
  <si>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</si>
  <si>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</si>
  <si>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</si>
  <si>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</si>
  <si>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</si>
  <si>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</si>
  <si>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</si>
  <si>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</si>
  <si>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</si>
  <si>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</si>
  <si>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</si>
  <si>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</si>
  <si>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</si>
  <si>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</si>
  <si>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</si>
  <si>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</si>
  <si>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</si>
  <si>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</si>
  <si>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</si>
  <si>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</si>
  <si>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</si>
  <si>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</si>
  <si>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</si>
  <si>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</si>
  <si>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</si>
  <si>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</si>
  <si>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</si>
  <si>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</si>
  <si>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</si>
  <si>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</si>
  <si>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</si>
  <si>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</si>
  <si>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</si>
  <si>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</si>
  <si>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</si>
  <si>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</si>
  <si>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</si>
  <si>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</si>
  <si>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</si>
  <si>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</si>
  <si>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</si>
  <si>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</si>
  <si>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</si>
  <si>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</si>
  <si>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</si>
  <si>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</si>
  <si>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</si>
  <si>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</si>
  <si>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</si>
  <si>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</si>
  <si>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</si>
  <si>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</si>
  <si>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</si>
  <si>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</si>
  <si>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</si>
  <si>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</si>
  <si>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</si>
  <si>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</si>
  <si>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</si>
  <si>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</si>
  <si>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</si>
  <si>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</si>
  <si>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</si>
  <si>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</si>
  <si>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</si>
  <si>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</si>
  <si>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</si>
  <si>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</si>
  <si>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</si>
  <si>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</si>
  <si>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</si>
  <si>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</si>
  <si>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</si>
  <si>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</si>
  <si>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</si>
  <si>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</si>
  <si>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</si>
  <si>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</si>
  <si>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</si>
  <si>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</si>
  <si>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</si>
  <si>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</si>
  <si>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</si>
  <si>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</si>
  <si>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</si>
  <si>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</si>
  <si>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</si>
  <si>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</si>
  <si>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</si>
  <si>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</si>
  <si>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</si>
  <si>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</si>
  <si>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</si>
  <si>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</si>
  <si>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</si>
  <si>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</si>
  <si>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</si>
  <si>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</si>
  <si>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</si>
  <si>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</si>
  <si>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</si>
  <si>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</si>
  <si>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</si>
  <si>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</si>
  <si>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</si>
  <si>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</si>
  <si>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</si>
  <si>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</si>
  <si>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</si>
  <si>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</si>
  <si>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</si>
  <si>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</si>
  <si>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</si>
  <si>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</si>
  <si>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</si>
  <si>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</si>
  <si>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</si>
  <si>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</si>
  <si>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</si>
  <si>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</si>
  <si>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</si>
  <si>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</si>
  <si>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</si>
  <si>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</si>
  <si>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</si>
  <si>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</si>
  <si>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</si>
  <si>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</si>
  <si>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</si>
  <si>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</si>
  <si>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</si>
  <si>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</si>
  <si>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</si>
  <si>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</si>
  <si>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</si>
  <si>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</si>
  <si>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</si>
  <si>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</si>
  <si>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</si>
  <si>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</si>
  <si>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</si>
  <si>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</si>
  <si>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</si>
  <si>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</si>
  <si>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</si>
  <si>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</si>
  <si>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</si>
  <si>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</si>
  <si>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</si>
  <si>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</si>
  <si>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</si>
  <si>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</si>
  <si>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</si>
  <si>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</si>
  <si>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</si>
  <si>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</si>
  <si>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</si>
  <si>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</si>
  <si>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</si>
  <si>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</si>
  <si>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</si>
  <si>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</si>
  <si>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</si>
  <si>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</si>
  <si>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</si>
  <si>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</si>
  <si>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</si>
  <si>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</si>
  <si>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</si>
  <si>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</si>
  <si>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</si>
  <si>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</si>
  <si>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</si>
  <si>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</si>
  <si>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</si>
  <si>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</si>
  <si>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</si>
  <si>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</si>
  <si>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</si>
  <si>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</si>
  <si>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</si>
  <si>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</si>
  <si>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</si>
  <si>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</si>
  <si>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</si>
  <si>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</si>
  <si>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</si>
  <si>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</si>
  <si>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</si>
  <si>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</si>
  <si>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</si>
  <si>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</si>
  <si>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</si>
  <si>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</si>
  <si>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</si>
  <si>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</si>
  <si>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</si>
  <si>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</si>
  <si>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</si>
  <si>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</si>
  <si>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</si>
  <si>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</si>
  <si>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</si>
  <si>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</si>
  <si>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</si>
  <si>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</si>
  <si>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</si>
  <si>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</si>
  <si>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</si>
  <si>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</si>
  <si>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</si>
  <si>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</si>
  <si>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</si>
  <si>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</si>
  <si>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</si>
  <si>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</si>
  <si>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</si>
  <si>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</si>
  <si>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</si>
  <si>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</si>
  <si>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</si>
  <si>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</si>
  <si>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</si>
  <si>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</si>
  <si>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</si>
  <si>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</si>
  <si>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</si>
  <si>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</si>
  <si>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</si>
  <si>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</si>
  <si>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</si>
  <si>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</si>
  <si>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</si>
  <si>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</si>
  <si>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</si>
  <si>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</si>
  <si>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</si>
  <si>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</si>
  <si>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</si>
  <si>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</si>
  <si>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</si>
  <si>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</si>
  <si>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</si>
  <si>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</si>
  <si>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</si>
  <si>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</si>
  <si>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</si>
  <si>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</si>
  <si>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</si>
  <si>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</si>
  <si>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</si>
  <si>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</si>
  <si>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</si>
  <si>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</si>
  <si>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</si>
  <si>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</si>
  <si>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</si>
  <si>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</si>
  <si>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</si>
  <si>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</si>
  <si>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</si>
  <si>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</si>
  <si>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</si>
  <si>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</si>
  <si>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</si>
  <si>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</si>
  <si>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</si>
  <si>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</si>
  <si>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</si>
  <si>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</si>
  <si>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</si>
  <si>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</si>
  <si>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</si>
  <si>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</si>
  <si>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</si>
  <si>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</si>
  <si>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</si>
  <si>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</si>
  <si>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</si>
  <si>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</si>
  <si>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</si>
  <si>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</si>
  <si>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</si>
  <si>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</si>
  <si>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</si>
  <si>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</si>
  <si>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</si>
  <si>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</si>
  <si>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</si>
  <si>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</si>
  <si>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</si>
  <si>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</si>
  <si>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</si>
  <si>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</si>
  <si>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</si>
  <si>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</si>
  <si>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</si>
  <si>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</si>
  <si>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</si>
  <si>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</si>
  <si>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</si>
  <si>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</si>
  <si>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</si>
  <si>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</si>
  <si>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</si>
  <si>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</si>
  <si>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</si>
  <si>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</si>
  <si>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</si>
  <si>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</si>
  <si>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</si>
  <si>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</si>
  <si>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</si>
  <si>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</si>
  <si>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</si>
  <si>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</si>
  <si>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</si>
  <si>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</si>
  <si>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</si>
  <si>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</si>
  <si>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</si>
  <si>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</si>
  <si>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</si>
  <si>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</si>
  <si>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</si>
  <si>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</si>
  <si>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</si>
  <si>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</si>
  <si>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</si>
  <si>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</si>
  <si>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</si>
  <si>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</si>
  <si>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</si>
  <si>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</si>
  <si>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</si>
  <si>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</si>
  <si>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</si>
  <si>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</si>
  <si>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</si>
  <si>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</si>
  <si>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</si>
  <si>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</si>
  <si>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</si>
  <si>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</si>
  <si>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</si>
  <si>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</si>
  <si>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</si>
  <si>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</si>
  <si>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</si>
  <si>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</si>
  <si>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</si>
  <si>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</si>
  <si>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</si>
  <si>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</si>
  <si>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</si>
  <si>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</si>
  <si>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</si>
  <si>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</si>
  <si>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</si>
  <si>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</si>
  <si>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</si>
  <si>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</si>
  <si>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</si>
  <si>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</si>
  <si>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</si>
  <si>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</si>
  <si>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</si>
  <si>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</si>
  <si>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</si>
  <si>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</si>
  <si>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</si>
  <si>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</si>
  <si>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</si>
  <si>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</si>
  <si>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</si>
  <si>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</si>
  <si>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</si>
  <si>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</si>
  <si>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</si>
  <si>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</si>
  <si>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</si>
  <si>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</si>
  <si>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</si>
  <si>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</si>
  <si>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</si>
  <si>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</si>
  <si>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</si>
  <si>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</si>
  <si>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</si>
  <si>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</si>
  <si>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</si>
  <si>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</si>
  <si>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</si>
  <si>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</si>
  <si>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</si>
  <si>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</si>
  <si>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</si>
  <si>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</si>
  <si>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</si>
  <si>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</si>
  <si>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</si>
  <si>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</si>
  <si>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</si>
  <si>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</si>
  <si>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</si>
  <si>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</si>
  <si>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</si>
  <si>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</si>
  <si>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</si>
  <si>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</si>
  <si>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</si>
  <si>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</si>
  <si>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</si>
  <si>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</si>
  <si>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</si>
  <si>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</si>
  <si>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</si>
  <si>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</si>
  <si>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</si>
  <si>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</si>
  <si>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</si>
  <si>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</si>
  <si>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</si>
  <si>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</si>
  <si>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</si>
  <si>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</si>
  <si>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</si>
  <si>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</si>
  <si>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</si>
  <si>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</si>
  <si>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</si>
  <si>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</si>
  <si>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</si>
  <si>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</si>
  <si>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</si>
  <si>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</si>
  <si>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</si>
  <si>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</si>
  <si>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</si>
  <si>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</si>
  <si>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</si>
  <si>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</si>
  <si>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</si>
  <si>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</si>
  <si>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</si>
  <si>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</si>
  <si>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</si>
  <si>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</si>
  <si>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</si>
  <si>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</si>
  <si>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</si>
  <si>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</si>
  <si>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</si>
  <si>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</si>
  <si>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</si>
  <si>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</si>
  <si>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</si>
  <si>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</si>
  <si>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</si>
  <si>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</si>
  <si>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</si>
  <si>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</si>
  <si>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</si>
  <si>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</si>
  <si>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</si>
  <si>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</si>
  <si>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</si>
  <si>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</si>
  <si>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</si>
  <si>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</si>
  <si>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</si>
  <si>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</si>
  <si>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</si>
  <si>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</si>
  <si>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</si>
  <si>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</si>
  <si>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</si>
  <si>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</si>
  <si>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</si>
  <si>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</si>
  <si>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</si>
  <si>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</si>
  <si>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</si>
  <si>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</si>
  <si>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</si>
  <si>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</si>
  <si>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</si>
  <si>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</si>
  <si>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</si>
  <si>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</si>
  <si>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</si>
  <si>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</si>
  <si>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</si>
  <si>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</si>
  <si>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</si>
  <si>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</si>
  <si>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</si>
  <si>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</si>
  <si>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</si>
  <si>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</si>
  <si>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</si>
  <si>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</si>
  <si>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</si>
  <si>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</si>
  <si>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</si>
  <si>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</si>
  <si>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</si>
  <si>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</si>
  <si>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</si>
  <si>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</si>
  <si>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</si>
  <si>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</si>
  <si>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</si>
  <si>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</si>
  <si>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</si>
  <si>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</si>
  <si>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</si>
  <si>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</si>
  <si>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</si>
  <si>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</si>
  <si>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</si>
  <si>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</si>
  <si>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</si>
  <si>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</si>
  <si>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</si>
  <si>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</si>
  <si>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</si>
  <si>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</si>
  <si>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</si>
  <si>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</si>
  <si>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</si>
  <si>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</si>
  <si>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</si>
  <si>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</si>
  <si>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</si>
  <si>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</si>
  <si>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</si>
  <si>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</si>
  <si>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</si>
  <si>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</si>
  <si>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</si>
  <si>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</si>
  <si>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</si>
  <si>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</si>
  <si>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</si>
  <si>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</si>
  <si>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</si>
  <si>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</si>
  <si>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</si>
  <si>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</si>
  <si>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</si>
  <si>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</si>
  <si>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</si>
  <si>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</si>
  <si>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</si>
  <si>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</si>
  <si>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</si>
  <si>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</si>
  <si>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</si>
  <si>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</si>
  <si>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</si>
  <si>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</si>
  <si>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</si>
  <si>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</si>
  <si>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</si>
  <si>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</si>
  <si>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</si>
  <si>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</si>
  <si>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</si>
  <si>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</si>
  <si>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</si>
  <si>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</si>
  <si>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</si>
  <si>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</si>
  <si>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</si>
  <si>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</si>
  <si>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</si>
  <si>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</si>
  <si>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</si>
  <si>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</si>
  <si>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</si>
  <si>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</si>
  <si>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</si>
  <si>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</si>
  <si>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</si>
  <si>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</si>
  <si>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</si>
  <si>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</si>
  <si>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</si>
  <si>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</si>
  <si>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</si>
  <si>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</si>
  <si>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</si>
  <si>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</si>
  <si>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</si>
  <si>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</si>
  <si>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</si>
  <si>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</si>
  <si>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</si>
  <si>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</si>
  <si>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</si>
  <si>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</si>
  <si>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</si>
  <si>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</si>
  <si>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</si>
  <si>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</si>
  <si>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</si>
  <si>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</si>
  <si>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</si>
  <si>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</si>
  <si>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</si>
  <si>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</si>
  <si>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</si>
  <si>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</si>
  <si>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</si>
  <si>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</si>
  <si>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</si>
  <si>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</si>
  <si>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</si>
  <si>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</si>
  <si>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</si>
  <si>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</si>
  <si>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</si>
  <si>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</si>
  <si>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</si>
  <si>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</si>
  <si>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</si>
  <si>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</si>
  <si>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</si>
  <si>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</si>
  <si>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</si>
  <si>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</si>
  <si>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</si>
  <si>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</si>
  <si>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</si>
  <si>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</si>
  <si>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</si>
  <si>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</si>
  <si>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</si>
  <si>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</si>
  <si>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</si>
  <si>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</si>
  <si>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</si>
  <si>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</si>
  <si>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</si>
  <si>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</si>
  <si>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</si>
  <si>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</si>
  <si>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</si>
  <si>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</si>
  <si>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</si>
  <si>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</si>
  <si>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</si>
  <si>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</si>
  <si>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</si>
  <si>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</si>
  <si>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</si>
  <si>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</si>
  <si>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</si>
  <si>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</si>
  <si>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</si>
  <si>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</si>
  <si>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</si>
  <si>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</si>
  <si>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</si>
  <si>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</si>
  <si>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</si>
  <si>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</si>
  <si>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</si>
  <si>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</si>
  <si>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</si>
  <si>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</si>
  <si>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</si>
  <si>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</si>
  <si>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</si>
  <si>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</si>
  <si>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</si>
  <si>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</si>
  <si>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</si>
  <si>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</si>
  <si>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</si>
  <si>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</si>
  <si>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</si>
  <si>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</si>
  <si>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</si>
  <si>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</si>
  <si>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</si>
  <si>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</si>
  <si>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</si>
  <si>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</si>
  <si>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</si>
  <si>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</si>
  <si>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</si>
  <si>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</si>
  <si>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</si>
  <si>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</si>
  <si>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</si>
  <si>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</si>
  <si>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</si>
  <si>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</si>
  <si>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</si>
  <si>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</si>
  <si>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</si>
  <si>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</si>
  <si>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</si>
  <si>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</si>
  <si>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</si>
  <si>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</si>
  <si>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</si>
  <si>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</si>
  <si>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</si>
  <si>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</si>
  <si>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</si>
  <si>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</si>
  <si>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</si>
  <si>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</si>
  <si>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</si>
  <si>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</si>
  <si>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</si>
  <si>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</si>
  <si>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</si>
  <si>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</si>
  <si>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</si>
  <si>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</si>
  <si>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</si>
  <si>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</si>
  <si>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</si>
  <si>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</si>
  <si>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</si>
  <si>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</si>
  <si>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</si>
  <si>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</si>
  <si>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</si>
  <si>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</si>
  <si>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</si>
  <si>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</si>
  <si>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</si>
  <si>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</si>
  <si>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</si>
  <si>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</si>
  <si>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</si>
  <si>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</si>
  <si>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</si>
  <si>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</si>
  <si>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</si>
  <si>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</si>
  <si>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</si>
  <si>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</si>
  <si>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</si>
  <si>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</si>
  <si>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</si>
  <si>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</si>
  <si>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</si>
  <si>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</si>
  <si>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</si>
  <si>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</si>
  <si>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</si>
  <si>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</si>
  <si>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</si>
  <si>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</si>
  <si>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</si>
  <si>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</si>
  <si>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</si>
  <si>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</si>
  <si>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</si>
  <si>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</si>
  <si>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</si>
  <si>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</si>
  <si>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</si>
  <si>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</si>
  <si>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</si>
  <si>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</si>
  <si>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</si>
  <si>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</si>
  <si>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</si>
  <si>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</si>
  <si>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</si>
  <si>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</si>
  <si>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</si>
  <si>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</si>
  <si>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</si>
  <si>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</si>
  <si>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</si>
  <si>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</si>
  <si>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</si>
  <si>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</si>
  <si>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</si>
  <si>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</si>
  <si>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</si>
  <si>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</si>
  <si>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</si>
  <si>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</si>
  <si>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</si>
  <si>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</si>
  <si>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</si>
  <si>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</si>
  <si>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</si>
  <si>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</si>
  <si>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</si>
  <si>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</si>
  <si>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</si>
  <si>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</si>
  <si>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</si>
  <si>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</si>
  <si>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</si>
  <si>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</si>
  <si>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</si>
  <si>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</si>
  <si>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</si>
  <si>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</si>
  <si>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</si>
  <si>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</si>
  <si>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</si>
  <si>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</si>
  <si>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</si>
  <si>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</si>
  <si>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</si>
  <si>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</si>
  <si>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</si>
  <si>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</si>
  <si>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</si>
  <si>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</si>
  <si>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</si>
  <si>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</si>
  <si>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</si>
  <si>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</si>
  <si>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</si>
  <si>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</si>
  <si>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</si>
  <si>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</si>
  <si>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</si>
  <si>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</si>
  <si>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</si>
  <si>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</si>
  <si>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</si>
  <si>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</si>
  <si>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</si>
  <si>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</si>
  <si>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</si>
  <si>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</si>
  <si>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</si>
  <si>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</si>
  <si>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</si>
  <si>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</si>
  <si>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</si>
  <si>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</si>
  <si>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</si>
  <si>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</si>
  <si>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</si>
  <si>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</si>
  <si>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</si>
  <si>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</si>
  <si>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</si>
  <si>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</si>
  <si>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</si>
  <si>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</si>
  <si>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</si>
  <si>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</si>
  <si>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</si>
  <si>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</si>
  <si>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</si>
  <si>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</si>
  <si>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</si>
  <si>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</si>
  <si>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</si>
  <si>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</si>
  <si>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</si>
  <si>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</si>
  <si>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</si>
  <si>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</si>
  <si>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</si>
  <si>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</si>
  <si>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</si>
  <si>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</si>
  <si>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</si>
  <si>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</si>
  <si>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</si>
  <si>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</si>
  <si>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</si>
  <si>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</si>
  <si>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</si>
  <si>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</si>
  <si>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</si>
  <si>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</si>
  <si>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</si>
  <si>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</si>
  <si>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</si>
  <si>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</si>
  <si>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</si>
  <si>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</si>
  <si>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</si>
  <si>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</si>
  <si>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</si>
  <si>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</si>
  <si>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</si>
  <si>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</si>
  <si>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</si>
  <si>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</si>
  <si>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</si>
  <si>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</si>
  <si>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</si>
  <si>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</si>
  <si>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</si>
  <si>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</si>
  <si>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</si>
  <si>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</si>
  <si>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</si>
  <si>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</si>
  <si>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</si>
  <si>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</si>
  <si>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</si>
  <si>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</si>
  <si>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</si>
  <si>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</si>
  <si>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</si>
  <si>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</si>
  <si>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</si>
  <si>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</si>
  <si>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</si>
  <si>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</si>
  <si>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</si>
  <si>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</si>
  <si>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</si>
  <si>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</si>
  <si>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</si>
  <si>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</si>
  <si>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</si>
  <si>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</si>
  <si>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</si>
  <si>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</si>
  <si>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</si>
  <si>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</si>
  <si>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</si>
  <si>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</si>
  <si>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</si>
  <si>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</si>
  <si>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</si>
  <si>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</si>
  <si>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</si>
  <si>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</si>
  <si>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</si>
  <si>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</si>
  <si>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</si>
  <si>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</si>
  <si>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</si>
  <si>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</si>
  <si>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</si>
  <si>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</si>
  <si>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</si>
  <si>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</si>
  <si>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</si>
  <si>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</si>
  <si>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</si>
  <si>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</si>
  <si>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</si>
  <si>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</si>
  <si>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</si>
  <si>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</si>
  <si>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</si>
  <si>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</si>
  <si>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</si>
  <si>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</si>
  <si>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</si>
  <si>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</si>
  <si>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</si>
  <si>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</si>
  <si>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</si>
  <si>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</si>
  <si>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</si>
  <si>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</si>
  <si>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</si>
  <si>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</si>
  <si>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</si>
  <si>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</si>
  <si>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</si>
  <si>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</si>
  <si>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</si>
  <si>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</si>
  <si>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</si>
  <si>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</si>
  <si>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</si>
  <si>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</si>
  <si>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</si>
  <si>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</si>
  <si>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</si>
  <si>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</si>
  <si>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</si>
  <si>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</si>
  <si>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</si>
  <si>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</si>
  <si>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</si>
  <si>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</si>
  <si>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</si>
  <si>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</si>
  <si>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</si>
  <si>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</si>
  <si>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</si>
  <si>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</si>
  <si>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</si>
  <si>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</si>
  <si>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</si>
  <si>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</si>
  <si>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</si>
  <si>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</si>
  <si>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</si>
  <si>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</si>
  <si>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</si>
  <si>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</si>
  <si>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</si>
  <si>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</si>
  <si>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</si>
  <si>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</si>
  <si>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</si>
  <si>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</si>
  <si>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</si>
  <si>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</si>
  <si>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</si>
  <si>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</si>
  <si>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</si>
  <si>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</si>
  <si>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</si>
  <si>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</si>
  <si>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</si>
  <si>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</si>
  <si>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</si>
  <si>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</si>
  <si>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</si>
  <si>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</si>
  <si>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</si>
  <si>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</si>
  <si>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</si>
  <si>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</si>
  <si>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</si>
  <si>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</si>
  <si>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</si>
  <si>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</si>
  <si>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</si>
  <si>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</si>
  <si>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</si>
  <si>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</si>
  <si>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</si>
  <si>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</si>
  <si>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</si>
  <si>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</si>
  <si>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</si>
  <si>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</si>
  <si>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</si>
  <si>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</si>
  <si>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</si>
  <si>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</si>
  <si>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</si>
  <si>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</si>
  <si>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</si>
  <si>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</si>
  <si>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</si>
  <si>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</si>
  <si>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</si>
  <si>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</si>
  <si>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</si>
  <si>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</si>
  <si>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</si>
  <si>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</si>
  <si>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</si>
  <si>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</si>
  <si>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</si>
  <si>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</si>
  <si>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</si>
  <si>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</si>
  <si>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</si>
  <si>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</si>
  <si>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</si>
  <si>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</si>
  <si>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</si>
  <si>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</si>
  <si>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</si>
  <si>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</si>
  <si>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</si>
  <si>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</si>
  <si>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</si>
  <si>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</si>
  <si>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</si>
  <si>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</si>
  <si>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</si>
  <si>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</si>
  <si>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</si>
  <si>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</si>
  <si>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</si>
  <si>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</si>
  <si>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</si>
  <si>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</si>
  <si>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</si>
  <si>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</si>
  <si>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</si>
  <si>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</si>
  <si>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</si>
  <si>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</si>
  <si>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</si>
  <si>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</si>
  <si>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</si>
  <si>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</si>
  <si>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</si>
  <si>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</si>
  <si>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</si>
  <si>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</si>
  <si>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</si>
  <si>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</si>
  <si>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</si>
  <si>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</si>
  <si>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</si>
  <si>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</si>
  <si>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</si>
  <si>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</si>
  <si>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</si>
  <si>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</si>
  <si>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</si>
  <si>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</si>
  <si>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</si>
  <si>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</si>
  <si>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</si>
  <si>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</si>
  <si>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</si>
  <si>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</si>
  <si>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</si>
  <si>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</si>
  <si>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</si>
  <si>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</si>
  <si>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</si>
  <si>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</si>
  <si>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</si>
  <si>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</si>
  <si>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</si>
  <si>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</si>
  <si>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</si>
  <si>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</si>
  <si>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</si>
  <si>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</si>
  <si>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</si>
  <si>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</si>
  <si>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</si>
  <si>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</si>
  <si>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</si>
  <si>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</si>
  <si>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</si>
  <si>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</si>
  <si>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</si>
  <si>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</si>
  <si>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</si>
  <si>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</si>
  <si>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</si>
  <si>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</si>
  <si>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</si>
  <si>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</si>
  <si>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</si>
  <si>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</si>
  <si>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</si>
  <si>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</si>
  <si>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</si>
  <si>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</si>
  <si>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</si>
  <si>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</si>
  <si>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</si>
  <si>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</si>
  <si>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</si>
  <si>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</si>
  <si>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</si>
  <si>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</si>
  <si>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</si>
  <si>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</si>
  <si>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</si>
  <si>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</si>
  <si>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</si>
  <si>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</si>
  <si>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</si>
  <si>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</si>
  <si>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</si>
  <si>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</si>
  <si>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</si>
  <si>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</si>
  <si>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</si>
  <si>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</si>
  <si>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</si>
  <si>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</si>
  <si>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</si>
  <si>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</si>
  <si>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</si>
  <si>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</si>
  <si>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</si>
  <si>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</si>
  <si>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</si>
  <si>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</si>
  <si>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</si>
  <si>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</si>
  <si>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</si>
  <si>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</si>
  <si>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</si>
  <si>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</si>
  <si>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</si>
  <si>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</si>
  <si>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</si>
  <si>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</si>
  <si>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</si>
  <si>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</si>
  <si>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</si>
  <si>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</si>
  <si>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</si>
  <si>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</si>
  <si>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</si>
  <si>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</si>
  <si>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</si>
  <si>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</si>
  <si>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</si>
  <si>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</si>
  <si>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</si>
  <si>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</si>
  <si>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</si>
  <si>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</si>
  <si>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</si>
  <si>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</si>
  <si>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</si>
  <si>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</si>
  <si>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</si>
  <si>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</si>
  <si>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</si>
  <si>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</si>
  <si>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</si>
  <si>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</si>
  <si>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</si>
  <si>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</si>
  <si>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</si>
  <si>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</si>
  <si>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</si>
  <si>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</si>
  <si>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</si>
  <si>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</si>
  <si>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</si>
  <si>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</si>
  <si>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</si>
  <si>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</si>
  <si>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</si>
  <si>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</si>
  <si>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</si>
  <si>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</si>
  <si>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</si>
  <si>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</si>
  <si>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</si>
  <si>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</si>
  <si>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</si>
  <si>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</si>
  <si>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</si>
  <si>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</si>
  <si>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</si>
  <si>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</si>
  <si>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</si>
  <si>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</si>
  <si>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</si>
  <si>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</si>
  <si>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</si>
  <si>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</si>
  <si>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</si>
  <si>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</si>
  <si>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</si>
  <si>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</si>
  <si>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</si>
  <si>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</si>
  <si>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</si>
  <si>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</si>
  <si>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</si>
  <si>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</si>
  <si>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</si>
  <si>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</si>
  <si>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</si>
  <si>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</si>
  <si>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</si>
  <si>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</si>
  <si>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</si>
  <si>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</si>
  <si>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</si>
  <si>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</si>
  <si>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</si>
  <si>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</si>
  <si>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</si>
  <si>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</si>
  <si>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</si>
  <si>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</si>
  <si>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</si>
  <si>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</si>
  <si>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</si>
  <si>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</si>
  <si>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</si>
  <si>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</si>
  <si>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</si>
  <si>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</si>
  <si>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</si>
  <si>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</si>
  <si>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</si>
  <si>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</si>
  <si>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</si>
  <si>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</si>
  <si>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</si>
  <si>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</si>
  <si>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</si>
  <si>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</si>
  <si>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</si>
  <si>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</si>
  <si>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</si>
  <si>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</si>
  <si>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</si>
  <si>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</si>
  <si>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</si>
  <si>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</si>
  <si>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</si>
  <si>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</si>
  <si>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</si>
  <si>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</si>
  <si>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</si>
  <si>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</si>
  <si>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</si>
  <si>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</si>
  <si>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</si>
  <si>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</si>
  <si>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</si>
  <si>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</si>
  <si>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</si>
  <si>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</si>
  <si>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</si>
  <si>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</si>
  <si>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</si>
  <si>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</si>
  <si>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</si>
  <si>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</si>
  <si>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</si>
  <si>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</si>
  <si>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</si>
  <si>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</si>
  <si>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</si>
  <si>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</si>
  <si>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</si>
  <si>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</si>
  <si>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</si>
  <si>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</si>
  <si>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</si>
  <si>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</si>
  <si>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</si>
  <si>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</si>
  <si>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</si>
  <si>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</si>
  <si>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</si>
  <si>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</si>
  <si>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</si>
  <si>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</si>
  <si>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</si>
  <si>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</si>
  <si>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</si>
  <si>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</si>
  <si>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</si>
  <si>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</si>
  <si>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</si>
  <si>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</si>
  <si>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</si>
  <si>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</si>
  <si>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</si>
  <si>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</si>
  <si>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</si>
  <si>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</si>
  <si>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</si>
  <si>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</si>
  <si>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</si>
  <si>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</si>
  <si>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</si>
  <si>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</si>
  <si>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</si>
  <si>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</si>
  <si>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</si>
  <si>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</si>
  <si>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</si>
  <si>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</si>
  <si>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</si>
  <si>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</si>
  <si>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</si>
  <si>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</si>
  <si>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</si>
  <si>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</si>
  <si>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</si>
  <si>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</si>
  <si>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</si>
  <si>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</si>
  <si>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</si>
  <si>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</si>
  <si>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</si>
  <si>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</si>
  <si>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</si>
  <si>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</si>
  <si>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</si>
  <si>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</si>
  <si>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</si>
  <si>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</si>
  <si>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</si>
  <si>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</si>
  <si>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</si>
  <si>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</si>
  <si>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</si>
  <si>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</si>
  <si>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</si>
  <si>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</si>
  <si>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</si>
  <si>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</si>
  <si>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</si>
  <si>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</si>
  <si>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</si>
  <si>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</si>
  <si>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</si>
  <si>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</si>
  <si>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</si>
  <si>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</si>
  <si>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</si>
  <si>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</si>
  <si>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</si>
  <si>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</si>
  <si>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</si>
  <si>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</si>
  <si>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</si>
  <si>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</si>
  <si>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</si>
  <si>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</si>
  <si>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</si>
  <si>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</si>
  <si>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</si>
  <si>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</si>
  <si>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</si>
  <si>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</si>
  <si>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</si>
  <si>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</si>
  <si>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</si>
  <si>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</si>
  <si>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</si>
  <si>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</si>
  <si>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</si>
  <si>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</si>
  <si>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</si>
  <si>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</si>
  <si>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</si>
  <si>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</si>
  <si>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</si>
  <si>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</si>
  <si>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</si>
  <si>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</si>
  <si>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</si>
  <si>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</si>
  <si>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</si>
  <si>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</si>
  <si>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</si>
  <si>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</si>
  <si>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</si>
  <si>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</si>
  <si>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</si>
  <si>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</si>
  <si>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</si>
  <si>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</si>
  <si>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</si>
  <si>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</si>
  <si>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</si>
  <si>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</si>
  <si>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</si>
  <si>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</si>
  <si>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</si>
  <si>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</si>
  <si>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</si>
  <si>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</si>
  <si>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</si>
  <si>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</si>
  <si>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</si>
  <si>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</si>
  <si>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</si>
  <si>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</si>
  <si>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</si>
  <si>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</si>
  <si>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</si>
  <si>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</si>
  <si>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</si>
  <si>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</si>
  <si>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</si>
  <si>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</si>
  <si>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</si>
  <si>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</si>
  <si>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</si>
  <si>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</si>
  <si>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</si>
  <si>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</si>
  <si>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</si>
  <si>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</si>
  <si>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</si>
  <si>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</si>
  <si>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</si>
  <si>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</si>
  <si>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</si>
  <si>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</si>
  <si>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</si>
  <si>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</si>
  <si>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</si>
  <si>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</si>
  <si>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</si>
  <si>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</si>
  <si>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</si>
  <si>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</si>
  <si>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</si>
  <si>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</si>
  <si>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</si>
  <si>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</si>
  <si>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</si>
  <si>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</si>
  <si>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</si>
  <si>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</si>
  <si>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</si>
  <si>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</si>
  <si>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</si>
  <si>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</si>
  <si>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</si>
  <si>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</si>
  <si>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</si>
  <si>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</si>
  <si>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</si>
  <si>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</si>
  <si>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</si>
  <si>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</si>
  <si>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</si>
  <si>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</si>
  <si>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</si>
  <si>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</si>
  <si>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</si>
  <si>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</si>
  <si>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</si>
  <si>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</si>
  <si>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</si>
  <si>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</si>
  <si>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</si>
  <si>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</si>
  <si>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</si>
  <si>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</si>
  <si>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</si>
  <si>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</si>
  <si>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</si>
  <si>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</si>
  <si>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</si>
  <si>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</si>
  <si>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</si>
  <si>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</si>
  <si>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</si>
  <si>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</si>
  <si>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</si>
  <si>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</si>
  <si>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</si>
  <si>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</si>
  <si>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</si>
  <si>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</si>
  <si>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</si>
  <si>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</si>
  <si>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</si>
  <si>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</si>
  <si>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</si>
  <si>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</si>
  <si>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</si>
  <si>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</si>
  <si>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</si>
  <si>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</si>
  <si>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</si>
  <si>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</si>
  <si>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</si>
  <si>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</si>
  <si>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</si>
  <si>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</si>
  <si>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</si>
  <si>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</si>
  <si>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</si>
  <si>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</si>
  <si>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</si>
  <si>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</si>
  <si>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</si>
  <si>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</si>
  <si>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</si>
  <si>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</si>
  <si>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</si>
  <si>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</si>
  <si>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</si>
  <si>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</si>
  <si>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</si>
  <si>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</si>
  <si>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</si>
  <si>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</si>
  <si>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</si>
  <si>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</si>
  <si>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</si>
  <si>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</si>
  <si>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</si>
  <si>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</si>
  <si>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</si>
  <si>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</si>
  <si>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</si>
  <si>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</si>
  <si>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</si>
  <si>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</si>
  <si>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</si>
  <si>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</si>
  <si>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</si>
  <si>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</si>
  <si>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</si>
  <si>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</si>
  <si>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</si>
  <si>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</si>
  <si>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</si>
  <si>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</si>
  <si>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</si>
  <si>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</si>
  <si>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</si>
  <si>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</si>
  <si>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</si>
  <si>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</si>
  <si>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</si>
  <si>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</si>
  <si>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</si>
  <si>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</si>
  <si>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</si>
  <si>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</si>
  <si>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</si>
  <si>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</si>
  <si>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</si>
  <si>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</si>
  <si>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</si>
  <si>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</si>
  <si>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</si>
  <si>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</si>
  <si>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</si>
  <si>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</si>
  <si>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</si>
  <si>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</si>
  <si>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</si>
  <si>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</si>
  <si>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</si>
  <si>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</si>
  <si>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</si>
  <si>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</si>
  <si>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</si>
  <si>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</si>
  <si>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</si>
  <si>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</si>
  <si>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</si>
  <si>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</si>
  <si>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</si>
  <si>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</si>
  <si>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</si>
  <si>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</si>
  <si>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</si>
  <si>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</si>
  <si>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</si>
  <si>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</si>
  <si>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</si>
  <si>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</si>
  <si>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</si>
  <si>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</si>
  <si>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</si>
  <si>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</si>
  <si>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</si>
  <si>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</si>
  <si>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</si>
  <si>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</si>
  <si>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</si>
  <si>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</si>
  <si>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</si>
  <si>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</si>
  <si>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</si>
  <si>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</si>
  <si>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</si>
  <si>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</si>
  <si>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</si>
  <si>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</si>
  <si>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</si>
  <si>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</si>
  <si>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</si>
  <si>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</si>
  <si>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</si>
  <si>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</si>
  <si>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</si>
  <si>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</si>
  <si>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</si>
  <si>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</si>
  <si>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</si>
  <si>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</si>
  <si>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</si>
  <si>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</si>
  <si>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</si>
  <si>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</si>
  <si>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</si>
  <si>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</si>
  <si>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</si>
  <si>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</si>
  <si>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</si>
  <si>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</si>
  <si>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</si>
  <si>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</si>
  <si>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</si>
  <si>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</si>
  <si>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</si>
  <si>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</si>
  <si>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</si>
  <si>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</si>
  <si>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</si>
  <si>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</si>
  <si>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</si>
  <si>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</si>
  <si>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</si>
  <si>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</si>
  <si>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</si>
  <si>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</si>
  <si>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</si>
  <si>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</si>
  <si>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</si>
  <si>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</si>
  <si>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</si>
  <si>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</si>
  <si>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</si>
  <si>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</si>
  <si>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</si>
  <si>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</si>
  <si>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</si>
  <si>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</si>
  <si>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</si>
  <si>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</si>
  <si>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</si>
  <si>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</si>
  <si>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</si>
  <si>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</si>
  <si>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</si>
  <si>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</si>
  <si>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</si>
  <si>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</si>
  <si>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</si>
  <si>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</si>
  <si>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</si>
  <si>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</si>
  <si>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</si>
  <si>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</si>
  <si>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</si>
  <si>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</si>
  <si>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</si>
  <si>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</si>
  <si>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</si>
  <si>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</si>
  <si>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</si>
  <si>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</si>
  <si>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</si>
  <si>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</si>
  <si>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</si>
  <si>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</si>
  <si>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</si>
  <si>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</si>
  <si>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</si>
  <si>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</si>
  <si>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</si>
  <si>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</si>
  <si>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</si>
  <si>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</si>
  <si>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</si>
  <si>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</si>
  <si>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</si>
  <si>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</si>
  <si>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</si>
  <si>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</si>
  <si>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</si>
  <si>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</si>
  <si>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</si>
  <si>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</si>
  <si>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</si>
  <si>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</si>
  <si>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</si>
  <si>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</si>
  <si>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</si>
  <si>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</si>
  <si>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</si>
  <si>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</si>
  <si>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</si>
  <si>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</si>
  <si>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</si>
  <si>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</si>
  <si>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</si>
  <si>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</si>
  <si>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</si>
  <si>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</si>
  <si>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</si>
  <si>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</si>
  <si>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</si>
  <si>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</si>
  <si>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</si>
  <si>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</si>
  <si>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</si>
  <si>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</si>
  <si>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</si>
  <si>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</si>
  <si>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</si>
  <si>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</si>
  <si>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</si>
  <si>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</si>
  <si>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</si>
  <si>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</si>
  <si>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</si>
  <si>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</si>
  <si>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</si>
  <si>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</si>
  <si>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</si>
  <si>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</si>
  <si>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</si>
  <si>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</si>
  <si>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</si>
  <si>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</si>
  <si>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</si>
  <si>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</si>
  <si>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</si>
  <si>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</si>
  <si>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</si>
  <si>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</si>
  <si>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</si>
  <si>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</si>
  <si>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</si>
  <si>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</si>
  <si>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</si>
  <si>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</si>
  <si>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</si>
  <si>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</si>
  <si>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</si>
  <si>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</si>
  <si>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</si>
  <si>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</si>
  <si>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</si>
  <si>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</si>
  <si>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</si>
  <si>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</si>
  <si>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</si>
  <si>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</si>
  <si>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</si>
  <si>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</si>
  <si>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</si>
  <si>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</si>
  <si>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</si>
  <si>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</si>
  <si>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</si>
  <si>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</si>
  <si>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</si>
  <si>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</si>
  <si>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</si>
  <si>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</si>
  <si>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</si>
  <si>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</si>
  <si>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</si>
  <si>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</si>
  <si>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</si>
  <si>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</si>
  <si>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</si>
  <si>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</si>
  <si>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</si>
  <si>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</si>
  <si>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</si>
  <si>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</si>
  <si>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</si>
  <si>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</si>
  <si>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</si>
  <si>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</si>
  <si>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</si>
  <si>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</si>
  <si>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</si>
  <si>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</si>
  <si>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</si>
  <si>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</si>
  <si>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</si>
  <si>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</si>
  <si>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</si>
  <si>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</si>
  <si>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</si>
  <si>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</si>
  <si>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</si>
  <si>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</si>
  <si>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</si>
  <si>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</si>
  <si>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</si>
  <si>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</si>
  <si>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</si>
  <si>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</si>
  <si>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</si>
  <si>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</si>
  <si>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</si>
  <si>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</si>
  <si>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</si>
  <si>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</si>
  <si>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</si>
  <si>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</si>
  <si>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</si>
  <si>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</si>
  <si>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</si>
  <si>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</si>
  <si>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</si>
  <si>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</si>
  <si>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</si>
  <si>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</si>
  <si>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</si>
  <si>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</si>
  <si>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</si>
  <si>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</si>
  <si>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</si>
  <si>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</si>
  <si>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</si>
  <si>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</si>
  <si>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</si>
  <si>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</si>
  <si>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</si>
  <si>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</si>
  <si>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</si>
  <si>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</si>
  <si>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</si>
  <si>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</si>
  <si>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</si>
  <si>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</si>
  <si>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</si>
  <si>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</si>
  <si>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</si>
  <si>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</si>
  <si>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</si>
  <si>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</si>
  <si>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</si>
  <si>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</si>
  <si>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</si>
  <si>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</si>
  <si>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</si>
  <si>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</si>
  <si>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</si>
  <si>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</si>
  <si>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</si>
  <si>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</si>
  <si>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</si>
  <si>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</si>
  <si>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</si>
  <si>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</si>
  <si>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</si>
  <si>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</si>
  <si>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</si>
  <si>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</si>
  <si>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</si>
  <si>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</si>
  <si>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</si>
  <si>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</si>
  <si>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</si>
  <si>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</si>
  <si>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</si>
  <si>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</si>
  <si>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</si>
  <si>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</si>
  <si>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</si>
  <si>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</si>
  <si>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</si>
  <si>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</si>
  <si>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</si>
  <si>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</si>
  <si>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</si>
  <si>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</si>
  <si>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</si>
  <si>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</si>
  <si>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</si>
  <si>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</si>
  <si>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</si>
  <si>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</si>
  <si>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</si>
  <si>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</si>
  <si>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</si>
  <si>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</si>
  <si>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</si>
  <si>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</si>
  <si>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</si>
  <si>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</si>
  <si>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</si>
  <si>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</si>
  <si>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</si>
  <si>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</si>
  <si>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</si>
  <si>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</si>
  <si>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</si>
  <si>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</si>
  <si>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</si>
  <si>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</si>
  <si>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</si>
  <si>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</si>
  <si>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</si>
  <si>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</si>
  <si>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</si>
  <si>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</si>
  <si>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</si>
  <si>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</si>
  <si>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</si>
  <si>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</si>
  <si>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</si>
  <si>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</si>
  <si>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</si>
  <si>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</si>
  <si>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</si>
  <si>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</si>
  <si>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</si>
  <si>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</si>
  <si>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</si>
  <si>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</si>
  <si>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</si>
  <si>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</si>
  <si>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</si>
  <si>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</si>
  <si>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</si>
  <si>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</si>
  <si>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</si>
  <si>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</si>
  <si>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</si>
  <si>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</si>
  <si>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</si>
  <si>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</si>
  <si>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</si>
  <si>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</si>
  <si>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</si>
  <si>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</si>
  <si>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</si>
  <si>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</si>
  <si>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</si>
  <si>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</si>
  <si>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</si>
  <si>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</si>
  <si>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</si>
  <si>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</si>
  <si>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</si>
  <si>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</si>
  <si>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</si>
  <si>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</si>
  <si>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</si>
  <si>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</si>
  <si>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</si>
  <si>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</si>
  <si>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</si>
  <si>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</si>
  <si>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</si>
  <si>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</si>
  <si>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</si>
  <si>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</si>
  <si>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</si>
  <si>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</si>
  <si>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</si>
  <si>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</si>
  <si>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</si>
  <si>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</si>
  <si>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</si>
  <si>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</si>
  <si>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</si>
  <si>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</si>
  <si>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</si>
  <si>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</si>
  <si>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</si>
  <si>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</si>
  <si>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</si>
  <si>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</si>
  <si>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</si>
  <si>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</si>
  <si>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</si>
  <si>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</si>
  <si>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</si>
  <si>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</si>
  <si>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</si>
  <si>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</si>
  <si>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</si>
  <si>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</si>
  <si>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</si>
  <si>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</si>
  <si>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</si>
  <si>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</si>
  <si>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</si>
  <si>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</si>
  <si>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</si>
  <si>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</si>
  <si>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</si>
  <si>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</si>
  <si>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</si>
  <si>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</si>
  <si>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</si>
  <si>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</si>
  <si>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</si>
  <si>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</si>
  <si>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</si>
  <si>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</si>
  <si>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</si>
  <si>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</si>
  <si>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</si>
  <si>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</si>
  <si>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</si>
  <si>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</si>
  <si>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</si>
  <si>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</si>
  <si>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</si>
  <si>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</si>
  <si>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</si>
  <si>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</si>
  <si>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</si>
  <si>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</si>
  <si>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</si>
  <si>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</si>
  <si>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</si>
  <si>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</si>
  <si>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</si>
  <si>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</si>
  <si>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</si>
  <si>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</si>
  <si>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</si>
  <si>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</si>
  <si>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</si>
  <si>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</si>
  <si>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</si>
  <si>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</si>
  <si>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</si>
  <si>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</si>
  <si>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</si>
  <si>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</si>
  <si>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</si>
  <si>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</si>
  <si>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</si>
  <si>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</si>
  <si>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</si>
  <si>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</si>
  <si>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</si>
  <si>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</si>
  <si>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</si>
  <si>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</si>
  <si>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</si>
  <si>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</si>
  <si>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</si>
  <si>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</si>
  <si>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</si>
  <si>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</si>
  <si>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</si>
  <si>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</si>
  <si>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</si>
  <si>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</si>
  <si>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</si>
  <si>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</si>
  <si>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</si>
  <si>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</si>
  <si>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</si>
  <si>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</si>
  <si>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</si>
  <si>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</si>
  <si>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</si>
  <si>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</si>
  <si>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</si>
  <si>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</si>
  <si>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</si>
  <si>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</si>
  <si>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</si>
  <si>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</si>
  <si>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</si>
  <si>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</si>
  <si>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</si>
  <si>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</si>
  <si>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</si>
  <si>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</si>
  <si>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</si>
  <si>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</si>
  <si>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</si>
  <si>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</si>
  <si>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</si>
  <si>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</si>
  <si>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</si>
  <si>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</si>
  <si>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</si>
  <si>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</si>
  <si>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</si>
  <si>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</si>
  <si>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</si>
  <si>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</si>
  <si>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</si>
  <si>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</si>
  <si>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</si>
  <si>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</si>
  <si>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</si>
  <si>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</si>
  <si>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</si>
  <si>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</si>
  <si>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</si>
  <si>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</si>
  <si>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</si>
  <si>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</si>
  <si>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</si>
  <si>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</si>
  <si>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</si>
  <si>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</si>
  <si>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</si>
  <si>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</si>
  <si>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</si>
  <si>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</si>
  <si>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</si>
  <si>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</si>
  <si>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</si>
  <si>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</si>
  <si>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</si>
  <si>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</si>
  <si>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</si>
  <si>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</si>
  <si>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</si>
  <si>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</si>
  <si>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</si>
  <si>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</si>
  <si>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</si>
  <si>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</si>
  <si>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</si>
  <si>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</si>
  <si>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</si>
  <si>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</si>
  <si>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</si>
  <si>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</si>
  <si>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</si>
  <si>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</si>
  <si>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</si>
  <si>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</si>
  <si>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</si>
  <si>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</si>
  <si>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</si>
  <si>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</si>
  <si>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</si>
  <si>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</si>
  <si>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</si>
  <si>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</si>
  <si>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</si>
  <si>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</si>
  <si>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</si>
  <si>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</si>
  <si>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</si>
  <si>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</si>
  <si>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</si>
  <si>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</si>
  <si>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</si>
  <si>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</si>
  <si>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</si>
  <si>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</si>
  <si>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</si>
  <si>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</si>
  <si>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</si>
  <si>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</si>
  <si>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</si>
  <si>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</si>
  <si>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</si>
  <si>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</si>
  <si>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</si>
  <si>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</si>
  <si>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</si>
  <si>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</si>
  <si>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</si>
  <si>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</si>
  <si>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</si>
  <si>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</si>
  <si>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</si>
  <si>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</si>
  <si>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</si>
  <si>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</si>
  <si>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</si>
  <si>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</si>
  <si>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</si>
  <si>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</si>
  <si>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</si>
  <si>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</si>
  <si>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</si>
  <si>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</si>
  <si>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</si>
  <si>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</si>
  <si>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</si>
  <si>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</si>
  <si>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</si>
  <si>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</si>
  <si>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</si>
  <si>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</si>
  <si>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</si>
  <si>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</si>
  <si>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</si>
  <si>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</si>
  <si>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</si>
  <si>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</si>
  <si>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</si>
  <si>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</si>
  <si>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</si>
  <si>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</si>
  <si>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</si>
  <si>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</si>
  <si>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</si>
  <si>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</si>
  <si>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</si>
  <si>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</si>
  <si>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</si>
  <si>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</si>
  <si>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</si>
  <si>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</si>
  <si>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</si>
  <si>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</si>
  <si>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</si>
  <si>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</si>
  <si>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</si>
  <si>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</si>
  <si>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</si>
  <si>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</si>
  <si>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</si>
  <si>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</si>
  <si>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</si>
  <si>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</si>
  <si>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</si>
  <si>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</si>
  <si>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</si>
  <si>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</si>
  <si>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</si>
  <si>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</si>
  <si>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</si>
  <si>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</si>
  <si>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</si>
  <si>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</si>
  <si>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</si>
  <si>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</si>
  <si>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</si>
  <si>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</si>
  <si>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</si>
  <si>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</si>
  <si>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</si>
  <si>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</si>
  <si>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</si>
  <si>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</si>
  <si>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</si>
  <si>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</si>
  <si>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</si>
  <si>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</si>
  <si>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</si>
  <si>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</si>
  <si>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</si>
  <si>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</si>
  <si>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</si>
  <si>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</si>
  <si>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</si>
  <si>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</si>
  <si>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</si>
  <si>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</si>
  <si>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</si>
  <si>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</si>
  <si>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</si>
  <si>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</si>
  <si>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</si>
  <si>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</si>
  <si>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</si>
  <si>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</si>
  <si>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</si>
  <si>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</si>
  <si>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</si>
  <si>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</si>
  <si>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</si>
  <si>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</si>
  <si>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</si>
  <si>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</si>
  <si>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</si>
  <si>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</si>
  <si>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</si>
  <si>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</si>
  <si>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</si>
  <si>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</si>
  <si>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</si>
  <si>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</si>
  <si>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</si>
  <si>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</si>
  <si>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</si>
  <si>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</si>
  <si>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</si>
  <si>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</si>
  <si>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</si>
  <si>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</si>
  <si>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</si>
  <si>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</si>
  <si>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</si>
  <si>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</si>
  <si>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</si>
  <si>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</si>
  <si>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</si>
  <si>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</si>
  <si>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</si>
  <si>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</si>
  <si>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</si>
  <si>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</si>
  <si>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</si>
  <si>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</si>
  <si>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</si>
  <si>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</si>
  <si>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</si>
  <si>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</si>
  <si>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</si>
  <si>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</si>
  <si>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</si>
  <si>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</si>
  <si>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</si>
  <si>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</si>
  <si>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</si>
  <si>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</si>
  <si>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</si>
  <si>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</si>
  <si>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</si>
  <si>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</si>
  <si>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</si>
  <si>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</si>
  <si>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</si>
  <si>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</si>
  <si>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</si>
  <si>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</si>
  <si>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</si>
  <si>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</si>
  <si>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</si>
  <si>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</si>
  <si>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</si>
  <si>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</si>
  <si>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</si>
  <si>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</si>
  <si>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</si>
  <si>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</si>
  <si>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</si>
  <si>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</si>
  <si>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</si>
  <si>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</si>
  <si>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</si>
  <si>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</si>
  <si>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</si>
  <si>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</si>
  <si>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</si>
  <si>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</si>
  <si>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</si>
  <si>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</si>
  <si>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</si>
  <si>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</si>
  <si>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</si>
  <si>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</si>
  <si>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</si>
  <si>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</si>
  <si>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</si>
  <si>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</si>
  <si>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</si>
  <si>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</si>
  <si>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</si>
  <si>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</si>
  <si>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</si>
  <si>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</si>
  <si>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</si>
  <si>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</si>
  <si>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</si>
  <si>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</si>
  <si>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</si>
  <si>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</si>
  <si>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</si>
  <si>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</si>
  <si>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</si>
  <si>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</si>
  <si>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</si>
  <si>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</si>
  <si>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</si>
  <si>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</si>
  <si>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</si>
  <si>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</si>
  <si>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</si>
  <si>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</si>
  <si>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</si>
  <si>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</si>
  <si>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</si>
  <si>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</si>
  <si>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</si>
  <si>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</si>
  <si>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</si>
  <si>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</si>
  <si>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</si>
  <si>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</si>
  <si>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</si>
  <si>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</si>
  <si>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</si>
  <si>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</si>
  <si>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</si>
  <si>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</si>
  <si>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</si>
  <si>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</si>
  <si>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</si>
  <si>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</si>
  <si>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</si>
  <si>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</si>
  <si>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</si>
  <si>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</si>
  <si>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</si>
  <si>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</si>
  <si>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</si>
  <si>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</si>
  <si>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</si>
  <si>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</si>
  <si>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</si>
  <si>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</si>
  <si>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</si>
  <si>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</si>
  <si>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</si>
  <si>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</si>
  <si>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</si>
  <si>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</si>
  <si>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</si>
  <si>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</si>
  <si>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</si>
  <si>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</si>
  <si>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</si>
  <si>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</si>
  <si>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</si>
  <si>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</si>
  <si>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</si>
  <si>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</si>
  <si>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</si>
  <si>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</si>
  <si>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</si>
  <si>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</si>
  <si>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</si>
  <si>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</si>
  <si>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</si>
  <si>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</si>
  <si>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</si>
  <si>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</si>
  <si>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</si>
  <si>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</si>
  <si>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</si>
  <si>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</si>
  <si>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</si>
  <si>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</si>
  <si>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</si>
  <si>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</si>
  <si>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</si>
  <si>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</si>
  <si>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</si>
  <si>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</si>
  <si>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</si>
  <si>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</si>
  <si>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</si>
  <si>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</si>
  <si>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</si>
  <si>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</si>
  <si>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</si>
  <si>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</si>
  <si>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</si>
  <si>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</si>
  <si>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</si>
  <si>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</si>
  <si>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</si>
  <si>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</si>
  <si>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</si>
  <si>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</si>
  <si>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</si>
  <si>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</si>
  <si>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</si>
  <si>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</si>
  <si>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</si>
  <si>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</si>
  <si>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</si>
  <si>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</si>
  <si>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</si>
  <si>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</si>
  <si>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</si>
  <si>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</si>
  <si>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</si>
  <si>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</si>
  <si>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</si>
  <si>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</si>
  <si>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</si>
  <si>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</si>
  <si>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</si>
  <si>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</si>
  <si>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</si>
  <si>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</si>
  <si>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</si>
  <si>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</si>
  <si>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</si>
  <si>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</si>
  <si>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</si>
  <si>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</si>
  <si>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</si>
  <si>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</si>
  <si>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</si>
  <si>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</si>
  <si>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</si>
  <si>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</si>
  <si>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</si>
  <si>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</si>
  <si>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</si>
  <si>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</si>
  <si>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</si>
  <si>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</si>
  <si>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</si>
  <si>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</si>
  <si>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</si>
  <si>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</si>
  <si>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</si>
  <si>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</si>
  <si>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</si>
  <si>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</si>
  <si>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</si>
  <si>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</si>
  <si>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</si>
  <si>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</si>
  <si>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</si>
  <si>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</si>
  <si>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</si>
  <si>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</si>
  <si>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</si>
  <si>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</si>
  <si>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</si>
  <si>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</si>
  <si>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</si>
  <si>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</si>
  <si>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</si>
  <si>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</si>
  <si>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</si>
  <si>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</si>
  <si>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</si>
  <si>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</si>
  <si>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</si>
  <si>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</si>
  <si>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</si>
  <si>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</si>
  <si>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</si>
  <si>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</si>
  <si>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</si>
  <si>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</si>
  <si>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</si>
  <si>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</si>
  <si>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</si>
  <si>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</si>
  <si>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</si>
  <si>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</si>
  <si>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</si>
  <si>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</si>
  <si>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</si>
  <si>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</si>
  <si>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</si>
  <si>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</si>
  <si>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</si>
  <si>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</si>
  <si>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</si>
  <si>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</si>
  <si>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</si>
  <si>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</si>
  <si>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</si>
  <si>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</si>
  <si>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</si>
  <si>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</si>
  <si>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</si>
  <si>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</si>
  <si>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</si>
  <si>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</si>
  <si>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</si>
  <si>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</si>
  <si>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</si>
  <si>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</si>
  <si>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</si>
  <si>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</si>
  <si>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</si>
  <si>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</si>
  <si>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</si>
  <si>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</si>
  <si>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</si>
  <si>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</si>
  <si>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</si>
  <si>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</si>
  <si>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</si>
  <si>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</si>
  <si>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</si>
  <si>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</si>
  <si>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</si>
  <si>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</si>
  <si>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</si>
  <si>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</si>
  <si>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</si>
  <si>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</si>
  <si>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</si>
  <si>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</si>
  <si>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</si>
  <si>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</si>
  <si>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</si>
  <si>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</si>
  <si>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</si>
  <si>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</si>
  <si>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</si>
  <si>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</si>
  <si>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</si>
  <si>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</si>
  <si>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</si>
  <si>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</si>
  <si>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</si>
  <si>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</si>
  <si>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</si>
  <si>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</si>
  <si>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</si>
  <si>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</si>
  <si>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</si>
  <si>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</si>
  <si>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</si>
  <si>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</si>
  <si>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</si>
  <si>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</si>
  <si>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</si>
  <si>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</si>
  <si>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</si>
  <si>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</si>
  <si>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</si>
  <si>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</si>
  <si>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</si>
  <si>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</si>
  <si>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</si>
  <si>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</si>
  <si>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</si>
  <si>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</si>
  <si>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</si>
  <si>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</si>
  <si>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</si>
  <si>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</si>
  <si>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</si>
  <si>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</si>
  <si>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</si>
  <si>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</si>
  <si>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</si>
  <si>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</si>
  <si>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</si>
  <si>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</si>
  <si>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</si>
  <si>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</si>
  <si>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</si>
  <si>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</si>
  <si>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</si>
  <si>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</si>
  <si>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</si>
  <si>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</si>
  <si>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</si>
  <si>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</si>
  <si>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</si>
  <si>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</si>
  <si>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</si>
  <si>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</si>
  <si>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</si>
  <si>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</si>
  <si>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</si>
  <si>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</si>
  <si>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</si>
  <si>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</si>
  <si>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</si>
  <si>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</si>
  <si>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</si>
  <si>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</si>
  <si>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</si>
  <si>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</si>
  <si>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</si>
  <si>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</si>
  <si>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</si>
  <si>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</si>
  <si>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</si>
  <si>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</si>
  <si>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</si>
  <si>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</si>
  <si>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</si>
  <si>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</si>
  <si>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</si>
  <si>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</si>
  <si>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</si>
  <si>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</si>
  <si>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(주)한타특수운송</t>
    <phoneticPr fontId="1" type="noConversion"/>
  </si>
  <si>
    <t>DOLBDF2350E114</t>
  </si>
  <si>
    <t>CHIU9016236</t>
  </si>
  <si>
    <t>두우해운㈜</t>
    <phoneticPr fontId="1" type="noConversion"/>
  </si>
  <si>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</si>
  <si>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</si>
  <si>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</si>
  <si>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</si>
  <si>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</si>
  <si>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</si>
  <si>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</si>
  <si>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</si>
  <si>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</si>
  <si>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</si>
  <si>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에이스로지스틱㈜</t>
    <phoneticPr fontId="1" type="noConversion"/>
  </si>
  <si>
    <t>23KMTC6939I-0093-</t>
  </si>
  <si>
    <t>23KMTC6939I-0092-</t>
  </si>
  <si>
    <t>(주)소진</t>
    <phoneticPr fontId="1" type="noConversion"/>
  </si>
  <si>
    <t>HLCUPN4231068978</t>
  </si>
  <si>
    <t>HASLC05231205316</t>
  </si>
  <si>
    <t>SEGU9584917</t>
  </si>
  <si>
    <t>06:34</t>
  </si>
  <si>
    <t>천경해운㈜</t>
    <phoneticPr fontId="1" type="noConversion"/>
  </si>
  <si>
    <t>DJSCSGN230008770</t>
  </si>
  <si>
    <t>SEKU9301781</t>
  </si>
  <si>
    <t>남성해운주식회사</t>
    <phoneticPr fontId="1" type="noConversion"/>
  </si>
  <si>
    <t>경남99바3934</t>
    <phoneticPr fontId="1" type="noConversion"/>
  </si>
  <si>
    <t>KMTCLCH4565365</t>
    <phoneticPr fontId="1" type="noConversion"/>
  </si>
  <si>
    <t>경북98아1735</t>
    <phoneticPr fontId="1" type="noConversion"/>
  </si>
  <si>
    <t>천일정기화물자동차㈜</t>
    <phoneticPr fontId="1" type="noConversion"/>
  </si>
  <si>
    <t>천일</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</si>
  <si>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</si>
  <si>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</si>
  <si>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</si>
  <si>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</si>
  <si>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</si>
  <si>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</si>
  <si>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</si>
  <si>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신세기기업㈜</t>
    <phoneticPr fontId="1" type="noConversion"/>
  </si>
  <si>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</si>
  <si>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</si>
  <si>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</si>
  <si>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</si>
  <si>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</si>
  <si>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</si>
  <si>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</si>
  <si>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</si>
  <si>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</si>
  <si>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</si>
  <si>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</si>
  <si>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</si>
  <si>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</si>
  <si>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</si>
  <si>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</si>
  <si>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</si>
  <si>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</si>
  <si>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</si>
  <si>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</si>
  <si>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코스코쉬핑라인스 한국 주식회사</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</si>
  <si>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</si>
  <si>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</si>
  <si>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</si>
  <si>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</si>
  <si>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</si>
  <si>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</si>
  <si>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</si>
  <si>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</si>
  <si>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</si>
  <si>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</si>
  <si>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</si>
  <si>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(주)케이씨티시</t>
    <phoneticPr fontId="1" type="noConversion"/>
  </si>
  <si>
    <t>ONE -피델리스</t>
  </si>
  <si>
    <t>COSU6367653510</t>
  </si>
  <si>
    <t>20:47</t>
  </si>
  <si>
    <t>부산99사9423</t>
    <phoneticPr fontId="1" type="noConversion"/>
  </si>
  <si>
    <t>오션네트워크익스프레스코리아㈜</t>
    <phoneticPr fontId="1" type="noConversion"/>
  </si>
  <si>
    <t>24ONEY0165I-6004-</t>
    <phoneticPr fontId="1" type="noConversion"/>
  </si>
  <si>
    <t>MNBU3880161</t>
  </si>
  <si>
    <t>한국머스크㈜</t>
    <phoneticPr fontId="1" type="noConversion"/>
  </si>
  <si>
    <t>세방㈜</t>
    <phoneticPr fontId="1" type="noConversion"/>
  </si>
  <si>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</si>
  <si>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</si>
  <si>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</si>
  <si>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</si>
  <si>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</si>
  <si>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</si>
  <si>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</si>
  <si>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</si>
  <si>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</si>
  <si>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</si>
  <si>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</si>
  <si>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</si>
  <si>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장금상선㈜</t>
    <phoneticPr fontId="1" type="noConversion"/>
  </si>
  <si>
    <t>흥아 - 마이푸드</t>
  </si>
  <si>
    <t>대한제당</t>
  </si>
  <si>
    <t>11:23</t>
  </si>
  <si>
    <t>(주)에이치유로지스틱스</t>
  </si>
  <si>
    <t>부산99사9938</t>
    <phoneticPr fontId="1" type="noConversion"/>
  </si>
  <si>
    <t>ss</t>
    <phoneticPr fontId="1" type="noConversion"/>
  </si>
  <si>
    <t>울산99바3049</t>
    <phoneticPr fontId="1" type="noConversion"/>
  </si>
  <si>
    <t>MAEU609793830</t>
    <phoneticPr fontId="1" type="noConversion"/>
  </si>
  <si>
    <t>씨엠에이씨지엠</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</si>
  <si>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</si>
  <si>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</si>
  <si>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</si>
  <si>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</si>
  <si>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</si>
  <si>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</si>
  <si>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</si>
  <si>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</si>
  <si>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인도네시아:Surabaya</t>
    <phoneticPr fontId="1" type="noConversion"/>
  </si>
  <si>
    <t>MAEU233030148</t>
  </si>
  <si>
    <t>MNBU9000598</t>
  </si>
  <si>
    <t>노르웨이:Floro</t>
    <phoneticPr fontId="1" type="noConversion"/>
  </si>
  <si>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</si>
  <si>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</si>
  <si>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</si>
  <si>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</si>
  <si>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</si>
  <si>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</si>
  <si>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</si>
  <si>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(주)스카이로드</t>
    <phoneticPr fontId="1" type="noConversion"/>
  </si>
  <si>
    <t>중국:Weihai</t>
    <phoneticPr fontId="1" type="noConversion"/>
  </si>
  <si>
    <t>경남99사2153</t>
    <phoneticPr fontId="1" type="noConversion"/>
  </si>
  <si>
    <t>24MSCU4012I-1068-</t>
  </si>
  <si>
    <t>SNG0395329</t>
  </si>
  <si>
    <t>CGMU9316564</t>
  </si>
  <si>
    <t>칠레:Lirquen</t>
    <phoneticPr fontId="1" type="noConversion"/>
  </si>
  <si>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</si>
  <si>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</si>
  <si>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</si>
  <si>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</si>
  <si>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</si>
  <si>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</si>
  <si>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</si>
  <si>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</si>
  <si>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</si>
  <si>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</si>
  <si>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</si>
  <si>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</si>
  <si>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</si>
  <si>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(주)소패스트쉬핑리미티드</t>
    <phoneticPr fontId="1" type="noConversion"/>
  </si>
  <si>
    <t>주식회사 미래위드</t>
    <phoneticPr fontId="1" type="noConversion"/>
  </si>
  <si>
    <t>KMTCSHAL636814</t>
  </si>
  <si>
    <t>TEMU9272978</t>
  </si>
  <si>
    <t>중국:Shanghai</t>
    <phoneticPr fontId="1" type="noConversion"/>
  </si>
  <si>
    <t>24POBUCN67I-0028-0001</t>
    <phoneticPr fontId="1" type="noConversion"/>
  </si>
  <si>
    <t>NSSLLCBSC2301065</t>
  </si>
  <si>
    <t>TEMU9548881</t>
  </si>
  <si>
    <t>태국:Laem Chabang</t>
    <phoneticPr fontId="1" type="noConversion"/>
  </si>
  <si>
    <t>MEDUGY672628</t>
  </si>
  <si>
    <t>SEGU9280494</t>
  </si>
  <si>
    <t>에콰도르:Guayaquil</t>
    <phoneticPr fontId="1" type="noConversion"/>
  </si>
  <si>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</si>
  <si>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</si>
  <si>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</si>
  <si>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</si>
  <si>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</si>
  <si>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</si>
  <si>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</si>
  <si>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</si>
  <si>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</si>
  <si>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</si>
  <si>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</si>
  <si>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</si>
  <si>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</si>
  <si>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</si>
  <si>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</si>
  <si>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</si>
  <si>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</si>
  <si>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</si>
  <si>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</si>
  <si>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</si>
  <si>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</si>
  <si>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</si>
  <si>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</si>
  <si>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</si>
  <si>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</si>
  <si>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</si>
  <si>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</si>
  <si>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</si>
  <si>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주식회사 창생</t>
    <phoneticPr fontId="1" type="noConversion"/>
  </si>
  <si>
    <t>NYD072401033</t>
    <phoneticPr fontId="1" type="noConversion"/>
  </si>
  <si>
    <t>24HASL0121I-0074-0001</t>
    <phoneticPr fontId="1" type="noConversion"/>
  </si>
  <si>
    <t>MAEU233414126</t>
  </si>
  <si>
    <t>MMAU1037781</t>
  </si>
  <si>
    <t>노르웨이:Alesund</t>
    <phoneticPr fontId="1" type="noConversion"/>
  </si>
  <si>
    <t>MMAU1099607</t>
  </si>
  <si>
    <t>24MAEU0032I-1124-</t>
  </si>
  <si>
    <t>MNBU3751040</t>
  </si>
  <si>
    <t>부산98바1017</t>
    <phoneticPr fontId="1" type="noConversion"/>
  </si>
  <si>
    <t>브라질:Santos</t>
    <phoneticPr fontId="1" type="noConversion"/>
  </si>
  <si>
    <t>MAEU233371896</t>
  </si>
  <si>
    <t>MMAU1172077</t>
  </si>
  <si>
    <t>DOLBDF2401E121</t>
  </si>
  <si>
    <t>FSCU5638851</t>
  </si>
  <si>
    <t>24DWICB401I-0019-0001</t>
    <phoneticPr fontId="1" type="noConversion"/>
  </si>
  <si>
    <t>ONEYGYED14942400</t>
  </si>
  <si>
    <t>SZLU9540996</t>
  </si>
  <si>
    <t>FSCU5220521</t>
  </si>
  <si>
    <t>흥아라인 주식회사</t>
    <phoneticPr fontId="1" type="noConversion"/>
  </si>
  <si>
    <t>KMTC - MARU - 성신</t>
  </si>
  <si>
    <t>㈜에이스 로엑스</t>
    <phoneticPr fontId="1" type="noConversion"/>
  </si>
  <si>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</si>
  <si>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</si>
  <si>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</si>
  <si>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</si>
  <si>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</si>
  <si>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</si>
  <si>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</si>
  <si>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</si>
  <si>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</si>
  <si>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</si>
  <si>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</si>
  <si>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</si>
  <si>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</si>
  <si>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</si>
  <si>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</si>
  <si>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태국:Bangkok</t>
    <phoneticPr fontId="1" type="noConversion"/>
  </si>
  <si>
    <t>COSU6369239610</t>
  </si>
  <si>
    <t>OTPU6151221</t>
  </si>
  <si>
    <t>부산98바8602</t>
    <phoneticPr fontId="1" type="noConversion"/>
  </si>
  <si>
    <t>(주)민성로직스</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</si>
  <si>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</si>
  <si>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</si>
  <si>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</si>
  <si>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</si>
  <si>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</si>
  <si>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</si>
  <si>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</si>
  <si>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</si>
  <si>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</si>
  <si>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</si>
  <si>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</si>
  <si>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</si>
  <si>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동진상선㈜</t>
    <phoneticPr fontId="1" type="noConversion"/>
  </si>
  <si>
    <t>24DJSC7022I-5204-</t>
  </si>
  <si>
    <t>2024.01.21</t>
  </si>
  <si>
    <t>DJSCSGN240000253</t>
  </si>
  <si>
    <t>SZLU2069225</t>
  </si>
  <si>
    <t>24HASL0127I-5215-</t>
  </si>
  <si>
    <t>HDMUSGNA96292300</t>
  </si>
  <si>
    <t>TEXU9033030</t>
  </si>
  <si>
    <t>양밍해운</t>
    <phoneticPr fontId="1" type="noConversion"/>
  </si>
  <si>
    <t>베트남:Vung Tau</t>
    <phoneticPr fontId="1" type="noConversion"/>
  </si>
  <si>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</si>
  <si>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</si>
  <si>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</si>
  <si>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</si>
  <si>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</si>
  <si>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</si>
  <si>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</si>
  <si>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</si>
  <si>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</si>
  <si>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</si>
  <si>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</si>
  <si>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</si>
  <si>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</si>
  <si>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</si>
  <si>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</si>
  <si>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</si>
  <si>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</si>
  <si>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</si>
  <si>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</si>
  <si>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</si>
  <si>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</si>
  <si>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</si>
  <si>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</si>
  <si>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</si>
  <si>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</si>
  <si>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</si>
  <si>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</si>
  <si>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</si>
  <si>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</si>
  <si>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</si>
  <si>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중국:Yantai Laishan International Apt</t>
    <phoneticPr fontId="1" type="noConversion"/>
  </si>
  <si>
    <t>SITC - 마루 - MJ</t>
  </si>
  <si>
    <t>MEDUP3125762</t>
  </si>
  <si>
    <t>TRLU1607589</t>
  </si>
  <si>
    <t>페루:Paita</t>
    <phoneticPr fontId="1" type="noConversion"/>
  </si>
  <si>
    <t>PORTO KAGIO</t>
    <phoneticPr fontId="1" type="noConversion"/>
  </si>
  <si>
    <t>24MAEU0052I-5033-</t>
    <phoneticPr fontId="1" type="noConversion"/>
  </si>
  <si>
    <t>HLCUSCL231134330</t>
  </si>
  <si>
    <t>UACU4733071</t>
  </si>
  <si>
    <t>칠레:Coronel</t>
    <phoneticPr fontId="1" type="noConversion"/>
  </si>
  <si>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</si>
  <si>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</si>
  <si>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</si>
  <si>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</si>
  <si>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</si>
  <si>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</si>
  <si>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</si>
  <si>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</si>
  <si>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</si>
  <si>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</si>
  <si>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</si>
  <si>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</si>
  <si>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</si>
  <si>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</si>
  <si>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</si>
  <si>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</si>
  <si>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</si>
  <si>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</si>
  <si>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</si>
  <si>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칠레:San Antonio</t>
    <phoneticPr fontId="1" type="noConversion"/>
  </si>
  <si>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</si>
  <si>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</si>
  <si>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</si>
  <si>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</si>
  <si>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</si>
  <si>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</si>
  <si>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</si>
  <si>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</si>
  <si>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</si>
  <si>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</si>
  <si>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</si>
  <si>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</si>
  <si>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</si>
  <si>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</si>
  <si>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</si>
  <si>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</si>
  <si>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</si>
  <si>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</si>
  <si>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</si>
  <si>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</si>
  <si>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</si>
  <si>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</si>
  <si>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</si>
  <si>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</si>
  <si>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</si>
  <si>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</si>
  <si>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</si>
  <si>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</si>
  <si>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</si>
  <si>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</si>
  <si>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</si>
  <si>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</si>
  <si>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</si>
  <si>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</si>
  <si>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</si>
  <si>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</si>
  <si>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</si>
  <si>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</si>
  <si>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</si>
  <si>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</si>
  <si>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</si>
  <si>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</si>
  <si>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</si>
  <si>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</si>
  <si>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</si>
  <si>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</si>
  <si>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</si>
  <si>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</si>
  <si>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</si>
  <si>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</si>
  <si>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</si>
  <si>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</si>
  <si>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</si>
  <si>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</si>
  <si>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</si>
  <si>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</si>
  <si>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</si>
  <si>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</si>
  <si>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</si>
  <si>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</si>
  <si>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</si>
  <si>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</si>
  <si>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</si>
  <si>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</si>
  <si>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</si>
  <si>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</si>
  <si>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</si>
  <si>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</si>
  <si>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</si>
  <si>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</si>
  <si>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</si>
  <si>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</si>
  <si>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</si>
  <si>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</si>
  <si>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</si>
  <si>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베트남:Da Nang</t>
    <phoneticPr fontId="1" type="noConversion"/>
  </si>
  <si>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</si>
  <si>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</si>
  <si>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</si>
  <si>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</si>
  <si>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</si>
  <si>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</si>
  <si>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</si>
  <si>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</si>
  <si>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</si>
  <si>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</si>
  <si>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</si>
  <si>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</si>
  <si>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</si>
  <si>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</si>
  <si>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</si>
  <si>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주식회사 엠앤씨엘</t>
    <phoneticPr fontId="1" type="noConversion"/>
  </si>
  <si>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</si>
  <si>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</si>
  <si>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</si>
  <si>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</si>
  <si>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</si>
  <si>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</si>
  <si>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</si>
  <si>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</si>
  <si>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</si>
  <si>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</si>
  <si>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</si>
  <si>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</si>
  <si>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</si>
  <si>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</si>
  <si>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</si>
  <si>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</si>
  <si>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</si>
  <si>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</si>
  <si>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</si>
  <si>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</si>
  <si>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</si>
  <si>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</si>
  <si>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</si>
  <si>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</si>
  <si>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</si>
  <si>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</si>
  <si>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</si>
  <si>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</si>
  <si>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</si>
  <si>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</si>
  <si>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</si>
  <si>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</si>
  <si>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</si>
  <si>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</si>
  <si>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</si>
  <si>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</si>
  <si>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</si>
  <si>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나모</t>
    <phoneticPr fontId="1" type="noConversion"/>
  </si>
  <si>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</si>
  <si>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</si>
  <si>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</si>
  <si>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</si>
  <si>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</si>
  <si>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</si>
  <si>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</si>
  <si>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</si>
  <si>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</si>
  <si>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</si>
  <si>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</si>
  <si>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</si>
  <si>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</si>
  <si>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</si>
  <si>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</si>
  <si>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</si>
  <si>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</si>
  <si>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</si>
  <si>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</si>
  <si>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</si>
  <si>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</si>
  <si>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</si>
  <si>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</si>
  <si>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</si>
  <si>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</si>
  <si>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</si>
  <si>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</si>
  <si>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</si>
  <si>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</si>
  <si>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</si>
  <si>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</si>
  <si>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</si>
  <si>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</si>
  <si>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</si>
  <si>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</si>
  <si>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</si>
  <si>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</si>
  <si>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</si>
  <si>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</si>
  <si>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</si>
  <si>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</si>
  <si>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</si>
  <si>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</si>
  <si>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</si>
  <si>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</si>
  <si>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</si>
  <si>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</si>
  <si>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</si>
  <si>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튀니지:Sfax</t>
    <phoneticPr fontId="1" type="noConversion"/>
  </si>
  <si>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</si>
  <si>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</si>
  <si>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</si>
  <si>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</si>
  <si>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</si>
  <si>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</si>
  <si>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</si>
  <si>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</si>
  <si>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</si>
  <si>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</si>
  <si>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</si>
  <si>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</si>
  <si>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</si>
  <si>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</si>
  <si>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</si>
  <si>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</si>
  <si>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</si>
  <si>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</si>
  <si>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</si>
  <si>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</si>
  <si>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</si>
  <si>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</si>
  <si>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</si>
  <si>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</si>
  <si>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</si>
  <si>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</si>
  <si>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</si>
  <si>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</si>
  <si>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중국:Ningbo</t>
    <phoneticPr fontId="1" type="noConversion"/>
  </si>
  <si>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</si>
  <si>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</si>
  <si>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</si>
  <si>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</si>
  <si>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</si>
  <si>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</si>
  <si>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</si>
  <si>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</si>
  <si>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</si>
  <si>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</si>
  <si>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</si>
  <si>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</si>
  <si>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</si>
  <si>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</si>
  <si>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</si>
  <si>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</si>
  <si>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</si>
  <si>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</si>
  <si>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</si>
  <si>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</si>
  <si>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</si>
  <si>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</si>
  <si>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</si>
  <si>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</si>
  <si>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</si>
  <si>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</si>
  <si>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</si>
  <si>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</si>
  <si>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</si>
  <si>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</si>
  <si>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</si>
  <si>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</si>
  <si>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</si>
  <si>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고려해운(주)</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</si>
  <si>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</si>
  <si>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</si>
  <si>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</si>
  <si>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</si>
  <si>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</si>
  <si>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</si>
  <si>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</si>
  <si>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</si>
  <si>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</si>
  <si>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</si>
  <si>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</si>
  <si>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핀란드:Helsinki</t>
    <phoneticPr fontId="1" type="noConversion"/>
  </si>
  <si>
    <t>MAEU233490336</t>
    <phoneticPr fontId="1" type="noConversion"/>
  </si>
  <si>
    <t>24MSCU3054I-0032-</t>
    <phoneticPr fontId="1" type="noConversion"/>
  </si>
  <si>
    <t>HLCUSCL240138600</t>
  </si>
  <si>
    <t>HLBU9577981</t>
  </si>
  <si>
    <t>2024.03.03</t>
    <phoneticPr fontId="1" type="noConversion"/>
  </si>
  <si>
    <t>SNKO309240100017</t>
  </si>
  <si>
    <t>SZLU9371643</t>
  </si>
  <si>
    <t>인도:Pipavav</t>
    <phoneticPr fontId="1" type="noConversion"/>
  </si>
  <si>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</si>
  <si>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</si>
  <si>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</si>
  <si>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</si>
  <si>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</si>
  <si>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</si>
  <si>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</si>
  <si>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</si>
  <si>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</si>
  <si>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</si>
  <si>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</si>
  <si>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</si>
  <si>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</si>
  <si>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</si>
  <si>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</si>
  <si>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</si>
  <si>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</si>
  <si>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</si>
  <si>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</si>
  <si>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</si>
  <si>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</si>
  <si>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</si>
  <si>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</si>
  <si>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</si>
  <si>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</si>
  <si>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</si>
  <si>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</si>
  <si>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</si>
  <si>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</si>
  <si>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</si>
  <si>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</si>
  <si>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</si>
  <si>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</si>
  <si>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</si>
  <si>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</si>
  <si>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</si>
  <si>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</si>
  <si>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</si>
  <si>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</si>
  <si>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</si>
  <si>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</si>
  <si>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</si>
  <si>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</si>
  <si>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</si>
  <si>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</si>
  <si>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</si>
  <si>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</si>
  <si>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</si>
  <si>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</si>
  <si>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</si>
  <si>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</si>
  <si>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</si>
  <si>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</si>
  <si>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</si>
  <si>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</si>
  <si>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</si>
  <si>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</si>
  <si>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</si>
  <si>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</si>
  <si>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</si>
  <si>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</si>
  <si>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</si>
  <si>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</si>
  <si>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</si>
  <si>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</si>
  <si>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</si>
  <si>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</si>
  <si>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</si>
  <si>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</si>
  <si>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</si>
  <si>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</si>
  <si>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</si>
  <si>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</si>
  <si>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</si>
  <si>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</si>
  <si>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덕상티에스라인스㈜</t>
    <phoneticPr fontId="1" type="noConversion"/>
  </si>
  <si>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</si>
  <si>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</si>
  <si>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</si>
  <si>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</si>
  <si>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</si>
  <si>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</si>
  <si>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</si>
  <si>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</si>
  <si>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</si>
  <si>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</si>
  <si>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</si>
  <si>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</si>
  <si>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</si>
  <si>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</si>
  <si>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</si>
  <si>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</si>
  <si>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(주)이지트랜스</t>
  </si>
  <si>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</si>
  <si>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</si>
  <si>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</si>
  <si>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</si>
  <si>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</si>
  <si>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</si>
  <si>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</si>
  <si>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</si>
  <si>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</si>
  <si>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</si>
  <si>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</si>
  <si>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</si>
  <si>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</si>
  <si>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</si>
  <si>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</si>
  <si>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</si>
  <si>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</si>
  <si>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</si>
  <si>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</si>
  <si>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</si>
  <si>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</si>
  <si>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</si>
  <si>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</si>
  <si>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</si>
  <si>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</si>
  <si>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</si>
  <si>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</si>
  <si>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</si>
  <si>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</si>
  <si>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</si>
  <si>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</si>
  <si>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</si>
  <si>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</si>
  <si>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</si>
  <si>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</si>
  <si>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</si>
  <si>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</si>
  <si>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</si>
  <si>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</si>
  <si>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</si>
  <si>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</si>
  <si>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</si>
  <si>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</si>
  <si>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</si>
  <si>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</si>
  <si>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</si>
  <si>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</si>
  <si>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</si>
  <si>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</si>
  <si>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</si>
  <si>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</si>
  <si>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</si>
  <si>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</si>
  <si>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</si>
  <si>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</si>
  <si>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중국:Xiamen</t>
    <phoneticPr fontId="1" type="noConversion"/>
  </si>
  <si>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</si>
  <si>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</si>
  <si>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</si>
  <si>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</si>
  <si>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</si>
  <si>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</si>
  <si>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</si>
  <si>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</si>
  <si>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</si>
  <si>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</si>
  <si>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</si>
  <si>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</si>
  <si>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</si>
  <si>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</si>
  <si>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</si>
  <si>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</si>
  <si>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</si>
  <si>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</si>
  <si>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</si>
  <si>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</si>
  <si>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</si>
  <si>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</si>
  <si>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</si>
  <si>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</si>
  <si>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Laem Chabang</t>
  </si>
  <si>
    <t>SNKO190240203035</t>
    <phoneticPr fontId="1" type="noConversion"/>
  </si>
  <si>
    <t>세방(주)</t>
  </si>
  <si>
    <t>MAEUJBS209563</t>
    <phoneticPr fontId="1" type="noConversion"/>
  </si>
  <si>
    <t>MEDUP1735257</t>
    <phoneticPr fontId="1" type="noConversion"/>
  </si>
  <si>
    <t>천일정기화물자동차(주)</t>
  </si>
  <si>
    <t>삼성웰스토리</t>
  </si>
  <si>
    <t>돈육</t>
  </si>
  <si>
    <t>(주)코리아브이로지스틱스</t>
  </si>
  <si>
    <t>(주)오오씨엘코리아</t>
  </si>
  <si>
    <t>미국:Long Beach</t>
    <phoneticPr fontId="1" type="noConversion"/>
  </si>
  <si>
    <t>2024.03.25</t>
    <phoneticPr fontId="1" type="noConversion"/>
  </si>
  <si>
    <t>24MSCU5059I-0003-</t>
    <phoneticPr fontId="1" type="noConversion"/>
  </si>
  <si>
    <t>부산99사1812</t>
    <phoneticPr fontId="1" type="noConversion"/>
  </si>
  <si>
    <t>ITAPOA</t>
  </si>
  <si>
    <t>장금상선(주)</t>
  </si>
  <si>
    <t>HASLS22240300279</t>
  </si>
  <si>
    <t>FSCU5907919</t>
  </si>
  <si>
    <t>(주)부산특수물류</t>
  </si>
  <si>
    <t>24SNKO1347I-8531-</t>
  </si>
  <si>
    <t>KMTCSGN5175283</t>
  </si>
  <si>
    <t>SEGU9600622</t>
  </si>
  <si>
    <t>흥아라인 주식회사</t>
  </si>
  <si>
    <t>24HASL0562I-0073-</t>
  </si>
  <si>
    <t>2024.03.23</t>
  </si>
  <si>
    <t>PCLUYPV2411248</t>
  </si>
  <si>
    <t>BMOU9796734</t>
  </si>
  <si>
    <t>범주해운(주)</t>
  </si>
  <si>
    <t>주식회사 미래위드</t>
  </si>
  <si>
    <t>중국:Yantai Laishan</t>
    <phoneticPr fontId="1" type="noConversion"/>
  </si>
  <si>
    <t>24PCLUVK13I-3019-0001</t>
    <phoneticPr fontId="1" type="noConversion"/>
  </si>
  <si>
    <t>PAN - 미래위드 - 해솔</t>
  </si>
  <si>
    <t>VNPUS24030061</t>
  </si>
  <si>
    <t>DJLU2900223</t>
  </si>
  <si>
    <t>남성해운주식회사</t>
  </si>
  <si>
    <t>(주)엘와이지해운항공</t>
  </si>
  <si>
    <t>24NSSLC106I-5106-0001</t>
    <phoneticPr fontId="1" type="noConversion"/>
  </si>
  <si>
    <t>2024.03.30</t>
    <phoneticPr fontId="1" type="noConversion"/>
  </si>
  <si>
    <t>동진 - LYG - 우원</t>
  </si>
  <si>
    <t>MAEU235710200</t>
  </si>
  <si>
    <t>MNBU3087841</t>
  </si>
  <si>
    <t>신세기기업(주)</t>
  </si>
  <si>
    <t>EUROPE</t>
  </si>
  <si>
    <t>24MSCU3103I-1038-</t>
  </si>
  <si>
    <t>MNBU3154343</t>
  </si>
  <si>
    <t>MNBU0581995</t>
  </si>
  <si>
    <t>MNBU3395633</t>
  </si>
  <si>
    <t>LMM0451419</t>
    <phoneticPr fontId="1" type="noConversion"/>
  </si>
  <si>
    <t>AMCU9314601</t>
  </si>
  <si>
    <t>씨엠에이씨지엠</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</si>
  <si>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</si>
  <si>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</si>
  <si>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</si>
  <si>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</si>
  <si>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</si>
  <si>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</si>
  <si>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</si>
  <si>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</si>
  <si>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</si>
  <si>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</si>
  <si>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</si>
  <si>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(주)유에프씨로지스틱스</t>
  </si>
  <si>
    <t>ONEYSGZE01670800</t>
  </si>
  <si>
    <t>NYKU7559113</t>
  </si>
  <si>
    <t>오션네트워크익스프레스코리아(주)</t>
  </si>
  <si>
    <t>HDMUSGNA51609200</t>
  </si>
  <si>
    <t>HDMU5223842</t>
  </si>
  <si>
    <t>양밍한국(주)</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</si>
  <si>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</si>
  <si>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</si>
  <si>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</si>
  <si>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</si>
  <si>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</si>
  <si>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</si>
  <si>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</si>
  <si>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에이치엠엠(주)</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</si>
  <si>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</si>
  <si>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</si>
  <si>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</si>
  <si>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</si>
  <si>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</si>
  <si>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</si>
  <si>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</si>
  <si>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</si>
  <si>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하파그로이드코리아(주)</t>
  </si>
  <si>
    <t>HASLS21240301360</t>
  </si>
  <si>
    <t>SKRU1400160</t>
  </si>
  <si>
    <t>부산99사1221</t>
    <phoneticPr fontId="1" type="noConversion"/>
  </si>
  <si>
    <t>MEDUEJ379738</t>
  </si>
  <si>
    <t>MEDU9016340</t>
  </si>
  <si>
    <t>MEDUEJ379779</t>
  </si>
  <si>
    <t>TRIU8219446</t>
  </si>
  <si>
    <t>(주)민성로직스</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</si>
  <si>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</si>
  <si>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</si>
  <si>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</si>
  <si>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</si>
  <si>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</si>
  <si>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</si>
  <si>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</si>
  <si>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</si>
  <si>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</si>
  <si>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</si>
  <si>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</si>
  <si>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</si>
  <si>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</si>
  <si>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</si>
  <si>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</si>
  <si>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</si>
  <si>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</si>
  <si>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</si>
  <si>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</si>
  <si>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두우해운(주)</t>
  </si>
  <si>
    <t>(주)보나미시스템</t>
  </si>
  <si>
    <t>보나미 - 트랜스포트 - JH</t>
    <phoneticPr fontId="1" type="noConversion"/>
  </si>
  <si>
    <t>TRLU1836688</t>
  </si>
  <si>
    <t>동원로엑스㈜</t>
  </si>
  <si>
    <t>COSU6374888602</t>
    <phoneticPr fontId="1" type="noConversion"/>
  </si>
  <si>
    <t>SZLU9389827</t>
  </si>
  <si>
    <t>FBIU5003886</t>
  </si>
  <si>
    <t>24CMAL0166I-3061-</t>
    <phoneticPr fontId="1" type="noConversion"/>
  </si>
  <si>
    <t>XMBSR314965</t>
  </si>
  <si>
    <t>SZLU6025652</t>
  </si>
  <si>
    <t>덕상티에스라인스(주)</t>
  </si>
  <si>
    <t>국보해운 주식회사</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</si>
  <si>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</si>
  <si>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</si>
  <si>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</si>
  <si>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</si>
  <si>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</si>
  <si>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</si>
  <si>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</si>
  <si>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</si>
  <si>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</si>
  <si>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</si>
  <si>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</si>
  <si>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</si>
  <si>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</si>
  <si>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</si>
  <si>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</si>
  <si>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</si>
  <si>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</si>
  <si>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</si>
  <si>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(주)한진</t>
  </si>
  <si>
    <t>이에이에스쉽핑코리아(주)</t>
  </si>
  <si>
    <t>(주)스카이로드</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</si>
  <si>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</si>
  <si>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</si>
  <si>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</si>
  <si>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</si>
  <si>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</si>
  <si>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</si>
  <si>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</si>
  <si>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</si>
  <si>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</si>
  <si>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</si>
  <si>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동진상선(주)</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</si>
  <si>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</si>
  <si>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</si>
  <si>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</si>
  <si>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</si>
  <si>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</si>
  <si>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</si>
  <si>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</si>
  <si>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</si>
  <si>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</si>
  <si>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</si>
  <si>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</si>
  <si>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</si>
  <si>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</si>
  <si>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코스코쉬핑라인스 한국 주식회사</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</si>
  <si>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</si>
  <si>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</si>
  <si>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</si>
  <si>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</si>
  <si>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</si>
  <si>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</si>
  <si>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</si>
  <si>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</si>
  <si>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</si>
  <si>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</si>
  <si>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</si>
  <si>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</si>
  <si>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</si>
  <si>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</si>
  <si>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</si>
  <si>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</si>
  <si>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</si>
  <si>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</si>
  <si>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</si>
  <si>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</si>
  <si>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</si>
  <si>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</si>
  <si>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</si>
  <si>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</si>
  <si>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에스엠상선</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</si>
  <si>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</si>
  <si>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</si>
  <si>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</si>
  <si>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</si>
  <si>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</si>
  <si>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</si>
  <si>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</si>
  <si>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</si>
  <si>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</si>
  <si>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</si>
  <si>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</si>
  <si>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</si>
  <si>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</si>
  <si>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</si>
  <si>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</si>
  <si>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</si>
  <si>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</si>
  <si>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이산글로벌로지스틱주식회사</t>
  </si>
  <si>
    <t>HASLS21240301327</t>
  </si>
  <si>
    <t>SKRU1300182</t>
  </si>
  <si>
    <t>24SNKO1551I-2011-</t>
    <phoneticPr fontId="1" type="noConversion"/>
  </si>
  <si>
    <t>ONEYSGZE02502300</t>
  </si>
  <si>
    <t>ONEU8004797</t>
  </si>
  <si>
    <t>ONEYSGZE02502300</t>
    <phoneticPr fontId="1" type="noConversion"/>
  </si>
  <si>
    <t>NYD072404022</t>
  </si>
  <si>
    <t>SZLU3804005</t>
  </si>
  <si>
    <t>마루로직스틱스 유한회사</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</si>
  <si>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</si>
  <si>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</si>
  <si>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</si>
  <si>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</si>
  <si>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</si>
  <si>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</si>
  <si>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</si>
  <si>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</si>
  <si>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</si>
  <si>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</si>
  <si>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</si>
  <si>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</si>
  <si>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</si>
  <si>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</si>
  <si>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</si>
  <si>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</si>
  <si>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</si>
  <si>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</si>
  <si>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다움</t>
    <phoneticPr fontId="1" type="noConversion"/>
  </si>
  <si>
    <t>18:59</t>
  </si>
  <si>
    <t>롯데글로벌로지스(주)</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</si>
  <si>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</si>
  <si>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</si>
  <si>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</si>
  <si>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</si>
  <si>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</si>
  <si>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</si>
  <si>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</si>
  <si>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</si>
  <si>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</si>
  <si>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</si>
  <si>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</si>
  <si>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</si>
  <si>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주식회사 엔제이글로벌</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</si>
  <si>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</si>
  <si>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</si>
  <si>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</si>
  <si>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</si>
  <si>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</si>
  <si>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</si>
  <si>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</si>
  <si>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</si>
  <si>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</si>
  <si>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</si>
  <si>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</si>
  <si>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</si>
  <si>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</si>
  <si>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인터지스(주)</t>
  </si>
  <si>
    <t>DOLWBDM2414E502</t>
    <phoneticPr fontId="1" type="noConversion"/>
  </si>
  <si>
    <t>2024.04.18</t>
    <phoneticPr fontId="1" type="noConversion"/>
  </si>
  <si>
    <t>DOLBDF2414E110</t>
  </si>
  <si>
    <t>부산98사2690</t>
    <phoneticPr fontId="1" type="noConversion"/>
  </si>
  <si>
    <t>(주)보나미시스</t>
  </si>
  <si>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</si>
  <si>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</si>
  <si>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</si>
  <si>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</si>
  <si>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</si>
  <si>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</si>
  <si>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</si>
  <si>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</si>
  <si>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</si>
  <si>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</si>
  <si>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</si>
  <si>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</si>
  <si>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</si>
  <si>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</si>
  <si>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</si>
  <si>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</si>
  <si>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</si>
  <si>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</si>
  <si>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</si>
  <si>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</si>
  <si>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</si>
  <si>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</si>
  <si>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</si>
  <si>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</si>
  <si>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</si>
  <si>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</si>
  <si>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</si>
  <si>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</si>
  <si>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</si>
  <si>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</si>
  <si>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</si>
  <si>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</si>
  <si>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</si>
  <si>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주식회사 글로벌해현</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</si>
  <si>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</si>
  <si>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</si>
  <si>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</si>
  <si>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</si>
  <si>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</si>
  <si>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</si>
  <si>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</si>
  <si>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</si>
  <si>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</si>
  <si>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</si>
  <si>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</si>
  <si>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</si>
  <si>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</si>
  <si>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</si>
  <si>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범진물류(주)</t>
  </si>
  <si>
    <t>24IALKPJ20I-1004-0001</t>
    <phoneticPr fontId="1" type="noConversion"/>
  </si>
  <si>
    <t>덕상 - MNCL - 우원</t>
  </si>
  <si>
    <t>NYD082404017</t>
  </si>
  <si>
    <t>TRIU6670980</t>
  </si>
  <si>
    <t>인터아시아라인즈코리아 주식회사</t>
  </si>
  <si>
    <t>KHARIS HERITAGE</t>
  </si>
  <si>
    <t>24SNKO1777I-2066-0001</t>
  </si>
  <si>
    <t>2024.04.23</t>
  </si>
  <si>
    <t>08:59</t>
  </si>
  <si>
    <t>COSU6377004390</t>
  </si>
  <si>
    <t>FBIU5050189</t>
  </si>
  <si>
    <t>노르웨이:Egersund</t>
    <phoneticPr fontId="1" type="noConversion"/>
  </si>
  <si>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</si>
  <si>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</si>
  <si>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</si>
  <si>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</si>
  <si>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</si>
  <si>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</si>
  <si>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</si>
  <si>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</si>
  <si>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</si>
  <si>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</si>
  <si>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</si>
  <si>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팬오션(주)</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</si>
  <si>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</si>
  <si>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</si>
  <si>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</si>
  <si>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</si>
  <si>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</si>
  <si>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</si>
  <si>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</si>
  <si>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</si>
  <si>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</si>
  <si>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</si>
  <si>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</si>
  <si>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</si>
  <si>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투더블유로직스(주)</t>
  </si>
  <si>
    <t>동영해운(주)</t>
  </si>
  <si>
    <t>(주)트랜스포트코리아</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</si>
  <si>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</si>
  <si>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</si>
  <si>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</si>
  <si>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</si>
  <si>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</si>
  <si>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</si>
  <si>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</si>
  <si>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</si>
  <si>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</si>
  <si>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</si>
  <si>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</si>
  <si>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</si>
  <si>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</si>
  <si>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</si>
  <si>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</si>
  <si>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</si>
  <si>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</si>
  <si>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</si>
  <si>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</si>
  <si>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</si>
  <si>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</si>
  <si>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</si>
  <si>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</si>
  <si>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</si>
  <si>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</si>
  <si>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</si>
  <si>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</si>
  <si>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</si>
  <si>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</si>
  <si>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</si>
  <si>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</si>
  <si>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</si>
  <si>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</si>
  <si>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</si>
  <si>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</si>
  <si>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</si>
  <si>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</si>
  <si>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</si>
  <si>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</si>
  <si>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</si>
  <si>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</si>
  <si>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</si>
  <si>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</si>
  <si>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</si>
  <si>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</si>
  <si>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</si>
  <si>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</si>
  <si>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</si>
  <si>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</si>
  <si>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</si>
  <si>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</si>
  <si>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</si>
  <si>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</si>
  <si>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</si>
  <si>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</si>
  <si>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</si>
  <si>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</si>
  <si>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</si>
  <si>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</si>
  <si>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</si>
  <si>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</si>
  <si>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</si>
  <si>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</si>
  <si>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</si>
  <si>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</si>
  <si>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주식회사 골드웨이</t>
  </si>
  <si>
    <t>24SNKO1908I-2062-0001</t>
  </si>
  <si>
    <t>2024.05.05</t>
  </si>
  <si>
    <t>흥아 - 골드웨이 - 우원</t>
  </si>
  <si>
    <t>KMTCSHAM105273</t>
  </si>
  <si>
    <t>SEGU9682549</t>
  </si>
  <si>
    <t>24POBUCN82I-0025-0001</t>
  </si>
  <si>
    <t>ONEYSGNE68467800</t>
  </si>
  <si>
    <t>TCLU1916906</t>
  </si>
  <si>
    <t>피아이엘코리아(주)</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</si>
  <si>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</si>
  <si>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</si>
  <si>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</si>
  <si>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</si>
  <si>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</si>
  <si>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</si>
  <si>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</si>
  <si>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</si>
  <si>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</si>
  <si>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</si>
  <si>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</si>
  <si>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</si>
  <si>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</si>
  <si>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</si>
  <si>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</si>
  <si>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</si>
  <si>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</si>
  <si>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</si>
  <si>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</si>
  <si>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</si>
  <si>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</si>
  <si>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</si>
  <si>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</si>
  <si>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</si>
  <si>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</si>
  <si>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</si>
  <si>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</si>
  <si>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</si>
  <si>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</si>
  <si>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</si>
  <si>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</si>
  <si>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</si>
  <si>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우성마리타임주식회사</t>
  </si>
  <si>
    <t>ZIM SAMMY OFER</t>
  </si>
  <si>
    <t>24ZIMU0098I-0012-</t>
  </si>
  <si>
    <t>2024.05.08</t>
  </si>
  <si>
    <t>ZIM - AB</t>
  </si>
  <si>
    <t>HLPUS2404064</t>
  </si>
  <si>
    <t>TEXU9034607</t>
  </si>
  <si>
    <t>주식회사 시원로직스</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</si>
  <si>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</si>
  <si>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</si>
  <si>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</si>
  <si>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</si>
  <si>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</si>
  <si>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</si>
  <si>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</si>
  <si>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</si>
  <si>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모리타니아:Nouakchott</t>
    <phoneticPr fontId="1" type="noConversion"/>
  </si>
  <si>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</si>
  <si>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</si>
  <si>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</si>
  <si>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</si>
  <si>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</si>
  <si>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</si>
  <si>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</si>
  <si>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</si>
  <si>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</si>
  <si>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</si>
  <si>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</si>
  <si>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</si>
  <si>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</si>
  <si>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</si>
  <si>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</si>
  <si>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</si>
  <si>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</si>
  <si>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</si>
  <si>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</si>
  <si>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</si>
  <si>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</si>
  <si>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</si>
  <si>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</si>
  <si>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</si>
  <si>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</si>
  <si>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</si>
  <si>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</si>
  <si>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</si>
  <si>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</si>
  <si>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</si>
  <si>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</si>
  <si>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</si>
  <si>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</si>
  <si>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</si>
  <si>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</si>
  <si>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</si>
  <si>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</si>
  <si>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</si>
  <si>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</si>
  <si>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</si>
  <si>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</si>
  <si>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(주)에버그린코리아</t>
  </si>
  <si>
    <t>24HDMUA175I-0087-</t>
  </si>
  <si>
    <t>2024.05.14</t>
  </si>
  <si>
    <t>24HDMUA175I-0089-</t>
  </si>
  <si>
    <t>SOFHVWB2418590</t>
  </si>
  <si>
    <t>GVCU7504485</t>
  </si>
  <si>
    <t>(주)소패스트쉬핑리미티드</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</si>
  <si>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</si>
  <si>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</si>
  <si>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</si>
  <si>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</si>
  <si>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</si>
  <si>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</si>
  <si>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</si>
  <si>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</si>
  <si>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</si>
  <si>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</si>
  <si>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</si>
  <si>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</si>
  <si>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</si>
  <si>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양양운수(주)</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</si>
  <si>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</si>
  <si>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</si>
  <si>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</si>
  <si>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</si>
  <si>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</si>
  <si>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</si>
  <si>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</si>
  <si>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</si>
  <si>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</si>
  <si>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</si>
  <si>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</si>
  <si>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</si>
  <si>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</si>
  <si>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</si>
  <si>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</si>
  <si>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</si>
  <si>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</si>
  <si>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</si>
  <si>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</si>
  <si>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</si>
  <si>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</si>
  <si>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</si>
  <si>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</si>
  <si>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</si>
  <si>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</si>
  <si>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</si>
  <si>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</si>
  <si>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</si>
  <si>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</si>
  <si>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</si>
  <si>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</si>
  <si>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</si>
  <si>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</si>
  <si>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온누리로지스틱스 주식회사</t>
  </si>
  <si>
    <t>_910506370002</t>
  </si>
  <si>
    <t>OERU4807324</t>
  </si>
  <si>
    <t>(주)프레이트올카인즈</t>
  </si>
  <si>
    <t>미국:Boston</t>
    <phoneticPr fontId="1" type="noConversion"/>
  </si>
  <si>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</si>
  <si>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</si>
  <si>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</si>
  <si>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</si>
  <si>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</si>
  <si>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</si>
  <si>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</si>
  <si>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</si>
  <si>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</si>
  <si>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</si>
  <si>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</si>
  <si>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</si>
  <si>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</si>
  <si>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</si>
  <si>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주식회사 창생</t>
  </si>
  <si>
    <t>에버 - 창생 - 천부</t>
  </si>
  <si>
    <t>MAEU237426178</t>
  </si>
  <si>
    <t>해랑</t>
  </si>
  <si>
    <t>MNBU3758913</t>
  </si>
  <si>
    <t>15:21</t>
  </si>
  <si>
    <t>우루과이:Montevideo</t>
    <phoneticPr fontId="1" type="noConversion"/>
  </si>
  <si>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</si>
  <si>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</si>
  <si>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</si>
  <si>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</si>
  <si>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</si>
  <si>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</si>
  <si>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</si>
  <si>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</si>
  <si>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</si>
  <si>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</si>
  <si>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</si>
  <si>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</si>
  <si>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</si>
  <si>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</si>
  <si>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</si>
  <si>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</si>
  <si>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</si>
  <si>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</si>
  <si>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</si>
  <si>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</si>
  <si>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</si>
  <si>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</si>
  <si>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</si>
  <si>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</si>
  <si>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</si>
  <si>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</si>
  <si>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</si>
  <si>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</si>
  <si>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</si>
  <si>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</si>
  <si>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</si>
  <si>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</si>
  <si>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</si>
  <si>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</si>
  <si>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</si>
  <si>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</si>
  <si>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</si>
  <si>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</si>
  <si>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</si>
  <si>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</si>
  <si>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</si>
  <si>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</si>
  <si>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</si>
  <si>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</si>
  <si>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</si>
  <si>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</si>
  <si>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</si>
  <si>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</si>
  <si>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</si>
  <si>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</si>
  <si>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</si>
  <si>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</si>
  <si>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</si>
  <si>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</si>
  <si>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</si>
  <si>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</si>
  <si>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</si>
  <si>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</si>
  <si>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</si>
  <si>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</si>
  <si>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</si>
  <si>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</si>
  <si>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</si>
  <si>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</si>
  <si>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</si>
  <si>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</si>
  <si>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</si>
  <si>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</si>
  <si>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</si>
  <si>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</si>
  <si>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</si>
  <si>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코스코쉬핑한국(주)</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</si>
  <si>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</si>
  <si>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</si>
  <si>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</si>
  <si>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</si>
  <si>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</si>
  <si>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</si>
  <si>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</si>
  <si>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</si>
  <si>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</si>
  <si>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</si>
  <si>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</si>
  <si>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</si>
  <si>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</si>
  <si>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</si>
  <si>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</si>
  <si>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에스</t>
  </si>
  <si>
    <t>YMJAI490503212</t>
  </si>
  <si>
    <t>24YMJA0109I-4055-</t>
  </si>
  <si>
    <t>2024.06.03</t>
  </si>
  <si>
    <t>양밍 - 우원</t>
  </si>
  <si>
    <t>HDMUSGNA71933100</t>
  </si>
  <si>
    <t>24HDMUA197I-0104-</t>
    <phoneticPr fontId="1" type="noConversion"/>
  </si>
  <si>
    <t>HDMUSGNA71395700</t>
  </si>
  <si>
    <t>HLCUPN4240356318</t>
    <phoneticPr fontId="1" type="noConversion"/>
  </si>
  <si>
    <t>HU</t>
  </si>
  <si>
    <t>민성로직스</t>
  </si>
  <si>
    <t>24SNKO2357I-2121-</t>
    <phoneticPr fontId="1" type="noConversion"/>
  </si>
  <si>
    <t>HDMUSGNA17788900</t>
  </si>
  <si>
    <t>부산98바7242</t>
    <phoneticPr fontId="1" type="noConversion"/>
  </si>
  <si>
    <t>(주)케이씨티시</t>
  </si>
  <si>
    <t>YM WIND</t>
    <phoneticPr fontId="1" type="noConversion"/>
  </si>
  <si>
    <t>09:42</t>
  </si>
  <si>
    <t>(주)다움</t>
  </si>
  <si>
    <t>ACE</t>
  </si>
  <si>
    <t>24YMJA0101I-5076-</t>
    <phoneticPr fontId="1" type="noConversion"/>
  </si>
  <si>
    <t>ONE - 해솔</t>
  </si>
  <si>
    <t>SNG0412390</t>
  </si>
  <si>
    <t>SNG0412390</t>
    <phoneticPr fontId="1" type="noConversion"/>
  </si>
  <si>
    <t>SEAMAX WESTPORT</t>
    <phoneticPr fontId="1" type="noConversion"/>
  </si>
  <si>
    <t>(주)카고파트너코리아</t>
  </si>
  <si>
    <t>OOCL - 카고파트너 - SM</t>
  </si>
  <si>
    <t>2024.06.05</t>
    <phoneticPr fontId="1" type="noConversion"/>
  </si>
  <si>
    <t>TM224050988F</t>
  </si>
  <si>
    <t>05:50</t>
  </si>
  <si>
    <t>금경</t>
  </si>
  <si>
    <t>HLCUIT1240316220</t>
    <phoneticPr fontId="1" type="noConversion"/>
  </si>
  <si>
    <t>ONEYSCLE07515300</t>
  </si>
  <si>
    <t>BMOU9844616</t>
  </si>
  <si>
    <t>24MSCU4234I-2005-</t>
    <phoneticPr fontId="1" type="noConversion"/>
  </si>
  <si>
    <t>바로로지스 주식회사</t>
  </si>
  <si>
    <t>VAPPUS202404004429</t>
  </si>
  <si>
    <t>칠레:Valparaiso</t>
    <phoneticPr fontId="1" type="noConversion"/>
  </si>
  <si>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</si>
  <si>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</si>
  <si>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</si>
  <si>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</si>
  <si>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</si>
  <si>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</si>
  <si>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</si>
  <si>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</si>
  <si>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</si>
  <si>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</si>
  <si>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</si>
  <si>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</si>
  <si>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</si>
  <si>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</si>
  <si>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</si>
  <si>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</si>
  <si>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</si>
  <si>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</si>
  <si>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</si>
  <si>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</si>
  <si>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</si>
  <si>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</si>
  <si>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(주)동우로지스틱</t>
  </si>
  <si>
    <t>24SNKO2450I-6501-</t>
    <phoneticPr fontId="1" type="noConversion"/>
  </si>
  <si>
    <t>일본:Tokyo</t>
    <phoneticPr fontId="1" type="noConversion"/>
  </si>
  <si>
    <t>대만:Kaohsiung</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</si>
  <si>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</si>
  <si>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</si>
  <si>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</si>
  <si>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</si>
  <si>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</si>
  <si>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</si>
  <si>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</si>
  <si>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</si>
  <si>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</si>
  <si>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</si>
  <si>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</si>
  <si>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</si>
  <si>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</si>
  <si>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</si>
  <si>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</si>
  <si>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</si>
  <si>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</si>
  <si>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</si>
  <si>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</si>
  <si>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</si>
  <si>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</si>
  <si>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에스아이티씨컨테이너 라인스(주)</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</si>
  <si>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</si>
  <si>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</si>
  <si>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</si>
  <si>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</si>
  <si>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</si>
  <si>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</si>
  <si>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</si>
  <si>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</si>
  <si>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</si>
  <si>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</si>
  <si>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</si>
  <si>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</si>
  <si>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</si>
  <si>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</si>
  <si>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</si>
  <si>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</si>
  <si>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</si>
  <si>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</si>
  <si>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</si>
  <si>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</si>
  <si>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</si>
  <si>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</si>
  <si>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</si>
  <si>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</si>
  <si>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</si>
  <si>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</si>
  <si>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</si>
  <si>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</si>
  <si>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</si>
  <si>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</si>
  <si>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</si>
  <si>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</si>
  <si>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</si>
  <si>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</si>
  <si>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</si>
  <si>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</si>
  <si>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</si>
  <si>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</si>
  <si>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</si>
  <si>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</si>
  <si>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</si>
  <si>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</si>
  <si>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</si>
  <si>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</si>
  <si>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</si>
  <si>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</si>
  <si>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</si>
  <si>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</si>
  <si>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</si>
  <si>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</si>
  <si>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</si>
  <si>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주식회사 팍스로지스틱스</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</si>
  <si>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</si>
  <si>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</si>
  <si>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</si>
  <si>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</si>
  <si>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</si>
  <si>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</si>
  <si>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</si>
  <si>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</si>
  <si>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</si>
  <si>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</si>
  <si>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</si>
  <si>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</si>
  <si>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</si>
  <si>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미르해운(주)</t>
  </si>
  <si>
    <t>2024.06.29</t>
    <phoneticPr fontId="1" type="noConversion"/>
  </si>
  <si>
    <t>TS BANGKOK</t>
  </si>
  <si>
    <t>24TSLUB072I-1041-0001</t>
  </si>
  <si>
    <t>2024.06.29</t>
  </si>
  <si>
    <t>포쉐프</t>
  </si>
  <si>
    <t>(주)제이트랜스</t>
  </si>
  <si>
    <t>DOLBCR2424E114</t>
  </si>
  <si>
    <t>피뿔고동살</t>
  </si>
  <si>
    <t>CHANG RONG 8</t>
  </si>
  <si>
    <t>24DWICB424I-0007-0001</t>
  </si>
  <si>
    <t>2024.07.01</t>
  </si>
  <si>
    <t>천경해운(주)</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</si>
  <si>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</si>
  <si>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</si>
  <si>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</si>
  <si>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</si>
  <si>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</si>
  <si>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</si>
  <si>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</si>
  <si>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</si>
  <si>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</si>
  <si>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</si>
  <si>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이지스(동원면서 신항일때 이지스??)</t>
    <phoneticPr fontId="1" type="noConversion"/>
  </si>
  <si>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</si>
  <si>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</si>
  <si>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</si>
  <si>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</si>
  <si>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</si>
  <si>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</si>
  <si>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</si>
  <si>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</si>
  <si>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</si>
  <si>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</si>
  <si>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</si>
  <si>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</si>
  <si>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</si>
  <si>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</si>
  <si>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</si>
  <si>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</si>
  <si>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</si>
  <si>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</si>
  <si>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</si>
  <si>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</si>
  <si>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</si>
  <si>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</si>
  <si>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</si>
  <si>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</si>
  <si>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</si>
  <si>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</si>
  <si>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</si>
  <si>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</si>
  <si>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</si>
  <si>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</si>
  <si>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</si>
  <si>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</si>
  <si>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</si>
  <si>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</si>
  <si>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</si>
  <si>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</si>
  <si>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</si>
  <si>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</si>
  <si>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</si>
  <si>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</si>
  <si>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</si>
  <si>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</si>
  <si>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</si>
  <si>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</si>
  <si>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</si>
  <si>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</si>
  <si>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</si>
  <si>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</si>
  <si>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</si>
  <si>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</si>
  <si>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</si>
  <si>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</si>
  <si>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</si>
  <si>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</si>
  <si>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</si>
  <si>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</si>
  <si>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</si>
  <si>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</si>
  <si>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</si>
  <si>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</si>
  <si>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</si>
  <si>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</si>
  <si>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</si>
  <si>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</si>
  <si>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</si>
  <si>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</si>
  <si>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</si>
  <si>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</si>
  <si>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</si>
  <si>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제일항역(주)</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</si>
  <si>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</si>
  <si>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</si>
  <si>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</si>
  <si>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</si>
  <si>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</si>
  <si>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</si>
  <si>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</si>
  <si>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</si>
  <si>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</si>
  <si>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</si>
  <si>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</si>
  <si>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</si>
  <si>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</si>
  <si>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</si>
  <si>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</si>
  <si>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</si>
  <si>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</si>
  <si>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</si>
  <si>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</si>
  <si>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</si>
  <si>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</si>
  <si>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</si>
  <si>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</si>
  <si>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</si>
  <si>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</si>
  <si>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</si>
  <si>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</si>
  <si>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</si>
  <si>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</si>
  <si>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이치엠엠(주)</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</si>
  <si>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</si>
  <si>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</si>
  <si>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</si>
  <si>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</si>
  <si>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</si>
  <si>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</si>
  <si>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</si>
  <si>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</si>
  <si>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</si>
  <si>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</si>
  <si>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</si>
  <si>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</si>
  <si>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</si>
  <si>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</si>
  <si>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</si>
  <si>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</si>
  <si>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</si>
  <si>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</si>
  <si>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</si>
  <si>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</si>
  <si>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</si>
  <si>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</si>
  <si>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</si>
  <si>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</si>
  <si>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</si>
  <si>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</si>
  <si>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</si>
  <si>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</si>
  <si>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</si>
  <si>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</si>
  <si>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</si>
  <si>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</si>
  <si>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</si>
  <si>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</si>
  <si>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</si>
  <si>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페루:Callao</t>
    <phoneticPr fontId="1" type="noConversion"/>
  </si>
  <si>
    <t>HDMULIMA24688900</t>
    <phoneticPr fontId="1" type="noConversion"/>
  </si>
  <si>
    <t>19:10</t>
  </si>
  <si>
    <t>LMM0465704</t>
    <phoneticPr fontId="1" type="noConversion"/>
  </si>
  <si>
    <t>영국:Grangemouth</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</si>
  <si>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</si>
  <si>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</si>
  <si>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</si>
  <si>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</si>
  <si>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</si>
  <si>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</si>
  <si>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</si>
  <si>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</si>
  <si>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</si>
  <si>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</si>
  <si>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</si>
  <si>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</si>
  <si>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</si>
  <si>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</si>
  <si>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</si>
  <si>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</si>
  <si>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</si>
  <si>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</si>
  <si>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</si>
  <si>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</si>
  <si>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</si>
  <si>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</si>
  <si>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</si>
  <si>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</si>
  <si>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</si>
  <si>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</si>
  <si>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</si>
  <si>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</si>
  <si>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</si>
  <si>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</si>
  <si>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</si>
  <si>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</si>
  <si>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</si>
  <si>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</si>
  <si>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(주)골든로지텍</t>
  </si>
  <si>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</si>
  <si>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</si>
  <si>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</si>
  <si>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</si>
  <si>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</si>
  <si>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</si>
  <si>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</si>
  <si>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</si>
  <si>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</si>
  <si>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</si>
  <si>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</si>
  <si>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</si>
  <si>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</si>
  <si>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</si>
  <si>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</si>
  <si>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</si>
  <si>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</si>
  <si>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</si>
  <si>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</si>
  <si>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</si>
  <si>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</si>
  <si>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</si>
  <si>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</si>
  <si>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</si>
  <si>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</si>
  <si>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</si>
  <si>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</si>
  <si>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</si>
  <si>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</si>
  <si>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</si>
  <si>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</si>
  <si>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</si>
  <si>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</si>
  <si>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</si>
  <si>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</si>
  <si>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</si>
  <si>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</si>
  <si>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</si>
  <si>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</si>
  <si>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</si>
  <si>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</si>
  <si>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</si>
  <si>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</si>
  <si>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</si>
  <si>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</si>
  <si>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</si>
  <si>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</si>
  <si>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</si>
  <si>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</si>
  <si>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</si>
  <si>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</si>
  <si>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</si>
  <si>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</si>
  <si>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</si>
  <si>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</si>
  <si>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</si>
  <si>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</si>
  <si>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</si>
  <si>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</si>
  <si>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</si>
  <si>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</si>
  <si>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</si>
  <si>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</si>
  <si>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</si>
  <si>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</si>
  <si>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</si>
  <si>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</si>
  <si>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</si>
  <si>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</si>
  <si>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</si>
  <si>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</si>
  <si>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</si>
  <si>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</si>
  <si>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</si>
  <si>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</si>
  <si>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</si>
  <si>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</si>
  <si>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</si>
  <si>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</si>
  <si>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</si>
  <si>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</si>
  <si>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</si>
  <si>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</si>
  <si>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</si>
  <si>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</si>
  <si>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</si>
  <si>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</si>
  <si>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</si>
  <si>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</si>
  <si>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</si>
  <si>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</si>
  <si>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</si>
  <si>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</si>
  <si>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</si>
  <si>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</si>
  <si>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</si>
  <si>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</si>
  <si>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</si>
  <si>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</si>
  <si>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</si>
  <si>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</si>
  <si>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</si>
  <si>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</si>
  <si>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</si>
  <si>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</si>
  <si>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</si>
  <si>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</si>
  <si>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</si>
  <si>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</si>
  <si>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</si>
  <si>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</si>
  <si>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</si>
  <si>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</si>
  <si>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</si>
  <si>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</si>
  <si>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</si>
  <si>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</si>
  <si>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</si>
  <si>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</si>
  <si>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</si>
  <si>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</si>
  <si>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</si>
  <si>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</si>
  <si>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</si>
  <si>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</si>
  <si>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</si>
  <si>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</si>
  <si>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</si>
  <si>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</si>
  <si>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</si>
  <si>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</si>
  <si>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</si>
  <si>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</si>
  <si>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</si>
  <si>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</si>
  <si>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</si>
  <si>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</si>
  <si>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</si>
  <si>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</si>
  <si>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</si>
  <si>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</si>
  <si>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</si>
  <si>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</si>
  <si>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</si>
  <si>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</si>
  <si>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</si>
  <si>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</si>
  <si>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</si>
  <si>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</si>
  <si>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</si>
  <si>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</si>
  <si>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</si>
  <si>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</si>
  <si>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</si>
  <si>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</si>
  <si>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</si>
  <si>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</si>
  <si>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</si>
  <si>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</si>
  <si>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</si>
  <si>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</si>
  <si>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</si>
  <si>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</si>
  <si>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</si>
  <si>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</si>
  <si>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</si>
  <si>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</si>
  <si>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</si>
  <si>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</si>
  <si>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</si>
  <si>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</si>
  <si>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</si>
  <si>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</si>
  <si>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</si>
  <si>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</si>
  <si>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</si>
  <si>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</si>
  <si>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</si>
  <si>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</si>
  <si>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</si>
  <si>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</si>
  <si>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</si>
  <si>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</si>
  <si>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</si>
  <si>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</si>
  <si>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</si>
  <si>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</si>
  <si>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</si>
  <si>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</si>
  <si>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</si>
  <si>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</si>
  <si>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</si>
  <si>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</si>
  <si>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</si>
  <si>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</si>
  <si>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</si>
  <si>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</si>
  <si>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</si>
  <si>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</si>
  <si>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</si>
  <si>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</si>
  <si>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</si>
  <si>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</si>
  <si>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</si>
  <si>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</si>
  <si>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</si>
  <si>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</si>
  <si>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</si>
  <si>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</si>
  <si>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</si>
  <si>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</si>
  <si>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</si>
  <si>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</si>
  <si>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</si>
  <si>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</si>
  <si>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</si>
  <si>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</si>
  <si>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</si>
  <si>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</si>
  <si>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</si>
  <si>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</si>
  <si>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</si>
  <si>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</si>
  <si>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</si>
  <si>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</si>
  <si>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</si>
  <si>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</si>
  <si>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</si>
  <si>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</si>
  <si>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</si>
  <si>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</si>
  <si>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</si>
  <si>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</si>
  <si>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</si>
  <si>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</si>
  <si>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</si>
  <si>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</si>
  <si>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</si>
  <si>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</si>
  <si>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</si>
  <si>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</si>
  <si>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</si>
  <si>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</si>
  <si>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</si>
  <si>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</si>
  <si>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</si>
  <si>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</si>
  <si>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</si>
  <si>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</si>
  <si>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</si>
  <si>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</si>
  <si>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</si>
  <si>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</si>
  <si>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</si>
  <si>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</si>
  <si>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</si>
  <si>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</si>
  <si>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</si>
  <si>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</si>
  <si>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</si>
  <si>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</si>
  <si>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</si>
  <si>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</si>
  <si>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</si>
  <si>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</si>
  <si>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</si>
  <si>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</si>
  <si>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</si>
  <si>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</si>
  <si>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</si>
  <si>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</si>
  <si>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</si>
  <si>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</si>
  <si>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</si>
  <si>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</si>
  <si>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</si>
  <si>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</si>
  <si>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</si>
  <si>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</si>
  <si>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</si>
  <si>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</si>
  <si>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</si>
  <si>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</si>
  <si>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</si>
  <si>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</si>
  <si>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</si>
  <si>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</si>
  <si>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</si>
  <si>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</si>
  <si>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</si>
  <si>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</si>
  <si>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</si>
  <si>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</si>
  <si>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</si>
  <si>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</si>
  <si>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</si>
  <si>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</si>
  <si>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</si>
  <si>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</si>
  <si>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</si>
  <si>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</si>
  <si>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6" type="noConversion"/>
  </si>
  <si>
    <t>수 입 화 물 품 목 카 드</t>
    <phoneticPr fontId="56" type="noConversion"/>
  </si>
  <si>
    <t>화
주</t>
    <phoneticPr fontId="56" type="noConversion"/>
  </si>
  <si>
    <t>화
주</t>
    <phoneticPr fontId="56" type="noConversion"/>
  </si>
  <si>
    <t>이
름</t>
    <phoneticPr fontId="56" type="noConversion"/>
  </si>
  <si>
    <t>원산지</t>
    <phoneticPr fontId="56" type="noConversion"/>
  </si>
  <si>
    <t>수량</t>
    <phoneticPr fontId="56" type="noConversion"/>
  </si>
  <si>
    <t>수량</t>
    <phoneticPr fontId="56" type="noConversion"/>
  </si>
  <si>
    <t>수량</t>
    <phoneticPr fontId="56" type="noConversion"/>
  </si>
  <si>
    <t>입
고
층</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</si>
  <si>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</si>
  <si>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</si>
  <si>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</si>
  <si>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</si>
  <si>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</si>
  <si>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</si>
  <si>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</si>
  <si>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t>화물관리</t>
    <phoneticPr fontId="56" type="noConversion"/>
  </si>
  <si>
    <t>화물관리</t>
    <phoneticPr fontId="56" type="noConversion"/>
  </si>
  <si>
    <t>중량</t>
    <phoneticPr fontId="56" type="noConversion"/>
  </si>
  <si>
    <t>선명</t>
    <phoneticPr fontId="56" type="noConversion"/>
  </si>
  <si>
    <t>선명</t>
    <phoneticPr fontId="56" type="noConversion"/>
  </si>
  <si>
    <t>중량</t>
    <phoneticPr fontId="56" type="noConversion"/>
  </si>
  <si>
    <t>수 입 화 물 품 목 카 드</t>
    <phoneticPr fontId="56" type="noConversion"/>
  </si>
  <si>
    <t>화
주</t>
    <phoneticPr fontId="56" type="noConversion"/>
  </si>
  <si>
    <t>이
름</t>
    <phoneticPr fontId="56" type="noConversion"/>
  </si>
  <si>
    <t>이
름</t>
    <phoneticPr fontId="56" type="noConversion"/>
  </si>
  <si>
    <t>원산지</t>
    <phoneticPr fontId="56" type="noConversion"/>
  </si>
  <si>
    <t>원산지</t>
    <phoneticPr fontId="56" type="noConversion"/>
  </si>
  <si>
    <t>입
고
층</t>
    <phoneticPr fontId="56" type="noConversion"/>
  </si>
  <si>
    <t>입
고
층</t>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</si>
  <si>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</si>
  <si>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</si>
  <si>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화물관리</t>
    <phoneticPr fontId="56"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</si>
  <si>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</si>
  <si>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</si>
  <si>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</si>
  <si>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</si>
  <si>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</si>
  <si>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</si>
  <si>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</si>
  <si>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</si>
  <si>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</si>
  <si>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</si>
  <si>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</si>
  <si>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</si>
  <si>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</si>
  <si>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</si>
  <si>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</si>
  <si>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</si>
  <si>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</si>
  <si>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</si>
  <si>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</si>
  <si>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</si>
  <si>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</si>
  <si>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</si>
  <si>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</si>
  <si>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</si>
  <si>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</si>
  <si>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</si>
  <si>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</si>
  <si>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</si>
  <si>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</si>
  <si>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</si>
  <si>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</si>
  <si>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</si>
  <si>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</si>
  <si>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</si>
  <si>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</si>
  <si>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</si>
  <si>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</si>
  <si>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</si>
  <si>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</si>
  <si>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</si>
  <si>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</si>
  <si>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</si>
  <si>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</si>
  <si>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</si>
  <si>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</si>
  <si>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</si>
  <si>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</si>
  <si>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</si>
  <si>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</si>
  <si>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</si>
  <si>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</si>
  <si>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</si>
  <si>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</si>
  <si>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</si>
  <si>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</si>
  <si>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</si>
  <si>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</si>
  <si>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</si>
  <si>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</si>
  <si>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</si>
  <si>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</si>
  <si>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</si>
  <si>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</si>
  <si>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</si>
  <si>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</si>
  <si>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</si>
  <si>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</si>
  <si>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</si>
  <si>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</si>
  <si>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</si>
  <si>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</si>
  <si>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</si>
  <si>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</si>
  <si>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</si>
  <si>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</si>
  <si>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</si>
  <si>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</si>
  <si>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</si>
  <si>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</si>
  <si>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</si>
  <si>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</si>
  <si>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</si>
  <si>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</si>
  <si>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</si>
  <si>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</si>
  <si>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</si>
  <si>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</si>
  <si>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</si>
  <si>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</si>
  <si>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</si>
  <si>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</si>
  <si>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</si>
  <si>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</si>
  <si>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</si>
  <si>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</si>
  <si>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</si>
  <si>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</si>
  <si>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</si>
  <si>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</si>
  <si>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</si>
  <si>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</si>
  <si>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6" type="noConversion"/>
  </si>
  <si>
    <t>인수자</t>
    <phoneticPr fontId="1" type="noConversion"/>
  </si>
  <si>
    <t>면허</t>
    <phoneticPr fontId="1" type="noConversion"/>
  </si>
  <si>
    <t>운송</t>
    <phoneticPr fontId="1" type="noConversion"/>
  </si>
  <si>
    <t>선사</t>
    <phoneticPr fontId="1" type="noConversion"/>
  </si>
  <si>
    <t>포딩</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</si>
  <si>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</si>
  <si>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</si>
  <si>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</si>
  <si>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</si>
  <si>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</si>
  <si>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</si>
  <si>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</si>
  <si>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</si>
  <si>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</si>
  <si>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</si>
  <si>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</si>
  <si>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</si>
  <si>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</si>
  <si>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</si>
  <si>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</si>
  <si>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</si>
  <si>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</si>
  <si>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</si>
  <si>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</si>
  <si>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</si>
  <si>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</si>
  <si>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</si>
  <si>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</si>
  <si>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</si>
  <si>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</si>
  <si>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</si>
  <si>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</si>
  <si>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</si>
  <si>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</si>
  <si>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</si>
  <si>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</si>
  <si>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</si>
  <si>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</si>
  <si>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</si>
  <si>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</si>
  <si>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</si>
  <si>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</si>
  <si>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</si>
  <si>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</si>
  <si>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</si>
  <si>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</si>
  <si>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</si>
  <si>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</si>
  <si>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</si>
  <si>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</si>
  <si>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</si>
  <si>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</si>
  <si>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</si>
  <si>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</si>
  <si>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</si>
  <si>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</si>
  <si>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</si>
  <si>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</si>
  <si>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</si>
  <si>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</si>
  <si>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</si>
  <si>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</si>
  <si>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</si>
  <si>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</si>
  <si>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</si>
  <si>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</si>
  <si>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</si>
  <si>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</si>
  <si>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</si>
  <si>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</si>
  <si>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</si>
  <si>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</si>
  <si>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</si>
  <si>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</si>
  <si>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</si>
  <si>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</si>
  <si>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</si>
  <si>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</si>
  <si>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</si>
  <si>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</si>
  <si>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</si>
  <si>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</si>
  <si>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</si>
  <si>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</si>
  <si>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</si>
  <si>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</si>
  <si>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</si>
  <si>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</si>
  <si>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</si>
  <si>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</si>
  <si>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</si>
  <si>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</si>
  <si>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</si>
  <si>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</si>
  <si>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</si>
  <si>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</si>
  <si>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</si>
  <si>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</si>
  <si>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</si>
  <si>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</si>
  <si>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</si>
  <si>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</si>
  <si>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</si>
  <si>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</si>
  <si>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</si>
  <si>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</si>
  <si>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</si>
  <si>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</si>
  <si>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</si>
  <si>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</si>
  <si>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</si>
  <si>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</si>
  <si>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</si>
  <si>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</si>
  <si>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</si>
  <si>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</si>
  <si>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</si>
  <si>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</si>
  <si>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</si>
  <si>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</si>
  <si>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</si>
  <si>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</si>
  <si>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</si>
  <si>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</si>
  <si>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</si>
  <si>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</si>
  <si>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</si>
  <si>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</si>
  <si>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</si>
  <si>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</si>
  <si>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</si>
  <si>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</si>
  <si>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</si>
  <si>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</si>
  <si>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</si>
  <si>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</si>
  <si>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</si>
  <si>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</si>
  <si>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</si>
  <si>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</si>
  <si>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</si>
  <si>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</si>
  <si>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</si>
  <si>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</si>
  <si>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</si>
  <si>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</si>
  <si>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</si>
  <si>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</si>
  <si>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</si>
  <si>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</si>
  <si>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</si>
  <si>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</si>
  <si>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</si>
  <si>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</si>
  <si>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</si>
  <si>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</si>
  <si>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</si>
  <si>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</si>
  <si>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</si>
  <si>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</si>
  <si>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</si>
  <si>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</si>
  <si>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</si>
  <si>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</si>
  <si>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</si>
  <si>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</si>
  <si>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</si>
  <si>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</si>
  <si>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</si>
  <si>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</si>
  <si>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6"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</si>
  <si>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</si>
  <si>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</si>
  <si>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</si>
  <si>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</si>
  <si>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</si>
  <si>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</si>
  <si>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</si>
  <si>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</si>
  <si>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</si>
  <si>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</si>
  <si>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</si>
  <si>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</si>
  <si>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</si>
  <si>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</si>
  <si>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</si>
  <si>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</si>
  <si>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</si>
  <si>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</si>
  <si>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</si>
  <si>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</si>
  <si>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</si>
  <si>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</si>
  <si>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</si>
  <si>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</si>
  <si>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</si>
  <si>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</si>
  <si>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</si>
  <si>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</si>
  <si>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</si>
  <si>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</si>
  <si>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</si>
  <si>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</si>
  <si>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</si>
  <si>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</si>
  <si>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</si>
  <si>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</si>
  <si>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</si>
  <si>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</si>
  <si>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</si>
  <si>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</si>
  <si>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</si>
  <si>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</si>
  <si>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</si>
  <si>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</si>
  <si>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</si>
  <si>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</si>
  <si>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</si>
  <si>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</si>
  <si>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</si>
  <si>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</si>
  <si>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</si>
  <si>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</si>
  <si>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</si>
  <si>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</si>
  <si>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</si>
  <si>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</si>
  <si>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</si>
  <si>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</si>
  <si>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</si>
  <si>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</si>
  <si>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</si>
  <si>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</si>
  <si>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</si>
  <si>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</si>
  <si>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</si>
  <si>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</si>
  <si>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</si>
  <si>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</si>
  <si>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</si>
  <si>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</si>
  <si>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</si>
  <si>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</si>
  <si>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</si>
  <si>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</si>
  <si>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</si>
  <si>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</si>
  <si>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</si>
  <si>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</si>
  <si>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</si>
  <si>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</si>
  <si>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</si>
  <si>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</si>
  <si>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</si>
  <si>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</si>
  <si>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</si>
  <si>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</si>
  <si>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</si>
  <si>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</si>
  <si>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</si>
  <si>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</si>
  <si>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</si>
  <si>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</si>
  <si>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</si>
  <si>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</si>
  <si>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</si>
  <si>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</si>
  <si>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</si>
  <si>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</si>
  <si>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</si>
  <si>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</si>
  <si>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</si>
  <si>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</si>
  <si>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</si>
  <si>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</si>
  <si>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</si>
  <si>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</si>
  <si>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</si>
  <si>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</si>
  <si>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</si>
  <si>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</si>
  <si>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</si>
  <si>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</si>
  <si>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</si>
  <si>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</si>
  <si>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</si>
  <si>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</si>
  <si>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</si>
  <si>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</si>
  <si>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</si>
  <si>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</si>
  <si>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</si>
  <si>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</si>
  <si>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</si>
  <si>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</si>
  <si>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</si>
  <si>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</si>
  <si>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</si>
  <si>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</si>
  <si>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</si>
  <si>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</si>
  <si>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</si>
  <si>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</si>
  <si>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</si>
  <si>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</si>
  <si>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</si>
  <si>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</si>
  <si>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</si>
  <si>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</si>
  <si>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</si>
  <si>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</si>
  <si>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</si>
  <si>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</si>
  <si>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</si>
  <si>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</si>
  <si>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</si>
  <si>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</si>
  <si>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</si>
  <si>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</si>
  <si>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</si>
  <si>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</si>
  <si>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</si>
  <si>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</si>
  <si>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</si>
  <si>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</si>
  <si>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</si>
  <si>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</si>
  <si>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</si>
  <si>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</si>
  <si>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</si>
  <si>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</si>
  <si>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</si>
  <si>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</si>
  <si>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</si>
  <si>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</si>
  <si>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</si>
  <si>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</si>
  <si>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</si>
  <si>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</si>
  <si>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</si>
  <si>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</si>
  <si>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</si>
  <si>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</si>
  <si>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</si>
  <si>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</si>
  <si>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</si>
  <si>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</si>
  <si>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</si>
  <si>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</si>
  <si>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</si>
  <si>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</si>
  <si>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</si>
  <si>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</si>
  <si>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</si>
  <si>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</si>
  <si>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</si>
  <si>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</si>
  <si>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</si>
  <si>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</si>
  <si>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</si>
  <si>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</si>
  <si>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</si>
  <si>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</si>
  <si>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</si>
  <si>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</si>
  <si>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</si>
  <si>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</si>
  <si>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</si>
  <si>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</si>
  <si>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</si>
  <si>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</si>
  <si>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</si>
  <si>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</si>
  <si>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</si>
  <si>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</si>
  <si>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</si>
  <si>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</si>
  <si>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</si>
  <si>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</si>
  <si>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</si>
  <si>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</si>
  <si>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</si>
  <si>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</si>
  <si>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</si>
  <si>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</si>
  <si>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</si>
  <si>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</si>
  <si>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</si>
  <si>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</si>
  <si>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</si>
  <si>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</si>
  <si>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</si>
  <si>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</si>
  <si>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</si>
  <si>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</si>
  <si>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</si>
  <si>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</si>
  <si>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</si>
  <si>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</si>
  <si>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</si>
  <si>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</si>
  <si>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</si>
  <si>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</si>
  <si>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</si>
  <si>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</si>
  <si>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</si>
  <si>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</si>
  <si>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</si>
  <si>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</si>
  <si>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</si>
  <si>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</si>
  <si>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</si>
  <si>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</si>
  <si>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</si>
  <si>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</si>
  <si>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</si>
  <si>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</si>
  <si>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</si>
  <si>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</si>
  <si>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</si>
  <si>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</si>
  <si>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</si>
  <si>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</si>
  <si>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</si>
  <si>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</si>
  <si>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</si>
  <si>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</si>
  <si>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</si>
  <si>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</si>
  <si>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</si>
  <si>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</si>
  <si>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</si>
  <si>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</si>
  <si>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</si>
  <si>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</si>
  <si>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</si>
  <si>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</si>
  <si>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</si>
  <si>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</si>
  <si>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</si>
  <si>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</si>
  <si>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</si>
  <si>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</si>
  <si>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</si>
  <si>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</si>
  <si>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</si>
  <si>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</si>
  <si>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</si>
  <si>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</si>
  <si>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</si>
  <si>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</si>
  <si>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</si>
  <si>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</si>
  <si>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</si>
  <si>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</si>
  <si>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</si>
  <si>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</si>
  <si>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</si>
  <si>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</si>
  <si>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</si>
  <si>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</si>
  <si>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</si>
  <si>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</si>
  <si>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</si>
  <si>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</si>
  <si>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</si>
  <si>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</si>
  <si>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</si>
  <si>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</si>
  <si>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</si>
  <si>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</si>
  <si>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</si>
  <si>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</si>
  <si>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</si>
  <si>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</si>
  <si>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</si>
  <si>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</si>
  <si>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</si>
  <si>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</si>
  <si>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</si>
  <si>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</si>
  <si>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</si>
  <si>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</si>
  <si>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</si>
  <si>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</si>
  <si>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</si>
  <si>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</si>
  <si>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</si>
  <si>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</si>
  <si>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</si>
  <si>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</si>
  <si>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</si>
  <si>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</si>
  <si>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</si>
  <si>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</si>
  <si>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</si>
  <si>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</si>
  <si>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</si>
  <si>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</si>
  <si>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</si>
  <si>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</si>
  <si>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</si>
  <si>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</si>
  <si>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</si>
  <si>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</si>
  <si>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</si>
  <si>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</si>
  <si>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</si>
  <si>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</si>
  <si>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</si>
  <si>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</si>
  <si>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</si>
  <si>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</si>
  <si>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</si>
  <si>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</si>
  <si>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</si>
  <si>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</si>
  <si>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</si>
  <si>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</si>
  <si>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</si>
  <si>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</si>
  <si>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</si>
  <si>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</si>
  <si>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</si>
  <si>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</si>
  <si>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</si>
  <si>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</si>
  <si>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</si>
  <si>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</si>
  <si>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</si>
  <si>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</si>
  <si>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</si>
  <si>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</si>
  <si>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</si>
  <si>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</si>
  <si>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</si>
  <si>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</si>
  <si>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</si>
  <si>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</si>
  <si>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</si>
  <si>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</si>
  <si>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</si>
  <si>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</si>
  <si>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</si>
  <si>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</si>
  <si>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</si>
  <si>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</si>
  <si>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</si>
  <si>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</si>
  <si>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</si>
  <si>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</si>
  <si>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</si>
  <si>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</si>
  <si>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</si>
  <si>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</si>
  <si>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</si>
  <si>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</si>
  <si>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</si>
  <si>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</si>
  <si>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</si>
  <si>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</si>
  <si>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</si>
  <si>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</si>
  <si>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</si>
  <si>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</si>
  <si>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</si>
  <si>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</si>
  <si>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</si>
  <si>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</si>
  <si>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</si>
  <si>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</si>
  <si>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</si>
  <si>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</si>
  <si>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</si>
  <si>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</si>
  <si>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</si>
  <si>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</si>
  <si>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</si>
  <si>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</si>
  <si>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</si>
  <si>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</si>
  <si>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</si>
  <si>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</si>
  <si>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</si>
  <si>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</si>
  <si>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</si>
  <si>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</si>
  <si>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</si>
  <si>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</si>
  <si>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</si>
  <si>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</si>
  <si>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</si>
  <si>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</si>
  <si>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</si>
  <si>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</si>
  <si>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</si>
  <si>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</si>
  <si>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</si>
  <si>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</si>
  <si>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</si>
  <si>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</si>
  <si>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</si>
  <si>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</si>
  <si>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</si>
  <si>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</si>
  <si>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</si>
  <si>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</si>
  <si>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</si>
  <si>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</si>
  <si>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</si>
  <si>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</si>
  <si>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</si>
  <si>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</si>
  <si>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</si>
  <si>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</si>
  <si>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</si>
  <si>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</si>
  <si>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</si>
  <si>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</si>
  <si>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</si>
  <si>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</si>
  <si>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</si>
  <si>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</si>
  <si>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</si>
  <si>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</si>
  <si>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</si>
  <si>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</si>
  <si>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</si>
  <si>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</si>
  <si>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</si>
  <si>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</si>
  <si>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</si>
  <si>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</si>
  <si>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</si>
  <si>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</si>
  <si>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</si>
  <si>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</si>
  <si>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</si>
  <si>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</si>
  <si>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</si>
  <si>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</si>
  <si>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</si>
  <si>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</si>
  <si>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</si>
  <si>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</si>
  <si>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</si>
  <si>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</si>
  <si>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</si>
  <si>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</si>
  <si>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</si>
  <si>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</si>
  <si>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</si>
  <si>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</si>
  <si>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</si>
  <si>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</si>
  <si>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</si>
  <si>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</si>
  <si>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</si>
  <si>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</si>
  <si>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</si>
  <si>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</si>
  <si>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</si>
  <si>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</si>
  <si>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</si>
  <si>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</si>
  <si>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</si>
  <si>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</si>
  <si>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</si>
  <si>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</si>
  <si>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</si>
  <si>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</si>
  <si>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</si>
  <si>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</si>
  <si>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</si>
  <si>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</si>
  <si>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</si>
  <si>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</si>
  <si>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</si>
  <si>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</si>
  <si>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</si>
  <si>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</si>
  <si>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</si>
  <si>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</si>
  <si>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</si>
  <si>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</si>
  <si>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</si>
  <si>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</si>
  <si>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</si>
  <si>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</si>
  <si>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</si>
  <si>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</si>
  <si>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</si>
  <si>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</si>
  <si>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</si>
  <si>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</si>
  <si>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</si>
  <si>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</si>
  <si>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</si>
  <si>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</si>
  <si>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</si>
  <si>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</si>
  <si>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</si>
  <si>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</si>
  <si>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</si>
  <si>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</si>
  <si>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</si>
  <si>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</si>
  <si>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</si>
  <si>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</si>
  <si>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</si>
  <si>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</si>
  <si>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</si>
  <si>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</si>
  <si>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</si>
  <si>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</si>
  <si>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</si>
  <si>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</si>
  <si>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</si>
  <si>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</si>
  <si>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</si>
  <si>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</si>
  <si>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</si>
  <si>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</si>
  <si>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</si>
  <si>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</si>
  <si>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</si>
  <si>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</si>
  <si>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</si>
  <si>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</si>
  <si>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</si>
  <si>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</si>
  <si>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</si>
  <si>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</si>
  <si>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</si>
  <si>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</si>
  <si>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</si>
  <si>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</si>
  <si>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</si>
  <si>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</si>
  <si>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</si>
  <si>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</si>
  <si>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</si>
  <si>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</si>
  <si>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</si>
  <si>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</si>
  <si>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</si>
  <si>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</si>
  <si>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</si>
  <si>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</si>
  <si>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</si>
  <si>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</si>
  <si>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</si>
  <si>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</si>
  <si>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</si>
  <si>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</si>
  <si>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</si>
  <si>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</si>
  <si>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</si>
  <si>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</si>
  <si>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</si>
  <si>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</si>
  <si>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</si>
  <si>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</si>
  <si>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</si>
  <si>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</si>
  <si>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</si>
  <si>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</si>
  <si>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</si>
  <si>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</si>
  <si>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</si>
  <si>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</si>
  <si>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</si>
  <si>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</si>
  <si>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</si>
  <si>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</si>
  <si>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</si>
  <si>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</si>
  <si>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</si>
  <si>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</si>
  <si>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</si>
  <si>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</si>
  <si>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</si>
  <si>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</si>
  <si>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</si>
  <si>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</si>
  <si>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</si>
  <si>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</si>
  <si>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</si>
  <si>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</si>
  <si>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</si>
  <si>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</si>
  <si>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</si>
  <si>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</si>
  <si>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</si>
  <si>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</si>
  <si>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</si>
  <si>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</si>
  <si>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</si>
  <si>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</si>
  <si>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</si>
  <si>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</si>
  <si>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</si>
  <si>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</si>
  <si>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</si>
  <si>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</si>
  <si>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</si>
  <si>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</si>
  <si>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</si>
  <si>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</si>
  <si>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</si>
  <si>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</si>
  <si>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</si>
  <si>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</si>
  <si>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</si>
  <si>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</si>
  <si>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</si>
  <si>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</si>
  <si>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</si>
  <si>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</si>
  <si>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</si>
  <si>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</si>
  <si>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</si>
  <si>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</si>
  <si>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</si>
  <si>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</si>
  <si>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</si>
  <si>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</si>
  <si>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</si>
  <si>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</si>
  <si>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</si>
  <si>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</si>
  <si>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</si>
  <si>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</si>
  <si>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</si>
  <si>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</si>
  <si>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</si>
  <si>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</si>
  <si>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</si>
  <si>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</si>
  <si>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</si>
  <si>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</si>
  <si>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</si>
  <si>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</si>
  <si>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</si>
  <si>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</si>
  <si>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</si>
  <si>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</si>
  <si>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</si>
  <si>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</si>
  <si>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</si>
  <si>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</si>
  <si>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</si>
  <si>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</si>
  <si>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</si>
  <si>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</si>
  <si>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</si>
  <si>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</si>
  <si>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</si>
  <si>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</si>
  <si>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</si>
  <si>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</si>
  <si>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</si>
  <si>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</si>
  <si>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</si>
  <si>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</si>
  <si>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</si>
  <si>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</si>
  <si>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</si>
  <si>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</si>
  <si>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</si>
  <si>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</si>
  <si>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</si>
  <si>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</si>
  <si>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</si>
  <si>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</si>
  <si>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</si>
  <si>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</si>
  <si>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</si>
  <si>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</si>
  <si>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</si>
  <si>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</si>
  <si>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</si>
  <si>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</si>
  <si>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</si>
  <si>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</si>
  <si>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</si>
  <si>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</si>
  <si>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</si>
  <si>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</si>
  <si>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</si>
  <si>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</si>
  <si>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</si>
  <si>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</si>
  <si>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</si>
  <si>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</si>
  <si>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</si>
  <si>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</si>
  <si>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</si>
  <si>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</si>
  <si>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</si>
  <si>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</si>
  <si>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</si>
  <si>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</si>
  <si>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</si>
  <si>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</si>
  <si>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</si>
  <si>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</si>
  <si>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</si>
  <si>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</si>
  <si>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</si>
  <si>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</si>
  <si>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</si>
  <si>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</si>
  <si>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</si>
  <si>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</si>
  <si>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</si>
  <si>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</si>
  <si>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</si>
  <si>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</si>
  <si>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</si>
  <si>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</si>
  <si>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</si>
  <si>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</si>
  <si>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</si>
  <si>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</si>
  <si>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</si>
  <si>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</si>
  <si>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</si>
  <si>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</si>
  <si>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</si>
  <si>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</si>
  <si>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</si>
  <si>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</si>
  <si>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</si>
  <si>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</si>
  <si>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</si>
  <si>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</si>
  <si>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</si>
  <si>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</si>
  <si>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</si>
  <si>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</si>
  <si>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</si>
  <si>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</si>
  <si>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</si>
  <si>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</si>
  <si>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</si>
  <si>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</si>
  <si>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</si>
  <si>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</si>
  <si>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</si>
  <si>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</si>
  <si>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</si>
  <si>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</si>
  <si>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</si>
  <si>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</si>
  <si>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</si>
  <si>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</si>
  <si>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</si>
  <si>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</si>
  <si>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</si>
  <si>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</si>
  <si>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</si>
  <si>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</si>
  <si>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</si>
  <si>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</si>
  <si>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</si>
  <si>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</si>
  <si>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</si>
  <si>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</si>
  <si>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</si>
  <si>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</si>
  <si>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</si>
  <si>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</si>
  <si>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</si>
  <si>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</si>
  <si>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</si>
  <si>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</si>
  <si>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</si>
  <si>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</si>
  <si>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</si>
  <si>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</si>
  <si>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</si>
  <si>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</si>
  <si>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</si>
  <si>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</si>
  <si>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</si>
  <si>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</si>
  <si>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</si>
  <si>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</si>
  <si>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</si>
  <si>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</si>
  <si>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</si>
  <si>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</si>
  <si>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</si>
  <si>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</si>
  <si>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</si>
  <si>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</si>
  <si>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</si>
  <si>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</si>
  <si>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</si>
  <si>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</si>
  <si>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</si>
  <si>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</si>
  <si>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</si>
  <si>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</si>
  <si>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</si>
  <si>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</si>
  <si>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</si>
  <si>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</si>
  <si>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</si>
  <si>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</si>
  <si>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</si>
  <si>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</si>
  <si>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</si>
  <si>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</si>
  <si>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</si>
  <si>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</si>
  <si>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</si>
  <si>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</si>
  <si>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</si>
  <si>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</si>
  <si>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</si>
  <si>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</si>
  <si>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</si>
  <si>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</si>
  <si>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</si>
  <si>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</si>
  <si>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</si>
  <si>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</si>
  <si>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</si>
  <si>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</si>
  <si>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</si>
  <si>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</si>
  <si>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</si>
  <si>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</si>
  <si>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</si>
  <si>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</si>
  <si>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</si>
  <si>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</si>
  <si>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</si>
  <si>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</si>
  <si>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</si>
  <si>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</si>
  <si>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</si>
  <si>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</si>
  <si>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</si>
  <si>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</si>
  <si>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</si>
  <si>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</si>
  <si>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</si>
  <si>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</si>
  <si>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</si>
  <si>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</si>
  <si>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</si>
  <si>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</si>
  <si>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</si>
  <si>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</si>
  <si>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</si>
  <si>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</si>
  <si>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</si>
  <si>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</si>
  <si>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</si>
  <si>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</si>
  <si>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</si>
  <si>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</si>
  <si>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</si>
  <si>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</si>
  <si>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</si>
  <si>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</si>
  <si>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</si>
  <si>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</si>
  <si>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</si>
  <si>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</si>
  <si>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</si>
  <si>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</si>
  <si>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</si>
  <si>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</si>
  <si>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</si>
  <si>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</si>
  <si>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</si>
  <si>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</si>
  <si>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</si>
  <si>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</si>
  <si>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</si>
  <si>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</si>
  <si>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</si>
  <si>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</si>
  <si>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</si>
  <si>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</si>
  <si>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</si>
  <si>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</si>
  <si>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</si>
  <si>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</si>
  <si>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</si>
  <si>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</si>
  <si>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</si>
  <si>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</si>
  <si>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</si>
  <si>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</si>
  <si>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</si>
  <si>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</si>
  <si>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</si>
  <si>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</si>
  <si>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</si>
  <si>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</si>
  <si>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</si>
  <si>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</si>
  <si>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</si>
  <si>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</si>
  <si>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</si>
  <si>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</si>
  <si>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</si>
  <si>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</si>
  <si>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</si>
  <si>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</si>
  <si>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</si>
  <si>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</si>
  <si>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</si>
  <si>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</si>
  <si>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</si>
  <si>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</si>
  <si>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</si>
  <si>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</si>
  <si>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</si>
  <si>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</si>
  <si>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</si>
  <si>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</si>
  <si>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</si>
  <si>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</si>
  <si>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</si>
  <si>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</si>
  <si>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</si>
  <si>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</si>
  <si>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</si>
  <si>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</si>
  <si>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</si>
  <si>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</si>
  <si>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</si>
  <si>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</si>
  <si>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</si>
  <si>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</si>
  <si>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</si>
  <si>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</si>
  <si>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</si>
  <si>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</si>
  <si>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</si>
  <si>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</si>
  <si>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</si>
  <si>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</si>
  <si>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</si>
  <si>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</si>
  <si>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</si>
  <si>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</si>
  <si>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</si>
  <si>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</si>
  <si>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</si>
  <si>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</si>
  <si>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</si>
  <si>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</si>
  <si>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</si>
  <si>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</si>
  <si>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</si>
  <si>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</si>
  <si>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</si>
  <si>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</si>
  <si>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</si>
  <si>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</si>
  <si>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</si>
  <si>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</si>
  <si>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</si>
  <si>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</si>
  <si>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</si>
  <si>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</si>
  <si>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</si>
  <si>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</si>
  <si>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</si>
  <si>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</si>
  <si>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</si>
  <si>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</si>
  <si>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</si>
  <si>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</si>
  <si>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</si>
  <si>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</si>
  <si>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</si>
  <si>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</si>
  <si>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</si>
  <si>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</si>
  <si>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</si>
  <si>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</si>
  <si>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</si>
  <si>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</si>
  <si>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</si>
  <si>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</si>
  <si>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</si>
  <si>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</si>
  <si>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</si>
  <si>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</si>
  <si>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</si>
  <si>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</si>
  <si>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</si>
  <si>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</si>
  <si>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</si>
  <si>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</si>
  <si>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</si>
  <si>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</si>
  <si>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</si>
  <si>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</si>
  <si>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</si>
  <si>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</si>
  <si>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</si>
  <si>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</si>
  <si>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</si>
  <si>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</si>
  <si>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</si>
  <si>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</si>
  <si>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</si>
  <si>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</si>
  <si>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</si>
  <si>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</si>
  <si>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</si>
  <si>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</si>
  <si>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</si>
  <si>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</si>
  <si>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</si>
  <si>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</si>
  <si>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</si>
  <si>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</si>
  <si>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</si>
  <si>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</si>
  <si>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</si>
  <si>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</si>
  <si>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</si>
  <si>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</si>
  <si>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</si>
  <si>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</si>
  <si>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</si>
  <si>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</si>
  <si>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</si>
  <si>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</si>
  <si>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</si>
  <si>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</si>
  <si>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</si>
  <si>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</si>
  <si>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</si>
  <si>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</si>
  <si>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</si>
  <si>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</si>
  <si>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</si>
  <si>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</si>
  <si>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</si>
  <si>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</si>
  <si>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</si>
  <si>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</si>
  <si>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</si>
  <si>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</si>
  <si>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</si>
  <si>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</si>
  <si>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</si>
  <si>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</si>
  <si>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</si>
  <si>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</si>
  <si>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</si>
  <si>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</si>
  <si>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</si>
  <si>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</si>
  <si>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</si>
  <si>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</si>
  <si>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</si>
  <si>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</si>
  <si>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</si>
  <si>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</si>
  <si>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</si>
  <si>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</si>
  <si>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</si>
  <si>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</si>
  <si>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</si>
  <si>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</si>
  <si>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</si>
  <si>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</si>
  <si>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</si>
  <si>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</si>
  <si>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</si>
  <si>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</si>
  <si>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</si>
  <si>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</si>
  <si>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</si>
  <si>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</si>
  <si>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</si>
  <si>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</si>
  <si>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</si>
  <si>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</si>
  <si>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</si>
  <si>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</si>
  <si>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</si>
  <si>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</si>
  <si>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</si>
  <si>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</si>
  <si>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</si>
  <si>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</si>
  <si>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</si>
  <si>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</si>
  <si>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</si>
  <si>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</si>
  <si>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</si>
  <si>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</si>
  <si>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</si>
  <si>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</si>
  <si>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</si>
  <si>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</si>
  <si>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</si>
  <si>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</si>
  <si>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</si>
  <si>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</si>
  <si>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</si>
  <si>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</si>
  <si>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</si>
  <si>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</si>
  <si>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</si>
  <si>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</si>
  <si>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</si>
  <si>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</si>
  <si>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</si>
  <si>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</si>
  <si>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</si>
  <si>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</si>
  <si>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</si>
  <si>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</si>
  <si>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</si>
  <si>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</si>
  <si>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</si>
  <si>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</si>
  <si>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</si>
  <si>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</si>
  <si>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</si>
  <si>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</si>
  <si>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</si>
  <si>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</si>
  <si>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</si>
  <si>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</si>
  <si>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</si>
  <si>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</si>
  <si>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</si>
  <si>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</si>
  <si>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</si>
  <si>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</si>
  <si>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</si>
  <si>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</si>
  <si>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</si>
  <si>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</si>
  <si>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</si>
  <si>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</si>
  <si>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</si>
  <si>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</si>
  <si>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</si>
  <si>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</si>
  <si>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</si>
  <si>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</si>
  <si>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</si>
  <si>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</si>
  <si>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</si>
  <si>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</si>
  <si>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</si>
  <si>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</si>
  <si>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</si>
  <si>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</si>
  <si>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</si>
  <si>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</si>
  <si>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</si>
  <si>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</si>
  <si>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</si>
  <si>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</si>
  <si>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</si>
  <si>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</si>
  <si>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</si>
  <si>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</si>
  <si>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</si>
  <si>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</si>
  <si>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</si>
  <si>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</si>
  <si>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</si>
  <si>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</si>
  <si>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</si>
  <si>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</si>
  <si>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</si>
  <si>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</si>
  <si>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</si>
  <si>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</si>
  <si>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</si>
  <si>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</si>
  <si>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</si>
  <si>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</si>
  <si>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</si>
  <si>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</si>
  <si>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</si>
  <si>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</si>
  <si>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</si>
  <si>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</si>
  <si>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</si>
  <si>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</si>
  <si>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</si>
  <si>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</si>
  <si>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</si>
  <si>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</si>
  <si>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</si>
  <si>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</si>
  <si>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</si>
  <si>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</si>
  <si>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</si>
  <si>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</si>
  <si>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</si>
  <si>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</si>
  <si>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</si>
  <si>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</si>
  <si>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</si>
  <si>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</si>
  <si>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</si>
  <si>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</si>
  <si>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</si>
  <si>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</si>
  <si>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</si>
  <si>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</si>
  <si>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</si>
  <si>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</si>
  <si>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</si>
  <si>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</si>
  <si>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</si>
  <si>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</si>
  <si>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</si>
  <si>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</si>
  <si>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</si>
  <si>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</si>
  <si>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</si>
  <si>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</si>
  <si>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</si>
  <si>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</si>
  <si>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</si>
  <si>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</si>
  <si>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</si>
  <si>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</si>
  <si>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</si>
  <si>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</si>
  <si>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</si>
  <si>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</si>
  <si>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</si>
  <si>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</si>
  <si>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</si>
  <si>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</si>
  <si>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</si>
  <si>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</si>
  <si>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</si>
  <si>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</si>
  <si>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</si>
  <si>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</si>
  <si>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</si>
  <si>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</si>
  <si>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</si>
  <si>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</si>
  <si>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</si>
  <si>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</si>
  <si>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</si>
  <si>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</si>
  <si>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</si>
  <si>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</si>
  <si>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</si>
  <si>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</si>
  <si>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</si>
  <si>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</si>
  <si>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</si>
  <si>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</si>
  <si>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</si>
  <si>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</si>
  <si>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</si>
  <si>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</si>
  <si>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</si>
  <si>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</si>
  <si>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</si>
  <si>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</si>
  <si>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</si>
  <si>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</si>
  <si>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</si>
  <si>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</si>
  <si>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</si>
  <si>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</si>
  <si>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</si>
  <si>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</si>
  <si>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</si>
  <si>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</si>
  <si>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</si>
  <si>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</si>
  <si>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</si>
  <si>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</si>
  <si>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</si>
  <si>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</si>
  <si>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</si>
  <si>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</si>
  <si>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</si>
  <si>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</si>
  <si>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</si>
  <si>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</si>
  <si>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</si>
  <si>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</si>
  <si>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</si>
  <si>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</si>
  <si>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</si>
  <si>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</si>
  <si>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</si>
  <si>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</si>
  <si>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</si>
  <si>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</si>
  <si>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</si>
  <si>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</si>
  <si>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</si>
  <si>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</si>
  <si>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</si>
  <si>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</si>
  <si>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</si>
  <si>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</si>
  <si>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</si>
  <si>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</si>
  <si>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</si>
  <si>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</si>
  <si>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</si>
  <si>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</si>
  <si>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</si>
  <si>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</si>
  <si>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</si>
  <si>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</si>
  <si>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</si>
  <si>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</si>
  <si>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</si>
  <si>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</si>
  <si>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</si>
  <si>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</si>
  <si>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</si>
  <si>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</si>
  <si>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</si>
  <si>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</si>
  <si>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</si>
  <si>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</si>
  <si>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</si>
  <si>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</si>
  <si>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</si>
  <si>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</si>
  <si>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</si>
  <si>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</si>
  <si>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</si>
  <si>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</si>
  <si>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</si>
  <si>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</si>
  <si>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</si>
  <si>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</si>
  <si>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</si>
  <si>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</si>
  <si>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</si>
  <si>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</si>
  <si>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</si>
  <si>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</si>
  <si>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</si>
  <si>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</si>
  <si>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</si>
  <si>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</si>
  <si>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</si>
  <si>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</si>
  <si>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</si>
  <si>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</si>
  <si>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</si>
  <si>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</si>
  <si>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</si>
  <si>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</si>
  <si>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</si>
  <si>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</si>
  <si>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</si>
  <si>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</si>
  <si>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</si>
  <si>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</si>
  <si>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</si>
  <si>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</si>
  <si>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</si>
  <si>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</si>
  <si>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</si>
  <si>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</si>
  <si>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</si>
  <si>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</si>
  <si>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</si>
  <si>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</si>
  <si>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</si>
  <si>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</si>
  <si>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</si>
  <si>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</si>
  <si>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</si>
  <si>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</si>
  <si>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</si>
  <si>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</si>
  <si>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</si>
  <si>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</si>
  <si>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</si>
  <si>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</si>
  <si>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</si>
  <si>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</si>
  <si>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</si>
  <si>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</si>
  <si>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</si>
  <si>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</si>
  <si>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</si>
  <si>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</si>
  <si>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</si>
  <si>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</si>
  <si>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</si>
  <si>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</si>
  <si>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</si>
  <si>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</si>
  <si>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</si>
  <si>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</si>
  <si>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</si>
  <si>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</si>
  <si>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</si>
  <si>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</si>
  <si>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</si>
  <si>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</si>
  <si>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</si>
  <si>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</si>
  <si>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</si>
  <si>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</si>
  <si>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</si>
  <si>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</si>
  <si>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</si>
  <si>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</si>
  <si>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</si>
  <si>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</si>
  <si>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</si>
  <si>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</si>
  <si>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</si>
  <si>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</si>
  <si>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</si>
  <si>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</si>
  <si>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</si>
  <si>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</si>
  <si>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</si>
  <si>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</si>
  <si>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</si>
  <si>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</si>
  <si>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</si>
  <si>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</si>
  <si>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</si>
  <si>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</si>
  <si>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</si>
  <si>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</si>
  <si>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</si>
  <si>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</si>
  <si>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</si>
  <si>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</si>
  <si>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</si>
  <si>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</si>
  <si>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</si>
  <si>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</si>
  <si>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</si>
  <si>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</si>
  <si>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</si>
  <si>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</si>
  <si>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</si>
  <si>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</si>
  <si>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</si>
  <si>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</si>
  <si>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</si>
  <si>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</si>
  <si>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</si>
  <si>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</si>
  <si>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</si>
  <si>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</si>
  <si>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</si>
  <si>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</si>
  <si>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</si>
  <si>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</si>
  <si>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</si>
  <si>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</si>
  <si>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</si>
  <si>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</si>
  <si>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</si>
  <si>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</si>
  <si>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</si>
  <si>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</si>
  <si>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</si>
  <si>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</si>
  <si>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</si>
  <si>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</si>
  <si>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</si>
  <si>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</si>
  <si>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</si>
  <si>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</si>
  <si>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</si>
  <si>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</si>
  <si>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</si>
  <si>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</si>
  <si>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</si>
  <si>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</si>
  <si>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</si>
  <si>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</si>
  <si>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</si>
  <si>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</si>
  <si>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</si>
  <si>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</si>
  <si>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</si>
  <si>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</si>
  <si>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</si>
  <si>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</si>
  <si>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</si>
  <si>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</si>
  <si>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</si>
  <si>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</si>
  <si>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</si>
  <si>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</si>
  <si>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</si>
  <si>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</si>
  <si>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</si>
  <si>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</si>
  <si>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</si>
  <si>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</si>
  <si>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</si>
  <si>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</si>
  <si>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</si>
  <si>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</si>
  <si>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</si>
  <si>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</si>
  <si>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</si>
  <si>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</si>
  <si>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</si>
  <si>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</si>
  <si>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</si>
  <si>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</si>
  <si>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</si>
  <si>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</si>
  <si>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</si>
  <si>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</si>
  <si>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</si>
  <si>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</si>
  <si>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</si>
  <si>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</si>
  <si>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</si>
  <si>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</si>
  <si>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</si>
  <si>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</si>
  <si>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</si>
  <si>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</si>
  <si>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</si>
  <si>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</si>
  <si>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</si>
  <si>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</si>
  <si>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</si>
  <si>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</si>
  <si>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</si>
  <si>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</si>
  <si>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</si>
  <si>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</si>
  <si>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</si>
  <si>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</si>
  <si>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</si>
  <si>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</si>
  <si>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</si>
  <si>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</si>
  <si>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</si>
  <si>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</si>
  <si>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</si>
  <si>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</si>
  <si>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</si>
  <si>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</si>
  <si>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</si>
  <si>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</si>
  <si>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</si>
  <si>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</si>
  <si>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</si>
  <si>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</si>
  <si>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</si>
  <si>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</si>
  <si>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</si>
  <si>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</si>
  <si>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</si>
  <si>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</si>
  <si>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</si>
  <si>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</si>
  <si>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</si>
  <si>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</si>
  <si>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</si>
  <si>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</si>
  <si>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</si>
  <si>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</si>
  <si>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</si>
  <si>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</si>
  <si>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</si>
  <si>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</si>
  <si>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</si>
  <si>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</si>
  <si>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</si>
  <si>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</si>
  <si>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</si>
  <si>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</si>
  <si>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</si>
  <si>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</si>
  <si>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</si>
  <si>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</si>
  <si>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</si>
  <si>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</si>
  <si>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</si>
  <si>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</si>
  <si>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</si>
  <si>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</si>
  <si>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</si>
  <si>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</si>
  <si>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</si>
  <si>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</si>
  <si>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</si>
  <si>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</si>
  <si>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</si>
  <si>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</si>
  <si>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</si>
  <si>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</si>
  <si>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</si>
  <si>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</si>
  <si>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</si>
  <si>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</si>
  <si>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</si>
  <si>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</si>
  <si>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</si>
  <si>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</si>
  <si>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</si>
  <si>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</si>
  <si>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</si>
  <si>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</si>
  <si>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</si>
  <si>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</si>
  <si>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</si>
  <si>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</si>
  <si>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</si>
  <si>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</si>
  <si>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</si>
  <si>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</si>
  <si>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</si>
  <si>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</si>
  <si>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</si>
  <si>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</si>
  <si>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</si>
  <si>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</si>
  <si>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</si>
  <si>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</si>
  <si>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</si>
  <si>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</si>
  <si>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</si>
  <si>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</si>
  <si>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</si>
  <si>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</si>
  <si>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</si>
  <si>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</si>
  <si>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</si>
  <si>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</si>
  <si>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</si>
  <si>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</si>
  <si>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</si>
  <si>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</si>
  <si>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</si>
  <si>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</si>
  <si>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</si>
  <si>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</si>
  <si>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</si>
  <si>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</si>
  <si>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</si>
  <si>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</si>
  <si>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</si>
  <si>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</si>
  <si>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</si>
  <si>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</si>
  <si>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</si>
  <si>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</si>
  <si>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</si>
  <si>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</si>
  <si>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</si>
  <si>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</si>
  <si>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</si>
  <si>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</si>
  <si>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</si>
  <si>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</si>
  <si>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</si>
  <si>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</si>
  <si>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</si>
  <si>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</si>
  <si>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</si>
  <si>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</si>
  <si>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</si>
  <si>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</si>
  <si>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</si>
  <si>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</si>
  <si>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</si>
  <si>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</si>
  <si>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</si>
  <si>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</si>
  <si>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</si>
  <si>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</si>
  <si>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</si>
  <si>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</si>
  <si>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</si>
  <si>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</si>
  <si>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</si>
  <si>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</si>
  <si>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</si>
  <si>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</si>
  <si>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</si>
  <si>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</si>
  <si>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</si>
  <si>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</si>
  <si>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</si>
  <si>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</si>
  <si>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</si>
  <si>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</si>
  <si>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</si>
  <si>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</si>
  <si>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</si>
  <si>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</si>
  <si>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</si>
  <si>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</si>
  <si>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</si>
  <si>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</si>
  <si>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</si>
  <si>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</si>
  <si>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</si>
  <si>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</si>
  <si>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</si>
  <si>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[매크로 설명]</t>
    <phoneticPr fontId="1" type="noConversion"/>
  </si>
  <si>
    <t>2.시트없음 부분이 없다면 "없음"을 기록하지만 빽업시에는 다시확인한다.</t>
    <phoneticPr fontId="1" type="noConversion"/>
  </si>
  <si>
    <t>1.시트이름순서 다시 작성 (숨길시트 기록된 이름에 색칠함)</t>
    <phoneticPr fontId="1" type="noConversion"/>
  </si>
  <si>
    <t>BQ빽업시트이름 순서 : 참고용 (빽업시트에서 복사해옴, 수기로)</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</si>
  <si>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</si>
  <si>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</si>
  <si>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</si>
  <si>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</si>
  <si>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</si>
  <si>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메모</t>
  </si>
  <si>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</si>
  <si>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</si>
  <si>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</si>
  <si>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</si>
  <si>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</si>
  <si>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</si>
  <si>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</si>
  <si>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</si>
  <si>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</si>
  <si>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</si>
  <si>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</si>
  <si>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</si>
  <si>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</si>
  <si>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</si>
  <si>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</si>
  <si>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</si>
  <si>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</si>
  <si>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</si>
  <si>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</si>
  <si>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</si>
  <si>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</si>
  <si>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</si>
  <si>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</si>
  <si>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</si>
  <si>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</si>
  <si>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</si>
  <si>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</si>
  <si>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</si>
  <si>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</si>
  <si>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</si>
  <si>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</si>
  <si>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</si>
  <si>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</si>
  <si>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</si>
  <si>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</si>
  <si>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</si>
  <si>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</si>
  <si>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</si>
  <si>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</si>
  <si>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</si>
  <si>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</si>
  <si>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</si>
  <si>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</si>
  <si>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</si>
  <si>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</si>
  <si>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</si>
  <si>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</si>
  <si>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</si>
  <si>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</si>
  <si>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</si>
  <si>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</si>
  <si>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</si>
  <si>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</si>
  <si>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</si>
  <si>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</si>
  <si>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</si>
  <si>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</si>
  <si>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</si>
  <si>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</si>
  <si>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</si>
  <si>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</si>
  <si>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HU</t>
    <phoneticPr fontId="1" type="noConversion"/>
  </si>
  <si>
    <t>SS북항</t>
    <phoneticPr fontId="1" type="noConversion"/>
  </si>
  <si>
    <t>SS신항</t>
    <phoneticPr fontId="1" type="noConversion"/>
  </si>
  <si>
    <t>동원로엑스</t>
    <phoneticPr fontId="1" type="noConversion"/>
  </si>
  <si>
    <t>ATACAMA</t>
    <phoneticPr fontId="1" type="noConversion"/>
  </si>
  <si>
    <t>가로이동</t>
    <phoneticPr fontId="1" type="noConversion"/>
  </si>
  <si>
    <t>B/L 번호</t>
    <phoneticPr fontId="56"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</si>
  <si>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</si>
  <si>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</si>
  <si>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</si>
  <si>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</si>
  <si>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</si>
  <si>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</si>
  <si>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</si>
  <si>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</si>
  <si>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</si>
  <si>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</si>
  <si>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</si>
  <si>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</si>
  <si>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</si>
  <si>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</si>
  <si>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</si>
  <si>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</si>
  <si>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</si>
  <si>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6"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</si>
  <si>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</si>
  <si>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</si>
  <si>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</si>
  <si>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</si>
  <si>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</si>
  <si>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6" type="noConversion"/>
  </si>
  <si>
    <t>합계</t>
    <phoneticPr fontId="56"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</si>
  <si>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</si>
  <si>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</si>
  <si>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</si>
  <si>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</si>
  <si>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</si>
  <si>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</si>
  <si>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</si>
  <si>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</si>
  <si>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</si>
  <si>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</si>
  <si>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</si>
  <si>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</si>
  <si>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</si>
  <si>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</si>
  <si>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</si>
  <si>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</si>
  <si>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</si>
  <si>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</si>
  <si>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</si>
  <si>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</si>
  <si>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</si>
  <si>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</si>
  <si>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</si>
  <si>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</si>
  <si>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</si>
  <si>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</si>
  <si>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</si>
  <si>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</si>
  <si>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</si>
  <si>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</si>
  <si>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</si>
  <si>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</si>
  <si>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</si>
  <si>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</si>
  <si>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</si>
  <si>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</si>
  <si>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</si>
  <si>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</si>
  <si>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</si>
  <si>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</si>
  <si>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</si>
  <si>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</si>
  <si>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</si>
  <si>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6"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</si>
  <si>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</si>
  <si>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</si>
  <si>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</si>
  <si>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</si>
  <si>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</si>
  <si>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</si>
  <si>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</si>
  <si>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</si>
  <si>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6"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</si>
  <si>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</si>
  <si>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</si>
  <si>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</si>
  <si>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</si>
  <si>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</si>
  <si>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</si>
  <si>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</si>
  <si>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</si>
  <si>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6" type="noConversion"/>
  </si>
  <si>
    <t>완료</t>
    <phoneticPr fontId="56"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</si>
  <si>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</si>
  <si>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</si>
  <si>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</si>
  <si>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</si>
  <si>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</si>
  <si>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</si>
  <si>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</si>
  <si>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</si>
  <si>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</si>
  <si>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</si>
  <si>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</si>
  <si>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</si>
  <si>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</si>
  <si>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</si>
  <si>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</si>
  <si>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</si>
  <si>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</si>
  <si>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</si>
  <si>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운송</t>
    <phoneticPr fontId="1" type="noConversion"/>
  </si>
  <si>
    <t>화찰수량</t>
    <phoneticPr fontId="1" type="noConversion"/>
  </si>
  <si>
    <t>메모2</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</si>
  <si>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</si>
  <si>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</si>
  <si>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</si>
  <si>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</si>
  <si>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</si>
  <si>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</si>
  <si>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</si>
  <si>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</si>
  <si>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</si>
  <si>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</si>
  <si>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</si>
  <si>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</si>
  <si>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</si>
  <si>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</si>
  <si>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</si>
  <si>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</si>
  <si>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</si>
  <si>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</si>
  <si>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</si>
  <si>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</si>
  <si>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</si>
  <si>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</si>
  <si>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</si>
  <si>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</si>
  <si>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</si>
  <si>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</si>
  <si>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</si>
  <si>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</si>
  <si>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</si>
  <si>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</si>
  <si>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</si>
  <si>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</si>
  <si>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</si>
  <si>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</si>
  <si>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</si>
  <si>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</si>
  <si>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</si>
  <si>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</si>
  <si>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</si>
  <si>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</si>
  <si>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</si>
  <si>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</si>
  <si>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</si>
  <si>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</si>
  <si>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</si>
  <si>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</si>
  <si>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</si>
  <si>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</si>
  <si>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</si>
  <si>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</si>
  <si>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</si>
  <si>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</si>
  <si>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</si>
  <si>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</si>
  <si>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</si>
  <si>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</si>
  <si>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</si>
  <si>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</si>
  <si>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</si>
  <si>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</si>
  <si>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</si>
  <si>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</si>
  <si>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</si>
  <si>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</si>
  <si>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</si>
  <si>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</si>
  <si>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</si>
  <si>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</si>
  <si>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</si>
  <si>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</si>
  <si>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</si>
  <si>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</si>
  <si>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</si>
  <si>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</si>
  <si>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</si>
  <si>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</si>
  <si>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</si>
  <si>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</si>
  <si>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</si>
  <si>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</si>
  <si>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</si>
  <si>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</si>
  <si>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</si>
  <si>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</si>
  <si>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</si>
  <si>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</si>
  <si>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</si>
  <si>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</si>
  <si>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</si>
  <si>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</si>
  <si>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</si>
  <si>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</si>
  <si>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</si>
  <si>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</si>
  <si>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운송</t>
    <phoneticPr fontId="1" type="noConversion"/>
  </si>
  <si>
    <t>선사</t>
    <phoneticPr fontId="1" type="noConversion"/>
  </si>
  <si>
    <t>화찰BL</t>
    <phoneticPr fontId="1" type="noConversion"/>
  </si>
  <si>
    <t>화찰입항</t>
    <phoneticPr fontId="1" type="noConversion"/>
  </si>
  <si>
    <t>메모</t>
    <phoneticPr fontId="1" type="noConversion"/>
  </si>
  <si>
    <t>작성</t>
    <phoneticPr fontId="1" type="noConversion"/>
  </si>
  <si>
    <t>컨테이너NO.</t>
    <phoneticPr fontId="1" type="noConversion"/>
  </si>
  <si>
    <t>반입NO.</t>
    <phoneticPr fontId="1" type="noConversion"/>
  </si>
  <si>
    <t>도착시간</t>
    <phoneticPr fontId="1" type="noConversion"/>
  </si>
  <si>
    <t>구분</t>
    <phoneticPr fontId="1" type="noConversion"/>
  </si>
  <si>
    <t>면허</t>
    <phoneticPr fontId="1" type="noConversion"/>
  </si>
  <si>
    <t>포딩</t>
    <phoneticPr fontId="1" type="noConversion"/>
  </si>
  <si>
    <t>CY/적재</t>
    <phoneticPr fontId="1" type="noConversion"/>
  </si>
  <si>
    <t>화찰 선명</t>
    <phoneticPr fontId="1" type="noConversion"/>
  </si>
  <si>
    <t>배차예정정보</t>
    <phoneticPr fontId="1" type="noConversion"/>
  </si>
  <si>
    <t>D목:15000</t>
    <phoneticPr fontId="1" type="noConversion"/>
  </si>
  <si>
    <t>포크오징어</t>
    <phoneticPr fontId="1" type="noConversion"/>
  </si>
  <si>
    <t>반입일</t>
    <phoneticPr fontId="56" type="noConversion"/>
  </si>
  <si>
    <t>화찰선명</t>
    <phoneticPr fontId="1" type="noConversion"/>
  </si>
  <si>
    <t>화물관리</t>
    <phoneticPr fontId="1" type="noConversion"/>
  </si>
  <si>
    <t>화찰수량</t>
    <phoneticPr fontId="1" type="noConversion"/>
  </si>
  <si>
    <t>화찰중량</t>
    <phoneticPr fontId="1" type="noConversion"/>
  </si>
  <si>
    <t>롯데글로벌로지스㈜</t>
    <phoneticPr fontId="1" type="noConversion"/>
  </si>
  <si>
    <t>브라질:ITAPOA</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</si>
  <si>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</si>
  <si>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</si>
  <si>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</si>
  <si>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</si>
  <si>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경태</t>
    <phoneticPr fontId="1" type="noConversion"/>
  </si>
  <si>
    <t>5동일</t>
    <phoneticPr fontId="1" type="noConversion"/>
  </si>
  <si>
    <t>경남99사7171</t>
    <phoneticPr fontId="1" type="noConversion"/>
  </si>
  <si>
    <t>SS</t>
    <phoneticPr fontId="1" type="noConversion"/>
  </si>
  <si>
    <t>신항 070-7438-4563</t>
    <phoneticPr fontId="1" type="noConversion"/>
  </si>
  <si>
    <t>B화:20500</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</si>
  <si>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</si>
  <si>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</si>
  <si>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</si>
  <si>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</si>
  <si>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</si>
  <si>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</si>
  <si>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</si>
  <si>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</si>
  <si>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7동일</t>
    <phoneticPr fontId="1" type="noConversion"/>
  </si>
  <si>
    <t>동원</t>
    <phoneticPr fontId="1" type="noConversion"/>
  </si>
  <si>
    <t>(주)보나미시스템</t>
    <phoneticPr fontId="1" type="noConversion"/>
  </si>
  <si>
    <t>SONG YUN HE</t>
    <phoneticPr fontId="1" type="noConversion"/>
  </si>
  <si>
    <t>축산물</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</si>
  <si>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</si>
  <si>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</si>
  <si>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</si>
  <si>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</si>
  <si>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</si>
  <si>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C수:15000</t>
    <phoneticPr fontId="1" type="noConversion"/>
  </si>
  <si>
    <t>부산99바5806</t>
    <phoneticPr fontId="1" type="noConversion"/>
  </si>
  <si>
    <t>CAPE KORTIA</t>
    <phoneticPr fontId="1" type="noConversion"/>
  </si>
  <si>
    <t>2024.03.08</t>
    <phoneticPr fontId="1" type="noConversion"/>
  </si>
  <si>
    <t>한타(SS신항).신항만</t>
    <phoneticPr fontId="1" type="noConversion"/>
  </si>
  <si>
    <t>SS신항</t>
    <phoneticPr fontId="1" type="noConversion"/>
  </si>
  <si>
    <t>브라질:Paranagua</t>
    <phoneticPr fontId="1" type="noConversion"/>
  </si>
  <si>
    <t>MAEUJBS222223</t>
    <phoneticPr fontId="1" type="noConversion"/>
  </si>
  <si>
    <t>태국:Songkhla</t>
    <phoneticPr fontId="1" type="noConversion"/>
  </si>
  <si>
    <t>ONEYSGZE01469701</t>
    <phoneticPr fontId="1" type="noConversion"/>
  </si>
  <si>
    <t>24MSCU3086I-5076-</t>
    <phoneticPr fontId="1" type="noConversion"/>
  </si>
  <si>
    <t>○</t>
    <phoneticPr fontId="1" type="noConversion"/>
  </si>
  <si>
    <t>MAEUJBS222238</t>
    <phoneticPr fontId="1" type="noConversion"/>
  </si>
  <si>
    <t>LITTLE ATHINA</t>
    <phoneticPr fontId="1" type="noConversion"/>
  </si>
  <si>
    <t>부산98사6035</t>
    <phoneticPr fontId="1" type="noConversion"/>
  </si>
  <si>
    <t>_0221703355 : 0221703355 2국제물류-1</t>
    <phoneticPr fontId="1" type="noConversion"/>
  </si>
  <si>
    <t>24HDMUA093I-0112-</t>
    <phoneticPr fontId="1" type="noConversion"/>
  </si>
  <si>
    <t>MAEUJBS222241</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</si>
  <si>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</si>
  <si>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</si>
  <si>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</si>
  <si>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</si>
  <si>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</si>
  <si>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</si>
  <si>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</si>
  <si>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</si>
  <si>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</si>
  <si>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</si>
  <si>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2024.03.15</t>
    <phoneticPr fontId="1" type="noConversion"/>
  </si>
  <si>
    <t>6/6검색기</t>
    <phoneticPr fontId="1" type="noConversion"/>
  </si>
  <si>
    <t>오징어</t>
    <phoneticPr fontId="1" type="noConversion"/>
  </si>
  <si>
    <t>돈육</t>
    <phoneticPr fontId="1" type="noConversion"/>
  </si>
  <si>
    <t>경태_1_금</t>
    <phoneticPr fontId="1" type="noConversion"/>
  </si>
  <si>
    <t>STARSHIP MERCURY</t>
    <phoneticPr fontId="1" type="noConversion"/>
  </si>
  <si>
    <t>경태_2_월</t>
    <phoneticPr fontId="1" type="noConversion"/>
  </si>
  <si>
    <t>경태.5동일</t>
    <phoneticPr fontId="1" type="noConversion"/>
  </si>
  <si>
    <t>HDMU5576726</t>
    <phoneticPr fontId="1" type="noConversion"/>
  </si>
  <si>
    <t>BCT</t>
    <phoneticPr fontId="1" type="noConversion"/>
  </si>
  <si>
    <t>HDMU5588603</t>
    <phoneticPr fontId="1" type="noConversion"/>
  </si>
  <si>
    <t>HDMU5448050</t>
    <phoneticPr fontId="1" type="noConversion"/>
  </si>
  <si>
    <t>삼진</t>
    <phoneticPr fontId="1" type="noConversion"/>
  </si>
  <si>
    <t>육류</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</si>
  <si>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</si>
  <si>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</si>
  <si>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</si>
  <si>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</si>
  <si>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</si>
  <si>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</si>
  <si>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</si>
  <si>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</si>
  <si>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</si>
  <si>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</si>
  <si>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</si>
  <si>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</si>
  <si>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</si>
  <si>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</si>
  <si>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</si>
  <si>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</si>
  <si>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</si>
  <si>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</si>
  <si>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</si>
  <si>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</si>
  <si>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</si>
  <si>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</si>
  <si>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</si>
  <si>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</si>
  <si>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</si>
  <si>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</si>
  <si>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</si>
  <si>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</si>
  <si>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</si>
  <si>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</si>
  <si>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</si>
  <si>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HU</t>
    <phoneticPr fontId="1" type="noConversion"/>
  </si>
  <si>
    <t>나모TLS</t>
    <phoneticPr fontId="1" type="noConversion"/>
  </si>
  <si>
    <t>이지스</t>
    <phoneticPr fontId="1" type="noConversion"/>
  </si>
  <si>
    <t>금경</t>
    <phoneticPr fontId="1" type="noConversion"/>
  </si>
  <si>
    <t>이지트랜스</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</si>
  <si>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</si>
  <si>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</si>
  <si>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</si>
  <si>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</si>
  <si>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6" type="noConversion"/>
  </si>
  <si>
    <t>반입번호</t>
    <phoneticPr fontId="1" type="noConversion"/>
  </si>
  <si>
    <t>운송차량번호</t>
    <phoneticPr fontId="1" type="noConversion"/>
  </si>
  <si>
    <t>인수자</t>
    <phoneticPr fontId="1" type="noConversion"/>
  </si>
  <si>
    <t>피트</t>
    <phoneticPr fontId="1" type="noConversion"/>
  </si>
  <si>
    <t>운송</t>
    <phoneticPr fontId="1" type="noConversion"/>
  </si>
  <si>
    <t>선사</t>
    <phoneticPr fontId="1" type="noConversion"/>
  </si>
  <si>
    <t>CY/적재</t>
    <phoneticPr fontId="1" type="noConversion"/>
  </si>
  <si>
    <t>화찰선명</t>
    <phoneticPr fontId="1" type="noConversion"/>
  </si>
  <si>
    <t>화물관리</t>
    <phoneticPr fontId="1" type="noConversion"/>
  </si>
  <si>
    <t>화찰수량</t>
    <phoneticPr fontId="1" type="noConversion"/>
  </si>
  <si>
    <t>화찰중량</t>
    <phoneticPr fontId="1" type="noConversion"/>
  </si>
  <si>
    <t>메모2</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</si>
  <si>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</si>
  <si>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</si>
  <si>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</si>
  <si>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</si>
  <si>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</si>
  <si>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</si>
  <si>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</si>
  <si>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</si>
  <si>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</si>
  <si>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</si>
  <si>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</si>
  <si>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</si>
  <si>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</si>
  <si>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</si>
  <si>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</si>
  <si>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</si>
  <si>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</si>
  <si>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</si>
  <si>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</si>
  <si>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</si>
  <si>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</si>
  <si>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</si>
  <si>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</si>
  <si>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</si>
  <si>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</si>
  <si>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</si>
  <si>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</si>
  <si>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</si>
  <si>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</si>
  <si>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</si>
  <si>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</si>
  <si>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</si>
  <si>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</si>
  <si>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</si>
  <si>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</si>
  <si>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</si>
  <si>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</si>
  <si>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</si>
  <si>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</si>
  <si>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</si>
  <si>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</si>
  <si>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</si>
  <si>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</si>
  <si>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</si>
  <si>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</si>
  <si>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</si>
  <si>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</si>
  <si>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</si>
  <si>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</si>
  <si>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</si>
  <si>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</si>
  <si>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</si>
  <si>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</si>
  <si>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</si>
  <si>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</si>
  <si>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</si>
  <si>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</si>
  <si>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</si>
  <si>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</si>
  <si>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</si>
  <si>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</si>
  <si>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</si>
  <si>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</si>
  <si>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</si>
  <si>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</si>
  <si>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</si>
  <si>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</si>
  <si>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</si>
  <si>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</si>
  <si>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</si>
  <si>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</si>
  <si>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</si>
  <si>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</si>
  <si>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</si>
  <si>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</si>
  <si>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</si>
  <si>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</si>
  <si>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</si>
  <si>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</si>
  <si>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</si>
  <si>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</si>
  <si>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</si>
  <si>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</si>
  <si>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</si>
  <si>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</si>
  <si>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</si>
  <si>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</si>
  <si>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</si>
  <si>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</si>
  <si>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</si>
  <si>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</si>
  <si>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</si>
  <si>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</si>
  <si>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</si>
  <si>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</si>
  <si>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</si>
  <si>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</si>
  <si>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</si>
  <si>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</si>
  <si>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</si>
  <si>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</si>
  <si>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</si>
  <si>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</si>
  <si>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</si>
  <si>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</si>
  <si>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</si>
  <si>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</si>
  <si>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</si>
  <si>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</si>
  <si>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</si>
  <si>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</si>
  <si>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</si>
  <si>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</si>
  <si>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</si>
  <si>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</si>
  <si>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</si>
  <si>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</si>
  <si>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</si>
  <si>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</si>
  <si>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</si>
  <si>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</si>
  <si>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</si>
  <si>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</si>
  <si>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</si>
  <si>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</si>
  <si>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</si>
  <si>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</si>
  <si>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</si>
  <si>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</si>
  <si>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</si>
  <si>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</si>
  <si>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</si>
  <si>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</si>
  <si>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</si>
  <si>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</si>
  <si>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</si>
  <si>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</si>
  <si>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</si>
  <si>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</si>
  <si>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</si>
  <si>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</si>
  <si>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</si>
  <si>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</si>
  <si>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</si>
  <si>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</si>
  <si>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</si>
  <si>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</si>
  <si>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</si>
  <si>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</si>
  <si>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</si>
  <si>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</si>
  <si>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</si>
  <si>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</si>
  <si>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</si>
  <si>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</si>
  <si>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</si>
  <si>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</si>
  <si>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</si>
  <si>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</si>
  <si>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</si>
  <si>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</si>
  <si>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</si>
  <si>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</si>
  <si>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</si>
  <si>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</si>
  <si>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</si>
  <si>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</si>
  <si>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</si>
  <si>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</si>
  <si>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</si>
  <si>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</si>
  <si>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</si>
  <si>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</si>
  <si>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</si>
  <si>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</si>
  <si>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</si>
  <si>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</si>
  <si>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</si>
  <si>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</si>
  <si>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</si>
  <si>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</si>
  <si>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</si>
  <si>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</si>
  <si>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</si>
  <si>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</si>
  <si>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</si>
  <si>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</si>
  <si>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</si>
  <si>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</si>
  <si>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</si>
  <si>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</si>
  <si>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</si>
  <si>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</si>
  <si>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</si>
  <si>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</si>
  <si>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</si>
  <si>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</si>
  <si>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</si>
  <si>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</si>
  <si>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</si>
  <si>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</si>
  <si>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</si>
  <si>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</si>
  <si>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</si>
  <si>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</si>
  <si>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</si>
  <si>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</si>
  <si>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</si>
  <si>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</si>
  <si>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</si>
  <si>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</si>
  <si>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</si>
  <si>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</si>
  <si>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</si>
  <si>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</si>
  <si>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</si>
  <si>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</si>
  <si>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</si>
  <si>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</si>
  <si>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</si>
  <si>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</si>
  <si>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</si>
  <si>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</si>
  <si>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</si>
  <si>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</si>
  <si>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</si>
  <si>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</si>
  <si>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</si>
  <si>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</si>
  <si>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</si>
  <si>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</si>
  <si>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</si>
  <si>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</si>
  <si>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</si>
  <si>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</si>
  <si>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</si>
  <si>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</si>
  <si>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</si>
  <si>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</si>
  <si>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</si>
  <si>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</si>
  <si>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</si>
  <si>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</si>
  <si>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</si>
  <si>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</si>
  <si>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</si>
  <si>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</si>
  <si>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</si>
  <si>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</si>
  <si>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</si>
  <si>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</si>
  <si>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</si>
  <si>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</si>
  <si>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</si>
  <si>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</si>
  <si>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</si>
  <si>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</si>
  <si>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</si>
  <si>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</si>
  <si>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</si>
  <si>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</si>
  <si>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</si>
  <si>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</si>
  <si>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</si>
  <si>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</si>
  <si>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</si>
  <si>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</si>
  <si>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</si>
  <si>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</si>
  <si>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</si>
  <si>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</si>
  <si>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</si>
  <si>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</si>
  <si>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</si>
  <si>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</si>
  <si>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</si>
  <si>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</si>
  <si>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</si>
  <si>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</si>
  <si>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</si>
  <si>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</si>
  <si>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</si>
  <si>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</si>
  <si>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</si>
  <si>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</si>
  <si>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</si>
  <si>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</si>
  <si>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</si>
  <si>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</si>
  <si>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</si>
  <si>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</si>
  <si>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</si>
  <si>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</si>
  <si>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</si>
  <si>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</si>
  <si>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</si>
  <si>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</si>
  <si>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</si>
  <si>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</si>
  <si>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</si>
  <si>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</si>
  <si>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</si>
  <si>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</si>
  <si>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</si>
  <si>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</si>
  <si>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</si>
  <si>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</si>
  <si>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</si>
  <si>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</si>
  <si>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</si>
  <si>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</si>
  <si>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</si>
  <si>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</si>
  <si>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</si>
  <si>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</si>
  <si>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</si>
  <si>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</si>
  <si>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</si>
  <si>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</si>
  <si>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</si>
  <si>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</si>
  <si>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</si>
  <si>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</si>
  <si>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</si>
  <si>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</si>
  <si>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</si>
  <si>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</si>
  <si>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</si>
  <si>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</si>
  <si>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</si>
  <si>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</si>
  <si>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</si>
  <si>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</si>
  <si>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</si>
  <si>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</si>
  <si>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</si>
  <si>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</si>
  <si>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</si>
  <si>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</si>
  <si>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</si>
  <si>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</si>
  <si>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</si>
  <si>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</si>
  <si>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</si>
  <si>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</si>
  <si>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</si>
  <si>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</si>
  <si>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</si>
  <si>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</si>
  <si>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</si>
  <si>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</si>
  <si>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</si>
  <si>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</si>
  <si>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</si>
  <si>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</si>
  <si>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</si>
  <si>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</si>
  <si>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</si>
  <si>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</si>
  <si>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</si>
  <si>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</si>
  <si>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</si>
  <si>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</si>
  <si>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</si>
  <si>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</si>
  <si>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</si>
  <si>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</si>
  <si>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</si>
  <si>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</si>
  <si>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</si>
  <si>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</si>
  <si>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</si>
  <si>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</si>
  <si>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</si>
  <si>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</si>
  <si>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</si>
  <si>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</si>
  <si>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</si>
  <si>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</si>
  <si>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</si>
  <si>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</si>
  <si>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</si>
  <si>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</si>
  <si>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</si>
  <si>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</si>
  <si>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</si>
  <si>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</si>
  <si>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</si>
  <si>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</si>
  <si>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</si>
  <si>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</si>
  <si>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</si>
  <si>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</si>
  <si>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</si>
  <si>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</si>
  <si>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</si>
  <si>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</si>
  <si>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</si>
  <si>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</si>
  <si>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</si>
  <si>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</si>
  <si>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</si>
  <si>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</si>
  <si>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</si>
  <si>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</si>
  <si>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</si>
  <si>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</si>
  <si>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</si>
  <si>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</si>
  <si>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</si>
  <si>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</si>
  <si>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</si>
  <si>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</si>
  <si>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</si>
  <si>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</si>
  <si>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</si>
  <si>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</si>
  <si>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</si>
  <si>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</si>
  <si>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</si>
  <si>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</si>
  <si>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</si>
  <si>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</si>
  <si>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</si>
  <si>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</si>
  <si>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</si>
  <si>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</si>
  <si>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</si>
  <si>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</si>
  <si>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</si>
  <si>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</si>
  <si>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</si>
  <si>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</si>
  <si>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</si>
  <si>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</si>
  <si>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</si>
  <si>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</si>
  <si>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</si>
  <si>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</si>
  <si>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</si>
  <si>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</si>
  <si>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</si>
  <si>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</si>
  <si>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</si>
  <si>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</si>
  <si>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</si>
  <si>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</si>
  <si>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</si>
  <si>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</si>
  <si>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</si>
  <si>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</si>
  <si>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</si>
  <si>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</si>
  <si>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</si>
  <si>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</si>
  <si>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</si>
  <si>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</si>
  <si>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</si>
  <si>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</si>
  <si>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</si>
  <si>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</si>
  <si>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</si>
  <si>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</si>
  <si>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</si>
  <si>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</si>
  <si>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</si>
  <si>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</si>
  <si>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</si>
  <si>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</si>
  <si>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</si>
  <si>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</si>
  <si>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</si>
  <si>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</si>
  <si>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</si>
  <si>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</si>
  <si>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</si>
  <si>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</si>
  <si>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</si>
  <si>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</si>
  <si>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</si>
  <si>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</si>
  <si>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</si>
  <si>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</si>
  <si>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</si>
  <si>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</si>
  <si>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</si>
  <si>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</si>
  <si>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</si>
  <si>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</si>
  <si>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</si>
  <si>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</si>
  <si>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</si>
  <si>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</si>
  <si>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</si>
  <si>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</si>
  <si>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</si>
  <si>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</si>
  <si>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</si>
  <si>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</si>
  <si>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</si>
  <si>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</si>
  <si>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</si>
  <si>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</si>
  <si>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</si>
  <si>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</si>
  <si>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</si>
  <si>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</si>
  <si>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</si>
  <si>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</si>
  <si>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</si>
  <si>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</si>
  <si>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</si>
  <si>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</si>
  <si>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</si>
  <si>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</si>
  <si>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</si>
  <si>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</si>
  <si>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</si>
  <si>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</si>
  <si>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</si>
  <si>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</si>
  <si>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</si>
  <si>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</si>
  <si>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</si>
  <si>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</si>
  <si>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</si>
  <si>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</si>
  <si>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</si>
  <si>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</si>
  <si>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</si>
  <si>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</si>
  <si>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</si>
  <si>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</si>
  <si>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</si>
  <si>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</si>
  <si>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</si>
  <si>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</si>
  <si>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</si>
  <si>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</si>
  <si>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</si>
  <si>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</si>
  <si>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</si>
  <si>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</si>
  <si>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</si>
  <si>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</si>
  <si>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</si>
  <si>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</si>
  <si>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</si>
  <si>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</si>
  <si>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</si>
  <si>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</si>
  <si>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</si>
  <si>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</si>
  <si>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</si>
  <si>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</si>
  <si>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</si>
  <si>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</si>
  <si>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</si>
  <si>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</si>
  <si>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</si>
  <si>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</si>
  <si>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</si>
  <si>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</si>
  <si>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</si>
  <si>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</si>
  <si>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</si>
  <si>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</si>
  <si>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</si>
  <si>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</si>
  <si>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</si>
  <si>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</si>
  <si>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</si>
  <si>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</si>
  <si>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</si>
  <si>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</si>
  <si>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</si>
  <si>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</si>
  <si>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</si>
  <si>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</si>
  <si>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</si>
  <si>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</si>
  <si>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</si>
  <si>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</si>
  <si>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</si>
  <si>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</si>
  <si>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</si>
  <si>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</si>
  <si>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</si>
  <si>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</si>
  <si>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</si>
  <si>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</si>
  <si>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</si>
  <si>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</si>
  <si>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</si>
  <si>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</si>
  <si>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</si>
  <si>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</si>
  <si>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</si>
  <si>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</si>
  <si>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</si>
  <si>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</si>
  <si>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</si>
  <si>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</si>
  <si>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</si>
  <si>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</si>
  <si>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</si>
  <si>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</si>
  <si>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</si>
  <si>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</si>
  <si>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</si>
  <si>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</si>
  <si>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</si>
  <si>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</si>
  <si>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</si>
  <si>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</si>
  <si>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</si>
  <si>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</si>
  <si>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</si>
  <si>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</si>
  <si>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</si>
  <si>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</si>
  <si>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</si>
  <si>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</si>
  <si>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</si>
  <si>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</si>
  <si>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</si>
  <si>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</si>
  <si>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</si>
  <si>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</si>
  <si>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</si>
  <si>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</si>
  <si>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</si>
  <si>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</si>
  <si>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</si>
  <si>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</si>
  <si>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</si>
  <si>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</si>
  <si>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</si>
  <si>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</si>
  <si>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</si>
  <si>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</si>
  <si>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</si>
  <si>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</si>
  <si>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</si>
  <si>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</si>
  <si>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</si>
  <si>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</si>
  <si>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</si>
  <si>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</si>
  <si>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</si>
  <si>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</si>
  <si>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</si>
  <si>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</si>
  <si>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</si>
  <si>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</si>
  <si>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</si>
  <si>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</si>
  <si>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</si>
  <si>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</si>
  <si>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</si>
  <si>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</si>
  <si>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</si>
  <si>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</si>
  <si>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</si>
  <si>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</si>
  <si>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</si>
  <si>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</si>
  <si>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</si>
  <si>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</si>
  <si>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</si>
  <si>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</si>
  <si>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</si>
  <si>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</si>
  <si>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</si>
  <si>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</si>
  <si>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</si>
  <si>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</si>
  <si>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</si>
  <si>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</si>
  <si>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</si>
  <si>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</si>
  <si>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</si>
  <si>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</si>
  <si>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</si>
  <si>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</si>
  <si>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</si>
  <si>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</si>
  <si>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</si>
  <si>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</si>
  <si>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</si>
  <si>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</si>
  <si>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</si>
  <si>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</si>
  <si>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</si>
  <si>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</si>
  <si>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</si>
  <si>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</si>
  <si>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</si>
  <si>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</si>
  <si>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</si>
  <si>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</si>
  <si>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</si>
  <si>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</si>
  <si>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</si>
  <si>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</si>
  <si>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</si>
  <si>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</si>
  <si>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</si>
  <si>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</si>
  <si>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</si>
  <si>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</si>
  <si>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</si>
  <si>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</si>
  <si>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</si>
  <si>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</si>
  <si>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</si>
  <si>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</si>
  <si>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</si>
  <si>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</si>
  <si>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</si>
  <si>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</si>
  <si>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</si>
  <si>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</si>
  <si>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</si>
  <si>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</si>
  <si>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</si>
  <si>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</si>
  <si>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</si>
  <si>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</si>
  <si>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</si>
  <si>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</si>
  <si>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</si>
  <si>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</si>
  <si>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</si>
  <si>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</si>
  <si>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</si>
  <si>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</si>
  <si>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</si>
  <si>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</si>
  <si>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</si>
  <si>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</si>
  <si>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</si>
  <si>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</si>
  <si>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</si>
  <si>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</si>
  <si>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</si>
  <si>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</si>
  <si>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</si>
  <si>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</si>
  <si>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</si>
  <si>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</si>
  <si>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</si>
  <si>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</si>
  <si>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</si>
  <si>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</si>
  <si>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</si>
  <si>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</si>
  <si>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</si>
  <si>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</si>
  <si>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</si>
  <si>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</si>
  <si>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</si>
  <si>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</si>
  <si>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</si>
  <si>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</si>
  <si>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</si>
  <si>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</si>
  <si>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</si>
  <si>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</si>
  <si>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</si>
  <si>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</si>
  <si>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</si>
  <si>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</si>
  <si>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</si>
  <si>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</si>
  <si>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</si>
  <si>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</si>
  <si>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</si>
  <si>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</si>
  <si>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</si>
  <si>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</si>
  <si>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</si>
  <si>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</si>
  <si>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</si>
  <si>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</si>
  <si>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</si>
  <si>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</si>
  <si>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</si>
  <si>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</si>
  <si>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</si>
  <si>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</si>
  <si>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</si>
  <si>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</si>
  <si>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</si>
  <si>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</si>
  <si>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</si>
  <si>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</si>
  <si>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</si>
  <si>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</si>
  <si>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</si>
  <si>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</si>
  <si>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</si>
  <si>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</si>
  <si>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</si>
  <si>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</si>
  <si>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</si>
  <si>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</si>
  <si>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</si>
  <si>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</si>
  <si>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</si>
  <si>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</si>
  <si>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</si>
  <si>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</si>
  <si>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</si>
  <si>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</si>
  <si>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</si>
  <si>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</si>
  <si>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</si>
  <si>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</si>
  <si>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</si>
  <si>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</si>
  <si>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</si>
  <si>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</si>
  <si>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</si>
  <si>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</si>
  <si>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</si>
  <si>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</si>
  <si>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</si>
  <si>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</si>
  <si>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</si>
  <si>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</si>
  <si>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</si>
  <si>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</si>
  <si>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</si>
  <si>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</si>
  <si>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</si>
  <si>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</si>
  <si>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</si>
  <si>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</si>
  <si>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</si>
  <si>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</si>
  <si>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</si>
  <si>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</si>
  <si>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</si>
  <si>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</si>
  <si>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</si>
  <si>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</si>
  <si>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</si>
  <si>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</si>
  <si>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</si>
  <si>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</si>
  <si>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</si>
  <si>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</si>
  <si>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</si>
  <si>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</si>
  <si>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</si>
  <si>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</si>
  <si>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</si>
  <si>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</si>
  <si>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</si>
  <si>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</si>
  <si>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</si>
  <si>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</si>
  <si>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</si>
  <si>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</si>
  <si>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</si>
  <si>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</si>
  <si>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</si>
  <si>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</si>
  <si>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</si>
  <si>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</si>
  <si>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</si>
  <si>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</si>
  <si>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</si>
  <si>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</si>
  <si>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</si>
  <si>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</si>
  <si>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</si>
  <si>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</si>
  <si>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</si>
  <si>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</si>
  <si>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</si>
  <si>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</si>
  <si>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</si>
  <si>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</si>
  <si>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</si>
  <si>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</si>
  <si>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</si>
  <si>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</si>
  <si>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</si>
  <si>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</si>
  <si>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</si>
  <si>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</si>
  <si>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</si>
  <si>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</si>
  <si>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</si>
  <si>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</si>
  <si>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</si>
  <si>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</si>
  <si>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</si>
  <si>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</si>
  <si>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</si>
  <si>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</si>
  <si>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</si>
  <si>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</si>
  <si>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</si>
  <si>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</si>
  <si>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</si>
  <si>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</si>
  <si>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</si>
  <si>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</si>
  <si>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</si>
  <si>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</si>
  <si>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</si>
  <si>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</si>
  <si>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</si>
  <si>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</si>
  <si>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</si>
  <si>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</si>
  <si>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</si>
  <si>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</si>
  <si>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</si>
  <si>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</si>
  <si>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</si>
  <si>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</si>
  <si>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</si>
  <si>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</si>
  <si>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</si>
  <si>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</si>
  <si>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</si>
  <si>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</si>
  <si>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</si>
  <si>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</si>
  <si>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</si>
  <si>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</si>
  <si>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</si>
  <si>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</si>
  <si>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</si>
  <si>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</si>
  <si>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</si>
  <si>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</si>
  <si>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</si>
  <si>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</si>
  <si>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</si>
  <si>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</si>
  <si>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</si>
  <si>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</si>
  <si>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</si>
  <si>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</si>
  <si>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</si>
  <si>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</si>
  <si>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</si>
  <si>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</si>
  <si>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</si>
  <si>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</si>
  <si>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</si>
  <si>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</si>
  <si>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</si>
  <si>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</si>
  <si>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</si>
  <si>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</si>
  <si>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</si>
  <si>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</si>
  <si>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</si>
  <si>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</si>
  <si>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</si>
  <si>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</si>
  <si>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</si>
  <si>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</si>
  <si>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</si>
  <si>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</si>
  <si>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</si>
  <si>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</si>
  <si>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</si>
  <si>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</si>
  <si>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</si>
  <si>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</si>
  <si>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</si>
  <si>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</si>
  <si>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</si>
  <si>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</si>
  <si>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</si>
  <si>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</si>
  <si>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</si>
  <si>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</si>
  <si>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</si>
  <si>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</si>
  <si>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</si>
  <si>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</si>
  <si>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</si>
  <si>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</si>
  <si>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</si>
  <si>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</si>
  <si>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</si>
  <si>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</si>
  <si>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</si>
  <si>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</si>
  <si>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</si>
  <si>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</si>
  <si>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</si>
  <si>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</si>
  <si>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</si>
  <si>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</si>
  <si>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</si>
  <si>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</si>
  <si>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</si>
  <si>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</si>
  <si>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</si>
  <si>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</si>
  <si>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</si>
  <si>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</si>
  <si>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</si>
  <si>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</si>
  <si>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</si>
  <si>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</si>
  <si>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</si>
  <si>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</si>
  <si>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</si>
  <si>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</si>
  <si>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</si>
  <si>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</si>
  <si>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</si>
  <si>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</si>
  <si>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</si>
  <si>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</si>
  <si>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</si>
  <si>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</si>
  <si>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</si>
  <si>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</si>
  <si>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</si>
  <si>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</si>
  <si>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</si>
  <si>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</si>
  <si>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</si>
  <si>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</si>
  <si>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</si>
  <si>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</si>
  <si>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</si>
  <si>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</si>
  <si>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</si>
  <si>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</si>
  <si>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</si>
  <si>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</si>
  <si>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</si>
  <si>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</si>
  <si>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</si>
  <si>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</si>
  <si>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</si>
  <si>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</si>
  <si>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</si>
  <si>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</si>
  <si>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</si>
  <si>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</si>
  <si>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</si>
  <si>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</si>
  <si>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</si>
  <si>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</si>
  <si>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</si>
  <si>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</si>
  <si>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</si>
  <si>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</si>
  <si>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</si>
  <si>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</si>
  <si>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</si>
  <si>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</si>
  <si>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</si>
  <si>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</si>
  <si>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</si>
  <si>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</si>
  <si>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</si>
  <si>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</si>
  <si>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</si>
  <si>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</si>
  <si>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</si>
  <si>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</si>
  <si>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</si>
  <si>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</si>
  <si>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</si>
  <si>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</si>
  <si>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</si>
  <si>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</si>
  <si>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</si>
  <si>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</si>
  <si>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</si>
  <si>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</si>
  <si>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</si>
  <si>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</si>
  <si>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</si>
  <si>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</si>
  <si>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</si>
  <si>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</si>
  <si>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</si>
  <si>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</si>
  <si>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</si>
  <si>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</si>
  <si>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</si>
  <si>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</si>
  <si>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</si>
  <si>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</si>
  <si>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</si>
  <si>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</si>
  <si>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</si>
  <si>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</si>
  <si>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</si>
  <si>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</si>
  <si>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</si>
  <si>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</si>
  <si>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</si>
  <si>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</si>
  <si>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</si>
  <si>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</si>
  <si>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</si>
  <si>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</si>
  <si>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</si>
  <si>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</si>
  <si>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</si>
  <si>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</si>
  <si>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</si>
  <si>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</si>
  <si>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</si>
  <si>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</si>
  <si>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</si>
  <si>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</si>
  <si>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</si>
  <si>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</si>
  <si>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</si>
  <si>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</si>
  <si>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</si>
  <si>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</si>
  <si>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</si>
  <si>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</si>
  <si>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</si>
  <si>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</si>
  <si>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</si>
  <si>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</si>
  <si>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</si>
  <si>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</si>
  <si>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</si>
  <si>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</si>
  <si>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</si>
  <si>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</si>
  <si>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</si>
  <si>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</si>
  <si>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</si>
  <si>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</si>
  <si>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</si>
  <si>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</si>
  <si>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</si>
  <si>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</si>
  <si>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</si>
  <si>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</si>
  <si>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</si>
  <si>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</si>
  <si>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</si>
  <si>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</si>
  <si>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</si>
  <si>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</si>
  <si>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</si>
  <si>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</si>
  <si>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</si>
  <si>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</si>
  <si>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</si>
  <si>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</si>
  <si>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</si>
  <si>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</si>
  <si>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</si>
  <si>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</si>
  <si>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</si>
  <si>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</si>
  <si>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</si>
  <si>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</si>
  <si>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</si>
  <si>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</si>
  <si>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</si>
  <si>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</si>
  <si>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</si>
  <si>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</si>
  <si>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</si>
  <si>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</si>
  <si>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</si>
  <si>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</si>
  <si>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</si>
  <si>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</si>
  <si>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</si>
  <si>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</si>
  <si>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</si>
  <si>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</si>
  <si>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</si>
  <si>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</si>
  <si>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</si>
  <si>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</si>
  <si>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</si>
  <si>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</si>
  <si>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</si>
  <si>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</si>
  <si>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</si>
  <si>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</si>
  <si>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</si>
  <si>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</si>
  <si>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</si>
  <si>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</si>
  <si>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</si>
  <si>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</si>
  <si>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</si>
  <si>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</si>
  <si>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</si>
  <si>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</si>
  <si>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</si>
  <si>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</si>
  <si>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</si>
  <si>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</si>
  <si>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</si>
  <si>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</si>
  <si>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</si>
  <si>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</si>
  <si>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</si>
  <si>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</si>
  <si>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</si>
  <si>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</si>
  <si>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</si>
  <si>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</si>
  <si>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</si>
  <si>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</si>
  <si>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</si>
  <si>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</si>
  <si>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</si>
  <si>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</si>
  <si>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</si>
  <si>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</si>
  <si>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</si>
  <si>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</si>
  <si>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</si>
  <si>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</si>
  <si>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</si>
  <si>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</si>
  <si>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</si>
  <si>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</si>
  <si>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</si>
  <si>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</si>
  <si>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</si>
  <si>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</si>
  <si>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</si>
  <si>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</si>
  <si>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</si>
  <si>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</si>
  <si>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</si>
  <si>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</si>
  <si>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</si>
  <si>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</si>
  <si>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</si>
  <si>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</si>
  <si>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</si>
  <si>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</si>
  <si>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</si>
  <si>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</si>
  <si>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</si>
  <si>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</si>
  <si>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</si>
  <si>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</si>
  <si>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</si>
  <si>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</si>
  <si>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</si>
  <si>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</si>
  <si>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</si>
  <si>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</si>
  <si>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</si>
  <si>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</si>
  <si>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</si>
  <si>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</si>
  <si>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</si>
  <si>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</si>
  <si>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</si>
  <si>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</si>
  <si>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</si>
  <si>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</si>
  <si>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</si>
  <si>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</si>
  <si>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</si>
  <si>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</si>
  <si>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</si>
  <si>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</si>
  <si>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</si>
  <si>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</si>
  <si>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</si>
  <si>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</si>
  <si>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</si>
  <si>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</si>
  <si>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</si>
  <si>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</si>
  <si>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</si>
  <si>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</si>
  <si>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</si>
  <si>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</si>
  <si>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</si>
  <si>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</si>
  <si>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</si>
  <si>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</si>
  <si>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</si>
  <si>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</si>
  <si>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</si>
  <si>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</si>
  <si>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</si>
  <si>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</si>
  <si>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</si>
  <si>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</si>
  <si>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</si>
  <si>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</si>
  <si>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</si>
  <si>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</si>
  <si>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</si>
  <si>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</si>
  <si>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</si>
  <si>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</si>
  <si>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</si>
  <si>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</si>
  <si>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</si>
  <si>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</si>
  <si>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</si>
  <si>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</si>
  <si>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</si>
  <si>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</si>
  <si>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</si>
  <si>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</si>
  <si>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</si>
  <si>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</si>
  <si>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</si>
  <si>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</si>
  <si>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</si>
  <si>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</si>
  <si>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</si>
  <si>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</si>
  <si>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</si>
  <si>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</si>
  <si>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</si>
  <si>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</si>
  <si>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</si>
  <si>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</si>
  <si>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</si>
  <si>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</si>
  <si>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</si>
  <si>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</si>
  <si>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</si>
  <si>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</si>
  <si>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</si>
  <si>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</si>
  <si>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</si>
  <si>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</si>
  <si>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</si>
  <si>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</si>
  <si>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</si>
  <si>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</si>
  <si>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</si>
  <si>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</si>
  <si>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</si>
  <si>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</si>
  <si>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</si>
  <si>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</si>
  <si>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</si>
  <si>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</si>
  <si>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</si>
  <si>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</si>
  <si>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</si>
  <si>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</si>
  <si>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</si>
  <si>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</si>
  <si>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</si>
  <si>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</si>
  <si>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</si>
  <si>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</si>
  <si>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</si>
  <si>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</si>
  <si>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</si>
  <si>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</si>
  <si>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</si>
  <si>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</si>
  <si>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</si>
  <si>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</si>
  <si>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</si>
  <si>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</si>
  <si>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</si>
  <si>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</si>
  <si>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</si>
  <si>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</si>
  <si>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</si>
  <si>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</si>
  <si>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</si>
  <si>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</si>
  <si>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</si>
  <si>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</si>
  <si>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</si>
  <si>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</si>
  <si>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</si>
  <si>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</si>
  <si>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</si>
  <si>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</si>
  <si>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</si>
  <si>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</si>
  <si>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</si>
  <si>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</si>
  <si>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</si>
  <si>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</si>
  <si>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</si>
  <si>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</si>
  <si>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</si>
  <si>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</si>
  <si>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</si>
  <si>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</si>
  <si>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</si>
  <si>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</si>
  <si>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</si>
  <si>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</si>
  <si>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</si>
  <si>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</si>
  <si>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</si>
  <si>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</si>
  <si>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</si>
  <si>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</si>
  <si>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</si>
  <si>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</si>
  <si>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</si>
  <si>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</si>
  <si>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</si>
  <si>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</si>
  <si>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</si>
  <si>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</si>
  <si>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</si>
  <si>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</si>
  <si>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</si>
  <si>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</si>
  <si>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</si>
  <si>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</si>
  <si>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</si>
  <si>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</si>
  <si>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</si>
  <si>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</si>
  <si>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</si>
  <si>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</si>
  <si>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</si>
  <si>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</si>
  <si>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</si>
  <si>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</si>
  <si>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</si>
  <si>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</si>
  <si>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</si>
  <si>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</si>
  <si>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</si>
  <si>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</si>
  <si>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</si>
  <si>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</si>
  <si>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</si>
  <si>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</si>
  <si>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</si>
  <si>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</si>
  <si>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</si>
  <si>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</si>
  <si>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</si>
  <si>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</si>
  <si>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</si>
  <si>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</si>
  <si>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</si>
  <si>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</si>
  <si>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</si>
  <si>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</si>
  <si>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</si>
  <si>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</si>
  <si>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</si>
  <si>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</si>
  <si>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</si>
  <si>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</si>
  <si>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</si>
  <si>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</si>
  <si>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</si>
  <si>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</si>
  <si>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</si>
  <si>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</si>
  <si>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</si>
  <si>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</si>
  <si>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</si>
  <si>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</si>
  <si>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</si>
  <si>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</si>
  <si>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</si>
  <si>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</si>
  <si>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</si>
  <si>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</si>
  <si>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</si>
  <si>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</si>
  <si>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</si>
  <si>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</si>
  <si>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</si>
  <si>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</si>
  <si>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</si>
  <si>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</si>
  <si>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</si>
  <si>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</si>
  <si>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</si>
  <si>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</si>
  <si>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</si>
  <si>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</si>
  <si>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</si>
  <si>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</si>
  <si>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</si>
  <si>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</si>
  <si>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</si>
  <si>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</si>
  <si>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</si>
  <si>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</si>
  <si>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</si>
  <si>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</si>
  <si>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</si>
  <si>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</si>
  <si>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</si>
  <si>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</si>
  <si>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</si>
  <si>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</si>
  <si>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</si>
  <si>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</si>
  <si>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</si>
  <si>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</si>
  <si>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</si>
  <si>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</si>
  <si>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</si>
  <si>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</si>
  <si>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</si>
  <si>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</si>
  <si>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</si>
  <si>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</si>
  <si>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</si>
  <si>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</si>
  <si>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</si>
  <si>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</si>
  <si>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</si>
  <si>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</si>
  <si>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</si>
  <si>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</si>
  <si>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</si>
  <si>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</si>
  <si>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</si>
  <si>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</si>
  <si>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</si>
  <si>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</si>
  <si>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</si>
  <si>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</si>
  <si>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</si>
  <si>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</si>
  <si>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</si>
  <si>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</si>
  <si>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</si>
  <si>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</si>
  <si>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</si>
  <si>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</si>
  <si>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</si>
  <si>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</si>
  <si>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</si>
  <si>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</si>
  <si>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</si>
  <si>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</si>
  <si>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</si>
  <si>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</si>
  <si>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</si>
  <si>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</si>
  <si>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</si>
  <si>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</si>
  <si>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</si>
  <si>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</si>
  <si>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</si>
  <si>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</si>
  <si>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</si>
  <si>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</si>
  <si>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</si>
  <si>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</si>
  <si>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</si>
  <si>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</si>
  <si>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</si>
  <si>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</si>
  <si>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</si>
  <si>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</si>
  <si>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</si>
  <si>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</si>
  <si>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</si>
  <si>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</si>
  <si>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</si>
  <si>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</si>
  <si>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</si>
  <si>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</si>
  <si>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</si>
  <si>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</si>
  <si>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</si>
  <si>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</si>
  <si>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</si>
  <si>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</si>
  <si>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</si>
  <si>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</si>
  <si>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</si>
  <si>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</si>
  <si>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</si>
  <si>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</si>
  <si>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</si>
  <si>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</si>
  <si>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</si>
  <si>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</si>
  <si>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</si>
  <si>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</si>
  <si>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</si>
  <si>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</si>
  <si>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</si>
  <si>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</si>
  <si>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</si>
  <si>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</si>
  <si>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</si>
  <si>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</si>
  <si>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</si>
  <si>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</si>
  <si>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</si>
  <si>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</si>
  <si>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</si>
  <si>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</si>
  <si>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</si>
  <si>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</si>
  <si>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</si>
  <si>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</si>
  <si>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</si>
  <si>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</si>
  <si>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</si>
  <si>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</si>
  <si>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</si>
  <si>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</si>
  <si>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</si>
  <si>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</si>
  <si>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</si>
  <si>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</si>
  <si>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</si>
  <si>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</si>
  <si>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</si>
  <si>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</si>
  <si>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</si>
  <si>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</si>
  <si>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</si>
  <si>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</si>
  <si>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</si>
  <si>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</si>
  <si>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</si>
  <si>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</si>
  <si>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</si>
  <si>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</si>
  <si>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</si>
  <si>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</si>
  <si>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</si>
  <si>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</si>
  <si>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</si>
  <si>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</si>
  <si>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</si>
  <si>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</si>
  <si>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</si>
  <si>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</si>
  <si>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</si>
  <si>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</si>
  <si>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</si>
  <si>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</si>
  <si>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</si>
  <si>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</si>
  <si>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</si>
  <si>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</si>
  <si>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</si>
  <si>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</si>
  <si>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</si>
  <si>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</si>
  <si>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</si>
  <si>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</si>
  <si>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</si>
  <si>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</si>
  <si>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</si>
  <si>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</si>
  <si>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</si>
  <si>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</si>
  <si>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</si>
  <si>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</si>
  <si>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</si>
  <si>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</si>
  <si>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</si>
  <si>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</si>
  <si>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</si>
  <si>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</si>
  <si>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</si>
  <si>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</si>
  <si>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</si>
  <si>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</si>
  <si>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</si>
  <si>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</si>
  <si>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</si>
  <si>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</si>
  <si>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</si>
  <si>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</si>
  <si>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</si>
  <si>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</si>
  <si>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</si>
  <si>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</si>
  <si>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</si>
  <si>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</si>
  <si>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</si>
  <si>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</si>
  <si>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</si>
  <si>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</si>
  <si>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</si>
  <si>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</si>
  <si>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</si>
  <si>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</si>
  <si>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</si>
  <si>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</si>
  <si>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</si>
  <si>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</si>
  <si>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</si>
  <si>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</si>
  <si>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</si>
  <si>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</si>
  <si>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</si>
  <si>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</si>
  <si>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</si>
  <si>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</si>
  <si>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</si>
  <si>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</si>
  <si>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</si>
  <si>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</si>
  <si>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</si>
  <si>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</si>
  <si>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</si>
  <si>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</si>
  <si>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</si>
  <si>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</si>
  <si>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</si>
  <si>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</si>
  <si>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</si>
  <si>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</si>
  <si>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</si>
  <si>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</si>
  <si>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</si>
  <si>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</si>
  <si>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</si>
  <si>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</si>
  <si>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</si>
  <si>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</si>
  <si>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</si>
  <si>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</si>
  <si>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</si>
  <si>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</si>
  <si>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</si>
  <si>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</si>
  <si>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</si>
  <si>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</si>
  <si>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</si>
  <si>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</si>
  <si>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</si>
  <si>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</si>
  <si>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</si>
  <si>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</si>
  <si>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</si>
  <si>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</si>
  <si>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</si>
  <si>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</si>
  <si>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</si>
  <si>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</si>
  <si>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</si>
  <si>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</si>
  <si>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</si>
  <si>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</si>
  <si>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</si>
  <si>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</si>
  <si>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</si>
  <si>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</si>
  <si>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</si>
  <si>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</si>
  <si>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</si>
  <si>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</si>
  <si>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</si>
  <si>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</si>
  <si>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</si>
  <si>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</si>
  <si>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</si>
  <si>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</si>
  <si>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</si>
  <si>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</si>
  <si>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</si>
  <si>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</si>
  <si>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</si>
  <si>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</si>
  <si>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</si>
  <si>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</si>
  <si>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</si>
  <si>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</si>
  <si>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</si>
  <si>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</si>
  <si>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</si>
  <si>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</si>
  <si>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</si>
  <si>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</si>
  <si>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</si>
  <si>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</si>
  <si>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</si>
  <si>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</si>
  <si>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</si>
  <si>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</si>
  <si>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</si>
  <si>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</si>
  <si>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</si>
  <si>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</si>
  <si>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</si>
  <si>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</si>
  <si>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</si>
  <si>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</si>
  <si>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</si>
  <si>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</si>
  <si>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</si>
  <si>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</si>
  <si>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</si>
  <si>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</si>
  <si>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</si>
  <si>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</si>
  <si>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</si>
  <si>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</si>
  <si>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</si>
  <si>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</si>
  <si>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</si>
  <si>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</si>
  <si>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</si>
  <si>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</si>
  <si>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</si>
  <si>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</si>
  <si>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</si>
  <si>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</si>
  <si>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</si>
  <si>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</si>
  <si>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</si>
  <si>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</si>
  <si>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</si>
  <si>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</si>
  <si>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</si>
  <si>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</si>
  <si>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</si>
  <si>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</si>
  <si>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</si>
  <si>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</si>
  <si>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</si>
  <si>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</si>
  <si>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</si>
  <si>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</si>
  <si>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</si>
  <si>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</si>
  <si>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</si>
  <si>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</si>
  <si>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</si>
  <si>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</si>
  <si>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</si>
  <si>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</si>
  <si>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</si>
  <si>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</si>
  <si>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</si>
  <si>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</si>
  <si>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</si>
  <si>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</si>
  <si>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</si>
  <si>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</si>
  <si>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</si>
  <si>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</si>
  <si>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</si>
  <si>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</si>
  <si>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</si>
  <si>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</si>
  <si>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</si>
  <si>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</si>
  <si>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</si>
  <si>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</si>
  <si>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</si>
  <si>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</si>
  <si>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</si>
  <si>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</si>
  <si>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</si>
  <si>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</si>
  <si>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</si>
  <si>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</si>
  <si>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</si>
  <si>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</si>
  <si>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</si>
  <si>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</si>
  <si>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</si>
  <si>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</si>
  <si>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</si>
  <si>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</si>
  <si>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</si>
  <si>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</si>
  <si>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</si>
  <si>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</si>
  <si>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</si>
  <si>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</si>
  <si>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</si>
  <si>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</si>
  <si>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</si>
  <si>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</si>
  <si>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</si>
  <si>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</si>
  <si>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</si>
  <si>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</si>
  <si>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</si>
  <si>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</si>
  <si>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</si>
  <si>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</si>
  <si>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</si>
  <si>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</si>
  <si>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</si>
  <si>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</si>
  <si>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</si>
  <si>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</si>
  <si>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</si>
  <si>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</si>
  <si>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</si>
  <si>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</si>
  <si>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</si>
  <si>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</si>
  <si>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</si>
  <si>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</si>
  <si>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</si>
  <si>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</si>
  <si>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</si>
  <si>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</si>
  <si>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</si>
  <si>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</si>
  <si>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</si>
  <si>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</si>
  <si>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</si>
  <si>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</si>
  <si>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</si>
  <si>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</si>
  <si>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</si>
  <si>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</si>
  <si>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</si>
  <si>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</si>
  <si>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</si>
  <si>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</si>
  <si>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</si>
  <si>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</si>
  <si>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</si>
  <si>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</si>
  <si>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</si>
  <si>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</si>
  <si>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</si>
  <si>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</si>
  <si>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</si>
  <si>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</si>
  <si>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</si>
  <si>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</si>
  <si>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</si>
  <si>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</si>
  <si>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</si>
  <si>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</si>
  <si>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</si>
  <si>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</si>
  <si>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</si>
  <si>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</si>
  <si>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</si>
  <si>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</si>
  <si>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</si>
  <si>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</si>
  <si>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</si>
  <si>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</si>
  <si>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</si>
  <si>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</si>
  <si>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</si>
  <si>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</si>
  <si>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</si>
  <si>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</si>
  <si>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</si>
  <si>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</si>
  <si>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</si>
  <si>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</si>
  <si>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</si>
  <si>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</si>
  <si>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</si>
  <si>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</si>
  <si>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</si>
  <si>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</si>
  <si>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</si>
  <si>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</si>
  <si>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</si>
  <si>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</si>
  <si>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</si>
  <si>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</si>
  <si>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</si>
  <si>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</si>
  <si>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</si>
  <si>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</si>
  <si>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</si>
  <si>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</si>
  <si>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</si>
  <si>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</si>
  <si>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</si>
  <si>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</si>
  <si>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</si>
  <si>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</si>
  <si>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</si>
  <si>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</si>
  <si>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</si>
  <si>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</si>
  <si>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</si>
  <si>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</si>
  <si>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</si>
  <si>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</si>
  <si>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</si>
  <si>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</si>
  <si>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</si>
  <si>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</si>
  <si>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</si>
  <si>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</si>
  <si>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</si>
  <si>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</si>
  <si>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</si>
  <si>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</si>
  <si>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</si>
  <si>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</si>
  <si>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</si>
  <si>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</si>
  <si>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</si>
  <si>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</si>
  <si>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</si>
  <si>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</si>
  <si>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</si>
  <si>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</si>
  <si>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</si>
  <si>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</si>
  <si>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</si>
  <si>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</si>
  <si>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</si>
  <si>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</si>
  <si>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</si>
  <si>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</si>
  <si>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</si>
  <si>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</si>
  <si>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</si>
  <si>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</si>
  <si>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</si>
  <si>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</si>
  <si>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</si>
  <si>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</si>
  <si>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</si>
  <si>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</si>
  <si>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</si>
  <si>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</si>
  <si>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</si>
  <si>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</si>
  <si>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</si>
  <si>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</si>
  <si>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</si>
  <si>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</si>
  <si>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</si>
  <si>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</si>
  <si>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</si>
  <si>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</si>
  <si>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</si>
  <si>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</si>
  <si>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</si>
  <si>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</si>
  <si>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</si>
  <si>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</si>
  <si>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</si>
  <si>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</si>
  <si>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</si>
  <si>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</si>
  <si>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</si>
  <si>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</si>
  <si>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</si>
  <si>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</si>
  <si>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</si>
  <si>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</si>
  <si>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</si>
  <si>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</si>
  <si>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</si>
  <si>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</si>
  <si>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</si>
  <si>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</si>
  <si>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</si>
  <si>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</si>
  <si>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</si>
  <si>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</si>
  <si>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</si>
  <si>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</si>
  <si>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</si>
  <si>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</si>
  <si>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</si>
  <si>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</si>
  <si>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</si>
  <si>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</si>
  <si>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</si>
  <si>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</si>
  <si>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</si>
  <si>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</si>
  <si>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</si>
  <si>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</si>
  <si>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</si>
  <si>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</si>
  <si>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</si>
  <si>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</si>
  <si>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</si>
  <si>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</si>
  <si>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</si>
  <si>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</si>
  <si>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</si>
  <si>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</si>
  <si>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</si>
  <si>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</si>
  <si>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</si>
  <si>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</si>
  <si>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</si>
  <si>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</si>
  <si>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</si>
  <si>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</si>
  <si>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</si>
  <si>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</si>
  <si>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</si>
  <si>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</si>
  <si>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</si>
  <si>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</si>
  <si>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</si>
  <si>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</si>
  <si>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</si>
  <si>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</si>
  <si>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</si>
  <si>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</si>
  <si>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</si>
  <si>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</si>
  <si>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</si>
  <si>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</si>
  <si>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</si>
  <si>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</si>
  <si>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</si>
  <si>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</si>
  <si>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</si>
  <si>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</si>
  <si>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</si>
  <si>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</si>
  <si>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</si>
  <si>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</si>
  <si>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</si>
  <si>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</si>
  <si>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</si>
  <si>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</si>
  <si>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</si>
  <si>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</si>
  <si>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</si>
  <si>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</si>
  <si>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</si>
  <si>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</si>
  <si>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</si>
  <si>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</si>
  <si>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</si>
  <si>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</si>
  <si>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</si>
  <si>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</si>
  <si>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</si>
  <si>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</si>
  <si>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</si>
  <si>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</si>
  <si>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</si>
  <si>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</si>
  <si>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</si>
  <si>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</si>
  <si>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</si>
  <si>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</si>
  <si>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</si>
  <si>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</si>
  <si>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</si>
  <si>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</si>
  <si>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</si>
  <si>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</si>
  <si>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</si>
  <si>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</si>
  <si>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</si>
  <si>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</si>
  <si>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</si>
  <si>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</si>
  <si>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</si>
  <si>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</si>
  <si>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</si>
  <si>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</si>
  <si>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</si>
  <si>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</si>
  <si>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</si>
  <si>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</si>
  <si>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</si>
  <si>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</si>
  <si>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</si>
  <si>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</si>
  <si>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</si>
  <si>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</si>
  <si>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</si>
  <si>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</si>
  <si>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</si>
  <si>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</si>
  <si>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</si>
  <si>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</si>
  <si>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</si>
  <si>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</si>
  <si>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</si>
  <si>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</si>
  <si>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</si>
  <si>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</si>
  <si>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</si>
  <si>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</si>
  <si>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</si>
  <si>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</si>
  <si>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</si>
  <si>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</si>
  <si>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</si>
  <si>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</si>
  <si>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</si>
  <si>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</si>
  <si>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</si>
  <si>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</si>
  <si>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</si>
  <si>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</si>
  <si>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</si>
  <si>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</si>
  <si>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</si>
  <si>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</si>
  <si>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</si>
  <si>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</si>
  <si>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</si>
  <si>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</si>
  <si>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</si>
  <si>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</si>
  <si>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</si>
  <si>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</si>
  <si>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</si>
  <si>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</si>
  <si>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</si>
  <si>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</si>
  <si>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</si>
  <si>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</si>
  <si>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</si>
  <si>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</si>
  <si>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</si>
  <si>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</si>
  <si>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</si>
  <si>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</si>
  <si>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</si>
  <si>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</si>
  <si>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</si>
  <si>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</si>
  <si>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</si>
  <si>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</si>
  <si>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</si>
  <si>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</si>
  <si>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</si>
  <si>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</si>
  <si>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</si>
  <si>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</si>
  <si>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</si>
  <si>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</si>
  <si>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</si>
  <si>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</si>
  <si>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</si>
  <si>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</si>
  <si>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</si>
  <si>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</si>
  <si>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</si>
  <si>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</si>
  <si>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</si>
  <si>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</si>
  <si>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</si>
  <si>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</si>
  <si>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</si>
  <si>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</si>
  <si>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</si>
  <si>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</si>
  <si>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</si>
  <si>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</si>
  <si>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</si>
  <si>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</si>
  <si>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</si>
  <si>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</si>
  <si>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</si>
  <si>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</si>
  <si>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</si>
  <si>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</si>
  <si>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</si>
  <si>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</si>
  <si>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</si>
  <si>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</si>
  <si>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</si>
  <si>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</si>
  <si>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</si>
  <si>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</si>
  <si>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</si>
  <si>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</si>
  <si>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</si>
  <si>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</si>
  <si>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</si>
  <si>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</si>
  <si>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</si>
  <si>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</si>
  <si>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</si>
  <si>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</si>
  <si>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</si>
  <si>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</si>
  <si>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</si>
  <si>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</si>
  <si>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</si>
  <si>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</si>
  <si>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</si>
  <si>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</si>
  <si>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</si>
  <si>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</si>
  <si>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</si>
  <si>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</si>
  <si>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</si>
  <si>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</si>
  <si>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</si>
  <si>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</si>
  <si>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</si>
  <si>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</si>
  <si>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</si>
  <si>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</si>
  <si>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</si>
  <si>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</si>
  <si>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</si>
  <si>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</si>
  <si>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</si>
  <si>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</si>
  <si>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</si>
  <si>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</si>
  <si>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</si>
  <si>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</si>
  <si>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</si>
  <si>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</si>
  <si>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</si>
  <si>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</si>
  <si>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</si>
  <si>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</si>
  <si>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</si>
  <si>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</si>
  <si>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</si>
  <si>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</si>
  <si>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</si>
  <si>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</si>
  <si>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</si>
  <si>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</si>
  <si>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</si>
  <si>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</si>
  <si>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</si>
  <si>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</si>
  <si>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</si>
  <si>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</si>
  <si>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</si>
  <si>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</si>
  <si>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</si>
  <si>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</si>
  <si>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</si>
  <si>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</si>
  <si>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</si>
  <si>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</si>
  <si>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</si>
  <si>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</si>
  <si>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</si>
  <si>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</si>
  <si>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</si>
  <si>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</si>
  <si>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</si>
  <si>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</si>
  <si>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</si>
  <si>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</si>
  <si>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</si>
  <si>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</si>
  <si>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</si>
  <si>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</si>
  <si>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</si>
  <si>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</si>
  <si>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</si>
  <si>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</si>
  <si>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</si>
  <si>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</si>
  <si>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</si>
  <si>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</si>
  <si>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</si>
  <si>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</si>
  <si>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</si>
  <si>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</si>
  <si>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</si>
  <si>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</si>
  <si>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</si>
  <si>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</si>
  <si>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</si>
  <si>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</si>
  <si>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</si>
  <si>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</si>
  <si>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</si>
  <si>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</si>
  <si>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</si>
  <si>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</si>
  <si>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</si>
  <si>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</si>
  <si>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</si>
  <si>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</si>
  <si>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</si>
  <si>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</si>
  <si>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</si>
  <si>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</si>
  <si>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</si>
  <si>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</si>
  <si>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</si>
  <si>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</si>
  <si>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</si>
  <si>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</si>
  <si>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</si>
  <si>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</si>
  <si>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</si>
  <si>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</si>
  <si>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</si>
  <si>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</si>
  <si>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</si>
  <si>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</si>
  <si>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</si>
  <si>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</si>
  <si>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</si>
  <si>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</si>
  <si>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</si>
  <si>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</si>
  <si>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</si>
  <si>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</si>
  <si>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</si>
  <si>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</si>
  <si>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</si>
  <si>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</si>
  <si>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</si>
  <si>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</si>
  <si>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</si>
  <si>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</si>
  <si>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</si>
  <si>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</si>
  <si>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</si>
  <si>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</si>
  <si>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</si>
  <si>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</si>
  <si>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</si>
  <si>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</si>
  <si>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</si>
  <si>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</si>
  <si>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</si>
  <si>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</si>
  <si>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</si>
  <si>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</si>
  <si>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</si>
  <si>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</si>
  <si>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</si>
  <si>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</si>
  <si>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</si>
  <si>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</si>
  <si>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</si>
  <si>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</si>
  <si>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</si>
  <si>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</si>
  <si>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</si>
  <si>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</si>
  <si>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</si>
  <si>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</si>
  <si>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</si>
  <si>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</si>
  <si>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</si>
  <si>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</si>
  <si>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</si>
  <si>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</si>
  <si>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</si>
  <si>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</si>
  <si>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</si>
  <si>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</si>
  <si>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</si>
  <si>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</si>
  <si>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</si>
  <si>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</si>
  <si>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</si>
  <si>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</si>
  <si>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</si>
  <si>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</si>
  <si>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</si>
  <si>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</si>
  <si>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</si>
  <si>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</si>
  <si>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</si>
  <si>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</si>
  <si>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</si>
  <si>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</si>
  <si>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</si>
  <si>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</si>
  <si>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</si>
  <si>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</si>
  <si>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</si>
  <si>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</si>
  <si>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</si>
  <si>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</si>
  <si>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</si>
  <si>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</si>
  <si>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</si>
  <si>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</si>
  <si>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</si>
  <si>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</si>
  <si>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</si>
  <si>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</si>
  <si>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</si>
  <si>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</si>
  <si>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</si>
  <si>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</si>
  <si>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</si>
  <si>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</si>
  <si>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</si>
  <si>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</si>
  <si>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</si>
  <si>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</si>
  <si>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</si>
  <si>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</si>
  <si>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</si>
  <si>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</si>
  <si>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</si>
  <si>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</si>
  <si>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</si>
  <si>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</si>
  <si>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</si>
  <si>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</si>
  <si>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</si>
  <si>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</si>
  <si>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</si>
  <si>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</si>
  <si>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</si>
  <si>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</si>
  <si>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</si>
  <si>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</si>
  <si>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</si>
  <si>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</si>
  <si>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</si>
  <si>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</si>
  <si>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</si>
  <si>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</si>
  <si>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</si>
  <si>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</si>
  <si>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</si>
  <si>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</si>
  <si>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</si>
  <si>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</si>
  <si>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</si>
  <si>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</si>
  <si>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</si>
  <si>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</si>
  <si>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</si>
  <si>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</si>
  <si>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</si>
  <si>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</si>
  <si>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</si>
  <si>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</si>
  <si>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</si>
  <si>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</si>
  <si>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</si>
  <si>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</si>
  <si>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</si>
  <si>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</si>
  <si>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</si>
  <si>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</si>
  <si>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</si>
  <si>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</si>
  <si>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</si>
  <si>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</si>
  <si>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</si>
  <si>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</si>
  <si>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</si>
  <si>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</si>
  <si>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</si>
  <si>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</si>
  <si>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</si>
  <si>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</si>
  <si>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</si>
  <si>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</si>
  <si>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</si>
  <si>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</si>
  <si>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</si>
  <si>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</si>
  <si>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</si>
  <si>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</si>
  <si>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</si>
  <si>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</si>
  <si>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</si>
  <si>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</si>
  <si>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</si>
  <si>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</si>
  <si>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</si>
  <si>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</si>
  <si>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</si>
  <si>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</si>
  <si>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</si>
  <si>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</si>
  <si>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</si>
  <si>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</si>
  <si>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</si>
  <si>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</si>
  <si>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</si>
  <si>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</si>
  <si>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</si>
  <si>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</si>
  <si>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</si>
  <si>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</si>
  <si>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</si>
  <si>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</si>
  <si>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</si>
  <si>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</si>
  <si>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</si>
  <si>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</si>
  <si>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</si>
  <si>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</si>
  <si>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</si>
  <si>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</si>
  <si>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</si>
  <si>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</si>
  <si>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</si>
  <si>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</si>
  <si>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</si>
  <si>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</si>
  <si>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</si>
  <si>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</si>
  <si>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</si>
  <si>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</si>
  <si>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</si>
  <si>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</si>
  <si>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</si>
  <si>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</si>
  <si>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</si>
  <si>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</si>
  <si>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</si>
  <si>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</si>
  <si>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</si>
  <si>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</si>
  <si>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</si>
  <si>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</si>
  <si>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</si>
  <si>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</si>
  <si>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</si>
  <si>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</si>
  <si>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</si>
  <si>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</si>
  <si>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</si>
  <si>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</si>
  <si>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</si>
  <si>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</si>
  <si>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</si>
  <si>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</si>
  <si>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</si>
  <si>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</si>
  <si>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</si>
  <si>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</si>
  <si>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</si>
  <si>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</si>
  <si>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</si>
  <si>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</si>
  <si>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</si>
  <si>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</si>
  <si>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</si>
  <si>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</si>
  <si>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</si>
  <si>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</si>
  <si>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</si>
  <si>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</si>
  <si>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</si>
  <si>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</si>
  <si>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</si>
  <si>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</si>
  <si>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</si>
  <si>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</si>
  <si>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</si>
  <si>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</si>
  <si>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</si>
  <si>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</si>
  <si>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</si>
  <si>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</si>
  <si>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</si>
  <si>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</si>
  <si>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</si>
  <si>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</si>
  <si>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</si>
  <si>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</si>
  <si>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</si>
  <si>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</si>
  <si>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</si>
  <si>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</si>
  <si>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</si>
  <si>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</si>
  <si>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</si>
  <si>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</si>
  <si>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</si>
  <si>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</si>
  <si>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</si>
  <si>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</si>
  <si>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</si>
  <si>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</si>
  <si>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</si>
  <si>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</si>
  <si>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</si>
  <si>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</si>
  <si>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</si>
  <si>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</si>
  <si>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</si>
  <si>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</si>
  <si>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</si>
  <si>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</si>
  <si>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</si>
  <si>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</si>
  <si>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</si>
  <si>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</si>
  <si>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</si>
  <si>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</si>
  <si>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</si>
  <si>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</si>
  <si>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</si>
  <si>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</si>
  <si>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</si>
  <si>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</si>
  <si>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</si>
  <si>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</si>
  <si>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</si>
  <si>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</si>
  <si>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</si>
  <si>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</si>
  <si>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</si>
  <si>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</si>
  <si>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</si>
  <si>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</si>
  <si>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</si>
  <si>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</si>
  <si>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</si>
  <si>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</si>
  <si>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</si>
  <si>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</si>
  <si>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</si>
  <si>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</si>
  <si>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</si>
  <si>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</si>
  <si>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</si>
  <si>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</si>
  <si>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</si>
  <si>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</si>
  <si>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</si>
  <si>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</si>
  <si>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</si>
  <si>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</si>
  <si>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</si>
  <si>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</si>
  <si>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</si>
  <si>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</si>
  <si>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</si>
  <si>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</si>
  <si>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</si>
  <si>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</si>
  <si>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</si>
  <si>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</si>
  <si>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</si>
  <si>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</si>
  <si>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</si>
  <si>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</si>
  <si>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</si>
  <si>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</si>
  <si>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</si>
  <si>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</si>
  <si>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</si>
  <si>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</si>
  <si>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</si>
  <si>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</si>
  <si>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</si>
  <si>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</si>
  <si>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</si>
  <si>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</si>
  <si>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</si>
  <si>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</si>
  <si>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</si>
  <si>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</si>
  <si>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</si>
  <si>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</si>
  <si>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</si>
  <si>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</si>
  <si>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</si>
  <si>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</si>
  <si>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</si>
  <si>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</si>
  <si>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</si>
  <si>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</si>
  <si>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</si>
  <si>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</si>
  <si>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</si>
  <si>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</si>
  <si>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</si>
  <si>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</si>
  <si>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</si>
  <si>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</si>
  <si>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</si>
  <si>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</si>
  <si>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</si>
  <si>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</si>
  <si>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</si>
  <si>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</si>
  <si>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</si>
  <si>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</si>
  <si>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</si>
  <si>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</si>
  <si>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</si>
  <si>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</si>
  <si>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</si>
  <si>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</si>
  <si>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</si>
  <si>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</si>
  <si>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</si>
  <si>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</si>
  <si>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</si>
  <si>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</si>
  <si>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</si>
  <si>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</si>
  <si>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</si>
  <si>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</si>
  <si>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</si>
  <si>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</si>
  <si>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</si>
  <si>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</si>
  <si>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</si>
  <si>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</si>
  <si>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</si>
  <si>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</si>
  <si>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</si>
  <si>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</si>
  <si>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</si>
  <si>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</si>
  <si>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</si>
  <si>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</si>
  <si>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</si>
  <si>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</si>
  <si>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</si>
  <si>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</si>
  <si>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</si>
  <si>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</si>
  <si>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</si>
  <si>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</si>
  <si>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</si>
  <si>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</si>
  <si>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</si>
  <si>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</si>
  <si>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</si>
  <si>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</si>
  <si>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</si>
  <si>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</si>
  <si>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</si>
  <si>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</si>
  <si>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</si>
  <si>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</si>
  <si>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</si>
  <si>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</si>
  <si>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</si>
  <si>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</si>
  <si>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</si>
  <si>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</si>
  <si>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</si>
  <si>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</si>
  <si>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</si>
  <si>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</si>
  <si>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</si>
  <si>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</si>
  <si>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</si>
  <si>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</si>
  <si>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</si>
  <si>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</si>
  <si>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</si>
  <si>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</si>
  <si>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</si>
  <si>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</si>
  <si>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</si>
  <si>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</si>
  <si>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</si>
  <si>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</si>
  <si>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</si>
  <si>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</si>
  <si>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</si>
  <si>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</si>
  <si>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</si>
  <si>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</si>
  <si>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</si>
  <si>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</si>
  <si>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</si>
  <si>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</si>
  <si>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</si>
  <si>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</si>
  <si>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</si>
  <si>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</si>
  <si>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</si>
  <si>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</si>
  <si>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</si>
  <si>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</si>
  <si>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</si>
  <si>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</si>
  <si>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</si>
  <si>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</si>
  <si>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</si>
  <si>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</si>
  <si>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</si>
  <si>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</si>
  <si>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</si>
  <si>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</si>
  <si>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</si>
  <si>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</si>
  <si>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</si>
  <si>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</si>
  <si>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</si>
  <si>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</si>
  <si>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</si>
  <si>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</si>
  <si>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</si>
  <si>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</si>
  <si>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</si>
  <si>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</si>
  <si>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</si>
  <si>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</si>
  <si>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</si>
  <si>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</si>
  <si>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</si>
  <si>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</si>
  <si>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</si>
  <si>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</si>
  <si>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</si>
  <si>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</si>
  <si>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</si>
  <si>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</si>
  <si>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</si>
  <si>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</si>
  <si>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</si>
  <si>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</si>
  <si>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</si>
  <si>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</si>
  <si>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</si>
  <si>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</si>
  <si>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</si>
  <si>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</si>
  <si>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</si>
  <si>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</si>
  <si>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</si>
  <si>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</si>
  <si>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</si>
  <si>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</si>
  <si>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</si>
  <si>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</si>
  <si>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</si>
  <si>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</si>
  <si>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</si>
  <si>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</si>
  <si>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</si>
  <si>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</si>
  <si>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</si>
  <si>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</si>
  <si>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</si>
  <si>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</si>
  <si>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</si>
  <si>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</si>
  <si>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</si>
  <si>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</si>
  <si>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</si>
  <si>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</si>
  <si>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</si>
  <si>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</si>
  <si>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</si>
  <si>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</si>
  <si>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</si>
  <si>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</si>
  <si>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</si>
  <si>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</si>
  <si>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</si>
  <si>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</si>
  <si>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</si>
  <si>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</si>
  <si>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</si>
  <si>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</si>
  <si>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</si>
  <si>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</si>
  <si>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</si>
  <si>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</si>
  <si>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</si>
  <si>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</si>
  <si>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</si>
  <si>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</si>
  <si>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</si>
  <si>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</si>
  <si>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</si>
  <si>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</si>
  <si>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</si>
  <si>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</si>
  <si>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</si>
  <si>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</si>
  <si>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</si>
  <si>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</si>
  <si>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</si>
  <si>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</si>
  <si>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</si>
  <si>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</si>
  <si>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</si>
  <si>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</si>
  <si>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</si>
  <si>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</si>
  <si>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</si>
  <si>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</si>
  <si>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</si>
  <si>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</si>
  <si>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</si>
  <si>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</si>
  <si>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</si>
  <si>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</si>
  <si>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</si>
  <si>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</si>
  <si>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</si>
  <si>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</si>
  <si>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</si>
  <si>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</si>
  <si>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</si>
  <si>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</si>
  <si>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</si>
  <si>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</si>
  <si>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</si>
  <si>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</si>
  <si>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</si>
  <si>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</si>
  <si>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</si>
  <si>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</si>
  <si>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</si>
  <si>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</si>
  <si>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</si>
  <si>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</si>
  <si>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</si>
  <si>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</si>
  <si>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</si>
  <si>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</si>
  <si>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</si>
  <si>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</si>
  <si>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</si>
  <si>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</si>
  <si>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</si>
  <si>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</si>
  <si>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</si>
  <si>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</si>
  <si>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</si>
  <si>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</si>
  <si>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</si>
  <si>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</si>
  <si>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</si>
  <si>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</si>
  <si>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</si>
  <si>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</si>
  <si>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</si>
  <si>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</si>
  <si>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</si>
  <si>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</si>
  <si>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</si>
  <si>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</si>
  <si>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</si>
  <si>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</si>
  <si>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</si>
  <si>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</si>
  <si>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</si>
  <si>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</si>
  <si>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</si>
  <si>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</si>
  <si>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</si>
  <si>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</si>
  <si>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</si>
  <si>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</si>
  <si>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</si>
  <si>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</si>
  <si>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</si>
  <si>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</si>
  <si>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</si>
  <si>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</si>
  <si>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</si>
  <si>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</si>
  <si>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</si>
  <si>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</si>
  <si>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</si>
  <si>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</si>
  <si>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</si>
  <si>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</si>
  <si>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</si>
  <si>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</si>
  <si>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</si>
  <si>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</si>
  <si>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</si>
  <si>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</si>
  <si>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</si>
  <si>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</si>
  <si>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</si>
  <si>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</si>
  <si>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</si>
  <si>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</si>
  <si>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</si>
  <si>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</si>
  <si>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</si>
  <si>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</si>
  <si>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</si>
  <si>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</si>
  <si>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</si>
  <si>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</si>
  <si>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</si>
  <si>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</si>
  <si>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</si>
  <si>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</si>
  <si>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</si>
  <si>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</si>
  <si>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</si>
  <si>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</si>
  <si>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</si>
  <si>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</si>
  <si>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</si>
  <si>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</si>
  <si>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</si>
  <si>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</si>
  <si>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</si>
  <si>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</si>
  <si>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</si>
  <si>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</si>
  <si>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</si>
  <si>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</si>
  <si>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</si>
  <si>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</si>
  <si>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</si>
  <si>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</si>
  <si>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</si>
  <si>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</si>
  <si>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</si>
  <si>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</si>
  <si>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</si>
  <si>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</si>
  <si>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</si>
  <si>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</si>
  <si>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</si>
  <si>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</si>
  <si>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</si>
  <si>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</si>
  <si>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</si>
  <si>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</si>
  <si>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</si>
  <si>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</si>
  <si>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</si>
  <si>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</si>
  <si>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</si>
  <si>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</si>
  <si>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</si>
  <si>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</si>
  <si>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</si>
  <si>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</si>
  <si>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</si>
  <si>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</si>
  <si>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</si>
  <si>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</si>
  <si>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</si>
  <si>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</si>
  <si>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</si>
  <si>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</si>
  <si>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</si>
  <si>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</si>
  <si>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</si>
  <si>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</si>
  <si>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</si>
  <si>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</si>
  <si>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</si>
  <si>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</si>
  <si>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</si>
  <si>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</si>
  <si>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</si>
  <si>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</si>
  <si>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</si>
  <si>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</si>
  <si>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</si>
  <si>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</si>
  <si>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</si>
  <si>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</si>
  <si>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</si>
  <si>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</si>
  <si>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</si>
  <si>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</si>
  <si>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</si>
  <si>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</si>
  <si>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</si>
  <si>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</si>
  <si>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</si>
  <si>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</si>
  <si>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</si>
  <si>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</si>
  <si>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</si>
  <si>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</si>
  <si>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</si>
  <si>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</si>
  <si>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</si>
  <si>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</si>
  <si>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</si>
  <si>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</si>
  <si>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</si>
  <si>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</si>
  <si>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</si>
  <si>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</si>
  <si>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</si>
  <si>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</si>
  <si>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</si>
  <si>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</si>
  <si>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</si>
  <si>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</si>
  <si>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</si>
  <si>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</si>
  <si>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</si>
  <si>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</si>
  <si>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</si>
  <si>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</si>
  <si>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</si>
  <si>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</si>
  <si>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</si>
  <si>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</si>
  <si>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</si>
  <si>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</si>
  <si>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</si>
  <si>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</si>
  <si>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</si>
  <si>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</si>
  <si>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</si>
  <si>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</si>
  <si>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</si>
  <si>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</si>
  <si>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</si>
  <si>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</si>
  <si>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</si>
  <si>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</si>
  <si>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</si>
  <si>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</si>
  <si>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</si>
  <si>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</si>
  <si>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</si>
  <si>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</si>
  <si>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</si>
  <si>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</si>
  <si>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</si>
  <si>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</si>
  <si>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</si>
  <si>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</si>
  <si>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</si>
  <si>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</si>
  <si>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</si>
  <si>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</si>
  <si>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</si>
  <si>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</si>
  <si>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</si>
  <si>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</si>
  <si>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</si>
  <si>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</si>
  <si>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</si>
  <si>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</si>
  <si>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</si>
  <si>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</si>
  <si>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</si>
  <si>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</si>
  <si>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</si>
  <si>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</si>
  <si>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</si>
  <si>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</si>
  <si>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</si>
  <si>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</si>
  <si>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</si>
  <si>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</si>
  <si>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</si>
  <si>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</si>
  <si>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</si>
  <si>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(주)한타특수운송</t>
    <phoneticPr fontId="1" type="noConversion"/>
  </si>
  <si>
    <t>우성마리타임주식회사</t>
    <phoneticPr fontId="1" type="noConversion"/>
  </si>
  <si>
    <t>MAEU231992124</t>
    <phoneticPr fontId="1" type="noConversion"/>
  </si>
  <si>
    <t>ZIM MOUNT DENALI</t>
    <phoneticPr fontId="1" type="noConversion"/>
  </si>
  <si>
    <t>23ZIMU0384I-6040-</t>
    <phoneticPr fontId="1" type="noConversion"/>
  </si>
  <si>
    <t>동원로엑스㈜</t>
    <phoneticPr fontId="1" type="noConversion"/>
  </si>
  <si>
    <t>두우해운㈜</t>
    <phoneticPr fontId="1" type="noConversion"/>
  </si>
  <si>
    <t>DOLBDF2350E114</t>
    <phoneticPr fontId="1" type="noConversion"/>
  </si>
  <si>
    <t>23DWICB350I-0011-0001</t>
    <phoneticPr fontId="1" type="noConversion"/>
  </si>
  <si>
    <t>(주)이지트랜스</t>
    <phoneticPr fontId="1" type="noConversion"/>
  </si>
  <si>
    <t>두우해운㈜</t>
    <phoneticPr fontId="1" type="noConversion"/>
  </si>
  <si>
    <t>23DWICB350I-9001-0001</t>
    <phoneticPr fontId="1" type="noConversion"/>
  </si>
  <si>
    <t>(주)부산특수물류</t>
    <phoneticPr fontId="1" type="noConversion"/>
  </si>
  <si>
    <t>JJ</t>
    <phoneticPr fontId="1" type="noConversion"/>
  </si>
  <si>
    <t>하파그로이드코리아㈜</t>
    <phoneticPr fontId="1" type="noConversion"/>
  </si>
  <si>
    <t>23HLCU6522I-0205-</t>
    <phoneticPr fontId="1" type="noConversion"/>
  </si>
  <si>
    <t>2024.01.01</t>
    <phoneticPr fontId="1" type="noConversion"/>
  </si>
  <si>
    <t>에이스로지스틱㈜</t>
    <phoneticPr fontId="1" type="noConversion"/>
  </si>
  <si>
    <t>나모TLS</t>
    <phoneticPr fontId="1" type="noConversion"/>
  </si>
  <si>
    <t>고려해운㈜</t>
    <phoneticPr fontId="1" type="noConversion"/>
  </si>
  <si>
    <t>금경</t>
    <phoneticPr fontId="1" type="noConversion"/>
  </si>
  <si>
    <t>UNAYZAH EXPRESS</t>
    <phoneticPr fontId="1" type="noConversion"/>
  </si>
  <si>
    <t>23HLCU6511I-0035-</t>
    <phoneticPr fontId="1" type="noConversion"/>
  </si>
  <si>
    <t>(주)소진</t>
    <phoneticPr fontId="1" type="noConversion"/>
  </si>
  <si>
    <t>HLCUPN4230973507</t>
    <phoneticPr fontId="1" type="noConversion"/>
  </si>
  <si>
    <t>23HLCU6511I-0036-</t>
    <phoneticPr fontId="1" type="noConversion"/>
  </si>
  <si>
    <t>HU</t>
    <phoneticPr fontId="1" type="noConversion"/>
  </si>
  <si>
    <t>HLCUPN4231068978</t>
    <phoneticPr fontId="1" type="noConversion"/>
  </si>
  <si>
    <t>23HLCU6511I-0052-</t>
    <phoneticPr fontId="1" type="noConversion"/>
  </si>
  <si>
    <t>(주)에스에스물류</t>
    <phoneticPr fontId="1" type="noConversion"/>
  </si>
  <si>
    <t>SS</t>
    <phoneticPr fontId="1" type="noConversion"/>
  </si>
  <si>
    <t>천경해운㈜</t>
    <phoneticPr fontId="1" type="noConversion"/>
  </si>
  <si>
    <t>주식회사 엔제이글로벌</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</si>
  <si>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</si>
  <si>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</si>
  <si>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</si>
  <si>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</si>
  <si>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이지스</t>
    <phoneticPr fontId="1" type="noConversion"/>
  </si>
  <si>
    <t>남성해운주식회사</t>
    <phoneticPr fontId="1" type="noConversion"/>
  </si>
  <si>
    <t>DJSCSGN230008770</t>
    <phoneticPr fontId="1" type="noConversion"/>
  </si>
  <si>
    <t>24NSSLA029I-5206-</t>
    <phoneticPr fontId="1" type="noConversion"/>
  </si>
  <si>
    <t>경남99바3934</t>
    <phoneticPr fontId="1" type="noConversion"/>
  </si>
  <si>
    <t>롯데글로벌로지스㈜</t>
    <phoneticPr fontId="1" type="noConversion"/>
  </si>
  <si>
    <t>에이치엠엠㈜</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</si>
  <si>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</si>
  <si>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</si>
  <si>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</si>
  <si>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</si>
  <si>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</si>
  <si>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</si>
  <si>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천일</t>
    <phoneticPr fontId="1" type="noConversion"/>
  </si>
  <si>
    <t>엠에스씨코리아㈜</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</si>
  <si>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</si>
  <si>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</si>
  <si>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</si>
  <si>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</si>
  <si>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</si>
  <si>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</si>
  <si>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천일정기화물자동차㈜</t>
    <phoneticPr fontId="1" type="noConversion"/>
  </si>
  <si>
    <t>MEDUSF356936</t>
    <phoneticPr fontId="1" type="noConversion"/>
  </si>
  <si>
    <t>24MSCU2004I-0256-</t>
    <phoneticPr fontId="1" type="noConversion"/>
  </si>
  <si>
    <t>2024.01.02</t>
    <phoneticPr fontId="1" type="noConversion"/>
  </si>
  <si>
    <t>엠에스씨코리아㈜</t>
    <phoneticPr fontId="1" type="noConversion"/>
  </si>
  <si>
    <t>MEDUSF357801</t>
    <phoneticPr fontId="1" type="noConversion"/>
  </si>
  <si>
    <t>24MSCU2004I-0249-</t>
    <phoneticPr fontId="1" type="noConversion"/>
  </si>
  <si>
    <t>세종98사9001</t>
    <phoneticPr fontId="1" type="noConversion"/>
  </si>
  <si>
    <t>유니코네트워크㈜</t>
    <phoneticPr fontId="1" type="noConversion"/>
  </si>
  <si>
    <t>이지스</t>
    <phoneticPr fontId="1" type="noConversion"/>
  </si>
  <si>
    <t>MAEU233195990</t>
    <phoneticPr fontId="1" type="noConversion"/>
  </si>
  <si>
    <t>ZIM NINGBO</t>
    <phoneticPr fontId="1" type="noConversion"/>
  </si>
  <si>
    <t>23ZIMU0402I-1048-</t>
    <phoneticPr fontId="1" type="noConversion"/>
  </si>
  <si>
    <t>2023.12.31</t>
    <phoneticPr fontId="1" type="noConversion"/>
  </si>
  <si>
    <t>신세기기업㈜</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</si>
  <si>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</si>
  <si>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</si>
  <si>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</si>
  <si>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</si>
  <si>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</si>
  <si>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하파그로이드코리아㈜</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</si>
  <si>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</si>
  <si>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</si>
  <si>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</si>
  <si>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</si>
  <si>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</si>
  <si>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에이스로지스틱㈜</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</si>
  <si>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</si>
  <si>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</si>
  <si>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</si>
  <si>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</si>
  <si>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SS</t>
    <phoneticPr fontId="1" type="noConversion"/>
  </si>
  <si>
    <t>코스코쉬핑라인스 한국 주식회사</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</si>
  <si>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</si>
  <si>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</si>
  <si>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</si>
  <si>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</si>
  <si>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</si>
  <si>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</si>
  <si>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</si>
  <si>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</si>
  <si>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</si>
  <si>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</si>
  <si>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</si>
  <si>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남성해운주식회사</t>
    <phoneticPr fontId="1" type="noConversion"/>
  </si>
  <si>
    <t>24NSSLA001I-5103-</t>
    <phoneticPr fontId="1" type="noConversion"/>
  </si>
  <si>
    <t>경남99바7344</t>
    <phoneticPr fontId="1" type="noConversion"/>
  </si>
  <si>
    <t>24MSCU2004I-0253-</t>
    <phoneticPr fontId="1" type="noConversion"/>
  </si>
  <si>
    <t>에이치엠엠㈜</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</si>
  <si>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</si>
  <si>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</si>
  <si>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</si>
  <si>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</si>
  <si>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</si>
  <si>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(주)케이씨티시</t>
    <phoneticPr fontId="1" type="noConversion"/>
  </si>
  <si>
    <t>KCTC</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</si>
  <si>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</si>
  <si>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</si>
  <si>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</si>
  <si>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</si>
  <si>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</si>
  <si>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</si>
  <si>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오션네트워크익스프레스코리아㈜</t>
    <phoneticPr fontId="1" type="noConversion"/>
  </si>
  <si>
    <t>HLCUPN4231079754</t>
    <phoneticPr fontId="1" type="noConversion"/>
  </si>
  <si>
    <t>세방㈜</t>
    <phoneticPr fontId="1" type="noConversion"/>
  </si>
  <si>
    <t>한국머스크㈜</t>
    <phoneticPr fontId="1" type="noConversion"/>
  </si>
  <si>
    <t>부산99바7632</t>
    <phoneticPr fontId="1" type="noConversion"/>
  </si>
  <si>
    <t>부산99사9428</t>
    <phoneticPr fontId="1" type="noConversion"/>
  </si>
  <si>
    <t>(주)에스에스물류</t>
    <phoneticPr fontId="1" type="noConversion"/>
  </si>
  <si>
    <t>ONEYSCLD21767700</t>
    <phoneticPr fontId="1" type="noConversion"/>
  </si>
  <si>
    <t>24HLCU6601I-5216-</t>
    <phoneticPr fontId="1" type="noConversion"/>
  </si>
  <si>
    <t>2024.01.04</t>
    <phoneticPr fontId="1" type="noConversion"/>
  </si>
  <si>
    <t>(주)소진</t>
    <phoneticPr fontId="1" type="noConversion"/>
  </si>
  <si>
    <t>금경로지텍</t>
    <phoneticPr fontId="1" type="noConversion"/>
  </si>
  <si>
    <t>TRANCURA</t>
    <phoneticPr fontId="1" type="noConversion"/>
  </si>
  <si>
    <t>24MAEU0085I-1056-</t>
    <phoneticPr fontId="1" type="noConversion"/>
  </si>
  <si>
    <t>부산99사4026</t>
    <phoneticPr fontId="1" type="noConversion"/>
  </si>
  <si>
    <t>롯데글로벌로지스㈜</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</si>
  <si>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</si>
  <si>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</si>
  <si>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</si>
  <si>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</si>
  <si>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</si>
  <si>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</si>
  <si>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</si>
  <si>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</si>
  <si>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</si>
  <si>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</si>
  <si>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</si>
  <si>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한국머스크㈜</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</si>
  <si>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</si>
  <si>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</si>
  <si>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</si>
  <si>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</si>
  <si>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장금상선㈜</t>
    <phoneticPr fontId="1" type="noConversion"/>
  </si>
  <si>
    <t>SINOKOR MERCHANT MARINE</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</si>
  <si>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</si>
  <si>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</si>
  <si>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</si>
  <si>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</si>
  <si>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</si>
  <si>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씨엠에이씨지엠</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</si>
  <si>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</si>
  <si>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</si>
  <si>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</si>
  <si>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</si>
  <si>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</si>
  <si>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</si>
  <si>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이지트랜스</t>
    <phoneticPr fontId="1" type="noConversion"/>
  </si>
  <si>
    <t>MEDUP1651405</t>
    <phoneticPr fontId="1" type="noConversion"/>
  </si>
  <si>
    <t>24HLCU6608I-0018-</t>
    <phoneticPr fontId="1" type="noConversion"/>
  </si>
  <si>
    <t>2024.01.06</t>
    <phoneticPr fontId="1" type="noConversion"/>
  </si>
  <si>
    <t>씨엠에이씨지엠코리아㈜</t>
    <phoneticPr fontId="1" type="noConversion"/>
  </si>
  <si>
    <t>뉴질랜드:Tauranga</t>
    <phoneticPr fontId="1" type="noConversion"/>
  </si>
  <si>
    <t>ACD0720695</t>
    <phoneticPr fontId="1" type="noConversion"/>
  </si>
  <si>
    <t>CMA CGM CORAL</t>
    <phoneticPr fontId="1" type="noConversion"/>
  </si>
  <si>
    <t>24CCAS0006I-2401-</t>
    <phoneticPr fontId="1" type="noConversion"/>
  </si>
  <si>
    <t>부산98사1744</t>
    <phoneticPr fontId="1" type="noConversion"/>
  </si>
  <si>
    <t>JJ</t>
    <phoneticPr fontId="1" type="noConversion"/>
  </si>
  <si>
    <t>인도네시아:Surabaya</t>
    <phoneticPr fontId="1" type="noConversion"/>
  </si>
  <si>
    <t>KMTCSUB2208185</t>
    <phoneticPr fontId="1" type="noConversion"/>
  </si>
  <si>
    <t>24KMTC0033I-0158-</t>
    <phoneticPr fontId="1" type="noConversion"/>
  </si>
  <si>
    <t>2024.01.08</t>
    <phoneticPr fontId="1" type="noConversion"/>
  </si>
  <si>
    <t>부산99사4008</t>
    <phoneticPr fontId="1" type="noConversion"/>
  </si>
  <si>
    <t>노르웨이:Floro</t>
    <phoneticPr fontId="1" type="noConversion"/>
  </si>
  <si>
    <t>24MAEU0014I-1117-0001</t>
    <phoneticPr fontId="1" type="noConversion"/>
  </si>
  <si>
    <t>신세기기업㈜</t>
    <phoneticPr fontId="1" type="noConversion"/>
  </si>
  <si>
    <t>노르웨이:Floro</t>
    <phoneticPr fontId="1" type="noConversion"/>
  </si>
  <si>
    <t>브라질:ITAPOA</t>
    <phoneticPr fontId="1" type="noConversion"/>
  </si>
  <si>
    <t>2024.01.06</t>
    <phoneticPr fontId="1" type="noConversion"/>
  </si>
  <si>
    <t>(주)에이치유로지스틱스</t>
    <phoneticPr fontId="1" type="noConversion"/>
  </si>
  <si>
    <t>MAEUSSZ758047</t>
    <phoneticPr fontId="1" type="noConversion"/>
  </si>
  <si>
    <t>24MAEU0014I-1251-</t>
    <phoneticPr fontId="1" type="noConversion"/>
  </si>
  <si>
    <t>브라질:Navegantes</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</si>
  <si>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</si>
  <si>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</si>
  <si>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</si>
  <si>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</si>
  <si>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(주)소패스트쉬핑리미티드/대리점,오케이쉬핑(주)</t>
    <phoneticPr fontId="1" type="noConversion"/>
  </si>
  <si>
    <t>(주)스카이로드</t>
    <phoneticPr fontId="1" type="noConversion"/>
  </si>
  <si>
    <t>중국:Weihai</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</si>
  <si>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</si>
  <si>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</si>
  <si>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</si>
  <si>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</si>
  <si>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코스코쉬핑라인스 한국 주식회사</t>
    <phoneticPr fontId="1" type="noConversion"/>
  </si>
  <si>
    <t>칠레:Lirquen</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</si>
  <si>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</si>
  <si>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</si>
  <si>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</si>
  <si>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</si>
  <si>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</si>
  <si>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</si>
  <si>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신자유</t>
    <phoneticPr fontId="1" type="noConversion"/>
  </si>
  <si>
    <t>브라질:Paranagua</t>
    <phoneticPr fontId="1" type="noConversion"/>
  </si>
  <si>
    <t>MAEUSSZ757574</t>
    <phoneticPr fontId="1" type="noConversion"/>
  </si>
  <si>
    <t>23MAEU1038I-1185-</t>
    <phoneticPr fontId="1" type="noConversion"/>
  </si>
  <si>
    <t>나모TLS</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</si>
  <si>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</si>
  <si>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</si>
  <si>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</si>
  <si>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</si>
  <si>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</si>
  <si>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</si>
  <si>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</si>
  <si>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주식회사 미래위드</t>
    <phoneticPr fontId="1" type="noConversion"/>
  </si>
  <si>
    <t>SOFHVWB2401600</t>
    <phoneticPr fontId="1" type="noConversion"/>
  </si>
  <si>
    <t>24SFKLH401I-0136-0001</t>
    <phoneticPr fontId="1" type="noConversion"/>
  </si>
  <si>
    <t>부산98사4158</t>
    <phoneticPr fontId="1" type="noConversion"/>
  </si>
  <si>
    <t>KCTC</t>
    <phoneticPr fontId="1" type="noConversion"/>
  </si>
  <si>
    <t>(주)스카이로드</t>
    <phoneticPr fontId="1" type="noConversion"/>
  </si>
  <si>
    <t>KMTCSHAL636814</t>
    <phoneticPr fontId="1" type="noConversion"/>
  </si>
  <si>
    <t>POS TOKYO</t>
    <phoneticPr fontId="1" type="noConversion"/>
  </si>
  <si>
    <t>태국:Laem Chabang</t>
    <phoneticPr fontId="1" type="noConversion"/>
  </si>
  <si>
    <t>NSSLLCBSC2301065</t>
    <phoneticPr fontId="1" type="noConversion"/>
  </si>
  <si>
    <t>24NSSLA032I-3019-</t>
    <phoneticPr fontId="1" type="noConversion"/>
  </si>
  <si>
    <t>에콰도르:Guayaquil</t>
    <phoneticPr fontId="1" type="noConversion"/>
  </si>
  <si>
    <t>MEDUGY672628</t>
    <phoneticPr fontId="1" type="noConversion"/>
  </si>
  <si>
    <t>GERD MAERSK</t>
    <phoneticPr fontId="1" type="noConversion"/>
  </si>
  <si>
    <t>부산98바8601</t>
    <phoneticPr fontId="1" type="noConversion"/>
  </si>
  <si>
    <t>골든로지텍</t>
    <phoneticPr fontId="1" type="noConversion"/>
  </si>
  <si>
    <t>MAEU609793622</t>
    <phoneticPr fontId="1" type="noConversion"/>
  </si>
  <si>
    <t>부산99바9934</t>
    <phoneticPr fontId="1" type="noConversion"/>
  </si>
  <si>
    <t>금경로지텍</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</si>
  <si>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</si>
  <si>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</si>
  <si>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</si>
  <si>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</si>
  <si>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</si>
  <si>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</si>
  <si>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</si>
  <si>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브라질:Paranagua</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</si>
  <si>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</si>
  <si>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</si>
  <si>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</si>
  <si>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</si>
  <si>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</si>
  <si>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</si>
  <si>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</si>
  <si>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태국:Songkhla</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</si>
  <si>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</si>
  <si>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</si>
  <si>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</si>
  <si>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</si>
  <si>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</si>
  <si>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</si>
  <si>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</si>
  <si>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</si>
  <si>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</si>
  <si>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(주)천경</t>
    <phoneticPr fontId="1" type="noConversion"/>
  </si>
  <si>
    <t>이에이에스쉽핑코리아㈜</t>
    <phoneticPr fontId="1" type="noConversion"/>
  </si>
  <si>
    <t>주식회사 글로벌해현</t>
    <phoneticPr fontId="1" type="noConversion"/>
  </si>
  <si>
    <t>중국:Dalian</t>
    <phoneticPr fontId="1" type="noConversion"/>
  </si>
  <si>
    <t>24EASKY002I-4913-0001</t>
    <phoneticPr fontId="1" type="noConversion"/>
  </si>
  <si>
    <t>부산99사3665</t>
    <phoneticPr fontId="1" type="noConversion"/>
  </si>
  <si>
    <t>동원로엑스㈜</t>
    <phoneticPr fontId="1" type="noConversion"/>
  </si>
  <si>
    <t>동원로엑스</t>
    <phoneticPr fontId="1" type="noConversion"/>
  </si>
  <si>
    <t>(주)보나미시스템</t>
    <phoneticPr fontId="1" type="noConversion"/>
  </si>
  <si>
    <t>중국:Dalian</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</si>
  <si>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</si>
  <si>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</si>
  <si>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</si>
  <si>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</si>
  <si>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팬오션㈜</t>
    <phoneticPr fontId="1" type="noConversion"/>
  </si>
  <si>
    <t>KMTCLCH4571774</t>
    <phoneticPr fontId="1" type="noConversion"/>
  </si>
  <si>
    <t>INVICTA</t>
    <phoneticPr fontId="1" type="noConversion"/>
  </si>
  <si>
    <t>24POBUNF43I-3512-</t>
    <phoneticPr fontId="1" type="noConversion"/>
  </si>
  <si>
    <t>태국:Laem Chabang</t>
    <phoneticPr fontId="1" type="noConversion"/>
  </si>
  <si>
    <t>KMTCLCH4572778</t>
    <phoneticPr fontId="1" type="noConversion"/>
  </si>
  <si>
    <t>24POBUNF43I-3500-</t>
    <phoneticPr fontId="1" type="noConversion"/>
  </si>
  <si>
    <t>팬오션㈜</t>
    <phoneticPr fontId="1" type="noConversion"/>
  </si>
  <si>
    <t>베트남:Ho Chi Minh City</t>
    <phoneticPr fontId="1" type="noConversion"/>
  </si>
  <si>
    <t>2024.01.14</t>
    <phoneticPr fontId="1" type="noConversion"/>
  </si>
  <si>
    <t>노르웨이:Alesund</t>
    <phoneticPr fontId="1" type="noConversion"/>
  </si>
  <si>
    <t>MAEU233414126</t>
    <phoneticPr fontId="1" type="noConversion"/>
  </si>
  <si>
    <t>MARGRETHE MAERSK</t>
    <phoneticPr fontId="1" type="noConversion"/>
  </si>
  <si>
    <t>24MAEU0032I-1124-</t>
    <phoneticPr fontId="1" type="noConversion"/>
  </si>
  <si>
    <t>노르웨이:Alesund</t>
    <phoneticPr fontId="1" type="noConversion"/>
  </si>
  <si>
    <t>천일</t>
    <phoneticPr fontId="1" type="noConversion"/>
  </si>
  <si>
    <t>브라질:Santos</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</si>
  <si>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</si>
  <si>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</si>
  <si>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</si>
  <si>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</si>
  <si>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</si>
  <si>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</si>
  <si>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</si>
  <si>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</si>
  <si>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</si>
  <si>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범진물류㈜</t>
    <phoneticPr fontId="1" type="noConversion"/>
  </si>
  <si>
    <t>마루로직스틱스 유한회사</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</si>
  <si>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</si>
  <si>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</si>
  <si>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</si>
  <si>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</si>
  <si>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</si>
  <si>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</si>
  <si>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</si>
  <si>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</si>
  <si>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</si>
  <si>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(주)소패스트쉬핑리미티드</t>
    <phoneticPr fontId="1" type="noConversion"/>
  </si>
  <si>
    <t>중국:Weihai</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</si>
  <si>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</si>
  <si>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</si>
  <si>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</si>
  <si>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</si>
  <si>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</si>
  <si>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</si>
  <si>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</si>
  <si>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태국:Bangkok</t>
    <phoneticPr fontId="1" type="noConversion"/>
  </si>
  <si>
    <t>SNKO190231202130</t>
    <phoneticPr fontId="1" type="noConversion"/>
  </si>
  <si>
    <t>YANGTZE TRADER</t>
    <phoneticPr fontId="1" type="noConversion"/>
  </si>
  <si>
    <t>24SNKO0265I-6041-</t>
    <phoneticPr fontId="1" type="noConversion"/>
  </si>
  <si>
    <t>2024.01.16</t>
    <phoneticPr fontId="1" type="noConversion"/>
  </si>
  <si>
    <t>(주)민성로직스</t>
    <phoneticPr fontId="1" type="noConversion"/>
  </si>
  <si>
    <t>민성</t>
    <phoneticPr fontId="1" type="noConversion"/>
  </si>
  <si>
    <t>COSU6369239610</t>
    <phoneticPr fontId="1" type="noConversion"/>
  </si>
  <si>
    <t>COSU8044209849</t>
    <phoneticPr fontId="1" type="noConversion"/>
  </si>
  <si>
    <t>24COSU0003I-0021-</t>
    <phoneticPr fontId="1" type="noConversion"/>
  </si>
  <si>
    <t>2024.01.16</t>
    <phoneticPr fontId="1" type="noConversion"/>
  </si>
  <si>
    <t>금경(차옆에효성특송051-469-8601)</t>
    <phoneticPr fontId="1" type="noConversion"/>
  </si>
  <si>
    <t>MAEUSSZ759339</t>
    <phoneticPr fontId="1" type="noConversion"/>
  </si>
  <si>
    <t>24MSCU2006I-1086-</t>
    <phoneticPr fontId="1" type="noConversion"/>
  </si>
  <si>
    <t>부산98바7107</t>
    <phoneticPr fontId="1" type="noConversion"/>
  </si>
  <si>
    <t>(주)케이씨티시</t>
    <phoneticPr fontId="1" type="noConversion"/>
  </si>
  <si>
    <t>KCTC(파란색)</t>
    <phoneticPr fontId="1" type="noConversion"/>
  </si>
  <si>
    <t>부산98바7187</t>
    <phoneticPr fontId="1" type="noConversion"/>
  </si>
  <si>
    <t>중국:Shanghai</t>
    <phoneticPr fontId="1" type="noConversion"/>
  </si>
  <si>
    <t>부산99사7776</t>
    <phoneticPr fontId="1" type="noConversion"/>
  </si>
  <si>
    <t>이지</t>
    <phoneticPr fontId="1" type="noConversion"/>
  </si>
  <si>
    <t>동진상선㈜</t>
    <phoneticPr fontId="1" type="noConversion"/>
  </si>
  <si>
    <t>부산98바5091</t>
    <phoneticPr fontId="1" type="noConversion"/>
  </si>
  <si>
    <t>흥아라인 주식회사</t>
    <phoneticPr fontId="1" type="noConversion"/>
  </si>
  <si>
    <t>부산99사9428</t>
    <phoneticPr fontId="1" type="noConversion"/>
  </si>
  <si>
    <t>양밍해운</t>
    <phoneticPr fontId="1" type="noConversion"/>
  </si>
  <si>
    <t>베트남:Vung Tau</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</si>
  <si>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</si>
  <si>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</si>
  <si>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</si>
  <si>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</si>
  <si>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</si>
  <si>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</si>
  <si>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</si>
  <si>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에이스</t>
    <phoneticPr fontId="1" type="noConversion"/>
  </si>
  <si>
    <t>KMTCLCH4589499</t>
    <phoneticPr fontId="1" type="noConversion"/>
  </si>
  <si>
    <t>부산98사2244</t>
    <phoneticPr fontId="1" type="noConversion"/>
  </si>
  <si>
    <t>흥아라인 주식회사</t>
    <phoneticPr fontId="1" type="noConversion"/>
  </si>
  <si>
    <t>DJSCLCH230003493</t>
    <phoneticPr fontId="1" type="noConversion"/>
  </si>
  <si>
    <t>2024.01.21</t>
    <phoneticPr fontId="1" type="noConversion"/>
  </si>
  <si>
    <t>동진상선㈜</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</si>
  <si>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</si>
  <si>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</si>
  <si>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</si>
  <si>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</si>
  <si>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</si>
  <si>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</si>
  <si>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</si>
  <si>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</si>
  <si>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</si>
  <si>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주식회사　어라이즈인터내셔날</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</si>
  <si>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</si>
  <si>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</si>
  <si>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</si>
  <si>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</si>
  <si>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</si>
  <si>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</si>
  <si>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</si>
  <si>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에스아이티씨컨테이너 라인스㈜</t>
    <phoneticPr fontId="1" type="noConversion"/>
  </si>
  <si>
    <t>마루로직스틱스 유한회사</t>
    <phoneticPr fontId="1" type="noConversion"/>
  </si>
  <si>
    <t>중국:Yantai Laishan International Apt</t>
    <phoneticPr fontId="1" type="noConversion"/>
  </si>
  <si>
    <t>SITRYNPU072070</t>
    <phoneticPr fontId="1" type="noConversion"/>
  </si>
  <si>
    <t>SITC YUHE</t>
    <phoneticPr fontId="1" type="noConversion"/>
  </si>
  <si>
    <t>24SCLK7524I-0058-0001</t>
    <phoneticPr fontId="1" type="noConversion"/>
  </si>
  <si>
    <t>2024.01.25</t>
    <phoneticPr fontId="1" type="noConversion"/>
  </si>
  <si>
    <t>페루:Paita</t>
    <phoneticPr fontId="1" type="noConversion"/>
  </si>
  <si>
    <t>MEDUP3125762</t>
    <phoneticPr fontId="1" type="noConversion"/>
  </si>
  <si>
    <t>PORTO KAGIO</t>
    <phoneticPr fontId="1" type="noConversion"/>
  </si>
  <si>
    <t>칠레:Coronel</t>
    <phoneticPr fontId="1" type="noConversion"/>
  </si>
  <si>
    <t>HLCUSCL231134330</t>
    <phoneticPr fontId="1" type="noConversion"/>
  </si>
  <si>
    <t>MSC TAYLOR</t>
    <phoneticPr fontId="1" type="noConversion"/>
  </si>
  <si>
    <t>24MSCU4008I-6014-</t>
    <phoneticPr fontId="1" type="noConversion"/>
  </si>
  <si>
    <t>2024.01.26</t>
    <phoneticPr fontId="1" type="noConversion"/>
  </si>
  <si>
    <t>고려해운㈜</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</si>
  <si>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</si>
  <si>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</si>
  <si>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</si>
  <si>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</si>
  <si>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</si>
  <si>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</si>
  <si>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</si>
  <si>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</si>
  <si>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</si>
  <si>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</si>
  <si>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</si>
  <si>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</si>
  <si>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칠레:San Antonio</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</si>
  <si>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</si>
  <si>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</si>
  <si>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</si>
  <si>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</si>
  <si>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</si>
  <si>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</si>
  <si>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주식회사 창생</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</si>
  <si>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</si>
  <si>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</si>
  <si>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</si>
  <si>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</si>
  <si>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</si>
  <si>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</si>
  <si>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</si>
  <si>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</si>
  <si>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</si>
  <si>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</si>
  <si>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</si>
  <si>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</si>
  <si>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</si>
  <si>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</si>
  <si>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</si>
  <si>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</si>
  <si>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</si>
  <si>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</si>
  <si>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브라질:Navegantes</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</si>
  <si>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</si>
  <si>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</si>
  <si>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</si>
  <si>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</si>
  <si>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주식회사 미래위드</t>
    <phoneticPr fontId="1" type="noConversion"/>
  </si>
  <si>
    <t>KMTCSHAL710467</t>
    <phoneticPr fontId="1" type="noConversion"/>
  </si>
  <si>
    <t>SAWASDEE PACIFIC</t>
    <phoneticPr fontId="1" type="noConversion"/>
  </si>
  <si>
    <t>2024.01.30</t>
    <phoneticPr fontId="1" type="noConversion"/>
  </si>
  <si>
    <t>인도네시아:Panjang</t>
    <phoneticPr fontId="1" type="noConversion"/>
  </si>
  <si>
    <t>부산99바3602</t>
    <phoneticPr fontId="1" type="noConversion"/>
  </si>
  <si>
    <t>HDMUSAOA92146524</t>
    <phoneticPr fontId="1" type="noConversion"/>
  </si>
  <si>
    <t>브라질:ITAPOA</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</si>
  <si>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</si>
  <si>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</si>
  <si>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</si>
  <si>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</si>
  <si>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</si>
  <si>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</si>
  <si>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</si>
  <si>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금경=골든로지텍</t>
    <phoneticPr fontId="1" type="noConversion"/>
  </si>
  <si>
    <t>부산99사3606</t>
    <phoneticPr fontId="1" type="noConversion"/>
  </si>
  <si>
    <t>문의</t>
    <phoneticPr fontId="1" type="noConversion"/>
  </si>
  <si>
    <t>경남99사7171</t>
    <phoneticPr fontId="1" type="noConversion"/>
  </si>
  <si>
    <t>금경</t>
    <phoneticPr fontId="1" type="noConversion"/>
  </si>
  <si>
    <t>금경=골든로지텍</t>
    <phoneticPr fontId="1" type="noConversion"/>
  </si>
  <si>
    <t>캐나다:Halifax</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</si>
  <si>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</si>
  <si>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</si>
  <si>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</si>
  <si>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</si>
  <si>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</si>
  <si>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</si>
  <si>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브라질:Santos</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</si>
  <si>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</si>
  <si>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</si>
  <si>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</si>
  <si>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</si>
  <si>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</si>
  <si>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</si>
  <si>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</si>
  <si>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</si>
  <si>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에이스</t>
    <phoneticPr fontId="1" type="noConversion"/>
  </si>
  <si>
    <t>NSSLLCBSC2400045</t>
    <phoneticPr fontId="1" type="noConversion"/>
  </si>
  <si>
    <t>24NSSLA131I-3001-</t>
    <phoneticPr fontId="1" type="noConversion"/>
  </si>
  <si>
    <t>NSSLLCBSC2400046</t>
    <phoneticPr fontId="1" type="noConversion"/>
  </si>
  <si>
    <t>이지</t>
    <phoneticPr fontId="1" type="noConversion"/>
  </si>
  <si>
    <t>(주)오오씨엘코리아</t>
    <phoneticPr fontId="1" type="noConversion"/>
  </si>
  <si>
    <t>바레인:Bahrain</t>
    <phoneticPr fontId="1" type="noConversion"/>
  </si>
  <si>
    <t>(주)오오씨엘코리아</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</si>
  <si>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</si>
  <si>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</si>
  <si>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</si>
  <si>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</si>
  <si>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</si>
  <si>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</si>
  <si>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</si>
  <si>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</si>
  <si>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</si>
  <si>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(주)민성로직스</t>
    <phoneticPr fontId="1" type="noConversion"/>
  </si>
  <si>
    <t>민성로직스</t>
    <phoneticPr fontId="1" type="noConversion"/>
  </si>
  <si>
    <t>태국:Bangkok</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</si>
  <si>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</si>
  <si>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</si>
  <si>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</si>
  <si>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</si>
  <si>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</si>
  <si>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</si>
  <si>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</si>
  <si>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</si>
  <si>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</si>
  <si>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</si>
  <si>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</si>
  <si>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</si>
  <si>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</si>
  <si>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칠레:Coronel</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</si>
  <si>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</si>
  <si>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</si>
  <si>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</si>
  <si>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</si>
  <si>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</si>
  <si>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</si>
  <si>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</si>
  <si>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</si>
  <si>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</si>
  <si>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</si>
  <si>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동원</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</si>
  <si>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</si>
  <si>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</si>
  <si>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</si>
  <si>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</si>
  <si>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동원</t>
    <phoneticPr fontId="1" type="noConversion"/>
  </si>
  <si>
    <t>코스코쉬핑한국㈜</t>
    <phoneticPr fontId="1" type="noConversion"/>
  </si>
  <si>
    <t>24COHES899I-6108-0002</t>
    <phoneticPr fontId="1" type="noConversion"/>
  </si>
  <si>
    <t>보나미 - 글로벌해현 - 하나교역</t>
    <phoneticPr fontId="1" type="noConversion"/>
  </si>
  <si>
    <t>베트남:Da Nang</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</si>
  <si>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</si>
  <si>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</si>
  <si>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</si>
  <si>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</si>
  <si>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</si>
  <si>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</si>
  <si>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</si>
  <si>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</si>
  <si>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</si>
  <si>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</si>
  <si>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</si>
  <si>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</si>
  <si>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</si>
  <si>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</si>
  <si>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</si>
  <si>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</si>
  <si>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</si>
  <si>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</si>
  <si>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</si>
  <si>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</si>
  <si>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</si>
  <si>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</si>
  <si>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</si>
  <si>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</si>
  <si>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</si>
  <si>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</si>
  <si>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</si>
  <si>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</si>
  <si>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</si>
  <si>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</si>
  <si>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</si>
  <si>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</si>
  <si>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</si>
  <si>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</si>
  <si>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</si>
  <si>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</si>
  <si>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</si>
  <si>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</si>
  <si>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</si>
  <si>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</si>
  <si>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</si>
  <si>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</si>
  <si>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</si>
  <si>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</si>
  <si>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</si>
  <si>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</si>
  <si>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</si>
  <si>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</si>
  <si>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</si>
  <si>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</si>
  <si>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</si>
  <si>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</si>
  <si>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</si>
  <si>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</si>
  <si>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</si>
  <si>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</si>
  <si>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</si>
  <si>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</si>
  <si>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</si>
  <si>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</si>
  <si>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</si>
  <si>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</si>
  <si>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</si>
  <si>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</si>
  <si>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</si>
  <si>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</si>
  <si>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</si>
  <si>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</si>
  <si>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칠레:Concepcion</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</si>
  <si>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</si>
  <si>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</si>
  <si>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</si>
  <si>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</si>
  <si>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</si>
  <si>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오션네트워크익스프레스코리아㈜</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</si>
  <si>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</si>
  <si>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</si>
  <si>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</si>
  <si>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</si>
  <si>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</si>
  <si>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</si>
  <si>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</si>
  <si>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</si>
  <si>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</si>
  <si>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</si>
  <si>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</si>
  <si>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</si>
  <si>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</si>
  <si>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</si>
  <si>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</si>
  <si>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</si>
  <si>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</si>
  <si>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</si>
  <si>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</si>
  <si>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</si>
  <si>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</si>
  <si>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</si>
  <si>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</si>
  <si>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</si>
  <si>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</si>
  <si>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</si>
  <si>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</si>
  <si>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</si>
  <si>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</si>
  <si>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</si>
  <si>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</si>
  <si>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</si>
  <si>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</si>
  <si>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</si>
  <si>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</si>
  <si>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</si>
  <si>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</si>
  <si>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</si>
  <si>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</si>
  <si>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</si>
  <si>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</si>
  <si>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</si>
  <si>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</si>
  <si>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</si>
  <si>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인도네시아:Surabaya</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</si>
  <si>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</si>
  <si>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</si>
  <si>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</si>
  <si>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</si>
  <si>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</si>
  <si>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</si>
  <si>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</si>
  <si>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</si>
  <si>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</si>
  <si>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</si>
  <si>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</si>
  <si>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</si>
  <si>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</si>
  <si>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</si>
  <si>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</si>
  <si>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</si>
  <si>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</si>
  <si>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</si>
  <si>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</si>
  <si>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</si>
  <si>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</si>
  <si>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</si>
  <si>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</si>
  <si>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</si>
  <si>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</si>
  <si>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</si>
  <si>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</si>
  <si>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</si>
  <si>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</si>
  <si>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</si>
  <si>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</si>
  <si>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</si>
  <si>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(주)이지트랜스</t>
    <phoneticPr fontId="1" type="noConversion"/>
  </si>
  <si>
    <t>미국:Norfolk</t>
    <phoneticPr fontId="1" type="noConversion"/>
  </si>
  <si>
    <t>천경해운㈜</t>
    <phoneticPr fontId="1" type="noConversion"/>
  </si>
  <si>
    <t>CKCOLCH0036365</t>
    <phoneticPr fontId="1" type="noConversion"/>
  </si>
  <si>
    <t>24CKCO0193I-2024-</t>
    <phoneticPr fontId="1" type="noConversion"/>
  </si>
  <si>
    <t>범주해운㈜</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</si>
  <si>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</si>
  <si>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</si>
  <si>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</si>
  <si>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</si>
  <si>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</si>
  <si>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</si>
  <si>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</si>
  <si>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</si>
  <si>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칠레:Lirquen</t>
    <phoneticPr fontId="1" type="noConversion"/>
  </si>
  <si>
    <t>SNG0403633A</t>
    <phoneticPr fontId="1" type="noConversion"/>
  </si>
  <si>
    <t>24COSU0019I-3006-</t>
    <phoneticPr fontId="1" type="noConversion"/>
  </si>
  <si>
    <t>부산98바8058</t>
    <phoneticPr fontId="1" type="noConversion"/>
  </si>
  <si>
    <t>인터지스㈜</t>
    <phoneticPr fontId="1" type="noConversion"/>
  </si>
  <si>
    <t>중국:Ningbo</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</si>
  <si>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</si>
  <si>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</si>
  <si>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</si>
  <si>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</si>
  <si>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</si>
  <si>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</si>
  <si>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</si>
  <si>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</si>
  <si>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</si>
  <si>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</si>
  <si>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</si>
  <si>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</si>
  <si>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</si>
  <si>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</si>
  <si>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</si>
  <si>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</si>
  <si>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</si>
  <si>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</si>
  <si>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</si>
  <si>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(주)유에프씨로지스틱스</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</si>
  <si>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</si>
  <si>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</si>
  <si>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</si>
  <si>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</si>
  <si>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</si>
  <si>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</si>
  <si>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핀란드:Helsinki</t>
    <phoneticPr fontId="1" type="noConversion"/>
  </si>
  <si>
    <t>24MAEU0155I-1086-</t>
    <phoneticPr fontId="1" type="noConversion"/>
  </si>
  <si>
    <t>MAEU233991059</t>
    <phoneticPr fontId="1" type="noConversion"/>
  </si>
  <si>
    <t>24MAEU0155I-1210-</t>
    <phoneticPr fontId="1" type="noConversion"/>
  </si>
  <si>
    <t>천일정기화물자동차㈜</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</si>
  <si>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</si>
  <si>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</si>
  <si>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</si>
  <si>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</si>
  <si>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</si>
  <si>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</si>
  <si>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</si>
  <si>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</si>
  <si>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</si>
  <si>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벤라인에이전시즈코리아</t>
    <phoneticPr fontId="1" type="noConversion"/>
  </si>
  <si>
    <t>SNKO309240100017</t>
    <phoneticPr fontId="1" type="noConversion"/>
  </si>
  <si>
    <t>X-PRESS CASSIOPEIA</t>
    <phoneticPr fontId="1" type="noConversion"/>
  </si>
  <si>
    <t>24XPRS2408I-2005-</t>
    <phoneticPr fontId="1" type="noConversion"/>
  </si>
  <si>
    <t>주식회사 팍스로지스틱스</t>
    <phoneticPr fontId="1" type="noConversion"/>
  </si>
  <si>
    <t>중국:Qingdao</t>
    <phoneticPr fontId="1" type="noConversion"/>
  </si>
  <si>
    <t>튀니지:Sfax</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</si>
  <si>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</si>
  <si>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</si>
  <si>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</si>
  <si>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</si>
  <si>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</si>
  <si>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</si>
  <si>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</si>
  <si>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</si>
  <si>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중국:Shanghai</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</si>
  <si>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</si>
  <si>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</si>
  <si>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</si>
  <si>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</si>
  <si>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민성</t>
    <phoneticPr fontId="1" type="noConversion"/>
  </si>
  <si>
    <t>페루:Paita</t>
    <phoneticPr fontId="1" type="noConversion"/>
  </si>
  <si>
    <t>DJSCLCH240000476</t>
    <phoneticPr fontId="1" type="noConversion"/>
  </si>
  <si>
    <t>24SNKO0881I-5104-</t>
    <phoneticPr fontId="1" type="noConversion"/>
  </si>
  <si>
    <t>(주)제이디쉬핑라인</t>
    <phoneticPr fontId="1" type="noConversion"/>
  </si>
  <si>
    <t>(주)한타특수운송</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</si>
  <si>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</si>
  <si>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</si>
  <si>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</si>
  <si>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</si>
  <si>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</si>
  <si>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</si>
  <si>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</si>
  <si>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</si>
  <si>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</si>
  <si>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인도네시아:Jakarta</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</si>
  <si>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</si>
  <si>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</si>
  <si>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</si>
  <si>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</si>
  <si>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</si>
  <si>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</si>
  <si>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</si>
  <si>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</si>
  <si>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</si>
  <si>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태국:Songkhla</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</si>
  <si>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</si>
  <si>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</si>
  <si>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</si>
  <si>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</si>
  <si>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</si>
  <si>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</si>
  <si>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</si>
  <si>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</si>
  <si>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</si>
  <si>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</si>
  <si>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</si>
  <si>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</si>
  <si>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</si>
  <si>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</si>
  <si>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</si>
  <si>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양밍한국㈜</t>
    <phoneticPr fontId="1" type="noConversion"/>
  </si>
  <si>
    <t>MEDUSF383088</t>
    <phoneticPr fontId="1" type="noConversion"/>
  </si>
  <si>
    <t>MSC INGY</t>
    <phoneticPr fontId="1" type="noConversion"/>
  </si>
  <si>
    <t>24MSCU2043I-0197-</t>
    <phoneticPr fontId="1" type="noConversion"/>
  </si>
  <si>
    <t>MEDUEJ239858</t>
    <phoneticPr fontId="1" type="noConversion"/>
  </si>
  <si>
    <t>(주)부산특수물류</t>
    <phoneticPr fontId="1" type="noConversion"/>
  </si>
  <si>
    <t>KMTCSUB2228427</t>
    <phoneticPr fontId="1" type="noConversion"/>
  </si>
  <si>
    <t>2024.03.09</t>
    <phoneticPr fontId="1" type="noConversion"/>
  </si>
  <si>
    <t>네덜란드:Rotterdam</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</si>
  <si>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</si>
  <si>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</si>
  <si>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</si>
  <si>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</si>
  <si>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</si>
  <si>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칠레:San Antonio</t>
    <phoneticPr fontId="1" type="noConversion"/>
  </si>
  <si>
    <t>덕상티에스라인스㈜</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</si>
  <si>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</si>
  <si>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</si>
  <si>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</si>
  <si>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</si>
  <si>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</si>
  <si>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</si>
  <si>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</si>
  <si>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</si>
  <si>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</si>
  <si>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</si>
  <si>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</si>
  <si>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</si>
  <si>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</si>
  <si>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</si>
  <si>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</si>
  <si>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</si>
  <si>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장금상선㈜</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</si>
  <si>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</si>
  <si>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</si>
  <si>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</si>
  <si>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</si>
  <si>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</si>
  <si>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</si>
  <si>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</si>
  <si>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</si>
  <si>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</si>
  <si>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</si>
  <si>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</si>
  <si>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</si>
  <si>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</si>
  <si>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</si>
  <si>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</si>
  <si>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</si>
  <si>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중국:Fuzhou</t>
    <phoneticPr fontId="1" type="noConversion"/>
  </si>
  <si>
    <t>부산98바7267</t>
    <phoneticPr fontId="1" type="noConversion"/>
  </si>
  <si>
    <t>부산98바7107</t>
    <phoneticPr fontId="1" type="noConversion"/>
  </si>
  <si>
    <t>뉴질랜드:Napier</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</si>
  <si>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</si>
  <si>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</si>
  <si>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</si>
  <si>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</si>
  <si>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</si>
  <si>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</si>
  <si>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</si>
  <si>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</si>
  <si>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에스아이티씨로지코리아㈜</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</si>
  <si>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</si>
  <si>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</si>
  <si>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</si>
  <si>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</si>
  <si>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</si>
  <si>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</si>
  <si>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</si>
  <si>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</si>
  <si>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</si>
  <si>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</si>
  <si>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동영해운㈜</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</si>
  <si>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</si>
  <si>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</si>
  <si>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</si>
  <si>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</si>
  <si>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</si>
  <si>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</si>
  <si>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</si>
  <si>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</si>
  <si>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</si>
  <si>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주식회사 삼성해운</t>
    <phoneticPr fontId="1" type="noConversion"/>
  </si>
  <si>
    <t>에스엠상선</t>
    <phoneticPr fontId="1" type="noConversion"/>
  </si>
  <si>
    <t>인천99아9383</t>
    <phoneticPr fontId="1" type="noConversion"/>
  </si>
  <si>
    <t>에스아이티씨컨테이너 라인스㈜</t>
    <phoneticPr fontId="1" type="noConversion"/>
  </si>
  <si>
    <t>주식회사 엔제이글로벌</t>
    <phoneticPr fontId="1" type="noConversion"/>
  </si>
  <si>
    <t>중국:Xiamen</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</si>
  <si>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</si>
  <si>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</si>
  <si>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</si>
  <si>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</si>
  <si>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</si>
  <si>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</si>
  <si>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</si>
  <si>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</si>
  <si>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</si>
  <si>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</si>
  <si>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</si>
  <si>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</si>
  <si>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</si>
  <si>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</si>
  <si>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인터지스</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</si>
  <si>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</si>
  <si>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</si>
  <si>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</si>
  <si>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</si>
  <si>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</si>
  <si>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</si>
  <si>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</si>
  <si>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</si>
  <si>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</si>
  <si>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</si>
  <si>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</si>
  <si>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</si>
  <si>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</si>
  <si>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</si>
  <si>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</si>
  <si>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</si>
  <si>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</si>
  <si>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</si>
  <si>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</si>
  <si>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</si>
  <si>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</si>
  <si>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</si>
  <si>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</si>
  <si>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</si>
  <si>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</si>
  <si>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</si>
  <si>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</si>
  <si>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</si>
  <si>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</si>
  <si>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</si>
  <si>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</si>
  <si>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</si>
  <si>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</si>
  <si>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</si>
  <si>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</si>
  <si>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</si>
  <si>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</si>
  <si>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</si>
  <si>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</si>
  <si>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</si>
  <si>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</si>
  <si>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</si>
  <si>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</si>
  <si>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</si>
  <si>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</si>
  <si>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</si>
  <si>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</si>
  <si>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</si>
  <si>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</si>
  <si>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베트남:Cat Lai</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</si>
  <si>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</si>
  <si>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</si>
  <si>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</si>
  <si>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</si>
  <si>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</si>
  <si>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</si>
  <si>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</si>
  <si>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</si>
  <si>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</si>
  <si>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</si>
  <si>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</si>
  <si>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</si>
  <si>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</si>
  <si>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</si>
  <si>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</si>
  <si>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브라질:Rio Grande</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</si>
  <si>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</si>
  <si>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</si>
  <si>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</si>
  <si>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</si>
  <si>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</si>
  <si>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</si>
  <si>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</si>
  <si>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</si>
  <si>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</si>
  <si>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</si>
  <si>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</si>
  <si>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</si>
  <si>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</si>
  <si>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</si>
  <si>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</si>
  <si>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</si>
  <si>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</si>
  <si>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</si>
  <si>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</si>
  <si>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</si>
  <si>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</si>
  <si>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</si>
  <si>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</si>
  <si>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</si>
  <si>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</si>
  <si>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</si>
  <si>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</si>
  <si>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</si>
  <si>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</si>
  <si>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</si>
  <si>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</si>
  <si>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</si>
  <si>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</si>
  <si>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</si>
  <si>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</si>
  <si>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</si>
  <si>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</si>
  <si>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</si>
  <si>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</si>
  <si>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</si>
  <si>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</si>
  <si>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</si>
  <si>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</si>
  <si>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</si>
  <si>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</si>
  <si>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</si>
  <si>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</si>
  <si>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</si>
  <si>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</si>
  <si>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</si>
  <si>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</si>
  <si>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</si>
  <si>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</si>
  <si>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SS북항</t>
    <phoneticPr fontId="1" type="noConversion"/>
  </si>
  <si>
    <t>HASLS21240301326</t>
    <phoneticPr fontId="1" type="noConversion"/>
  </si>
  <si>
    <t>24KMTC1359I-2031-</t>
    <phoneticPr fontId="1" type="noConversion"/>
  </si>
  <si>
    <t>SS신항</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</si>
  <si>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</si>
  <si>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</si>
  <si>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</si>
  <si>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</si>
  <si>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</si>
  <si>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</si>
  <si>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</si>
  <si>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에콰도르:Posorja</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</si>
  <si>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</si>
  <si>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</si>
  <si>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</si>
  <si>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</si>
  <si>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</si>
  <si>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</si>
  <si>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</si>
  <si>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</si>
  <si>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</si>
  <si>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</si>
  <si>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</si>
  <si>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</si>
  <si>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</si>
  <si>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</si>
  <si>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</si>
  <si>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</si>
  <si>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</si>
  <si>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</si>
  <si>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</si>
  <si>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</si>
  <si>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</si>
  <si>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</si>
  <si>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</si>
  <si>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</si>
  <si>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</si>
  <si>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</si>
  <si>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</si>
  <si>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</si>
  <si>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</si>
  <si>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</si>
  <si>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</si>
  <si>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</si>
  <si>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</si>
  <si>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</si>
  <si>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</si>
  <si>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</si>
  <si>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</si>
  <si>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</si>
  <si>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</si>
  <si>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</si>
  <si>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</si>
  <si>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</si>
  <si>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</si>
  <si>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</si>
  <si>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</si>
  <si>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</si>
  <si>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</si>
  <si>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</si>
  <si>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</si>
  <si>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</si>
  <si>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</si>
  <si>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</si>
  <si>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</si>
  <si>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</si>
  <si>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</si>
  <si>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</si>
  <si>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</si>
  <si>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</si>
  <si>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</si>
  <si>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</si>
  <si>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</si>
  <si>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</si>
  <si>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</si>
  <si>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</si>
  <si>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</si>
  <si>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</si>
  <si>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</si>
  <si>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</si>
  <si>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</si>
  <si>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</si>
  <si>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</si>
  <si>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EZ신항</t>
    <phoneticPr fontId="1" type="noConversion"/>
  </si>
  <si>
    <t>YM MUTUALITY</t>
    <phoneticPr fontId="1" type="noConversion"/>
  </si>
  <si>
    <t>24YMJA0052I-5005-</t>
    <phoneticPr fontId="1" type="noConversion"/>
  </si>
  <si>
    <t>2024.04.15</t>
    <phoneticPr fontId="1" type="noConversion"/>
  </si>
  <si>
    <t>ACE</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</si>
  <si>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</si>
  <si>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</si>
  <si>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</si>
  <si>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</si>
  <si>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</si>
  <si>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</si>
  <si>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</si>
  <si>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</si>
  <si>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</si>
  <si>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</si>
  <si>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</si>
  <si>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</si>
  <si>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</si>
  <si>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나모(JJ)</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</si>
  <si>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</si>
  <si>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</si>
  <si>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</si>
  <si>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</si>
  <si>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</si>
  <si>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</si>
  <si>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</si>
  <si>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ACE</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</si>
  <si>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</si>
  <si>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</si>
  <si>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</si>
  <si>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</si>
  <si>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</si>
  <si>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</si>
  <si>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</si>
  <si>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</si>
  <si>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</si>
  <si>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</si>
  <si>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</si>
  <si>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</si>
  <si>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</si>
  <si>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</si>
  <si>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</si>
  <si>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</si>
  <si>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노르웨이:Maloy</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</si>
  <si>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</si>
  <si>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</si>
  <si>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</si>
  <si>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</si>
  <si>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</si>
  <si>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</si>
  <si>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</si>
  <si>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</si>
  <si>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</si>
  <si>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</si>
  <si>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</si>
  <si>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</si>
  <si>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</si>
  <si>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</si>
  <si>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</si>
  <si>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</si>
  <si>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베트남:Cat Lai</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</si>
  <si>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</si>
  <si>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</si>
  <si>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</si>
  <si>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</si>
  <si>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</si>
  <si>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</si>
  <si>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</si>
  <si>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</si>
  <si>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</si>
  <si>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</si>
  <si>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</si>
  <si>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</si>
  <si>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</si>
  <si>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</si>
  <si>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</si>
  <si>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</si>
  <si>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</si>
  <si>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</si>
  <si>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</si>
  <si>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</si>
  <si>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</si>
  <si>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</si>
  <si>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</si>
  <si>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</si>
  <si>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</si>
  <si>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</si>
  <si>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</si>
  <si>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중국:Penang</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</si>
  <si>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</si>
  <si>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</si>
  <si>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</si>
  <si>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</si>
  <si>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</si>
  <si>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</si>
  <si>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</si>
  <si>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</si>
  <si>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</si>
  <si>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</si>
  <si>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</si>
  <si>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범진</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</si>
  <si>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</si>
  <si>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</si>
  <si>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</si>
  <si>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</si>
  <si>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</si>
  <si>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</si>
  <si>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</si>
  <si>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</si>
  <si>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</si>
  <si>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</si>
  <si>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</si>
  <si>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</si>
  <si>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</si>
  <si>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</si>
  <si>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</si>
  <si>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</si>
  <si>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</si>
  <si>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</si>
  <si>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</si>
  <si>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</si>
  <si>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</si>
  <si>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</si>
  <si>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</si>
  <si>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</si>
  <si>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</si>
  <si>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</si>
  <si>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</si>
  <si>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이지신항</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</si>
  <si>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</si>
  <si>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</si>
  <si>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</si>
  <si>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</si>
  <si>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</si>
  <si>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</si>
  <si>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</si>
  <si>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</si>
  <si>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</si>
  <si>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</si>
  <si>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</si>
  <si>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</si>
  <si>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</si>
  <si>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</si>
  <si>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</si>
  <si>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</si>
  <si>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</si>
  <si>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베트남:Cai Mep</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</si>
  <si>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</si>
  <si>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</si>
  <si>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</si>
  <si>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</si>
  <si>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</si>
  <si>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</si>
  <si>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</si>
  <si>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독일:Hamburg</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</si>
  <si>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</si>
  <si>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</si>
  <si>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</si>
  <si>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</si>
  <si>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</si>
  <si>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</si>
  <si>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</si>
  <si>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</si>
  <si>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</si>
  <si>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</si>
  <si>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</si>
  <si>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</si>
  <si>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</si>
  <si>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</si>
  <si>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</si>
  <si>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</si>
  <si>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</si>
  <si>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</si>
  <si>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</si>
  <si>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</si>
  <si>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</si>
  <si>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</si>
  <si>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</si>
  <si>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</si>
  <si>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</si>
  <si>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</si>
  <si>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</si>
  <si>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</si>
  <si>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</si>
  <si>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</si>
  <si>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</si>
  <si>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</si>
  <si>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</si>
  <si>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</si>
  <si>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</si>
  <si>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</si>
  <si>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</si>
  <si>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</si>
  <si>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</si>
  <si>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</si>
  <si>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</si>
  <si>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</si>
  <si>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</si>
  <si>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</si>
  <si>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</si>
  <si>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</si>
  <si>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</si>
  <si>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</si>
  <si>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</si>
  <si>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</si>
  <si>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</si>
  <si>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</si>
  <si>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</si>
  <si>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베네수엘라:La Guaira</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</si>
  <si>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</si>
  <si>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</si>
  <si>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</si>
  <si>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</si>
  <si>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</si>
  <si>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</si>
  <si>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</si>
  <si>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</si>
  <si>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모리타니아:Nouakchott</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</si>
  <si>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</si>
  <si>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</si>
  <si>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</si>
  <si>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</si>
  <si>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</si>
  <si>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</si>
  <si>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</si>
  <si>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</si>
  <si>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</si>
  <si>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</si>
  <si>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</si>
  <si>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</si>
  <si>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</si>
  <si>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</si>
  <si>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</si>
  <si>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</si>
  <si>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</si>
  <si>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</si>
  <si>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</si>
  <si>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</si>
  <si>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</si>
  <si>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</si>
  <si>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</si>
  <si>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</si>
  <si>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</si>
  <si>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</si>
  <si>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</si>
  <si>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</si>
  <si>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</si>
  <si>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</si>
  <si>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</si>
  <si>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</si>
  <si>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</si>
  <si>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</si>
  <si>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</si>
  <si>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</si>
  <si>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</si>
  <si>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</si>
  <si>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</si>
  <si>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</si>
  <si>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</si>
  <si>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</si>
  <si>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</si>
  <si>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</si>
  <si>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</si>
  <si>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</si>
  <si>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</si>
  <si>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</si>
  <si>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</si>
  <si>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</si>
  <si>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</si>
  <si>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</si>
  <si>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</si>
  <si>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</si>
  <si>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</si>
  <si>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</si>
  <si>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</si>
  <si>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</si>
  <si>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</si>
  <si>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</si>
  <si>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</si>
  <si>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</si>
  <si>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</si>
  <si>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</si>
  <si>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</si>
  <si>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</si>
  <si>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</si>
  <si>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</si>
  <si>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</si>
  <si>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</si>
  <si>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</si>
  <si>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</si>
  <si>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중국:Xiamen</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</si>
  <si>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</si>
  <si>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</si>
  <si>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</si>
  <si>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</si>
  <si>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</si>
  <si>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</si>
  <si>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</si>
  <si>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</si>
  <si>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</si>
  <si>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</si>
  <si>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</si>
  <si>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</si>
  <si>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</si>
  <si>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</si>
  <si>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</si>
  <si>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</si>
  <si>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</si>
  <si>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</si>
  <si>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우루과이:Montevideo</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</si>
  <si>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</si>
  <si>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</si>
  <si>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</si>
  <si>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</si>
  <si>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우루과이:Montevideo</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</si>
  <si>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</si>
  <si>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</si>
  <si>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</si>
  <si>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</si>
  <si>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</si>
  <si>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</si>
  <si>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</si>
  <si>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</si>
  <si>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</si>
  <si>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</si>
  <si>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</si>
  <si>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</si>
  <si>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</si>
  <si>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</si>
  <si>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</si>
  <si>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</si>
  <si>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</si>
  <si>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KCTC(남성)</t>
    <phoneticPr fontId="1" type="noConversion"/>
  </si>
  <si>
    <t>CF24050167</t>
    <phoneticPr fontId="1" type="noConversion"/>
  </si>
  <si>
    <t>LORRAINE</t>
    <phoneticPr fontId="1" type="noConversion"/>
  </si>
  <si>
    <t>24ONEY0631I-3061-0001</t>
    <phoneticPr fontId="1" type="noConversion"/>
  </si>
  <si>
    <t>CF24050168</t>
    <phoneticPr fontId="1" type="noConversion"/>
  </si>
  <si>
    <t>인도:Pipavav</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</si>
  <si>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</si>
  <si>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</si>
  <si>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</si>
  <si>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</si>
  <si>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</si>
  <si>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</si>
  <si>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</si>
  <si>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</si>
  <si>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</si>
  <si>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</si>
  <si>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</si>
  <si>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</si>
  <si>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</si>
  <si>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</si>
  <si>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</si>
  <si>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</si>
  <si>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</si>
  <si>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</si>
  <si>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</si>
  <si>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</si>
  <si>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</si>
  <si>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</si>
  <si>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</si>
  <si>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</si>
  <si>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</si>
  <si>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</si>
  <si>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</si>
  <si>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</si>
  <si>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</si>
  <si>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</si>
  <si>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</si>
  <si>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</si>
  <si>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</si>
  <si>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</si>
  <si>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</si>
  <si>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</si>
  <si>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</si>
  <si>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</si>
  <si>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</si>
  <si>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</si>
  <si>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</si>
  <si>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</si>
  <si>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</si>
  <si>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</si>
  <si>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</si>
  <si>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</si>
  <si>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</si>
  <si>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</si>
  <si>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</si>
  <si>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</si>
  <si>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</si>
  <si>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</si>
  <si>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</si>
  <si>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</si>
  <si>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</si>
  <si>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</si>
  <si>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</si>
  <si>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</si>
  <si>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</si>
  <si>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</si>
  <si>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</si>
  <si>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</si>
  <si>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</si>
  <si>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캐나다:Halifax</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</si>
  <si>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</si>
  <si>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</si>
  <si>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</si>
  <si>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</si>
  <si>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</si>
  <si>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</si>
  <si>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</si>
  <si>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</si>
  <si>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</si>
  <si>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</si>
  <si>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</si>
  <si>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</si>
  <si>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</si>
  <si>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</si>
  <si>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</si>
  <si>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</si>
  <si>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</si>
  <si>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</si>
  <si>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KCTC.국제</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</si>
  <si>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</si>
  <si>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</si>
  <si>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</si>
  <si>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</si>
  <si>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</si>
  <si>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</si>
  <si>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</si>
  <si>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</si>
  <si>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</si>
  <si>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</si>
  <si>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</si>
  <si>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</si>
  <si>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</si>
  <si>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</si>
  <si>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</si>
  <si>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(주)엠익스프레스</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</si>
  <si>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</si>
  <si>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</si>
  <si>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</si>
  <si>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</si>
  <si>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칠레:Valparaiso</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</si>
  <si>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</si>
  <si>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</si>
  <si>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</si>
  <si>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</si>
  <si>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</si>
  <si>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</si>
  <si>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</si>
  <si>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</si>
  <si>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</si>
  <si>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</si>
  <si>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</si>
  <si>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</si>
  <si>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</si>
  <si>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</si>
  <si>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다움</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</si>
  <si>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</si>
  <si>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</si>
  <si>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</si>
  <si>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</si>
  <si>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</si>
  <si>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</si>
  <si>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</si>
  <si>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</si>
  <si>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</si>
  <si>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</si>
  <si>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</si>
  <si>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</si>
  <si>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</si>
  <si>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</si>
  <si>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</si>
  <si>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</si>
  <si>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</si>
  <si>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</si>
  <si>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</si>
  <si>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</si>
  <si>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</si>
  <si>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</si>
  <si>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</si>
  <si>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</si>
  <si>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</si>
  <si>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</si>
  <si>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</si>
  <si>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</si>
  <si>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</si>
  <si>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칠레:Valparaiso</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</si>
  <si>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</si>
  <si>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</si>
  <si>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</si>
  <si>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</si>
  <si>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</si>
  <si>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</si>
  <si>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</si>
  <si>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</si>
  <si>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</si>
  <si>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</si>
  <si>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</si>
  <si>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</si>
  <si>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</si>
  <si>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</si>
  <si>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</si>
  <si>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</si>
  <si>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중국:Ningbo</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</si>
  <si>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</si>
  <si>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</si>
  <si>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</si>
  <si>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</si>
  <si>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</si>
  <si>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</si>
  <si>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</si>
  <si>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</si>
  <si>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</si>
  <si>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</si>
  <si>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</si>
  <si>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</si>
  <si>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</si>
  <si>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</si>
  <si>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</si>
  <si>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</si>
  <si>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</si>
  <si>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</si>
  <si>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</si>
  <si>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노르웨이:Egersund</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</si>
  <si>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</si>
  <si>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</si>
  <si>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</si>
  <si>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</si>
  <si>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</si>
  <si>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</si>
  <si>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</si>
  <si>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</si>
  <si>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</si>
  <si>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</si>
  <si>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</si>
  <si>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</si>
  <si>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</si>
  <si>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</si>
  <si>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</si>
  <si>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</si>
  <si>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</si>
  <si>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</si>
  <si>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</si>
  <si>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</si>
  <si>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</si>
  <si>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</si>
  <si>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</si>
  <si>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</si>
  <si>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</si>
  <si>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</si>
  <si>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</si>
  <si>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</si>
  <si>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</si>
  <si>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</si>
  <si>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</si>
  <si>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</si>
  <si>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</si>
  <si>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</si>
  <si>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</si>
  <si>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</si>
  <si>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</si>
  <si>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</si>
  <si>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인도네시아:Panjang</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</si>
  <si>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</si>
  <si>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</si>
  <si>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</si>
  <si>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</si>
  <si>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</si>
  <si>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</si>
  <si>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</si>
  <si>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</si>
  <si>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</si>
  <si>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</si>
  <si>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</si>
  <si>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</si>
  <si>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</si>
  <si>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</si>
  <si>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</si>
  <si>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</si>
  <si>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</si>
  <si>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</si>
  <si>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</si>
  <si>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</si>
  <si>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</si>
  <si>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</si>
  <si>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대만:Kaohsiung</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</si>
  <si>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</si>
  <si>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</si>
  <si>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</si>
  <si>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</si>
  <si>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대만:Kaohsiung</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</si>
  <si>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</si>
  <si>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</si>
  <si>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</si>
  <si>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</si>
  <si>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</si>
  <si>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</si>
  <si>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</si>
  <si>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</si>
  <si>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</si>
  <si>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</si>
  <si>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</si>
  <si>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</si>
  <si>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</si>
  <si>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</si>
  <si>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</si>
  <si>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</si>
  <si>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</si>
  <si>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</si>
  <si>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</si>
  <si>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</si>
  <si>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</si>
  <si>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</si>
  <si>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</si>
  <si>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</si>
  <si>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</si>
  <si>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</si>
  <si>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</si>
  <si>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</si>
  <si>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</si>
  <si>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</si>
  <si>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</si>
  <si>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</si>
  <si>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</si>
  <si>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</si>
  <si>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</si>
  <si>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</si>
  <si>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</si>
  <si>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</si>
  <si>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</si>
  <si>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</si>
  <si>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</si>
  <si>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노르웨이:Egersund</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</si>
  <si>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</si>
  <si>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</si>
  <si>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</si>
  <si>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</si>
  <si>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</si>
  <si>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</si>
  <si>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</si>
  <si>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베트남:Vung Tau</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</si>
  <si>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</si>
  <si>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</si>
  <si>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</si>
  <si>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</si>
  <si>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</si>
  <si>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</si>
  <si>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</si>
  <si>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</si>
  <si>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</si>
  <si>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</si>
  <si>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</si>
  <si>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</si>
  <si>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</si>
  <si>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</si>
  <si>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</si>
  <si>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</si>
  <si>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미국:Norfolk</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</si>
  <si>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</si>
  <si>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</si>
  <si>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</si>
  <si>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</si>
  <si>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</si>
  <si>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</si>
  <si>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</si>
  <si>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</si>
  <si>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</si>
  <si>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</si>
  <si>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</si>
  <si>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</si>
  <si>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</si>
  <si>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</si>
  <si>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</si>
  <si>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</si>
  <si>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</si>
  <si>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</si>
  <si>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</si>
  <si>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</si>
  <si>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</si>
  <si>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</si>
  <si>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</si>
  <si>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미국:Boston</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</si>
  <si>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</si>
  <si>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</si>
  <si>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</si>
  <si>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</si>
  <si>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</si>
  <si>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</si>
  <si>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</si>
  <si>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</si>
  <si>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</si>
  <si>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</si>
  <si>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</si>
  <si>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</si>
  <si>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</si>
  <si>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</si>
  <si>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</si>
  <si>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</si>
  <si>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</si>
  <si>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</si>
  <si>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</si>
  <si>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</si>
  <si>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</si>
  <si>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</si>
  <si>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</si>
  <si>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</si>
  <si>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</si>
  <si>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</si>
  <si>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</si>
  <si>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핀란드:Helsinki</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</si>
  <si>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</si>
  <si>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</si>
  <si>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</si>
  <si>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</si>
  <si>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</si>
  <si>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</si>
  <si>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</si>
  <si>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</si>
  <si>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</si>
  <si>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</si>
  <si>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</si>
  <si>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</si>
  <si>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</si>
  <si>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</si>
  <si>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</si>
  <si>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</si>
  <si>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</si>
  <si>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</si>
  <si>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</si>
  <si>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</si>
  <si>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</si>
  <si>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</si>
  <si>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</si>
  <si>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</si>
  <si>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</si>
  <si>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</si>
  <si>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</si>
  <si>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</si>
  <si>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</si>
  <si>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</si>
  <si>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</si>
  <si>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</si>
  <si>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</si>
  <si>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</si>
  <si>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</si>
  <si>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</si>
  <si>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</si>
  <si>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</si>
  <si>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</si>
  <si>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</si>
  <si>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</si>
  <si>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</si>
  <si>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</si>
  <si>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</si>
  <si>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</si>
  <si>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</si>
  <si>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</si>
  <si>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</si>
  <si>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</si>
  <si>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</si>
  <si>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</si>
  <si>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</si>
  <si>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</si>
  <si>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</si>
  <si>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</si>
  <si>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</si>
  <si>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</si>
  <si>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</si>
  <si>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</si>
  <si>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</si>
  <si>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</si>
  <si>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</si>
  <si>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</si>
  <si>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</si>
  <si>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</si>
  <si>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</si>
  <si>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</si>
  <si>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</si>
  <si>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</si>
  <si>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</si>
  <si>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</si>
  <si>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</si>
  <si>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</si>
  <si>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</si>
  <si>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</si>
  <si>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</si>
  <si>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</si>
  <si>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</si>
  <si>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</si>
  <si>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</si>
  <si>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</si>
  <si>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</si>
  <si>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</si>
  <si>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</si>
  <si>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</si>
  <si>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</si>
  <si>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</si>
  <si>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</si>
  <si>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</si>
  <si>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</si>
  <si>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페루:Callao</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</si>
  <si>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</si>
  <si>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</si>
  <si>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</si>
  <si>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</si>
  <si>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</si>
  <si>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</si>
  <si>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</si>
  <si>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</si>
  <si>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</si>
  <si>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</si>
  <si>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</si>
  <si>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</si>
  <si>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</si>
  <si>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</si>
  <si>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</si>
  <si>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</si>
  <si>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</si>
  <si>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</si>
  <si>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</si>
  <si>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</si>
  <si>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</si>
  <si>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</si>
  <si>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</si>
  <si>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</si>
  <si>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</si>
  <si>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</si>
  <si>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</si>
  <si>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</si>
  <si>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</si>
  <si>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</si>
  <si>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</si>
  <si>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</si>
  <si>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</si>
  <si>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</si>
  <si>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</si>
  <si>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</si>
  <si>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</si>
  <si>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</si>
  <si>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</si>
  <si>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</si>
  <si>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</si>
  <si>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</si>
  <si>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</si>
  <si>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</si>
  <si>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</si>
  <si>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</si>
  <si>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</si>
  <si>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</si>
  <si>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</si>
  <si>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</si>
  <si>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</si>
  <si>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</si>
  <si>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</si>
  <si>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</si>
  <si>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</si>
  <si>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</si>
  <si>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</si>
  <si>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</si>
  <si>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</si>
  <si>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</si>
  <si>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</si>
  <si>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</si>
  <si>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</si>
  <si>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</si>
  <si>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</si>
  <si>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</si>
  <si>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</si>
  <si>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</si>
  <si>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</si>
  <si>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</si>
  <si>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</si>
  <si>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</si>
  <si>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</si>
  <si>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</si>
  <si>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</si>
  <si>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</si>
  <si>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</si>
  <si>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</si>
  <si>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</si>
  <si>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</si>
  <si>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</si>
  <si>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</si>
  <si>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</si>
  <si>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</si>
  <si>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</si>
  <si>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</si>
  <si>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</si>
  <si>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</si>
  <si>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</si>
  <si>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</si>
  <si>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</si>
  <si>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</si>
  <si>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</si>
  <si>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</si>
  <si>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</si>
  <si>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</si>
  <si>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</si>
  <si>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</si>
  <si>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</si>
  <si>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</si>
  <si>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</si>
  <si>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</si>
  <si>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</si>
  <si>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</si>
  <si>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</si>
  <si>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</si>
  <si>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</si>
  <si>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</si>
  <si>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</si>
  <si>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</si>
  <si>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</si>
  <si>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</si>
  <si>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</si>
  <si>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</si>
  <si>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</si>
  <si>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</si>
  <si>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</si>
  <si>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</si>
  <si>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</si>
  <si>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</si>
  <si>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</si>
  <si>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</si>
  <si>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</si>
  <si>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</si>
  <si>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</si>
  <si>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</si>
  <si>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</si>
  <si>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</si>
  <si>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</si>
  <si>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</si>
  <si>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</si>
  <si>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</si>
  <si>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</si>
  <si>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</si>
  <si>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</si>
  <si>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</si>
  <si>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</si>
  <si>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</si>
  <si>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</si>
  <si>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</si>
  <si>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</si>
  <si>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</si>
  <si>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</si>
  <si>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</si>
  <si>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</si>
  <si>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</si>
  <si>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</si>
  <si>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</si>
  <si>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</si>
  <si>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</si>
  <si>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</si>
  <si>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</si>
  <si>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</si>
  <si>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</si>
  <si>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</si>
  <si>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</si>
  <si>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</si>
  <si>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</si>
  <si>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</si>
  <si>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</si>
  <si>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</si>
  <si>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</si>
  <si>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</si>
  <si>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</si>
  <si>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</si>
  <si>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</si>
  <si>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</si>
  <si>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</si>
  <si>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</si>
  <si>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</si>
  <si>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</si>
  <si>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</si>
  <si>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</si>
  <si>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</si>
  <si>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</si>
  <si>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</si>
  <si>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</si>
  <si>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</si>
  <si>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</si>
  <si>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</si>
  <si>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</si>
  <si>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</si>
  <si>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</si>
  <si>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</si>
  <si>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</si>
  <si>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</si>
  <si>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</si>
  <si>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</si>
  <si>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</si>
  <si>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</si>
  <si>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</si>
  <si>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</si>
  <si>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</si>
  <si>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</si>
  <si>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</si>
  <si>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</si>
  <si>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</si>
  <si>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</si>
  <si>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</si>
  <si>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</si>
  <si>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</si>
  <si>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</si>
  <si>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</si>
  <si>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</si>
  <si>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</si>
  <si>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</si>
  <si>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</si>
  <si>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</si>
  <si>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</si>
  <si>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</si>
  <si>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</si>
  <si>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</si>
  <si>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</si>
  <si>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</si>
  <si>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</si>
  <si>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</si>
  <si>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</si>
  <si>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</si>
  <si>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</si>
  <si>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</si>
  <si>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</si>
  <si>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</si>
  <si>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</si>
  <si>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</si>
  <si>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</si>
  <si>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</si>
  <si>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</si>
  <si>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</si>
  <si>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</si>
  <si>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</si>
  <si>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</si>
  <si>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</si>
  <si>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</si>
  <si>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</si>
  <si>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</si>
  <si>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</si>
  <si>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</si>
  <si>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</si>
  <si>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</si>
  <si>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</si>
  <si>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</si>
  <si>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</si>
  <si>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</si>
  <si>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</si>
  <si>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</si>
  <si>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</si>
  <si>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</si>
  <si>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</si>
  <si>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</si>
  <si>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</si>
  <si>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</si>
  <si>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</si>
  <si>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</si>
  <si>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</si>
  <si>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</si>
  <si>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</si>
  <si>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</si>
  <si>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</si>
  <si>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</si>
  <si>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</si>
  <si>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</si>
  <si>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</si>
  <si>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</si>
  <si>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</si>
  <si>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</si>
  <si>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</si>
  <si>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</si>
  <si>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</si>
  <si>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</si>
  <si>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</si>
  <si>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</si>
  <si>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</si>
  <si>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</si>
  <si>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</si>
  <si>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</si>
  <si>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</si>
  <si>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</si>
  <si>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</si>
  <si>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</si>
  <si>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</si>
  <si>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</si>
  <si>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</si>
  <si>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</si>
  <si>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</si>
  <si>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</si>
  <si>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</si>
  <si>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</si>
  <si>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</si>
  <si>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</si>
  <si>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</si>
  <si>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</si>
  <si>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</si>
  <si>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</si>
  <si>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</si>
  <si>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</si>
  <si>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</si>
  <si>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</si>
  <si>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</si>
  <si>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</si>
  <si>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</si>
  <si>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</si>
  <si>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</si>
  <si>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</si>
  <si>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</si>
  <si>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</si>
  <si>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</si>
  <si>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</si>
  <si>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</si>
  <si>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</si>
  <si>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</si>
  <si>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우원</t>
  </si>
  <si>
    <t>CHRISTA SCHULTE</t>
  </si>
  <si>
    <t>WAN HAI 505</t>
  </si>
  <si>
    <t>EGLV360400101789</t>
    <phoneticPr fontId="1" type="noConversion"/>
  </si>
  <si>
    <t>AL MURAYKH</t>
  </si>
  <si>
    <t>20:23</t>
  </si>
  <si>
    <t>05:49</t>
  </si>
  <si>
    <t>MEDUE8403366</t>
  </si>
  <si>
    <t>MEDU9049982</t>
  </si>
  <si>
    <t>SEGU9654151</t>
  </si>
  <si>
    <t>/</t>
    <phoneticPr fontId="1" type="noConversion"/>
  </si>
  <si>
    <t>1000</t>
    <phoneticPr fontId="1" type="noConversion"/>
  </si>
  <si>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</si>
  <si>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</si>
  <si>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</si>
  <si>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</si>
  <si>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</si>
  <si>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</si>
  <si>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</si>
  <si>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</si>
  <si>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</si>
  <si>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</si>
  <si>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</si>
  <si>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</si>
  <si>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</si>
  <si>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</si>
  <si>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</si>
  <si>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</si>
  <si>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</si>
  <si>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</si>
  <si>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</si>
  <si>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</si>
  <si>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</si>
  <si>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</si>
  <si>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</si>
  <si>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</si>
  <si>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</si>
  <si>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</si>
  <si>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</si>
  <si>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</si>
  <si>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</si>
  <si>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</si>
  <si>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</si>
  <si>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</si>
  <si>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</si>
  <si>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</si>
  <si>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</si>
  <si>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</si>
  <si>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</si>
  <si>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</si>
  <si>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</si>
  <si>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</si>
  <si>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</si>
  <si>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</si>
  <si>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</si>
  <si>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</si>
  <si>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</si>
  <si>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</si>
  <si>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</si>
  <si>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</si>
  <si>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</si>
  <si>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</si>
  <si>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</si>
  <si>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</si>
  <si>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</si>
  <si>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</si>
  <si>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</si>
  <si>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</si>
  <si>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</si>
  <si>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</si>
  <si>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</si>
  <si>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</si>
  <si>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</si>
  <si>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</si>
  <si>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</si>
  <si>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</si>
  <si>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</si>
  <si>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</si>
  <si>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</si>
  <si>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</si>
  <si>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</si>
  <si>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</si>
  <si>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</si>
  <si>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</si>
  <si>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</si>
  <si>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</si>
  <si>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</si>
  <si>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</si>
  <si>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</si>
  <si>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</si>
  <si>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</si>
  <si>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</si>
  <si>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</si>
  <si>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</si>
  <si>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</si>
  <si>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사조</t>
    <phoneticPr fontId="1" type="noConversion"/>
  </si>
  <si>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</si>
  <si>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</si>
  <si>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</si>
  <si>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</si>
  <si>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</si>
  <si>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</si>
  <si>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</si>
  <si>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</si>
  <si>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</si>
  <si>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</si>
  <si>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</si>
  <si>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</si>
  <si>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</si>
  <si>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</si>
  <si>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</si>
  <si>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</si>
  <si>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</si>
  <si>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</si>
  <si>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</si>
  <si>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</si>
  <si>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</si>
  <si>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</si>
  <si>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</si>
  <si>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</si>
  <si>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</si>
  <si>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</si>
  <si>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</si>
  <si>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</si>
  <si>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</si>
  <si>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</si>
  <si>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</si>
  <si>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</si>
  <si>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</si>
  <si>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</si>
  <si>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</si>
  <si>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</si>
  <si>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</si>
  <si>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</si>
  <si>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</si>
  <si>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</si>
  <si>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</si>
  <si>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</si>
  <si>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</si>
  <si>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</si>
  <si>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</si>
  <si>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</si>
  <si>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</si>
  <si>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</si>
  <si>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</si>
  <si>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</si>
  <si>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</si>
  <si>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</si>
  <si>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</si>
  <si>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</si>
  <si>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</si>
  <si>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</si>
  <si>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</si>
  <si>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</si>
  <si>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</si>
  <si>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</si>
  <si>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</si>
  <si>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</si>
  <si>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</si>
  <si>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</si>
  <si>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</si>
  <si>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</si>
  <si>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</si>
  <si>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</si>
  <si>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MAEUSSZ772551</t>
  </si>
  <si>
    <t>MMAU1080936</t>
  </si>
  <si>
    <t>OOLU2743980170</t>
  </si>
  <si>
    <t>OOLU6337742</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</si>
  <si>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</si>
  <si>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</si>
  <si>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</si>
  <si>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</si>
  <si>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</si>
  <si>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</si>
  <si>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</si>
  <si>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</si>
  <si>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</si>
  <si>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</si>
  <si>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</si>
  <si>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</si>
  <si>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</si>
  <si>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</si>
  <si>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</si>
  <si>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</si>
  <si>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</si>
  <si>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</si>
  <si>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</si>
  <si>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</si>
  <si>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</si>
  <si>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</si>
  <si>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</si>
  <si>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</si>
  <si>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</si>
  <si>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</si>
  <si>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</si>
  <si>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</si>
  <si>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</si>
  <si>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</si>
  <si>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</si>
  <si>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</si>
  <si>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</si>
  <si>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</si>
  <si>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</si>
  <si>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</si>
  <si>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</si>
  <si>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</si>
  <si>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</si>
  <si>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</si>
  <si>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</si>
  <si>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</si>
  <si>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</si>
  <si>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</si>
  <si>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</si>
  <si>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</si>
  <si>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</si>
  <si>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</si>
  <si>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</si>
  <si>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</si>
  <si>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</si>
  <si>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</si>
  <si>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</si>
  <si>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</si>
  <si>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</si>
  <si>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</si>
  <si>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</si>
  <si>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</si>
  <si>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</si>
  <si>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</si>
  <si>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</si>
  <si>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</si>
  <si>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</si>
  <si>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</si>
  <si>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</si>
  <si>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</si>
  <si>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</si>
  <si>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</si>
  <si>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</si>
  <si>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</si>
  <si>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</si>
  <si>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</si>
  <si>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</si>
  <si>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</si>
  <si>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</si>
  <si>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</si>
  <si>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</si>
  <si>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</si>
  <si>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</si>
  <si>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</si>
  <si>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</si>
  <si>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</si>
  <si>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</si>
  <si>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</si>
  <si>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</si>
  <si>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</si>
  <si>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</si>
  <si>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</si>
  <si>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</si>
  <si>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</si>
  <si>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</si>
  <si>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</si>
  <si>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</si>
  <si>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</si>
  <si>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</si>
  <si>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</si>
  <si>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</si>
  <si>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</si>
  <si>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</si>
  <si>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</si>
  <si>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</si>
  <si>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</si>
  <si>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</si>
  <si>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</si>
  <si>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</si>
  <si>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</si>
  <si>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</si>
  <si>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</si>
  <si>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</si>
  <si>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</si>
  <si>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</si>
  <si>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</si>
  <si>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</si>
  <si>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</si>
  <si>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</si>
  <si>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</si>
  <si>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</si>
  <si>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</si>
  <si>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</si>
  <si>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</si>
  <si>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</si>
  <si>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</si>
  <si>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</si>
  <si>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</si>
  <si>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</si>
  <si>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</si>
  <si>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</si>
  <si>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</si>
  <si>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</si>
  <si>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</si>
  <si>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</si>
  <si>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</si>
  <si>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</si>
  <si>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</si>
  <si>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</si>
  <si>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</si>
  <si>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</si>
  <si>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</si>
  <si>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</si>
  <si>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</si>
  <si>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</si>
  <si>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</si>
  <si>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</si>
  <si>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</si>
  <si>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</si>
  <si>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</si>
  <si>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</si>
  <si>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</si>
  <si>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</si>
  <si>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</si>
  <si>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</si>
  <si>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</si>
  <si>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</si>
  <si>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</si>
  <si>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</si>
  <si>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</si>
  <si>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</si>
  <si>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</si>
  <si>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</si>
  <si>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</si>
  <si>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</si>
  <si>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</si>
  <si>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</si>
  <si>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</si>
  <si>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</si>
  <si>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</si>
  <si>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</si>
  <si>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</si>
  <si>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</si>
  <si>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</si>
  <si>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</si>
  <si>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</si>
  <si>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</si>
  <si>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</si>
  <si>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</si>
  <si>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</si>
  <si>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</si>
  <si>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</si>
  <si>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</si>
  <si>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</si>
  <si>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</si>
  <si>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</si>
  <si>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</si>
  <si>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</si>
  <si>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</si>
  <si>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</si>
  <si>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</si>
  <si>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</si>
  <si>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</si>
  <si>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</si>
  <si>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</si>
  <si>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</si>
  <si>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</si>
  <si>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</si>
  <si>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</si>
  <si>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</si>
  <si>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</si>
  <si>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</si>
  <si>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</si>
  <si>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</si>
  <si>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</si>
  <si>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</si>
  <si>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</si>
  <si>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</si>
  <si>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</si>
  <si>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</si>
  <si>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</si>
  <si>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</si>
  <si>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</si>
  <si>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</si>
  <si>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</si>
  <si>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</si>
  <si>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</si>
  <si>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</si>
  <si>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</si>
  <si>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</si>
  <si>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</si>
  <si>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</si>
  <si>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</si>
  <si>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</si>
  <si>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</si>
  <si>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</si>
  <si>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</si>
  <si>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</si>
  <si>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</si>
  <si>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</si>
  <si>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</si>
  <si>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</si>
  <si>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</si>
  <si>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</si>
  <si>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</si>
  <si>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</si>
  <si>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</si>
  <si>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</si>
  <si>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</si>
  <si>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</si>
  <si>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</si>
  <si>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</si>
  <si>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</si>
  <si>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</si>
  <si>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</si>
  <si>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</si>
  <si>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</si>
  <si>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</si>
  <si>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</si>
  <si>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</si>
  <si>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</si>
  <si>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</si>
  <si>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</si>
  <si>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</si>
  <si>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</si>
  <si>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</si>
  <si>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</si>
  <si>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</si>
  <si>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</si>
  <si>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</si>
  <si>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</si>
  <si>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</si>
  <si>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</si>
  <si>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</si>
  <si>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</si>
  <si>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</si>
  <si>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</si>
  <si>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</si>
  <si>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</si>
  <si>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</si>
  <si>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</si>
  <si>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</si>
  <si>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</si>
  <si>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</si>
  <si>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</si>
  <si>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</si>
  <si>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</si>
  <si>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</si>
  <si>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</si>
  <si>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</si>
  <si>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</si>
  <si>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</si>
  <si>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</si>
  <si>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</si>
  <si>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</si>
  <si>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</si>
  <si>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</si>
  <si>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</si>
  <si>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</si>
  <si>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</si>
  <si>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</si>
  <si>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</si>
  <si>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</si>
  <si>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</si>
  <si>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</si>
  <si>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</si>
  <si>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</si>
  <si>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</si>
  <si>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</si>
  <si>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</si>
  <si>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</si>
  <si>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</si>
  <si>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</si>
  <si>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</si>
  <si>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</si>
  <si>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</si>
  <si>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</si>
  <si>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</si>
  <si>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</si>
  <si>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</si>
  <si>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</si>
  <si>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</si>
  <si>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</si>
  <si>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</si>
  <si>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</si>
  <si>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</si>
  <si>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</si>
  <si>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</si>
  <si>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</si>
  <si>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</si>
  <si>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</si>
  <si>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</si>
  <si>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</si>
  <si>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</si>
  <si>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</si>
  <si>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</si>
  <si>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</si>
  <si>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</si>
  <si>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</si>
  <si>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</si>
  <si>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</si>
  <si>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</si>
  <si>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</si>
  <si>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</si>
  <si>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</si>
  <si>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</si>
  <si>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</si>
  <si>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</si>
  <si>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</si>
  <si>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</si>
  <si>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</si>
  <si>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</si>
  <si>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</si>
  <si>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</si>
  <si>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</si>
  <si>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</si>
  <si>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</si>
  <si>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</si>
  <si>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</si>
  <si>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</si>
  <si>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</si>
  <si>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</si>
  <si>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</si>
  <si>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</si>
  <si>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</si>
  <si>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</si>
  <si>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</si>
  <si>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</si>
  <si>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</si>
  <si>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</si>
  <si>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</si>
  <si>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</si>
  <si>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</si>
  <si>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</si>
  <si>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</si>
  <si>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</si>
  <si>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</si>
  <si>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</si>
  <si>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</si>
  <si>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</si>
  <si>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</si>
  <si>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</si>
  <si>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</si>
  <si>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</si>
  <si>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</si>
  <si>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</si>
  <si>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</si>
  <si>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</si>
  <si>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</si>
  <si>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</si>
  <si>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</si>
  <si>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</si>
  <si>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</si>
  <si>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</si>
  <si>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</si>
  <si>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</si>
  <si>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</si>
  <si>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</si>
  <si>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</si>
  <si>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</si>
  <si>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</si>
  <si>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</si>
  <si>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</si>
  <si>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</si>
  <si>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</si>
  <si>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</si>
  <si>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</si>
  <si>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</si>
  <si>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</si>
  <si>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</si>
  <si>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</si>
  <si>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</si>
  <si>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</si>
  <si>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</si>
  <si>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</si>
  <si>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</si>
  <si>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</si>
  <si>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</si>
  <si>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</si>
  <si>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</si>
  <si>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</si>
  <si>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</si>
  <si>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</si>
  <si>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</si>
  <si>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</si>
  <si>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</si>
  <si>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</si>
  <si>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</si>
  <si>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</si>
  <si>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</si>
  <si>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</si>
  <si>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</si>
  <si>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</si>
  <si>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</si>
  <si>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</si>
  <si>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</si>
  <si>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</si>
  <si>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</si>
  <si>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</si>
  <si>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</si>
  <si>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</si>
  <si>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</si>
  <si>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</si>
  <si>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</si>
  <si>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</si>
  <si>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</si>
  <si>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</si>
  <si>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</si>
  <si>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</si>
  <si>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</si>
  <si>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</si>
  <si>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</si>
  <si>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</si>
  <si>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</si>
  <si>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</si>
  <si>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</si>
  <si>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</si>
  <si>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</si>
  <si>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</si>
  <si>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</si>
  <si>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</si>
  <si>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</si>
  <si>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</si>
  <si>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</si>
  <si>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</si>
  <si>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</si>
  <si>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</si>
  <si>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</si>
  <si>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</si>
  <si>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</si>
  <si>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</si>
  <si>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</si>
  <si>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</si>
  <si>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</si>
  <si>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</si>
  <si>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</si>
  <si>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</si>
  <si>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</si>
  <si>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</si>
  <si>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</si>
  <si>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</si>
  <si>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</si>
  <si>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</si>
  <si>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</si>
  <si>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</si>
  <si>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</si>
  <si>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</si>
  <si>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</si>
  <si>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</si>
  <si>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</si>
  <si>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</si>
  <si>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</si>
  <si>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</si>
  <si>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</si>
  <si>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</si>
  <si>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</si>
  <si>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</si>
  <si>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</si>
  <si>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</si>
  <si>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</si>
  <si>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</si>
  <si>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</si>
  <si>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</si>
  <si>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</si>
  <si>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</si>
  <si>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</si>
  <si>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</si>
  <si>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</si>
  <si>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</si>
  <si>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</si>
  <si>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</si>
  <si>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</si>
  <si>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</si>
  <si>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</si>
  <si>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</si>
  <si>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</si>
  <si>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</si>
  <si>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</si>
  <si>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</si>
  <si>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</si>
  <si>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</si>
  <si>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</si>
  <si>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</si>
  <si>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</si>
  <si>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</si>
  <si>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</si>
  <si>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</si>
  <si>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</si>
  <si>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</si>
  <si>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</si>
  <si>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</si>
  <si>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</si>
  <si>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</si>
  <si>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</si>
  <si>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</si>
  <si>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</si>
  <si>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</si>
  <si>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</si>
  <si>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</si>
  <si>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</si>
  <si>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</si>
  <si>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</si>
  <si>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</si>
  <si>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</si>
  <si>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</si>
  <si>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</si>
  <si>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</si>
  <si>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</si>
  <si>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</si>
  <si>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</si>
  <si>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</si>
  <si>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</si>
  <si>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</si>
  <si>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</si>
  <si>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</si>
  <si>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</si>
  <si>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</si>
  <si>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</si>
  <si>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</si>
  <si>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</si>
  <si>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</si>
  <si>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</si>
  <si>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</si>
  <si>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</si>
  <si>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</si>
  <si>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</si>
  <si>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</si>
  <si>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</si>
  <si>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</si>
  <si>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</si>
  <si>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</si>
  <si>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</si>
  <si>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</si>
  <si>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</si>
  <si>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</si>
  <si>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</si>
  <si>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</si>
  <si>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</si>
  <si>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</si>
  <si>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</si>
  <si>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</si>
  <si>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</si>
  <si>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</si>
  <si>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</si>
  <si>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</si>
  <si>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</si>
  <si>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</si>
  <si>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</si>
  <si>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</si>
  <si>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</si>
  <si>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</si>
  <si>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</si>
  <si>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</si>
  <si>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</si>
  <si>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</si>
  <si>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</si>
  <si>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</si>
  <si>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</si>
  <si>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</si>
  <si>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</si>
  <si>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</si>
  <si>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</si>
  <si>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</si>
  <si>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</si>
  <si>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</si>
  <si>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</si>
  <si>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</si>
  <si>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</si>
  <si>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</si>
  <si>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</si>
  <si>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</si>
  <si>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</si>
  <si>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</si>
  <si>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</si>
  <si>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</si>
  <si>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</si>
  <si>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</si>
  <si>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</si>
  <si>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</si>
  <si>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</si>
  <si>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</si>
  <si>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</si>
  <si>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</si>
  <si>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</si>
  <si>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</si>
  <si>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</si>
  <si>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</si>
  <si>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</si>
  <si>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</si>
  <si>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</si>
  <si>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</si>
  <si>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</si>
  <si>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</si>
  <si>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</si>
  <si>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</si>
  <si>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</si>
  <si>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</si>
  <si>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</si>
  <si>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</si>
  <si>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</si>
  <si>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</si>
  <si>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</si>
  <si>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</si>
  <si>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</si>
  <si>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</si>
  <si>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</si>
  <si>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</si>
  <si>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</si>
  <si>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</si>
  <si>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ONEYSCLE21444700</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</si>
  <si>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</si>
  <si>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</si>
  <si>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</si>
  <si>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</si>
  <si>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</si>
  <si>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</si>
  <si>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</si>
  <si>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</si>
  <si>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</si>
  <si>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</si>
  <si>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</si>
  <si>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</si>
  <si>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</si>
  <si>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</si>
  <si>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</si>
  <si>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</si>
  <si>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</si>
  <si>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</si>
  <si>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</si>
  <si>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</si>
  <si>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</si>
  <si>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</si>
  <si>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</si>
  <si>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</si>
  <si>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</si>
  <si>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</si>
  <si>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</si>
  <si>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</si>
  <si>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</si>
  <si>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</si>
  <si>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</si>
  <si>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</si>
  <si>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</si>
  <si>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</si>
  <si>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</si>
  <si>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</si>
  <si>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</si>
  <si>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</si>
  <si>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</si>
  <si>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</si>
  <si>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</si>
  <si>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</si>
  <si>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</si>
  <si>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</si>
  <si>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</si>
  <si>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</si>
  <si>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</si>
  <si>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</si>
  <si>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YMLU5377840</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</si>
  <si>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</si>
  <si>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</si>
  <si>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</si>
  <si>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</si>
  <si>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</si>
  <si>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</si>
  <si>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</si>
  <si>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</si>
  <si>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</si>
  <si>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</si>
  <si>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</si>
  <si>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</si>
  <si>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</si>
  <si>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</si>
  <si>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</si>
  <si>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</si>
  <si>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</si>
  <si>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화</t>
    <phoneticPr fontId="1" type="noConversion"/>
  </si>
  <si>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</si>
  <si>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</si>
  <si>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</si>
  <si>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</si>
  <si>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</si>
  <si>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</si>
  <si>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</si>
  <si>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</si>
  <si>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</si>
  <si>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</si>
  <si>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</si>
  <si>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</si>
  <si>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</si>
  <si>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</si>
  <si>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</si>
  <si>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</si>
  <si>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</si>
  <si>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</si>
  <si>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</si>
  <si>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</si>
  <si>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</si>
  <si>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</si>
  <si>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</si>
  <si>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</si>
  <si>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</si>
  <si>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</si>
  <si>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</si>
  <si>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</si>
  <si>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</si>
  <si>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</si>
  <si>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</si>
  <si>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</si>
  <si>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</si>
  <si>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</si>
  <si>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</si>
  <si>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</si>
  <si>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</si>
  <si>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</si>
  <si>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</si>
  <si>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</si>
  <si>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</si>
  <si>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</si>
  <si>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</si>
  <si>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</si>
  <si>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</si>
  <si>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</si>
  <si>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HASLS22240900872</t>
    <phoneticPr fontId="1" type="noConversion"/>
  </si>
  <si>
    <t>2024.10.25</t>
  </si>
  <si>
    <t>ACD0785141</t>
  </si>
  <si>
    <t>CGMU5118468</t>
  </si>
  <si>
    <t>ONEYISTE14457300</t>
  </si>
  <si>
    <t>KKFU6769881</t>
  </si>
  <si>
    <t>HDMUSGNA13889800</t>
    <phoneticPr fontId="1" type="noConversion"/>
  </si>
  <si>
    <t>ONE MANHATTAN</t>
    <phoneticPr fontId="1" type="noConversion"/>
  </si>
  <si>
    <t>SAWASDEE SHANGHAI</t>
    <phoneticPr fontId="1" type="noConversion"/>
  </si>
  <si>
    <t>HDMUSAOA34996702</t>
  </si>
  <si>
    <t>TCLU1280481</t>
  </si>
  <si>
    <t>HDMUSAOA34996703</t>
  </si>
  <si>
    <t>HDMU5564068</t>
  </si>
  <si>
    <t>HDMUSGNA13889801</t>
    <phoneticPr fontId="1" type="noConversion"/>
  </si>
  <si>
    <t>039EX87427</t>
    <phoneticPr fontId="1" type="noConversion"/>
  </si>
  <si>
    <t>HDMUSAOA34996702</t>
    <phoneticPr fontId="1" type="noConversion"/>
  </si>
  <si>
    <t>HDMUSAOA34996703</t>
    <phoneticPr fontId="1" type="noConversion"/>
  </si>
  <si>
    <t>열호 MAEUJBS242759</t>
  </si>
  <si>
    <t>2196</t>
  </si>
  <si>
    <t>(주)우원홀딩스</t>
  </si>
  <si>
    <t>SAO400523100</t>
  </si>
  <si>
    <t>FBIU5594813</t>
  </si>
  <si>
    <t>MAEUSSZ772211</t>
  </si>
  <si>
    <t>SUDU8080315</t>
  </si>
  <si>
    <t>중통 - 글로벌해현 - 하나</t>
  </si>
  <si>
    <t>CMA - 동일냉장</t>
  </si>
  <si>
    <t>SMLMBKK4A7622300</t>
  </si>
  <si>
    <t>AL MURABBA</t>
  </si>
  <si>
    <t>026E546487</t>
  </si>
  <si>
    <t>TS HOCHIMINH</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</si>
  <si>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</si>
  <si>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</si>
  <si>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</si>
  <si>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</si>
  <si>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</si>
  <si>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</si>
  <si>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</si>
  <si>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</si>
  <si>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</si>
  <si>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</si>
  <si>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</si>
  <si>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</si>
  <si>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</si>
  <si>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</si>
  <si>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</si>
  <si>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</si>
  <si>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</si>
  <si>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</si>
  <si>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</si>
  <si>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</si>
  <si>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</si>
  <si>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</si>
  <si>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</si>
  <si>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</si>
  <si>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</si>
  <si>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</si>
  <si>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</si>
  <si>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</si>
  <si>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</si>
  <si>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</si>
  <si>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</si>
  <si>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</si>
  <si>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</si>
  <si>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</si>
  <si>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</si>
  <si>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</si>
  <si>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</si>
  <si>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</si>
  <si>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</si>
  <si>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</si>
  <si>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</si>
  <si>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</si>
  <si>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</si>
  <si>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</si>
  <si>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</si>
  <si>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</si>
  <si>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</si>
  <si>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</si>
  <si>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</si>
  <si>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</si>
  <si>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</si>
  <si>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</si>
  <si>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</si>
  <si>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</si>
  <si>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</si>
  <si>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</si>
  <si>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</si>
  <si>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</si>
  <si>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</si>
  <si>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</si>
  <si>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</si>
  <si>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</si>
  <si>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</si>
  <si>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</si>
  <si>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</si>
  <si>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</si>
  <si>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</si>
  <si>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</si>
  <si>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</si>
  <si>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</si>
  <si>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</si>
  <si>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</si>
  <si>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</si>
  <si>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</si>
  <si>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</si>
  <si>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HDMUSAOA01519100</t>
  </si>
  <si>
    <t>아스트로스 HDMUSAOA06980700</t>
  </si>
  <si>
    <t>기준일자</t>
  </si>
  <si>
    <t>디케이 MAEU226674882</t>
  </si>
  <si>
    <t>미검역중량</t>
  </si>
  <si>
    <t>미검역수량</t>
  </si>
  <si>
    <t>미검역건수</t>
  </si>
  <si>
    <t>검역중량</t>
  </si>
  <si>
    <t>검역수량</t>
  </si>
  <si>
    <t>총중량</t>
  </si>
  <si>
    <t>미트 MAEUSSZ758047</t>
  </si>
  <si>
    <t>총수량</t>
  </si>
  <si>
    <t>아스트로스 MEDUE8001590</t>
  </si>
  <si>
    <t>수월한 NSSLBKBSC2400010</t>
  </si>
  <si>
    <t>아래 미검역 B/L 넣기</t>
  </si>
  <si>
    <t>수월한 NSSLLCBSC2400071</t>
  </si>
  <si>
    <t>뉴아시아 NSSLLCBSC2400117</t>
  </si>
  <si>
    <t>뉴아시아 NSSLLCBSC2400120</t>
  </si>
  <si>
    <t>뉴아시아 KMTCLCH4632629</t>
  </si>
  <si>
    <t>뉴아시아 KMTCLCH4646544</t>
  </si>
  <si>
    <t>뉴아시아 KMTCLCH4646549</t>
  </si>
  <si>
    <t>삼성 OOLU2146151570</t>
  </si>
  <si>
    <t>아스트로스 COSU6374888602</t>
  </si>
  <si>
    <t>대상 CUR0268830B</t>
  </si>
  <si>
    <t>수월한 MEDUUO350893</t>
  </si>
  <si>
    <t>동원 MEDUP1800994</t>
  </si>
  <si>
    <t>아스트로스 HLCUIT1240222038</t>
  </si>
  <si>
    <t>현대 HLCUPN4240367054</t>
  </si>
  <si>
    <t>마이 HDMUSAOA92937403</t>
  </si>
  <si>
    <t>대상 MEDUE8148748</t>
  </si>
  <si>
    <t>동원 MAEUJBS221218</t>
  </si>
  <si>
    <t>대상 OOLU2736286050</t>
  </si>
  <si>
    <t>대성 ONEYSAOE16423904</t>
  </si>
  <si>
    <t>대성 HLCUIT1240424190</t>
  </si>
  <si>
    <t>현대 MEDUE8275715</t>
  </si>
  <si>
    <t>대상 MEDUE8282380</t>
  </si>
  <si>
    <t>대상 HLCUIT1240524484</t>
  </si>
  <si>
    <t>OK MAEUJBS227757</t>
  </si>
  <si>
    <t>현대 COSU6382595744</t>
  </si>
  <si>
    <t>대상 MAEUJBS228695</t>
  </si>
  <si>
    <t>마이 SNKO190240701083</t>
  </si>
  <si>
    <t>대상 HDMUSAOA43521000</t>
  </si>
  <si>
    <t>대상 HDMUSAOA56971600</t>
  </si>
  <si>
    <t>대상 MAEUSSZ768655</t>
  </si>
  <si>
    <t>대상 CWBA02777</t>
  </si>
  <si>
    <t>마이 HLCUIT1240525644</t>
  </si>
  <si>
    <t>OK MAEU720215694</t>
  </si>
  <si>
    <t>아스트로스 MEDUP1914621</t>
  </si>
  <si>
    <t>현대 MEDUP1936145</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</si>
  <si>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</si>
  <si>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</si>
  <si>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</si>
  <si>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</si>
  <si>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</si>
  <si>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</si>
  <si>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</si>
  <si>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</si>
  <si>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</si>
  <si>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</si>
  <si>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</si>
  <si>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현대 MAEU243470756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</si>
  <si>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</si>
  <si>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</si>
  <si>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</si>
  <si>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</si>
  <si>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</si>
  <si>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</si>
  <si>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</si>
  <si>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</si>
  <si>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</si>
  <si>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</si>
  <si>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</si>
  <si>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</si>
  <si>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</si>
  <si>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</si>
  <si>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</si>
  <si>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</si>
  <si>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</si>
  <si>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</si>
  <si>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</si>
  <si>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</si>
  <si>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</si>
  <si>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</si>
  <si>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</si>
  <si>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</si>
  <si>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</si>
  <si>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</si>
  <si>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</si>
  <si>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</si>
  <si>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</si>
  <si>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</si>
  <si>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</si>
  <si>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</si>
  <si>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</si>
  <si>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</si>
  <si>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</si>
  <si>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</si>
  <si>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</si>
  <si>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</si>
  <si>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</si>
  <si>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</si>
  <si>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</si>
  <si>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</si>
  <si>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</si>
  <si>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</si>
  <si>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</si>
  <si>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</si>
  <si>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</si>
  <si>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</si>
  <si>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</si>
  <si>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</si>
  <si>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</si>
  <si>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</si>
  <si>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</si>
  <si>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</si>
  <si>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</si>
  <si>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</si>
  <si>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</si>
  <si>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</si>
  <si>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</si>
  <si>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</si>
  <si>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</si>
  <si>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</si>
  <si>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</si>
  <si>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</si>
  <si>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</si>
  <si>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</si>
  <si>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</si>
  <si>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</si>
  <si>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</si>
  <si>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</si>
  <si>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</si>
  <si>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</si>
  <si>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</si>
  <si>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</si>
  <si>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</si>
  <si>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</si>
  <si>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</si>
  <si>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</si>
  <si>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</si>
  <si>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</si>
  <si>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</si>
  <si>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</si>
  <si>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</si>
  <si>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</si>
  <si>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</si>
  <si>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</si>
  <si>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</si>
  <si>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</si>
  <si>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</si>
  <si>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</si>
  <si>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</si>
  <si>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</si>
  <si>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</si>
  <si>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</si>
  <si>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</si>
  <si>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</si>
  <si>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</si>
  <si>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</si>
  <si>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</si>
  <si>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</si>
  <si>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</si>
  <si>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</si>
  <si>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</si>
  <si>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</si>
  <si>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</si>
  <si>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</si>
  <si>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</si>
  <si>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</si>
  <si>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</si>
  <si>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</si>
  <si>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</si>
  <si>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</si>
  <si>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</si>
  <si>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</si>
  <si>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</si>
  <si>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</si>
  <si>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</si>
  <si>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</si>
  <si>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</si>
  <si>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</si>
  <si>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</si>
  <si>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</si>
  <si>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</si>
  <si>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</si>
  <si>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</si>
  <si>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</si>
  <si>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</si>
  <si>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</si>
  <si>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</si>
  <si>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</si>
  <si>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</si>
  <si>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</si>
  <si>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</si>
  <si>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</si>
  <si>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</si>
  <si>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</si>
  <si>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</si>
  <si>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</si>
  <si>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</si>
  <si>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</si>
  <si>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</si>
  <si>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</si>
  <si>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</si>
  <si>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</si>
  <si>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</si>
  <si>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</si>
  <si>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</si>
  <si>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</si>
  <si>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</si>
  <si>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</si>
  <si>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</si>
  <si>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</si>
  <si>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</si>
  <si>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</si>
  <si>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</si>
  <si>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</si>
  <si>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</si>
  <si>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</si>
  <si>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</si>
  <si>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</si>
  <si>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</si>
  <si>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</si>
  <si>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</si>
  <si>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</si>
  <si>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</si>
  <si>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</si>
  <si>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</si>
  <si>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</si>
  <si>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</si>
  <si>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</si>
  <si>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</si>
  <si>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</si>
  <si>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</si>
  <si>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</si>
  <si>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</si>
  <si>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</si>
  <si>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</si>
  <si>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</si>
  <si>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</si>
  <si>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</si>
  <si>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</si>
  <si>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</si>
  <si>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</si>
  <si>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</si>
  <si>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</si>
  <si>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</si>
  <si>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</si>
  <si>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</si>
  <si>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</si>
  <si>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</si>
  <si>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</si>
  <si>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</si>
  <si>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</si>
  <si>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</si>
  <si>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</si>
  <si>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</si>
  <si>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</si>
  <si>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</si>
  <si>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</si>
  <si>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</si>
  <si>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</si>
  <si>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</si>
  <si>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</si>
  <si>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</si>
  <si>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</si>
  <si>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</si>
  <si>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</si>
  <si>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</si>
  <si>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</si>
  <si>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</si>
  <si>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</si>
  <si>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</si>
  <si>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</si>
  <si>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</si>
  <si>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</si>
  <si>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</si>
  <si>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</si>
  <si>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</si>
  <si>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</si>
  <si>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</si>
  <si>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</si>
  <si>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</si>
  <si>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</si>
  <si>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</si>
  <si>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</si>
  <si>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</si>
  <si>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</si>
  <si>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</si>
  <si>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</si>
  <si>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</si>
  <si>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</si>
  <si>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</si>
  <si>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</si>
  <si>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</si>
  <si>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</si>
  <si>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</si>
  <si>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</si>
  <si>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</si>
  <si>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</si>
  <si>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</si>
  <si>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</si>
  <si>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</si>
  <si>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</si>
  <si>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</si>
  <si>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</si>
  <si>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</si>
  <si>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</si>
  <si>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</si>
  <si>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</si>
  <si>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</si>
  <si>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</si>
  <si>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</si>
  <si>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</si>
  <si>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</si>
  <si>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</si>
  <si>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</si>
  <si>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</si>
  <si>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</si>
  <si>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</si>
  <si>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</si>
  <si>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</si>
  <si>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</si>
  <si>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</si>
  <si>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</si>
  <si>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</si>
  <si>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</si>
  <si>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</si>
  <si>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</si>
  <si>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</si>
  <si>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</si>
  <si>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</si>
  <si>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</si>
  <si>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</si>
  <si>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</si>
  <si>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</si>
  <si>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</si>
  <si>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</si>
  <si>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</si>
  <si>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</si>
  <si>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</si>
  <si>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</si>
  <si>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</si>
  <si>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</si>
  <si>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</si>
  <si>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</si>
  <si>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</si>
  <si>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</si>
  <si>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</si>
  <si>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</si>
  <si>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</si>
  <si>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</si>
  <si>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</si>
  <si>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</si>
  <si>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</si>
  <si>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</si>
  <si>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</si>
  <si>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</si>
  <si>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</si>
  <si>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</si>
  <si>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</si>
  <si>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</si>
  <si>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</si>
  <si>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</si>
  <si>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</si>
  <si>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</si>
  <si>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</si>
  <si>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</si>
  <si>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</si>
  <si>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</si>
  <si>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</si>
  <si>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</si>
  <si>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</si>
  <si>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</si>
  <si>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</si>
  <si>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</si>
  <si>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</si>
  <si>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</si>
  <si>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</si>
  <si>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</si>
  <si>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</si>
  <si>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</si>
  <si>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</si>
  <si>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</si>
  <si>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</si>
  <si>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</si>
  <si>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</si>
  <si>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</si>
  <si>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</si>
  <si>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</si>
  <si>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</si>
  <si>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</si>
  <si>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</si>
  <si>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</si>
  <si>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</si>
  <si>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</si>
  <si>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</si>
  <si>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</si>
  <si>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</si>
  <si>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</si>
  <si>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</si>
  <si>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</si>
  <si>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</si>
  <si>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</si>
  <si>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</si>
  <si>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</si>
  <si>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</si>
  <si>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</si>
  <si>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</si>
  <si>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</si>
  <si>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</si>
  <si>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</si>
  <si>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</si>
  <si>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</si>
  <si>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</si>
  <si>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</si>
  <si>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</si>
  <si>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</si>
  <si>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</si>
  <si>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</si>
  <si>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</si>
  <si>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</si>
  <si>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</si>
  <si>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</si>
  <si>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</si>
  <si>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</si>
  <si>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</si>
  <si>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</si>
  <si>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</si>
  <si>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</si>
  <si>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</si>
  <si>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</si>
  <si>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</si>
  <si>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</si>
  <si>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</si>
  <si>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</si>
  <si>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</si>
  <si>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</si>
  <si>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</si>
  <si>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</si>
  <si>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</si>
  <si>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</si>
  <si>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</si>
  <si>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</si>
  <si>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</si>
  <si>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</si>
  <si>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</si>
  <si>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</si>
  <si>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</si>
  <si>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</si>
  <si>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</si>
  <si>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</si>
  <si>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</si>
  <si>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</si>
  <si>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</si>
  <si>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</si>
  <si>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</si>
  <si>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</si>
  <si>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</si>
  <si>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</si>
  <si>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</si>
  <si>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</si>
  <si>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</si>
  <si>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</si>
  <si>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</si>
  <si>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</si>
  <si>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</si>
  <si>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</si>
  <si>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</si>
  <si>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</si>
  <si>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</si>
  <si>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</si>
  <si>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</si>
  <si>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</si>
  <si>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</si>
  <si>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</si>
  <si>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</si>
  <si>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</si>
  <si>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</si>
  <si>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</si>
  <si>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</si>
  <si>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</si>
  <si>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</si>
  <si>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</si>
  <si>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</si>
  <si>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</si>
  <si>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</si>
  <si>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</si>
  <si>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</si>
  <si>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</si>
  <si>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</si>
  <si>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</si>
  <si>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</si>
  <si>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</si>
  <si>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</si>
  <si>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</si>
  <si>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</si>
  <si>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</si>
  <si>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</si>
  <si>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</si>
  <si>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</si>
  <si>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</si>
  <si>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</si>
  <si>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</si>
  <si>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</si>
  <si>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</si>
  <si>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</si>
  <si>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</si>
  <si>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</si>
  <si>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</si>
  <si>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</si>
  <si>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</si>
  <si>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</si>
  <si>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</si>
  <si>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</si>
  <si>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</si>
  <si>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</si>
  <si>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</si>
  <si>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</si>
  <si>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</si>
  <si>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</si>
  <si>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</si>
  <si>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</si>
  <si>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</si>
  <si>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</si>
  <si>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</si>
  <si>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</si>
  <si>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</si>
  <si>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</si>
  <si>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</si>
  <si>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</si>
  <si>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</si>
  <si>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</si>
  <si>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</si>
  <si>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</si>
  <si>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</si>
  <si>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</si>
  <si>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</si>
  <si>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</si>
  <si>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</si>
  <si>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</si>
  <si>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</si>
  <si>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</si>
  <si>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</si>
  <si>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</si>
  <si>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</si>
  <si>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</si>
  <si>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</si>
  <si>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</si>
  <si>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</si>
  <si>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</si>
  <si>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</si>
  <si>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</si>
  <si>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</si>
  <si>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</si>
  <si>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</si>
  <si>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</si>
  <si>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</si>
  <si>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</si>
  <si>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</si>
  <si>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</si>
  <si>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</si>
  <si>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</si>
  <si>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</si>
  <si>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</si>
  <si>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</si>
  <si>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</si>
  <si>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</si>
  <si>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</si>
  <si>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</si>
  <si>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</si>
  <si>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</si>
  <si>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</si>
  <si>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</si>
  <si>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</si>
  <si>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</si>
  <si>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</si>
  <si>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</si>
  <si>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</si>
  <si>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</si>
  <si>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</si>
  <si>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</si>
  <si>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</si>
  <si>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</si>
  <si>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</si>
  <si>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</si>
  <si>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</si>
  <si>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</si>
  <si>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</si>
  <si>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</si>
  <si>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</si>
  <si>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</si>
  <si>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</si>
  <si>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</si>
  <si>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</si>
  <si>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</si>
  <si>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</si>
  <si>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</si>
  <si>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</si>
  <si>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</si>
  <si>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</si>
  <si>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</si>
  <si>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</si>
  <si>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</si>
  <si>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</si>
  <si>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</si>
  <si>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</si>
  <si>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</si>
  <si>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</si>
  <si>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</si>
  <si>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</si>
  <si>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</si>
  <si>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</si>
  <si>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</si>
  <si>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</si>
  <si>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</si>
  <si>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</si>
  <si>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</si>
  <si>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</si>
  <si>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</si>
  <si>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</si>
  <si>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</si>
  <si>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</si>
  <si>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</si>
  <si>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</si>
  <si>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</si>
  <si>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</si>
  <si>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</si>
  <si>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</si>
  <si>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</si>
  <si>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</si>
  <si>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</si>
  <si>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</si>
  <si>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</si>
  <si>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</si>
  <si>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</si>
  <si>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</si>
  <si>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</si>
  <si>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</si>
  <si>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</si>
  <si>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</si>
  <si>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</si>
  <si>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</si>
  <si>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</si>
  <si>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</si>
  <si>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</si>
  <si>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</si>
  <si>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</si>
  <si>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</si>
  <si>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</si>
  <si>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</si>
  <si>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</si>
  <si>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</si>
  <si>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</si>
  <si>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</si>
  <si>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</si>
  <si>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</si>
  <si>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</si>
  <si>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</si>
  <si>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</si>
  <si>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</si>
  <si>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</si>
  <si>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</si>
  <si>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</si>
  <si>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</si>
  <si>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</si>
  <si>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</si>
  <si>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</si>
  <si>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</si>
  <si>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</si>
  <si>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</si>
  <si>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</si>
  <si>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</si>
  <si>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</si>
  <si>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</si>
  <si>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</si>
  <si>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</si>
  <si>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</si>
  <si>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</si>
  <si>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</si>
  <si>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</si>
  <si>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</si>
  <si>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</si>
  <si>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</si>
  <si>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</si>
  <si>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</si>
  <si>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</si>
  <si>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</si>
  <si>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</si>
  <si>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</si>
  <si>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</si>
  <si>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</si>
  <si>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</si>
  <si>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</si>
  <si>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</si>
  <si>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</si>
  <si>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</si>
  <si>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</si>
  <si>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</si>
  <si>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</si>
  <si>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</si>
  <si>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</si>
  <si>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</si>
  <si>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</si>
  <si>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</si>
  <si>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</si>
  <si>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</si>
  <si>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</si>
  <si>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</si>
  <si>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</si>
  <si>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</si>
  <si>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</si>
  <si>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</si>
  <si>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</si>
  <si>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</si>
  <si>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</si>
  <si>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</si>
  <si>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</si>
  <si>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</si>
  <si>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</si>
  <si>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</si>
  <si>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</si>
  <si>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</si>
  <si>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</si>
  <si>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</si>
  <si>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</si>
  <si>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</si>
  <si>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</si>
  <si>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</si>
  <si>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</si>
  <si>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</si>
  <si>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</si>
  <si>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</si>
  <si>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</si>
  <si>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</si>
  <si>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</si>
  <si>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</si>
  <si>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</si>
  <si>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</si>
  <si>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</si>
  <si>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</si>
  <si>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</si>
  <si>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</si>
  <si>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</si>
  <si>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</si>
  <si>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</si>
  <si>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</si>
  <si>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</si>
  <si>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</si>
  <si>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</si>
  <si>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</si>
  <si>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</si>
  <si>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</si>
  <si>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</si>
  <si>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</si>
  <si>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</si>
  <si>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</si>
  <si>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</si>
  <si>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</si>
  <si>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</si>
  <si>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</si>
  <si>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</si>
  <si>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</si>
  <si>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</si>
  <si>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</si>
  <si>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</si>
  <si>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</si>
  <si>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</si>
  <si>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</si>
  <si>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</si>
  <si>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</si>
  <si>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</si>
  <si>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</si>
  <si>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</si>
  <si>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</si>
  <si>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</si>
  <si>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</si>
  <si>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</si>
  <si>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</si>
  <si>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</si>
  <si>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</si>
  <si>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</si>
  <si>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</si>
  <si>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</si>
  <si>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</si>
  <si>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</si>
  <si>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</si>
  <si>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</si>
  <si>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</si>
  <si>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</si>
  <si>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</si>
  <si>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</si>
  <si>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</si>
  <si>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</si>
  <si>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</si>
  <si>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</si>
  <si>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</si>
  <si>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</si>
  <si>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</si>
  <si>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</si>
  <si>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</si>
  <si>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</si>
  <si>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</si>
  <si>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</si>
  <si>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</si>
  <si>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</si>
  <si>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</si>
  <si>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</si>
  <si>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</si>
  <si>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</si>
  <si>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</si>
  <si>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</si>
  <si>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</si>
  <si>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</si>
  <si>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</si>
  <si>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</si>
  <si>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</si>
  <si>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</si>
  <si>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</si>
  <si>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</si>
  <si>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</si>
  <si>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</si>
  <si>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</si>
  <si>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</si>
  <si>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</si>
  <si>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</si>
  <si>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</si>
  <si>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</si>
  <si>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</si>
  <si>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</si>
  <si>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</si>
  <si>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</si>
  <si>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</si>
  <si>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</si>
  <si>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</si>
  <si>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</si>
  <si>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</si>
  <si>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</si>
  <si>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</si>
  <si>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</si>
  <si>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</si>
  <si>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</si>
  <si>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</si>
  <si>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</si>
  <si>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</si>
  <si>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</si>
  <si>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</si>
  <si>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</si>
  <si>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</si>
  <si>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</si>
  <si>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</si>
  <si>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</si>
  <si>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</si>
  <si>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</si>
  <si>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</si>
  <si>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</si>
  <si>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</si>
  <si>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</si>
  <si>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</si>
  <si>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</si>
  <si>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</si>
  <si>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</si>
  <si>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</si>
  <si>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</si>
  <si>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</si>
  <si>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</si>
  <si>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</si>
  <si>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</si>
  <si>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</si>
  <si>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</si>
  <si>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</si>
  <si>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</si>
  <si>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</si>
  <si>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</si>
  <si>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</si>
  <si>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</si>
  <si>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</si>
  <si>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</si>
  <si>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</si>
  <si>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</si>
  <si>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</si>
  <si>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</si>
  <si>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</si>
  <si>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</si>
  <si>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</si>
  <si>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</si>
  <si>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</si>
  <si>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</si>
  <si>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</si>
  <si>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</si>
  <si>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</si>
  <si>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</si>
  <si>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</si>
  <si>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</si>
  <si>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</si>
  <si>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</si>
  <si>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</si>
  <si>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</si>
  <si>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</si>
  <si>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</si>
  <si>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</si>
  <si>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</si>
  <si>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</si>
  <si>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</si>
  <si>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</si>
  <si>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</si>
  <si>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</si>
  <si>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</si>
  <si>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</si>
  <si>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</si>
  <si>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</si>
  <si>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</si>
  <si>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</si>
  <si>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</si>
  <si>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</si>
  <si>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</si>
  <si>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</si>
  <si>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</si>
  <si>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</si>
  <si>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</si>
  <si>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</si>
  <si>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</si>
  <si>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</si>
  <si>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</si>
  <si>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</si>
  <si>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</si>
  <si>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</si>
  <si>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</si>
  <si>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</si>
  <si>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</si>
  <si>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</si>
  <si>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</si>
  <si>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</si>
  <si>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</si>
  <si>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</si>
  <si>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</si>
  <si>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</si>
  <si>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</si>
  <si>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</si>
  <si>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</si>
  <si>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</si>
  <si>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</si>
  <si>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</si>
  <si>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</si>
  <si>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</si>
  <si>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</si>
  <si>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</si>
  <si>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</si>
  <si>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</si>
  <si>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</si>
  <si>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</si>
  <si>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</si>
  <si>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</si>
  <si>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</si>
  <si>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</si>
  <si>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</si>
  <si>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</si>
  <si>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</si>
  <si>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</si>
  <si>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</si>
  <si>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</si>
  <si>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</si>
  <si>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</si>
  <si>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</si>
  <si>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</si>
  <si>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</si>
  <si>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</si>
  <si>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</si>
  <si>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</si>
  <si>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</si>
  <si>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</si>
  <si>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</si>
  <si>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</si>
  <si>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</si>
  <si>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</si>
  <si>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</si>
  <si>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</si>
  <si>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</si>
  <si>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</si>
  <si>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</si>
  <si>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</si>
  <si>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</si>
  <si>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</si>
  <si>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</si>
  <si>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</si>
  <si>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</si>
  <si>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</si>
  <si>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</si>
  <si>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</si>
  <si>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</si>
  <si>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</si>
  <si>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</si>
  <si>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</si>
  <si>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</si>
  <si>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</si>
  <si>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</si>
  <si>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</si>
  <si>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</si>
  <si>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</si>
  <si>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</si>
  <si>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</si>
  <si>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</si>
  <si>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</si>
  <si>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</si>
  <si>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</si>
  <si>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</si>
  <si>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</si>
  <si>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</si>
  <si>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</si>
  <si>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</si>
  <si>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</si>
  <si>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</si>
  <si>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</si>
  <si>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</si>
  <si>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</si>
  <si>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</si>
  <si>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</si>
  <si>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</si>
  <si>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</si>
  <si>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</si>
  <si>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</si>
  <si>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</si>
  <si>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</si>
  <si>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</si>
  <si>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</si>
  <si>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</si>
  <si>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</si>
  <si>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</si>
  <si>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</si>
  <si>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</si>
  <si>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</si>
  <si>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</si>
  <si>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</si>
  <si>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</si>
  <si>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</si>
  <si>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</si>
  <si>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</si>
  <si>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</si>
  <si>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</si>
  <si>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</si>
  <si>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</si>
  <si>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</si>
  <si>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</si>
  <si>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</si>
  <si>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</si>
  <si>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</si>
  <si>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</si>
  <si>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</si>
  <si>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</si>
  <si>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</si>
  <si>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</si>
  <si>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</si>
  <si>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</si>
  <si>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</si>
  <si>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</si>
  <si>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</si>
  <si>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</si>
  <si>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</si>
  <si>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</si>
  <si>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</si>
  <si>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</si>
  <si>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</si>
  <si>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</si>
  <si>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</si>
  <si>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</si>
  <si>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</si>
  <si>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</si>
  <si>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</si>
  <si>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</si>
  <si>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</si>
  <si>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</si>
  <si>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</si>
  <si>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</si>
  <si>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</si>
  <si>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</si>
  <si>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</si>
  <si>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</si>
  <si>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</si>
  <si>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</si>
  <si>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</si>
  <si>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</si>
  <si>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</si>
  <si>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</si>
  <si>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</si>
  <si>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</si>
  <si>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</si>
  <si>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</si>
  <si>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</si>
  <si>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</si>
  <si>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</si>
  <si>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</si>
  <si>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</si>
  <si>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</si>
  <si>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</si>
  <si>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</si>
  <si>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</si>
  <si>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</si>
  <si>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</si>
  <si>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</si>
  <si>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</si>
  <si>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</si>
  <si>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</si>
  <si>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</si>
  <si>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</si>
  <si>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</si>
  <si>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</si>
  <si>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</si>
  <si>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</si>
  <si>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</si>
  <si>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</si>
  <si>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</si>
  <si>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</si>
  <si>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</si>
  <si>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</si>
  <si>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</si>
  <si>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</si>
  <si>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</si>
  <si>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</si>
  <si>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</si>
  <si>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</si>
  <si>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</si>
  <si>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</si>
  <si>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</si>
  <si>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</si>
  <si>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</si>
  <si>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</si>
  <si>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</si>
  <si>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</si>
  <si>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</si>
  <si>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</si>
  <si>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</si>
  <si>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</si>
  <si>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</si>
  <si>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</si>
  <si>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</si>
  <si>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</si>
  <si>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</si>
  <si>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</si>
  <si>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</si>
  <si>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</si>
  <si>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</si>
  <si>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</si>
  <si>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</si>
  <si>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</si>
  <si>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</si>
  <si>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</si>
  <si>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</si>
  <si>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</si>
  <si>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</si>
  <si>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</si>
  <si>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</si>
  <si>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</si>
  <si>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</si>
  <si>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</si>
  <si>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</si>
  <si>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</si>
  <si>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</si>
  <si>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</si>
  <si>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</si>
  <si>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</si>
  <si>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</si>
  <si>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</si>
  <si>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</si>
  <si>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</si>
  <si>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</si>
  <si>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</si>
  <si>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</si>
  <si>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</si>
  <si>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</si>
  <si>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</si>
  <si>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</si>
  <si>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</si>
  <si>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</si>
  <si>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</si>
  <si>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</si>
  <si>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</si>
  <si>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</si>
  <si>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</si>
  <si>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</si>
  <si>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</si>
  <si>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</si>
  <si>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</si>
  <si>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</si>
  <si>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</si>
  <si>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</si>
  <si>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</si>
  <si>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</si>
  <si>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</si>
  <si>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</si>
  <si>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</si>
  <si>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</si>
  <si>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</si>
  <si>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</si>
  <si>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</si>
  <si>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</si>
  <si>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</si>
  <si>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</si>
  <si>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</si>
  <si>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</si>
  <si>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</si>
  <si>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</si>
  <si>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</si>
  <si>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</si>
  <si>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</si>
  <si>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</si>
  <si>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</si>
  <si>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</si>
  <si>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</si>
  <si>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</si>
  <si>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</si>
  <si>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</si>
  <si>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</si>
  <si>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</si>
  <si>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</si>
  <si>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</si>
  <si>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</si>
  <si>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</si>
  <si>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</si>
  <si>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</si>
  <si>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</si>
  <si>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</si>
  <si>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</si>
  <si>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</si>
  <si>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</si>
  <si>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</si>
  <si>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</si>
  <si>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</si>
  <si>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</si>
  <si>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</si>
  <si>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</si>
  <si>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</si>
  <si>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</si>
  <si>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</si>
  <si>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</si>
  <si>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</si>
  <si>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</si>
  <si>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</si>
  <si>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</si>
  <si>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</si>
  <si>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</si>
  <si>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</si>
  <si>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</si>
  <si>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</si>
  <si>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</si>
  <si>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</si>
  <si>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</si>
  <si>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</si>
  <si>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</si>
  <si>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</si>
  <si>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</si>
  <si>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</si>
  <si>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</si>
  <si>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</si>
  <si>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</si>
  <si>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</si>
  <si>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</si>
  <si>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</si>
  <si>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</si>
  <si>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</si>
  <si>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</si>
  <si>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</si>
  <si>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</si>
  <si>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</si>
  <si>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</si>
  <si>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</si>
  <si>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</si>
  <si>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</si>
  <si>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</si>
  <si>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</si>
  <si>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</si>
  <si>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</si>
  <si>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</si>
  <si>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</si>
  <si>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</si>
  <si>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</si>
  <si>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</si>
  <si>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</si>
  <si>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</si>
  <si>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</si>
  <si>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추적안됨.</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</si>
  <si>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</si>
  <si>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</si>
  <si>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</si>
  <si>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</si>
  <si>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</si>
  <si>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</si>
  <si>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</si>
  <si>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</si>
  <si>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</si>
  <si>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</si>
  <si>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</si>
  <si>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</si>
  <si>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</si>
  <si>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</si>
  <si>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</si>
  <si>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</si>
  <si>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</si>
  <si>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</si>
  <si>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</si>
  <si>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</si>
  <si>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</si>
  <si>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</si>
  <si>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</si>
  <si>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</si>
  <si>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</si>
  <si>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</si>
  <si>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</si>
  <si>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</si>
  <si>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</si>
  <si>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</si>
  <si>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</si>
  <si>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</si>
  <si>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</si>
  <si>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</si>
  <si>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</si>
  <si>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</si>
  <si>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</si>
  <si>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</si>
  <si>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</si>
  <si>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</si>
  <si>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</si>
  <si>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</si>
  <si>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</si>
  <si>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</si>
  <si>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</si>
  <si>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</si>
  <si>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</si>
  <si>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</si>
  <si>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</si>
  <si>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</si>
  <si>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</si>
  <si>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</si>
  <si>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</si>
  <si>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</si>
  <si>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</si>
  <si>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</si>
  <si>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</si>
  <si>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</si>
  <si>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</si>
  <si>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</si>
  <si>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</si>
  <si>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</si>
  <si>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</si>
  <si>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</si>
  <si>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</si>
  <si>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</si>
  <si>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</si>
  <si>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</si>
  <si>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</si>
  <si>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</si>
  <si>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</si>
  <si>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</si>
  <si>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</si>
  <si>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</si>
  <si>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</si>
  <si>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</si>
  <si>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</si>
  <si>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</si>
  <si>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</si>
  <si>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</si>
  <si>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</si>
  <si>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</si>
  <si>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</si>
  <si>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</si>
  <si>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</si>
  <si>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</si>
  <si>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</si>
  <si>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</si>
  <si>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</si>
  <si>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</si>
  <si>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</si>
  <si>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</si>
  <si>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</si>
  <si>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</si>
  <si>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</si>
  <si>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</si>
  <si>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</si>
  <si>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</si>
  <si>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</si>
  <si>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</si>
  <si>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</si>
  <si>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</si>
  <si>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</si>
  <si>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</si>
  <si>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</si>
  <si>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</si>
  <si>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</si>
  <si>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</si>
  <si>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</si>
  <si>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</si>
  <si>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</si>
  <si>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</si>
  <si>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</si>
  <si>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</si>
  <si>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</si>
  <si>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</si>
  <si>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</si>
  <si>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</si>
  <si>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</si>
  <si>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</si>
  <si>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</si>
  <si>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</si>
  <si>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</si>
  <si>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</si>
  <si>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</si>
  <si>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</si>
  <si>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</si>
  <si>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</si>
  <si>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</si>
  <si>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</si>
  <si>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</si>
  <si>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</si>
  <si>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</si>
  <si>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</si>
  <si>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</si>
  <si>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</si>
  <si>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</si>
  <si>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</si>
  <si>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</si>
  <si>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</si>
  <si>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</si>
  <si>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</si>
  <si>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</si>
  <si>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</si>
  <si>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</si>
  <si>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</si>
  <si>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</si>
  <si>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</si>
  <si>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</si>
  <si>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</si>
  <si>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</si>
  <si>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</si>
  <si>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</si>
  <si>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</si>
  <si>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</si>
  <si>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</si>
  <si>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</si>
  <si>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</si>
  <si>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</si>
  <si>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</si>
  <si>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</si>
  <si>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</si>
  <si>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</si>
  <si>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</si>
  <si>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</si>
  <si>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</si>
  <si>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</si>
  <si>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</si>
  <si>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</si>
  <si>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</si>
  <si>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</si>
  <si>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</si>
  <si>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</si>
  <si>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</si>
  <si>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</si>
  <si>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</si>
  <si>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</si>
  <si>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</si>
  <si>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</si>
  <si>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</si>
  <si>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</si>
  <si>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</si>
  <si>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</si>
  <si>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</si>
  <si>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</si>
  <si>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</si>
  <si>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</si>
  <si>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</si>
  <si>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</si>
  <si>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</si>
  <si>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</si>
  <si>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</si>
  <si>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</si>
  <si>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</si>
  <si>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</si>
  <si>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</si>
  <si>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</si>
  <si>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</si>
  <si>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</si>
  <si>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</si>
  <si>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</si>
  <si>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</si>
  <si>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</si>
  <si>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</si>
  <si>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</si>
  <si>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</si>
  <si>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</si>
  <si>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</si>
  <si>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</si>
  <si>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</si>
  <si>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</si>
  <si>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</si>
  <si>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</si>
  <si>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</si>
  <si>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</si>
  <si>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</si>
  <si>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</si>
  <si>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</si>
  <si>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</si>
  <si>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</si>
  <si>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</si>
  <si>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</si>
  <si>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</si>
  <si>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</si>
  <si>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</si>
  <si>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</si>
  <si>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</si>
  <si>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</si>
  <si>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</si>
  <si>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</si>
  <si>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</si>
  <si>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</si>
  <si>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</si>
  <si>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</si>
  <si>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</si>
  <si>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</si>
  <si>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</si>
  <si>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</si>
  <si>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</si>
  <si>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</si>
  <si>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</si>
  <si>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</si>
  <si>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</si>
  <si>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</si>
  <si>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</si>
  <si>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</si>
  <si>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</si>
  <si>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</si>
  <si>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</si>
  <si>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</si>
  <si>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</si>
  <si>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신선대</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</si>
  <si>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</si>
  <si>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</si>
  <si>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</si>
  <si>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</si>
  <si>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</si>
  <si>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</si>
  <si>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</si>
  <si>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</si>
  <si>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</si>
  <si>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</si>
  <si>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</si>
  <si>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</si>
  <si>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</si>
  <si>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</si>
  <si>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</si>
  <si>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</si>
  <si>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</si>
  <si>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</si>
  <si>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</si>
  <si>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</si>
  <si>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</si>
  <si>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</si>
  <si>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</si>
  <si>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</si>
  <si>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</si>
  <si>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</si>
  <si>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</si>
  <si>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</si>
  <si>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</si>
  <si>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</si>
  <si>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</si>
  <si>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</si>
  <si>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</si>
  <si>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</si>
  <si>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</si>
  <si>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</si>
  <si>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</si>
  <si>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</si>
  <si>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</si>
  <si>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</si>
  <si>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</si>
  <si>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</si>
  <si>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</si>
  <si>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윤하늬</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</si>
  <si>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</si>
  <si>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</si>
  <si>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</si>
  <si>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</si>
  <si>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</si>
  <si>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</si>
  <si>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</si>
  <si>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</si>
  <si>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</si>
  <si>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</si>
  <si>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</si>
  <si>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</si>
  <si>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</si>
  <si>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</si>
  <si>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</si>
  <si>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</si>
  <si>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</si>
  <si>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</si>
  <si>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</si>
  <si>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</si>
  <si>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</si>
  <si>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</si>
  <si>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</si>
  <si>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</si>
  <si>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</si>
  <si>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</si>
  <si>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</si>
  <si>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</si>
  <si>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</si>
  <si>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</si>
  <si>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</si>
  <si>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</si>
  <si>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</si>
  <si>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</si>
  <si>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</si>
  <si>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</si>
  <si>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</si>
  <si>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</si>
  <si>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</si>
  <si>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</si>
  <si>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</si>
  <si>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</si>
  <si>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</si>
  <si>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</si>
  <si>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</si>
  <si>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</si>
  <si>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</si>
  <si>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</si>
  <si>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</si>
  <si>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</si>
  <si>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</si>
  <si>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</si>
  <si>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</si>
  <si>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</si>
  <si>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</si>
  <si>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</si>
  <si>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</si>
  <si>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</si>
  <si>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</si>
  <si>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</si>
  <si>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</si>
  <si>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</si>
  <si>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</si>
  <si>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</si>
  <si>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</si>
  <si>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</si>
  <si>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</si>
  <si>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</si>
  <si>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</si>
  <si>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</si>
  <si>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</si>
  <si>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</si>
  <si>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</si>
  <si>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</si>
  <si>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</si>
  <si>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</si>
  <si>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</si>
  <si>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</si>
  <si>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</si>
  <si>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</si>
  <si>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</si>
  <si>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</si>
  <si>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</si>
  <si>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</si>
  <si>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</si>
  <si>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</si>
  <si>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</si>
  <si>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</si>
  <si>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</si>
  <si>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</si>
  <si>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</si>
  <si>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</si>
  <si>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</si>
  <si>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</si>
  <si>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</si>
  <si>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</si>
  <si>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</si>
  <si>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</si>
  <si>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</si>
  <si>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</si>
  <si>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</si>
  <si>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</si>
  <si>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</si>
  <si>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</si>
  <si>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</si>
  <si>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</si>
  <si>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</si>
  <si>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</si>
  <si>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</si>
  <si>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</si>
  <si>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</si>
  <si>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</si>
  <si>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</si>
  <si>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</si>
  <si>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</si>
  <si>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</si>
  <si>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</si>
  <si>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</si>
  <si>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</si>
  <si>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</si>
  <si>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</si>
  <si>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</si>
  <si>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</si>
  <si>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</si>
  <si>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</si>
  <si>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</si>
  <si>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</si>
  <si>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</si>
  <si>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</si>
  <si>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</si>
  <si>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</si>
  <si>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</si>
  <si>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</si>
  <si>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</si>
  <si>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</si>
  <si>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</si>
  <si>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</si>
  <si>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</si>
  <si>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</si>
  <si>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</si>
  <si>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</si>
  <si>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</si>
  <si>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</si>
  <si>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</si>
  <si>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</si>
  <si>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</si>
  <si>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</si>
  <si>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</si>
  <si>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</si>
  <si>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</si>
  <si>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</si>
  <si>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</si>
  <si>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</si>
  <si>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</si>
  <si>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</si>
  <si>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</si>
  <si>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</si>
  <si>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</si>
  <si>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</si>
  <si>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</si>
  <si>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</si>
  <si>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</si>
  <si>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</si>
  <si>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</si>
  <si>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</si>
  <si>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</si>
  <si>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</si>
  <si>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</si>
  <si>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</si>
  <si>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</si>
  <si>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</si>
  <si>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</si>
  <si>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</si>
  <si>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</si>
  <si>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</si>
  <si>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</si>
  <si>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</si>
  <si>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</si>
  <si>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</si>
  <si>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</si>
  <si>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</si>
  <si>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</si>
  <si>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</si>
  <si>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</si>
  <si>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</si>
  <si>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</si>
  <si>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</si>
  <si>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</si>
  <si>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</si>
  <si>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</si>
  <si>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</si>
  <si>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</si>
  <si>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</si>
  <si>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</si>
  <si>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</si>
  <si>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</si>
  <si>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</si>
  <si>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</si>
  <si>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</si>
  <si>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</si>
  <si>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</si>
  <si>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</si>
  <si>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</si>
  <si>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</si>
  <si>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</si>
  <si>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</si>
  <si>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</si>
  <si>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</si>
  <si>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</si>
  <si>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</si>
  <si>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</si>
  <si>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</si>
  <si>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</si>
  <si>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</si>
  <si>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</si>
  <si>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</si>
  <si>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</si>
  <si>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</si>
  <si>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</si>
  <si>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</si>
  <si>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</si>
  <si>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</si>
  <si>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</si>
  <si>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</si>
  <si>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</si>
  <si>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</si>
  <si>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</si>
  <si>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</si>
  <si>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</si>
  <si>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</si>
  <si>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</si>
  <si>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</si>
  <si>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</si>
  <si>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</si>
  <si>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</si>
  <si>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</si>
  <si>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</si>
  <si>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</si>
  <si>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</si>
  <si>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</si>
  <si>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</si>
  <si>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</si>
  <si>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</si>
  <si>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</si>
  <si>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</si>
  <si>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</si>
  <si>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</si>
  <si>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</si>
  <si>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</si>
  <si>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</si>
  <si>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</si>
  <si>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</si>
  <si>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</si>
  <si>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</si>
  <si>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</si>
  <si>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</si>
  <si>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</si>
  <si>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</si>
  <si>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</si>
  <si>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</si>
  <si>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</si>
  <si>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</si>
  <si>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</si>
  <si>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</si>
  <si>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</si>
  <si>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</si>
  <si>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</si>
  <si>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</si>
  <si>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</si>
  <si>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</si>
  <si>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</si>
  <si>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</si>
  <si>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</si>
  <si>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</si>
  <si>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</si>
  <si>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</si>
  <si>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</si>
  <si>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</si>
  <si>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</si>
  <si>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</si>
  <si>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</si>
  <si>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</si>
  <si>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</si>
  <si>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</si>
  <si>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</si>
  <si>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</si>
  <si>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</si>
  <si>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</si>
  <si>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</si>
  <si>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</si>
  <si>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</si>
  <si>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</si>
  <si>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</si>
  <si>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</si>
  <si>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</si>
  <si>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</si>
  <si>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</si>
  <si>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</si>
  <si>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</si>
  <si>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</si>
  <si>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</si>
  <si>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</si>
  <si>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</si>
  <si>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</si>
  <si>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</si>
  <si>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</si>
  <si>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</si>
  <si>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</si>
  <si>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</si>
  <si>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</si>
  <si>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</si>
  <si>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</si>
  <si>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</si>
  <si>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</si>
  <si>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</si>
  <si>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</si>
  <si>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</si>
  <si>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</si>
  <si>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</si>
  <si>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</si>
  <si>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</si>
  <si>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</si>
  <si>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</si>
  <si>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</si>
  <si>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</si>
  <si>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</si>
  <si>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</si>
  <si>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</si>
  <si>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</si>
  <si>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</si>
  <si>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</si>
  <si>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</si>
  <si>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</si>
  <si>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</si>
  <si>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</si>
  <si>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</si>
  <si>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</si>
  <si>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</si>
  <si>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</si>
  <si>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</si>
  <si>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</si>
  <si>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</si>
  <si>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</si>
  <si>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</si>
  <si>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</si>
  <si>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</si>
  <si>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</si>
  <si>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</si>
  <si>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</si>
  <si>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</si>
  <si>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</si>
  <si>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</si>
  <si>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</si>
  <si>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</si>
  <si>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</si>
  <si>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</si>
  <si>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</si>
  <si>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</si>
  <si>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</si>
  <si>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</si>
  <si>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</si>
  <si>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</si>
  <si>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</si>
  <si>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</si>
  <si>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</si>
  <si>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</si>
  <si>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</si>
  <si>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</si>
  <si>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</si>
  <si>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</si>
  <si>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</si>
  <si>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</si>
  <si>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</si>
  <si>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</si>
  <si>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대상 HDMUSAOA68133401</t>
  </si>
  <si>
    <t>현대 MAEUSSZ772211</t>
  </si>
  <si>
    <t>수월한 MAEU243105849</t>
  </si>
  <si>
    <t>OK SSZ1529369D</t>
  </si>
  <si>
    <t>뉴아시아 SMLMBKK4A7711200</t>
  </si>
  <si>
    <t>수월한 MAEUJBS243235</t>
  </si>
  <si>
    <t>수월한 MEDUE8530689</t>
  </si>
  <si>
    <t>대상 HDMUSAOA34849001</t>
  </si>
  <si>
    <t>CJ SSZ1514507M</t>
  </si>
  <si>
    <t>뉴아시아 HASLS22241001745</t>
  </si>
  <si>
    <t>뉴아시아 HASLS22241001746</t>
  </si>
  <si>
    <t>뉴아시아 NSSLLCBSC2400890</t>
  </si>
  <si>
    <t>수월한 HDMUSAOA87646404</t>
  </si>
  <si>
    <t>수월한 HDMUSAOA87646405</t>
  </si>
  <si>
    <t>수월한 MAEU244257820</t>
  </si>
  <si>
    <t>대상 MEDURG957299</t>
  </si>
  <si>
    <t>수월한 MAEUJBS247007</t>
  </si>
  <si>
    <t>수월한 MAEUJBS247261</t>
  </si>
  <si>
    <t>수월한 MAEUJBS247534</t>
  </si>
  <si>
    <t>대상 MEDUE8488094</t>
  </si>
  <si>
    <t>동원 MAEUJBS247046</t>
  </si>
  <si>
    <t>현대 MAEUSSZ774287</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</si>
  <si>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</si>
  <si>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</si>
  <si>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</si>
  <si>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</si>
  <si>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</si>
  <si>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</si>
  <si>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</si>
  <si>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</si>
  <si>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</si>
  <si>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</si>
  <si>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</si>
  <si>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</si>
  <si>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</si>
  <si>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</si>
  <si>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</si>
  <si>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</si>
  <si>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</si>
  <si>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</si>
  <si>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</si>
  <si>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</si>
  <si>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</si>
  <si>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</si>
  <si>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</si>
  <si>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</si>
  <si>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</si>
  <si>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</si>
  <si>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</si>
  <si>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</si>
  <si>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</si>
  <si>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</si>
  <si>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</si>
  <si>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</si>
  <si>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</si>
  <si>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</si>
  <si>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</si>
  <si>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</si>
  <si>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</si>
  <si>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</si>
  <si>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</si>
  <si>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</si>
  <si>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SNLENBKLB720025</t>
  </si>
  <si>
    <t>FBIU5181640</t>
  </si>
  <si>
    <t>(주)팬스타엔터프라이즈</t>
    <phoneticPr fontId="1" type="noConversion"/>
  </si>
  <si>
    <t>주식회사 산스타라인</t>
    <phoneticPr fontId="1" type="noConversion"/>
  </si>
  <si>
    <t>주식회사 엔제이글로벌</t>
    <phoneticPr fontId="1" type="noConversion"/>
  </si>
  <si>
    <t>SS</t>
    <phoneticPr fontId="1" type="noConversion"/>
  </si>
  <si>
    <t>남성해운주식회사</t>
    <phoneticPr fontId="1" type="noConversion"/>
  </si>
  <si>
    <t>에이스로지스틱㈜</t>
    <phoneticPr fontId="1" type="noConversion"/>
  </si>
  <si>
    <t>창생</t>
    <phoneticPr fontId="1" type="noConversion"/>
  </si>
  <si>
    <t>신항</t>
    <phoneticPr fontId="1" type="noConversion"/>
  </si>
  <si>
    <t>허치슨</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</si>
  <si>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</si>
  <si>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</si>
  <si>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</si>
  <si>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</si>
  <si>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</si>
  <si>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</si>
  <si>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</si>
  <si>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</si>
  <si>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</si>
  <si>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</si>
  <si>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</si>
  <si>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</si>
  <si>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</si>
  <si>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</si>
  <si>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</si>
  <si>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</si>
  <si>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</si>
  <si>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</si>
  <si>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</si>
  <si>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</si>
  <si>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</si>
  <si>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</si>
  <si>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</si>
  <si>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</si>
  <si>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</si>
  <si>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</si>
  <si>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</si>
  <si>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</si>
  <si>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</si>
  <si>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</si>
  <si>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</si>
  <si>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</si>
  <si>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</si>
  <si>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</si>
  <si>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</si>
  <si>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</si>
  <si>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</si>
  <si>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</si>
  <si>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</si>
  <si>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</si>
  <si>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</si>
  <si>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</si>
  <si>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</si>
  <si>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</si>
  <si>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</si>
  <si>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</si>
  <si>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</si>
  <si>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</si>
  <si>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</si>
  <si>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</si>
  <si>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</si>
  <si>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</si>
  <si>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</si>
  <si>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</si>
  <si>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</si>
  <si>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</si>
  <si>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TTNU8222088</t>
  </si>
  <si>
    <t>아라트레이</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</si>
  <si>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</si>
  <si>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</si>
  <si>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</si>
  <si>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</si>
  <si>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</si>
  <si>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</si>
  <si>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</si>
  <si>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</si>
  <si>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</si>
  <si>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</si>
  <si>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</si>
  <si>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</si>
  <si>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</si>
  <si>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</si>
  <si>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</si>
  <si>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</si>
  <si>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</si>
  <si>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</si>
  <si>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</si>
  <si>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</si>
  <si>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</si>
  <si>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</si>
  <si>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</si>
  <si>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</si>
  <si>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</si>
  <si>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</si>
  <si>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</si>
  <si>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NSSLSYKBS24C0157</t>
  </si>
  <si>
    <t>CAIU5190456</t>
  </si>
  <si>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</si>
  <si>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</si>
  <si>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</si>
  <si>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</si>
  <si>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</si>
  <si>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</si>
  <si>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</si>
  <si>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</si>
  <si>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</si>
  <si>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</si>
  <si>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</si>
  <si>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</si>
  <si>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</si>
  <si>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</si>
  <si>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</si>
  <si>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</si>
  <si>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</si>
  <si>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</si>
  <si>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(주)에스에스물류</t>
    <phoneticPr fontId="1" type="noConversion"/>
  </si>
  <si>
    <t>SS신항</t>
    <phoneticPr fontId="1" type="noConversion"/>
  </si>
  <si>
    <t>부산컨테이너터미널㈜</t>
    <phoneticPr fontId="1" type="noConversion"/>
  </si>
  <si>
    <t>고려해운㈜</t>
    <phoneticPr fontId="1" type="noConversion"/>
  </si>
  <si>
    <t>흥아라인 주식회사</t>
    <phoneticPr fontId="1" type="noConversion"/>
  </si>
  <si>
    <t>SS북항</t>
    <phoneticPr fontId="1" type="noConversion"/>
  </si>
  <si>
    <t>부산항터미널(주)신선대CY</t>
    <phoneticPr fontId="1" type="noConversion"/>
  </si>
  <si>
    <t>(주)골든로지텍</t>
    <phoneticPr fontId="1" type="noConversion"/>
  </si>
  <si>
    <t>금경</t>
    <phoneticPr fontId="1" type="noConversion"/>
  </si>
  <si>
    <t>씨엠에이씨지엠</t>
    <phoneticPr fontId="1" type="noConversion"/>
  </si>
  <si>
    <t>(주)비엔씨티(CY)</t>
    <phoneticPr fontId="1" type="noConversion"/>
  </si>
  <si>
    <t>(주)이지트랜스</t>
    <phoneticPr fontId="1" type="noConversion"/>
  </si>
  <si>
    <t>이지</t>
    <phoneticPr fontId="1" type="noConversion"/>
  </si>
  <si>
    <t>(주)소패스트쉬핑리미티드</t>
    <phoneticPr fontId="1" type="noConversion"/>
  </si>
  <si>
    <t>(주)에스에스물류</t>
    <phoneticPr fontId="1" type="noConversion"/>
  </si>
  <si>
    <t>글로벌해현</t>
    <phoneticPr fontId="1" type="noConversion"/>
  </si>
  <si>
    <t>인터지스(주)7부두 컨테이너보세창고</t>
    <phoneticPr fontId="1" type="noConversion"/>
  </si>
  <si>
    <t>범주해운㈜</t>
    <phoneticPr fontId="1" type="noConversion"/>
  </si>
  <si>
    <t>에이스로지스틱㈜</t>
    <phoneticPr fontId="1" type="noConversion"/>
  </si>
  <si>
    <t>에이스</t>
    <phoneticPr fontId="1" type="noConversion"/>
  </si>
  <si>
    <t>부산신항만(주)자유무역지역</t>
    <phoneticPr fontId="1" type="noConversion"/>
  </si>
  <si>
    <t>한진부산컨테이너터미널㈜</t>
    <phoneticPr fontId="1" type="noConversion"/>
  </si>
  <si>
    <t>이산글로벌로지스틱주식회사</t>
    <phoneticPr fontId="1" type="noConversion"/>
  </si>
  <si>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</si>
  <si>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</si>
  <si>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</si>
  <si>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</si>
  <si>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</si>
  <si>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</si>
  <si>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</si>
  <si>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</si>
  <si>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</si>
  <si>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</si>
  <si>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</si>
  <si>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</si>
  <si>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</si>
  <si>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</si>
  <si>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</si>
  <si>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</si>
  <si>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</si>
  <si>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</si>
  <si>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</si>
  <si>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</si>
  <si>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</si>
  <si>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</si>
  <si>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</si>
  <si>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</si>
  <si>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</si>
  <si>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</si>
  <si>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</si>
  <si>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</si>
  <si>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</si>
  <si>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</si>
  <si>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</si>
  <si>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</si>
  <si>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</si>
  <si>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</si>
  <si>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</si>
  <si>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</si>
  <si>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</si>
  <si>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</si>
  <si>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</si>
  <si>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</si>
  <si>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</si>
  <si>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</si>
  <si>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</si>
  <si>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</si>
  <si>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</si>
  <si>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</si>
  <si>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</si>
  <si>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</si>
  <si>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</si>
  <si>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</si>
  <si>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</si>
  <si>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</si>
  <si>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</si>
  <si>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</si>
  <si>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</si>
  <si>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</si>
  <si>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</si>
  <si>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</si>
  <si>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</si>
  <si>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</si>
  <si>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</si>
  <si>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</si>
  <si>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</si>
  <si>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</si>
  <si>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</si>
  <si>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</si>
  <si>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</si>
  <si>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</si>
  <si>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</si>
  <si>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</si>
  <si>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</si>
  <si>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</si>
  <si>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</si>
  <si>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</si>
  <si>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</si>
  <si>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</si>
  <si>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토탈마린앤드마케팅서비스(주)</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</si>
  <si>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</si>
  <si>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</si>
  <si>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</si>
  <si>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</si>
  <si>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</si>
  <si>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</si>
  <si>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</si>
  <si>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</si>
  <si>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</si>
  <si>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</si>
  <si>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</si>
  <si>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</si>
  <si>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</si>
  <si>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</si>
  <si>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</si>
  <si>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</si>
  <si>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</si>
  <si>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</si>
  <si>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</si>
  <si>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</si>
  <si>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</si>
  <si>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</si>
  <si>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</si>
  <si>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</si>
  <si>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</si>
  <si>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</si>
  <si>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</si>
  <si>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</si>
  <si>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</si>
  <si>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</si>
  <si>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</si>
  <si>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</si>
  <si>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</si>
  <si>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</si>
  <si>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</si>
  <si>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</si>
  <si>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</si>
  <si>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</si>
  <si>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</si>
  <si>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</si>
  <si>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</si>
  <si>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</si>
  <si>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</si>
  <si>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</si>
  <si>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</si>
  <si>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</si>
  <si>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</si>
  <si>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</si>
  <si>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</si>
  <si>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</si>
  <si>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</si>
  <si>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</si>
  <si>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</si>
  <si>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(주)나모티엘에스</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</si>
  <si>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</si>
  <si>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</si>
  <si>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</si>
  <si>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</si>
  <si>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</si>
  <si>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</si>
  <si>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</si>
  <si>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</si>
  <si>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</si>
  <si>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</si>
  <si>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</si>
  <si>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</si>
  <si>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</si>
  <si>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</si>
  <si>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</si>
  <si>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</si>
  <si>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</si>
  <si>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</si>
  <si>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</si>
  <si>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</si>
  <si>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</si>
  <si>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</si>
  <si>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</si>
  <si>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</si>
  <si>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</si>
  <si>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</si>
  <si>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</si>
  <si>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</si>
  <si>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</si>
  <si>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</si>
  <si>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</si>
  <si>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</si>
  <si>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</si>
  <si>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</si>
  <si>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</si>
  <si>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</si>
  <si>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</si>
  <si>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</si>
  <si>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</si>
  <si>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폐기</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</si>
  <si>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</si>
  <si>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</si>
  <si>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</si>
  <si>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</si>
  <si>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</si>
  <si>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</si>
  <si>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</si>
  <si>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</si>
  <si>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</si>
  <si>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</si>
  <si>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</si>
  <si>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</si>
  <si>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</si>
  <si>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</si>
  <si>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</si>
  <si>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</si>
  <si>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</si>
  <si>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</si>
  <si>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SS북항</t>
    <phoneticPr fontId="1" type="noConversion"/>
  </si>
  <si>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</si>
  <si>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</si>
  <si>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</si>
  <si>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</si>
  <si>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</si>
  <si>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</si>
  <si>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</si>
  <si>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</si>
  <si>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</si>
  <si>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</si>
  <si>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</si>
  <si>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</si>
  <si>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</si>
  <si>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</si>
  <si>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</si>
  <si>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</si>
  <si>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</si>
  <si>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</si>
  <si>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</si>
  <si>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</si>
  <si>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</si>
  <si>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</si>
  <si>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</si>
  <si>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</si>
  <si>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</si>
  <si>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</si>
  <si>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</si>
  <si>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MEDUE8646915</t>
  </si>
  <si>
    <t>SEGU9199417</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</si>
  <si>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</si>
  <si>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</si>
  <si>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</si>
  <si>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</si>
  <si>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</si>
  <si>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</si>
  <si>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</si>
  <si>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</si>
  <si>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</si>
  <si>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</si>
  <si>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</si>
  <si>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</si>
  <si>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</si>
  <si>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</si>
  <si>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</si>
  <si>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</si>
  <si>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</si>
  <si>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</si>
  <si>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</si>
  <si>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</si>
  <si>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</si>
  <si>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</si>
  <si>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</si>
  <si>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</si>
  <si>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</si>
  <si>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</si>
  <si>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</si>
  <si>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</si>
  <si>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</si>
  <si>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</si>
  <si>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</si>
  <si>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</si>
  <si>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</si>
  <si>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</si>
  <si>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</si>
  <si>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</si>
  <si>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</si>
  <si>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</si>
  <si>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</si>
  <si>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</si>
  <si>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</si>
  <si>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</si>
  <si>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</si>
  <si>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</si>
  <si>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</si>
  <si>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</si>
  <si>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</si>
  <si>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</si>
  <si>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</si>
  <si>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</si>
  <si>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</si>
  <si>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</si>
  <si>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</si>
  <si>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</si>
  <si>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</si>
  <si>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</si>
  <si>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</si>
  <si>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</si>
  <si>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</si>
  <si>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</si>
  <si>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</si>
  <si>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</si>
  <si>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</si>
  <si>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</si>
  <si>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</si>
  <si>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</si>
  <si>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</si>
  <si>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</si>
  <si>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</si>
  <si>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</si>
  <si>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</si>
  <si>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</si>
  <si>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</si>
  <si>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</si>
  <si>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</si>
  <si>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</si>
  <si>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</si>
  <si>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</si>
  <si>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</si>
  <si>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</si>
  <si>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</si>
  <si>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</si>
  <si>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</si>
  <si>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</si>
  <si>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</si>
  <si>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</si>
  <si>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</si>
  <si>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</si>
  <si>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</si>
  <si>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</si>
  <si>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</si>
  <si>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</si>
  <si>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</si>
  <si>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</si>
  <si>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</si>
  <si>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</si>
  <si>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</si>
  <si>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</si>
  <si>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</si>
  <si>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</si>
  <si>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</si>
  <si>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</si>
  <si>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</si>
  <si>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</si>
  <si>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</si>
  <si>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</si>
  <si>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</si>
  <si>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</si>
  <si>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</si>
  <si>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</si>
  <si>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</si>
  <si>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</si>
  <si>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</si>
  <si>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</si>
  <si>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</si>
  <si>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</si>
  <si>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</si>
  <si>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</si>
  <si>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</si>
  <si>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</si>
  <si>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</si>
  <si>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</si>
  <si>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</si>
  <si>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</si>
  <si>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</si>
  <si>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</si>
  <si>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</si>
  <si>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</si>
  <si>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</si>
  <si>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</si>
  <si>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</si>
  <si>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</si>
  <si>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</si>
  <si>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</si>
  <si>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</si>
  <si>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</si>
  <si>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</si>
  <si>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</si>
  <si>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</si>
  <si>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</si>
  <si>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</si>
  <si>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</si>
  <si>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</si>
  <si>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</si>
  <si>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</si>
  <si>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</si>
  <si>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</si>
  <si>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</si>
  <si>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</si>
  <si>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</si>
  <si>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</si>
  <si>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MEDUE8649075</t>
  </si>
  <si>
    <t>TEMU9479559</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</si>
  <si>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</si>
  <si>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</si>
  <si>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</si>
  <si>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</si>
  <si>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</si>
  <si>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</si>
  <si>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</si>
  <si>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</si>
  <si>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</si>
  <si>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</si>
  <si>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</si>
  <si>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</si>
  <si>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</si>
  <si>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</si>
  <si>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</si>
  <si>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</si>
  <si>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</si>
  <si>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</si>
  <si>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</si>
  <si>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</si>
  <si>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</si>
  <si>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</si>
  <si>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</si>
  <si>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</si>
  <si>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</si>
  <si>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</si>
  <si>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</si>
  <si>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</si>
  <si>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</si>
  <si>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</si>
  <si>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</si>
  <si>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</si>
  <si>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</si>
  <si>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</si>
  <si>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</si>
  <si>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</si>
  <si>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</si>
  <si>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J&amp;J</t>
    <phoneticPr fontId="1" type="noConversion"/>
  </si>
  <si>
    <t>J&amp;J</t>
    <phoneticPr fontId="1" type="noConversion"/>
  </si>
  <si>
    <t>신세기,SS?</t>
    <phoneticPr fontId="1" type="noConversion"/>
  </si>
  <si>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</si>
  <si>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</si>
  <si>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</si>
  <si>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</si>
  <si>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</si>
  <si>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</si>
  <si>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</si>
  <si>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</si>
  <si>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</si>
  <si>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</si>
  <si>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</si>
  <si>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</si>
  <si>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</si>
  <si>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</si>
  <si>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</si>
  <si>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</si>
  <si>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</si>
  <si>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</si>
  <si>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</si>
  <si>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</si>
  <si>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</si>
  <si>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</si>
  <si>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</si>
  <si>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</si>
  <si>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</si>
  <si>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</si>
  <si>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</si>
  <si>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</si>
  <si>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</si>
  <si>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</si>
  <si>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</si>
  <si>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</si>
  <si>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</si>
  <si>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</si>
  <si>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</si>
  <si>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</si>
  <si>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</si>
  <si>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</si>
  <si>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</si>
  <si>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</si>
  <si>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</si>
  <si>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</si>
  <si>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</si>
  <si>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</si>
  <si>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</si>
  <si>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</si>
  <si>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</si>
  <si>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</si>
  <si>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</si>
  <si>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</si>
  <si>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</si>
  <si>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</si>
  <si>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</si>
  <si>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</si>
  <si>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</si>
  <si>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</si>
  <si>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</si>
  <si>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</si>
  <si>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</si>
  <si>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</si>
  <si>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</si>
  <si>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</si>
  <si>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</si>
  <si>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한진</t>
    <phoneticPr fontId="1" type="noConversion"/>
  </si>
  <si>
    <t>J&amp;J.감만(허)</t>
    <phoneticPr fontId="1" type="noConversion"/>
  </si>
  <si>
    <t>SS북항.현대신항</t>
  </si>
  <si>
    <t>신세기(SS신항).BNCT</t>
    <phoneticPr fontId="1" type="noConversion"/>
  </si>
  <si>
    <t>한진(SS북항).허치슨</t>
  </si>
  <si>
    <t>SS북항.신선대</t>
  </si>
  <si>
    <t>SS,허치슨</t>
    <phoneticPr fontId="1" type="noConversion"/>
  </si>
  <si>
    <t>SS,신선대</t>
    <phoneticPr fontId="1" type="noConversion"/>
  </si>
  <si>
    <t>(주)골든로지텍,한진</t>
    <phoneticPr fontId="1" type="noConversion"/>
  </si>
  <si>
    <t>SS,BNCT</t>
    <phoneticPr fontId="1" type="noConversion"/>
  </si>
  <si>
    <t>SS,국제</t>
    <phoneticPr fontId="1" type="noConversion"/>
  </si>
  <si>
    <t>천일,국제</t>
    <phoneticPr fontId="1" type="noConversion"/>
  </si>
  <si>
    <t>동원로엑스㈜,감만</t>
    <phoneticPr fontId="1" type="noConversion"/>
  </si>
  <si>
    <t>3123</t>
  </si>
  <si>
    <t>2298</t>
  </si>
  <si>
    <t>9166</t>
  </si>
  <si>
    <t>천일,BCT</t>
    <phoneticPr fontId="1" type="noConversion"/>
  </si>
  <si>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</si>
  <si>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</si>
  <si>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</si>
  <si>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</si>
  <si>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</si>
  <si>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</si>
  <si>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</si>
  <si>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</si>
  <si>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</si>
  <si>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</si>
  <si>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</si>
  <si>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</si>
  <si>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</si>
  <si>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</si>
  <si>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</si>
  <si>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</si>
  <si>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</si>
  <si>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</si>
  <si>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</si>
  <si>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</si>
  <si>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</si>
  <si>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</si>
  <si>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ONEYSAOE64123902</t>
  </si>
  <si>
    <t>SEGU9852877</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</si>
  <si>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</si>
  <si>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</si>
  <si>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</si>
  <si>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</si>
  <si>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</si>
  <si>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</si>
  <si>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</si>
  <si>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</si>
  <si>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</si>
  <si>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</si>
  <si>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</si>
  <si>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</si>
  <si>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</si>
  <si>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</si>
  <si>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</si>
  <si>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</si>
  <si>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</si>
  <si>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</si>
  <si>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</si>
  <si>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</si>
  <si>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</si>
  <si>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</si>
  <si>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</si>
  <si>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</si>
  <si>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</si>
  <si>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</si>
  <si>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</si>
  <si>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</si>
  <si>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</si>
  <si>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</si>
  <si>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</si>
  <si>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</si>
  <si>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</si>
  <si>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</si>
  <si>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</si>
  <si>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</si>
  <si>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</si>
  <si>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</si>
  <si>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</si>
  <si>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</si>
  <si>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</si>
  <si>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</si>
  <si>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TEMU9542292</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</si>
  <si>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</si>
  <si>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</si>
  <si>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</si>
  <si>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</si>
  <si>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</si>
  <si>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</si>
  <si>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</si>
  <si>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</si>
  <si>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</si>
  <si>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</si>
  <si>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</si>
  <si>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</si>
  <si>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</si>
  <si>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</si>
  <si>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</si>
  <si>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</si>
  <si>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</si>
  <si>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</si>
  <si>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</si>
  <si>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</si>
  <si>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</si>
  <si>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</si>
  <si>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</si>
  <si>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</si>
  <si>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</si>
  <si>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</si>
  <si>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</si>
  <si>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</si>
  <si>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</si>
  <si>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</si>
  <si>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</si>
  <si>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</si>
  <si>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</si>
  <si>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</si>
  <si>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</si>
  <si>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</si>
  <si>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</si>
  <si>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</si>
  <si>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</si>
  <si>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</si>
  <si>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</si>
  <si>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</si>
  <si>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</si>
  <si>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</si>
  <si>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</si>
  <si>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</si>
  <si>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</si>
  <si>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</si>
  <si>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</si>
  <si>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</si>
  <si>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</si>
  <si>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</si>
  <si>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</si>
  <si>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</si>
  <si>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</si>
  <si>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</si>
  <si>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</si>
  <si>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</si>
  <si>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</si>
  <si>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</si>
  <si>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</si>
  <si>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</si>
  <si>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</si>
  <si>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</si>
  <si>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</si>
  <si>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</si>
  <si>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</si>
  <si>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</si>
  <si>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</si>
  <si>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</si>
  <si>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</si>
  <si>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</si>
  <si>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</si>
  <si>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</si>
  <si>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</si>
  <si>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</si>
  <si>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</si>
  <si>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</si>
  <si>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</si>
  <si>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</si>
  <si>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</si>
  <si>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수월한 HDMUSAOA59961601</t>
  </si>
  <si>
    <t>뉴아시아 NSSLLCBSC2400932</t>
  </si>
  <si>
    <t>수월한 EGLV360400130321</t>
  </si>
  <si>
    <t>수월한 EGLV360400148408</t>
  </si>
  <si>
    <t>수월한 HDMUSAOA47303606</t>
  </si>
  <si>
    <t>수월한 HDMUSAOA47303607</t>
  </si>
  <si>
    <t>수월한 HDMUSAOA47303611</t>
  </si>
  <si>
    <t>뉴아시아 HASLS22241002149</t>
  </si>
  <si>
    <t>대상 MEDUSF512264</t>
  </si>
  <si>
    <t>마이 NSSLBKBSC2400752</t>
  </si>
  <si>
    <t>대상 YMJAB951079523</t>
  </si>
  <si>
    <t>뉴아시아 SMLMBKK4A8125200</t>
  </si>
  <si>
    <t>아스트로스 YMJAB951079012</t>
  </si>
  <si>
    <t>뉴아시아 NSSLLCBSC2400950</t>
  </si>
  <si>
    <t>대상 MEDUE8513024</t>
  </si>
  <si>
    <t>수월한 MEDUFX240221</t>
  </si>
  <si>
    <t>아스트로스 SSZ1530853A</t>
  </si>
  <si>
    <t>현대 MAEU720444445</t>
  </si>
  <si>
    <t>현대 MAEU720444534</t>
  </si>
  <si>
    <t>수월한 MEDUHI038637</t>
  </si>
  <si>
    <t>현대 MAEU720444584</t>
  </si>
  <si>
    <t>대성 SSZ1537295</t>
  </si>
  <si>
    <t>뉴아시아 SNKO190241101553</t>
  </si>
  <si>
    <t>뉴아시아 SNKO190241102995</t>
  </si>
  <si>
    <t>마이 COSU6395874490</t>
  </si>
  <si>
    <t>대상 COSU6396839808</t>
  </si>
  <si>
    <t>뉴아시아 NSSLLCBSC2400982</t>
  </si>
  <si>
    <t>뉴아시아 NSSLLCBSC2401004</t>
  </si>
  <si>
    <t>뉴아시아 SMLMBKK4A8413200</t>
  </si>
  <si>
    <t>뉴아시아 SNKO190241104068</t>
  </si>
  <si>
    <t>수월한 HDMUSAOA52988900</t>
  </si>
  <si>
    <t>뉴아시아 NSSLBKBSC2400803</t>
  </si>
  <si>
    <t>뉴아시아 SMLMBKK4A8823700</t>
  </si>
  <si>
    <t>수월한 MEDUE8542023</t>
  </si>
  <si>
    <t>수월한 MEDUHI053123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</si>
  <si>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</si>
  <si>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</si>
  <si>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</si>
  <si>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</si>
  <si>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</si>
  <si>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</si>
  <si>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</si>
  <si>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</si>
  <si>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</si>
  <si>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</si>
  <si>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</si>
  <si>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</si>
  <si>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</si>
  <si>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</si>
  <si>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</si>
  <si>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</si>
  <si>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</si>
  <si>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</si>
  <si>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</si>
  <si>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</si>
  <si>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</si>
  <si>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</si>
  <si>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</si>
  <si>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</si>
  <si>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</si>
  <si>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</si>
  <si>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</si>
  <si>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</si>
  <si>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</si>
  <si>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</si>
  <si>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</si>
  <si>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</si>
  <si>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</si>
  <si>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</si>
  <si>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</si>
  <si>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</si>
  <si>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</si>
  <si>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</si>
  <si>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</si>
  <si>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</si>
  <si>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</si>
  <si>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</si>
  <si>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</si>
  <si>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</si>
  <si>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</si>
  <si>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</si>
  <si>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</si>
  <si>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</si>
  <si>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</si>
  <si>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</si>
  <si>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</si>
  <si>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</si>
  <si>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</si>
  <si>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</si>
  <si>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</si>
  <si>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</si>
  <si>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</si>
  <si>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</si>
  <si>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</si>
  <si>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</si>
  <si>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</si>
  <si>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</si>
  <si>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</si>
  <si>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</si>
  <si>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</si>
  <si>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</si>
  <si>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</si>
  <si>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</si>
  <si>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</si>
  <si>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</si>
  <si>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</si>
  <si>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</si>
  <si>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</si>
  <si>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</si>
  <si>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</si>
  <si>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</si>
  <si>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</si>
  <si>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</si>
  <si>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</si>
  <si>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</si>
  <si>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</si>
  <si>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</si>
  <si>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</si>
  <si>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</si>
  <si>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</si>
  <si>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</si>
  <si>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</si>
  <si>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</si>
  <si>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</si>
  <si>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</si>
  <si>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</si>
  <si>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</si>
  <si>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</si>
  <si>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</si>
  <si>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</si>
  <si>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</si>
  <si>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</si>
  <si>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TEMU9471917</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</si>
  <si>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</si>
  <si>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</si>
  <si>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</si>
  <si>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</si>
  <si>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</si>
  <si>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</si>
  <si>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</si>
  <si>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</si>
  <si>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</si>
  <si>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</si>
  <si>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</si>
  <si>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</si>
  <si>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</si>
  <si>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</si>
  <si>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</si>
  <si>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</si>
  <si>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</si>
  <si>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</si>
  <si>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</si>
  <si>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</si>
  <si>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</si>
  <si>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</si>
  <si>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</si>
  <si>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</si>
  <si>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</si>
  <si>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</si>
  <si>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</si>
  <si>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</si>
  <si>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</si>
  <si>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</si>
  <si>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</si>
  <si>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</si>
  <si>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</si>
  <si>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</si>
  <si>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</si>
  <si>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</si>
  <si>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</si>
  <si>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</si>
  <si>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</si>
  <si>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</si>
  <si>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</si>
  <si>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</si>
  <si>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</si>
  <si>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</si>
  <si>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</si>
  <si>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</si>
  <si>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</si>
  <si>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</si>
  <si>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</si>
  <si>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</si>
  <si>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</si>
  <si>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</si>
  <si>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</si>
  <si>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</si>
  <si>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</si>
  <si>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</si>
  <si>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</si>
  <si>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</si>
  <si>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</si>
  <si>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</si>
  <si>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</si>
  <si>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</si>
  <si>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</si>
  <si>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</si>
  <si>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</si>
  <si>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</si>
  <si>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</si>
  <si>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</si>
  <si>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</si>
  <si>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</si>
  <si>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</si>
  <si>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</si>
  <si>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</si>
  <si>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</si>
  <si>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</si>
  <si>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</si>
  <si>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</si>
  <si>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</si>
  <si>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</si>
  <si>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</si>
  <si>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</si>
  <si>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</si>
  <si>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</si>
  <si>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</si>
  <si>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</si>
  <si>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</si>
  <si>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ISKU2509247</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</si>
  <si>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</si>
  <si>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</si>
  <si>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</si>
  <si>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</si>
  <si>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</si>
  <si>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</si>
  <si>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</si>
  <si>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</si>
  <si>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</si>
  <si>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</si>
  <si>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</si>
  <si>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</si>
  <si>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</si>
  <si>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</si>
  <si>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</si>
  <si>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</si>
  <si>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</si>
  <si>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</si>
  <si>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</si>
  <si>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</si>
  <si>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</si>
  <si>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</si>
  <si>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</si>
  <si>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</si>
  <si>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</si>
  <si>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</si>
  <si>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</si>
  <si>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</si>
  <si>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</si>
  <si>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</si>
  <si>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</si>
  <si>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</si>
  <si>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</si>
  <si>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</si>
  <si>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</si>
  <si>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</si>
  <si>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</si>
  <si>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</si>
  <si>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</si>
  <si>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</si>
  <si>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(주)비엠트레이딩/김근범</t>
  </si>
  <si>
    <t>비엠</t>
  </si>
  <si>
    <t>비엠트레이딩</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</si>
  <si>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</si>
  <si>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</si>
  <si>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</si>
  <si>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</si>
  <si>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</si>
  <si>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</si>
  <si>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</si>
  <si>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</si>
  <si>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</si>
  <si>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</si>
  <si>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</si>
  <si>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</si>
  <si>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</si>
  <si>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</si>
  <si>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</si>
  <si>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400-500</t>
  </si>
  <si>
    <t>300-400</t>
  </si>
  <si>
    <t>MEDUHI121896</t>
  </si>
  <si>
    <t>MEDU9834060</t>
  </si>
  <si>
    <t>MEDUHI125376</t>
  </si>
  <si>
    <t>TEMU9304669</t>
  </si>
  <si>
    <t>ONEYSAOE59947604</t>
  </si>
  <si>
    <t>대상네</t>
  </si>
  <si>
    <t>ONEU9218725</t>
  </si>
  <si>
    <t>NSSLLCBSC2401050</t>
  </si>
  <si>
    <t>TEMU9539679</t>
  </si>
  <si>
    <t>세척</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</si>
  <si>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</si>
  <si>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</si>
  <si>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</si>
  <si>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</si>
  <si>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</si>
  <si>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</si>
  <si>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</si>
  <si>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</si>
  <si>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</si>
  <si>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</si>
  <si>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</si>
  <si>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</si>
  <si>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</si>
  <si>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</si>
  <si>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</si>
  <si>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</si>
  <si>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</si>
  <si>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SEGU9095910</t>
    <phoneticPr fontId="1" type="noConversion"/>
  </si>
  <si>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</si>
  <si>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</si>
  <si>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</si>
  <si>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</si>
  <si>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</si>
  <si>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</si>
  <si>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</si>
  <si>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</si>
  <si>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</si>
  <si>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</si>
  <si>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</si>
  <si>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</si>
  <si>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</si>
  <si>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</si>
  <si>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</si>
  <si>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</si>
  <si>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</si>
  <si>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</si>
  <si>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</si>
  <si>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</si>
  <si>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</si>
  <si>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</si>
  <si>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</si>
  <si>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</si>
  <si>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</si>
  <si>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</si>
  <si>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</si>
  <si>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</si>
  <si>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</si>
  <si>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</si>
  <si>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</si>
  <si>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</si>
  <si>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</si>
  <si>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</si>
  <si>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</si>
  <si>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</si>
  <si>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</si>
  <si>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</si>
  <si>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</si>
  <si>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</si>
  <si>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</si>
  <si>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</si>
  <si>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</si>
  <si>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</si>
  <si>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</si>
  <si>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</si>
  <si>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</si>
  <si>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</si>
  <si>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</si>
  <si>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</si>
  <si>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</si>
  <si>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</si>
  <si>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</si>
  <si>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</si>
  <si>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</si>
  <si>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</si>
  <si>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</si>
  <si>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</si>
  <si>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</si>
  <si>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</si>
  <si>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</si>
  <si>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</si>
  <si>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</si>
  <si>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</si>
  <si>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</si>
  <si>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</si>
  <si>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</si>
  <si>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</si>
  <si>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</si>
  <si>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</si>
  <si>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</si>
  <si>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</si>
  <si>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</si>
  <si>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</si>
  <si>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</si>
  <si>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</si>
  <si>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</si>
  <si>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</si>
  <si>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</si>
  <si>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</si>
  <si>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</si>
  <si>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</si>
  <si>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</si>
  <si>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</si>
  <si>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</si>
  <si>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</si>
  <si>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</si>
  <si>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</si>
  <si>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</si>
  <si>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</si>
  <si>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</si>
  <si>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</si>
  <si>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</si>
  <si>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</si>
  <si>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</si>
  <si>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</si>
  <si>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</si>
  <si>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</si>
  <si>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</si>
  <si>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</si>
  <si>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</si>
  <si>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</si>
  <si>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</si>
  <si>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</si>
  <si>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</si>
  <si>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</si>
  <si>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</si>
  <si>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</si>
  <si>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</si>
  <si>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</si>
  <si>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</si>
  <si>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</si>
  <si>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</si>
  <si>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</si>
  <si>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</si>
  <si>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</si>
  <si>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</si>
  <si>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</si>
  <si>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</si>
  <si>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</si>
  <si>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</si>
  <si>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</si>
  <si>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</si>
  <si>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</si>
  <si>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</si>
  <si>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</si>
  <si>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</si>
  <si>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</si>
  <si>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</si>
  <si>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</si>
  <si>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</si>
  <si>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</si>
  <si>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</si>
  <si>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</si>
  <si>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</si>
  <si>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</si>
  <si>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</si>
  <si>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</si>
  <si>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</si>
  <si>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</si>
  <si>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</si>
  <si>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</si>
  <si>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</si>
  <si>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</si>
  <si>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</si>
  <si>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</si>
  <si>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</si>
  <si>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</si>
  <si>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</si>
  <si>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</si>
  <si>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</si>
  <si>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</si>
  <si>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</si>
  <si>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</si>
  <si>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</si>
  <si>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</si>
  <si>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</si>
  <si>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</si>
  <si>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</si>
  <si>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</si>
  <si>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</si>
  <si>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</si>
  <si>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</si>
  <si>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</si>
  <si>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</si>
  <si>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</si>
  <si>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</si>
  <si>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</si>
  <si>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</si>
  <si>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</si>
  <si>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</si>
  <si>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</si>
  <si>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</si>
  <si>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</si>
  <si>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</si>
  <si>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</si>
  <si>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</si>
  <si>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</si>
  <si>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</si>
  <si>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</si>
  <si>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</si>
  <si>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</si>
  <si>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</si>
  <si>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</si>
  <si>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</si>
  <si>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</si>
  <si>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</si>
  <si>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</si>
  <si>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</si>
  <si>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</si>
  <si>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</si>
  <si>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</si>
  <si>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</si>
  <si>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</si>
  <si>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</si>
  <si>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</si>
  <si>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</si>
  <si>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</si>
  <si>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</si>
  <si>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200-300</t>
  </si>
  <si>
    <t>MEDURG944339</t>
  </si>
  <si>
    <t>CRSU6148250</t>
  </si>
  <si>
    <t>COSU6403218569</t>
  </si>
  <si>
    <t>TEMU9331134</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</si>
  <si>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</si>
  <si>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</si>
  <si>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</si>
  <si>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</si>
  <si>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</si>
  <si>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</si>
  <si>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</si>
  <si>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</si>
  <si>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</si>
  <si>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</si>
  <si>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</si>
  <si>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</si>
  <si>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</si>
  <si>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</si>
  <si>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</si>
  <si>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</si>
  <si>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</si>
  <si>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</si>
  <si>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</si>
  <si>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</si>
  <si>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</si>
  <si>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</si>
  <si>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</si>
  <si>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</si>
  <si>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</si>
  <si>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</si>
  <si>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</si>
  <si>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</si>
  <si>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</si>
  <si>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</si>
  <si>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</si>
  <si>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</si>
  <si>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</si>
  <si>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</si>
  <si>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</si>
  <si>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</si>
  <si>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</si>
  <si>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</si>
  <si>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</si>
  <si>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</si>
  <si>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</si>
  <si>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</si>
  <si>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</si>
  <si>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</si>
  <si>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</si>
  <si>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</si>
  <si>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</si>
  <si>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</si>
  <si>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</si>
  <si>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</si>
  <si>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</si>
  <si>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</si>
  <si>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</si>
  <si>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</si>
  <si>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</si>
  <si>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</si>
  <si>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</si>
  <si>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</si>
  <si>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</si>
  <si>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</si>
  <si>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</si>
  <si>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</si>
  <si>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</si>
  <si>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</si>
  <si>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</si>
  <si>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</si>
  <si>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</si>
  <si>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</si>
  <si>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</si>
  <si>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</si>
  <si>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</si>
  <si>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</si>
  <si>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</si>
  <si>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</si>
  <si>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</si>
  <si>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</si>
  <si>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</si>
  <si>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</si>
  <si>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</si>
  <si>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</si>
  <si>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</si>
  <si>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</si>
  <si>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</si>
  <si>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</si>
  <si>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</si>
  <si>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</si>
  <si>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</si>
  <si>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</si>
  <si>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</si>
  <si>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</si>
  <si>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</si>
  <si>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</si>
  <si>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</si>
  <si>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</si>
  <si>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</si>
  <si>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</si>
  <si>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</si>
  <si>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윙스틱45/55G</t>
    <phoneticPr fontId="1" type="noConversion"/>
  </si>
  <si>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</si>
  <si>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</si>
  <si>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</si>
  <si>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</si>
  <si>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</si>
  <si>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</si>
  <si>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</si>
  <si>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</si>
  <si>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</si>
  <si>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</si>
  <si>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</si>
  <si>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</si>
  <si>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</si>
  <si>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</si>
  <si>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</si>
  <si>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</si>
  <si>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</si>
  <si>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</si>
  <si>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</si>
  <si>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</si>
  <si>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</si>
  <si>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</si>
  <si>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</si>
  <si>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</si>
  <si>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</si>
  <si>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</si>
  <si>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</si>
  <si>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</si>
  <si>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</si>
  <si>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</si>
  <si>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</si>
  <si>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</si>
  <si>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</si>
  <si>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</si>
  <si>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</si>
  <si>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</si>
  <si>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</si>
  <si>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</si>
  <si>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</si>
  <si>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</si>
  <si>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</si>
  <si>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</si>
  <si>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</si>
  <si>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</si>
  <si>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</si>
  <si>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</si>
  <si>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</si>
  <si>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</si>
  <si>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</si>
  <si>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</si>
  <si>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</si>
  <si>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</si>
  <si>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</si>
  <si>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</si>
  <si>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</si>
  <si>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</si>
  <si>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</si>
  <si>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</si>
  <si>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</si>
  <si>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</si>
  <si>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</si>
  <si>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</si>
  <si>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</si>
  <si>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</si>
  <si>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</si>
  <si>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</si>
  <si>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</si>
  <si>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</si>
  <si>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</si>
  <si>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</si>
  <si>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</si>
  <si>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</si>
  <si>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</si>
  <si>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</si>
  <si>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</si>
  <si>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</si>
  <si>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</si>
  <si>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</si>
  <si>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</si>
  <si>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</si>
  <si>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</si>
  <si>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</si>
  <si>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</si>
  <si>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</si>
  <si>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</si>
  <si>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</si>
  <si>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</si>
  <si>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MEDUHI093137</t>
  </si>
  <si>
    <t>SEGU9125271</t>
  </si>
  <si>
    <t>MEDUHI093103</t>
  </si>
  <si>
    <t>MSDU9828819</t>
  </si>
  <si>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</si>
  <si>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</si>
  <si>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</si>
  <si>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</si>
  <si>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</si>
  <si>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</si>
  <si>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</si>
  <si>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</si>
  <si>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</si>
  <si>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</si>
  <si>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</si>
  <si>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</si>
  <si>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</si>
  <si>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</si>
  <si>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</si>
  <si>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</si>
  <si>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</si>
  <si>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</si>
  <si>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</si>
  <si>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</si>
  <si>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</si>
  <si>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</si>
  <si>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</si>
  <si>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</si>
  <si>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</si>
  <si>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</si>
  <si>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</si>
  <si>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</si>
  <si>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</si>
  <si>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</si>
  <si>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</si>
  <si>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</si>
  <si>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</si>
  <si>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</si>
  <si>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닭(핀란드)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</si>
  <si>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</si>
  <si>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</si>
  <si>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</si>
  <si>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</si>
  <si>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</si>
  <si>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</si>
  <si>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</si>
  <si>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</si>
  <si>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</si>
  <si>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</si>
  <si>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</si>
  <si>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</si>
  <si>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</si>
  <si>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</si>
  <si>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</si>
  <si>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</si>
  <si>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</si>
  <si>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</si>
  <si>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</si>
  <si>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</si>
  <si>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</si>
  <si>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</si>
  <si>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</si>
  <si>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</si>
  <si>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</si>
  <si>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</si>
  <si>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</si>
  <si>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</si>
  <si>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</si>
  <si>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</si>
  <si>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</si>
  <si>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</si>
  <si>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</si>
  <si>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</si>
  <si>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</si>
  <si>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</si>
  <si>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</si>
  <si>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</si>
  <si>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</si>
  <si>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</si>
  <si>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</si>
  <si>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</si>
  <si>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</si>
  <si>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</si>
  <si>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</si>
  <si>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</si>
  <si>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</si>
  <si>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</si>
  <si>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</si>
  <si>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</si>
  <si>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</si>
  <si>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</si>
  <si>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</si>
  <si>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</si>
  <si>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</si>
  <si>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</si>
  <si>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</si>
  <si>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</si>
  <si>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</si>
  <si>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</si>
  <si>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</si>
  <si>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</si>
  <si>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</si>
  <si>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</si>
  <si>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</si>
  <si>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</si>
  <si>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</si>
  <si>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</si>
  <si>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</si>
  <si>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</si>
  <si>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</si>
  <si>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</si>
  <si>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</si>
  <si>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</si>
  <si>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</si>
  <si>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</si>
  <si>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</si>
  <si>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</si>
  <si>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</si>
  <si>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</si>
  <si>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</si>
  <si>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</si>
  <si>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</si>
  <si>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</si>
  <si>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</si>
  <si>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</si>
  <si>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</si>
  <si>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</si>
  <si>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</si>
  <si>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</si>
  <si>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</si>
  <si>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</si>
  <si>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</si>
  <si>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</si>
  <si>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</si>
  <si>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</si>
  <si>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</si>
  <si>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</si>
  <si>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</si>
  <si>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</si>
  <si>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</si>
  <si>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</si>
  <si>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</si>
  <si>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</si>
  <si>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</si>
  <si>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</si>
  <si>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</si>
  <si>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</si>
  <si>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</si>
  <si>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</si>
  <si>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</si>
  <si>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</si>
  <si>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</si>
  <si>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</si>
  <si>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</si>
  <si>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</si>
  <si>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</si>
  <si>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</si>
  <si>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</si>
  <si>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</si>
  <si>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</si>
  <si>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</si>
  <si>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</si>
  <si>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</si>
  <si>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</si>
  <si>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</si>
  <si>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</si>
  <si>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</si>
  <si>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</si>
  <si>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</si>
  <si>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</si>
  <si>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</si>
  <si>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</si>
  <si>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</si>
  <si>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</si>
  <si>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</si>
  <si>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</si>
  <si>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</si>
  <si>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</si>
  <si>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</si>
  <si>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</si>
  <si>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</si>
  <si>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</si>
  <si>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</si>
  <si>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</si>
  <si>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</si>
  <si>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</si>
  <si>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</si>
  <si>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</si>
  <si>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</si>
  <si>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</si>
  <si>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</si>
  <si>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</si>
  <si>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</si>
  <si>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</si>
  <si>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</si>
  <si>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</si>
  <si>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</si>
  <si>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</si>
  <si>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</si>
  <si>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MSC IVA</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</si>
  <si>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</si>
  <si>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</si>
  <si>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</si>
  <si>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</si>
  <si>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</si>
  <si>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</si>
  <si>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</si>
  <si>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</si>
  <si>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</si>
  <si>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</si>
  <si>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</si>
  <si>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</si>
  <si>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</si>
  <si>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</si>
  <si>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</si>
  <si>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</si>
  <si>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</si>
  <si>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</si>
  <si>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</si>
  <si>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</si>
  <si>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</si>
  <si>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</si>
  <si>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</si>
  <si>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</si>
  <si>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</si>
  <si>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</si>
  <si>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</si>
  <si>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</si>
  <si>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</si>
  <si>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</si>
  <si>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</si>
  <si>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</si>
  <si>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</si>
  <si>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</si>
  <si>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</si>
  <si>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</si>
  <si>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</si>
  <si>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</si>
  <si>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</si>
  <si>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</si>
  <si>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</si>
  <si>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</si>
  <si>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</si>
  <si>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</si>
  <si>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</si>
  <si>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</si>
  <si>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</si>
  <si>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</si>
  <si>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</si>
  <si>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</si>
  <si>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</si>
  <si>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</si>
  <si>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</si>
  <si>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</si>
  <si>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</si>
  <si>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</si>
  <si>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</si>
  <si>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</si>
  <si>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</si>
  <si>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</si>
  <si>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</si>
  <si>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</si>
  <si>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</si>
  <si>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</si>
  <si>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</si>
  <si>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</si>
  <si>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</si>
  <si>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</si>
  <si>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</si>
  <si>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</si>
  <si>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</si>
  <si>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</si>
  <si>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</si>
  <si>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</si>
  <si>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</si>
  <si>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</si>
  <si>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</si>
  <si>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</si>
  <si>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</si>
  <si>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</si>
  <si>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</si>
  <si>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</si>
  <si>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</si>
  <si>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</si>
  <si>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</si>
  <si>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</si>
  <si>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</si>
  <si>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</si>
  <si>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</si>
  <si>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</si>
  <si>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관리번호</t>
  </si>
  <si>
    <t>보세운송신고번호</t>
  </si>
  <si>
    <t>통지처</t>
  </si>
  <si>
    <t>선명</t>
  </si>
  <si>
    <t>항차</t>
  </si>
  <si>
    <t>입항일</t>
  </si>
  <si>
    <t>반입중량</t>
  </si>
  <si>
    <t>운송기한일자</t>
  </si>
  <si>
    <t>수신일자</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</si>
  <si>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</si>
  <si>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</si>
  <si>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</si>
  <si>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</si>
  <si>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</si>
  <si>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</si>
  <si>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</si>
  <si>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</si>
  <si>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</si>
  <si>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</si>
  <si>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</si>
  <si>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</si>
  <si>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</si>
  <si>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</si>
  <si>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</si>
  <si>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</si>
  <si>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</si>
  <si>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</si>
  <si>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</si>
  <si>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</si>
  <si>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</si>
  <si>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</si>
  <si>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</si>
  <si>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SWC보세창고</t>
    <phoneticPr fontId="1" type="noConversion"/>
  </si>
  <si>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</si>
  <si>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</si>
  <si>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</si>
  <si>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</si>
  <si>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</si>
  <si>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</si>
  <si>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</si>
  <si>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</si>
  <si>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</si>
  <si>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</si>
  <si>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</si>
  <si>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</si>
  <si>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</si>
  <si>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</si>
  <si>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</si>
  <si>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</si>
  <si>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</si>
  <si>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</si>
  <si>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</si>
  <si>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</si>
  <si>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</si>
  <si>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</si>
  <si>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</si>
  <si>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</si>
  <si>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</si>
  <si>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</si>
  <si>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</si>
  <si>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</si>
  <si>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EGLV731500002369</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</si>
  <si>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</si>
  <si>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</si>
  <si>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</si>
  <si>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</si>
  <si>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</si>
  <si>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</si>
  <si>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</si>
  <si>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</si>
  <si>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</si>
  <si>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</si>
  <si>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</si>
  <si>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</si>
  <si>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</si>
  <si>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</si>
  <si>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</si>
  <si>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</si>
  <si>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</si>
  <si>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</si>
  <si>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</si>
  <si>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</si>
  <si>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</si>
  <si>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</si>
  <si>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</si>
  <si>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</si>
  <si>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</si>
  <si>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</si>
  <si>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</si>
  <si>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</si>
  <si>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</si>
  <si>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</si>
  <si>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</si>
  <si>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</si>
  <si>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</si>
  <si>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</si>
  <si>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</si>
  <si>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</si>
  <si>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</si>
  <si>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</si>
  <si>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</si>
  <si>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</si>
  <si>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</si>
  <si>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</si>
  <si>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</si>
  <si>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</si>
  <si>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</si>
  <si>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</si>
  <si>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</si>
  <si>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</si>
  <si>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</si>
  <si>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</si>
  <si>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</si>
  <si>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</si>
  <si>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OK MAEUJBS251730</t>
  </si>
  <si>
    <t>수월한 MEDUE8531562</t>
  </si>
  <si>
    <t>수월한 MEDUE8531596</t>
  </si>
  <si>
    <t>동원 MEDUE8531836</t>
  </si>
  <si>
    <t>수월한 MEDUE8541827</t>
  </si>
  <si>
    <t>수월한 ONEYSAOE58025603</t>
  </si>
  <si>
    <t>수월한 SSZ1537286C</t>
  </si>
  <si>
    <t>수월한 MAEU245180127</t>
  </si>
  <si>
    <t>현대 MEDUE8632212</t>
  </si>
  <si>
    <t>OK MEDUHI088343</t>
  </si>
  <si>
    <t>수월한 HDMUSAOA10029400</t>
  </si>
  <si>
    <t>대상 ONEYBKKEFT396700</t>
  </si>
  <si>
    <t>수월한 HLCUIT1241100275</t>
  </si>
  <si>
    <t>수월한 ONEYSAOE58025600</t>
  </si>
  <si>
    <t>OK HDMUSAOA16495408</t>
  </si>
  <si>
    <t>온새미정 MAEU246152896</t>
  </si>
  <si>
    <t>현대 MEDURG971050</t>
  </si>
  <si>
    <t>디케이 COSU6397901370</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</si>
  <si>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</si>
  <si>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</si>
  <si>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</si>
  <si>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</si>
  <si>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</si>
  <si>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</si>
  <si>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</si>
  <si>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</si>
  <si>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</si>
  <si>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SSZ1545050D</t>
  </si>
  <si>
    <t>수월한 SSZ1545056B</t>
  </si>
  <si>
    <t>수월한 SSZ1545056F</t>
  </si>
  <si>
    <t>대상 MAEUJBS253166</t>
  </si>
  <si>
    <t>OK MAEUJBS253346</t>
  </si>
  <si>
    <t>현대 MAEUSSZ776661</t>
  </si>
  <si>
    <t>온새미정 ONEYBKKEGJ065700</t>
  </si>
  <si>
    <t>아스트로스 HDMUSAOA46898500</t>
  </si>
  <si>
    <t>현대 MAEUSSZ776660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</si>
  <si>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</si>
  <si>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</si>
  <si>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</si>
  <si>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</si>
  <si>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</si>
  <si>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</si>
  <si>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</si>
  <si>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</si>
  <si>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</si>
  <si>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</si>
  <si>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</si>
  <si>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</si>
  <si>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</si>
  <si>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</si>
  <si>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</si>
  <si>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</si>
  <si>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</si>
  <si>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</si>
  <si>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</si>
  <si>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</si>
  <si>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</si>
  <si>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</si>
  <si>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 EVER BLISS</t>
  </si>
  <si>
    <t>EZ신항.신항만</t>
    <phoneticPr fontId="1" type="noConversion"/>
  </si>
  <si>
    <t>챔프(EZ신항).한진</t>
  </si>
  <si>
    <t>EZ신항.BNCT</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</si>
  <si>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</si>
  <si>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</si>
  <si>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</si>
  <si>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</si>
  <si>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</si>
  <si>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</si>
  <si>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</si>
  <si>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</si>
  <si>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</si>
  <si>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</si>
  <si>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</si>
  <si>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</si>
  <si>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</si>
  <si>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</si>
  <si>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</si>
  <si>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</si>
  <si>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16손-대</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</si>
  <si>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</si>
  <si>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</si>
  <si>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</si>
  <si>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</si>
  <si>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</si>
  <si>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</si>
  <si>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</si>
  <si>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</si>
  <si>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</si>
  <si>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</si>
  <si>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</si>
  <si>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</si>
  <si>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</si>
  <si>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</si>
  <si>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</si>
  <si>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</si>
  <si>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</si>
  <si>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</si>
  <si>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</si>
  <si>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</si>
  <si>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</si>
  <si>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</si>
  <si>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</si>
  <si>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</si>
  <si>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</si>
  <si>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</si>
  <si>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</si>
  <si>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</si>
  <si>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</si>
  <si>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타2</t>
    <phoneticPr fontId="4" type="noConversion"/>
  </si>
  <si>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</si>
  <si>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</si>
  <si>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</si>
  <si>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</si>
  <si>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</si>
  <si>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</si>
  <si>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</si>
  <si>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</si>
  <si>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</si>
  <si>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</si>
  <si>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</si>
  <si>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</si>
  <si>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</si>
  <si>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</si>
  <si>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</si>
  <si>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</si>
  <si>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</si>
  <si>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</si>
  <si>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</si>
  <si>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</si>
  <si>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</si>
  <si>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</si>
  <si>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</si>
  <si>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</si>
  <si>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</si>
  <si>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</si>
  <si>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</si>
  <si>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</si>
  <si>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</si>
  <si>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</si>
  <si>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</si>
  <si>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</si>
  <si>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</si>
  <si>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</si>
  <si>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</si>
  <si>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</si>
  <si>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</si>
  <si>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</si>
  <si>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TEMU939887</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</si>
  <si>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</si>
  <si>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</si>
  <si>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</si>
  <si>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</si>
  <si>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</si>
  <si>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</si>
  <si>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</si>
  <si>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</si>
  <si>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</si>
  <si>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</si>
  <si>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</si>
  <si>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</si>
  <si>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</si>
  <si>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</si>
  <si>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</si>
  <si>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20손-대</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</si>
  <si>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</si>
  <si>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</si>
  <si>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</si>
  <si>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</si>
  <si>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</si>
  <si>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</si>
  <si>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</si>
  <si>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</si>
  <si>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</si>
  <si>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</si>
  <si>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</si>
  <si>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</si>
  <si>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</si>
  <si>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</si>
  <si>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</si>
  <si>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</si>
  <si>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</si>
  <si>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</si>
  <si>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</si>
  <si>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</si>
  <si>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</si>
  <si>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</si>
  <si>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</si>
  <si>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</si>
  <si>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</si>
  <si>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</si>
  <si>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</si>
  <si>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</si>
  <si>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</si>
  <si>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</si>
  <si>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</si>
  <si>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</si>
  <si>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</si>
  <si>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</si>
  <si>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</si>
  <si>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</si>
  <si>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</si>
  <si>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</si>
  <si>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</si>
  <si>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</si>
  <si>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</si>
  <si>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</si>
  <si>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</si>
  <si>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</si>
  <si>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</si>
  <si>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</si>
  <si>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</si>
  <si>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</si>
  <si>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</si>
  <si>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</si>
  <si>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</si>
  <si>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</si>
  <si>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</si>
  <si>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</si>
  <si>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</si>
  <si>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</si>
  <si>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</si>
  <si>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</si>
  <si>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</si>
  <si>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</si>
  <si>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</si>
  <si>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</si>
  <si>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</si>
  <si>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</si>
  <si>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</si>
  <si>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</si>
  <si>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</si>
  <si>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</si>
  <si>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</si>
  <si>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</si>
  <si>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</si>
  <si>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</si>
  <si>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</si>
  <si>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</si>
  <si>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</si>
  <si>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</si>
  <si>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</si>
  <si>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</si>
  <si>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</si>
  <si>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500-700</t>
  </si>
  <si>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</si>
  <si>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</si>
  <si>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</si>
  <si>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</si>
  <si>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</si>
  <si>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</si>
  <si>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</si>
  <si>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</si>
  <si>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</si>
  <si>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</si>
  <si>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</si>
  <si>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</si>
  <si>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</si>
  <si>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</si>
  <si>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</si>
  <si>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</si>
  <si>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</si>
  <si>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</si>
  <si>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</si>
  <si>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</si>
  <si>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</si>
  <si>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</si>
  <si>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</si>
  <si>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</si>
  <si>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</si>
  <si>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</si>
  <si>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</si>
  <si>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</si>
  <si>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</si>
  <si>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</si>
  <si>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</si>
  <si>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</si>
  <si>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</si>
  <si>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</si>
  <si>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</si>
  <si>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</si>
  <si>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</si>
  <si>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</si>
  <si>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</si>
  <si>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</si>
  <si>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</si>
  <si>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</si>
  <si>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</si>
  <si>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</si>
  <si>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</si>
  <si>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</si>
  <si>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</si>
  <si>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</si>
  <si>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</si>
  <si>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CO다리살</t>
    <phoneticPr fontId="1" type="noConversion"/>
  </si>
  <si>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</si>
  <si>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</si>
  <si>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</si>
  <si>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</si>
  <si>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</si>
  <si>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</si>
  <si>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</si>
  <si>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</si>
  <si>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</si>
  <si>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</si>
  <si>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</si>
  <si>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</si>
  <si>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MSC MIA</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</si>
  <si>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</si>
  <si>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</si>
  <si>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</si>
  <si>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</si>
  <si>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</si>
  <si>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</si>
  <si>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</si>
  <si>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</si>
  <si>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</si>
  <si>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</si>
  <si>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</si>
  <si>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</si>
  <si>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</si>
  <si>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</si>
  <si>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</si>
  <si>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</si>
  <si>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</si>
  <si>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</si>
  <si>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</si>
  <si>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</si>
  <si>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</si>
  <si>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</si>
  <si>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</si>
  <si>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</si>
  <si>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</si>
  <si>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</si>
  <si>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</si>
  <si>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</si>
  <si>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</si>
  <si>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</si>
  <si>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</si>
  <si>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</si>
  <si>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</si>
  <si>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</si>
  <si>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</si>
  <si>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</si>
  <si>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</si>
  <si>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</si>
  <si>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</si>
  <si>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</si>
  <si>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</si>
  <si>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</si>
  <si>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</si>
  <si>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</si>
  <si>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</si>
  <si>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</si>
  <si>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</si>
  <si>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</si>
  <si>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</si>
  <si>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3/31(화)회수마감(회수 미정)</t>
    <phoneticPr fontId="1" type="noConversion"/>
  </si>
  <si>
    <t>3/30작업</t>
    <phoneticPr fontId="1" type="noConversion"/>
  </si>
  <si>
    <t>4/2작업</t>
    <phoneticPr fontId="1" type="noConversion"/>
  </si>
  <si>
    <t>동영푸드</t>
    <phoneticPr fontId="1" type="noConversion"/>
  </si>
  <si>
    <t>동부익스프레스</t>
    <phoneticPr fontId="1" type="noConversion"/>
  </si>
  <si>
    <t>MAEU910202124</t>
    <phoneticPr fontId="1" type="noConversion"/>
  </si>
  <si>
    <t>4/20(월)작업</t>
    <phoneticPr fontId="1" type="noConversion"/>
  </si>
  <si>
    <t>STX</t>
    <phoneticPr fontId="1" type="noConversion"/>
  </si>
  <si>
    <t>세현(4대)</t>
    <phoneticPr fontId="1" type="noConversion"/>
  </si>
  <si>
    <t>5/4(월)작업</t>
    <phoneticPr fontId="1" type="noConversion"/>
  </si>
  <si>
    <t>미트앤미</t>
    <phoneticPr fontId="1" type="noConversion"/>
  </si>
  <si>
    <t>5/14(목)작업</t>
    <phoneticPr fontId="1" type="noConversion"/>
  </si>
  <si>
    <t>태영푸드</t>
    <phoneticPr fontId="1" type="noConversion"/>
  </si>
  <si>
    <t>6/8작업</t>
    <phoneticPr fontId="1" type="noConversion"/>
  </si>
  <si>
    <t>6/8(월)작업</t>
    <phoneticPr fontId="1" type="noConversion"/>
  </si>
  <si>
    <t>6/9작업</t>
    <phoneticPr fontId="1" type="noConversion"/>
  </si>
  <si>
    <t>6/10(수)작업</t>
    <phoneticPr fontId="1" type="noConversion"/>
  </si>
  <si>
    <t>6/12작업</t>
    <phoneticPr fontId="1" type="noConversion"/>
  </si>
  <si>
    <t>6/15작업</t>
    <phoneticPr fontId="1" type="noConversion"/>
  </si>
  <si>
    <t>6/25(목)작업</t>
    <phoneticPr fontId="1" type="noConversion"/>
  </si>
  <si>
    <t>6/26작업</t>
    <phoneticPr fontId="1" type="noConversion"/>
  </si>
  <si>
    <t>6/26(금)작업</t>
    <phoneticPr fontId="1" type="noConversion"/>
  </si>
  <si>
    <t>6/29작업</t>
    <phoneticPr fontId="1" type="noConversion"/>
  </si>
  <si>
    <t>7/9~10</t>
    <phoneticPr fontId="1" type="noConversion"/>
  </si>
  <si>
    <t>7/8(수)입항 예정</t>
    <phoneticPr fontId="1" type="noConversion"/>
  </si>
  <si>
    <t>7/14(화)작업</t>
    <phoneticPr fontId="1" type="noConversion"/>
  </si>
  <si>
    <t>MAEU910734807</t>
    <phoneticPr fontId="1" type="noConversion"/>
  </si>
  <si>
    <t>7/18(토)회수마감(회수 미정)</t>
    <phoneticPr fontId="1" type="noConversion"/>
  </si>
  <si>
    <t>7/17(금)작업</t>
    <phoneticPr fontId="1" type="noConversion"/>
  </si>
  <si>
    <t>PUSAN C</t>
  </si>
  <si>
    <t>HYUNDAI FAITH</t>
  </si>
  <si>
    <t>CMA CGM JEAN GABRIEL</t>
  </si>
  <si>
    <t>JXLU5128442</t>
  </si>
  <si>
    <t>03/02(일)입항예정</t>
    <phoneticPr fontId="1" type="noConversion"/>
  </si>
  <si>
    <t>WAN HAI 625</t>
  </si>
  <si>
    <t>EZ북항.허치슨</t>
    <phoneticPr fontId="1" type="noConversion"/>
  </si>
  <si>
    <t>한타(SS신항).신항만</t>
    <phoneticPr fontId="1" type="noConversion"/>
  </si>
  <si>
    <t>ACE.국제</t>
    <phoneticPr fontId="1" type="noConversion"/>
  </si>
  <si>
    <t>ACE.현대신항</t>
  </si>
  <si>
    <t>김인애</t>
  </si>
  <si>
    <t>SNKO190250102579</t>
  </si>
  <si>
    <t>SEKU9002184</t>
  </si>
  <si>
    <t>910516340001</t>
  </si>
  <si>
    <t>SEGU9972830</t>
  </si>
  <si>
    <t>MAEUJBS257565</t>
  </si>
  <si>
    <t>MSWU0055611</t>
  </si>
  <si>
    <t>MEDUE8560942</t>
  </si>
  <si>
    <t>TTNU8460103</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</si>
  <si>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</si>
  <si>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</si>
  <si>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</si>
  <si>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</si>
  <si>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</si>
  <si>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</si>
  <si>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</si>
  <si>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</si>
  <si>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</si>
  <si>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</si>
  <si>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</si>
  <si>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</si>
  <si>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</si>
  <si>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</si>
  <si>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</si>
  <si>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</si>
  <si>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</si>
  <si>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</si>
  <si>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</si>
  <si>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</si>
  <si>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</si>
  <si>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</si>
  <si>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</si>
  <si>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</si>
  <si>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</si>
  <si>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</si>
  <si>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</si>
  <si>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</si>
  <si>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</si>
  <si>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</si>
  <si>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</si>
  <si>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</si>
  <si>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</si>
  <si>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</si>
  <si>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</si>
  <si>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</si>
  <si>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</si>
  <si>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</si>
  <si>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⑨B/L 번호</t>
    <phoneticPr fontId="4" type="noConversion"/>
  </si>
  <si>
    <t>BK</t>
    <phoneticPr fontId="4" type="noConversion"/>
  </si>
  <si>
    <t>S.I.F-4232</t>
    <phoneticPr fontId="4" type="noConversion"/>
  </si>
  <si>
    <t>화</t>
    <phoneticPr fontId="4" type="noConversion"/>
  </si>
  <si>
    <t>COSU6347574300</t>
    <phoneticPr fontId="4" type="noConversion"/>
  </si>
  <si>
    <t>COSCO ASIA</t>
    <phoneticPr fontId="4" type="noConversion"/>
  </si>
  <si>
    <t>2023.01.20</t>
    <phoneticPr fontId="4" type="noConversion"/>
  </si>
  <si>
    <t>MAERSK LAGUNA</t>
    <phoneticPr fontId="4" type="noConversion"/>
  </si>
  <si>
    <t>2023.01.26</t>
    <phoneticPr fontId="4" type="noConversion"/>
  </si>
  <si>
    <t>CSCL AUTUMN</t>
    <phoneticPr fontId="4" type="noConversion"/>
  </si>
  <si>
    <t>MAEU609347940</t>
    <phoneticPr fontId="4" type="noConversion"/>
  </si>
  <si>
    <t>CAPE ARTEMISIO</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</si>
  <si>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</si>
  <si>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</si>
  <si>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</si>
  <si>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</si>
  <si>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</si>
  <si>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</si>
  <si>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검역증 잘안보임</t>
    <phoneticPr fontId="4" type="noConversion"/>
  </si>
  <si>
    <t>2023.02.28</t>
    <phoneticPr fontId="4" type="noConversion"/>
  </si>
  <si>
    <t>NSSLLCBSC2300119</t>
    <phoneticPr fontId="4" type="noConversion"/>
  </si>
  <si>
    <t>NAVEGANTES EXPRESS</t>
    <phoneticPr fontId="4" type="noConversion"/>
  </si>
  <si>
    <t>MSC SARA ELENA</t>
    <phoneticPr fontId="4" type="noConversion"/>
  </si>
  <si>
    <t>HYUNDAI PRIVILEGE</t>
    <phoneticPr fontId="4" type="noConversion"/>
  </si>
  <si>
    <t>2023.03.07</t>
    <phoneticPr fontId="4" type="noConversion"/>
  </si>
  <si>
    <t>HYUNDAI GOODWILL</t>
    <phoneticPr fontId="4" type="noConversion"/>
  </si>
  <si>
    <t>MSC CHANNE</t>
    <phoneticPr fontId="4" type="noConversion"/>
  </si>
  <si>
    <t>2023.03.14</t>
    <phoneticPr fontId="4" type="noConversion"/>
  </si>
  <si>
    <t>240/260G</t>
    <phoneticPr fontId="4" type="noConversion"/>
  </si>
  <si>
    <t>PANCON BRIDGE</t>
    <phoneticPr fontId="4" type="noConversion"/>
  </si>
  <si>
    <t>QINGDAO TOWER</t>
    <phoneticPr fontId="4" type="noConversion"/>
  </si>
  <si>
    <t>2023.03.15</t>
    <phoneticPr fontId="4" type="noConversion"/>
  </si>
  <si>
    <t>ONE AMAZON</t>
    <phoneticPr fontId="4" type="noConversion"/>
  </si>
  <si>
    <t>ZIM XIAMEN</t>
    <phoneticPr fontId="4" type="noConversion"/>
  </si>
  <si>
    <t>2023.03.22</t>
    <phoneticPr fontId="4" type="noConversion"/>
  </si>
  <si>
    <t>악</t>
    <phoneticPr fontId="4" type="noConversion"/>
  </si>
  <si>
    <t>LC</t>
    <phoneticPr fontId="4" type="noConversion"/>
  </si>
  <si>
    <t>2023.03.30</t>
    <phoneticPr fontId="4" type="noConversion"/>
  </si>
  <si>
    <t>S.I,F-2172</t>
    <phoneticPr fontId="4" type="noConversion"/>
  </si>
  <si>
    <t>SEASPAN HARRIER</t>
    <phoneticPr fontId="4" type="noConversion"/>
  </si>
  <si>
    <t>2023.04.03</t>
    <phoneticPr fontId="4" type="noConversion"/>
  </si>
  <si>
    <t>220/240G</t>
    <phoneticPr fontId="4" type="noConversion"/>
  </si>
  <si>
    <t>AA</t>
    <phoneticPr fontId="4" type="noConversion"/>
  </si>
  <si>
    <t>2023.04.12</t>
    <phoneticPr fontId="4" type="noConversion"/>
  </si>
  <si>
    <t>2023.04.20</t>
    <phoneticPr fontId="4" type="noConversion"/>
  </si>
  <si>
    <t>240/260</t>
    <phoneticPr fontId="4" type="noConversion"/>
  </si>
  <si>
    <t>MSC TINA</t>
    <phoneticPr fontId="4" type="noConversion"/>
  </si>
  <si>
    <t>2023.04.19</t>
    <phoneticPr fontId="4" type="noConversion"/>
  </si>
  <si>
    <t>260/280</t>
    <phoneticPr fontId="4" type="noConversion"/>
  </si>
  <si>
    <t>화2</t>
    <phoneticPr fontId="4" type="noConversion"/>
  </si>
  <si>
    <t>2023.04.22</t>
    <phoneticPr fontId="4" type="noConversion"/>
  </si>
  <si>
    <t>2023.04.25</t>
    <phoneticPr fontId="4" type="noConversion"/>
  </si>
  <si>
    <t>2023.04.24</t>
    <phoneticPr fontId="4" type="noConversion"/>
  </si>
  <si>
    <t>COSU6351830490</t>
    <phoneticPr fontId="4" type="noConversion"/>
  </si>
  <si>
    <t>23COSU0042I-0042-</t>
    <phoneticPr fontId="4" type="noConversion"/>
  </si>
  <si>
    <t>CW</t>
    <phoneticPr fontId="4" type="noConversion"/>
  </si>
  <si>
    <t>SAWASDEE ALTAIR</t>
    <phoneticPr fontId="4" type="noConversion"/>
  </si>
  <si>
    <t>2023.05.13</t>
    <phoneticPr fontId="4" type="noConversion"/>
  </si>
  <si>
    <t>MSC DILETTA</t>
    <phoneticPr fontId="4" type="noConversion"/>
  </si>
  <si>
    <t>MAEU609466342</t>
    <phoneticPr fontId="4" type="noConversion"/>
  </si>
  <si>
    <t>2023.05.18</t>
    <phoneticPr fontId="4" type="noConversion"/>
  </si>
  <si>
    <t>AU다리살</t>
    <phoneticPr fontId="4" type="noConversion"/>
  </si>
  <si>
    <t>23HLCU5811I-0017-</t>
    <phoneticPr fontId="4" type="noConversion"/>
  </si>
  <si>
    <t>HDMUSAOA17598501</t>
    <phoneticPr fontId="4" type="noConversion"/>
  </si>
  <si>
    <t>정2</t>
    <phoneticPr fontId="4" type="noConversion"/>
  </si>
  <si>
    <t>SG</t>
    <phoneticPr fontId="9" type="noConversion"/>
  </si>
  <si>
    <t>5/15작업</t>
    <phoneticPr fontId="1" type="noConversion"/>
  </si>
  <si>
    <t>6/2(화)작업</t>
    <phoneticPr fontId="1" type="noConversion"/>
  </si>
  <si>
    <t>6/20(토)00시접안 15시 출항 예정</t>
    <phoneticPr fontId="1" type="noConversion"/>
  </si>
  <si>
    <t>CMA CGM POINTE DU PITON</t>
  </si>
  <si>
    <t>MAEU248103996</t>
    <phoneticPr fontId="1" type="noConversion"/>
  </si>
  <si>
    <t>SM무역</t>
    <phoneticPr fontId="1" type="noConversion"/>
  </si>
  <si>
    <t>1202</t>
  </si>
  <si>
    <t>주식회사 마이푸드/최경준</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</si>
  <si>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</si>
  <si>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</si>
  <si>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</si>
  <si>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</si>
  <si>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</si>
  <si>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</si>
  <si>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</si>
  <si>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</si>
  <si>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</si>
  <si>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</si>
  <si>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</si>
  <si>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</si>
  <si>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</si>
  <si>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</si>
  <si>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</si>
  <si>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</si>
  <si>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</si>
  <si>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</si>
  <si>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</si>
  <si>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</si>
  <si>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</si>
  <si>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</si>
  <si>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</si>
  <si>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</si>
  <si>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</si>
  <si>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</si>
  <si>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</si>
  <si>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</si>
  <si>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풍</t>
    <phoneticPr fontId="4" type="noConversion"/>
  </si>
  <si>
    <t>04/02(화)18시접안 04/05(금)04시 출항 예정</t>
    <phoneticPr fontId="1" type="noConversion"/>
  </si>
  <si>
    <t xml:space="preserve"> </t>
    <phoneticPr fontId="4" type="noConversion"/>
  </si>
  <si>
    <t>23CMAL0005I-2018-</t>
    <phoneticPr fontId="4" type="noConversion"/>
  </si>
  <si>
    <t>MAEU914662907</t>
    <phoneticPr fontId="4" type="noConversion"/>
  </si>
  <si>
    <t>CMA CGM MUNDRA</t>
    <phoneticPr fontId="4" type="noConversion"/>
  </si>
  <si>
    <t>MAEUJBS167789</t>
    <phoneticPr fontId="4" type="noConversion"/>
  </si>
  <si>
    <t>COSU6348317490</t>
    <phoneticPr fontId="4" type="noConversion"/>
  </si>
  <si>
    <t>MEDUP1308824</t>
    <phoneticPr fontId="4" type="noConversion"/>
  </si>
  <si>
    <t>23MSCU2006I-0131-</t>
    <phoneticPr fontId="4" type="noConversion"/>
  </si>
  <si>
    <t>개2</t>
    <phoneticPr fontId="4" type="noConversion"/>
  </si>
  <si>
    <t>날개90/110G</t>
    <phoneticPr fontId="4" type="noConversion"/>
  </si>
  <si>
    <t>S.I.F-530</t>
    <phoneticPr fontId="4" type="noConversion"/>
  </si>
  <si>
    <t>HYUNDAI SHANGHAI</t>
    <phoneticPr fontId="4" type="noConversion"/>
  </si>
  <si>
    <t>2023.02.20</t>
    <phoneticPr fontId="4" type="noConversion"/>
  </si>
  <si>
    <t>닭발</t>
    <phoneticPr fontId="4" type="noConversion"/>
  </si>
  <si>
    <t>SG
현
4D</t>
    <phoneticPr fontId="4" type="noConversion"/>
  </si>
  <si>
    <t>수월한 주식회사</t>
    <phoneticPr fontId="4" type="noConversion"/>
  </si>
  <si>
    <t>2023.03.02</t>
    <phoneticPr fontId="4" type="noConversion"/>
  </si>
  <si>
    <t>SM JAKARTA</t>
    <phoneticPr fontId="4" type="noConversion"/>
  </si>
  <si>
    <t>MAERSK LABREA</t>
    <phoneticPr fontId="4" type="noConversion"/>
  </si>
  <si>
    <t>2023.03.03</t>
    <phoneticPr fontId="4" type="noConversion"/>
  </si>
  <si>
    <t>200GUP</t>
    <phoneticPr fontId="4" type="noConversion"/>
  </si>
  <si>
    <t>언사이즈</t>
    <phoneticPr fontId="4" type="noConversion"/>
  </si>
  <si>
    <t>S.I.F-2172</t>
    <phoneticPr fontId="4" type="noConversion"/>
  </si>
  <si>
    <t>2023.03.10</t>
    <phoneticPr fontId="4" type="noConversion"/>
  </si>
  <si>
    <t>MEDUAJ614356</t>
    <phoneticPr fontId="4" type="noConversion"/>
  </si>
  <si>
    <t>23MSCU4108I-0039-</t>
    <phoneticPr fontId="4" type="noConversion"/>
  </si>
  <si>
    <t>청1</t>
    <phoneticPr fontId="4" type="noConversion"/>
  </si>
  <si>
    <t>청2</t>
    <phoneticPr fontId="4" type="noConversion"/>
  </si>
  <si>
    <t>2023.03.12</t>
    <phoneticPr fontId="4" type="noConversion"/>
  </si>
  <si>
    <t>MSC LENI</t>
    <phoneticPr fontId="4" type="noConversion"/>
  </si>
  <si>
    <t>2023.03.19</t>
    <phoneticPr fontId="4" type="noConversion"/>
  </si>
  <si>
    <t>23MSCU2049I-0053-</t>
    <phoneticPr fontId="4" type="noConversion"/>
  </si>
  <si>
    <t>MAERSK LETICIA</t>
    <phoneticPr fontId="4" type="noConversion"/>
  </si>
  <si>
    <t>EST-06</t>
    <phoneticPr fontId="4" type="noConversion"/>
  </si>
  <si>
    <t>SUDU63ITJ001224B</t>
    <phoneticPr fontId="4" type="noConversion"/>
  </si>
  <si>
    <t>260/280G</t>
    <phoneticPr fontId="4" type="noConversion"/>
  </si>
  <si>
    <t>RIO DE JANEIRO EXPRE</t>
    <phoneticPr fontId="4" type="noConversion"/>
  </si>
  <si>
    <t>23HLCU5623I-0020-</t>
    <phoneticPr fontId="4" type="noConversion"/>
  </si>
  <si>
    <t>23HLCU5623I-0028-</t>
    <phoneticPr fontId="4" type="noConversion"/>
  </si>
  <si>
    <t>25/30G</t>
    <phoneticPr fontId="4" type="noConversion"/>
  </si>
  <si>
    <t>2022.12.26~2023.1.6</t>
    <phoneticPr fontId="4" type="noConversion"/>
  </si>
  <si>
    <t>2023.03.26</t>
    <phoneticPr fontId="4" type="noConversion"/>
  </si>
  <si>
    <t>ONEYSAOD03056600</t>
    <phoneticPr fontId="4" type="noConversion"/>
  </si>
  <si>
    <t>2023.04.02</t>
    <phoneticPr fontId="4" type="noConversion"/>
  </si>
  <si>
    <t>HDMUSAOA29871102</t>
    <phoneticPr fontId="4" type="noConversion"/>
  </si>
  <si>
    <t>HYUNDAI GRACE</t>
    <phoneticPr fontId="4" type="noConversion"/>
  </si>
  <si>
    <t>XIN YA ZHOU</t>
    <phoneticPr fontId="4" type="noConversion"/>
  </si>
  <si>
    <t>활2</t>
    <phoneticPr fontId="4" type="noConversion"/>
  </si>
  <si>
    <t>MAERSK LEBU</t>
    <phoneticPr fontId="4" type="noConversion"/>
  </si>
  <si>
    <t>23MAEU0304I-0003-</t>
    <phoneticPr fontId="4" type="noConversion"/>
  </si>
  <si>
    <t>2023.04.04</t>
    <phoneticPr fontId="4" type="noConversion"/>
  </si>
  <si>
    <t>HDMUSAOA44537906</t>
    <phoneticPr fontId="4" type="noConversion"/>
  </si>
  <si>
    <t>1층
2층</t>
    <phoneticPr fontId="4" type="noConversion"/>
  </si>
  <si>
    <t>2022.12.2~20
2022.11.21~25</t>
    <phoneticPr fontId="4" type="noConversion"/>
  </si>
  <si>
    <t>HYUNDAI PLATINUM</t>
    <phoneticPr fontId="4" type="noConversion"/>
  </si>
  <si>
    <t>별</t>
    <phoneticPr fontId="4" type="noConversion"/>
  </si>
  <si>
    <t>2023.04.17</t>
    <phoneticPr fontId="4" type="noConversion"/>
  </si>
  <si>
    <t>디케이통상</t>
    <phoneticPr fontId="4" type="noConversion"/>
  </si>
  <si>
    <t>MEDUAJ646093</t>
    <phoneticPr fontId="4" type="noConversion"/>
  </si>
  <si>
    <t>23MSCU2068I-0105-</t>
    <phoneticPr fontId="4" type="noConversion"/>
  </si>
  <si>
    <t>MSC SHUBA B</t>
    <phoneticPr fontId="4" type="noConversion"/>
  </si>
  <si>
    <t>MEDUAJ673485</t>
    <phoneticPr fontId="4" type="noConversion"/>
  </si>
  <si>
    <t>가</t>
    <phoneticPr fontId="4" type="noConversion"/>
  </si>
  <si>
    <t>2023.05.07</t>
    <phoneticPr fontId="4" type="noConversion"/>
  </si>
  <si>
    <t>2층
4층</t>
    <phoneticPr fontId="4" type="noConversion"/>
  </si>
  <si>
    <t>23HLCU5811I-0013-</t>
    <phoneticPr fontId="4" type="noConversion"/>
  </si>
  <si>
    <t>S.I.F-2212</t>
    <phoneticPr fontId="4" type="noConversion"/>
  </si>
  <si>
    <t>2023.05.24</t>
    <phoneticPr fontId="4" type="noConversion"/>
  </si>
  <si>
    <t>2023.05.25</t>
    <phoneticPr fontId="4" type="noConversion"/>
  </si>
  <si>
    <t>오케이푸드</t>
    <phoneticPr fontId="4" type="noConversion"/>
  </si>
  <si>
    <t>23MAEU0435I-0012-</t>
    <phoneticPr fontId="4" type="noConversion"/>
  </si>
  <si>
    <t>라</t>
    <phoneticPr fontId="4" type="noConversion"/>
  </si>
  <si>
    <t>2023.05.30</t>
    <phoneticPr fontId="4" type="noConversion"/>
  </si>
  <si>
    <t>S.I.F-4444</t>
    <phoneticPr fontId="4" type="noConversion"/>
  </si>
  <si>
    <t>2023.05.31</t>
    <phoneticPr fontId="4" type="noConversion"/>
  </si>
  <si>
    <t>628
714
642</t>
    <phoneticPr fontId="4" type="noConversion"/>
  </si>
  <si>
    <t xml:space="preserve">PA다리살
</t>
    <phoneticPr fontId="4" type="noConversion"/>
  </si>
  <si>
    <t>2023.06.07</t>
    <phoneticPr fontId="4" type="noConversion"/>
  </si>
  <si>
    <t>2023.06.14</t>
    <phoneticPr fontId="4" type="noConversion"/>
  </si>
  <si>
    <t>표1</t>
    <phoneticPr fontId="4" type="noConversion"/>
  </si>
  <si>
    <t>두B</t>
    <phoneticPr fontId="4" type="noConversion"/>
  </si>
  <si>
    <t>23HDMUA878I-0030-</t>
    <phoneticPr fontId="4" type="noConversion"/>
  </si>
  <si>
    <t>2023.06.19</t>
    <phoneticPr fontId="4" type="noConversion"/>
  </si>
  <si>
    <t>260/280g</t>
    <phoneticPr fontId="4" type="noConversion"/>
  </si>
  <si>
    <t>총3</t>
    <phoneticPr fontId="4" type="noConversion"/>
  </si>
  <si>
    <t>27
G</t>
    <phoneticPr fontId="4" type="noConversion"/>
  </si>
  <si>
    <t>2023.06.28</t>
    <phoneticPr fontId="4" type="noConversion"/>
  </si>
  <si>
    <t>2023.07.08</t>
    <phoneticPr fontId="4" type="noConversion"/>
  </si>
  <si>
    <t>2023.07.13</t>
    <phoneticPr fontId="4" type="noConversion"/>
  </si>
  <si>
    <t>2023.07.14</t>
    <phoneticPr fontId="4" type="noConversion"/>
  </si>
  <si>
    <t>2023.07.18</t>
    <phoneticPr fontId="4" type="noConversion"/>
  </si>
  <si>
    <t>2023.07.25</t>
    <phoneticPr fontId="4" type="noConversion"/>
  </si>
  <si>
    <t>2023.07.26</t>
    <phoneticPr fontId="4" type="noConversion"/>
  </si>
  <si>
    <t>2023.07.29</t>
    <phoneticPr fontId="4" type="noConversion"/>
  </si>
  <si>
    <t>HYUNDAI PRESTIGE</t>
    <phoneticPr fontId="4" type="noConversion"/>
  </si>
  <si>
    <t>EST-373(167)
EST-373(450)
EST-373(667)
EST-373(667)</t>
    <phoneticPr fontId="4" type="noConversion"/>
  </si>
  <si>
    <t>묘</t>
    <phoneticPr fontId="4" type="noConversion"/>
  </si>
  <si>
    <t>2023.08.05</t>
    <phoneticPr fontId="4" type="noConversion"/>
  </si>
  <si>
    <t>목</t>
    <phoneticPr fontId="4" type="noConversion"/>
  </si>
  <si>
    <t>2023.08.14</t>
    <phoneticPr fontId="4" type="noConversion"/>
  </si>
  <si>
    <t>2023.08.15</t>
    <phoneticPr fontId="4" type="noConversion"/>
  </si>
  <si>
    <t>23HDMUA994I-0085-</t>
    <phoneticPr fontId="4" type="noConversion"/>
  </si>
  <si>
    <t>HDMUSAOA65910509</t>
    <phoneticPr fontId="4" type="noConversion"/>
  </si>
  <si>
    <t>23HDMUA994I-0086-</t>
    <phoneticPr fontId="4" type="noConversion"/>
  </si>
  <si>
    <t>타4</t>
    <phoneticPr fontId="4" type="noConversion"/>
  </si>
  <si>
    <t>EUROPE</t>
    <phoneticPr fontId="4" type="noConversion"/>
  </si>
  <si>
    <t>2023.08.17</t>
    <phoneticPr fontId="4" type="noConversion"/>
  </si>
  <si>
    <t>SUDU63SSZ028276G</t>
    <phoneticPr fontId="4" type="noConversion"/>
  </si>
  <si>
    <t>또
율
HM</t>
    <phoneticPr fontId="4" type="noConversion"/>
  </si>
  <si>
    <t>4층
1층
4층</t>
    <phoneticPr fontId="4" type="noConversion"/>
  </si>
  <si>
    <t>CAPE KORTIA</t>
    <phoneticPr fontId="4" type="noConversion"/>
  </si>
  <si>
    <t>2023.08.12</t>
    <phoneticPr fontId="4" type="noConversion"/>
  </si>
  <si>
    <t>HDMUSAOA57577507</t>
    <phoneticPr fontId="4" type="noConversion"/>
  </si>
  <si>
    <t>23HDMUA994I-0065-</t>
    <phoneticPr fontId="4" type="noConversion"/>
  </si>
  <si>
    <t>MAEUJBS185841</t>
    <phoneticPr fontId="4" type="noConversion"/>
  </si>
  <si>
    <t>2023.08.22</t>
    <phoneticPr fontId="4" type="noConversion"/>
  </si>
  <si>
    <t>2023.6.27~7.7</t>
    <phoneticPr fontId="4" type="noConversion"/>
  </si>
  <si>
    <t>MSC UTMOST VII</t>
    <phoneticPr fontId="4" type="noConversion"/>
  </si>
  <si>
    <t>23MSCU5062I-1194-</t>
    <phoneticPr fontId="4" type="noConversion"/>
  </si>
  <si>
    <t>MSC ELOANE</t>
    <phoneticPr fontId="4" type="noConversion"/>
  </si>
  <si>
    <t>2023.08.30</t>
    <phoneticPr fontId="4" type="noConversion"/>
  </si>
  <si>
    <t>2023.09.03</t>
    <phoneticPr fontId="4" type="noConversion"/>
  </si>
  <si>
    <t>MEDU9008129</t>
    <phoneticPr fontId="4" type="noConversion"/>
  </si>
  <si>
    <t>날
CC</t>
    <phoneticPr fontId="4" type="noConversion"/>
  </si>
  <si>
    <t>HDMUSAOA52028302</t>
    <phoneticPr fontId="4" type="noConversion"/>
  </si>
  <si>
    <t>HYUNDAI PREMIUM</t>
    <phoneticPr fontId="4" type="noConversion"/>
  </si>
  <si>
    <t>2023.09.07</t>
    <phoneticPr fontId="4" type="noConversion"/>
  </si>
  <si>
    <t>HDMUSAOA52028304</t>
    <phoneticPr fontId="4" type="noConversion"/>
  </si>
  <si>
    <t>23HDMUA992I-0283-</t>
    <phoneticPr fontId="4" type="noConversion"/>
  </si>
  <si>
    <t>23HDMUA992I-0320-</t>
    <phoneticPr fontId="4" type="noConversion"/>
  </si>
  <si>
    <t>환</t>
    <phoneticPr fontId="4" type="noConversion"/>
  </si>
  <si>
    <t>2023.09.22</t>
    <phoneticPr fontId="4" type="noConversion"/>
  </si>
  <si>
    <t>RDO ACE</t>
    <phoneticPr fontId="4" type="noConversion"/>
  </si>
  <si>
    <t>2023.09.30</t>
    <phoneticPr fontId="4" type="noConversion"/>
  </si>
  <si>
    <t>2023.7.7~14
2023.7.19~24</t>
    <phoneticPr fontId="4" type="noConversion"/>
  </si>
  <si>
    <t>GERDA MAERSK</t>
    <phoneticPr fontId="4" type="noConversion"/>
  </si>
  <si>
    <t>강</t>
    <phoneticPr fontId="9" type="noConversion"/>
  </si>
  <si>
    <t>용1</t>
    <phoneticPr fontId="4" type="noConversion"/>
  </si>
  <si>
    <t>용2</t>
    <phoneticPr fontId="4" type="noConversion"/>
  </si>
  <si>
    <t>F</t>
    <phoneticPr fontId="4" type="noConversion"/>
  </si>
  <si>
    <t>HDMUSAOA97856509</t>
    <phoneticPr fontId="4" type="noConversion"/>
  </si>
  <si>
    <t>DM</t>
    <phoneticPr fontId="9" type="noConversion"/>
  </si>
  <si>
    <t>S.I.F-530
S.I.F-4202
S.I.F-530</t>
    <phoneticPr fontId="4" type="noConversion"/>
  </si>
  <si>
    <t>HYUNDAI SUPREME</t>
    <phoneticPr fontId="4" type="noConversion"/>
  </si>
  <si>
    <t>2023.10.28</t>
    <phoneticPr fontId="4" type="noConversion"/>
  </si>
  <si>
    <t>SA다리살(1016)
SA다리살(964)</t>
    <phoneticPr fontId="4" type="noConversion"/>
  </si>
  <si>
    <t>SA다리살(280)
SA다리살(1589)</t>
    <phoneticPr fontId="4" type="noConversion"/>
  </si>
  <si>
    <t>가슴살</t>
    <phoneticPr fontId="4" type="noConversion"/>
  </si>
  <si>
    <t>2023.11.15</t>
    <phoneticPr fontId="4" type="noConversion"/>
  </si>
  <si>
    <t>23KMTC6597i-6050</t>
    <phoneticPr fontId="1" type="noConversion"/>
  </si>
  <si>
    <t>EST-70</t>
    <phoneticPr fontId="1" type="noConversion"/>
  </si>
  <si>
    <t>ONEYSAOD33287805</t>
    <phoneticPr fontId="4" type="noConversion"/>
  </si>
  <si>
    <t>MAEU232914661</t>
    <phoneticPr fontId="4" type="noConversion"/>
  </si>
  <si>
    <t>NSSLLCBSC2300987</t>
    <phoneticPr fontId="1" type="noConversion"/>
  </si>
  <si>
    <t>작:년월일(읽는법)</t>
    <phoneticPr fontId="1" type="noConversion"/>
  </si>
  <si>
    <t>작:일월년(읽는법)</t>
    <phoneticPr fontId="1" type="noConversion"/>
  </si>
  <si>
    <t>EST-373</t>
    <phoneticPr fontId="1" type="noConversion"/>
  </si>
  <si>
    <t>S.I.F-103
S.I.F-18</t>
    <phoneticPr fontId="1" type="noConversion"/>
  </si>
  <si>
    <t>㈜대성무역</t>
    <phoneticPr fontId="1" type="noConversion"/>
  </si>
  <si>
    <t>2023.12.6~9,11~16</t>
    <phoneticPr fontId="1" type="noConversion"/>
  </si>
  <si>
    <t>S.I.F-601</t>
    <phoneticPr fontId="1" type="noConversion"/>
  </si>
  <si>
    <t>260/280G</t>
    <phoneticPr fontId="1" type="noConversion"/>
  </si>
  <si>
    <t>EST-369</t>
    <phoneticPr fontId="1" type="noConversion"/>
  </si>
  <si>
    <t>S.I.F-1001
S.I.F-2014
S.I.F-1
S.I.F-103</t>
    <phoneticPr fontId="1" type="noConversion"/>
  </si>
  <si>
    <t>SA다리살(320)
SA다리살(473)
SA다리살(393)
SA다리살(766)</t>
    <phoneticPr fontId="1" type="noConversion"/>
  </si>
  <si>
    <t>미국</t>
    <phoneticPr fontId="1" type="noConversion"/>
  </si>
  <si>
    <t>편2</t>
    <phoneticPr fontId="1" type="noConversion"/>
  </si>
  <si>
    <t>대상네트웍스 주식회사</t>
    <phoneticPr fontId="1" type="noConversion"/>
  </si>
  <si>
    <t xml:space="preserve">2023.12.8~12
2023.11.29~12.13
2023.12.26
</t>
    <phoneticPr fontId="1" type="noConversion"/>
  </si>
  <si>
    <t>S.I.F-103
S.I.F-2014</t>
    <phoneticPr fontId="1" type="noConversion"/>
  </si>
  <si>
    <t>SA다리살(1039)
SA다리살(914)</t>
    <phoneticPr fontId="1" type="noConversion"/>
  </si>
  <si>
    <t>SEGU9672900</t>
    <phoneticPr fontId="1" type="noConversion"/>
  </si>
  <si>
    <t>돈육 가공품</t>
    <phoneticPr fontId="1" type="noConversion"/>
  </si>
  <si>
    <t>F-201</t>
    <phoneticPr fontId="1" type="noConversion"/>
  </si>
  <si>
    <t>S.I.F-2172</t>
    <phoneticPr fontId="1" type="noConversion"/>
  </si>
  <si>
    <t>S.I.F-2014</t>
    <phoneticPr fontId="1" type="noConversion"/>
  </si>
  <si>
    <t>NSSLBKBSC2400600</t>
    <phoneticPr fontId="1" type="noConversion"/>
  </si>
  <si>
    <t>2024.11.06</t>
    <phoneticPr fontId="1" type="noConversion"/>
  </si>
  <si>
    <t>S.I.F-1001
S.I.F-103</t>
    <phoneticPr fontId="1" type="noConversion"/>
  </si>
  <si>
    <t>미들윙35/45G</t>
    <phoneticPr fontId="1" type="noConversion"/>
  </si>
  <si>
    <t>SMLMBKK4A8413200</t>
    <phoneticPr fontId="1" type="noConversion"/>
  </si>
  <si>
    <t>미들윙35/45G
윙스틱45/55G</t>
    <phoneticPr fontId="1" type="noConversion"/>
  </si>
  <si>
    <t>대상㈜유통씨아이씨</t>
    <phoneticPr fontId="1" type="noConversion"/>
  </si>
  <si>
    <t>EST-369(975)
EST-369(975)</t>
    <phoneticPr fontId="1" type="noConversion"/>
  </si>
  <si>
    <t>관</t>
    <phoneticPr fontId="9" type="noConversion"/>
  </si>
  <si>
    <t>S.I.F-1001
S.I.F-2014</t>
    <phoneticPr fontId="4" type="noConversion"/>
  </si>
  <si>
    <t>PA다리살(559)
SA다리살(1421)</t>
    <phoneticPr fontId="4" type="noConversion"/>
  </si>
  <si>
    <t>프린트:2025-02-14 14:12:50</t>
  </si>
  <si>
    <t>넘김:2025-02-14 14:12:51</t>
  </si>
  <si>
    <t>8124</t>
  </si>
  <si>
    <t>684C</t>
  </si>
  <si>
    <t>5468</t>
  </si>
  <si>
    <t>대상</t>
    <phoneticPr fontId="1" type="noConversion"/>
  </si>
  <si>
    <t>MAEU246635993</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</si>
  <si>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</si>
  <si>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</si>
  <si>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</si>
  <si>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</si>
  <si>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</si>
  <si>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</si>
  <si>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</si>
  <si>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</si>
  <si>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</si>
  <si>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</si>
  <si>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</si>
  <si>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</si>
  <si>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</si>
  <si>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</si>
  <si>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</si>
  <si>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</si>
  <si>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도원물류</t>
    <phoneticPr fontId="1" type="noConversion"/>
  </si>
  <si>
    <t>KMTCSUB2354087</t>
  </si>
  <si>
    <t>TEMU9482193</t>
  </si>
  <si>
    <t>HLCULIV241190515</t>
  </si>
  <si>
    <t>HLBU9881382</t>
  </si>
  <si>
    <t>물레고동</t>
  </si>
  <si>
    <t>HLCULIV241184268</t>
  </si>
  <si>
    <t>HLBU9667365</t>
  </si>
  <si>
    <t>HLCUSCL250105936</t>
  </si>
  <si>
    <t>HLBU9075026</t>
  </si>
  <si>
    <t>MAEU249323453</t>
  </si>
  <si>
    <t>MNBU3645732</t>
  </si>
  <si>
    <t>2025.02.17</t>
    <phoneticPr fontId="1" type="noConversion"/>
  </si>
  <si>
    <t>SM
여</t>
    <phoneticPr fontId="4" type="noConversion"/>
  </si>
  <si>
    <t>SUDU62SSZ080765E</t>
    <phoneticPr fontId="4" type="noConversion"/>
  </si>
  <si>
    <t>COASUL다리살</t>
    <phoneticPr fontId="4" type="noConversion"/>
  </si>
  <si>
    <t>순2</t>
    <phoneticPr fontId="4" type="noConversion"/>
  </si>
  <si>
    <t>SUDU63ITJ001227D</t>
    <phoneticPr fontId="4" type="noConversion"/>
  </si>
  <si>
    <t>MEDUTO795339</t>
    <phoneticPr fontId="4" type="noConversion"/>
  </si>
  <si>
    <t>2023.04.05</t>
    <phoneticPr fontId="4" type="noConversion"/>
  </si>
  <si>
    <t>2023.2.11,14~17,20~25,28,3.2</t>
    <phoneticPr fontId="4" type="noConversion"/>
  </si>
  <si>
    <t>HDMUSAOA71495900</t>
    <phoneticPr fontId="4" type="noConversion"/>
  </si>
  <si>
    <t>SK</t>
    <phoneticPr fontId="4" type="noConversion"/>
  </si>
  <si>
    <t>Z</t>
    <phoneticPr fontId="4" type="noConversion"/>
  </si>
  <si>
    <t>HDMUSAOA69973428</t>
    <phoneticPr fontId="4" type="noConversion"/>
  </si>
  <si>
    <t>2023.5.3~6.6</t>
    <phoneticPr fontId="4" type="noConversion"/>
  </si>
  <si>
    <t>S.I.F-2014</t>
    <phoneticPr fontId="4" type="noConversion"/>
  </si>
  <si>
    <t>NSSLLCBSC2300578</t>
    <phoneticPr fontId="4" type="noConversion"/>
  </si>
  <si>
    <t>숭1</t>
    <phoneticPr fontId="4" type="noConversion"/>
  </si>
  <si>
    <t>HDMUSAOA65910500</t>
    <phoneticPr fontId="4" type="noConversion"/>
  </si>
  <si>
    <t>23MSCU4346I-5051-</t>
    <phoneticPr fontId="4" type="noConversion"/>
  </si>
  <si>
    <t>23MSCU2161I-1298-</t>
    <phoneticPr fontId="4" type="noConversion"/>
  </si>
  <si>
    <t>동A</t>
    <phoneticPr fontId="4" type="noConversion"/>
  </si>
  <si>
    <t>HDMUSAOA52028321</t>
    <phoneticPr fontId="4" type="noConversion"/>
  </si>
  <si>
    <t>23HDMU067AI-0004-</t>
    <phoneticPr fontId="4" type="noConversion"/>
  </si>
  <si>
    <t>2023.09.17</t>
    <phoneticPr fontId="4" type="noConversion"/>
  </si>
  <si>
    <t>23MAEU0776I-1058-</t>
    <phoneticPr fontId="4" type="noConversion"/>
  </si>
  <si>
    <t>23HLCU6219I-6003-</t>
    <phoneticPr fontId="4" type="noConversion"/>
  </si>
  <si>
    <t>MAERSK NINGBO</t>
    <phoneticPr fontId="4" type="noConversion"/>
  </si>
  <si>
    <t>99A</t>
    <phoneticPr fontId="4" type="noConversion"/>
  </si>
  <si>
    <t>HLCUPN4230661639</t>
    <phoneticPr fontId="4" type="noConversion"/>
  </si>
  <si>
    <t>S.I.F-103</t>
    <phoneticPr fontId="4" type="noConversion"/>
  </si>
  <si>
    <t>2023.7.6~11
2023.7.10~12</t>
    <phoneticPr fontId="4" type="noConversion"/>
  </si>
  <si>
    <t>MEDUAJ884611</t>
    <phoneticPr fontId="4" type="noConversion"/>
  </si>
  <si>
    <t>23ONEY1175I-0007-</t>
    <phoneticPr fontId="4" type="noConversion"/>
  </si>
  <si>
    <t>23ONEY1175I-0004-</t>
    <phoneticPr fontId="4" type="noConversion"/>
  </si>
  <si>
    <t>SZLU9374555</t>
    <phoneticPr fontId="4" type="noConversion"/>
  </si>
  <si>
    <t>23ONEY1175I-0035-</t>
    <phoneticPr fontId="4" type="noConversion"/>
  </si>
  <si>
    <t>MAEUJBS189692</t>
    <phoneticPr fontId="4" type="noConversion"/>
  </si>
  <si>
    <t>23MAEU0798I-1121-</t>
    <phoneticPr fontId="4" type="noConversion"/>
  </si>
  <si>
    <t>23MAEU0798I-1124-</t>
    <phoneticPr fontId="4" type="noConversion"/>
  </si>
  <si>
    <t>E</t>
    <phoneticPr fontId="4" type="noConversion"/>
  </si>
  <si>
    <t>2023.10.15</t>
    <phoneticPr fontId="4" type="noConversion"/>
  </si>
  <si>
    <t>농</t>
    <phoneticPr fontId="9" type="noConversion"/>
  </si>
  <si>
    <t>MSC AVNI</t>
    <phoneticPr fontId="4" type="noConversion"/>
  </si>
  <si>
    <t>2023.10.16</t>
    <phoneticPr fontId="4" type="noConversion"/>
  </si>
  <si>
    <t>혈</t>
    <phoneticPr fontId="9" type="noConversion"/>
  </si>
  <si>
    <t>23HDMU122AI-0133-</t>
    <phoneticPr fontId="4" type="noConversion"/>
  </si>
  <si>
    <t>LM</t>
    <phoneticPr fontId="4" type="noConversion"/>
  </si>
  <si>
    <t>23ONEY1175I-0016-</t>
    <phoneticPr fontId="4" type="noConversion"/>
  </si>
  <si>
    <t>MEDUAJ882763</t>
    <phoneticPr fontId="4" type="noConversion"/>
  </si>
  <si>
    <t>23MSCU4451I-0011-</t>
    <phoneticPr fontId="4" type="noConversion"/>
  </si>
  <si>
    <t>2023.10.17</t>
    <phoneticPr fontId="4" type="noConversion"/>
  </si>
  <si>
    <t>격</t>
    <phoneticPr fontId="9" type="noConversion"/>
  </si>
  <si>
    <t>MAEUJBS191794</t>
    <phoneticPr fontId="4" type="noConversion"/>
  </si>
  <si>
    <t>23HDMU128AI-0088-</t>
    <phoneticPr fontId="4" type="noConversion"/>
  </si>
  <si>
    <t>23MSCU4451i-0012-</t>
    <phoneticPr fontId="4" type="noConversion"/>
  </si>
  <si>
    <t>KHARIS HERITAGE</t>
    <phoneticPr fontId="4" type="noConversion"/>
  </si>
  <si>
    <t>2023.10.21</t>
    <phoneticPr fontId="4" type="noConversion"/>
  </si>
  <si>
    <t>2023.10.20</t>
    <phoneticPr fontId="4" type="noConversion"/>
  </si>
  <si>
    <t>2023.6.21~7.18
2023.8.1~3
2023.7.3~12</t>
    <phoneticPr fontId="4" type="noConversion"/>
  </si>
  <si>
    <t>2023.11.03</t>
    <phoneticPr fontId="4" type="noConversion"/>
  </si>
  <si>
    <t>2023.11.04</t>
    <phoneticPr fontId="4" type="noConversion"/>
  </si>
  <si>
    <t>양도증 X</t>
    <phoneticPr fontId="4" type="noConversion"/>
  </si>
  <si>
    <t>타1</t>
    <phoneticPr fontId="1" type="noConversion"/>
  </si>
  <si>
    <t>풍</t>
    <phoneticPr fontId="1" type="noConversion"/>
  </si>
  <si>
    <t>MNBU4154369</t>
    <phoneticPr fontId="4" type="noConversion"/>
  </si>
  <si>
    <t>23NSSLL026I-3056-</t>
    <phoneticPr fontId="1" type="noConversion"/>
  </si>
  <si>
    <t>가</t>
    <phoneticPr fontId="1" type="noConversion"/>
  </si>
  <si>
    <t>양도증 ○</t>
    <phoneticPr fontId="4" type="noConversion"/>
  </si>
  <si>
    <t>2023.11.11,13~17
2023.10.3,6,10,11</t>
    <phoneticPr fontId="1" type="noConversion"/>
  </si>
  <si>
    <t>2023.11.8~22
2023.10.27~11.14</t>
    <phoneticPr fontId="1" type="noConversion"/>
  </si>
  <si>
    <t>HANSA HARBURG</t>
    <phoneticPr fontId="1" type="noConversion"/>
  </si>
  <si>
    <t>MAEU234717968</t>
    <phoneticPr fontId="1" type="noConversion"/>
  </si>
  <si>
    <t>S.I.F-103(1375)
S.I.F-1(604)</t>
    <phoneticPr fontId="1" type="noConversion"/>
  </si>
  <si>
    <t>활</t>
    <phoneticPr fontId="1" type="noConversion"/>
  </si>
  <si>
    <t>편1</t>
    <phoneticPr fontId="1" type="noConversion"/>
  </si>
  <si>
    <t>2023.12.6~9
2023.11.27~12.13</t>
    <phoneticPr fontId="1" type="noConversion"/>
  </si>
  <si>
    <t>2024.04.26</t>
    <phoneticPr fontId="1" type="noConversion"/>
  </si>
  <si>
    <t>2024.2.28,29,3.1,2,4~7</t>
    <phoneticPr fontId="1" type="noConversion"/>
  </si>
  <si>
    <t>폭1</t>
    <phoneticPr fontId="1" type="noConversion"/>
  </si>
  <si>
    <t>벼2</t>
    <phoneticPr fontId="1" type="noConversion"/>
  </si>
  <si>
    <t>2024.3.30,4.1,5,11,15,20</t>
    <phoneticPr fontId="1" type="noConversion"/>
  </si>
  <si>
    <t>1100
800</t>
    <phoneticPr fontId="1" type="noConversion"/>
  </si>
  <si>
    <t>2024.07.11</t>
    <phoneticPr fontId="1" type="noConversion"/>
  </si>
  <si>
    <t>957
959</t>
    <phoneticPr fontId="1" type="noConversion"/>
  </si>
  <si>
    <t>목</t>
    <phoneticPr fontId="1" type="noConversion"/>
  </si>
  <si>
    <t>전층</t>
    <phoneticPr fontId="1" type="noConversion"/>
  </si>
  <si>
    <t>2024.8.7,8,10,14,16,17</t>
    <phoneticPr fontId="1" type="noConversion"/>
  </si>
  <si>
    <t>P-31</t>
    <phoneticPr fontId="1" type="noConversion"/>
  </si>
  <si>
    <t>2024.8.15,16
2024.8.10~16
2024.7.23,24</t>
    <phoneticPr fontId="1" type="noConversion"/>
  </si>
  <si>
    <t>FBIU5231232</t>
    <phoneticPr fontId="1" type="noConversion"/>
  </si>
  <si>
    <t>2024.9.20,21,23,24,27,28,10.1,7,11,12</t>
    <phoneticPr fontId="1" type="noConversion"/>
  </si>
  <si>
    <t>SZLU9926124</t>
    <phoneticPr fontId="1" type="noConversion"/>
  </si>
  <si>
    <t>2024.10.11,12,14~16,18</t>
    <phoneticPr fontId="1" type="noConversion"/>
  </si>
  <si>
    <t>958
959</t>
    <phoneticPr fontId="1" type="noConversion"/>
  </si>
  <si>
    <t>2024.9.10~12</t>
    <phoneticPr fontId="1" type="noConversion"/>
  </si>
  <si>
    <t>2024.11.6~9,11~13</t>
    <phoneticPr fontId="1" type="noConversion"/>
  </si>
  <si>
    <t>YMJAB951079240</t>
    <phoneticPr fontId="1" type="noConversion"/>
  </si>
  <si>
    <t>SITC MAKASSAR</t>
    <phoneticPr fontId="1" type="noConversion"/>
  </si>
  <si>
    <t>2024.10.18,11.18</t>
    <phoneticPr fontId="1" type="noConversion"/>
  </si>
  <si>
    <t>통
ER
140
족</t>
    <phoneticPr fontId="1" type="noConversion"/>
  </si>
  <si>
    <t>2024.10.29,11.11,16,12.11</t>
    <phoneticPr fontId="1" type="noConversion"/>
  </si>
  <si>
    <t>S.I.F-103,2014</t>
    <phoneticPr fontId="1" type="noConversion"/>
  </si>
  <si>
    <t>프린트:2025-02-17 16:05:48</t>
  </si>
  <si>
    <t>넘김:2025-02-17 16:05:58</t>
  </si>
  <si>
    <t>0980</t>
  </si>
  <si>
    <t>3/27(금)작업</t>
    <phoneticPr fontId="1" type="noConversion"/>
  </si>
  <si>
    <t>닭(태국)</t>
    <phoneticPr fontId="1" type="noConversion"/>
  </si>
  <si>
    <t xml:space="preserve">CMA CGM OHIO  </t>
    <phoneticPr fontId="1" type="noConversion"/>
  </si>
  <si>
    <t>홍합살</t>
    <phoneticPr fontId="1" type="noConversion"/>
  </si>
  <si>
    <t>4/7작업</t>
    <phoneticPr fontId="1" type="noConversion"/>
  </si>
  <si>
    <t>JH(3대)</t>
    <phoneticPr fontId="1" type="noConversion"/>
  </si>
  <si>
    <t>4/21(화)회수마감(회수 미정)</t>
    <phoneticPr fontId="1" type="noConversion"/>
  </si>
  <si>
    <t>NSSLBKBSC2000295</t>
    <phoneticPr fontId="1" type="noConversion"/>
  </si>
  <si>
    <t>붉은새우</t>
    <phoneticPr fontId="1" type="noConversion"/>
  </si>
  <si>
    <t>5/7(목)작업</t>
    <phoneticPr fontId="1" type="noConversion"/>
  </si>
  <si>
    <t>5/25작업</t>
    <phoneticPr fontId="1" type="noConversion"/>
  </si>
  <si>
    <t>6/1작업</t>
    <phoneticPr fontId="1" type="noConversion"/>
  </si>
  <si>
    <t>6/2작업</t>
    <phoneticPr fontId="1" type="noConversion"/>
  </si>
  <si>
    <t>TEMU9482193</t>
    <phoneticPr fontId="1" type="noConversion"/>
  </si>
  <si>
    <t>6/9(화)작업</t>
    <phoneticPr fontId="1" type="noConversion"/>
  </si>
  <si>
    <t>6/25(목) 09시 CY반입됨.(7/8(수)조출이전)</t>
    <phoneticPr fontId="1" type="noConversion"/>
  </si>
  <si>
    <t>MEDU9101627</t>
    <phoneticPr fontId="1" type="noConversion"/>
  </si>
  <si>
    <t>7/15(수)12시접안 익일 03시 출항 예정</t>
    <phoneticPr fontId="1" type="noConversion"/>
  </si>
  <si>
    <t>민어 2300</t>
  </si>
  <si>
    <t>4000 고동</t>
  </si>
  <si>
    <t>840 연어</t>
  </si>
  <si>
    <t>MSC CHIYO</t>
  </si>
  <si>
    <t>HLCUSCL250116650</t>
    <phoneticPr fontId="1" type="noConversion"/>
  </si>
  <si>
    <t>03/03(월)입항예정</t>
    <phoneticPr fontId="1" type="noConversion"/>
  </si>
  <si>
    <t>HLCUSCL250116683</t>
    <phoneticPr fontId="1" type="noConversion"/>
  </si>
  <si>
    <t>?????(양밍)</t>
    <phoneticPr fontId="1" type="noConversion"/>
  </si>
  <si>
    <t>EVER FIT V</t>
    <phoneticPr fontId="1" type="noConversion"/>
  </si>
  <si>
    <t>910516340001</t>
    <phoneticPr fontId="1" type="noConversion"/>
  </si>
  <si>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</si>
  <si>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</si>
  <si>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</si>
  <si>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</si>
  <si>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</si>
  <si>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</si>
  <si>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</si>
  <si>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</si>
  <si>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이지스.수조출</t>
    <phoneticPr fontId="1" type="noConversion"/>
  </si>
  <si>
    <t>대상 : 삼현</t>
    <phoneticPr fontId="1" type="noConversion"/>
  </si>
  <si>
    <t>MADRID EXPRESS</t>
    <phoneticPr fontId="1" type="noConversion"/>
  </si>
  <si>
    <t>FSCU5808006</t>
  </si>
  <si>
    <t>ONEYSCLE00804500</t>
    <phoneticPr fontId="1" type="noConversion"/>
  </si>
  <si>
    <t>수월한 : 대흥기업</t>
    <phoneticPr fontId="1" type="noConversion"/>
  </si>
  <si>
    <t>SNG0452708</t>
  </si>
  <si>
    <t>SZLU9626744</t>
  </si>
  <si>
    <t>HDMUBKKA09008500</t>
  </si>
  <si>
    <t>HMMU5465063</t>
  </si>
  <si>
    <t>2번</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</si>
  <si>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</si>
  <si>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</si>
  <si>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</si>
  <si>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</si>
  <si>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</si>
  <si>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</si>
  <si>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</si>
  <si>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</si>
  <si>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</si>
  <si>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</si>
  <si>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</si>
  <si>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</si>
  <si>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</si>
  <si>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</si>
  <si>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ONEU8009839</t>
  </si>
  <si>
    <t>가공일</t>
    <phoneticPr fontId="4" type="noConversion"/>
  </si>
  <si>
    <t>25CMAL0092i-3038-</t>
    <phoneticPr fontId="1" type="noConversion"/>
  </si>
  <si>
    <t>2024.10.1~11.22</t>
  </si>
  <si>
    <t>MAEUSSZ778484</t>
  </si>
  <si>
    <t>2024.12.17~18</t>
  </si>
  <si>
    <t>MNBU4330030</t>
  </si>
  <si>
    <t>20247.12.13~17</t>
  </si>
  <si>
    <t>20254.12.14~2025.1.17</t>
  </si>
  <si>
    <t>순번</t>
    <phoneticPr fontId="1" type="noConversion"/>
  </si>
  <si>
    <t>이름</t>
    <phoneticPr fontId="9" type="noConversion"/>
  </si>
  <si>
    <t>입항
예정</t>
    <phoneticPr fontId="9" type="noConversion"/>
  </si>
  <si>
    <t>주의</t>
    <phoneticPr fontId="9" type="noConversion"/>
  </si>
  <si>
    <t>남1</t>
    <phoneticPr fontId="4" type="noConversion"/>
  </si>
  <si>
    <t>해</t>
    <phoneticPr fontId="4" type="noConversion"/>
  </si>
  <si>
    <t>CUR0241167E</t>
    <phoneticPr fontId="4" type="noConversion"/>
  </si>
  <si>
    <t>APL YANGSHAN</t>
    <phoneticPr fontId="4" type="noConversion"/>
  </si>
  <si>
    <t>MAERSK ESSEN</t>
    <phoneticPr fontId="4" type="noConversion"/>
  </si>
  <si>
    <t>23MAEU0067I-1101-</t>
    <phoneticPr fontId="4" type="noConversion"/>
  </si>
  <si>
    <t>2023.01.12</t>
    <phoneticPr fontId="4" type="noConversion"/>
  </si>
  <si>
    <t>CUR0241900A</t>
    <phoneticPr fontId="4" type="noConversion"/>
  </si>
  <si>
    <t>23CMAL0022I-2001-</t>
    <phoneticPr fontId="4" type="noConversion"/>
  </si>
  <si>
    <t>SUDU62ITJ030352G</t>
    <phoneticPr fontId="4" type="noConversion"/>
  </si>
  <si>
    <t>BP</t>
    <phoneticPr fontId="4" type="noConversion"/>
  </si>
  <si>
    <t>23MAEU0040I-1137-</t>
    <phoneticPr fontId="4" type="noConversion"/>
  </si>
  <si>
    <t>23COSU0004I-0018-</t>
    <phoneticPr fontId="4" type="noConversion"/>
  </si>
  <si>
    <t>MAEUJBS167798</t>
    <phoneticPr fontId="4" type="noConversion"/>
  </si>
  <si>
    <t>23MAEU0040I-1144-</t>
    <phoneticPr fontId="4" type="noConversion"/>
  </si>
  <si>
    <t>2023.01.28</t>
    <phoneticPr fontId="4" type="noConversion"/>
  </si>
  <si>
    <t>23HLCU5422I-6004-</t>
    <phoneticPr fontId="4" type="noConversion"/>
  </si>
  <si>
    <t>2023.01.30</t>
    <phoneticPr fontId="4" type="noConversion"/>
  </si>
  <si>
    <t>싸이정육</t>
    <phoneticPr fontId="4" type="noConversion"/>
  </si>
  <si>
    <t>2023.01.31</t>
    <phoneticPr fontId="4" type="noConversion"/>
  </si>
  <si>
    <t>EST-165</t>
    <phoneticPr fontId="4" type="noConversion"/>
  </si>
  <si>
    <t>2023.02.08</t>
    <phoneticPr fontId="4" type="noConversion"/>
  </si>
  <si>
    <t>개1</t>
    <phoneticPr fontId="4" type="noConversion"/>
  </si>
  <si>
    <t>마A</t>
    <phoneticPr fontId="4" type="noConversion"/>
  </si>
  <si>
    <t>MEDUSF284575</t>
    <phoneticPr fontId="4" type="noConversion"/>
  </si>
  <si>
    <t>50V</t>
    <phoneticPr fontId="4" type="noConversion"/>
  </si>
  <si>
    <t>50Y</t>
    <phoneticPr fontId="4" type="noConversion"/>
  </si>
  <si>
    <t>MEDUAJ563231</t>
    <phoneticPr fontId="4" type="noConversion"/>
  </si>
  <si>
    <t>MEDUAJ564627</t>
    <phoneticPr fontId="4" type="noConversion"/>
  </si>
  <si>
    <t>23HLCU5503I-5004-</t>
    <phoneticPr fontId="4" type="noConversion"/>
  </si>
  <si>
    <t>HDMUSAOA68081900</t>
    <phoneticPr fontId="4" type="noConversion"/>
  </si>
  <si>
    <t>살2</t>
    <phoneticPr fontId="4" type="noConversion"/>
  </si>
  <si>
    <t>2023.02.18</t>
    <phoneticPr fontId="4" type="noConversion"/>
  </si>
  <si>
    <t>2023.02.21</t>
    <phoneticPr fontId="4" type="noConversion"/>
  </si>
  <si>
    <t>CUR0243188B</t>
    <phoneticPr fontId="4" type="noConversion"/>
  </si>
  <si>
    <t>2023.02.22</t>
    <phoneticPr fontId="4" type="noConversion"/>
  </si>
  <si>
    <t>NA다리살</t>
    <phoneticPr fontId="4" type="noConversion"/>
  </si>
  <si>
    <t>2023.02.27</t>
    <phoneticPr fontId="4" type="noConversion"/>
  </si>
  <si>
    <t>2023.03.04</t>
    <phoneticPr fontId="4" type="noConversion"/>
  </si>
  <si>
    <t>MEDUAJ585853</t>
    <phoneticPr fontId="4" type="noConversion"/>
  </si>
  <si>
    <t>23MSCU3063I-5029-</t>
    <phoneticPr fontId="4" type="noConversion"/>
  </si>
  <si>
    <t>요1</t>
    <phoneticPr fontId="4" type="noConversion"/>
  </si>
  <si>
    <t>누2</t>
    <phoneticPr fontId="4" type="noConversion"/>
  </si>
  <si>
    <t>HDMUSAOA69289602</t>
    <phoneticPr fontId="4" type="noConversion"/>
  </si>
  <si>
    <t>HDMUSAOA69289610</t>
    <phoneticPr fontId="4" type="noConversion"/>
  </si>
  <si>
    <t>23HDMUA707I-0090-</t>
    <phoneticPr fontId="4" type="noConversion"/>
  </si>
  <si>
    <t>2023.03.09</t>
    <phoneticPr fontId="4" type="noConversion"/>
  </si>
  <si>
    <t>HDMUSAOA86161604</t>
    <phoneticPr fontId="4" type="noConversion"/>
  </si>
  <si>
    <t>2023.1.4~18</t>
    <phoneticPr fontId="4" type="noConversion"/>
  </si>
  <si>
    <t>23HDMUA703I-0046-</t>
    <phoneticPr fontId="4" type="noConversion"/>
  </si>
  <si>
    <t>HDMUSAOA39863300</t>
    <phoneticPr fontId="4" type="noConversion"/>
  </si>
  <si>
    <t>23HDMUA703I-0034-</t>
    <phoneticPr fontId="4" type="noConversion"/>
  </si>
  <si>
    <t>23HDMUA703I-0025-</t>
    <phoneticPr fontId="4" type="noConversion"/>
  </si>
  <si>
    <t>CUR0244034B</t>
    <phoneticPr fontId="4" type="noConversion"/>
  </si>
  <si>
    <t>CMA CGM COCHIN</t>
    <phoneticPr fontId="4" type="noConversion"/>
  </si>
  <si>
    <t>23CMAL0120I-2008-</t>
    <phoneticPr fontId="4" type="noConversion"/>
  </si>
  <si>
    <t>NSSLLCBSC2300178</t>
    <phoneticPr fontId="4" type="noConversion"/>
  </si>
  <si>
    <t>순1</t>
    <phoneticPr fontId="4" type="noConversion"/>
  </si>
  <si>
    <t>23CMAL0103I-3005-</t>
    <phoneticPr fontId="4" type="noConversion"/>
  </si>
  <si>
    <t>S.I.F-18
S.I.F-103
S.I.F-2014</t>
    <phoneticPr fontId="4" type="noConversion"/>
  </si>
  <si>
    <t>PA다리살(1456)
PA다리살(520)
PA다리살(4)</t>
    <phoneticPr fontId="4" type="noConversion"/>
  </si>
  <si>
    <t>2022.11.5~18
2022.10.14~11.9
2022.11.8</t>
    <phoneticPr fontId="4" type="noConversion"/>
  </si>
  <si>
    <t>CUR9053841B</t>
    <phoneticPr fontId="4" type="noConversion"/>
  </si>
  <si>
    <t>CUR9053841E</t>
    <phoneticPr fontId="4" type="noConversion"/>
  </si>
  <si>
    <t>당2</t>
    <phoneticPr fontId="4" type="noConversion"/>
  </si>
  <si>
    <t>23ZIMU0096I-0010-</t>
    <phoneticPr fontId="4" type="noConversion"/>
  </si>
  <si>
    <t>결B</t>
    <phoneticPr fontId="4" type="noConversion"/>
  </si>
  <si>
    <t>SUDU63ITJ001227X</t>
    <phoneticPr fontId="4" type="noConversion"/>
  </si>
  <si>
    <t>23ZIMU0096I-1073-</t>
    <phoneticPr fontId="4" type="noConversion"/>
  </si>
  <si>
    <t>MNBU3457273</t>
    <phoneticPr fontId="4" type="noConversion"/>
  </si>
  <si>
    <t>COSU6350773410</t>
    <phoneticPr fontId="4" type="noConversion"/>
  </si>
  <si>
    <t>SNKO190230300479</t>
    <phoneticPr fontId="4" type="noConversion"/>
  </si>
  <si>
    <t>2023.03.24</t>
    <phoneticPr fontId="4" type="noConversion"/>
  </si>
  <si>
    <t>돌1</t>
    <phoneticPr fontId="4" type="noConversion"/>
  </si>
  <si>
    <t>23MAEU0228I-0017-</t>
    <phoneticPr fontId="4" type="noConversion"/>
  </si>
  <si>
    <t>차B</t>
    <phoneticPr fontId="4" type="noConversion"/>
  </si>
  <si>
    <t>SUDU63ITJ001227A</t>
    <phoneticPr fontId="4" type="noConversion"/>
  </si>
  <si>
    <t>2023.1.26~2.1</t>
    <phoneticPr fontId="4" type="noConversion"/>
  </si>
  <si>
    <t>2023.03.28</t>
    <phoneticPr fontId="4" type="noConversion"/>
  </si>
  <si>
    <t>23MAEU0264I-1076-</t>
    <phoneticPr fontId="4" type="noConversion"/>
  </si>
  <si>
    <t>23HLCU5623I-0015-</t>
    <phoneticPr fontId="4" type="noConversion"/>
  </si>
  <si>
    <t>23MAEU0262I-1012-</t>
    <phoneticPr fontId="4" type="noConversion"/>
  </si>
  <si>
    <t>23ONEY0371I-6004-</t>
    <phoneticPr fontId="4" type="noConversion"/>
  </si>
  <si>
    <t>23ONEY0371I-5022-</t>
    <phoneticPr fontId="4" type="noConversion"/>
  </si>
  <si>
    <t>HYUNDAI INTEGRAL</t>
    <phoneticPr fontId="4" type="noConversion"/>
  </si>
  <si>
    <t>23HDMUA704I-0058-</t>
    <phoneticPr fontId="4" type="noConversion"/>
  </si>
  <si>
    <t>진</t>
    <phoneticPr fontId="4" type="noConversion"/>
  </si>
  <si>
    <t>S.I.F-3125</t>
    <phoneticPr fontId="4" type="noConversion"/>
  </si>
  <si>
    <t>HLCUIT1230214255</t>
    <phoneticPr fontId="4" type="noConversion"/>
  </si>
  <si>
    <t>MS1</t>
    <phoneticPr fontId="4" type="noConversion"/>
  </si>
  <si>
    <t>MEDUP1394576</t>
    <phoneticPr fontId="4" type="noConversion"/>
  </si>
  <si>
    <t>23ONEY0371I-0118-</t>
    <phoneticPr fontId="4" type="noConversion"/>
  </si>
  <si>
    <t>HDMUSAOA45440203</t>
    <phoneticPr fontId="4" type="noConversion"/>
  </si>
  <si>
    <t>HDMUSAOA44537900</t>
    <phoneticPr fontId="4" type="noConversion"/>
  </si>
  <si>
    <t>23HDMUA701I-0003-</t>
    <phoneticPr fontId="4" type="noConversion"/>
  </si>
  <si>
    <t>활1</t>
    <phoneticPr fontId="4" type="noConversion"/>
  </si>
  <si>
    <t>찬2</t>
    <phoneticPr fontId="4" type="noConversion"/>
  </si>
  <si>
    <t>COSU6351366909</t>
    <phoneticPr fontId="4" type="noConversion"/>
  </si>
  <si>
    <t>23KRCL0013I-3011-</t>
    <phoneticPr fontId="4" type="noConversion"/>
  </si>
  <si>
    <t>MAEU609408940</t>
    <phoneticPr fontId="4" type="noConversion"/>
  </si>
  <si>
    <t>23MAEU0304I-1119-</t>
    <phoneticPr fontId="4" type="noConversion"/>
  </si>
  <si>
    <t xml:space="preserve">조각정육20/25G
조각정육25/30G
</t>
    <phoneticPr fontId="4" type="noConversion"/>
  </si>
  <si>
    <t>옥
VC</t>
    <phoneticPr fontId="4" type="noConversion"/>
  </si>
  <si>
    <t>치A</t>
    <phoneticPr fontId="4" type="noConversion"/>
  </si>
  <si>
    <t>치B</t>
    <phoneticPr fontId="4" type="noConversion"/>
  </si>
  <si>
    <t>23HDMUA774I-0080-</t>
    <phoneticPr fontId="4" type="noConversion"/>
  </si>
  <si>
    <t>MAERSK LINS</t>
    <phoneticPr fontId="4" type="noConversion"/>
  </si>
  <si>
    <t>SNKO190230302943</t>
    <phoneticPr fontId="4" type="noConversion"/>
  </si>
  <si>
    <t>23HASL0678I-6040-</t>
    <phoneticPr fontId="4" type="noConversion"/>
  </si>
  <si>
    <t>2023.04.16</t>
    <phoneticPr fontId="4" type="noConversion"/>
  </si>
  <si>
    <t>23MSCU2068I-0103-</t>
    <phoneticPr fontId="4" type="noConversion"/>
  </si>
  <si>
    <t>MEDUAJ646069</t>
    <phoneticPr fontId="4" type="noConversion"/>
  </si>
  <si>
    <t>23MSCU2068I-0106-</t>
    <phoneticPr fontId="4" type="noConversion"/>
  </si>
  <si>
    <t>화3</t>
    <phoneticPr fontId="4" type="noConversion"/>
  </si>
  <si>
    <t>HLCUIT1230308700</t>
    <phoneticPr fontId="4" type="noConversion"/>
  </si>
  <si>
    <t>23HLCU5718I-6004-</t>
    <phoneticPr fontId="4" type="noConversion"/>
  </si>
  <si>
    <t>DJLU5900079</t>
    <phoneticPr fontId="4" type="noConversion"/>
  </si>
  <si>
    <t>DJSCLCH230000941</t>
    <phoneticPr fontId="4" type="noConversion"/>
  </si>
  <si>
    <t>MEDUSF296173</t>
    <phoneticPr fontId="4" type="noConversion"/>
  </si>
  <si>
    <t>날개</t>
    <phoneticPr fontId="4" type="noConversion"/>
  </si>
  <si>
    <t>MEDUSF296181</t>
    <phoneticPr fontId="4" type="noConversion"/>
  </si>
  <si>
    <t>23MSCU2065I-0046-</t>
    <phoneticPr fontId="4" type="noConversion"/>
  </si>
  <si>
    <t>23MSCU2065I-0027-</t>
    <phoneticPr fontId="4" type="noConversion"/>
  </si>
  <si>
    <t>재3</t>
    <phoneticPr fontId="4" type="noConversion"/>
  </si>
  <si>
    <t>촉2</t>
    <phoneticPr fontId="4" type="noConversion"/>
  </si>
  <si>
    <t>혼2</t>
    <phoneticPr fontId="4" type="noConversion"/>
  </si>
  <si>
    <t>SERRA정육</t>
    <phoneticPr fontId="4" type="noConversion"/>
  </si>
  <si>
    <t>작:2025년1월1일까지</t>
    <phoneticPr fontId="4" type="noConversion"/>
  </si>
  <si>
    <t>SEASPAN OSPREY</t>
    <phoneticPr fontId="4" type="noConversion"/>
  </si>
  <si>
    <t>23ONEY0477I-0015-</t>
    <phoneticPr fontId="4" type="noConversion"/>
  </si>
  <si>
    <t>2023.05.09</t>
    <phoneticPr fontId="4" type="noConversion"/>
  </si>
  <si>
    <t>OERU4007620</t>
    <phoneticPr fontId="4" type="noConversion"/>
  </si>
  <si>
    <t>OOCL HO CHI MINH CIT</t>
    <phoneticPr fontId="4" type="noConversion"/>
  </si>
  <si>
    <t>23COSU0056I-0001-</t>
    <phoneticPr fontId="4" type="noConversion"/>
  </si>
  <si>
    <t>DJSCLCH230001022</t>
    <phoneticPr fontId="4" type="noConversion"/>
  </si>
  <si>
    <t>DJLU5900166</t>
    <phoneticPr fontId="4" type="noConversion"/>
  </si>
  <si>
    <t>23SNKO2129I-5101-</t>
    <phoneticPr fontId="4" type="noConversion"/>
  </si>
  <si>
    <t>FA</t>
    <phoneticPr fontId="4" type="noConversion"/>
  </si>
  <si>
    <t>2023.05.15</t>
    <phoneticPr fontId="4" type="noConversion"/>
  </si>
  <si>
    <t>MAERSK LANCO</t>
    <phoneticPr fontId="4" type="noConversion"/>
  </si>
  <si>
    <t>ONEYSAOD09100900</t>
    <phoneticPr fontId="4" type="noConversion"/>
  </si>
  <si>
    <t>MEDUAJ700411</t>
    <phoneticPr fontId="4" type="noConversion"/>
  </si>
  <si>
    <t>2023.2.24~3.13</t>
    <phoneticPr fontId="4" type="noConversion"/>
  </si>
  <si>
    <t>ATACAMA</t>
    <phoneticPr fontId="4" type="noConversion"/>
  </si>
  <si>
    <t>GU다리살</t>
    <phoneticPr fontId="4" type="noConversion"/>
  </si>
  <si>
    <t>약2</t>
    <phoneticPr fontId="4" type="noConversion"/>
  </si>
  <si>
    <t>KMTCLCH4301132</t>
    <phoneticPr fontId="4" type="noConversion"/>
  </si>
  <si>
    <t>V</t>
    <phoneticPr fontId="4" type="noConversion"/>
  </si>
  <si>
    <t>표2</t>
    <phoneticPr fontId="4" type="noConversion"/>
  </si>
  <si>
    <t>두A</t>
    <phoneticPr fontId="4" type="noConversion"/>
  </si>
  <si>
    <t>2023.06.02</t>
    <phoneticPr fontId="4" type="noConversion"/>
  </si>
  <si>
    <t>정1</t>
    <phoneticPr fontId="4" type="noConversion"/>
  </si>
  <si>
    <t>2023.06.17</t>
    <phoneticPr fontId="4" type="noConversion"/>
  </si>
  <si>
    <t>2023.06.20</t>
    <phoneticPr fontId="4" type="noConversion"/>
  </si>
  <si>
    <t>2023.5.2,3</t>
    <phoneticPr fontId="4" type="noConversion"/>
  </si>
  <si>
    <t>총2</t>
    <phoneticPr fontId="4" type="noConversion"/>
  </si>
  <si>
    <t>사A</t>
    <phoneticPr fontId="4" type="noConversion"/>
  </si>
  <si>
    <t>사B</t>
    <phoneticPr fontId="4" type="noConversion"/>
  </si>
  <si>
    <t>3층
1층</t>
    <phoneticPr fontId="4" type="noConversion"/>
  </si>
  <si>
    <t>채</t>
    <phoneticPr fontId="4" type="noConversion"/>
  </si>
  <si>
    <t>2023.07.20</t>
    <phoneticPr fontId="4" type="noConversion"/>
  </si>
  <si>
    <t>2023.07.22</t>
    <phoneticPr fontId="4" type="noConversion"/>
  </si>
  <si>
    <t>2023.07.30</t>
    <phoneticPr fontId="4" type="noConversion"/>
  </si>
  <si>
    <t>23HDMUA975I-0043-</t>
    <phoneticPr fontId="4" type="noConversion"/>
  </si>
  <si>
    <t>HDMUSAOA69973429</t>
    <phoneticPr fontId="4" type="noConversion"/>
  </si>
  <si>
    <t>23HDMUA926I-0092-</t>
    <phoneticPr fontId="4" type="noConversion"/>
  </si>
  <si>
    <t>식1</t>
    <phoneticPr fontId="4" type="noConversion"/>
  </si>
  <si>
    <t>ONEYSAOD17232702</t>
    <phoneticPr fontId="4" type="noConversion"/>
  </si>
  <si>
    <t>현대코퍼레이션홀딩스㈜경기지사</t>
    <phoneticPr fontId="4" type="noConversion"/>
  </si>
  <si>
    <t>절</t>
    <phoneticPr fontId="4" type="noConversion"/>
  </si>
  <si>
    <t>S.I.F-1001</t>
    <phoneticPr fontId="4" type="noConversion"/>
  </si>
  <si>
    <t>2023.5.2~6.8
2023.5.24</t>
    <phoneticPr fontId="4" type="noConversion"/>
  </si>
  <si>
    <t>2023.6.19,24,26,28,30,7.1,3,4,10</t>
    <phoneticPr fontId="4" type="noConversion"/>
  </si>
  <si>
    <t>23COHEL629I-9001-</t>
    <phoneticPr fontId="4" type="noConversion"/>
  </si>
  <si>
    <t>숭2</t>
    <phoneticPr fontId="4" type="noConversion"/>
  </si>
  <si>
    <t>23HDMUA994I-0084-</t>
    <phoneticPr fontId="4" type="noConversion"/>
  </si>
  <si>
    <t>HDMUSAOA65910507</t>
    <phoneticPr fontId="4" type="noConversion"/>
  </si>
  <si>
    <t>타3</t>
    <phoneticPr fontId="4" type="noConversion"/>
  </si>
  <si>
    <t>S.I.F-1
S.I.F-1001
S.I.F-2014</t>
    <phoneticPr fontId="4" type="noConversion"/>
  </si>
  <si>
    <t>2023.5.29,30
2023.5.16~31
2023.5.24~30</t>
    <phoneticPr fontId="4" type="noConversion"/>
  </si>
  <si>
    <t>풍1</t>
    <phoneticPr fontId="4" type="noConversion"/>
  </si>
  <si>
    <t>23MSCU5062I-1201-</t>
    <phoneticPr fontId="4" type="noConversion"/>
  </si>
  <si>
    <t>MAEUJBS186377</t>
    <phoneticPr fontId="4" type="noConversion"/>
  </si>
  <si>
    <t>23MSCU2161I-1296-</t>
    <phoneticPr fontId="4" type="noConversion"/>
  </si>
  <si>
    <t>YB</t>
    <phoneticPr fontId="4" type="noConversion"/>
  </si>
  <si>
    <t>미정</t>
    <phoneticPr fontId="4" type="noConversion"/>
  </si>
  <si>
    <t>23HDMUA992I-0282-</t>
    <phoneticPr fontId="4" type="noConversion"/>
  </si>
  <si>
    <t>23HDMUA992I-0321-</t>
    <phoneticPr fontId="4" type="noConversion"/>
  </si>
  <si>
    <t>S.I.F-1215</t>
    <phoneticPr fontId="4" type="noConversion"/>
  </si>
  <si>
    <t>2023.6.30</t>
    <phoneticPr fontId="4" type="noConversion"/>
  </si>
  <si>
    <t>NVT300116000</t>
    <phoneticPr fontId="4" type="noConversion"/>
  </si>
  <si>
    <t>HMMU5419622</t>
    <phoneticPr fontId="4" type="noConversion"/>
  </si>
  <si>
    <t>23HDMUA992I-0285-</t>
    <phoneticPr fontId="4" type="noConversion"/>
  </si>
  <si>
    <t>HMMU5480999</t>
    <phoneticPr fontId="4" type="noConversion"/>
  </si>
  <si>
    <t>HDMUSAOA52028305</t>
    <phoneticPr fontId="4" type="noConversion"/>
  </si>
  <si>
    <t>HDMUSAOA52028318</t>
    <phoneticPr fontId="4" type="noConversion"/>
  </si>
  <si>
    <t>23HDMUA992I-0287-</t>
    <phoneticPr fontId="4" type="noConversion"/>
  </si>
  <si>
    <t>2023.09.09</t>
    <phoneticPr fontId="4" type="noConversion"/>
  </si>
  <si>
    <t>MAERSK HANGZHOU</t>
    <phoneticPr fontId="4" type="noConversion"/>
  </si>
  <si>
    <t>23MAEU0751I-1120-</t>
    <phoneticPr fontId="4" type="noConversion"/>
  </si>
  <si>
    <t>MAEUJBS187801</t>
    <phoneticPr fontId="4" type="noConversion"/>
  </si>
  <si>
    <t>23MAEU0751I-1146-</t>
    <phoneticPr fontId="4" type="noConversion"/>
  </si>
  <si>
    <t>LA</t>
    <phoneticPr fontId="4" type="noConversion"/>
  </si>
  <si>
    <t>HDMUSAOA88605902</t>
    <phoneticPr fontId="4" type="noConversion"/>
  </si>
  <si>
    <t>HYUNDAI TACOMA</t>
    <phoneticPr fontId="4" type="noConversion"/>
  </si>
  <si>
    <t>2023.09.15</t>
    <phoneticPr fontId="4" type="noConversion"/>
  </si>
  <si>
    <t>2023.6.30~7.3</t>
    <phoneticPr fontId="4" type="noConversion"/>
  </si>
  <si>
    <t>2023.6.8~30</t>
    <phoneticPr fontId="4" type="noConversion"/>
  </si>
  <si>
    <t>2023.6.29~7.4</t>
    <phoneticPr fontId="4" type="noConversion"/>
  </si>
  <si>
    <t>2023.09.01</t>
    <phoneticPr fontId="4" type="noConversion"/>
  </si>
  <si>
    <t>다</t>
    <phoneticPr fontId="4" type="noConversion"/>
  </si>
  <si>
    <t>23MAEU0776I-1017-</t>
    <phoneticPr fontId="4" type="noConversion"/>
  </si>
  <si>
    <t>2023.09.18</t>
    <phoneticPr fontId="4" type="noConversion"/>
  </si>
  <si>
    <t>맹</t>
    <phoneticPr fontId="4" type="noConversion"/>
  </si>
  <si>
    <t>NSSLLCBSC2300710</t>
    <phoneticPr fontId="4" type="noConversion"/>
  </si>
  <si>
    <t>STARSHIP PEGASUS</t>
    <phoneticPr fontId="4" type="noConversion"/>
  </si>
  <si>
    <t>23NSSLI043I-3018-</t>
    <phoneticPr fontId="4" type="noConversion"/>
  </si>
  <si>
    <t>NSSLLCBSC2300711</t>
    <phoneticPr fontId="4" type="noConversion"/>
  </si>
  <si>
    <t>TTNU8988148</t>
    <phoneticPr fontId="4" type="noConversion"/>
  </si>
  <si>
    <t>MERETE MAERSK</t>
    <phoneticPr fontId="4" type="noConversion"/>
  </si>
  <si>
    <t>23MAEU0781I-1132-</t>
    <phoneticPr fontId="4" type="noConversion"/>
  </si>
  <si>
    <t>MAEU229171678</t>
    <phoneticPr fontId="4" type="noConversion"/>
  </si>
  <si>
    <t>2023.09.21</t>
    <phoneticPr fontId="4" type="noConversion"/>
  </si>
  <si>
    <t>2023.09.14</t>
    <phoneticPr fontId="4" type="noConversion"/>
  </si>
  <si>
    <t>23MAEU0756I-1078-</t>
    <phoneticPr fontId="4" type="noConversion"/>
  </si>
  <si>
    <t>MAEUJBS188529</t>
    <phoneticPr fontId="4" type="noConversion"/>
  </si>
  <si>
    <t>23MAEU0756I-1079-</t>
    <phoneticPr fontId="4" type="noConversion"/>
  </si>
  <si>
    <t>MEDUAJ873473</t>
    <phoneticPr fontId="4" type="noConversion"/>
  </si>
  <si>
    <t>2023.09.29</t>
    <phoneticPr fontId="4" type="noConversion"/>
  </si>
  <si>
    <t>23ONEY1175I-6002-</t>
    <phoneticPr fontId="4" type="noConversion"/>
  </si>
  <si>
    <t>MEDUP1556117</t>
    <phoneticPr fontId="4" type="noConversion"/>
  </si>
  <si>
    <t>MEDUAJ886616</t>
    <phoneticPr fontId="4" type="noConversion"/>
  </si>
  <si>
    <t>MEDUAJ884561</t>
    <phoneticPr fontId="4" type="noConversion"/>
  </si>
  <si>
    <t>MEDUAJ882201</t>
    <phoneticPr fontId="4" type="noConversion"/>
  </si>
  <si>
    <t xml:space="preserve">S.I.F-18
</t>
    <phoneticPr fontId="4" type="noConversion"/>
  </si>
  <si>
    <t>MEDUAJ882235</t>
    <phoneticPr fontId="4" type="noConversion"/>
  </si>
  <si>
    <t>23ONEY1175I-0037-</t>
    <phoneticPr fontId="4" type="noConversion"/>
  </si>
  <si>
    <t>2023.8.12,21~26,28~31</t>
    <phoneticPr fontId="4" type="noConversion"/>
  </si>
  <si>
    <t>벼1</t>
    <phoneticPr fontId="4" type="noConversion"/>
  </si>
  <si>
    <t>벼2</t>
    <phoneticPr fontId="4" type="noConversion"/>
  </si>
  <si>
    <t>MAEUJBS189714</t>
    <phoneticPr fontId="4" type="noConversion"/>
  </si>
  <si>
    <t>T</t>
    <phoneticPr fontId="4" type="noConversion"/>
  </si>
  <si>
    <t>존</t>
    <phoneticPr fontId="9" type="noConversion"/>
  </si>
  <si>
    <t>HLCUPN4230859228</t>
    <phoneticPr fontId="4" type="noConversion"/>
  </si>
  <si>
    <t>CO</t>
    <phoneticPr fontId="9" type="noConversion"/>
  </si>
  <si>
    <t>MAEUJBS190314</t>
    <phoneticPr fontId="4" type="noConversion"/>
  </si>
  <si>
    <t>HDMUSAOA98921301</t>
    <phoneticPr fontId="4" type="noConversion"/>
  </si>
  <si>
    <t>QC</t>
    <phoneticPr fontId="4" type="noConversion"/>
  </si>
  <si>
    <t>23HDMU122AI-0122-</t>
    <phoneticPr fontId="4" type="noConversion"/>
  </si>
  <si>
    <t>23HDMU122AI-0120-</t>
    <phoneticPr fontId="4" type="noConversion"/>
  </si>
  <si>
    <t>정</t>
    <phoneticPr fontId="9" type="noConversion"/>
  </si>
  <si>
    <t>23ONEY1175I-0017-</t>
    <phoneticPr fontId="4" type="noConversion"/>
  </si>
  <si>
    <t>MSC MAYA</t>
    <phoneticPr fontId="4" type="noConversion"/>
  </si>
  <si>
    <t>23MSCU2187I-1113-</t>
    <phoneticPr fontId="4" type="noConversion"/>
  </si>
  <si>
    <t>4D</t>
    <phoneticPr fontId="9" type="noConversion"/>
  </si>
  <si>
    <t>두</t>
    <phoneticPr fontId="9" type="noConversion"/>
  </si>
  <si>
    <t>2023.7.27~29,31,8.1~3</t>
    <phoneticPr fontId="4" type="noConversion"/>
  </si>
  <si>
    <t>MEDUAJ880304</t>
    <phoneticPr fontId="4" type="noConversion"/>
  </si>
  <si>
    <t>23ONEY1175I-0011-</t>
    <phoneticPr fontId="4" type="noConversion"/>
  </si>
  <si>
    <t>HDMUSAOA97856501</t>
    <phoneticPr fontId="4" type="noConversion"/>
  </si>
  <si>
    <t>HYUNDAI BRAVE</t>
    <phoneticPr fontId="4" type="noConversion"/>
  </si>
  <si>
    <t>23HDMU128AI-0077-</t>
    <phoneticPr fontId="4" type="noConversion"/>
  </si>
  <si>
    <t>AS</t>
    <phoneticPr fontId="9" type="noConversion"/>
  </si>
  <si>
    <t>23HDMU128AI-0074-</t>
    <phoneticPr fontId="4" type="noConversion"/>
  </si>
  <si>
    <t>HDMUSAOA97856514</t>
    <phoneticPr fontId="4" type="noConversion"/>
  </si>
  <si>
    <t>답</t>
    <phoneticPr fontId="9" type="noConversion"/>
  </si>
  <si>
    <t>2023.8.12,14,15</t>
    <phoneticPr fontId="4" type="noConversion"/>
  </si>
  <si>
    <t>HDMUSAOA97856513</t>
    <phoneticPr fontId="4" type="noConversion"/>
  </si>
  <si>
    <t>AF</t>
    <phoneticPr fontId="9" type="noConversion"/>
  </si>
  <si>
    <t>HDMUSAOA97856515</t>
    <phoneticPr fontId="4" type="noConversion"/>
  </si>
  <si>
    <t>23HDMU128AI-0089-</t>
    <phoneticPr fontId="4" type="noConversion"/>
  </si>
  <si>
    <t>총</t>
    <phoneticPr fontId="9" type="noConversion"/>
  </si>
  <si>
    <t>바</t>
    <phoneticPr fontId="4" type="noConversion"/>
  </si>
  <si>
    <t>SNKO190230903268</t>
    <phoneticPr fontId="4" type="noConversion"/>
  </si>
  <si>
    <t>SNKO190230903269</t>
    <phoneticPr fontId="4" type="noConversion"/>
  </si>
  <si>
    <t>23SNKO4790I-6030-</t>
    <phoneticPr fontId="4" type="noConversion"/>
  </si>
  <si>
    <t>중
70
NA</t>
    <phoneticPr fontId="4" type="noConversion"/>
  </si>
  <si>
    <t>200/220G(1269)
200/220G(237)
450</t>
    <phoneticPr fontId="4" type="noConversion"/>
  </si>
  <si>
    <t>SR다리살
SR다리살
SR무릎연골</t>
    <phoneticPr fontId="4" type="noConversion"/>
  </si>
  <si>
    <t>순
6F</t>
    <phoneticPr fontId="4" type="noConversion"/>
  </si>
  <si>
    <t>S.I.F-1001
S.I.F-1</t>
    <phoneticPr fontId="4" type="noConversion"/>
  </si>
  <si>
    <t>SA다리살(339)
SA다리살(1641)</t>
    <phoneticPr fontId="4" type="noConversion"/>
  </si>
  <si>
    <t>2023.11.19</t>
    <phoneticPr fontId="4" type="noConversion"/>
  </si>
  <si>
    <t>2층1008 3층917</t>
    <phoneticPr fontId="4" type="noConversion"/>
  </si>
  <si>
    <t>MAEUJBS196276</t>
    <phoneticPr fontId="4" type="noConversion"/>
  </si>
  <si>
    <t>HEUNG A BANGKOK</t>
    <phoneticPr fontId="4" type="noConversion"/>
  </si>
  <si>
    <t>2023.9,29,30,10.3</t>
    <phoneticPr fontId="4" type="noConversion"/>
  </si>
  <si>
    <t>MAEU609716320</t>
    <phoneticPr fontId="4" type="noConversion"/>
  </si>
  <si>
    <t>옥1</t>
    <phoneticPr fontId="4" type="noConversion"/>
  </si>
  <si>
    <t>S.I.F-104
S.I.F-1</t>
    <phoneticPr fontId="1" type="noConversion"/>
  </si>
  <si>
    <t>2023.11.2~4,7,9</t>
    <phoneticPr fontId="1" type="noConversion"/>
  </si>
  <si>
    <t>2023.9.27~10.18</t>
    <phoneticPr fontId="4" type="noConversion"/>
  </si>
  <si>
    <t>NSSLLCBSC2300986</t>
    <phoneticPr fontId="1" type="noConversion"/>
  </si>
  <si>
    <t>작:월일년(읽는법)</t>
    <phoneticPr fontId="1" type="noConversion"/>
  </si>
  <si>
    <t>1수</t>
    <phoneticPr fontId="1" type="noConversion"/>
  </si>
  <si>
    <t>궁1</t>
    <phoneticPr fontId="1" type="noConversion"/>
  </si>
  <si>
    <t>??</t>
    <phoneticPr fontId="1" type="noConversion"/>
  </si>
  <si>
    <t>NN</t>
    <phoneticPr fontId="9" type="noConversion"/>
  </si>
  <si>
    <t>FF</t>
    <phoneticPr fontId="9" type="noConversion"/>
  </si>
  <si>
    <t>2023.11.9~11,13~15</t>
    <phoneticPr fontId="1" type="noConversion"/>
  </si>
  <si>
    <t>19
19G</t>
    <phoneticPr fontId="1" type="noConversion"/>
  </si>
  <si>
    <t>200/220G(1651)
미들윙(250)</t>
    <phoneticPr fontId="1" type="noConversion"/>
  </si>
  <si>
    <t>단</t>
    <phoneticPr fontId="1" type="noConversion"/>
  </si>
  <si>
    <t>2024.01.31</t>
    <phoneticPr fontId="1" type="noConversion"/>
  </si>
  <si>
    <t>2023.12.15,16,18~21</t>
    <phoneticPr fontId="1" type="noConversion"/>
  </si>
  <si>
    <t>2023.7.17~30
2023.12.13,14
2023.12.12.13
2023.12.2~21</t>
    <phoneticPr fontId="1" type="noConversion"/>
  </si>
  <si>
    <t>S.I.F-104(1984)
S.I.F-1(1)</t>
    <phoneticPr fontId="1" type="noConversion"/>
  </si>
  <si>
    <t>2024.1.10~17</t>
    <phoneticPr fontId="1" type="noConversion"/>
  </si>
  <si>
    <t>발</t>
    <phoneticPr fontId="1" type="noConversion"/>
  </si>
  <si>
    <t>효1</t>
    <phoneticPr fontId="1" type="noConversion"/>
  </si>
  <si>
    <t>꾸4</t>
    <phoneticPr fontId="1" type="noConversion"/>
  </si>
  <si>
    <t>24CMAL0362I-2009-</t>
    <phoneticPr fontId="1" type="noConversion"/>
  </si>
  <si>
    <t>MAEU240927974</t>
    <phoneticPr fontId="1" type="noConversion"/>
  </si>
  <si>
    <t>2024.7.8~11,13,15</t>
    <phoneticPr fontId="1" type="noConversion"/>
  </si>
  <si>
    <t>S.I.F-103</t>
    <phoneticPr fontId="1" type="noConversion"/>
  </si>
  <si>
    <t>EST-07</t>
    <phoneticPr fontId="1" type="noConversion"/>
  </si>
  <si>
    <t>S,I.F-4430</t>
    <phoneticPr fontId="1" type="noConversion"/>
  </si>
  <si>
    <t>ONEYSAOE44673302</t>
    <phoneticPr fontId="1" type="noConversion"/>
  </si>
  <si>
    <t>2024.10.30</t>
    <phoneticPr fontId="1" type="noConversion"/>
  </si>
  <si>
    <t>HASLS22241001745</t>
    <phoneticPr fontId="1" type="noConversion"/>
  </si>
  <si>
    <t>2025.01.26</t>
    <phoneticPr fontId="1" type="noConversion"/>
  </si>
  <si>
    <t>25MAEU0091I-5013-</t>
    <phoneticPr fontId="1" type="noConversion"/>
  </si>
  <si>
    <t>천</t>
    <phoneticPr fontId="1" type="noConversion"/>
  </si>
  <si>
    <t>왕1</t>
    <phoneticPr fontId="1" type="noConversion"/>
  </si>
  <si>
    <t>왕3</t>
    <phoneticPr fontId="1" type="noConversion"/>
  </si>
  <si>
    <t>현물검사 신청내역</t>
    <phoneticPr fontId="1" type="noConversion"/>
  </si>
  <si>
    <t>바</t>
    <phoneticPr fontId="9" type="noConversion"/>
  </si>
  <si>
    <t>C</t>
    <phoneticPr fontId="9" type="noConversion"/>
  </si>
  <si>
    <t>W</t>
    <phoneticPr fontId="9" type="noConversion"/>
  </si>
  <si>
    <t>벽</t>
    <phoneticPr fontId="9" type="noConversion"/>
  </si>
  <si>
    <t>천</t>
    <phoneticPr fontId="9" type="noConversion"/>
  </si>
  <si>
    <t>CD</t>
    <phoneticPr fontId="9" type="noConversion"/>
  </si>
  <si>
    <t>형</t>
    <phoneticPr fontId="9" type="noConversion"/>
  </si>
  <si>
    <t>MC</t>
    <phoneticPr fontId="9" type="noConversion"/>
  </si>
  <si>
    <t>SK</t>
    <phoneticPr fontId="9" type="noConversion"/>
  </si>
  <si>
    <t>DJ</t>
    <phoneticPr fontId="9" type="noConversion"/>
  </si>
  <si>
    <t>SM</t>
    <phoneticPr fontId="9" type="noConversion"/>
  </si>
  <si>
    <t>과</t>
    <phoneticPr fontId="9" type="noConversion"/>
  </si>
  <si>
    <t>고</t>
    <phoneticPr fontId="9" type="noConversion"/>
  </si>
  <si>
    <t>VE</t>
    <phoneticPr fontId="9" type="noConversion"/>
  </si>
  <si>
    <t>PL</t>
    <phoneticPr fontId="9" type="noConversion"/>
  </si>
  <si>
    <t>왕</t>
    <phoneticPr fontId="9" type="noConversion"/>
  </si>
  <si>
    <t>줌</t>
    <phoneticPr fontId="9" type="noConversion"/>
  </si>
  <si>
    <t>글</t>
    <phoneticPr fontId="9" type="noConversion"/>
  </si>
  <si>
    <t>2B</t>
    <phoneticPr fontId="9" type="noConversion"/>
  </si>
  <si>
    <t>6F</t>
    <phoneticPr fontId="9" type="noConversion"/>
  </si>
  <si>
    <t>AA</t>
    <phoneticPr fontId="9" type="noConversion"/>
  </si>
  <si>
    <t>판</t>
    <phoneticPr fontId="9" type="noConversion"/>
  </si>
  <si>
    <t>루</t>
    <phoneticPr fontId="9" type="noConversion"/>
  </si>
  <si>
    <t>재</t>
    <phoneticPr fontId="9" type="noConversion"/>
  </si>
  <si>
    <t>몽</t>
    <phoneticPr fontId="9" type="noConversion"/>
  </si>
  <si>
    <t>악</t>
    <phoneticPr fontId="9" type="noConversion"/>
  </si>
  <si>
    <t>ET</t>
    <phoneticPr fontId="9" type="noConversion"/>
  </si>
  <si>
    <t>HS</t>
    <phoneticPr fontId="9" type="noConversion"/>
  </si>
  <si>
    <t>돌</t>
    <phoneticPr fontId="9" type="noConversion"/>
  </si>
  <si>
    <t>VC</t>
    <phoneticPr fontId="9" type="noConversion"/>
  </si>
  <si>
    <t>3/18작업</t>
    <phoneticPr fontId="1" type="noConversion"/>
  </si>
  <si>
    <t>JH(3대)4</t>
    <phoneticPr fontId="1" type="noConversion"/>
  </si>
  <si>
    <t>4/9작업</t>
    <phoneticPr fontId="1" type="noConversion"/>
  </si>
  <si>
    <t>MCPU598009350</t>
    <phoneticPr fontId="1" type="noConversion"/>
  </si>
  <si>
    <t>SUDU9203163</t>
    <phoneticPr fontId="1" type="noConversion"/>
  </si>
  <si>
    <t>5/4작업</t>
    <phoneticPr fontId="1" type="noConversion"/>
  </si>
  <si>
    <t>MWCU5660110</t>
    <phoneticPr fontId="1" type="noConversion"/>
  </si>
  <si>
    <t>5/7(목)02시접안 16시 출항 예정</t>
    <phoneticPr fontId="1" type="noConversion"/>
  </si>
  <si>
    <t>MEDUCH746470</t>
    <phoneticPr fontId="1" type="noConversion"/>
  </si>
  <si>
    <t>5/11(월)조출 직작업 예정</t>
    <phoneticPr fontId="1" type="noConversion"/>
  </si>
  <si>
    <t>CROATIA</t>
    <phoneticPr fontId="1" type="noConversion"/>
  </si>
  <si>
    <t>TEMU9248539</t>
    <phoneticPr fontId="1" type="noConversion"/>
  </si>
  <si>
    <t>동부익스(SITC)</t>
    <phoneticPr fontId="1" type="noConversion"/>
  </si>
  <si>
    <t>SS북항(HMM)</t>
    <phoneticPr fontId="1" type="noConversion"/>
  </si>
  <si>
    <t>6/17(수) 조출 직작업 예정</t>
    <phoneticPr fontId="1" type="noConversion"/>
  </si>
  <si>
    <t>6/18(목)작업</t>
    <phoneticPr fontId="1" type="noConversion"/>
  </si>
  <si>
    <t>MEDUPG462377</t>
    <phoneticPr fontId="1" type="noConversion"/>
  </si>
  <si>
    <t>7/3작업</t>
    <phoneticPr fontId="1" type="noConversion"/>
  </si>
  <si>
    <t>MMAU1256590</t>
    <phoneticPr fontId="1" type="noConversion"/>
  </si>
  <si>
    <t>7/17(금)도착 , 7/22(수)회수마감(회수 미정)</t>
    <phoneticPr fontId="1" type="noConversion"/>
  </si>
  <si>
    <t>푸드앤팜</t>
    <phoneticPr fontId="1" type="noConversion"/>
  </si>
  <si>
    <t>12/10작업</t>
    <phoneticPr fontId="1" type="noConversion"/>
  </si>
  <si>
    <t>TEMU9678904</t>
    <phoneticPr fontId="1" type="noConversion"/>
  </si>
  <si>
    <t>챔프(EZ신항)</t>
    <phoneticPr fontId="1" type="noConversion"/>
  </si>
  <si>
    <t>12/10(화)오전1오후1 , 12/16(월)회수마감(회수 미정)</t>
    <phoneticPr fontId="1" type="noConversion"/>
  </si>
  <si>
    <t>하역작업은 수작업으로 이루어지고 있고</t>
    <phoneticPr fontId="1" type="noConversion"/>
  </si>
  <si>
    <t>온세미정</t>
    <phoneticPr fontId="1" type="noConversion"/>
  </si>
  <si>
    <t>SZLU3638732</t>
    <phoneticPr fontId="1" type="noConversion"/>
  </si>
  <si>
    <t>천일정기화뭏</t>
    <phoneticPr fontId="1" type="noConversion"/>
  </si>
  <si>
    <t>MEDURG981711</t>
    <phoneticPr fontId="1" type="noConversion"/>
  </si>
  <si>
    <t>HLCUSCL241243994</t>
    <phoneticPr fontId="1" type="noConversion"/>
  </si>
  <si>
    <t>언티7부두</t>
    <phoneticPr fontId="1" type="noConversion"/>
  </si>
  <si>
    <t>?????(HMM)</t>
    <phoneticPr fontId="1" type="noConversion"/>
  </si>
  <si>
    <t>ZHONG GU PENG LAI</t>
  </si>
  <si>
    <t>KMTCSUB2353086</t>
    <phoneticPr fontId="1" type="noConversion"/>
  </si>
  <si>
    <t>SEKU904989</t>
  </si>
  <si>
    <t>새우 850</t>
  </si>
  <si>
    <t>INFHCM2502015</t>
    <phoneticPr fontId="1" type="noConversion"/>
  </si>
  <si>
    <t>MAERSK ESMERALDAS</t>
    <phoneticPr fontId="1" type="noConversion"/>
  </si>
  <si>
    <t>MAEU249323453</t>
    <phoneticPr fontId="1" type="noConversion"/>
  </si>
  <si>
    <t>SM무역</t>
  </si>
  <si>
    <t>오징어 1200</t>
  </si>
  <si>
    <t>COSCO SHIPPING SAKURA</t>
  </si>
  <si>
    <t>SNG0452708</t>
    <phoneticPr fontId="1" type="noConversion"/>
  </si>
  <si>
    <t>HDMUSAOA62056300</t>
    <phoneticPr fontId="1" type="noConversion"/>
  </si>
  <si>
    <t>02/22(토)20시접안 익일 20시 출항 예정(D/O정리 X)</t>
    <phoneticPr fontId="1" type="noConversion"/>
  </si>
  <si>
    <t>BARZAN</t>
    <phoneticPr fontId="1" type="noConversion"/>
  </si>
  <si>
    <t>02/25(화)20시접안 2/27(목)08시 출항 예정(D/O정리 X)</t>
    <phoneticPr fontId="1" type="noConversion"/>
  </si>
  <si>
    <t>MEDUE8572384</t>
    <phoneticPr fontId="1" type="noConversion"/>
  </si>
  <si>
    <t>02/26(수)10시접안 익일 14시 출항 예정(D/O정리 X)</t>
    <phoneticPr fontId="1" type="noConversion"/>
  </si>
  <si>
    <t>HLBU9075026</t>
    <phoneticPr fontId="1" type="noConversion"/>
  </si>
  <si>
    <t>EGLV731500002369</t>
    <phoneticPr fontId="1" type="noConversion"/>
  </si>
  <si>
    <t>홍합 2300</t>
  </si>
  <si>
    <t>HUMBOLDT EXPRESS 2448W</t>
  </si>
  <si>
    <t>ONEYSCLE00804500</t>
  </si>
  <si>
    <t>02/28(금)입항 예정</t>
    <phoneticPr fontId="1" type="noConversion"/>
  </si>
  <si>
    <t>03/04(화)입항예정</t>
    <phoneticPr fontId="1" type="noConversion"/>
  </si>
  <si>
    <t>?????(SITC)</t>
    <phoneticPr fontId="1" type="noConversion"/>
  </si>
  <si>
    <t>03/23(일)입항예정</t>
    <phoneticPr fontId="1" type="noConversion"/>
  </si>
  <si>
    <t>03/29(토)입항예정</t>
    <phoneticPr fontId="1" type="noConversion"/>
  </si>
  <si>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</si>
  <si>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</si>
  <si>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</si>
  <si>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</si>
  <si>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</si>
  <si>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</si>
  <si>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</si>
  <si>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</si>
  <si>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</si>
  <si>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</si>
  <si>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</si>
  <si>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</si>
  <si>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</si>
  <si>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</si>
  <si>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</si>
  <si>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</si>
  <si>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</si>
  <si>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</si>
  <si>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</si>
  <si>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</si>
  <si>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</si>
  <si>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</si>
  <si>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</si>
  <si>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</si>
  <si>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</si>
  <si>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</si>
  <si>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</si>
  <si>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</si>
  <si>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</si>
  <si>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</si>
  <si>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</si>
  <si>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</si>
  <si>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</si>
  <si>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</si>
  <si>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</si>
  <si>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</si>
  <si>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</si>
  <si>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</si>
  <si>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</si>
  <si>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</si>
  <si>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</si>
  <si>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</si>
  <si>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</si>
  <si>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</si>
  <si>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</si>
  <si>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</si>
  <si>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16손</t>
  </si>
  <si>
    <t>엠제이씨푸드</t>
    <phoneticPr fontId="1" type="noConversion"/>
  </si>
  <si>
    <t>TRIU6823842</t>
  </si>
  <si>
    <t>C701-1</t>
  </si>
  <si>
    <t>(주)태명수산/하영근</t>
  </si>
  <si>
    <t>태명</t>
  </si>
  <si>
    <t>코리아종합식품</t>
  </si>
  <si>
    <t>C802-1</t>
  </si>
  <si>
    <t>홍메기</t>
  </si>
  <si>
    <t>돌병어</t>
  </si>
  <si>
    <t>(주)태명수산</t>
  </si>
  <si>
    <t>태명수산</t>
  </si>
  <si>
    <t>507E</t>
  </si>
  <si>
    <t>2025.02.19</t>
  </si>
  <si>
    <t>20피</t>
  </si>
  <si>
    <t>회수</t>
  </si>
  <si>
    <t>도착</t>
  </si>
  <si>
    <t>02-18, 11:37</t>
  </si>
  <si>
    <t>ONEYSGNF26298500</t>
  </si>
  <si>
    <t>홍어 995</t>
  </si>
  <si>
    <t>코리아브이오더.BNCT</t>
    <phoneticPr fontId="1" type="noConversion"/>
  </si>
  <si>
    <t>EZ신항.신항만</t>
    <phoneticPr fontId="1" type="noConversion"/>
  </si>
  <si>
    <t>SS신항.신항만</t>
    <phoneticPr fontId="1" type="noConversion"/>
  </si>
  <si>
    <t>천일정기화뭏.신항만</t>
    <phoneticPr fontId="1" type="noConversion"/>
  </si>
  <si>
    <t>챔프(EZ신항).신항만</t>
    <phoneticPr fontId="1" type="noConversion"/>
  </si>
  <si>
    <t xml:space="preserve">2/21입고및출고작업내용출고도크수:8곳온세미정2/21
도크화주컨테이너작업순서운송사물품선명B/L도착항상세내용
1
2
3
4
5우원SZLU36072902/18(화)완2/17(월)입항예정SS북항작업완료-1확인안함TM225020057F확인안함2/17(월)입항예정
6우원SZLU36387322/18(화)완2/17(월)입항예정SS북항작업완료-1확인안함TM225020058F확인안함2/17(월)입항예정
7대상TXGU90242802/19(수)완료02/19(수)조출,02/25(화)회수마감(회수미정)EZ신항작업완료-1CMACGMJEANGABRIELCOSU6398124739BNCT02/19(수)조출,02/25(화)회수마감(회수미정)
8
9
10
11디케이통상FBIU5638260작업미정02/12(수)10시CY반입됨.(D/O정리X)코리아브이오더닭(브라질)-1CMACGMELBEOOLU2751621870BNCT02/12(수)10시CY반입됨.(D/O정리X)
12
13
14SM무역OOLU62037592/17(월)완02/16(일)10시접아익일10시출항예정(D/O정리X)EZ신항작업완료COSCOSHIPPINGLOTUSCOSU6405316810BNCT02/16(일)10시접아익일10시출항예정(D/O정리X)
15
8-앞
9-앞
10-앞
11-앞
10-2단
11-2단
반출예정컨테이너운송사물품정렬선명B/L도착항상세내용
1마이푸드MNBU4065370작업미정02/19(수)19시CY반입됨.EZ신항닭(브라질)-1MADRIDEXPRESSMAEU248246495신항만02/19(수)19시CY반입됨.
2OK푸드MWCU5249877작업미정02/19(수)20시CY반입됨.SS신항닭(브라질)-1MADRIDEXPRESSMAEUJBS256166신항만02/19(수)20시CY반입됨.
3현대코퍼MSCU7405476작업미정02/19(수)18시CY반입됨.천일정기화뭏닭(브라질)0MSCMIRJAMMEDURG981711신항만02/19(수)18시CY반입됨.
4현대코퍼MNBU4330030작업미정02/19(수)22시CY반입됨.챔프(EZ신항)닭(브라질)0MADRIDEXPRESSMAEUSSZ778484신항만02/19(수)22시CY반입됨.
5수월한MMAU1413261작업미정02/19(수)16시접안02/21(금)03시출항예정한타(SS신항)닭(핀란드)0MADRIDEXPRESSMAEU246635993신항만02/19(수)16시접안02/21(금)03시출항예정
6씨케이HLBU9551816작업미정02/19(수)16시접안02/21(금)03시출항예정J&amp;J8400MADRIDEXPRESSHLCUSCL241243994신항만02/19(수)16시접안02/21(금)03시출항예정
7대상MMAU1408985작업미정02/19(수)16시접안02/21(금)03시출항예정챔프(EZ신항)닭(브라질)0MADRIDEXPRESSMAEUSSZ778579신항만02/19(수)16시접안02/21(금)03시출항예정
8마이푸드MNBU0330304작업미정02/19(수)16시접안02/21(금)03시출항예정EZ신항닭(브라질)0MADRIDEXPRESSMAEU248103996신항만02/19(수)16시접안02/21(금)03시출항예정
9주은수산ACLU1030040작업미정(셔틀)02/20(목)02시접안16시출항예정(D/O정리X)?????피바지락1185COSCOFOSCOHECAS35825923언티7부두(셔틀)02/20(목)02시접안16시출항예정(D/O정리X)
10대상HMMU5483690작업미정02/12(수)19시CY반입됨.(D/O정리X)?????(HMM)닭(브라질)HYUNDAICOLOMBOBR04508324현대신항02/12(수)19시CY반입됨.(D/O정리X)
11글로벌씨푸드ONEU8009839작업미정02/19(수)03시CY반입됨.(D/O정리X)?????500절쭈KMTCSHANGHAIONEYSGNF26298500허치슨02/19(수)03시CY반입됨.(D/O정리X)
12씨케이BMOU9239662작업미정02/20(목)10시접안익일11시출항예정(D/O정리X)?????새우3500ZHONGGUPENGLAIKMTCSUB2353086허치슨02/20(목)10시접안익일11시출항예정(D/O정리X)
13씨케이TEMU9482193작업미정02/20(목)10시접안익일11시출항예정(D/O정리X)?????새우1800ZHONGGUPENGLAIKMTCSUB2354087허치슨02/20(목)10시접안익일11시출항예정(D/O정리X)
14뉴아시아HMMU5465063작업미정02/20(목)16시접안익일12시출항예정(D/O정리X)?????1925SKYORIONHDMUBKKA09008500허치슨02/20(목)16시접안익일12시출항예정(D/O정리X)
15우원SEKU904989작업미정02/21(금)03시접안익일05시출항예정(D/O정리X)?????새우850POSHOCHIMINHINFHCM2502015신선대02/21(금)03시접안익일05시출항예정(D/O정리X)
16해솔무역MNBU3645732작업미정02/21(금)05시접안익일16시출항예정(D/O정리X)?????민어2300MAERSKESMERALDASMAEU249323453신항만02/21(금)05시접안익일16시출항예정(D/O정리X)
17SM무역SZLU9626744작업미정02/21(금)13시접안익일13시출항예정(D/O정리X)?????오징어1200COSCOSHIPPINGSAKURASNG0452708BNCT02/21(금)13시접안익일13시출항예정(D/O정리X)
18에프원에프앤비CRLU1408277작업미정02/21(금)13시접안익일13시출항예정(D/O정리X)?????홍어995COSCOSHIPPINGSAKURASNG0451909BNCT02/21(금)13시접안익일13시출항예정(D/O정리X)
19아스트로스HMMU5487000작업미정02/22(토)20시접안익일20시출항예정(D/O정리X)?????닭(브라질)HYUNDAIPREMIUMHDMUSAOA62056300현대신항02/22(토)20시접안익일20시출항예정(D/O정리X)
20GK교역JXLU5128442작업미정02/23(일)21시접안익일21시출항예정(D/O정리X)?????1200ZIMMOUNTRAINIERZIMUSNC811170BCT02/23(일)21시접안익일21시출항예정(D/O정리X)
21대상TEMU9331134작업미정02/24(월)16시접안익일18시출항예정(D/O정리X)?????닭(브라질)CMACGMDALILACOSU6403218569BNCT02/24(월)16시접안익일18시출항예정(D/O정리X)
22씨케이HLBU9667365작업미정02/25(화)20시접안2/27(목)08시출항예정(D/O정리X)?????4000고동BARZANHLCULIV241184268한진02/25(화)20시접안2/27(목)08시출항예정(D/O정리X)
23씨케이HLBU9881382작업미정02/25(화)20시접안2/27(목)08시출항예정(D/O정리X)?????4000고동BARZANHLCULIV241190515한진02/25(화)20시접안2/27(목)08시출항예정(D/O정리X)
24수월한TEMU939887작업미정02/26(수)10시접안익일14시출항예정(D/O정리X)?????닭(브라질)MSCLYSEVMEDUE8572384국제02/26(수)10시접안익일14시출항예정(D/O정리X)
25씨케이HLBU9075026작업미정02/26(수)14시접안익일20시출항예정(D/O정리X)?????840연어MSCCHIYOHLCUSCL250105936국제02/26(수)14시접안익일20시출항예정(D/O정리X)
26대성무역TEMU9216260작업미정02/27(목)입항예정?????닭(브라질)확인안함SSZ1570932D확인안함02/27(목)입항예정
27대성무역CGMU6587900작업미정02/27(목)입항예정?????닭(브라질)확인안함SSZ1570932G확인안함02/27(목)입항예정
28SM무역EMCU5448401작업미정02/27(목)입항예정?????1200 EVERBLISSEGLV731500002369확인안함02/27(목)입항예정
29씨케이FSCU5808006작업미정02/28(금)입항예정?????홍합2300HUMBOLDTEXPRESS2448WONEYSCLE00804500확인안함02/28(금)입항예정
30동원홈푸드SUDU9002430작업미정03/02(일)입항예정?????닭(브라질)확인안함MAEUJBS258040확인안함03/02(일)입항예정
31삼영수산UACU4803646작업미정03/03(월)입항예정?????1225MSCIVAHLCUSCL250116650확인안함03/03(월)입항예정
32삼영수산HLBU6141994작업미정03/03(월)입항예정?????1225MSCIVAHLCUSCL250116683확인안함03/03(월)입항예정
33SM무역OTPU6492059작업미정03/04(화)입항예정?????(양밍)1200WANHAI625VAPPUS202501004844확인안함03/04(화)입항예정
34동원홈푸드MNBU4260632작업미정03/05(수)입항예정?????닭(브라질)확인안함MAEUJBS257376확인안함03/05(수)입항예정
35동원홈푸드MNBU4048686작업미정03/05(수)입항예정?????닭(브라질)확인안함MAEUJBS257468확인안함03/05(수)입항예정
36삼창SEGU9972830작업미정03/15(토)입항예정?????(SITC)1100EVERFITV910516340001확인안함03/15(토)입항예정
37아스트로스HDMU5519515작업미정03/23(일)입항예정?????닭(브라질)확인안함HDMUSAOA85816600확인안함03/23(일)입항예정
38아스트로스SEGU9516595작업미정03/29(토)입항예정?????닭(브라질)확인안함COSU6453325310확인안함03/29(토)입항예정
39수월한TTNU8460103작업미정미정?????닭(브라질)확인안함MEDUE8560942확인안함미정
40동원홈푸드CRLU1192254작업미정미정?????닭(브라질)확인안함MEDUHI143015확인안함미정
41수월한MSWU0055611작업미정미정?????닭(브라질)확인안함MAEUJBS257565확인안함미정
421/0/1900
431/0/1900
441/0/1900
451/0/1900
461/0/1900
471/0/1900
481/0/1900
491/0/1900
501/0/1900
511/0/1900
521/0/1900
531/0/1900
541/0/1900
551/0/1900
561/0/1900
571/0/1900
581/0/1900
591/0/1900
601/0/1900
611/0/1900
621/0/1900
631/0/1900
641/0/1900
651/0/1900
661/0/1900
671/0/1900
681/0/1900
691/0/1900
701/0/1900
711/0/1900
721/0/1900
731/0/1900
741/0/1900
751/0/1900
761/0/1900
771/0/1900
781/0/1900
791/0/1900
801/0/1900
811/0/1900
821/0/1900
831/0/1900
841/0/1900
851/0/1900
861/0/1900
871/0/1900
881/0/1900
891/0/1900
901/0/1900
911/0/1900
921/0/1900
931/0/1900
941/0/1900
951/0/1900
961/0/1900
971/0/1900
981/0/1900
991/0/1900
1001/0/1900
1011/0/1900
1021/0/1900
1031/0/1900
1041/0/1900
1051/0/1900
1061/0/1900
1071/0/1900
1081/0/1900
1091/0/1900
1101/0/1900
1111/0/1900
1121/0/1900
1131/0/1900
1141/0/1900
1151/0/1900
1161/0/1900
1171/0/1900
1181/0/1900
1191/0/1900
1201/0/1900
1211/0/1900
1221/0/1900
1231/0/1900
1241/0/1900
1251/0/1900
1261/0/1900
1271/0/1900
1281/0/1900
1291/0/1900
1301/0/1900
1311/0/1900
1321/0/1900
1331/0/1900
1341/0/1900
1351/0/1900
1361/0/1900
1371/0/1900
1381/0/1900
</t>
  </si>
  <si>
    <t>TEMU9398987</t>
    <phoneticPr fontId="1" type="noConversion"/>
  </si>
  <si>
    <t>JXLU5128442</t>
    <phoneticPr fontId="1" type="noConversion"/>
  </si>
  <si>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</si>
  <si>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</si>
  <si>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</si>
  <si>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</si>
  <si>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</si>
  <si>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</si>
  <si>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</si>
  <si>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</si>
  <si>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</si>
  <si>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</si>
  <si>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</si>
  <si>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</si>
  <si>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</si>
  <si>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</si>
  <si>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</si>
  <si>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</si>
  <si>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</si>
  <si>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</si>
  <si>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</si>
  <si>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</si>
  <si>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</si>
  <si>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20:06</t>
  </si>
  <si>
    <t>다움(코리아브이)</t>
    <phoneticPr fontId="1" type="noConversion"/>
  </si>
  <si>
    <t>이지트랜스</t>
    <phoneticPr fontId="1" type="noConversion"/>
  </si>
  <si>
    <t>SS신선대</t>
    <phoneticPr fontId="1" type="noConversion"/>
  </si>
  <si>
    <t>25HLCU8014I-1167-</t>
  </si>
  <si>
    <t>25HLCU8014I-1163-</t>
  </si>
  <si>
    <t>OOLU2751621870</t>
    <phoneticPr fontId="1" type="noConversion"/>
  </si>
  <si>
    <t>CMA CGM ELBE</t>
    <phoneticPr fontId="1" type="noConversion"/>
  </si>
  <si>
    <t>25CMAL0081I-4001-</t>
    <phoneticPr fontId="1" type="noConversion"/>
  </si>
  <si>
    <t>25POBUSH43I-1017-0001</t>
    <phoneticPr fontId="1" type="noConversion"/>
  </si>
  <si>
    <t>2025.02.21</t>
    <phoneticPr fontId="1" type="noConversion"/>
  </si>
  <si>
    <t>이지트랜스</t>
    <phoneticPr fontId="1" type="noConversion"/>
  </si>
  <si>
    <t>해솔무역</t>
    <phoneticPr fontId="1" type="noConversion"/>
  </si>
  <si>
    <t>25MAEU0130I-1116-</t>
  </si>
  <si>
    <t>030D1030F66025100616</t>
  </si>
  <si>
    <t>HAESOL TRADING CO.</t>
  </si>
  <si>
    <t>MAERSK ESMERALDAS</t>
  </si>
  <si>
    <t>2300 MASTER CARTONS OF  FROZEN SILVER CROAKER  PAC</t>
  </si>
  <si>
    <t>25EASKS012I-7803-0001</t>
  </si>
  <si>
    <t>EASEO2507YB036</t>
  </si>
  <si>
    <t>030D8010007025001523</t>
  </si>
  <si>
    <t>MJ SEAFOOD CO.,LTD</t>
  </si>
  <si>
    <t>2507E</t>
  </si>
  <si>
    <t>FROZEN ALASKA POLLACK FILLET</t>
  </si>
  <si>
    <t>25CKCO0171I-2906-</t>
  </si>
  <si>
    <t>2025.02.20</t>
  </si>
  <si>
    <t>새우몰</t>
  </si>
  <si>
    <t>SNKO190250101884</t>
  </si>
  <si>
    <t>SKRU1900090</t>
  </si>
  <si>
    <t>빽업할시트_승환</t>
    <phoneticPr fontId="1" type="noConversion"/>
  </si>
  <si>
    <t>작:년월일(읽는법)</t>
    <phoneticPr fontId="4" type="noConversion"/>
  </si>
  <si>
    <t>2023.12.19</t>
    <phoneticPr fontId="1" type="noConversion"/>
  </si>
  <si>
    <t>태국</t>
    <phoneticPr fontId="1" type="noConversion"/>
  </si>
  <si>
    <t>2023.12.18~23</t>
    <phoneticPr fontId="1" type="noConversion"/>
  </si>
  <si>
    <t>SEASPAN HARRIER</t>
    <phoneticPr fontId="1" type="noConversion"/>
  </si>
  <si>
    <t>90
RS</t>
    <phoneticPr fontId="1" type="noConversion"/>
  </si>
  <si>
    <t>MSC ZOE</t>
    <phoneticPr fontId="1" type="noConversion"/>
  </si>
  <si>
    <t>2024.3.18~23</t>
    <phoneticPr fontId="1" type="noConversion"/>
  </si>
  <si>
    <t>(주)온새미정</t>
    <phoneticPr fontId="1" type="noConversion"/>
  </si>
  <si>
    <t xml:space="preserve"> </t>
    <phoneticPr fontId="1" type="noConversion"/>
  </si>
  <si>
    <t>프린트:2025-02-20 14:52:22</t>
  </si>
  <si>
    <t>넘김:2025-02-20 14:52:30</t>
  </si>
  <si>
    <t>SS북항(ONE)</t>
    <phoneticPr fontId="1" type="noConversion"/>
  </si>
  <si>
    <t>조기 2325</t>
  </si>
  <si>
    <t>X-PRESS ODYSSEY 507E</t>
  </si>
  <si>
    <t>EZ북항.언티7부두</t>
    <phoneticPr fontId="1" type="noConversion"/>
  </si>
  <si>
    <t>ACE.허치슨</t>
    <phoneticPr fontId="1" type="noConversion"/>
  </si>
  <si>
    <t>BCT</t>
  </si>
  <si>
    <t>입항일</t>
    <phoneticPr fontId="1" type="noConversion"/>
  </si>
  <si>
    <t>화찰BL</t>
    <phoneticPr fontId="1" type="noConversion"/>
  </si>
  <si>
    <t>HLCUPN4250162428</t>
  </si>
  <si>
    <t>HLBU9315338</t>
  </si>
  <si>
    <t>2024.12.9~2025.1.17</t>
  </si>
  <si>
    <t>HLCUPN4250167801</t>
  </si>
  <si>
    <t>HLBU9697354</t>
  </si>
  <si>
    <t>2025.1.10~21</t>
  </si>
  <si>
    <t>MEDUHI151067</t>
  </si>
  <si>
    <t>BMOU9228009</t>
  </si>
  <si>
    <t>2024.11.7~2025.1.8</t>
  </si>
  <si>
    <t>입고
층</t>
    <phoneticPr fontId="9" type="noConversion"/>
  </si>
  <si>
    <t>스티커발주
상태</t>
    <phoneticPr fontId="9" type="noConversion"/>
  </si>
  <si>
    <t>화찰BL</t>
    <phoneticPr fontId="4" type="noConversion"/>
  </si>
  <si>
    <t>화찰선명</t>
    <phoneticPr fontId="4" type="noConversion"/>
  </si>
  <si>
    <t>화찰입항</t>
    <phoneticPr fontId="4" type="noConversion"/>
  </si>
  <si>
    <t>죽</t>
    <phoneticPr fontId="4" type="noConversion"/>
  </si>
  <si>
    <t>BT</t>
    <phoneticPr fontId="4" type="noConversion"/>
  </si>
  <si>
    <t>COSU6346925230</t>
    <phoneticPr fontId="4" type="noConversion"/>
  </si>
  <si>
    <t>23COSU0003I-0013-</t>
    <phoneticPr fontId="4" type="noConversion"/>
  </si>
  <si>
    <t>WB</t>
    <phoneticPr fontId="4" type="noConversion"/>
  </si>
  <si>
    <t>SUDU62SSZ080765C</t>
    <phoneticPr fontId="4" type="noConversion"/>
  </si>
  <si>
    <t>인B</t>
    <phoneticPr fontId="4" type="noConversion"/>
  </si>
  <si>
    <t>23MAEU0040I-0015-</t>
    <phoneticPr fontId="4" type="noConversion"/>
  </si>
  <si>
    <t>작:일월년(읽는법)</t>
    <phoneticPr fontId="4" type="noConversion"/>
  </si>
  <si>
    <t>SUDU62SSZ080765N</t>
    <phoneticPr fontId="4" type="noConversion"/>
  </si>
  <si>
    <t>SR다리살</t>
    <phoneticPr fontId="4" type="noConversion"/>
  </si>
  <si>
    <t>MAEU609343106</t>
    <phoneticPr fontId="4" type="noConversion"/>
  </si>
  <si>
    <t>23MAEU0040I-1126-</t>
    <phoneticPr fontId="4" type="noConversion"/>
  </si>
  <si>
    <t>23MAEU0040I-1130-</t>
    <phoneticPr fontId="4" type="noConversion"/>
  </si>
  <si>
    <t>HLCUPN4221066605</t>
    <phoneticPr fontId="4" type="noConversion"/>
  </si>
  <si>
    <t>2023.01.17</t>
    <phoneticPr fontId="4" type="noConversion"/>
  </si>
  <si>
    <t>23COSU0004I-0021-</t>
    <phoneticPr fontId="4" type="noConversion"/>
  </si>
  <si>
    <t>각각3층씩</t>
    <phoneticPr fontId="4" type="noConversion"/>
  </si>
  <si>
    <t>2023.01.15</t>
    <phoneticPr fontId="4" type="noConversion"/>
  </si>
  <si>
    <t>100/110G</t>
    <phoneticPr fontId="4" type="noConversion"/>
  </si>
  <si>
    <t>과1</t>
    <phoneticPr fontId="4" type="noConversion"/>
  </si>
  <si>
    <t>VA</t>
    <phoneticPr fontId="4" type="noConversion"/>
  </si>
  <si>
    <t>마B</t>
    <phoneticPr fontId="4" type="noConversion"/>
  </si>
  <si>
    <t>MEDUSF284625</t>
    <phoneticPr fontId="4" type="noConversion"/>
  </si>
  <si>
    <t>23HLCU5503I-0073-</t>
    <phoneticPr fontId="4" type="noConversion"/>
  </si>
  <si>
    <t>23HLCU5503I-0072-</t>
    <phoneticPr fontId="4" type="noConversion"/>
  </si>
  <si>
    <t>23HLCU5503I-0014-</t>
    <phoneticPr fontId="4" type="noConversion"/>
  </si>
  <si>
    <t>23HLCU5503I-5009-</t>
    <phoneticPr fontId="4" type="noConversion"/>
  </si>
  <si>
    <t>ONEYSAOC42099800</t>
    <phoneticPr fontId="4" type="noConversion"/>
  </si>
  <si>
    <t>작:2024년11월1일까지</t>
    <phoneticPr fontId="4" type="noConversion"/>
  </si>
  <si>
    <t>23HDMUA647I-0057-</t>
    <phoneticPr fontId="4" type="noConversion"/>
  </si>
  <si>
    <t>2023.02.12</t>
    <phoneticPr fontId="4" type="noConversion"/>
  </si>
  <si>
    <t>년월일(읽는법)</t>
    <phoneticPr fontId="4" type="noConversion"/>
  </si>
  <si>
    <t>SA다리살</t>
    <phoneticPr fontId="4" type="noConversion"/>
  </si>
  <si>
    <t>SA다리살(1134)
PA다리살(121)
PA다리살(725)</t>
    <phoneticPr fontId="4" type="noConversion"/>
  </si>
  <si>
    <t>2022.10.6~11.9
2022.10.7~10.17
2022.11.1~9</t>
    <phoneticPr fontId="4" type="noConversion"/>
  </si>
  <si>
    <t>2023.02.23</t>
    <phoneticPr fontId="4" type="noConversion"/>
  </si>
  <si>
    <t>23MAEU0188I-1080-</t>
    <phoneticPr fontId="4" type="noConversion"/>
  </si>
  <si>
    <t>23MAEU0188I-1082-</t>
    <phoneticPr fontId="4" type="noConversion"/>
  </si>
  <si>
    <t>ONEYSAOC50902701</t>
    <phoneticPr fontId="4" type="noConversion"/>
  </si>
  <si>
    <t>23MSCU3063I-5027-</t>
    <phoneticPr fontId="4" type="noConversion"/>
  </si>
  <si>
    <t>MEDUAJ571952</t>
    <phoneticPr fontId="4" type="noConversion"/>
  </si>
  <si>
    <t>MEDUAJ584237</t>
    <phoneticPr fontId="4" type="noConversion"/>
  </si>
  <si>
    <t>무-1</t>
    <phoneticPr fontId="1" type="noConversion"/>
  </si>
  <si>
    <t>23MAEU0188I-4019-</t>
    <phoneticPr fontId="4" type="noConversion"/>
  </si>
  <si>
    <t>ONEYSAOC51057901</t>
    <phoneticPr fontId="4" type="noConversion"/>
  </si>
  <si>
    <t>HDMUSAOA85895703</t>
    <phoneticPr fontId="4" type="noConversion"/>
  </si>
  <si>
    <t>HDMUSAOA69289606</t>
    <phoneticPr fontId="4" type="noConversion"/>
  </si>
  <si>
    <t>23HDMUA707I-0098-</t>
    <phoneticPr fontId="4" type="noConversion"/>
  </si>
  <si>
    <t>BC</t>
    <phoneticPr fontId="4" type="noConversion"/>
  </si>
  <si>
    <t>줌B</t>
    <phoneticPr fontId="4" type="noConversion"/>
  </si>
  <si>
    <t>2023.03.06</t>
    <phoneticPr fontId="4" type="noConversion"/>
  </si>
  <si>
    <t>23MAEU0209I-1115-</t>
    <phoneticPr fontId="4" type="noConversion"/>
  </si>
  <si>
    <t>HDMUSAOA43512600</t>
    <phoneticPr fontId="4" type="noConversion"/>
  </si>
  <si>
    <t>23CMAL0120I-2003-</t>
    <phoneticPr fontId="4" type="noConversion"/>
  </si>
  <si>
    <t>23MSCU4108I-0038-</t>
    <phoneticPr fontId="4" type="noConversion"/>
  </si>
  <si>
    <t>MEDUP1374446</t>
    <phoneticPr fontId="4" type="noConversion"/>
  </si>
  <si>
    <t>HLCUIT1230122141</t>
    <phoneticPr fontId="4" type="noConversion"/>
  </si>
  <si>
    <t>23PCLUBK04I-3028-</t>
    <phoneticPr fontId="4" type="noConversion"/>
  </si>
  <si>
    <t>HLCUPN4230160054</t>
    <phoneticPr fontId="4" type="noConversion"/>
  </si>
  <si>
    <t>작:2024년11월20일까지</t>
    <phoneticPr fontId="4" type="noConversion"/>
  </si>
  <si>
    <t>COSU6349959759</t>
    <phoneticPr fontId="4" type="noConversion"/>
  </si>
  <si>
    <t>CMA CGM MEDEA</t>
    <phoneticPr fontId="4" type="noConversion"/>
  </si>
  <si>
    <t>실제
1455
519
6</t>
    <phoneticPr fontId="4" type="noConversion"/>
  </si>
  <si>
    <t>23CCAS0099I-2101-</t>
    <phoneticPr fontId="4" type="noConversion"/>
  </si>
  <si>
    <t>23CCAS0099I-2104-</t>
    <phoneticPr fontId="4" type="noConversion"/>
  </si>
  <si>
    <t>23ONEY0309I-0069-</t>
    <phoneticPr fontId="4" type="noConversion"/>
  </si>
  <si>
    <t>2023.03.18</t>
    <phoneticPr fontId="4" type="noConversion"/>
  </si>
  <si>
    <t>ONEYSAOD01125809</t>
    <phoneticPr fontId="4" type="noConversion"/>
  </si>
  <si>
    <t>23ONEY0309I-5011-</t>
    <phoneticPr fontId="4" type="noConversion"/>
  </si>
  <si>
    <t>MEDUSF291406</t>
    <phoneticPr fontId="4" type="noConversion"/>
  </si>
  <si>
    <t>PL</t>
    <phoneticPr fontId="4" type="noConversion"/>
  </si>
  <si>
    <t>SUDU63ITJ001205E</t>
    <phoneticPr fontId="4" type="noConversion"/>
  </si>
  <si>
    <t>23MAEU0228I-0008-</t>
    <phoneticPr fontId="4" type="noConversion"/>
  </si>
  <si>
    <t>SUDU63ITJ001205F</t>
    <phoneticPr fontId="4" type="noConversion"/>
  </si>
  <si>
    <t>MAEU609403256</t>
    <phoneticPr fontId="4" type="noConversion"/>
  </si>
  <si>
    <t>SEASPAN OCEANIA</t>
    <phoneticPr fontId="4" type="noConversion"/>
  </si>
  <si>
    <t>23COSU0025I-0017-</t>
    <phoneticPr fontId="4" type="noConversion"/>
  </si>
  <si>
    <t>2023.03.23</t>
    <phoneticPr fontId="4" type="noConversion"/>
  </si>
  <si>
    <t>23SNKO1354I-6016-</t>
    <phoneticPr fontId="4" type="noConversion"/>
  </si>
  <si>
    <t>23HDMUA705I-0058-</t>
    <phoneticPr fontId="4" type="noConversion"/>
  </si>
  <si>
    <t>23MAEU0228I-0025-</t>
    <phoneticPr fontId="4" type="noConversion"/>
  </si>
  <si>
    <t>23CCAS0099I-2103-</t>
    <phoneticPr fontId="4" type="noConversion"/>
  </si>
  <si>
    <t>CMA CGM LIBRA</t>
    <phoneticPr fontId="4" type="noConversion"/>
  </si>
  <si>
    <t>23ZIMU0096I-0004-</t>
    <phoneticPr fontId="4" type="noConversion"/>
  </si>
  <si>
    <t>23ZIMU0096I-0007-</t>
    <phoneticPr fontId="4" type="noConversion"/>
  </si>
  <si>
    <t>COSU6351309179</t>
    <phoneticPr fontId="4" type="noConversion"/>
  </si>
  <si>
    <t>23CMAL0135I-3057-</t>
    <phoneticPr fontId="4" type="noConversion"/>
  </si>
  <si>
    <t>MAERSK LA PAZ</t>
    <phoneticPr fontId="4" type="noConversion"/>
  </si>
  <si>
    <t>23HLCU5623I-5013-</t>
    <phoneticPr fontId="4" type="noConversion"/>
  </si>
  <si>
    <t>MEDUP1374495</t>
    <phoneticPr fontId="4" type="noConversion"/>
  </si>
  <si>
    <t>MEDUP1391044</t>
    <phoneticPr fontId="4" type="noConversion"/>
  </si>
  <si>
    <t>CMA CGM TAGE</t>
    <phoneticPr fontId="4" type="noConversion"/>
  </si>
  <si>
    <t>S.I.F-2485</t>
    <phoneticPr fontId="4" type="noConversion"/>
  </si>
  <si>
    <t>MAEU914832859</t>
    <phoneticPr fontId="4" type="noConversion"/>
  </si>
  <si>
    <t>HLCUIT1230214244</t>
    <phoneticPr fontId="4" type="noConversion"/>
  </si>
  <si>
    <t>HDMUSAOA18858210</t>
    <phoneticPr fontId="4" type="noConversion"/>
  </si>
  <si>
    <t>23HDMUA701I-0080-</t>
    <phoneticPr fontId="4" type="noConversion"/>
  </si>
  <si>
    <t>HDMUSAOA29871105</t>
    <phoneticPr fontId="4" type="noConversion"/>
  </si>
  <si>
    <t>23HDMUA701I-0037-</t>
    <phoneticPr fontId="4" type="noConversion"/>
  </si>
  <si>
    <t>2023.1.12~14,17</t>
    <phoneticPr fontId="4" type="noConversion"/>
  </si>
  <si>
    <t>23ONEY0371I-0107-</t>
    <phoneticPr fontId="4" type="noConversion"/>
  </si>
  <si>
    <t>MS2</t>
    <phoneticPr fontId="4" type="noConversion"/>
  </si>
  <si>
    <t>23ONEY0371I-0109-</t>
    <phoneticPr fontId="4" type="noConversion"/>
  </si>
  <si>
    <t>MEDUTO805583</t>
    <phoneticPr fontId="4" type="noConversion"/>
  </si>
  <si>
    <t>23ONEY0371I-6015-</t>
    <phoneticPr fontId="4" type="noConversion"/>
  </si>
  <si>
    <t>23COSU0039I-0034-</t>
    <phoneticPr fontId="4" type="noConversion"/>
  </si>
  <si>
    <t>23HDMUA701I-0005-</t>
    <phoneticPr fontId="4" type="noConversion"/>
  </si>
  <si>
    <t>23MAEU0304I-1118-</t>
    <phoneticPr fontId="4" type="noConversion"/>
  </si>
  <si>
    <t>MAEU609408941</t>
    <phoneticPr fontId="4" type="noConversion"/>
  </si>
  <si>
    <t>경</t>
    <phoneticPr fontId="4" type="noConversion"/>
  </si>
  <si>
    <t>S.I.F-1
S.I.F-1001</t>
    <phoneticPr fontId="4" type="noConversion"/>
  </si>
  <si>
    <t>2023.04.11</t>
    <phoneticPr fontId="4" type="noConversion"/>
  </si>
  <si>
    <t>종2</t>
    <phoneticPr fontId="4" type="noConversion"/>
  </si>
  <si>
    <t>HDMUSAOA45204800</t>
    <phoneticPr fontId="4" type="noConversion"/>
  </si>
  <si>
    <t>냉</t>
    <phoneticPr fontId="4" type="noConversion"/>
  </si>
  <si>
    <t>SUDU63SSZ000261A</t>
    <phoneticPr fontId="4" type="noConversion"/>
  </si>
  <si>
    <t>MAERSK LUZ</t>
    <phoneticPr fontId="4" type="noConversion"/>
  </si>
  <si>
    <t>김</t>
    <phoneticPr fontId="4" type="noConversion"/>
  </si>
  <si>
    <t>MAEUJBS174246</t>
    <phoneticPr fontId="4" type="noConversion"/>
  </si>
  <si>
    <t>HM</t>
    <phoneticPr fontId="4" type="noConversion"/>
  </si>
  <si>
    <t>MEDUAJ645996</t>
    <phoneticPr fontId="4" type="noConversion"/>
  </si>
  <si>
    <t>죽1</t>
    <phoneticPr fontId="4" type="noConversion"/>
  </si>
  <si>
    <t>하B</t>
    <phoneticPr fontId="4" type="noConversion"/>
  </si>
  <si>
    <t>MEDUAJ646291</t>
    <phoneticPr fontId="4" type="noConversion"/>
  </si>
  <si>
    <t>23MSCU2068I-0108-</t>
    <phoneticPr fontId="4" type="noConversion"/>
  </si>
  <si>
    <t>화1</t>
    <phoneticPr fontId="4" type="noConversion"/>
  </si>
  <si>
    <t>23MSCU4159I-0122-</t>
    <phoneticPr fontId="4" type="noConversion"/>
  </si>
  <si>
    <t>23PCLUBK06I-5105-</t>
    <phoneticPr fontId="4" type="noConversion"/>
  </si>
  <si>
    <t>23MSCU2065I-0024-</t>
    <phoneticPr fontId="4" type="noConversion"/>
  </si>
  <si>
    <t>23COSU0042I-0023-</t>
    <phoneticPr fontId="4" type="noConversion"/>
  </si>
  <si>
    <t>MEDUSF298054</t>
    <phoneticPr fontId="4" type="noConversion"/>
  </si>
  <si>
    <t>재1</t>
    <phoneticPr fontId="4" type="noConversion"/>
  </si>
  <si>
    <t>재2</t>
    <phoneticPr fontId="4" type="noConversion"/>
  </si>
  <si>
    <t>COSU6351830510</t>
    <phoneticPr fontId="4" type="noConversion"/>
  </si>
  <si>
    <t>태국</t>
    <phoneticPr fontId="4" type="noConversion"/>
  </si>
  <si>
    <t>KA</t>
    <phoneticPr fontId="4" type="noConversion"/>
  </si>
  <si>
    <t>EST-51</t>
    <phoneticPr fontId="4" type="noConversion"/>
  </si>
  <si>
    <t>만</t>
    <phoneticPr fontId="4" type="noConversion"/>
  </si>
  <si>
    <t>COSU6352013920</t>
    <phoneticPr fontId="4" type="noConversion"/>
  </si>
  <si>
    <t>CD</t>
    <phoneticPr fontId="4" type="noConversion"/>
  </si>
  <si>
    <t>형
77</t>
    <phoneticPr fontId="4" type="noConversion"/>
  </si>
  <si>
    <t>해1</t>
    <phoneticPr fontId="4" type="noConversion"/>
  </si>
  <si>
    <t>해2</t>
    <phoneticPr fontId="4" type="noConversion"/>
  </si>
  <si>
    <t>XC</t>
    <phoneticPr fontId="4" type="noConversion"/>
  </si>
  <si>
    <t>MEDUAJ637712</t>
    <phoneticPr fontId="4" type="noConversion"/>
  </si>
  <si>
    <t>23MSCU2089I-0030-</t>
    <phoneticPr fontId="4" type="noConversion"/>
  </si>
  <si>
    <t>2023.05.16</t>
    <phoneticPr fontId="4" type="noConversion"/>
  </si>
  <si>
    <t>MEDUAJ637795</t>
    <phoneticPr fontId="4" type="noConversion"/>
  </si>
  <si>
    <t>23MSCU2089I-0046-</t>
    <phoneticPr fontId="4" type="noConversion"/>
  </si>
  <si>
    <t>23MAEU0417I-1134-</t>
    <phoneticPr fontId="4" type="noConversion"/>
  </si>
  <si>
    <t>MEDUAJ704280</t>
    <phoneticPr fontId="4" type="noConversion"/>
  </si>
  <si>
    <t>MEDUAJ708026</t>
    <phoneticPr fontId="4" type="noConversion"/>
  </si>
  <si>
    <t>23HDMUA817I-0061-</t>
    <phoneticPr fontId="4" type="noConversion"/>
  </si>
  <si>
    <t>2023.3.6~17</t>
    <phoneticPr fontId="4" type="noConversion"/>
  </si>
  <si>
    <t>23MSCU3169I-0011-</t>
    <phoneticPr fontId="4" type="noConversion"/>
  </si>
  <si>
    <t>HDMUSAOA66996500</t>
    <phoneticPr fontId="4" type="noConversion"/>
  </si>
  <si>
    <t>23HDMUA818I-0006-</t>
    <phoneticPr fontId="4" type="noConversion"/>
  </si>
  <si>
    <t>술</t>
    <phoneticPr fontId="4" type="noConversion"/>
  </si>
  <si>
    <t>SUDU63ITJ001539K</t>
    <phoneticPr fontId="4" type="noConversion"/>
  </si>
  <si>
    <t>VF</t>
    <phoneticPr fontId="4" type="noConversion"/>
  </si>
  <si>
    <t>NSSLLCBSC2300343</t>
    <phoneticPr fontId="4" type="noConversion"/>
  </si>
  <si>
    <t>23SMLM0109I-3027-</t>
    <phoneticPr fontId="4" type="noConversion"/>
  </si>
  <si>
    <t>2023.3.3</t>
    <phoneticPr fontId="4" type="noConversion"/>
  </si>
  <si>
    <t>개
VA
29</t>
    <phoneticPr fontId="4" type="noConversion"/>
  </si>
  <si>
    <t>2023.05.26</t>
    <phoneticPr fontId="4" type="noConversion"/>
  </si>
  <si>
    <t>HH</t>
    <phoneticPr fontId="4" type="noConversion"/>
  </si>
  <si>
    <t>단1</t>
    <phoneticPr fontId="4" type="noConversion"/>
  </si>
  <si>
    <t>용</t>
    <phoneticPr fontId="4" type="noConversion"/>
  </si>
  <si>
    <t>표3</t>
    <phoneticPr fontId="4" type="noConversion"/>
  </si>
  <si>
    <t>ONEYSAOD12513401</t>
    <phoneticPr fontId="4" type="noConversion"/>
  </si>
  <si>
    <t>DM</t>
    <phoneticPr fontId="4" type="noConversion"/>
  </si>
  <si>
    <t>HDMUSAOA10722800</t>
    <phoneticPr fontId="4" type="noConversion"/>
  </si>
  <si>
    <t>23HDMUA878I-0008-</t>
    <phoneticPr fontId="4" type="noConversion"/>
  </si>
  <si>
    <t>23HDMUA878I-0009-</t>
    <phoneticPr fontId="4" type="noConversion"/>
  </si>
  <si>
    <t>사C</t>
    <phoneticPr fontId="4" type="noConversion"/>
  </si>
  <si>
    <t>23HDMUA878I-0010-</t>
    <phoneticPr fontId="4" type="noConversion"/>
  </si>
  <si>
    <t>23HDMUA876I-0024-</t>
    <phoneticPr fontId="4" type="noConversion"/>
  </si>
  <si>
    <t>HDMU5587818</t>
    <phoneticPr fontId="4" type="noConversion"/>
  </si>
  <si>
    <t>2023.06.29</t>
    <phoneticPr fontId="4" type="noConversion"/>
  </si>
  <si>
    <t>CM</t>
    <phoneticPr fontId="4" type="noConversion"/>
  </si>
  <si>
    <t>주식회사 뉴아시아</t>
    <phoneticPr fontId="4" type="noConversion"/>
  </si>
  <si>
    <t>색2</t>
    <phoneticPr fontId="4" type="noConversion"/>
  </si>
  <si>
    <t>자</t>
    <phoneticPr fontId="4" type="noConversion"/>
  </si>
  <si>
    <t>루1</t>
    <phoneticPr fontId="4" type="noConversion"/>
  </si>
  <si>
    <t>23HDMUA926I-0090-</t>
    <phoneticPr fontId="4" type="noConversion"/>
  </si>
  <si>
    <t>HYUNDAI BUSAN</t>
    <phoneticPr fontId="4" type="noConversion"/>
  </si>
  <si>
    <t>HDMUSAOA23412606</t>
    <phoneticPr fontId="4" type="noConversion"/>
  </si>
  <si>
    <t>23HDMUA926I-0091-</t>
    <phoneticPr fontId="4" type="noConversion"/>
  </si>
  <si>
    <t>수월한 주식회사 (동일)</t>
    <phoneticPr fontId="4" type="noConversion"/>
  </si>
  <si>
    <t>식2</t>
    <phoneticPr fontId="4" type="noConversion"/>
  </si>
  <si>
    <t>2023.08.07</t>
    <phoneticPr fontId="4" type="noConversion"/>
  </si>
  <si>
    <t>23ONEY0925I-5017-</t>
    <phoneticPr fontId="4" type="noConversion"/>
  </si>
  <si>
    <t>목살
안창살
윙스틱50/65G
가슴살12/17G</t>
    <phoneticPr fontId="4" type="noConversion"/>
  </si>
  <si>
    <t>PA다리살</t>
    <phoneticPr fontId="4" type="noConversion"/>
  </si>
  <si>
    <t>BEAU9718573</t>
    <phoneticPr fontId="4" type="noConversion"/>
  </si>
  <si>
    <t>2023.08.06</t>
    <phoneticPr fontId="4" type="noConversion"/>
  </si>
  <si>
    <t>숭4</t>
    <phoneticPr fontId="4" type="noConversion"/>
  </si>
  <si>
    <t>HDMUSAOA65910506</t>
    <phoneticPr fontId="4" type="noConversion"/>
  </si>
  <si>
    <t>SUDU63SSZ028276C</t>
    <phoneticPr fontId="4" type="noConversion"/>
  </si>
  <si>
    <t>MAEU914967856</t>
    <phoneticPr fontId="4" type="noConversion"/>
  </si>
  <si>
    <t>23MSCU5054I-1081-</t>
    <phoneticPr fontId="4" type="noConversion"/>
  </si>
  <si>
    <t>MSC MIRJAM</t>
    <phoneticPr fontId="4" type="noConversion"/>
  </si>
  <si>
    <t>MAEUJBS185635</t>
    <phoneticPr fontId="4" type="noConversion"/>
  </si>
  <si>
    <t>2023.08.29</t>
    <phoneticPr fontId="4" type="noConversion"/>
  </si>
  <si>
    <t>MAEUJBS185627</t>
    <phoneticPr fontId="4" type="noConversion"/>
  </si>
  <si>
    <t>MAEUJBS186379</t>
    <phoneticPr fontId="4" type="noConversion"/>
  </si>
  <si>
    <t>HDMUSAOA44222710</t>
    <phoneticPr fontId="4" type="noConversion"/>
  </si>
  <si>
    <t>S.I.F-1001
S.I.F-104</t>
    <phoneticPr fontId="4" type="noConversion"/>
  </si>
  <si>
    <t>SA다리살(559)
SA다리살(1421)</t>
    <phoneticPr fontId="4" type="noConversion"/>
  </si>
  <si>
    <t>2023.4.18,19
2023.4.11~24</t>
    <phoneticPr fontId="4" type="noConversion"/>
  </si>
  <si>
    <t>혼</t>
    <phoneticPr fontId="4" type="noConversion"/>
  </si>
  <si>
    <t>HDMUSAOA02957804</t>
    <phoneticPr fontId="4" type="noConversion"/>
  </si>
  <si>
    <t>HDMUSAOA31620500</t>
    <phoneticPr fontId="4" type="noConversion"/>
  </si>
  <si>
    <t>KOTA SURIA</t>
    <phoneticPr fontId="4" type="noConversion"/>
  </si>
  <si>
    <t>23PILK0107I-0006-</t>
    <phoneticPr fontId="4" type="noConversion"/>
  </si>
  <si>
    <t>HDMUSAOA52028320</t>
    <phoneticPr fontId="4" type="noConversion"/>
  </si>
  <si>
    <t>동B</t>
    <phoneticPr fontId="4" type="noConversion"/>
  </si>
  <si>
    <t>HDMUSAOA52028300</t>
    <phoneticPr fontId="4" type="noConversion"/>
  </si>
  <si>
    <t>23HDMUA992I-0230-</t>
    <phoneticPr fontId="4" type="noConversion"/>
  </si>
  <si>
    <t>23HDMUA992I-0229-</t>
    <phoneticPr fontId="4" type="noConversion"/>
  </si>
  <si>
    <t>HDMUSAOA05247000</t>
    <phoneticPr fontId="4" type="noConversion"/>
  </si>
  <si>
    <t>HDMUSAOA95637400</t>
    <phoneticPr fontId="4" type="noConversion"/>
  </si>
  <si>
    <t>23HDMUA992I-0291-</t>
    <phoneticPr fontId="4" type="noConversion"/>
  </si>
  <si>
    <t>MAEUJBS187544</t>
    <phoneticPr fontId="4" type="noConversion"/>
  </si>
  <si>
    <t>HDMUBKKA16167500</t>
    <phoneticPr fontId="4" type="noConversion"/>
  </si>
  <si>
    <t>MAEU229601682</t>
    <phoneticPr fontId="4" type="noConversion"/>
  </si>
  <si>
    <t>교1</t>
    <phoneticPr fontId="4" type="noConversion"/>
  </si>
  <si>
    <t>MAEU609593785</t>
    <phoneticPr fontId="4" type="noConversion"/>
  </si>
  <si>
    <t>PARANAGUA EXPRESS</t>
    <phoneticPr fontId="4" type="noConversion"/>
  </si>
  <si>
    <t>2023.09.24</t>
    <phoneticPr fontId="4" type="noConversion"/>
  </si>
  <si>
    <t>23MAEU0756I-1067-</t>
    <phoneticPr fontId="4" type="noConversion"/>
  </si>
  <si>
    <t>99B</t>
    <phoneticPr fontId="4" type="noConversion"/>
  </si>
  <si>
    <t>23ONEY1175I-0009-</t>
    <phoneticPr fontId="4" type="noConversion"/>
  </si>
  <si>
    <t>개</t>
    <phoneticPr fontId="4" type="noConversion"/>
  </si>
  <si>
    <t>S.I.F-1</t>
    <phoneticPr fontId="4" type="noConversion"/>
  </si>
  <si>
    <t>2023.10.05</t>
    <phoneticPr fontId="4" type="noConversion"/>
  </si>
  <si>
    <t>HDMUSAOA98921304</t>
    <phoneticPr fontId="4" type="noConversion"/>
  </si>
  <si>
    <t>23HDMU122AI-0125-</t>
    <phoneticPr fontId="4" type="noConversion"/>
  </si>
  <si>
    <t>23MSCU4451I-6007-</t>
    <phoneticPr fontId="4" type="noConversion"/>
  </si>
  <si>
    <t>BMOU9400545</t>
    <phoneticPr fontId="4" type="noConversion"/>
  </si>
  <si>
    <t>HDMUSAOA98921314</t>
    <phoneticPr fontId="4" type="noConversion"/>
  </si>
  <si>
    <t>현</t>
    <phoneticPr fontId="9" type="noConversion"/>
  </si>
  <si>
    <t>23MSCU2187I-1107-</t>
    <phoneticPr fontId="4" type="noConversion"/>
  </si>
  <si>
    <t>23HDMU128AI-0076-</t>
    <phoneticPr fontId="4" type="noConversion"/>
  </si>
  <si>
    <t>23SNKO4790I-6029-</t>
    <phoneticPr fontId="4" type="noConversion"/>
  </si>
  <si>
    <t>2023.7.26~8.18</t>
    <phoneticPr fontId="4" type="noConversion"/>
  </si>
  <si>
    <t>자3</t>
    <phoneticPr fontId="4" type="noConversion"/>
  </si>
  <si>
    <t>2023.4.19,8.7~12,14
2023.8.30</t>
    <phoneticPr fontId="4" type="noConversion"/>
  </si>
  <si>
    <t>2023.11.11</t>
    <phoneticPr fontId="4" type="noConversion"/>
  </si>
  <si>
    <t>차</t>
    <phoneticPr fontId="4" type="noConversion"/>
  </si>
  <si>
    <t>LC
22</t>
    <phoneticPr fontId="4" type="noConversion"/>
  </si>
  <si>
    <t>2025.9.18~21</t>
    <phoneticPr fontId="4" type="noConversion"/>
  </si>
  <si>
    <t>2023.9.14,15,18,19,21~23</t>
    <phoneticPr fontId="4" type="noConversion"/>
  </si>
  <si>
    <t>2023.11.23</t>
    <phoneticPr fontId="4" type="noConversion"/>
  </si>
  <si>
    <t>MAEUJBS196084</t>
    <phoneticPr fontId="4" type="noConversion"/>
  </si>
  <si>
    <t>MAEUJBS196085</t>
    <phoneticPr fontId="4" type="noConversion"/>
  </si>
  <si>
    <t>2023.11.25</t>
    <phoneticPr fontId="4" type="noConversion"/>
  </si>
  <si>
    <t>MEDUP1602259</t>
    <phoneticPr fontId="4" type="noConversion"/>
  </si>
  <si>
    <t>S.I.F-4202</t>
    <phoneticPr fontId="4" type="noConversion"/>
  </si>
  <si>
    <t>23HASL2195I-6060-</t>
    <phoneticPr fontId="4" type="noConversion"/>
  </si>
  <si>
    <t>DJ</t>
    <phoneticPr fontId="4" type="noConversion"/>
  </si>
  <si>
    <t>ONEYSAOD32240301</t>
    <phoneticPr fontId="4" type="noConversion"/>
  </si>
  <si>
    <t>2023.10.3~10</t>
    <phoneticPr fontId="4" type="noConversion"/>
  </si>
  <si>
    <t>23MSCU2213I-1118-</t>
    <phoneticPr fontId="1" type="noConversion"/>
  </si>
  <si>
    <t>옥2</t>
    <phoneticPr fontId="4" type="noConversion"/>
  </si>
  <si>
    <t>MAEUJBS197263</t>
    <phoneticPr fontId="4" type="noConversion"/>
  </si>
  <si>
    <t>2023.10.5~10</t>
    <phoneticPr fontId="4" type="noConversion"/>
  </si>
  <si>
    <t>YZ</t>
    <phoneticPr fontId="1" type="noConversion"/>
  </si>
  <si>
    <t>23HDMU219AI-0062-</t>
    <phoneticPr fontId="1" type="noConversion"/>
  </si>
  <si>
    <t>2023.12.16</t>
    <phoneticPr fontId="1" type="noConversion"/>
  </si>
  <si>
    <t>MAEUJBS198891</t>
    <phoneticPr fontId="1" type="noConversion"/>
  </si>
  <si>
    <t>MSC OSCAR</t>
    <phoneticPr fontId="1" type="noConversion"/>
  </si>
  <si>
    <t>HLCUPN4230973507</t>
    <phoneticPr fontId="1" type="noConversion"/>
  </si>
  <si>
    <t>STARSHIP URSA</t>
    <phoneticPr fontId="1" type="noConversion"/>
  </si>
  <si>
    <t>2024.01.01</t>
    <phoneticPr fontId="1" type="noConversion"/>
  </si>
  <si>
    <t>23HDMU233AI-0005-</t>
    <phoneticPr fontId="1" type="noConversion"/>
  </si>
  <si>
    <t>2023.12.30</t>
    <phoneticPr fontId="1" type="noConversion"/>
  </si>
  <si>
    <t>2023.10.21~25</t>
    <phoneticPr fontId="1" type="noConversion"/>
  </si>
  <si>
    <t>MNBU3880161</t>
    <phoneticPr fontId="1" type="noConversion"/>
  </si>
  <si>
    <t>MAEUJBS200087</t>
    <phoneticPr fontId="1" type="noConversion"/>
  </si>
  <si>
    <t>SA다리살</t>
    <phoneticPr fontId="1" type="noConversion"/>
  </si>
  <si>
    <t>SR다리살
SR날개</t>
    <phoneticPr fontId="1" type="noConversion"/>
  </si>
  <si>
    <t>2024.01.13</t>
    <phoneticPr fontId="1" type="noConversion"/>
  </si>
  <si>
    <t>HDMUSAOA95258000</t>
    <phoneticPr fontId="4" type="noConversion"/>
  </si>
  <si>
    <t>S.I.F-3404</t>
    <phoneticPr fontId="1" type="noConversion"/>
  </si>
  <si>
    <t>24COSU0003I-0014-</t>
    <phoneticPr fontId="1" type="noConversion"/>
  </si>
  <si>
    <t>MSC CLARA</t>
    <phoneticPr fontId="1" type="noConversion"/>
  </si>
  <si>
    <t>2023.11.28~12.2,4~6</t>
    <phoneticPr fontId="1" type="noConversion"/>
  </si>
  <si>
    <t>2023.12.2,4,5</t>
    <phoneticPr fontId="1" type="noConversion"/>
  </si>
  <si>
    <t>CAPE ARTEMISIO</t>
    <phoneticPr fontId="1" type="noConversion"/>
  </si>
  <si>
    <t>존1</t>
    <phoneticPr fontId="1" type="noConversion"/>
  </si>
  <si>
    <t>2023.12.11~16,18</t>
    <phoneticPr fontId="1" type="noConversion"/>
  </si>
  <si>
    <t>HDMUSAOA76789016</t>
    <phoneticPr fontId="1" type="noConversion"/>
  </si>
  <si>
    <t>24ONEY0199I-0029-</t>
    <phoneticPr fontId="1" type="noConversion"/>
  </si>
  <si>
    <t>24ONEY0199I-5019-</t>
    <phoneticPr fontId="1" type="noConversion"/>
  </si>
  <si>
    <t>SZLU9411793</t>
    <phoneticPr fontId="1" type="noConversion"/>
  </si>
  <si>
    <t>220/240G</t>
    <phoneticPr fontId="1" type="noConversion"/>
  </si>
  <si>
    <t>5,12.1,2,4~7</t>
    <phoneticPr fontId="1" type="noConversion"/>
  </si>
  <si>
    <t>2023.12.5~9,11~13</t>
    <phoneticPr fontId="1" type="noConversion"/>
  </si>
  <si>
    <t>2023.12.18~22,26~29</t>
    <phoneticPr fontId="1" type="noConversion"/>
  </si>
  <si>
    <t>NSSLBKBSC2400051</t>
    <phoneticPr fontId="1" type="noConversion"/>
  </si>
  <si>
    <t>MAEUJBS208994</t>
    <phoneticPr fontId="1" type="noConversion"/>
  </si>
  <si>
    <t>MORTEN MAERSK</t>
    <phoneticPr fontId="1" type="noConversion"/>
  </si>
  <si>
    <t>조각정육20/25G
조각정육25/30G</t>
    <phoneticPr fontId="1" type="noConversion"/>
  </si>
  <si>
    <t>루2</t>
    <phoneticPr fontId="1" type="noConversion"/>
  </si>
  <si>
    <t>2023.8.17~10.26
2023.9.1</t>
    <phoneticPr fontId="1" type="noConversion"/>
  </si>
  <si>
    <t>ONEYSAOE00070701</t>
    <phoneticPr fontId="1" type="noConversion"/>
  </si>
  <si>
    <t>24MSCU3086I-5006-</t>
    <phoneticPr fontId="1" type="noConversion"/>
  </si>
  <si>
    <t>HDMUSAOA76258500</t>
    <phoneticPr fontId="1" type="noConversion"/>
  </si>
  <si>
    <t>묘</t>
    <phoneticPr fontId="1" type="noConversion"/>
  </si>
  <si>
    <t>3층
1층</t>
    <phoneticPr fontId="1" type="noConversion"/>
  </si>
  <si>
    <t>돈육</t>
    <phoneticPr fontId="1" type="noConversion"/>
  </si>
  <si>
    <t>2층비엘</t>
    <phoneticPr fontId="1" type="noConversion"/>
  </si>
  <si>
    <t>SZLU9389827</t>
    <phoneticPr fontId="1" type="noConversion"/>
  </si>
  <si>
    <t>주식회사 뉴아시아</t>
    <phoneticPr fontId="1" type="noConversion"/>
  </si>
  <si>
    <t>OTPU6510825</t>
    <phoneticPr fontId="1" type="noConversion"/>
  </si>
  <si>
    <t>PA다리살(556)
PA다리살(1153)
PA다리살(271)</t>
    <phoneticPr fontId="1" type="noConversion"/>
  </si>
  <si>
    <t>TTNU8424446</t>
    <phoneticPr fontId="1" type="noConversion"/>
  </si>
  <si>
    <t>브라질</t>
    <phoneticPr fontId="1" type="noConversion"/>
  </si>
  <si>
    <t>ONEYSAOE06562501</t>
    <phoneticPr fontId="1" type="noConversion"/>
  </si>
  <si>
    <t>2024.2.20~23,26~29</t>
    <phoneticPr fontId="1" type="noConversion"/>
  </si>
  <si>
    <t xml:space="preserve">   </t>
    <phoneticPr fontId="4" type="noConversion"/>
  </si>
  <si>
    <t>HYUNDAI GOODWILL</t>
    <phoneticPr fontId="1" type="noConversion"/>
  </si>
  <si>
    <t>VANTAGE</t>
    <phoneticPr fontId="1" type="noConversion"/>
  </si>
  <si>
    <t>MEDUSF416961</t>
    <phoneticPr fontId="1" type="noConversion"/>
  </si>
  <si>
    <t>HLCUPN4240367054</t>
    <phoneticPr fontId="1" type="noConversion"/>
  </si>
  <si>
    <t>ONEYSAOE11995402</t>
    <phoneticPr fontId="1" type="noConversion"/>
  </si>
  <si>
    <t>2B</t>
    <phoneticPr fontId="1" type="noConversion"/>
  </si>
  <si>
    <t>MEDUE8148516</t>
    <phoneticPr fontId="1" type="noConversion"/>
  </si>
  <si>
    <t>HYUNDAI PRESTIGE</t>
    <phoneticPr fontId="1" type="noConversion"/>
  </si>
  <si>
    <t>HYUNDAI SUPREME</t>
    <phoneticPr fontId="1" type="noConversion"/>
  </si>
  <si>
    <t>MC</t>
    <phoneticPr fontId="1" type="noConversion"/>
  </si>
  <si>
    <t>24MSCU4292I-0470</t>
    <phoneticPr fontId="1" type="noConversion"/>
  </si>
  <si>
    <t>HDMUSAOA70546003</t>
    <phoneticPr fontId="1" type="noConversion"/>
  </si>
  <si>
    <t>ONEYSAOE13329403</t>
    <phoneticPr fontId="4" type="noConversion"/>
  </si>
  <si>
    <t>MEDUSF421037</t>
    <phoneticPr fontId="1" type="noConversion"/>
  </si>
  <si>
    <t>49
총
DM</t>
    <phoneticPr fontId="1" type="noConversion"/>
  </si>
  <si>
    <t>308
1049
591</t>
    <phoneticPr fontId="1" type="noConversion"/>
  </si>
  <si>
    <t>S.I.F-103
S.I.F-2014
S.I.F-1</t>
    <phoneticPr fontId="1" type="noConversion"/>
  </si>
  <si>
    <t>근위1박스발견 이상보고</t>
    <phoneticPr fontId="4" type="noConversion"/>
  </si>
  <si>
    <t>닭발</t>
    <phoneticPr fontId="1" type="noConversion"/>
  </si>
  <si>
    <t>24CMAL0325i-4033</t>
    <phoneticPr fontId="1" type="noConversion"/>
  </si>
  <si>
    <t>2024.06.27</t>
    <phoneticPr fontId="1" type="noConversion"/>
  </si>
  <si>
    <t>P-31
P-15700</t>
    <phoneticPr fontId="1" type="noConversion"/>
  </si>
  <si>
    <t>슈가데일 베이컨
베이컨</t>
    <phoneticPr fontId="1" type="noConversion"/>
  </si>
  <si>
    <t>MAEU238072818</t>
    <phoneticPr fontId="1" type="noConversion"/>
  </si>
  <si>
    <t>MAEU238074687</t>
    <phoneticPr fontId="1" type="noConversion"/>
  </si>
  <si>
    <t>MAEU238074727</t>
    <phoneticPr fontId="1" type="noConversion"/>
  </si>
  <si>
    <t>24MAEU0590I-1028-</t>
    <phoneticPr fontId="1" type="noConversion"/>
  </si>
  <si>
    <t>2023.9.23,10.12,14,20,23,26,31,11.2,17,27,12.7.22,2024.1.8,13,16~18,22,23,2..7,3.2,11,18,4.6,18,5.8.5,13~18,,20,21,23~25,.6.1,3</t>
    <phoneticPr fontId="1" type="noConversion"/>
  </si>
  <si>
    <t>KMTC TOKYO</t>
    <phoneticPr fontId="1" type="noConversion"/>
  </si>
  <si>
    <t>MEDUE8251906</t>
    <phoneticPr fontId="1" type="noConversion"/>
  </si>
  <si>
    <t>MSC CHAEWON</t>
    <phoneticPr fontId="1" type="noConversion"/>
  </si>
  <si>
    <t>CMA CGM TIGRIS</t>
    <phoneticPr fontId="1" type="noConversion"/>
  </si>
  <si>
    <t>S.I.F-1</t>
    <phoneticPr fontId="1" type="noConversion"/>
  </si>
  <si>
    <t>2024.4.25~29</t>
    <phoneticPr fontId="1" type="noConversion"/>
  </si>
  <si>
    <t>SEASPAN BRIGHTNESS</t>
    <phoneticPr fontId="1" type="noConversion"/>
  </si>
  <si>
    <t>HLCUIT1240418235</t>
    <phoneticPr fontId="1" type="noConversion"/>
  </si>
  <si>
    <t>24ONEY0827I-6026-</t>
    <phoneticPr fontId="1" type="noConversion"/>
  </si>
  <si>
    <t>2024.07.13</t>
    <phoneticPr fontId="1" type="noConversion"/>
  </si>
  <si>
    <t>MAEUJBS225379</t>
    <phoneticPr fontId="1" type="noConversion"/>
  </si>
  <si>
    <t>24MSCU2115I-0083-</t>
    <phoneticPr fontId="1" type="noConversion"/>
  </si>
  <si>
    <t>핀란드</t>
    <phoneticPr fontId="1" type="noConversion"/>
  </si>
  <si>
    <t>2024.3.14~27</t>
    <phoneticPr fontId="1" type="noConversion"/>
  </si>
  <si>
    <t>MNBU3969726</t>
    <phoneticPr fontId="1" type="noConversion"/>
  </si>
  <si>
    <t>2024.3.26~4.8</t>
    <phoneticPr fontId="1" type="noConversion"/>
  </si>
  <si>
    <t>산1</t>
    <phoneticPr fontId="1" type="noConversion"/>
  </si>
  <si>
    <t>240/260G</t>
    <phoneticPr fontId="1" type="noConversion"/>
  </si>
  <si>
    <t>HMMU5431660</t>
    <phoneticPr fontId="1" type="noConversion"/>
  </si>
  <si>
    <t>20/25G</t>
    <phoneticPr fontId="1" type="noConversion"/>
  </si>
  <si>
    <t>SR조각정육</t>
    <phoneticPr fontId="1" type="noConversion"/>
  </si>
  <si>
    <t>24HDMUA319I-0086-</t>
    <phoneticPr fontId="1" type="noConversion"/>
  </si>
  <si>
    <t>COSU6386196510</t>
    <phoneticPr fontId="1" type="noConversion"/>
  </si>
  <si>
    <t>24MSCU2108I-0110-</t>
    <phoneticPr fontId="1" type="noConversion"/>
  </si>
  <si>
    <t>MNBU1030826</t>
    <phoneticPr fontId="1" type="noConversion"/>
  </si>
  <si>
    <t>25/30G</t>
    <phoneticPr fontId="1" type="noConversion"/>
  </si>
  <si>
    <t>2024.5.14~28</t>
    <phoneticPr fontId="1" type="noConversion"/>
  </si>
  <si>
    <t>75
식</t>
    <phoneticPr fontId="1" type="noConversion"/>
  </si>
  <si>
    <t>2024.6.13,26~29,7.1,2</t>
    <phoneticPr fontId="1" type="noConversion"/>
  </si>
  <si>
    <t>2024.7.8~11</t>
    <phoneticPr fontId="1" type="noConversion"/>
  </si>
  <si>
    <t>2024.6.10,11</t>
    <phoneticPr fontId="1" type="noConversion"/>
  </si>
  <si>
    <t>2024.7.4~6,8~11</t>
    <phoneticPr fontId="1" type="noConversion"/>
  </si>
  <si>
    <t>2024.08.30</t>
    <phoneticPr fontId="1" type="noConversion"/>
  </si>
  <si>
    <t>SR다리살</t>
    <phoneticPr fontId="1" type="noConversion"/>
  </si>
  <si>
    <t>2024.7.24~27,29~31,8.3</t>
    <phoneticPr fontId="1" type="noConversion"/>
  </si>
  <si>
    <t>2024.7.17~19,22~25</t>
    <phoneticPr fontId="1" type="noConversion"/>
  </si>
  <si>
    <t>2024.09.11</t>
    <phoneticPr fontId="1" type="noConversion"/>
  </si>
  <si>
    <t>AU장각</t>
    <phoneticPr fontId="1" type="noConversion"/>
  </si>
  <si>
    <t>닭꺼질 외</t>
    <phoneticPr fontId="1" type="noConversion"/>
  </si>
  <si>
    <t>2024.8.1,3,5,8~10</t>
    <phoneticPr fontId="1" type="noConversion"/>
  </si>
  <si>
    <t>SZLU9370816</t>
    <phoneticPr fontId="1" type="noConversion"/>
  </si>
  <si>
    <t>충
미</t>
    <phoneticPr fontId="1" type="noConversion"/>
  </si>
  <si>
    <t>200
1500</t>
    <phoneticPr fontId="1" type="noConversion"/>
  </si>
  <si>
    <t>2024.3.21
2024.3.13~19</t>
    <phoneticPr fontId="1" type="noConversion"/>
  </si>
  <si>
    <t>DD</t>
    <phoneticPr fontId="1" type="noConversion"/>
  </si>
  <si>
    <t>4층
1층</t>
    <phoneticPr fontId="1" type="noConversion"/>
  </si>
  <si>
    <t>1224(년월일)
761(년월일)</t>
    <phoneticPr fontId="1" type="noConversion"/>
  </si>
  <si>
    <t>MNBU4006016</t>
    <phoneticPr fontId="1" type="noConversion"/>
  </si>
  <si>
    <t>2024.6.16~7.5</t>
    <phoneticPr fontId="1" type="noConversion"/>
  </si>
  <si>
    <t>낭
다</t>
    <phoneticPr fontId="1" type="noConversion"/>
  </si>
  <si>
    <t>1313
600</t>
    <phoneticPr fontId="1" type="noConversion"/>
  </si>
  <si>
    <t>2024.10.12</t>
    <phoneticPr fontId="1" type="noConversion"/>
  </si>
  <si>
    <t>2024.10.13</t>
    <phoneticPr fontId="1" type="noConversion"/>
  </si>
  <si>
    <t>SAWASDEE XIAMEN</t>
    <phoneticPr fontId="1" type="noConversion"/>
  </si>
  <si>
    <t>2024.10.14</t>
    <phoneticPr fontId="1" type="noConversion"/>
  </si>
  <si>
    <t>DJSCLCH240002938</t>
    <phoneticPr fontId="1" type="noConversion"/>
  </si>
  <si>
    <t>MAEU244080796</t>
    <phoneticPr fontId="1" type="noConversion"/>
  </si>
  <si>
    <t>24MAEU0855I-1200-</t>
    <phoneticPr fontId="1" type="noConversion"/>
  </si>
  <si>
    <t>2024.7.23~8.13</t>
    <phoneticPr fontId="1" type="noConversion"/>
  </si>
  <si>
    <t>S.I.F-1
S.I.F-103</t>
    <phoneticPr fontId="1" type="noConversion"/>
  </si>
  <si>
    <t>2024.9.9~14,16</t>
    <phoneticPr fontId="1" type="noConversion"/>
  </si>
  <si>
    <t>25부족합</t>
    <phoneticPr fontId="1" type="noConversion"/>
  </si>
  <si>
    <t>로스트베이컨</t>
    <phoneticPr fontId="1" type="noConversion"/>
  </si>
  <si>
    <t>2024.9.13,14,16~20</t>
    <phoneticPr fontId="1" type="noConversion"/>
  </si>
  <si>
    <t>SEGU9799005</t>
    <phoneticPr fontId="1" type="noConversion"/>
  </si>
  <si>
    <t>2024.11.14</t>
    <phoneticPr fontId="1" type="noConversion"/>
  </si>
  <si>
    <t>2024.9.5~7,9~11</t>
    <phoneticPr fontId="1" type="noConversion"/>
  </si>
  <si>
    <t>24HDMUA477I-0062</t>
    <phoneticPr fontId="1" type="noConversion"/>
  </si>
  <si>
    <t>2024.7.1~9.13</t>
    <phoneticPr fontId="1" type="noConversion"/>
  </si>
  <si>
    <t>2024.10.17~19,21~25</t>
    <phoneticPr fontId="1" type="noConversion"/>
  </si>
  <si>
    <t>NSSLLCBSC2400944</t>
    <phoneticPr fontId="1" type="noConversion"/>
  </si>
  <si>
    <t>2024.10.25,26,28~11.2,4,6</t>
    <phoneticPr fontId="1" type="noConversion"/>
  </si>
  <si>
    <t>EST-49</t>
    <phoneticPr fontId="1" type="noConversion"/>
  </si>
  <si>
    <t>2024.10.18,19,21~25</t>
    <phoneticPr fontId="1" type="noConversion"/>
  </si>
  <si>
    <t>200G UP</t>
    <phoneticPr fontId="1" type="noConversion"/>
  </si>
  <si>
    <t>2024.12.12</t>
    <phoneticPr fontId="1" type="noConversion"/>
  </si>
  <si>
    <t>2024.8.10,12,17,19~22,9.2~4</t>
    <phoneticPr fontId="1" type="noConversion"/>
  </si>
  <si>
    <t>법
7G</t>
    <phoneticPr fontId="1" type="noConversion"/>
  </si>
  <si>
    <t>2024.10.24~26,28~31,11.4</t>
    <phoneticPr fontId="1" type="noConversion"/>
  </si>
  <si>
    <t>2024.11.11,13~16,18~23</t>
    <phoneticPr fontId="1" type="noConversion"/>
  </si>
  <si>
    <t>2025.01.07</t>
    <phoneticPr fontId="1" type="noConversion"/>
  </si>
  <si>
    <t>YM MODERATION</t>
    <phoneticPr fontId="1" type="noConversion"/>
  </si>
  <si>
    <t>죽1</t>
    <phoneticPr fontId="1" type="noConversion"/>
  </si>
  <si>
    <t>FSCU5909300</t>
    <phoneticPr fontId="1" type="noConversion"/>
  </si>
  <si>
    <t>S.I.F-4699</t>
    <phoneticPr fontId="1" type="noConversion"/>
  </si>
  <si>
    <t>차</t>
    <phoneticPr fontId="9" type="noConversion"/>
  </si>
  <si>
    <t>E</t>
    <phoneticPr fontId="9" type="noConversion"/>
  </si>
  <si>
    <t>L</t>
    <phoneticPr fontId="9" type="noConversion"/>
  </si>
  <si>
    <t>편</t>
    <phoneticPr fontId="9" type="noConversion"/>
  </si>
  <si>
    <t>Q</t>
    <phoneticPr fontId="9" type="noConversion"/>
  </si>
  <si>
    <t>V</t>
    <phoneticPr fontId="9" type="noConversion"/>
  </si>
  <si>
    <t>녹</t>
    <phoneticPr fontId="9" type="noConversion"/>
  </si>
  <si>
    <t>맹</t>
    <phoneticPr fontId="9" type="noConversion"/>
  </si>
  <si>
    <t>용</t>
    <phoneticPr fontId="9" type="noConversion"/>
  </si>
  <si>
    <t>만</t>
    <phoneticPr fontId="9" type="noConversion"/>
  </si>
  <si>
    <t>JK</t>
    <phoneticPr fontId="9" type="noConversion"/>
  </si>
  <si>
    <t>VX</t>
    <phoneticPr fontId="9" type="noConversion"/>
  </si>
  <si>
    <t>을</t>
    <phoneticPr fontId="9" type="noConversion"/>
  </si>
  <si>
    <t>식</t>
    <phoneticPr fontId="9" type="noConversion"/>
  </si>
  <si>
    <t>김</t>
    <phoneticPr fontId="9" type="noConversion"/>
  </si>
  <si>
    <t>울</t>
    <phoneticPr fontId="9" type="noConversion"/>
  </si>
  <si>
    <t>XC</t>
    <phoneticPr fontId="9" type="noConversion"/>
  </si>
  <si>
    <t>TF</t>
    <phoneticPr fontId="9" type="noConversion"/>
  </si>
  <si>
    <t>순</t>
    <phoneticPr fontId="9" type="noConversion"/>
  </si>
  <si>
    <t>쟁</t>
    <phoneticPr fontId="9" type="noConversion"/>
  </si>
  <si>
    <t>남</t>
    <phoneticPr fontId="9" type="noConversion"/>
  </si>
  <si>
    <t>절</t>
    <phoneticPr fontId="9" type="noConversion"/>
  </si>
  <si>
    <t>쭈</t>
    <phoneticPr fontId="9" type="noConversion"/>
  </si>
  <si>
    <t>효</t>
    <phoneticPr fontId="9" type="noConversion"/>
  </si>
  <si>
    <t>달</t>
    <phoneticPr fontId="9" type="noConversion"/>
  </si>
  <si>
    <t>DP</t>
    <phoneticPr fontId="9" type="noConversion"/>
  </si>
  <si>
    <t>랑</t>
    <phoneticPr fontId="9" type="noConversion"/>
  </si>
  <si>
    <t>혼</t>
    <phoneticPr fontId="9" type="noConversion"/>
  </si>
  <si>
    <t>VA</t>
    <phoneticPr fontId="9" type="noConversion"/>
  </si>
  <si>
    <t>CT</t>
    <phoneticPr fontId="9" type="noConversion"/>
  </si>
  <si>
    <t>DZ</t>
    <phoneticPr fontId="9" type="noConversion"/>
  </si>
  <si>
    <t>후</t>
    <phoneticPr fontId="9" type="noConversion"/>
  </si>
  <si>
    <t>숭</t>
    <phoneticPr fontId="9" type="noConversion"/>
  </si>
  <si>
    <t>HB</t>
    <phoneticPr fontId="9" type="noConversion"/>
  </si>
  <si>
    <t>LC</t>
    <phoneticPr fontId="9" type="noConversion"/>
  </si>
  <si>
    <t>BK</t>
    <phoneticPr fontId="9" type="noConversion"/>
  </si>
  <si>
    <t>(주)디케이통상</t>
    <phoneticPr fontId="4" type="noConversion"/>
  </si>
  <si>
    <t>HDMUSAOA97856502</t>
    <phoneticPr fontId="4" type="noConversion"/>
  </si>
  <si>
    <t>EST-</t>
    <phoneticPr fontId="1" type="noConversion"/>
  </si>
  <si>
    <t>341640415391</t>
    <phoneticPr fontId="9" type="noConversion"/>
  </si>
  <si>
    <t>3/18(수)작업</t>
    <phoneticPr fontId="1" type="noConversion"/>
  </si>
  <si>
    <t>신항만</t>
    <phoneticPr fontId="1" type="noConversion"/>
  </si>
  <si>
    <t>3/19작업</t>
    <phoneticPr fontId="1" type="noConversion"/>
  </si>
  <si>
    <t>3/19(목)작업</t>
    <phoneticPr fontId="1" type="noConversion"/>
  </si>
  <si>
    <t>동륜(HU)오더</t>
    <phoneticPr fontId="1" type="noConversion"/>
  </si>
  <si>
    <t>3/18(수)늦게반출, 3/25(수)회수마감(회수 미정)</t>
    <phoneticPr fontId="1" type="noConversion"/>
  </si>
  <si>
    <t>SEGU9191632</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</si>
  <si>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</si>
  <si>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</si>
  <si>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</si>
  <si>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</si>
  <si>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연육</t>
    <phoneticPr fontId="1" type="noConversion"/>
  </si>
  <si>
    <t>KMTCSUB1643681</t>
    <phoneticPr fontId="1" type="noConversion"/>
  </si>
  <si>
    <t>3/23(월)회수마감(회수 미정)</t>
    <phoneticPr fontId="1" type="noConversion"/>
  </si>
  <si>
    <t>열빙어알</t>
    <phoneticPr fontId="1" type="noConversion"/>
  </si>
  <si>
    <t>9번</t>
    <phoneticPr fontId="1" type="noConversion"/>
  </si>
  <si>
    <t>컨테이너</t>
    <phoneticPr fontId="1" type="noConversion"/>
  </si>
  <si>
    <t>10kg 청어알 2013(일반수출)</t>
    <phoneticPr fontId="1" type="noConversion"/>
  </si>
  <si>
    <t>청어알</t>
    <phoneticPr fontId="1" type="noConversion"/>
  </si>
  <si>
    <t>11번</t>
    <phoneticPr fontId="1" type="noConversion"/>
  </si>
  <si>
    <t>관광</t>
    <phoneticPr fontId="1" type="noConversion"/>
  </si>
  <si>
    <t>3/20작업</t>
    <phoneticPr fontId="1" type="noConversion"/>
  </si>
  <si>
    <t>3/20(금)작업</t>
    <phoneticPr fontId="1" type="noConversion"/>
  </si>
  <si>
    <t>유하물류</t>
    <phoneticPr fontId="1" type="noConversion"/>
  </si>
  <si>
    <t>3/26(목)회수마감(회수 미정)</t>
    <phoneticPr fontId="1" type="noConversion"/>
  </si>
  <si>
    <t>3/19(목)반출 , 3/26(목)회수마감(회수 미정)</t>
    <phoneticPr fontId="1" type="noConversion"/>
  </si>
  <si>
    <t>046AA02965</t>
    <phoneticPr fontId="1" type="noConversion"/>
  </si>
  <si>
    <t>동부</t>
    <phoneticPr fontId="1" type="noConversion"/>
  </si>
  <si>
    <t>3/18(수) 07시 CY반입됨.(3/20(금)인수예정 O B/L)</t>
    <phoneticPr fontId="1" type="noConversion"/>
  </si>
  <si>
    <t>다빈</t>
    <phoneticPr fontId="1" type="noConversion"/>
  </si>
  <si>
    <t>SEGU9079849</t>
    <phoneticPr fontId="1" type="noConversion"/>
  </si>
  <si>
    <t>3/23작업</t>
    <phoneticPr fontId="1" type="noConversion"/>
  </si>
  <si>
    <t>3/23(월)작업</t>
    <phoneticPr fontId="1" type="noConversion"/>
  </si>
  <si>
    <t>가자미</t>
    <phoneticPr fontId="1" type="noConversion"/>
  </si>
  <si>
    <t>3/20(금)반출 , 3/24(화)회수마감(회수 미정)</t>
    <phoneticPr fontId="1" type="noConversion"/>
  </si>
  <si>
    <t>3/23(월)오전이전 반출 , 3/25(수)회수마감(회수 미정)</t>
    <phoneticPr fontId="1" type="noConversion"/>
  </si>
  <si>
    <t>홍합</t>
    <phoneticPr fontId="1" type="noConversion"/>
  </si>
  <si>
    <t>COSU6254924460</t>
    <phoneticPr fontId="1" type="noConversion"/>
  </si>
  <si>
    <t>현대신항만</t>
    <phoneticPr fontId="1" type="noConversion"/>
  </si>
  <si>
    <t>3/21(토)03시접안 22시 출항 예정</t>
    <phoneticPr fontId="1" type="noConversion"/>
  </si>
  <si>
    <t>3/25작업</t>
    <phoneticPr fontId="1" type="noConversion"/>
  </si>
  <si>
    <t>3/25(수)작업</t>
    <phoneticPr fontId="1" type="noConversion"/>
  </si>
  <si>
    <t>DNP20032062</t>
    <phoneticPr fontId="1" type="noConversion"/>
  </si>
  <si>
    <t>3/27(금)회수마감(회수 미정)</t>
    <phoneticPr fontId="1" type="noConversion"/>
  </si>
  <si>
    <t>천일정기화물</t>
    <phoneticPr fontId="1" type="noConversion"/>
  </si>
  <si>
    <t>3/25(수)조출 , 4/3(금)회수마감(회수 미정)</t>
    <phoneticPr fontId="1" type="noConversion"/>
  </si>
  <si>
    <t>3/25(수)반출 , 4/2(목)회수마감(회수 미정)</t>
    <phoneticPr fontId="1" type="noConversion"/>
  </si>
  <si>
    <t>ZIMUORF0955875</t>
    <phoneticPr fontId="1" type="noConversion"/>
  </si>
  <si>
    <t>3/24(화)반출 , 3/31(화)회수마감(회수 미정)</t>
    <phoneticPr fontId="1" type="noConversion"/>
  </si>
  <si>
    <t xml:space="preserve">HDMUHMBU0653799  </t>
    <phoneticPr fontId="1" type="noConversion"/>
  </si>
  <si>
    <t>NSSLHCBSC2000668</t>
    <phoneticPr fontId="1" type="noConversion"/>
  </si>
  <si>
    <t xml:space="preserve">3/26(목)15시 직작업 </t>
    <phoneticPr fontId="1" type="noConversion"/>
  </si>
  <si>
    <t>MNBU3550426</t>
    <phoneticPr fontId="1" type="noConversion"/>
  </si>
  <si>
    <t>3/26작업</t>
    <phoneticPr fontId="1" type="noConversion"/>
  </si>
  <si>
    <t>3/26(목)작업</t>
    <phoneticPr fontId="1" type="noConversion"/>
  </si>
  <si>
    <t>MAEU910137131</t>
    <phoneticPr fontId="1" type="noConversion"/>
  </si>
  <si>
    <t>3/26(목)오전반출 ,4/1(수)회수마감(회수 미정)</t>
    <phoneticPr fontId="1" type="noConversion"/>
  </si>
  <si>
    <t>MSCU7422534</t>
    <phoneticPr fontId="1" type="noConversion"/>
  </si>
  <si>
    <t>MEDUH1792207</t>
    <phoneticPr fontId="1" type="noConversion"/>
  </si>
  <si>
    <t>GK무역</t>
    <phoneticPr fontId="1" type="noConversion"/>
  </si>
  <si>
    <t>HDMU5592877</t>
    <phoneticPr fontId="1" type="noConversion"/>
  </si>
  <si>
    <t>VAPPUS24780</t>
    <phoneticPr fontId="1" type="noConversion"/>
  </si>
  <si>
    <t>국보</t>
    <phoneticPr fontId="1" type="noConversion"/>
  </si>
  <si>
    <t>새우(850)</t>
    <phoneticPr fontId="1" type="noConversion"/>
  </si>
  <si>
    <t>STPUS0302284</t>
    <phoneticPr fontId="1" type="noConversion"/>
  </si>
  <si>
    <t>3/27작업</t>
    <phoneticPr fontId="1" type="noConversion"/>
  </si>
  <si>
    <t>3/25(수) 17시 CY반입됨.</t>
    <phoneticPr fontId="1" type="noConversion"/>
  </si>
  <si>
    <t>3/25(수) 23시 CY반입됨.</t>
    <phoneticPr fontId="1" type="noConversion"/>
  </si>
  <si>
    <t>삼영(2대)</t>
    <phoneticPr fontId="1" type="noConversion"/>
  </si>
  <si>
    <t>3/26(목)13시접안 익일 08시 출항 예정(3/27(금)조출)</t>
    <phoneticPr fontId="1" type="noConversion"/>
  </si>
  <si>
    <t>세방(신항)</t>
    <phoneticPr fontId="1" type="noConversion"/>
  </si>
  <si>
    <t>3/30(월)작업</t>
    <phoneticPr fontId="1" type="noConversion"/>
  </si>
  <si>
    <t>MORU0509227</t>
    <phoneticPr fontId="1" type="noConversion"/>
  </si>
  <si>
    <t>SOFPDWB2012590</t>
    <phoneticPr fontId="1" type="noConversion"/>
  </si>
  <si>
    <t>(접안중)3/28(토)반출, 3/31(화)회수마감(회수 요청함)</t>
    <phoneticPr fontId="1" type="noConversion"/>
  </si>
  <si>
    <t>신화수산</t>
    <phoneticPr fontId="1" type="noConversion"/>
  </si>
  <si>
    <t>SZLU9179292</t>
    <phoneticPr fontId="1" type="noConversion"/>
  </si>
  <si>
    <t>웰빙(HU)</t>
    <phoneticPr fontId="1" type="noConversion"/>
  </si>
  <si>
    <t>게</t>
    <phoneticPr fontId="1" type="noConversion"/>
  </si>
  <si>
    <t>명태</t>
    <phoneticPr fontId="1" type="noConversion"/>
  </si>
  <si>
    <t>MAEU910381134</t>
    <phoneticPr fontId="1" type="noConversion"/>
  </si>
  <si>
    <t>(접안중)3/30(월)오전반출 , 4/3(금)회수마감(회수 미정)</t>
    <phoneticPr fontId="1" type="noConversion"/>
  </si>
  <si>
    <t>MNBU9082180</t>
    <phoneticPr fontId="1" type="noConversion"/>
  </si>
  <si>
    <t>MSWU1032210</t>
    <phoneticPr fontId="1" type="noConversion"/>
  </si>
  <si>
    <t>세현</t>
    <phoneticPr fontId="1" type="noConversion"/>
  </si>
  <si>
    <t>MNBU3753573</t>
    <phoneticPr fontId="1" type="noConversion"/>
  </si>
  <si>
    <t>MCPU598008883</t>
    <phoneticPr fontId="1" type="noConversion"/>
  </si>
  <si>
    <t>3/29(일)00시접안 16시 출항 예정(3/30(월)오전반출)</t>
    <phoneticPr fontId="1" type="noConversion"/>
  </si>
  <si>
    <t>MNBU0567894</t>
    <phoneticPr fontId="1" type="noConversion"/>
  </si>
  <si>
    <t>3/31작업</t>
    <phoneticPr fontId="1" type="noConversion"/>
  </si>
  <si>
    <t>3/31(화)작업</t>
    <phoneticPr fontId="1" type="noConversion"/>
  </si>
  <si>
    <t>MAEU592610787</t>
    <phoneticPr fontId="1" type="noConversion"/>
  </si>
  <si>
    <t>4/1(수)회수마감(회수 미정)</t>
    <phoneticPr fontId="1" type="noConversion"/>
  </si>
  <si>
    <t>PONU4517574</t>
    <phoneticPr fontId="1" type="noConversion"/>
  </si>
  <si>
    <t>MNBU9087962</t>
    <phoneticPr fontId="1" type="noConversion"/>
  </si>
  <si>
    <t>뉴아시아</t>
    <phoneticPr fontId="1" type="noConversion"/>
  </si>
  <si>
    <t>TEMU9474557</t>
    <phoneticPr fontId="1" type="noConversion"/>
  </si>
  <si>
    <t>4/1작업</t>
    <phoneticPr fontId="1" type="noConversion"/>
  </si>
  <si>
    <t>4/1(수)작업</t>
    <phoneticPr fontId="1" type="noConversion"/>
  </si>
  <si>
    <t>ACE(금경)</t>
    <phoneticPr fontId="1" type="noConversion"/>
  </si>
  <si>
    <t>NSSLLCBSC2000181</t>
    <phoneticPr fontId="1" type="noConversion"/>
  </si>
  <si>
    <t>한결</t>
    <phoneticPr fontId="1" type="noConversion"/>
  </si>
  <si>
    <t>JH</t>
    <phoneticPr fontId="1" type="noConversion"/>
  </si>
  <si>
    <t>땡큐무역</t>
    <phoneticPr fontId="1" type="noConversion"/>
  </si>
  <si>
    <t>HU(고려)</t>
    <phoneticPr fontId="1" type="noConversion"/>
  </si>
  <si>
    <t>4/2(목)작업</t>
    <phoneticPr fontId="1" type="noConversion"/>
  </si>
  <si>
    <t>4/8(수)회수마감(회수 미정)</t>
    <phoneticPr fontId="1" type="noConversion"/>
  </si>
  <si>
    <t>3/31(화)22시접안 익일 20시 출항 예정</t>
    <phoneticPr fontId="1" type="noConversion"/>
  </si>
  <si>
    <t>MEDUCH620832</t>
    <phoneticPr fontId="1" type="noConversion"/>
  </si>
  <si>
    <t>아스트로</t>
    <phoneticPr fontId="1" type="noConversion"/>
  </si>
  <si>
    <t>TCLU1039197</t>
    <phoneticPr fontId="1" type="noConversion"/>
  </si>
  <si>
    <t>HLCUIT1200124501</t>
    <phoneticPr fontId="1" type="noConversion"/>
  </si>
  <si>
    <t>4/9(목)회수마감(회수 미정)</t>
    <phoneticPr fontId="1" type="noConversion"/>
  </si>
  <si>
    <t>동영선적</t>
    <phoneticPr fontId="1" type="noConversion"/>
  </si>
  <si>
    <t>BMOU9840014</t>
    <phoneticPr fontId="1" type="noConversion"/>
  </si>
  <si>
    <t>ACE(보세면허)</t>
    <phoneticPr fontId="1" type="noConversion"/>
  </si>
  <si>
    <t>닭(호주)</t>
    <phoneticPr fontId="1" type="noConversion"/>
  </si>
  <si>
    <t>SZLU9685095</t>
    <phoneticPr fontId="1" type="noConversion"/>
  </si>
  <si>
    <t>(DYL413258) MAEU591963853 91C 1150C/T</t>
    <phoneticPr fontId="1" type="noConversion"/>
  </si>
  <si>
    <t>(DYL425143) MAEU592028709 규1 1150C/T</t>
    <phoneticPr fontId="1" type="noConversion"/>
  </si>
  <si>
    <t>DYLU5200184</t>
    <phoneticPr fontId="1" type="noConversion"/>
  </si>
  <si>
    <t>4/3작업</t>
    <phoneticPr fontId="1" type="noConversion"/>
  </si>
  <si>
    <t>4/3(금)작업</t>
    <phoneticPr fontId="1" type="noConversion"/>
  </si>
  <si>
    <t>4/10(금)회수마감(회수 미정)</t>
    <phoneticPr fontId="1" type="noConversion"/>
  </si>
  <si>
    <t>4/11(토)회수마감(회수 미정)</t>
    <phoneticPr fontId="1" type="noConversion"/>
  </si>
  <si>
    <t>MNBU4087260</t>
    <phoneticPr fontId="1" type="noConversion"/>
  </si>
  <si>
    <t>오징어채</t>
    <phoneticPr fontId="1" type="noConversion"/>
  </si>
  <si>
    <t>MCPU598009184</t>
    <phoneticPr fontId="1" type="noConversion"/>
  </si>
  <si>
    <t>4/2(목)13시접안 익일 04시 출항 예정(D/O정리 X)</t>
    <phoneticPr fontId="1" type="noConversion"/>
  </si>
  <si>
    <t>노바시새우</t>
    <phoneticPr fontId="1" type="noConversion"/>
  </si>
  <si>
    <t>SZLU9090651</t>
    <phoneticPr fontId="1" type="noConversion"/>
  </si>
  <si>
    <t>4/6(월)작업</t>
    <phoneticPr fontId="1" type="noConversion"/>
  </si>
  <si>
    <t>작업완료</t>
    <phoneticPr fontId="1" type="noConversion"/>
  </si>
  <si>
    <t>SNG0278261</t>
    <phoneticPr fontId="1" type="noConversion"/>
  </si>
  <si>
    <t>HDMU5560463</t>
    <phoneticPr fontId="1" type="noConversion"/>
  </si>
  <si>
    <t>HDMUTHBU1273452</t>
    <phoneticPr fontId="1" type="noConversion"/>
  </si>
  <si>
    <t>4/7(화)작업(조출)</t>
    <phoneticPr fontId="1" type="noConversion"/>
  </si>
  <si>
    <t>ONEYLIMA02882800</t>
    <phoneticPr fontId="1" type="noConversion"/>
  </si>
  <si>
    <t>4/4(토) 03시 CY반입됨.(D/O정리 X)</t>
    <phoneticPr fontId="1" type="noConversion"/>
  </si>
  <si>
    <t>MAEU910370655</t>
    <phoneticPr fontId="1" type="noConversion"/>
  </si>
  <si>
    <t>4/6(월)21시접안 익일 06시 출항 예정</t>
    <phoneticPr fontId="1" type="noConversion"/>
  </si>
  <si>
    <t>MSWU0022808</t>
    <phoneticPr fontId="1" type="noConversion"/>
  </si>
  <si>
    <t>MSWU1004394</t>
    <phoneticPr fontId="1" type="noConversion"/>
  </si>
  <si>
    <t>4/7(화)작업(오전내반출)</t>
    <phoneticPr fontId="1" type="noConversion"/>
  </si>
  <si>
    <t>4/7(화)작업</t>
    <phoneticPr fontId="1" type="noConversion"/>
  </si>
  <si>
    <t>HU(천일)</t>
    <phoneticPr fontId="1" type="noConversion"/>
  </si>
  <si>
    <t>4/4(토) 21시 CY반입됨(4/7(화)오전중 반출예정)</t>
    <phoneticPr fontId="1" type="noConversion"/>
  </si>
  <si>
    <t>MH선적</t>
    <phoneticPr fontId="1" type="noConversion"/>
  </si>
  <si>
    <t>4/7(화) 선적 예정</t>
    <phoneticPr fontId="1" type="noConversion"/>
  </si>
  <si>
    <t>삼영</t>
    <phoneticPr fontId="1" type="noConversion"/>
  </si>
  <si>
    <t>SUDU6032998</t>
    <phoneticPr fontId="1" type="noConversion"/>
  </si>
  <si>
    <t>SUDUB0365A4OZCA5</t>
    <phoneticPr fontId="1" type="noConversion"/>
  </si>
  <si>
    <t>4/8작업</t>
    <phoneticPr fontId="1" type="noConversion"/>
  </si>
  <si>
    <t>4/8(수)작업</t>
    <phoneticPr fontId="1" type="noConversion"/>
  </si>
  <si>
    <t>EGLV602000002695</t>
    <phoneticPr fontId="1" type="noConversion"/>
  </si>
  <si>
    <t>4/8(수)반출 , 4/14(화)회수마감(회수 미정)</t>
    <phoneticPr fontId="1" type="noConversion"/>
  </si>
  <si>
    <t>4/13(월)회수마감(회수 미정)</t>
    <phoneticPr fontId="1" type="noConversion"/>
  </si>
  <si>
    <t>GVCU7503508</t>
    <phoneticPr fontId="1" type="noConversion"/>
  </si>
  <si>
    <t>아귀</t>
    <phoneticPr fontId="1" type="noConversion"/>
  </si>
  <si>
    <t>4/8(수)11시접안 익일 00시 출항 예정(4/9(목)조출)</t>
    <phoneticPr fontId="1" type="noConversion"/>
  </si>
  <si>
    <t>한성(13대)</t>
    <phoneticPr fontId="1" type="noConversion"/>
  </si>
  <si>
    <t>MSWU0037006</t>
    <phoneticPr fontId="1" type="noConversion"/>
  </si>
  <si>
    <t>4/9(목)작업(조출 4대 , 11시이후 3대)</t>
    <phoneticPr fontId="1" type="noConversion"/>
  </si>
  <si>
    <t>4/9(목)조출까지 4대 반출 , 11시이후 3대 교체 반출</t>
    <phoneticPr fontId="1" type="noConversion"/>
  </si>
  <si>
    <t>MSWU0043930</t>
    <phoneticPr fontId="1" type="noConversion"/>
  </si>
  <si>
    <t>MNBU3726217</t>
    <phoneticPr fontId="1" type="noConversion"/>
  </si>
  <si>
    <t>MNBU3644130</t>
    <phoneticPr fontId="1" type="noConversion"/>
  </si>
  <si>
    <t>MNBU0506353</t>
    <phoneticPr fontId="1" type="noConversion"/>
  </si>
  <si>
    <t>4/14(화)회수마감(회수 미정)</t>
    <phoneticPr fontId="1" type="noConversion"/>
  </si>
  <si>
    <t>4/10작업</t>
    <phoneticPr fontId="1" type="noConversion"/>
  </si>
  <si>
    <t>4/10(금)작업</t>
    <phoneticPr fontId="1" type="noConversion"/>
  </si>
  <si>
    <t>4/10(금)조출까지는 반출 , 4/13(월)회수마감(회수 미정)</t>
    <phoneticPr fontId="1" type="noConversion"/>
  </si>
  <si>
    <t>MNBU4035950</t>
    <phoneticPr fontId="1" type="noConversion"/>
  </si>
  <si>
    <t>동부(유하물류)</t>
    <phoneticPr fontId="1" type="noConversion"/>
  </si>
  <si>
    <t>4/10(금)조출까지는 반출 , 4/20(월)회수마감(회수 미정)</t>
    <phoneticPr fontId="1" type="noConversion"/>
  </si>
  <si>
    <t>4/10(금)조출까지는 반출 , 4/14(화)회수마감(회수 미정)</t>
    <phoneticPr fontId="1" type="noConversion"/>
  </si>
  <si>
    <t>홍새우</t>
    <phoneticPr fontId="1" type="noConversion"/>
  </si>
  <si>
    <t>POSEN</t>
    <phoneticPr fontId="1" type="noConversion"/>
  </si>
  <si>
    <t>4/13작업</t>
    <phoneticPr fontId="1" type="noConversion"/>
  </si>
  <si>
    <t>4/13(월)작업</t>
    <phoneticPr fontId="1" type="noConversion"/>
  </si>
  <si>
    <t>SOFPDWB2014593</t>
    <phoneticPr fontId="1" type="noConversion"/>
  </si>
  <si>
    <t>감마</t>
    <phoneticPr fontId="1" type="noConversion"/>
  </si>
  <si>
    <t>SZLU2015229</t>
    <phoneticPr fontId="1" type="noConversion"/>
  </si>
  <si>
    <t>4/16목)회수마감(4/13(월회수)</t>
    <phoneticPr fontId="1" type="noConversion"/>
  </si>
  <si>
    <t>4/13(월)직작업 예정</t>
    <phoneticPr fontId="1" type="noConversion"/>
  </si>
  <si>
    <t>4/13(월)반출, 4/17(금)회수마감(회수 미정)</t>
    <phoneticPr fontId="1" type="noConversion"/>
  </si>
  <si>
    <t>4/14작업</t>
    <phoneticPr fontId="1" type="noConversion"/>
  </si>
  <si>
    <t>4/14(화)작업</t>
    <phoneticPr fontId="1" type="noConversion"/>
  </si>
  <si>
    <t>에이스(금경)</t>
    <phoneticPr fontId="1" type="noConversion"/>
  </si>
  <si>
    <t>(검색기해체)4/21(금)회수마감(회수 미정)</t>
    <phoneticPr fontId="1" type="noConversion"/>
  </si>
  <si>
    <t>KTLPUS2003002</t>
    <phoneticPr fontId="1" type="noConversion"/>
  </si>
  <si>
    <t>4/18(토)회수마감(4/14(화)오전 회수예정)</t>
    <phoneticPr fontId="1" type="noConversion"/>
  </si>
  <si>
    <t>TRIU6719838</t>
    <phoneticPr fontId="1" type="noConversion"/>
  </si>
  <si>
    <t>세2대(1)</t>
    <phoneticPr fontId="1" type="noConversion"/>
  </si>
  <si>
    <t>4/16작업</t>
    <phoneticPr fontId="1" type="noConversion"/>
  </si>
  <si>
    <t>4/16(목)작업</t>
    <phoneticPr fontId="1" type="noConversion"/>
  </si>
  <si>
    <t>MNBU0011138</t>
    <phoneticPr fontId="1" type="noConversion"/>
  </si>
  <si>
    <t>세2대(2)</t>
    <phoneticPr fontId="1" type="noConversion"/>
  </si>
  <si>
    <t>MCPU598009349</t>
    <phoneticPr fontId="1" type="noConversion"/>
  </si>
  <si>
    <t>BMOU9227569</t>
    <phoneticPr fontId="1" type="noConversion"/>
  </si>
  <si>
    <t>4/25(토)회수마감(회수 미정)</t>
    <phoneticPr fontId="1" type="noConversion"/>
  </si>
  <si>
    <t>분홍새우</t>
    <phoneticPr fontId="1" type="noConversion"/>
  </si>
  <si>
    <t>MAEU910233938</t>
    <phoneticPr fontId="1" type="noConversion"/>
  </si>
  <si>
    <t>MAEUJBS099128</t>
    <phoneticPr fontId="1" type="noConversion"/>
  </si>
  <si>
    <t>4/17작업</t>
    <phoneticPr fontId="1" type="noConversion"/>
  </si>
  <si>
    <t>SOFPDWB2015593</t>
    <phoneticPr fontId="1" type="noConversion"/>
  </si>
  <si>
    <t>4/17(금)반출 , 4/20(월)회수마감(회수 미정)</t>
    <phoneticPr fontId="1" type="noConversion"/>
  </si>
  <si>
    <t>MNBU3570947</t>
    <phoneticPr fontId="1" type="noConversion"/>
  </si>
  <si>
    <t>4/20작업</t>
    <phoneticPr fontId="1" type="noConversion"/>
  </si>
  <si>
    <t>4/23(목)회수마감(회수 미정)</t>
    <phoneticPr fontId="1" type="noConversion"/>
  </si>
  <si>
    <t>잡탕</t>
    <phoneticPr fontId="1" type="noConversion"/>
  </si>
  <si>
    <t>4/18(토)08시접안 23시 출항 예정</t>
    <phoneticPr fontId="1" type="noConversion"/>
  </si>
  <si>
    <t>HALU1901555</t>
    <phoneticPr fontId="1" type="noConversion"/>
  </si>
  <si>
    <t>국양로지텍</t>
    <phoneticPr fontId="1" type="noConversion"/>
  </si>
  <si>
    <t>NYD022004089</t>
    <phoneticPr fontId="1" type="noConversion"/>
  </si>
  <si>
    <t>4/27(월)회수마감(회수 미정)</t>
    <phoneticPr fontId="1" type="noConversion"/>
  </si>
  <si>
    <t>(검색기해체)4/20(월)작업</t>
    <phoneticPr fontId="1" type="noConversion"/>
  </si>
  <si>
    <t>EASPS2015YB007</t>
    <phoneticPr fontId="1" type="noConversion"/>
  </si>
  <si>
    <t>(검색기해체)4/18(토)반출 , 4/20(월)회수마감(회수 미정)</t>
    <phoneticPr fontId="1" type="noConversion"/>
  </si>
  <si>
    <t>SEGU9338030</t>
    <phoneticPr fontId="1" type="noConversion"/>
  </si>
  <si>
    <t>SS북항(고려)</t>
    <phoneticPr fontId="1" type="noConversion"/>
  </si>
  <si>
    <t>GK교역</t>
    <phoneticPr fontId="1" type="noConversion"/>
  </si>
  <si>
    <t>OOLU6413610</t>
    <phoneticPr fontId="1" type="noConversion"/>
  </si>
  <si>
    <t>마린선적</t>
    <phoneticPr fontId="1" type="noConversion"/>
  </si>
  <si>
    <t>PHRU5101663</t>
    <phoneticPr fontId="1" type="noConversion"/>
  </si>
  <si>
    <t>삼치선적</t>
    <phoneticPr fontId="1" type="noConversion"/>
  </si>
  <si>
    <t>4/21작업</t>
    <phoneticPr fontId="1" type="noConversion"/>
  </si>
  <si>
    <t>CCSGN20041001</t>
    <phoneticPr fontId="1" type="noConversion"/>
  </si>
  <si>
    <t>4/22(수)작업</t>
    <phoneticPr fontId="1" type="noConversion"/>
  </si>
  <si>
    <t>초밥용</t>
    <phoneticPr fontId="1" type="noConversion"/>
  </si>
  <si>
    <t>하나교역</t>
    <phoneticPr fontId="1" type="noConversion"/>
  </si>
  <si>
    <t>AXIU6081665</t>
    <phoneticPr fontId="1" type="noConversion"/>
  </si>
  <si>
    <t>4/22작업</t>
    <phoneticPr fontId="1" type="noConversion"/>
  </si>
  <si>
    <t>바지락</t>
    <phoneticPr fontId="1" type="noConversion"/>
  </si>
  <si>
    <t>4/21(화)09시접안 22시 출항 예정(늦어도 4/22(수)조출)</t>
    <phoneticPr fontId="1" type="noConversion"/>
  </si>
  <si>
    <t>(전기료초과4/21(화)반출 , 반출 후 산정</t>
    <phoneticPr fontId="1" type="noConversion"/>
  </si>
  <si>
    <t>4/21(화)13시접안 익일 20시 출항 예정(4/22(수)오전중반출)</t>
    <phoneticPr fontId="1" type="noConversion"/>
  </si>
  <si>
    <t>CK선적</t>
    <phoneticPr fontId="1" type="noConversion"/>
  </si>
  <si>
    <t>4/23작업</t>
    <phoneticPr fontId="1" type="noConversion"/>
  </si>
  <si>
    <t>MNBU0506693</t>
    <phoneticPr fontId="1" type="noConversion"/>
  </si>
  <si>
    <t>4/23(목)작업(조출)</t>
    <phoneticPr fontId="1" type="noConversion"/>
  </si>
  <si>
    <t>4/28(화)회수마감(회수 미정)</t>
    <phoneticPr fontId="1" type="noConversion"/>
  </si>
  <si>
    <t>MMAU1197291</t>
    <phoneticPr fontId="1" type="noConversion"/>
  </si>
  <si>
    <t>MMAU1229721</t>
    <phoneticPr fontId="1" type="noConversion"/>
  </si>
  <si>
    <t>4/23(목)작업(오전내 도착)</t>
    <phoneticPr fontId="1" type="noConversion"/>
  </si>
  <si>
    <t>MNBU3351110</t>
    <phoneticPr fontId="1" type="noConversion"/>
  </si>
  <si>
    <t>유림CS</t>
    <phoneticPr fontId="1" type="noConversion"/>
  </si>
  <si>
    <t>4/27작업</t>
    <phoneticPr fontId="1" type="noConversion"/>
  </si>
  <si>
    <t>국보(HU)</t>
    <phoneticPr fontId="1" type="noConversion"/>
  </si>
  <si>
    <t>파쉬볼</t>
    <phoneticPr fontId="1" type="noConversion"/>
  </si>
  <si>
    <t>5/2(토)회수마감(회수 미정)</t>
    <phoneticPr fontId="1" type="noConversion"/>
  </si>
  <si>
    <t>SZLU2039616</t>
    <phoneticPr fontId="1" type="noConversion"/>
  </si>
  <si>
    <t>4/28작업</t>
    <phoneticPr fontId="1" type="noConversion"/>
  </si>
  <si>
    <t>4/28(화)작업</t>
    <phoneticPr fontId="1" type="noConversion"/>
  </si>
  <si>
    <t>TEMU9403471</t>
    <phoneticPr fontId="1" type="noConversion"/>
  </si>
  <si>
    <t>EZ신항(MSC)</t>
    <phoneticPr fontId="1" type="noConversion"/>
  </si>
  <si>
    <t>SUDU6103690</t>
    <phoneticPr fontId="1" type="noConversion"/>
  </si>
  <si>
    <t>4/29작업</t>
    <phoneticPr fontId="1" type="noConversion"/>
  </si>
  <si>
    <t>4/29(수)작업</t>
    <phoneticPr fontId="1" type="noConversion"/>
  </si>
  <si>
    <t>MAEU910303777</t>
    <phoneticPr fontId="1" type="noConversion"/>
  </si>
  <si>
    <t>MK</t>
    <phoneticPr fontId="1" type="noConversion"/>
  </si>
  <si>
    <t>4/28(화)16시접안 익일 14시 출항 예정(4/29(수)오전)</t>
    <phoneticPr fontId="1" type="noConversion"/>
  </si>
  <si>
    <t>AXIU6080632</t>
    <phoneticPr fontId="1" type="noConversion"/>
  </si>
  <si>
    <t>4/29(수)01시접안 14시 출항 예정(긴급)</t>
    <phoneticPr fontId="1" type="noConversion"/>
  </si>
  <si>
    <t>RYDU1801007</t>
    <phoneticPr fontId="1" type="noConversion"/>
  </si>
  <si>
    <t>DOLWBDM2016E107</t>
    <phoneticPr fontId="1" type="noConversion"/>
  </si>
  <si>
    <t>MJ씨푸드</t>
    <phoneticPr fontId="1" type="noConversion"/>
  </si>
  <si>
    <t>SUNNY DAISY</t>
    <phoneticPr fontId="1" type="noConversion"/>
  </si>
  <si>
    <t xml:space="preserve">KMTCSUB1668566 </t>
    <phoneticPr fontId="1" type="noConversion"/>
  </si>
  <si>
    <t>4/30(목)18시접안 익일 11시 출항 예정</t>
    <phoneticPr fontId="1" type="noConversion"/>
  </si>
  <si>
    <t>EZ북항</t>
    <phoneticPr fontId="1" type="noConversion"/>
  </si>
  <si>
    <t>절단주꾸미</t>
    <phoneticPr fontId="1" type="noConversion"/>
  </si>
  <si>
    <t>PROHCM20004013D</t>
    <phoneticPr fontId="1" type="noConversion"/>
  </si>
  <si>
    <t>5/2(토)반출 , 5/7(목)회수마감(회수 미정)</t>
    <phoneticPr fontId="1" type="noConversion"/>
  </si>
  <si>
    <t>EGLV602000004043</t>
    <phoneticPr fontId="1" type="noConversion"/>
  </si>
  <si>
    <t>5/3(일)01시접안 23시 출항 예정</t>
    <phoneticPr fontId="1" type="noConversion"/>
  </si>
  <si>
    <t>아스트</t>
    <phoneticPr fontId="1" type="noConversion"/>
  </si>
  <si>
    <t>EZ신항(내트럭)</t>
    <phoneticPr fontId="1" type="noConversion"/>
  </si>
  <si>
    <t>PROHCM20004014D</t>
    <phoneticPr fontId="1" type="noConversion"/>
  </si>
  <si>
    <t>5/2(토)15시접안 익일 08시 출항 예정(D/O정리 X)</t>
    <phoneticPr fontId="1" type="noConversion"/>
  </si>
  <si>
    <t>한진(SM)</t>
    <phoneticPr fontId="1" type="noConversion"/>
  </si>
  <si>
    <t>5/1(금)01시접안 12시 출항 예정(5/4(월)직작업)</t>
    <phoneticPr fontId="1" type="noConversion"/>
  </si>
  <si>
    <t>SZLU9412660</t>
    <phoneticPr fontId="1" type="noConversion"/>
  </si>
  <si>
    <t>5/6작업</t>
    <phoneticPr fontId="1" type="noConversion"/>
  </si>
  <si>
    <t>5/6(수)작업</t>
    <phoneticPr fontId="1" type="noConversion"/>
  </si>
  <si>
    <t xml:space="preserve">CCNI ANDES </t>
    <phoneticPr fontId="1" type="noConversion"/>
  </si>
  <si>
    <t>5/11(월)회수마감(회수 미정)</t>
    <phoneticPr fontId="1" type="noConversion"/>
  </si>
  <si>
    <t>CK(BL2)</t>
    <phoneticPr fontId="1" type="noConversion"/>
  </si>
  <si>
    <t>HDMUTHBU1287238</t>
    <phoneticPr fontId="1" type="noConversion"/>
  </si>
  <si>
    <t>CJ</t>
    <phoneticPr fontId="1" type="noConversion"/>
  </si>
  <si>
    <t>SUDU60ITJ016284X</t>
    <phoneticPr fontId="1" type="noConversion"/>
  </si>
  <si>
    <t>5/9(토)회수마감(회수 미정)</t>
    <phoneticPr fontId="1" type="noConversion"/>
  </si>
  <si>
    <t>MCPU598007548</t>
    <phoneticPr fontId="1" type="noConversion"/>
  </si>
  <si>
    <t>OOLU2635808630</t>
    <phoneticPr fontId="1" type="noConversion"/>
  </si>
  <si>
    <t>MNBU0006595</t>
    <phoneticPr fontId="1" type="noConversion"/>
  </si>
  <si>
    <t>5/7작업</t>
    <phoneticPr fontId="1" type="noConversion"/>
  </si>
  <si>
    <t>MAERSK SKARSTIND</t>
    <phoneticPr fontId="1" type="noConversion"/>
  </si>
  <si>
    <t>늦어도 5/7(목)조출 , 5/12(화)회수마감(회수 미정)</t>
    <phoneticPr fontId="1" type="noConversion"/>
  </si>
  <si>
    <t>SUDU60ITJ004713X</t>
    <phoneticPr fontId="1" type="noConversion"/>
  </si>
  <si>
    <t>SUDU8166759</t>
    <phoneticPr fontId="1" type="noConversion"/>
  </si>
  <si>
    <t>A.P. MOLLER</t>
    <phoneticPr fontId="1" type="noConversion"/>
  </si>
  <si>
    <t>SUDUB0365A4QU9FA</t>
    <phoneticPr fontId="1" type="noConversion"/>
  </si>
  <si>
    <t>다움(유하물류)</t>
    <phoneticPr fontId="1" type="noConversion"/>
  </si>
  <si>
    <t>NYD072004067</t>
    <phoneticPr fontId="1" type="noConversion"/>
  </si>
  <si>
    <t>MNBU3524474</t>
    <phoneticPr fontId="1" type="noConversion"/>
  </si>
  <si>
    <t>5/8작업</t>
    <phoneticPr fontId="1" type="noConversion"/>
  </si>
  <si>
    <t>5/8(금)작업</t>
    <phoneticPr fontId="1" type="noConversion"/>
  </si>
  <si>
    <t>CRLU1192613</t>
    <phoneticPr fontId="1" type="noConversion"/>
  </si>
  <si>
    <t>HU(민성)</t>
    <phoneticPr fontId="1" type="noConversion"/>
  </si>
  <si>
    <t>5/12(화)회수마감(회수 미정)</t>
    <phoneticPr fontId="1" type="noConversion"/>
  </si>
  <si>
    <t>SKRU1400237</t>
    <phoneticPr fontId="1" type="noConversion"/>
  </si>
  <si>
    <t>SS북항(장금)</t>
    <phoneticPr fontId="1" type="noConversion"/>
  </si>
  <si>
    <t>갑오징어롤</t>
    <phoneticPr fontId="1" type="noConversion"/>
  </si>
  <si>
    <t>5/7(목)16시접안 익일 08시 출항 예정</t>
    <phoneticPr fontId="1" type="noConversion"/>
  </si>
  <si>
    <t>늦어도5/8(금)조출 , 5/12(화)회수마감</t>
    <phoneticPr fontId="1" type="noConversion"/>
  </si>
  <si>
    <t>내트럭(EZ)</t>
    <phoneticPr fontId="1" type="noConversion"/>
  </si>
  <si>
    <t>늦어도5/8(금)조출전반출 금일회수 예정</t>
    <phoneticPr fontId="1" type="noConversion"/>
  </si>
  <si>
    <t>내트럭(SS)</t>
    <phoneticPr fontId="1" type="noConversion"/>
  </si>
  <si>
    <t>5/11작업</t>
    <phoneticPr fontId="1" type="noConversion"/>
  </si>
  <si>
    <t>5/11(월)작업</t>
    <phoneticPr fontId="1" type="noConversion"/>
  </si>
  <si>
    <t>천부</t>
    <phoneticPr fontId="1" type="noConversion"/>
  </si>
  <si>
    <t>MEDU9130116</t>
    <phoneticPr fontId="1" type="noConversion"/>
  </si>
  <si>
    <t>청어</t>
    <phoneticPr fontId="1" type="noConversion"/>
  </si>
  <si>
    <t>(접안중)5/11(월)조출, 5/19(화)회수마감(회수 미정)</t>
    <phoneticPr fontId="1" type="noConversion"/>
  </si>
  <si>
    <t>5/8(금) 2대,5/9(토) 2대 반출, 5/12(화)회수마감</t>
    <phoneticPr fontId="1" type="noConversion"/>
  </si>
  <si>
    <t>TEMU9224732</t>
    <phoneticPr fontId="1" type="noConversion"/>
  </si>
  <si>
    <t>5/9(토)13시접안 익일 10시 출항 예정(D/O정리 X)</t>
    <phoneticPr fontId="1" type="noConversion"/>
  </si>
  <si>
    <t>HDMU5531104</t>
    <phoneticPr fontId="1" type="noConversion"/>
  </si>
  <si>
    <t>5/12작업</t>
    <phoneticPr fontId="1" type="noConversion"/>
  </si>
  <si>
    <t>해태(잡탕)</t>
    <phoneticPr fontId="1" type="noConversion"/>
  </si>
  <si>
    <t>5/18(월)회수마감(회수 미정)</t>
    <phoneticPr fontId="1" type="noConversion"/>
  </si>
  <si>
    <t>5/13작업</t>
    <phoneticPr fontId="1" type="noConversion"/>
  </si>
  <si>
    <t>5/13(수)작업</t>
    <phoneticPr fontId="1" type="noConversion"/>
  </si>
  <si>
    <t>SUDUB0365A4SASVE</t>
    <phoneticPr fontId="1" type="noConversion"/>
  </si>
  <si>
    <t>MSWU9041711</t>
    <phoneticPr fontId="1" type="noConversion"/>
  </si>
  <si>
    <t>5/14작업</t>
    <phoneticPr fontId="1" type="noConversion"/>
  </si>
  <si>
    <t>PROHCM20004055B</t>
    <phoneticPr fontId="1" type="noConversion"/>
  </si>
  <si>
    <t>5/13(수)13시접안 익일 06시 출항 예정(5/14(목)조출)</t>
    <phoneticPr fontId="1" type="noConversion"/>
  </si>
  <si>
    <t>PONU4871757</t>
    <phoneticPr fontId="1" type="noConversion"/>
  </si>
  <si>
    <t>MAEUJBS099630</t>
    <phoneticPr fontId="1" type="noConversion"/>
  </si>
  <si>
    <t>5/21(목)회수마감(회수 미정)</t>
    <phoneticPr fontId="1" type="noConversion"/>
  </si>
  <si>
    <t>태한</t>
    <phoneticPr fontId="1" type="noConversion"/>
  </si>
  <si>
    <t>HASLS19200401435</t>
    <phoneticPr fontId="1" type="noConversion"/>
  </si>
  <si>
    <t>5/19(화)회수마감(회수 미정)</t>
    <phoneticPr fontId="1" type="noConversion"/>
  </si>
  <si>
    <t>SS북항(SM)</t>
    <phoneticPr fontId="1" type="noConversion"/>
  </si>
  <si>
    <t>HCPUS2005017</t>
    <phoneticPr fontId="1" type="noConversion"/>
  </si>
  <si>
    <t>세현(2대)</t>
    <phoneticPr fontId="1" type="noConversion"/>
  </si>
  <si>
    <t>NYKU7104990</t>
    <phoneticPr fontId="1" type="noConversion"/>
  </si>
  <si>
    <t>5/15(금)직작업(조출)</t>
    <phoneticPr fontId="1" type="noConversion"/>
  </si>
  <si>
    <t>EASLINE QINGDAO</t>
    <phoneticPr fontId="1" type="noConversion"/>
  </si>
  <si>
    <t>5/15(금)직작업 예정</t>
    <phoneticPr fontId="1" type="noConversion"/>
  </si>
  <si>
    <t>5/15(금)작업</t>
    <phoneticPr fontId="1" type="noConversion"/>
  </si>
  <si>
    <t>MNBU3600635</t>
    <phoneticPr fontId="1" type="noConversion"/>
  </si>
  <si>
    <t>5/15(금)13시이전반출 , 5/19(화)회수마감(회수 미정)</t>
    <phoneticPr fontId="1" type="noConversion"/>
  </si>
  <si>
    <t>MNBU3607413</t>
    <phoneticPr fontId="1" type="noConversion"/>
  </si>
  <si>
    <t>SOCANBKLB720020</t>
    <phoneticPr fontId="1" type="noConversion"/>
  </si>
  <si>
    <t>SEGU9328031</t>
    <phoneticPr fontId="1" type="noConversion"/>
  </si>
  <si>
    <t>5/18작업</t>
    <phoneticPr fontId="1" type="noConversion"/>
  </si>
  <si>
    <t>5/18(월)작업</t>
    <phoneticPr fontId="1" type="noConversion"/>
  </si>
  <si>
    <t>양양(EZ북항)</t>
    <phoneticPr fontId="1" type="noConversion"/>
  </si>
  <si>
    <t>KMTCDLC177298</t>
    <phoneticPr fontId="1" type="noConversion"/>
  </si>
  <si>
    <t>CBHU2816459</t>
    <phoneticPr fontId="1" type="noConversion"/>
  </si>
  <si>
    <t>5/18(월)조출 , 5/23(토)회수마감(회수 미정)</t>
    <phoneticPr fontId="1" type="noConversion"/>
  </si>
  <si>
    <t>HDMU5221829</t>
    <phoneticPr fontId="1" type="noConversion"/>
  </si>
  <si>
    <t>HDMUTHBU1295859</t>
    <phoneticPr fontId="1" type="noConversion"/>
  </si>
  <si>
    <t>5/15(금)반출 , 5/20(수)회수마감(회수 미정)</t>
    <phoneticPr fontId="1" type="noConversion"/>
  </si>
  <si>
    <t>5/26(화)회수미감(회수 미정)</t>
    <phoneticPr fontId="1" type="noConversion"/>
  </si>
  <si>
    <t>SZLU9032470</t>
    <phoneticPr fontId="1" type="noConversion"/>
  </si>
  <si>
    <t>5/19작업</t>
    <phoneticPr fontId="1" type="noConversion"/>
  </si>
  <si>
    <t>5/19(화)작업</t>
    <phoneticPr fontId="1" type="noConversion"/>
  </si>
  <si>
    <t>5/23(토)회수마감(회수 미정)</t>
    <phoneticPr fontId="1" type="noConversion"/>
  </si>
  <si>
    <t>5/19(화)작업(긴급)</t>
    <phoneticPr fontId="1" type="noConversion"/>
  </si>
  <si>
    <t>5/18(월)반출 , 5/19(화)회수마감(회수 일찍 요청)</t>
    <phoneticPr fontId="1" type="noConversion"/>
  </si>
  <si>
    <t>HT</t>
    <phoneticPr fontId="1" type="noConversion"/>
  </si>
  <si>
    <t>조기</t>
    <phoneticPr fontId="1" type="noConversion"/>
  </si>
  <si>
    <t>HASLC56200500275</t>
    <phoneticPr fontId="1" type="noConversion"/>
  </si>
  <si>
    <t>5/25(월)회수마감(회수 미정)</t>
    <phoneticPr fontId="1" type="noConversion"/>
  </si>
  <si>
    <t>5/20작업</t>
    <phoneticPr fontId="1" type="noConversion"/>
  </si>
  <si>
    <t>5/20(수)작업</t>
    <phoneticPr fontId="1" type="noConversion"/>
  </si>
  <si>
    <t>MAEU608010370</t>
    <phoneticPr fontId="1" type="noConversion"/>
  </si>
  <si>
    <t>5/18(월)13시접안 5/20(수) 04시 출항 예정</t>
    <phoneticPr fontId="1" type="noConversion"/>
  </si>
  <si>
    <t>국양오더</t>
    <phoneticPr fontId="1" type="noConversion"/>
  </si>
  <si>
    <t>5/21작업</t>
    <phoneticPr fontId="1" type="noConversion"/>
  </si>
  <si>
    <t>5/21(목)작업</t>
    <phoneticPr fontId="1" type="noConversion"/>
  </si>
  <si>
    <t>(접안중)5/21(목) 오전 반출 , 5/26(화)회수마감(회수 미정)</t>
    <phoneticPr fontId="1" type="noConversion"/>
  </si>
  <si>
    <t>SUDU60ITJ004751F</t>
    <phoneticPr fontId="1" type="noConversion"/>
  </si>
  <si>
    <t>MORU6700230</t>
    <phoneticPr fontId="1" type="noConversion"/>
  </si>
  <si>
    <t>다슬기</t>
    <phoneticPr fontId="1" type="noConversion"/>
  </si>
  <si>
    <t>DOLBDF2019E115</t>
    <phoneticPr fontId="1" type="noConversion"/>
  </si>
  <si>
    <t>(접안중)5/21(목) 오전 반출 , 5/23(토)회수마감(회수 미정)</t>
    <phoneticPr fontId="1" type="noConversion"/>
  </si>
  <si>
    <t>미도무역</t>
    <phoneticPr fontId="1" type="noConversion"/>
  </si>
  <si>
    <t xml:space="preserve">SUNNY ACACIA </t>
    <phoneticPr fontId="1" type="noConversion"/>
  </si>
  <si>
    <t>5/22작업</t>
    <phoneticPr fontId="1" type="noConversion"/>
  </si>
  <si>
    <t>5/22(금)작업</t>
    <phoneticPr fontId="1" type="noConversion"/>
  </si>
  <si>
    <t>5/22(금)조출 , 5/28(목)회수마감(회수 미정)</t>
    <phoneticPr fontId="1" type="noConversion"/>
  </si>
  <si>
    <t>5/25(월)작업</t>
    <phoneticPr fontId="1" type="noConversion"/>
  </si>
  <si>
    <t>NSSLBKBSC2000349</t>
    <phoneticPr fontId="1" type="noConversion"/>
  </si>
  <si>
    <t>5/29(금)회수마감(회수 미정)</t>
    <phoneticPr fontId="1" type="noConversion"/>
  </si>
  <si>
    <t>대도무역</t>
    <phoneticPr fontId="1" type="noConversion"/>
  </si>
  <si>
    <t>PHRU5611121</t>
    <phoneticPr fontId="1" type="noConversion"/>
  </si>
  <si>
    <t>HU오더</t>
    <phoneticPr fontId="1" type="noConversion"/>
  </si>
  <si>
    <t>주꾸미등</t>
    <phoneticPr fontId="1" type="noConversion"/>
  </si>
  <si>
    <t>TWLHCM2005022</t>
    <phoneticPr fontId="1" type="noConversion"/>
  </si>
  <si>
    <t>5/27(수)회수마감(회수 미정)</t>
    <phoneticPr fontId="1" type="noConversion"/>
  </si>
  <si>
    <t>CXRU1144944</t>
    <phoneticPr fontId="1" type="noConversion"/>
  </si>
  <si>
    <t>CNS오더</t>
    <phoneticPr fontId="1" type="noConversion"/>
  </si>
  <si>
    <t>ONEYSGZA03428702</t>
    <phoneticPr fontId="1" type="noConversion"/>
  </si>
  <si>
    <t>6/1(월)회수마감(회수 미정)</t>
    <phoneticPr fontId="1" type="noConversion"/>
  </si>
  <si>
    <t>5/26작업</t>
    <phoneticPr fontId="1" type="noConversion"/>
  </si>
  <si>
    <t>5/30(토)회수마감(회수 미정)</t>
    <phoneticPr fontId="1" type="noConversion"/>
  </si>
  <si>
    <t>GESU9490428</t>
    <phoneticPr fontId="1" type="noConversion"/>
  </si>
  <si>
    <t>5/27작업</t>
    <phoneticPr fontId="1" type="noConversion"/>
  </si>
  <si>
    <t>5/27(수)작업</t>
    <phoneticPr fontId="1" type="noConversion"/>
  </si>
  <si>
    <t>5/26(화) 15시 CY반입됨.5/26(화)반출 예정</t>
    <phoneticPr fontId="1" type="noConversion"/>
  </si>
  <si>
    <t>5/28작업</t>
    <phoneticPr fontId="1" type="noConversion"/>
  </si>
  <si>
    <t>5/28(목)작업</t>
    <phoneticPr fontId="1" type="noConversion"/>
  </si>
  <si>
    <t>SS북항(동영)</t>
    <phoneticPr fontId="1" type="noConversion"/>
  </si>
  <si>
    <t>PCSLDBL802200520</t>
    <phoneticPr fontId="1" type="noConversion"/>
  </si>
  <si>
    <t>SUDU6164680</t>
    <phoneticPr fontId="1" type="noConversion"/>
  </si>
  <si>
    <t>5/28(목)조출 2대 ,오전 1대 , 6/4(목)회수마감(회수 미정)</t>
    <phoneticPr fontId="1" type="noConversion"/>
  </si>
  <si>
    <t>5/28(목)반출 , 6/4(목)회수마감(회수 미정)</t>
    <phoneticPr fontId="1" type="noConversion"/>
  </si>
  <si>
    <t>CRTU5003337</t>
    <phoneticPr fontId="1" type="noConversion"/>
  </si>
  <si>
    <t>5/28(목)조출 , 6/4(목)회수마감(회수 미정)</t>
    <phoneticPr fontId="1" type="noConversion"/>
  </si>
  <si>
    <t>해공무역</t>
    <phoneticPr fontId="1" type="noConversion"/>
  </si>
  <si>
    <t>주꾸미 등</t>
    <phoneticPr fontId="1" type="noConversion"/>
  </si>
  <si>
    <t>5/29작업</t>
    <phoneticPr fontId="1" type="noConversion"/>
  </si>
  <si>
    <t>5/29(금)작업</t>
    <phoneticPr fontId="1" type="noConversion"/>
  </si>
  <si>
    <t>6/4(목)회수마감(회수 미정)</t>
    <phoneticPr fontId="1" type="noConversion"/>
  </si>
  <si>
    <t>5/28(목) 08시 CY반입됨.</t>
    <phoneticPr fontId="1" type="noConversion"/>
  </si>
  <si>
    <t>SUDU8175806</t>
    <phoneticPr fontId="1" type="noConversion"/>
  </si>
  <si>
    <t>PONU4992430</t>
    <phoneticPr fontId="1" type="noConversion"/>
  </si>
  <si>
    <t>OOLU2639343630</t>
    <phoneticPr fontId="1" type="noConversion"/>
  </si>
  <si>
    <t>MNBU0337891</t>
    <phoneticPr fontId="1" type="noConversion"/>
  </si>
  <si>
    <t>6/1(월)작업</t>
    <phoneticPr fontId="1" type="noConversion"/>
  </si>
  <si>
    <t>MAEU910433354</t>
    <phoneticPr fontId="1" type="noConversion"/>
  </si>
  <si>
    <t>SZLU9155599</t>
    <phoneticPr fontId="1" type="noConversion"/>
  </si>
  <si>
    <t>FOLEGANDROS</t>
    <phoneticPr fontId="1" type="noConversion"/>
  </si>
  <si>
    <t>KMTCSUB1678990</t>
    <phoneticPr fontId="1" type="noConversion"/>
  </si>
  <si>
    <t>5/29(금) 15시 CY반입됨.(5/30(토)반출 예정)</t>
    <phoneticPr fontId="1" type="noConversion"/>
  </si>
  <si>
    <t>TRIU6719782</t>
    <phoneticPr fontId="1" type="noConversion"/>
  </si>
  <si>
    <t>5/31(일) 22시 CY반입됨(D/O정리 X0</t>
    <phoneticPr fontId="1" type="noConversion"/>
  </si>
  <si>
    <t>6/5(금)회수마감(회수 미정)</t>
    <phoneticPr fontId="1" type="noConversion"/>
  </si>
  <si>
    <t>팔해</t>
    <phoneticPr fontId="1" type="noConversion"/>
  </si>
  <si>
    <t>?????</t>
    <phoneticPr fontId="1" type="noConversion"/>
  </si>
  <si>
    <t>6/9(화)회수마감(회수 미정)</t>
    <phoneticPr fontId="1" type="noConversion"/>
  </si>
  <si>
    <t>OOLU6153386</t>
    <phoneticPr fontId="1" type="noConversion"/>
  </si>
  <si>
    <t>6/4작업</t>
    <phoneticPr fontId="1" type="noConversion"/>
  </si>
  <si>
    <t>6/4(목)작업</t>
    <phoneticPr fontId="1" type="noConversion"/>
  </si>
  <si>
    <t>CMA CGM JULES VERNE</t>
    <phoneticPr fontId="1" type="noConversion"/>
  </si>
  <si>
    <t>OOLU2636881810</t>
    <phoneticPr fontId="1" type="noConversion"/>
  </si>
  <si>
    <t>6/3(수)17시접안 익일 03시 출항 예정(D/O정리 X)</t>
    <phoneticPr fontId="1" type="noConversion"/>
  </si>
  <si>
    <t>MSWU1033290</t>
    <phoneticPr fontId="1" type="noConversion"/>
  </si>
  <si>
    <t>MAEUJBS101436</t>
    <phoneticPr fontId="1" type="noConversion"/>
  </si>
  <si>
    <t>6/5작업</t>
    <phoneticPr fontId="1" type="noConversion"/>
  </si>
  <si>
    <t>SITRDAPU021329</t>
    <phoneticPr fontId="1" type="noConversion"/>
  </si>
  <si>
    <t>6/5(금)오전까지 반출 , 6/10(수)회수마감(회수 미정)</t>
    <phoneticPr fontId="1" type="noConversion"/>
  </si>
  <si>
    <t>6/10(수)회수마감(회수 미정)</t>
    <phoneticPr fontId="1" type="noConversion"/>
  </si>
  <si>
    <t>켐푸드</t>
    <phoneticPr fontId="1" type="noConversion"/>
  </si>
  <si>
    <t>난황</t>
    <phoneticPr fontId="1" type="noConversion"/>
  </si>
  <si>
    <t>KMTCDLC175476B</t>
    <phoneticPr fontId="1" type="noConversion"/>
  </si>
  <si>
    <t>KMTU5911380</t>
    <phoneticPr fontId="1" type="noConversion"/>
  </si>
  <si>
    <t>HU(SS신항)</t>
    <phoneticPr fontId="1" type="noConversion"/>
  </si>
  <si>
    <t>6/6(토)10시접안 23시 출항 예정(6/8(월)조출)</t>
    <phoneticPr fontId="1" type="noConversion"/>
  </si>
  <si>
    <t>6/5(금)08시접안 익일 07시 출항 예정(6/8(월)14시이전)</t>
    <phoneticPr fontId="1" type="noConversion"/>
  </si>
  <si>
    <t>SZLU2040010</t>
    <phoneticPr fontId="1" type="noConversion"/>
  </si>
  <si>
    <t>상원물류(EZ)</t>
    <phoneticPr fontId="1" type="noConversion"/>
  </si>
  <si>
    <t>STPUS0504606</t>
    <phoneticPr fontId="1" type="noConversion"/>
  </si>
  <si>
    <t>천부수산</t>
    <phoneticPr fontId="1" type="noConversion"/>
  </si>
  <si>
    <t>서원로직스</t>
    <phoneticPr fontId="1" type="noConversion"/>
  </si>
  <si>
    <t>SZLU3892140</t>
    <phoneticPr fontId="1" type="noConversion"/>
  </si>
  <si>
    <t>내트럭(EZ신항)</t>
    <phoneticPr fontId="1" type="noConversion"/>
  </si>
  <si>
    <t>6/8(월)반출 , 6/12(금)회수마감(회수 미정)</t>
    <phoneticPr fontId="1" type="noConversion"/>
  </si>
  <si>
    <t>MNBU3872504</t>
    <phoneticPr fontId="1" type="noConversion"/>
  </si>
  <si>
    <t>6/15(월)회수마감(회수 미정)</t>
    <phoneticPr fontId="1" type="noConversion"/>
  </si>
  <si>
    <t>SNHU8005458</t>
    <phoneticPr fontId="1" type="noConversion"/>
  </si>
  <si>
    <t>6/12(금)회수마감(회수 미정)</t>
    <phoneticPr fontId="1" type="noConversion"/>
  </si>
  <si>
    <t>6/10작업</t>
    <phoneticPr fontId="1" type="noConversion"/>
  </si>
  <si>
    <t>6/17(수)회수마감(회수 미정)</t>
    <phoneticPr fontId="1" type="noConversion"/>
  </si>
  <si>
    <t xml:space="preserve">MSC KANOKO </t>
    <phoneticPr fontId="1" type="noConversion"/>
  </si>
  <si>
    <t>6/10(수)반출 , 6/18(목)회수마감(회수 미정)</t>
    <phoneticPr fontId="1" type="noConversion"/>
  </si>
  <si>
    <t>MCRU2073334</t>
    <phoneticPr fontId="1" type="noConversion"/>
  </si>
  <si>
    <t>6/10(수)오전반출 , 6/15(월)회수마감(회수 미정)</t>
    <phoneticPr fontId="1" type="noConversion"/>
  </si>
  <si>
    <t>6/10(수)오전이전반출 , 6/17(수)회수마감(회수 미정)</t>
    <phoneticPr fontId="1" type="noConversion"/>
  </si>
  <si>
    <t>SKRU9603056</t>
    <phoneticPr fontId="1" type="noConversion"/>
  </si>
  <si>
    <t>TOKYO TRADER</t>
    <phoneticPr fontId="1" type="noConversion"/>
  </si>
  <si>
    <t>PROHCM20006001E</t>
    <phoneticPr fontId="1" type="noConversion"/>
  </si>
  <si>
    <t>6/9(화)20시접안 익일 21시 출항 예정(D/O정리 X)</t>
    <phoneticPr fontId="1" type="noConversion"/>
  </si>
  <si>
    <t>SKRU9909365</t>
    <phoneticPr fontId="1" type="noConversion"/>
  </si>
  <si>
    <t>씰:787343</t>
    <phoneticPr fontId="1" type="noConversion"/>
  </si>
  <si>
    <t>경남99바9509</t>
    <phoneticPr fontId="1" type="noConversion"/>
  </si>
  <si>
    <t>6/11작업</t>
    <phoneticPr fontId="1" type="noConversion"/>
  </si>
  <si>
    <t>6/11(목)작업</t>
    <phoneticPr fontId="1" type="noConversion"/>
  </si>
  <si>
    <t>6/8(월) 00시 CY반입됨.(D/O정리 X)</t>
    <phoneticPr fontId="1" type="noConversion"/>
  </si>
  <si>
    <t>6/11(목)13시이전 반출 , 6/15(월)회수마감(회수 미정)</t>
    <phoneticPr fontId="1" type="noConversion"/>
  </si>
  <si>
    <t>6/19(금)회수마감(회수 미정)</t>
    <phoneticPr fontId="1" type="noConversion"/>
  </si>
  <si>
    <t>(접안중)6/11(목) 02시 출항 예정(D/O정리 X)</t>
    <phoneticPr fontId="1" type="noConversion"/>
  </si>
  <si>
    <t>6/12(금0작업</t>
    <phoneticPr fontId="1" type="noConversion"/>
  </si>
  <si>
    <t>SZLU9239220</t>
    <phoneticPr fontId="1" type="noConversion"/>
  </si>
  <si>
    <t>양양(유하물류)</t>
    <phoneticPr fontId="1" type="noConversion"/>
  </si>
  <si>
    <t>GDLD2006001P</t>
    <phoneticPr fontId="1" type="noConversion"/>
  </si>
  <si>
    <t>6/10(수) 04시 CY반입됨.(D/O정리 X)</t>
    <phoneticPr fontId="1" type="noConversion"/>
  </si>
  <si>
    <t>동원(EZ신항)</t>
    <phoneticPr fontId="1" type="noConversion"/>
  </si>
  <si>
    <t>6/11(목)반출 , 6/16(화)회수마감(회수 미정)</t>
    <phoneticPr fontId="1" type="noConversion"/>
  </si>
  <si>
    <t>동원(유하물류)</t>
    <phoneticPr fontId="1" type="noConversion"/>
  </si>
  <si>
    <t>HDMUTHBU1310515</t>
    <phoneticPr fontId="1" type="noConversion"/>
  </si>
  <si>
    <t>SEGU9585723</t>
    <phoneticPr fontId="1" type="noConversion"/>
  </si>
  <si>
    <t>6/15(월)작업</t>
    <phoneticPr fontId="1" type="noConversion"/>
  </si>
  <si>
    <t>HU(다움)</t>
    <phoneticPr fontId="1" type="noConversion"/>
  </si>
  <si>
    <t>6/13(토)반출 , 6/19(금)회수마감(회수 미정)</t>
    <phoneticPr fontId="1" type="noConversion"/>
  </si>
  <si>
    <t>6/15(월)오전중반출 ,  6/18(목)회수마감(회수 미정)</t>
    <phoneticPr fontId="1" type="noConversion"/>
  </si>
  <si>
    <t>PROHCM20006005D</t>
    <phoneticPr fontId="1" type="noConversion"/>
  </si>
  <si>
    <t>SZLU3608595</t>
    <phoneticPr fontId="1" type="noConversion"/>
  </si>
  <si>
    <t>HCPUS2008008</t>
    <phoneticPr fontId="1" type="noConversion"/>
  </si>
  <si>
    <t>6/12(금)04시접안 18시 출항 예정(D/O정리 X)</t>
    <phoneticPr fontId="1" type="noConversion"/>
  </si>
  <si>
    <t>6/16(화)회수마감(회수 미정)</t>
    <phoneticPr fontId="1" type="noConversion"/>
  </si>
  <si>
    <t>AKLU6703853</t>
    <phoneticPr fontId="1" type="noConversion"/>
  </si>
  <si>
    <t>6/16작업</t>
    <phoneticPr fontId="1" type="noConversion"/>
  </si>
  <si>
    <t>6/16(화)작업</t>
    <phoneticPr fontId="1" type="noConversion"/>
  </si>
  <si>
    <t>6/24(수)회수마감(회수 미정)</t>
    <phoneticPr fontId="1" type="noConversion"/>
  </si>
  <si>
    <t>TSTU8504937</t>
    <phoneticPr fontId="1" type="noConversion"/>
  </si>
  <si>
    <t>6/17작업</t>
    <phoneticPr fontId="1" type="noConversion"/>
  </si>
  <si>
    <t>6/17(수)작업</t>
    <phoneticPr fontId="1" type="noConversion"/>
  </si>
  <si>
    <t>6/17(수)11시이전반출 , 6/24(수)회수마감(회수 미정)</t>
    <phoneticPr fontId="1" type="noConversion"/>
  </si>
  <si>
    <t>민성(MSC)</t>
    <phoneticPr fontId="1" type="noConversion"/>
  </si>
  <si>
    <t>MSC FLAVIA</t>
    <phoneticPr fontId="1" type="noConversion"/>
  </si>
  <si>
    <t>LQNPUS25522</t>
    <phoneticPr fontId="1" type="noConversion"/>
  </si>
  <si>
    <t>홋데상사</t>
    <phoneticPr fontId="1" type="noConversion"/>
  </si>
  <si>
    <t>6/17(수)작업(08시30분 직작업 예정)</t>
    <phoneticPr fontId="1" type="noConversion"/>
  </si>
  <si>
    <t>국양 오더</t>
    <phoneticPr fontId="1" type="noConversion"/>
  </si>
  <si>
    <t>고등어살</t>
    <phoneticPr fontId="1" type="noConversion"/>
  </si>
  <si>
    <t>SNKO024200600612</t>
    <phoneticPr fontId="1" type="noConversion"/>
  </si>
  <si>
    <t>SZLU9371860</t>
    <phoneticPr fontId="1" type="noConversion"/>
  </si>
  <si>
    <t>6/17(수)11시이전반출 , 6/22(월)회수마감(회수 미정)</t>
    <phoneticPr fontId="1" type="noConversion"/>
  </si>
  <si>
    <t>TTNU8312066</t>
    <phoneticPr fontId="1" type="noConversion"/>
  </si>
  <si>
    <t>해신푸드</t>
    <phoneticPr fontId="1" type="noConversion"/>
  </si>
  <si>
    <t>TRIU8889432</t>
    <phoneticPr fontId="1" type="noConversion"/>
  </si>
  <si>
    <t>6/18작업</t>
    <phoneticPr fontId="1" type="noConversion"/>
  </si>
  <si>
    <t>6/18(목)조출 ,  6/20(토)회수마감(회수 미정)</t>
    <phoneticPr fontId="1" type="noConversion"/>
  </si>
  <si>
    <t>미트</t>
    <phoneticPr fontId="1" type="noConversion"/>
  </si>
  <si>
    <t>PROHCM20006008D</t>
    <phoneticPr fontId="1" type="noConversion"/>
  </si>
  <si>
    <t>갈치</t>
    <phoneticPr fontId="1" type="noConversion"/>
  </si>
  <si>
    <t>FJJH2006094</t>
    <phoneticPr fontId="1" type="noConversion"/>
  </si>
  <si>
    <t>MWMU6307284</t>
    <phoneticPr fontId="1" type="noConversion"/>
  </si>
  <si>
    <t>6/18(목)작업(직작업)</t>
    <phoneticPr fontId="1" type="noConversion"/>
  </si>
  <si>
    <t>MAEUJBS101163</t>
    <phoneticPr fontId="1" type="noConversion"/>
  </si>
  <si>
    <t>6/17(수)13시접안 익일 19시 출항 예정(6/18(목)조출)</t>
    <phoneticPr fontId="1" type="noConversion"/>
  </si>
  <si>
    <t>6/19작업</t>
    <phoneticPr fontId="1" type="noConversion"/>
  </si>
  <si>
    <t>6/19(금)작업</t>
    <phoneticPr fontId="1" type="noConversion"/>
  </si>
  <si>
    <t>6/19(금)작업(직작업)</t>
    <phoneticPr fontId="1" type="noConversion"/>
  </si>
  <si>
    <t>6/22작업</t>
    <phoneticPr fontId="1" type="noConversion"/>
  </si>
  <si>
    <t>6/22(월)작업(오후 반출)</t>
    <phoneticPr fontId="1" type="noConversion"/>
  </si>
  <si>
    <t>국양(금경로지텍)</t>
    <phoneticPr fontId="1" type="noConversion"/>
  </si>
  <si>
    <t>SNKO02A200600408</t>
    <phoneticPr fontId="1" type="noConversion"/>
  </si>
  <si>
    <t>6/19(금)20시접안 익일 16시 출항 예정</t>
    <phoneticPr fontId="1" type="noConversion"/>
  </si>
  <si>
    <t>6/22(월)작업</t>
    <phoneticPr fontId="1" type="noConversion"/>
  </si>
  <si>
    <t>6/23(화)회수마감(회수 미정)</t>
    <phoneticPr fontId="1" type="noConversion"/>
  </si>
  <si>
    <t>6/25(목)회수마감(회수 미정)</t>
    <phoneticPr fontId="1" type="noConversion"/>
  </si>
  <si>
    <t>ATO</t>
    <phoneticPr fontId="1" type="noConversion"/>
  </si>
  <si>
    <t>HDMU5222933</t>
    <phoneticPr fontId="1" type="noConversion"/>
  </si>
  <si>
    <t>HDMUHMBU0701397</t>
    <phoneticPr fontId="1" type="noConversion"/>
  </si>
  <si>
    <t>6/27(토)회수마감(회수 미정)</t>
    <phoneticPr fontId="1" type="noConversion"/>
  </si>
  <si>
    <t>MAEU608010888</t>
    <phoneticPr fontId="1" type="noConversion"/>
  </si>
  <si>
    <t>6/23작업</t>
    <phoneticPr fontId="1" type="noConversion"/>
  </si>
  <si>
    <t>6/23(화)작업</t>
    <phoneticPr fontId="1" type="noConversion"/>
  </si>
  <si>
    <t>NSSLANGB20F00698</t>
    <phoneticPr fontId="1" type="noConversion"/>
  </si>
  <si>
    <t>TRIU8913647</t>
    <phoneticPr fontId="1" type="noConversion"/>
  </si>
  <si>
    <t>6/24작업</t>
    <phoneticPr fontId="1" type="noConversion"/>
  </si>
  <si>
    <t>6/24(수)작업</t>
    <phoneticPr fontId="1" type="noConversion"/>
  </si>
  <si>
    <t>EZ신항(PIL)</t>
    <phoneticPr fontId="1" type="noConversion"/>
  </si>
  <si>
    <t>CCU000069900</t>
    <phoneticPr fontId="1" type="noConversion"/>
  </si>
  <si>
    <t>TEMU9405073</t>
    <phoneticPr fontId="1" type="noConversion"/>
  </si>
  <si>
    <t>6/25작업</t>
    <phoneticPr fontId="1" type="noConversion"/>
  </si>
  <si>
    <t>EZ신항(천일)</t>
    <phoneticPr fontId="1" type="noConversion"/>
  </si>
  <si>
    <t>MEDUPG462252</t>
    <phoneticPr fontId="1" type="noConversion"/>
  </si>
  <si>
    <t>MEDUPG456122</t>
    <phoneticPr fontId="1" type="noConversion"/>
  </si>
  <si>
    <t>6/24(수)반출 , 7/2(목)회수마감(회수 미정)</t>
    <phoneticPr fontId="1" type="noConversion"/>
  </si>
  <si>
    <t>SZLU9153106</t>
    <phoneticPr fontId="1" type="noConversion"/>
  </si>
  <si>
    <t>TRIU8566384</t>
    <phoneticPr fontId="1" type="noConversion"/>
  </si>
  <si>
    <t>MEDUPG462260</t>
    <phoneticPr fontId="1" type="noConversion"/>
  </si>
  <si>
    <t>HLXU8704055</t>
    <phoneticPr fontId="1" type="noConversion"/>
  </si>
  <si>
    <t>HLCUPN4200553000</t>
    <phoneticPr fontId="1" type="noConversion"/>
  </si>
  <si>
    <t>6/25(목)반출 , 6/30(화)회수마감(회수 미정)</t>
    <phoneticPr fontId="1" type="noConversion"/>
  </si>
  <si>
    <t>MWCU6875710</t>
    <phoneticPr fontId="1" type="noConversion"/>
  </si>
  <si>
    <t>MAEU608011004</t>
    <phoneticPr fontId="1" type="noConversion"/>
  </si>
  <si>
    <t>MNBU3441868</t>
    <phoneticPr fontId="1" type="noConversion"/>
  </si>
  <si>
    <t>6/25(목)조출 직작업 예정</t>
    <phoneticPr fontId="1" type="noConversion"/>
  </si>
  <si>
    <t>해태물품</t>
    <phoneticPr fontId="1" type="noConversion"/>
  </si>
  <si>
    <t>OOLU2640766320</t>
    <phoneticPr fontId="1" type="noConversion"/>
  </si>
  <si>
    <t>6/25(목)조출 , 7/1(수)회수마감(회수 미정)</t>
    <phoneticPr fontId="1" type="noConversion"/>
  </si>
  <si>
    <t>SEGU9653392</t>
    <phoneticPr fontId="1" type="noConversion"/>
  </si>
  <si>
    <t>7/2(목)회수마감(회수 미정)</t>
    <phoneticPr fontId="1" type="noConversion"/>
  </si>
  <si>
    <t>ZMOU8866384</t>
    <phoneticPr fontId="1" type="noConversion"/>
  </si>
  <si>
    <t>피뿔고동</t>
    <phoneticPr fontId="1" type="noConversion"/>
  </si>
  <si>
    <t>ZIMUIZM20942502</t>
    <phoneticPr fontId="1" type="noConversion"/>
  </si>
  <si>
    <t>MSCU7472432</t>
    <phoneticPr fontId="1" type="noConversion"/>
  </si>
  <si>
    <t>MEDUPG462245</t>
    <phoneticPr fontId="1" type="noConversion"/>
  </si>
  <si>
    <t>7/3(금)회수마감(회수 미정)</t>
    <phoneticPr fontId="1" type="noConversion"/>
  </si>
  <si>
    <t>6/26(금)오전반출 , 7/3(금)회수마감(회수 미정)</t>
    <phoneticPr fontId="1" type="noConversion"/>
  </si>
  <si>
    <t>6/26(금)14시이전 반출 , 7/1(수)회수마감(회수 미정)</t>
    <phoneticPr fontId="1" type="noConversion"/>
  </si>
  <si>
    <t>태승유통</t>
    <phoneticPr fontId="1" type="noConversion"/>
  </si>
  <si>
    <t>동부(EZ신항)</t>
    <phoneticPr fontId="1" type="noConversion"/>
  </si>
  <si>
    <t>6/29(월)작업</t>
    <phoneticPr fontId="1" type="noConversion"/>
  </si>
  <si>
    <t>6/27(토)까지 반출 , 7/3(금)회수마감(회수 미정)</t>
    <phoneticPr fontId="1" type="noConversion"/>
  </si>
  <si>
    <t>6/27(토)반출 , 7/3(금)회수마감(회수 미정)</t>
    <phoneticPr fontId="1" type="noConversion"/>
  </si>
  <si>
    <t>6/29(월)반출 , 7/2(목)회수마감(회수 미정)</t>
    <phoneticPr fontId="1" type="noConversion"/>
  </si>
  <si>
    <t>아스(2대)</t>
    <phoneticPr fontId="1" type="noConversion"/>
  </si>
  <si>
    <t>6/29(월오전전 반출 , 7/3(금)회수마감(회수 미정)</t>
    <phoneticPr fontId="1" type="noConversion"/>
  </si>
  <si>
    <t>SZLU3613293</t>
    <phoneticPr fontId="1" type="noConversion"/>
  </si>
  <si>
    <t>HDMUHMBU0711143</t>
    <phoneticPr fontId="1" type="noConversion"/>
  </si>
  <si>
    <t>6/29(월)반출 , 7/4(토)회수마감(회수 미정)</t>
    <phoneticPr fontId="1" type="noConversion"/>
  </si>
  <si>
    <t>HDMU5223077</t>
    <phoneticPr fontId="1" type="noConversion"/>
  </si>
  <si>
    <t>6/30작업</t>
    <phoneticPr fontId="1" type="noConversion"/>
  </si>
  <si>
    <t>6/30(화)작업(조출 직작업)</t>
    <phoneticPr fontId="1" type="noConversion"/>
  </si>
  <si>
    <t>6/30(화)조출 직작업 예정(회수마감)</t>
    <phoneticPr fontId="1" type="noConversion"/>
  </si>
  <si>
    <t>6/30(화)작업</t>
    <phoneticPr fontId="1" type="noConversion"/>
  </si>
  <si>
    <t>6/29(월)반출 , 6/30(화)회수마감(회수 계획 잇음)</t>
    <phoneticPr fontId="1" type="noConversion"/>
  </si>
  <si>
    <t>KKFU6995087</t>
    <phoneticPr fontId="1" type="noConversion"/>
  </si>
  <si>
    <t>오징어족</t>
    <phoneticPr fontId="1" type="noConversion"/>
  </si>
  <si>
    <t>KKFU6996817</t>
    <phoneticPr fontId="1" type="noConversion"/>
  </si>
  <si>
    <t>오징어몸</t>
    <phoneticPr fontId="1" type="noConversion"/>
  </si>
  <si>
    <t>7/1작업</t>
    <phoneticPr fontId="1" type="noConversion"/>
  </si>
  <si>
    <t>7/1(수)작업</t>
    <phoneticPr fontId="1" type="noConversion"/>
  </si>
  <si>
    <t>6/30(화)반출 ,7/1(수)회수 계획 있음</t>
    <phoneticPr fontId="1" type="noConversion"/>
  </si>
  <si>
    <t>6/30(화)반출 ,7/7(화)회수마감(회수 미정)</t>
    <phoneticPr fontId="1" type="noConversion"/>
  </si>
  <si>
    <t>6/30(화)반출 ,7/6(월)회수마감(회수 미정)</t>
    <phoneticPr fontId="1" type="noConversion"/>
  </si>
  <si>
    <t>HDMUAUBU1970288</t>
    <phoneticPr fontId="1" type="noConversion"/>
  </si>
  <si>
    <t>DYLU5200060</t>
    <phoneticPr fontId="1" type="noConversion"/>
  </si>
  <si>
    <t>개조개</t>
    <phoneticPr fontId="1" type="noConversion"/>
  </si>
  <si>
    <t>MOL BEACON</t>
    <phoneticPr fontId="1" type="noConversion"/>
  </si>
  <si>
    <t>마도로스</t>
    <phoneticPr fontId="1" type="noConversion"/>
  </si>
  <si>
    <t>HDMUTHBU1321433</t>
    <phoneticPr fontId="1" type="noConversion"/>
  </si>
  <si>
    <t>7/8(수)회수마감(회수 미정)</t>
    <phoneticPr fontId="1" type="noConversion"/>
  </si>
  <si>
    <t>7/2작업</t>
    <phoneticPr fontId="1" type="noConversion"/>
  </si>
  <si>
    <t>7/2(목)작업</t>
    <phoneticPr fontId="1" type="noConversion"/>
  </si>
  <si>
    <t>7/7(화)회수마감(회수 미정)</t>
    <phoneticPr fontId="1" type="noConversion"/>
  </si>
  <si>
    <t>7/6(월)회수마감(회수 미정)</t>
    <phoneticPr fontId="1" type="noConversion"/>
  </si>
  <si>
    <t>다움(SM)</t>
    <phoneticPr fontId="1" type="noConversion"/>
  </si>
  <si>
    <t>KMTCSUB1693451</t>
    <phoneticPr fontId="1" type="noConversion"/>
  </si>
  <si>
    <t>7/3(금)작업</t>
    <phoneticPr fontId="1" type="noConversion"/>
  </si>
  <si>
    <t>동원(EZ북항)</t>
    <phoneticPr fontId="1" type="noConversion"/>
  </si>
  <si>
    <t>7/6작업</t>
    <phoneticPr fontId="1" type="noConversion"/>
  </si>
  <si>
    <t>7/6(월)작업</t>
    <phoneticPr fontId="1" type="noConversion"/>
  </si>
  <si>
    <t>PROHCM20006028B</t>
    <phoneticPr fontId="1" type="noConversion"/>
  </si>
  <si>
    <t>7/3(금)13시접안 익일 13시 출항 예정(7/4(토)반출)</t>
    <phoneticPr fontId="1" type="noConversion"/>
  </si>
  <si>
    <t>AYW0105223</t>
    <phoneticPr fontId="1" type="noConversion"/>
  </si>
  <si>
    <t>7/3(금)16시접안 익일 22시 출항 예정(7/4(토)반출)</t>
    <phoneticPr fontId="1" type="noConversion"/>
  </si>
  <si>
    <t>SZLU2020483</t>
    <phoneticPr fontId="1" type="noConversion"/>
  </si>
  <si>
    <t>TEXU9033236</t>
    <phoneticPr fontId="1" type="noConversion"/>
  </si>
  <si>
    <t>신화</t>
    <phoneticPr fontId="1" type="noConversion"/>
  </si>
  <si>
    <t>TEMU9351573</t>
    <phoneticPr fontId="1" type="noConversion"/>
  </si>
  <si>
    <t>7/8작업</t>
    <phoneticPr fontId="1" type="noConversion"/>
  </si>
  <si>
    <t>7/7(화)20시접안 익일 11시 출항 예정(7/8(수)13시이전)</t>
    <phoneticPr fontId="1" type="noConversion"/>
  </si>
  <si>
    <t>YWM</t>
    <phoneticPr fontId="1" type="noConversion"/>
  </si>
  <si>
    <t>SUDU8094833</t>
    <phoneticPr fontId="1" type="noConversion"/>
  </si>
  <si>
    <t>7/8(수)작업</t>
    <phoneticPr fontId="1" type="noConversion"/>
  </si>
  <si>
    <t>MAEUJBS102401</t>
    <phoneticPr fontId="1" type="noConversion"/>
  </si>
  <si>
    <t>MNBU3042106</t>
    <phoneticPr fontId="1" type="noConversion"/>
  </si>
  <si>
    <t>MAEUJBS102400</t>
    <phoneticPr fontId="1" type="noConversion"/>
  </si>
  <si>
    <t>MNBU3128848</t>
    <phoneticPr fontId="1" type="noConversion"/>
  </si>
  <si>
    <t>MAEUJBS102398</t>
    <phoneticPr fontId="1" type="noConversion"/>
  </si>
  <si>
    <t>6/25(목) 08시 CY반입됨.(7/8(수)조출이전)</t>
    <phoneticPr fontId="1" type="noConversion"/>
  </si>
  <si>
    <t>MNBU3316552</t>
    <phoneticPr fontId="1" type="noConversion"/>
  </si>
  <si>
    <t>EGLV090000113897</t>
    <phoneticPr fontId="1" type="noConversion"/>
  </si>
  <si>
    <t>7/8(수)13시접안 익일 01시 출항 예정(D/O정리 X)</t>
    <phoneticPr fontId="1" type="noConversion"/>
  </si>
  <si>
    <t>TLLU1120917</t>
    <phoneticPr fontId="1" type="noConversion"/>
  </si>
  <si>
    <t>ONEYSAOA17154700</t>
    <phoneticPr fontId="1" type="noConversion"/>
  </si>
  <si>
    <t>SUDU5239764</t>
    <phoneticPr fontId="1" type="noConversion"/>
  </si>
  <si>
    <t>SUDU60SSZ039290X</t>
    <phoneticPr fontId="1" type="noConversion"/>
  </si>
  <si>
    <t>7/8(수)13시접안 익일 13시 출항 예정(D/O정리 X)</t>
    <phoneticPr fontId="1" type="noConversion"/>
  </si>
  <si>
    <t>LNXU7555016</t>
    <phoneticPr fontId="1" type="noConversion"/>
  </si>
  <si>
    <t>직작업 예정</t>
    <phoneticPr fontId="1" type="noConversion"/>
  </si>
  <si>
    <t>HDMU5580027</t>
    <phoneticPr fontId="1" type="noConversion"/>
  </si>
  <si>
    <t>HU(HMM)</t>
    <phoneticPr fontId="1" type="noConversion"/>
  </si>
  <si>
    <t>갑오징어 등</t>
    <phoneticPr fontId="1" type="noConversion"/>
  </si>
  <si>
    <t>7/10(금)입항 예정</t>
    <phoneticPr fontId="1" type="noConversion"/>
  </si>
  <si>
    <t>EZ북항(천경?)</t>
    <phoneticPr fontId="1" type="noConversion"/>
  </si>
  <si>
    <t>CJ(3대)</t>
    <phoneticPr fontId="1" type="noConversion"/>
  </si>
  <si>
    <t>CAIU5504602</t>
    <phoneticPr fontId="1" type="noConversion"/>
  </si>
  <si>
    <t>7/9(목)03시접안 익일 05시 출항 예정(D/O정리 X)</t>
    <phoneticPr fontId="1" type="noConversion"/>
  </si>
  <si>
    <t>NYKU7145920</t>
    <phoneticPr fontId="1" type="noConversion"/>
  </si>
  <si>
    <t>TRIU8265781</t>
    <phoneticPr fontId="1" type="noConversion"/>
  </si>
  <si>
    <t>CNLPUS25737</t>
    <phoneticPr fontId="1" type="noConversion"/>
  </si>
  <si>
    <t>7/11(토)06시접안 익일 08시 출항 예정(D/O정리 X)</t>
    <phoneticPr fontId="1" type="noConversion"/>
  </si>
  <si>
    <t>SZLU9455678</t>
    <phoneticPr fontId="1" type="noConversion"/>
  </si>
  <si>
    <t xml:space="preserve">SAWASDEE ATLANTIC </t>
    <phoneticPr fontId="1" type="noConversion"/>
  </si>
  <si>
    <t>HASLS19200600740</t>
    <phoneticPr fontId="1" type="noConversion"/>
  </si>
  <si>
    <t>7/8(수)13시접안 익일 06시 출항 예정(D/O정리 X)</t>
    <phoneticPr fontId="1" type="noConversion"/>
  </si>
  <si>
    <t>북방</t>
    <phoneticPr fontId="1" type="noConversion"/>
  </si>
  <si>
    <t>7/14작업</t>
    <phoneticPr fontId="1" type="noConversion"/>
  </si>
  <si>
    <t>MWMU6369706</t>
    <phoneticPr fontId="1" type="noConversion"/>
  </si>
  <si>
    <t>SUDU8195320</t>
    <phoneticPr fontId="1" type="noConversion"/>
  </si>
  <si>
    <t>MSWU0044073</t>
    <phoneticPr fontId="1" type="noConversion"/>
  </si>
  <si>
    <t>MAEUJBS102751</t>
    <phoneticPr fontId="1" type="noConversion"/>
  </si>
  <si>
    <t>7/14(화)오전반출 , 7/27(월)회수마감(회수 미정)</t>
    <phoneticPr fontId="1" type="noConversion"/>
  </si>
  <si>
    <t>경태</t>
    <phoneticPr fontId="1" type="noConversion"/>
  </si>
  <si>
    <t>천일(SS신항)</t>
    <phoneticPr fontId="1" type="noConversion"/>
  </si>
  <si>
    <t>20KG(1300)</t>
    <phoneticPr fontId="1" type="noConversion"/>
  </si>
  <si>
    <t>7/13(월) 15시 CY반입됨.</t>
    <phoneticPr fontId="1" type="noConversion"/>
  </si>
  <si>
    <t>SEGU9169217</t>
    <phoneticPr fontId="1" type="noConversion"/>
  </si>
  <si>
    <t>TRIU8051938</t>
    <phoneticPr fontId="1" type="noConversion"/>
  </si>
  <si>
    <t>7/15작업</t>
    <phoneticPr fontId="1" type="noConversion"/>
  </si>
  <si>
    <t>7/15(수)작업</t>
    <phoneticPr fontId="1" type="noConversion"/>
  </si>
  <si>
    <t>CXRU1209876</t>
    <phoneticPr fontId="1" type="noConversion"/>
  </si>
  <si>
    <t>MSCU7402585</t>
    <phoneticPr fontId="1" type="noConversion"/>
  </si>
  <si>
    <t>SZLU9051850</t>
    <phoneticPr fontId="1" type="noConversion"/>
  </si>
  <si>
    <t>10KG(2500)</t>
    <phoneticPr fontId="1" type="noConversion"/>
  </si>
  <si>
    <t>SZLU9350039</t>
    <phoneticPr fontId="1" type="noConversion"/>
  </si>
  <si>
    <t>GESU9596410</t>
    <phoneticPr fontId="1" type="noConversion"/>
  </si>
  <si>
    <t>BMOU9853881</t>
    <phoneticPr fontId="1" type="noConversion"/>
  </si>
  <si>
    <t>7/20(월)회수마감(회수 계획 있음)</t>
    <phoneticPr fontId="1" type="noConversion"/>
  </si>
  <si>
    <t>7/16(목)회수 계획 있음</t>
    <phoneticPr fontId="1" type="noConversion"/>
  </si>
  <si>
    <t>7/16작업</t>
    <phoneticPr fontId="1" type="noConversion"/>
  </si>
  <si>
    <t>7/16(목)작업</t>
    <phoneticPr fontId="1" type="noConversion"/>
  </si>
  <si>
    <t>046AA09168</t>
    <phoneticPr fontId="1" type="noConversion"/>
  </si>
  <si>
    <t>7/15(수)15시접안 익일 06시 출항 예정</t>
    <phoneticPr fontId="1" type="noConversion"/>
  </si>
  <si>
    <t>SEGU9653962</t>
    <phoneticPr fontId="1" type="noConversion"/>
  </si>
  <si>
    <t>HCPUS2007016</t>
    <phoneticPr fontId="1" type="noConversion"/>
  </si>
  <si>
    <t>7/15(수)13시접안 익일 03시 출항 예정</t>
    <phoneticPr fontId="1" type="noConversion"/>
  </si>
  <si>
    <t>7/21(화)회수마감(회수 미정)</t>
    <phoneticPr fontId="1" type="noConversion"/>
  </si>
  <si>
    <t>7/17작업</t>
    <phoneticPr fontId="1" type="noConversion"/>
  </si>
  <si>
    <t>7/17(금)작업(조출 직작업)</t>
    <phoneticPr fontId="1" type="noConversion"/>
  </si>
  <si>
    <t>7/16(목)반출 ,7/17(금)회수 계획 있음(전기료 초과)</t>
    <phoneticPr fontId="1" type="noConversion"/>
  </si>
  <si>
    <t>HDMUTHBU1333725</t>
    <phoneticPr fontId="1" type="noConversion"/>
  </si>
  <si>
    <t>7/17(금)오전도착 , 7/22(수)회수마감(회수 미정)</t>
    <phoneticPr fontId="1" type="noConversion"/>
  </si>
  <si>
    <t>7/20작업</t>
    <phoneticPr fontId="1" type="noConversion"/>
  </si>
  <si>
    <t>7/20(월)작업</t>
    <phoneticPr fontId="1" type="noConversion"/>
  </si>
  <si>
    <t>7/17(금)03시접안 익일 06시 출항 예정(7/20(월)13시이전 도착)</t>
    <phoneticPr fontId="1" type="noConversion"/>
  </si>
  <si>
    <t>BCT</t>
    <phoneticPr fontId="1" type="noConversion"/>
  </si>
  <si>
    <t>12/09(수)오후 도착 , 12/14(토)회수마감(회수 미정)</t>
    <phoneticPr fontId="1" type="noConversion"/>
  </si>
  <si>
    <t>MEDU9065469</t>
    <phoneticPr fontId="1" type="noConversion"/>
  </si>
  <si>
    <t>12/10(화)조출1오후1 , 12/16(월)회수마감(회수 미정)</t>
    <phoneticPr fontId="1" type="noConversion"/>
  </si>
  <si>
    <t>MNBU0514955</t>
    <phoneticPr fontId="1" type="noConversion"/>
  </si>
  <si>
    <t>HDMU5586869</t>
    <phoneticPr fontId="1" type="noConversion"/>
  </si>
  <si>
    <t>있었음을 확인합니다.</t>
    <phoneticPr fontId="1" type="noConversion"/>
  </si>
  <si>
    <t>파손은 하역작업이전에 있었음을 알려드립니다.</t>
    <phoneticPr fontId="1" type="noConversion"/>
  </si>
  <si>
    <t>동일냉장 영업부 차승환 과장</t>
    <phoneticPr fontId="1" type="noConversion"/>
  </si>
  <si>
    <t>운송사</t>
    <phoneticPr fontId="1" type="noConversion"/>
  </si>
  <si>
    <t>도착항</t>
    <phoneticPr fontId="1" type="noConversion"/>
  </si>
  <si>
    <t>MNBU4330030</t>
    <phoneticPr fontId="1" type="noConversion"/>
  </si>
  <si>
    <t>MMAU1408985</t>
    <phoneticPr fontId="1" type="noConversion"/>
  </si>
  <si>
    <t>MAEUSSZ778579</t>
    <phoneticPr fontId="1" type="noConversion"/>
  </si>
  <si>
    <t>MNBU4065370</t>
    <phoneticPr fontId="1" type="noConversion"/>
  </si>
  <si>
    <t>11-2단</t>
    <phoneticPr fontId="1" type="noConversion"/>
  </si>
  <si>
    <t>02/21(금)조출 , 03/01(토)회수마감(회수 미정)</t>
    <phoneticPr fontId="1" type="noConversion"/>
  </si>
  <si>
    <t>03/10(월)입항 예정</t>
    <phoneticPr fontId="1" type="noConversion"/>
  </si>
  <si>
    <t>더맛하</t>
  </si>
  <si>
    <t>25KMTC0625I-0048-</t>
  </si>
  <si>
    <t>25HLCU8014I-7009-</t>
    <phoneticPr fontId="1" type="noConversion"/>
  </si>
  <si>
    <t>25HLCU8014I-1063-</t>
    <phoneticPr fontId="1" type="noConversion"/>
  </si>
  <si>
    <t>25MSCU2025I-0088-</t>
    <phoneticPr fontId="1" type="noConversion"/>
  </si>
  <si>
    <t>EASEO2507YB036</t>
    <phoneticPr fontId="1" type="noConversion"/>
  </si>
  <si>
    <t>ONEU8009839</t>
    <phoneticPr fontId="1" type="noConversion"/>
  </si>
  <si>
    <t>새우몰/이동욱</t>
  </si>
  <si>
    <t>.</t>
  </si>
  <si>
    <t>씨케이글로벌(주)/최용철</t>
  </si>
  <si>
    <t>20손-중</t>
  </si>
  <si>
    <t>10손-대</t>
  </si>
  <si>
    <t>주식회사 세모푸드/강영석</t>
  </si>
  <si>
    <t>세모</t>
  </si>
  <si>
    <t>현대코퍼레이션홀딩스(주)경기지/김원갑</t>
  </si>
  <si>
    <t>02-20, 10:41</t>
  </si>
  <si>
    <t>02-20, 14:44</t>
  </si>
  <si>
    <t>02-20, 10:40</t>
  </si>
  <si>
    <t>더맛있는하루</t>
    <phoneticPr fontId="1" type="noConversion"/>
  </si>
  <si>
    <t>25HLCU8014I-1006-</t>
  </si>
  <si>
    <t>030D1039081025000901</t>
  </si>
  <si>
    <t>SUWOLHAN CO. LTD.</t>
  </si>
  <si>
    <t>FROZEN CHICKEN FEET NET 2300000 KG</t>
  </si>
  <si>
    <t>25COSU0021I-2011-</t>
  </si>
  <si>
    <t>030D1030F66025400918</t>
  </si>
  <si>
    <t>SM TRADING</t>
  </si>
  <si>
    <t>COSCO SHIPPING SAKUR</t>
  </si>
  <si>
    <t>029E</t>
  </si>
  <si>
    <t>24.000 KGS. OF GIANT SQUID FILLET SKIN OFF.</t>
  </si>
  <si>
    <t>2025.02.20</t>
    <phoneticPr fontId="1" type="noConversion"/>
  </si>
  <si>
    <t>17:21</t>
  </si>
  <si>
    <t>25COSU0021I-2030-</t>
  </si>
  <si>
    <t>030D1030049025100372</t>
  </si>
  <si>
    <t>F ONE F AND B CO.,LTD.</t>
  </si>
  <si>
    <t>FROZEN CHILEAN SKATE WHOLE ROUND BLOCKFROZEN CHILE</t>
  </si>
  <si>
    <t>25MSCU5038I-0012-</t>
  </si>
  <si>
    <t>030D1030007025200492</t>
  </si>
  <si>
    <t>SUWOLHAN CO., LTD</t>
  </si>
  <si>
    <t>MSC QINGDAO</t>
  </si>
  <si>
    <t>UX506A</t>
  </si>
  <si>
    <t>1958 CARTONS WITH 23496 KG NET WEIGHT OF FROZEN CH</t>
  </si>
  <si>
    <t>25KMTC0625I-0057-</t>
    <phoneticPr fontId="1" type="noConversion"/>
  </si>
  <si>
    <t>최근백업파일이름(빽업할파일이름)코딩입력</t>
    <phoneticPr fontId="1" type="noConversion"/>
  </si>
  <si>
    <t>빽업시트이름 순서</t>
    <phoneticPr fontId="1" type="noConversion"/>
  </si>
  <si>
    <t xml:space="preserve">  파란색이면 원본시트이름과 같은게 있다. 색칠 없으면 원본에 없다.</t>
    <phoneticPr fontId="1" type="noConversion"/>
  </si>
  <si>
    <t xml:space="preserve">  리스트 자체는 수기로 기록된 것이므로 누락될수도 있다.</t>
    <phoneticPr fontId="1" type="noConversion"/>
  </si>
  <si>
    <t>1.시트이름순서의 주황과 파랑은 주황 수기로 기록된 빽업할시트이름</t>
    <phoneticPr fontId="1" type="noConversion"/>
  </si>
  <si>
    <t xml:space="preserve">   </t>
    <phoneticPr fontId="1" type="noConversion"/>
  </si>
  <si>
    <t>25COHEF358I-6102-0001</t>
  </si>
  <si>
    <t>COSCO FOS</t>
  </si>
  <si>
    <t>25HLCU8014I-1006-</t>
    <phoneticPr fontId="1" type="noConversion"/>
  </si>
  <si>
    <t>센터이동</t>
    <phoneticPr fontId="1" type="noConversion"/>
  </si>
  <si>
    <t>글자크기</t>
    <phoneticPr fontId="1" type="noConversion"/>
  </si>
  <si>
    <t>13:56</t>
    <phoneticPr fontId="1" type="noConversion"/>
  </si>
  <si>
    <t>MEDUE8560942</t>
    <phoneticPr fontId="1" type="noConversion"/>
  </si>
  <si>
    <t>HASLS21250102259</t>
  </si>
  <si>
    <t>25MSCU2026I-1445-</t>
  </si>
  <si>
    <t>030D1039081025000918</t>
  </si>
  <si>
    <t>DONGWON HOME FOOD.</t>
  </si>
  <si>
    <t>FT452E</t>
  </si>
  <si>
    <t>25MSCU2026I-1450-</t>
  </si>
  <si>
    <t>030D1039081025000916</t>
  </si>
  <si>
    <t>SUWOLHAN CO. LTD</t>
  </si>
  <si>
    <t>1939 CARTONS WITH  23268 KG NET WEIGHT OF FROZEN C</t>
  </si>
  <si>
    <t>25MSCU2026I-1437-</t>
  </si>
  <si>
    <t>030D1039081025000917</t>
  </si>
  <si>
    <t>25MAEU0130I-1116-</t>
    <phoneticPr fontId="1" type="noConversion"/>
  </si>
  <si>
    <t>⑨B/L 번호</t>
    <phoneticPr fontId="1" type="noConversion"/>
  </si>
  <si>
    <t>품명</t>
    <phoneticPr fontId="4" type="noConversion"/>
  </si>
  <si>
    <t>가공일</t>
    <phoneticPr fontId="4" type="noConversion"/>
  </si>
  <si>
    <t>메모</t>
    <phoneticPr fontId="1" type="noConversion"/>
  </si>
  <si>
    <t>화물관리</t>
    <phoneticPr fontId="1" type="noConversion"/>
  </si>
  <si>
    <t>화찰중량</t>
    <phoneticPr fontId="1" type="noConversion"/>
  </si>
  <si>
    <t>HLCURI4241213707</t>
  </si>
  <si>
    <t>HLBU9209146</t>
  </si>
  <si>
    <t>2024.12.12,13,14,16</t>
  </si>
  <si>
    <t>HLCURI4241213762</t>
  </si>
  <si>
    <t>HLBU6132884</t>
  </si>
  <si>
    <t>2024.12.4,7,9,10~14</t>
  </si>
  <si>
    <t>컨테이너</t>
    <phoneticPr fontId="9" type="noConversion"/>
  </si>
  <si>
    <t>⑪총포장
개수</t>
    <phoneticPr fontId="9" type="noConversion"/>
  </si>
  <si>
    <t>주의</t>
    <phoneticPr fontId="9" type="noConversion"/>
  </si>
  <si>
    <t>가공장번호</t>
    <phoneticPr fontId="4" type="noConversion"/>
  </si>
  <si>
    <t>품명</t>
    <phoneticPr fontId="4" type="noConversion"/>
  </si>
  <si>
    <t>스티커발주
상태</t>
    <phoneticPr fontId="9" type="noConversion"/>
  </si>
  <si>
    <t>메모</t>
    <phoneticPr fontId="1" type="noConversion"/>
  </si>
  <si>
    <t>화찰선명</t>
    <phoneticPr fontId="1" type="noConversion"/>
  </si>
  <si>
    <t>⑨B/L 번호</t>
    <phoneticPr fontId="1" type="noConversion"/>
  </si>
  <si>
    <t>입고
예정</t>
    <phoneticPr fontId="9" type="noConversion"/>
  </si>
  <si>
    <t>⑩품명</t>
    <phoneticPr fontId="9" type="noConversion"/>
  </si>
  <si>
    <t>화물관리</t>
    <phoneticPr fontId="4" type="noConversion"/>
  </si>
  <si>
    <t>화주</t>
    <phoneticPr fontId="1" type="noConversion"/>
  </si>
  <si>
    <t>⑨B/L 번호</t>
    <phoneticPr fontId="4" type="noConversion"/>
  </si>
  <si>
    <t>스티커발주
상태</t>
    <phoneticPr fontId="9" type="noConversion"/>
  </si>
  <si>
    <t>AU장각</t>
    <phoneticPr fontId="1" type="noConversion"/>
  </si>
  <si>
    <t>HS</t>
    <phoneticPr fontId="4" type="noConversion"/>
  </si>
  <si>
    <t>죽</t>
    <phoneticPr fontId="4" type="noConversion"/>
  </si>
  <si>
    <t>하</t>
    <phoneticPr fontId="4" type="noConversion"/>
  </si>
  <si>
    <t>편</t>
    <phoneticPr fontId="4" type="noConversion"/>
  </si>
  <si>
    <t>관
관15
관12</t>
    <phoneticPr fontId="4" type="noConversion"/>
  </si>
  <si>
    <t>BK</t>
    <phoneticPr fontId="4" type="noConversion"/>
  </si>
  <si>
    <t>조에스</t>
    <phoneticPr fontId="4" type="noConversion"/>
  </si>
  <si>
    <t>AU장각</t>
    <phoneticPr fontId="4" type="noConversion"/>
  </si>
  <si>
    <t>작:일월년(읽는법)</t>
    <phoneticPr fontId="4" type="noConversion"/>
  </si>
  <si>
    <t>작:일월년(읽는법)</t>
    <phoneticPr fontId="4" type="noConversion"/>
  </si>
  <si>
    <t>AU장각</t>
    <phoneticPr fontId="4" type="noConversion"/>
  </si>
  <si>
    <t>ONEYSAOD33287805</t>
    <phoneticPr fontId="4" type="noConversion"/>
  </si>
  <si>
    <t>날1</t>
    <phoneticPr fontId="4" type="noConversion"/>
  </si>
  <si>
    <t>날2</t>
    <phoneticPr fontId="4" type="noConversion"/>
  </si>
  <si>
    <t>해
7
XC</t>
    <phoneticPr fontId="4" type="noConversion"/>
  </si>
  <si>
    <t>충A</t>
    <phoneticPr fontId="4" type="noConversion"/>
  </si>
  <si>
    <t>충B</t>
    <phoneticPr fontId="4" type="noConversion"/>
  </si>
  <si>
    <t>남2</t>
    <phoneticPr fontId="4" type="noConversion"/>
  </si>
  <si>
    <t>AU장각</t>
    <phoneticPr fontId="1" type="noConversion"/>
  </si>
  <si>
    <t xml:space="preserve"> </t>
    <phoneticPr fontId="4" type="noConversion"/>
  </si>
  <si>
    <t>COSCO ASIA</t>
    <phoneticPr fontId="4" type="noConversion"/>
  </si>
  <si>
    <t>23COSU0003I-0001-</t>
    <phoneticPr fontId="4" type="noConversion"/>
  </si>
  <si>
    <t>2023.01.20</t>
    <phoneticPr fontId="4" type="noConversion"/>
  </si>
  <si>
    <t>2023.01.07</t>
    <phoneticPr fontId="4" type="noConversion"/>
  </si>
  <si>
    <t>23MAEU0040I-0013-</t>
    <phoneticPr fontId="4" type="noConversion"/>
  </si>
  <si>
    <t>인A</t>
    <phoneticPr fontId="4" type="noConversion"/>
  </si>
  <si>
    <t>SUDU62ITJ030352E</t>
    <phoneticPr fontId="4" type="noConversion"/>
  </si>
  <si>
    <t>23MAEU0040I-0008-</t>
    <phoneticPr fontId="4" type="noConversion"/>
  </si>
  <si>
    <t>2023.01.26</t>
    <phoneticPr fontId="4" type="noConversion"/>
  </si>
  <si>
    <t>작:년월일(읽는법)</t>
    <phoneticPr fontId="4" type="noConversion"/>
  </si>
  <si>
    <t>2022.11.22~12.2</t>
    <phoneticPr fontId="4" type="noConversion"/>
  </si>
  <si>
    <t>MAERSK LAGUNA</t>
    <phoneticPr fontId="4" type="noConversion"/>
  </si>
  <si>
    <t>23MAEU0040I-0010-</t>
    <phoneticPr fontId="4" type="noConversion"/>
  </si>
  <si>
    <t>SUDU62ITJ030352B</t>
    <phoneticPr fontId="4" type="noConversion"/>
  </si>
  <si>
    <t>23MAEU0040I-0005-</t>
    <phoneticPr fontId="4" type="noConversion"/>
  </si>
  <si>
    <t>23MAEU0040I-0024-</t>
    <phoneticPr fontId="4" type="noConversion"/>
  </si>
  <si>
    <t>SUDU62SSZ080765O</t>
    <phoneticPr fontId="4" type="noConversion"/>
  </si>
  <si>
    <t>23MAEU0040I-0025-</t>
    <phoneticPr fontId="4" type="noConversion"/>
  </si>
  <si>
    <t>SR다리살</t>
    <phoneticPr fontId="4" type="noConversion"/>
  </si>
  <si>
    <t>COSU6348317499</t>
    <phoneticPr fontId="4" type="noConversion"/>
  </si>
  <si>
    <t>23MAEU0040I-1125-</t>
    <phoneticPr fontId="4" type="noConversion"/>
  </si>
  <si>
    <t>MAEU609343107</t>
    <phoneticPr fontId="4" type="noConversion"/>
  </si>
  <si>
    <t>CUR0242361</t>
    <phoneticPr fontId="4" type="noConversion"/>
  </si>
  <si>
    <t>SEAMAX MYSTIC</t>
    <phoneticPr fontId="4" type="noConversion"/>
  </si>
  <si>
    <t>23CMAL0041I-2008-</t>
    <phoneticPr fontId="4" type="noConversion"/>
  </si>
  <si>
    <t>CSCL AUTUMN</t>
    <phoneticPr fontId="4" type="noConversion"/>
  </si>
  <si>
    <t>2023.01.26</t>
    <phoneticPr fontId="4" type="noConversion"/>
  </si>
  <si>
    <t>2022.11.21~23,25~12.7</t>
    <phoneticPr fontId="4" type="noConversion"/>
  </si>
  <si>
    <t>MAEUJBS167889</t>
    <phoneticPr fontId="4" type="noConversion"/>
  </si>
  <si>
    <t>23MAEU0040I-1148-</t>
    <phoneticPr fontId="4" type="noConversion"/>
  </si>
  <si>
    <t>MSC AMBRA</t>
    <phoneticPr fontId="4" type="noConversion"/>
  </si>
  <si>
    <t>2023.02.02</t>
    <phoneticPr fontId="4" type="noConversion"/>
  </si>
  <si>
    <t>2023.02.02</t>
    <phoneticPr fontId="4" type="noConversion"/>
  </si>
  <si>
    <t>과2</t>
    <phoneticPr fontId="4" type="noConversion"/>
  </si>
  <si>
    <t>MEDUAJ557241</t>
    <phoneticPr fontId="4" type="noConversion"/>
  </si>
  <si>
    <t>MSC VIVIANA</t>
    <phoneticPr fontId="4" type="noConversion"/>
  </si>
  <si>
    <t>23MSCU2036I-0053-</t>
    <phoneticPr fontId="4" type="noConversion"/>
  </si>
  <si>
    <t>MEDUAJ551384</t>
    <phoneticPr fontId="4" type="noConversion"/>
  </si>
  <si>
    <t>23MSCU2036I-0033-</t>
    <phoneticPr fontId="4" type="noConversion"/>
  </si>
  <si>
    <t>2023.02.08</t>
    <phoneticPr fontId="4" type="noConversion"/>
  </si>
  <si>
    <t>VA</t>
    <phoneticPr fontId="4" type="noConversion"/>
  </si>
  <si>
    <t>MSC VIVIANA</t>
    <phoneticPr fontId="4" type="noConversion"/>
  </si>
  <si>
    <t>날개90/110G</t>
    <phoneticPr fontId="4" type="noConversion"/>
  </si>
  <si>
    <t>SALVADOR EXPRESS</t>
    <phoneticPr fontId="4" type="noConversion"/>
  </si>
  <si>
    <t>2023.02.10</t>
    <phoneticPr fontId="4" type="noConversion"/>
  </si>
  <si>
    <t>23HLCU5503I-0013-</t>
    <phoneticPr fontId="4" type="noConversion"/>
  </si>
  <si>
    <t>2023.02.10</t>
    <phoneticPr fontId="4" type="noConversion"/>
  </si>
  <si>
    <t>ONEYSAOC49515801</t>
    <phoneticPr fontId="4" type="noConversion"/>
  </si>
  <si>
    <t>년월일(읽는법)</t>
    <phoneticPr fontId="4" type="noConversion"/>
  </si>
  <si>
    <t>살1</t>
    <phoneticPr fontId="4" type="noConversion"/>
  </si>
  <si>
    <t>2023.02.15</t>
    <phoneticPr fontId="4" type="noConversion"/>
  </si>
  <si>
    <t>2023.02.18</t>
    <phoneticPr fontId="4" type="noConversion"/>
  </si>
  <si>
    <t>2023.02.20</t>
    <phoneticPr fontId="4" type="noConversion"/>
  </si>
  <si>
    <t>SA다리살</t>
    <phoneticPr fontId="4" type="noConversion"/>
  </si>
  <si>
    <t>바1</t>
    <phoneticPr fontId="4" type="noConversion"/>
  </si>
  <si>
    <t>바2</t>
    <phoneticPr fontId="4" type="noConversion"/>
  </si>
  <si>
    <t>날개90/110G</t>
    <phoneticPr fontId="4" type="noConversion"/>
  </si>
  <si>
    <t>CUR0243188A</t>
    <phoneticPr fontId="4" type="noConversion"/>
  </si>
  <si>
    <t>CUR0243188C</t>
    <phoneticPr fontId="4" type="noConversion"/>
  </si>
  <si>
    <t>검역증 잘안보임</t>
    <phoneticPr fontId="4" type="noConversion"/>
  </si>
  <si>
    <t>2023.02.28</t>
    <phoneticPr fontId="4" type="noConversion"/>
  </si>
  <si>
    <t>2023.02.28</t>
    <phoneticPr fontId="4" type="noConversion"/>
  </si>
  <si>
    <t>S.I.F-103
S.I.F-18
S.I.F-2014</t>
    <phoneticPr fontId="4" type="noConversion"/>
  </si>
  <si>
    <t>SA다리살(1134)
PA다리살(121)
PA다리살(725)</t>
    <phoneticPr fontId="4" type="noConversion"/>
  </si>
  <si>
    <t>수월한 주식회사</t>
    <phoneticPr fontId="4" type="noConversion"/>
  </si>
  <si>
    <t>SZLU2039365</t>
    <phoneticPr fontId="4" type="noConversion"/>
  </si>
  <si>
    <t>2023.03.02</t>
    <phoneticPr fontId="4" type="noConversion"/>
  </si>
  <si>
    <t>NSSLLCBSC2300111</t>
    <phoneticPr fontId="4" type="noConversion"/>
  </si>
  <si>
    <t>23SMLM0065I-3038-</t>
    <phoneticPr fontId="4" type="noConversion"/>
  </si>
  <si>
    <t>MAEU609380241</t>
    <phoneticPr fontId="4" type="noConversion"/>
  </si>
  <si>
    <t>MAEU609381639</t>
    <phoneticPr fontId="4" type="noConversion"/>
  </si>
  <si>
    <t>BR00005523</t>
    <phoneticPr fontId="4" type="noConversion"/>
  </si>
  <si>
    <t>23HLCU5526I-5005-0001</t>
    <phoneticPr fontId="4" type="noConversion"/>
  </si>
  <si>
    <t>MSC SARA ELENA</t>
    <phoneticPr fontId="4" type="noConversion"/>
  </si>
  <si>
    <t>2023.03.03</t>
    <phoneticPr fontId="4" type="noConversion"/>
  </si>
  <si>
    <t>MSC SARA ELENA</t>
    <phoneticPr fontId="4" type="noConversion"/>
  </si>
  <si>
    <t>23MSCU3063I-0024-</t>
    <phoneticPr fontId="4" type="noConversion"/>
  </si>
  <si>
    <t>23MSCU3063I-0026-</t>
    <phoneticPr fontId="4" type="noConversion"/>
  </si>
  <si>
    <t>HLCUIT1230110077</t>
    <phoneticPr fontId="4" type="noConversion"/>
  </si>
  <si>
    <t>23HLCU5526I-6004-</t>
    <phoneticPr fontId="4" type="noConversion"/>
  </si>
  <si>
    <t>2023.03.04</t>
    <phoneticPr fontId="4" type="noConversion"/>
  </si>
  <si>
    <t>MEDUP1353903</t>
    <phoneticPr fontId="4" type="noConversion"/>
  </si>
  <si>
    <t>23MSCU3063I-0028-</t>
    <phoneticPr fontId="4" type="noConversion"/>
  </si>
  <si>
    <t>SUDU63ITJ001195E</t>
    <phoneticPr fontId="4" type="noConversion"/>
  </si>
  <si>
    <t>23MSCU3063I-0014-</t>
    <phoneticPr fontId="4" type="noConversion"/>
  </si>
  <si>
    <t>2023.03.03</t>
    <phoneticPr fontId="4" type="noConversion"/>
  </si>
  <si>
    <t>HDMUSAOA08864601</t>
    <phoneticPr fontId="4" type="noConversion"/>
  </si>
  <si>
    <t>23HDMUA707I-0094-</t>
    <phoneticPr fontId="4" type="noConversion"/>
  </si>
  <si>
    <t>2023.03.07</t>
    <phoneticPr fontId="4" type="noConversion"/>
  </si>
  <si>
    <t>HDMUSAOA69289605</t>
    <phoneticPr fontId="4" type="noConversion"/>
  </si>
  <si>
    <t>HYUNDAI PRIVILEGE</t>
    <phoneticPr fontId="4" type="noConversion"/>
  </si>
  <si>
    <t>23HDMUA707I-0095-</t>
    <phoneticPr fontId="4" type="noConversion"/>
  </si>
  <si>
    <t>2023.03.07</t>
    <phoneticPr fontId="4" type="noConversion"/>
  </si>
  <si>
    <t>요2</t>
    <phoneticPr fontId="4" type="noConversion"/>
  </si>
  <si>
    <t>HDMUSAOA69289600</t>
    <phoneticPr fontId="4" type="noConversion"/>
  </si>
  <si>
    <t>23HDMUA707I-0088-</t>
    <phoneticPr fontId="4" type="noConversion"/>
  </si>
  <si>
    <t>줌A</t>
    <phoneticPr fontId="4" type="noConversion"/>
  </si>
  <si>
    <t>HDMUSAOA85895701</t>
    <phoneticPr fontId="4" type="noConversion"/>
  </si>
  <si>
    <t>23HDMUA707I-0006-</t>
    <phoneticPr fontId="4" type="noConversion"/>
  </si>
  <si>
    <t>23HDMUA707I-0007-</t>
    <phoneticPr fontId="4" type="noConversion"/>
  </si>
  <si>
    <t>HDMUSAOA08864600</t>
    <phoneticPr fontId="4" type="noConversion"/>
  </si>
  <si>
    <t>23HDMUA707I-0097-</t>
    <phoneticPr fontId="4" type="noConversion"/>
  </si>
  <si>
    <t>COSU6349959750</t>
    <phoneticPr fontId="4" type="noConversion"/>
  </si>
  <si>
    <t>COSCO SHIPPING ORCHI</t>
    <phoneticPr fontId="4" type="noConversion"/>
  </si>
  <si>
    <t>23COSU0027I-3036-</t>
    <phoneticPr fontId="4" type="noConversion"/>
  </si>
  <si>
    <t>누1</t>
    <phoneticPr fontId="4" type="noConversion"/>
  </si>
  <si>
    <t>200GUP</t>
    <phoneticPr fontId="4" type="noConversion"/>
  </si>
  <si>
    <t>23HDMUA707I-0089-</t>
    <phoneticPr fontId="4" type="noConversion"/>
  </si>
  <si>
    <t>언사이즈</t>
    <phoneticPr fontId="4" type="noConversion"/>
  </si>
  <si>
    <t>HYUNDAI PRIVILEGE</t>
    <phoneticPr fontId="4" type="noConversion"/>
  </si>
  <si>
    <t>MAEU609389441</t>
    <phoneticPr fontId="4" type="noConversion"/>
  </si>
  <si>
    <t>MAERSK LAVRAS</t>
    <phoneticPr fontId="4" type="noConversion"/>
  </si>
  <si>
    <t>HDMUSAOA66170104</t>
    <phoneticPr fontId="4" type="noConversion"/>
  </si>
  <si>
    <t>HYUNDAI GOODWILL</t>
    <phoneticPr fontId="4" type="noConversion"/>
  </si>
  <si>
    <t>2023.03.13</t>
    <phoneticPr fontId="4" type="noConversion"/>
  </si>
  <si>
    <t>CUR0244534</t>
    <phoneticPr fontId="4" type="noConversion"/>
  </si>
  <si>
    <t>MSC CHANNE</t>
    <phoneticPr fontId="4" type="noConversion"/>
  </si>
  <si>
    <t>2023.03.14</t>
    <phoneticPr fontId="4" type="noConversion"/>
  </si>
  <si>
    <t>23MSCU4108I-6003-</t>
    <phoneticPr fontId="4" type="noConversion"/>
  </si>
  <si>
    <t>PANCON BRIDGE</t>
    <phoneticPr fontId="4" type="noConversion"/>
  </si>
  <si>
    <t>2023.03.12</t>
    <phoneticPr fontId="4" type="noConversion"/>
  </si>
  <si>
    <t>NSSLLCBSC2300177</t>
    <phoneticPr fontId="4" type="noConversion"/>
  </si>
  <si>
    <t>23PCLUBK04I-3027-</t>
    <phoneticPr fontId="4" type="noConversion"/>
  </si>
  <si>
    <t>23MSCU4108I-6025-</t>
    <phoneticPr fontId="4" type="noConversion"/>
  </si>
  <si>
    <t>자
K
Y</t>
    <phoneticPr fontId="4" type="noConversion"/>
  </si>
  <si>
    <t>팽1</t>
    <phoneticPr fontId="4" type="noConversion"/>
  </si>
  <si>
    <t>MEDUP1380898</t>
    <phoneticPr fontId="4" type="noConversion"/>
  </si>
  <si>
    <t>팽2</t>
    <phoneticPr fontId="4" type="noConversion"/>
  </si>
  <si>
    <t>ONE AMAZON</t>
    <phoneticPr fontId="4" type="noConversion"/>
  </si>
  <si>
    <t>2023.03.18</t>
    <phoneticPr fontId="4" type="noConversion"/>
  </si>
  <si>
    <t>MEDUSF290663</t>
    <phoneticPr fontId="4" type="noConversion"/>
  </si>
  <si>
    <t>23MSCU2049I-0052-</t>
    <phoneticPr fontId="4" type="noConversion"/>
  </si>
  <si>
    <t>MSC LENI</t>
    <phoneticPr fontId="4" type="noConversion"/>
  </si>
  <si>
    <t>PL</t>
    <phoneticPr fontId="4" type="noConversion"/>
  </si>
  <si>
    <t>SUDU63ITJ001205X</t>
    <phoneticPr fontId="4" type="noConversion"/>
  </si>
  <si>
    <t>MAERSK LETICIA</t>
    <phoneticPr fontId="4" type="noConversion"/>
  </si>
  <si>
    <t>23MAEU0228I-0015-</t>
    <phoneticPr fontId="4" type="noConversion"/>
  </si>
  <si>
    <t>당1</t>
    <phoneticPr fontId="4" type="noConversion"/>
  </si>
  <si>
    <t>MAERSK LETICIA</t>
    <phoneticPr fontId="4" type="noConversion"/>
  </si>
  <si>
    <t>2023.03.15</t>
    <phoneticPr fontId="4" type="noConversion"/>
  </si>
  <si>
    <t>23MAEU0228I-0009-</t>
    <phoneticPr fontId="4" type="noConversion"/>
  </si>
  <si>
    <t>결A</t>
    <phoneticPr fontId="4" type="noConversion"/>
  </si>
  <si>
    <t>SUDU63ITJ001227I</t>
    <phoneticPr fontId="4" type="noConversion"/>
  </si>
  <si>
    <t>2023.03.22</t>
    <phoneticPr fontId="4" type="noConversion"/>
  </si>
  <si>
    <t>23ZIMU0096I-0011-</t>
    <phoneticPr fontId="4" type="noConversion"/>
  </si>
  <si>
    <t>MAEU609403255</t>
    <phoneticPr fontId="4" type="noConversion"/>
  </si>
  <si>
    <t>23ZIMU0096I-1074-</t>
    <phoneticPr fontId="4" type="noConversion"/>
  </si>
  <si>
    <t>EST-06</t>
    <phoneticPr fontId="4" type="noConversion"/>
  </si>
  <si>
    <t>2023.1.27~2.4,6~11,13~18,20~23</t>
    <phoneticPr fontId="4" type="noConversion"/>
  </si>
  <si>
    <t>KOBE TRADER</t>
    <phoneticPr fontId="4" type="noConversion"/>
  </si>
  <si>
    <t>HDMUSAOA89961402</t>
    <phoneticPr fontId="4" type="noConversion"/>
  </si>
  <si>
    <t>240/260G</t>
    <phoneticPr fontId="4" type="noConversion"/>
  </si>
  <si>
    <t>돌2</t>
    <phoneticPr fontId="4" type="noConversion"/>
  </si>
  <si>
    <t>차A</t>
    <phoneticPr fontId="4" type="noConversion"/>
  </si>
  <si>
    <t>20/25G</t>
    <phoneticPr fontId="4" type="noConversion"/>
  </si>
  <si>
    <t>SUDU63ITJ001224J</t>
    <phoneticPr fontId="4" type="noConversion"/>
  </si>
  <si>
    <t>2023.03.15</t>
    <phoneticPr fontId="4" type="noConversion"/>
  </si>
  <si>
    <t>LC</t>
    <phoneticPr fontId="4" type="noConversion"/>
  </si>
  <si>
    <t>CUR9053841D</t>
    <phoneticPr fontId="4" type="noConversion"/>
  </si>
  <si>
    <t>260/280G</t>
    <phoneticPr fontId="4" type="noConversion"/>
  </si>
  <si>
    <t>CUR9054087</t>
    <phoneticPr fontId="4" type="noConversion"/>
  </si>
  <si>
    <t>23CMAL0123I-2011-</t>
    <phoneticPr fontId="4" type="noConversion"/>
  </si>
  <si>
    <t>S.I.F-530</t>
    <phoneticPr fontId="4" type="noConversion"/>
  </si>
  <si>
    <t>2023.1.26~31</t>
    <phoneticPr fontId="4" type="noConversion"/>
  </si>
  <si>
    <t>ZIM XIAMEN</t>
    <phoneticPr fontId="4" type="noConversion"/>
  </si>
  <si>
    <t>CMA CGM TANYA</t>
    <phoneticPr fontId="4" type="noConversion"/>
  </si>
  <si>
    <t>MAEUJBS172789</t>
    <phoneticPr fontId="4" type="noConversion"/>
  </si>
  <si>
    <t>2023.03.29</t>
    <phoneticPr fontId="4" type="noConversion"/>
  </si>
  <si>
    <t>MEDUTO795446</t>
    <phoneticPr fontId="4" type="noConversion"/>
  </si>
  <si>
    <t>2023.03.30</t>
    <phoneticPr fontId="4" type="noConversion"/>
  </si>
  <si>
    <t>ONEYSAOD00652500</t>
    <phoneticPr fontId="4" type="noConversion"/>
  </si>
  <si>
    <t>S.I.F-1672</t>
    <phoneticPr fontId="4" type="noConversion"/>
  </si>
  <si>
    <t>25/30G</t>
    <phoneticPr fontId="4" type="noConversion"/>
  </si>
  <si>
    <t>S.I,F-2172</t>
    <phoneticPr fontId="4" type="noConversion"/>
  </si>
  <si>
    <t>SR조각정육</t>
    <phoneticPr fontId="4" type="noConversion"/>
  </si>
  <si>
    <t>CUR9053840B</t>
    <phoneticPr fontId="4" type="noConversion"/>
  </si>
  <si>
    <t>23CMAL0130I-2007-</t>
    <phoneticPr fontId="4" type="noConversion"/>
  </si>
  <si>
    <t>260/280G</t>
    <phoneticPr fontId="4" type="noConversion"/>
  </si>
  <si>
    <t>2022.12.9~2023.1.5,6,20,21,25~28</t>
    <phoneticPr fontId="4" type="noConversion"/>
  </si>
  <si>
    <t>RIO DE JANEIRO EXPRE</t>
    <phoneticPr fontId="4" type="noConversion"/>
  </si>
  <si>
    <t>23HLCU5623I-0016-</t>
    <phoneticPr fontId="4" type="noConversion"/>
  </si>
  <si>
    <t>MAERSK ENSHI</t>
    <phoneticPr fontId="4" type="noConversion"/>
  </si>
  <si>
    <t>M</t>
    <phoneticPr fontId="4" type="noConversion"/>
  </si>
  <si>
    <t>SEASPAN HARRIER</t>
    <phoneticPr fontId="4" type="noConversion"/>
  </si>
  <si>
    <t>2023.04.03</t>
    <phoneticPr fontId="4" type="noConversion"/>
  </si>
  <si>
    <t>2023.04.03</t>
    <phoneticPr fontId="4" type="noConversion"/>
  </si>
  <si>
    <t>HYUNDAI INTEGRAL</t>
    <phoneticPr fontId="4" type="noConversion"/>
  </si>
  <si>
    <t>COSU6351198909</t>
    <phoneticPr fontId="4" type="noConversion"/>
  </si>
  <si>
    <t>XIN YA ZHOU</t>
    <phoneticPr fontId="4" type="noConversion"/>
  </si>
  <si>
    <t>23COSU0039I-0031-</t>
    <phoneticPr fontId="4" type="noConversion"/>
  </si>
  <si>
    <t>23ONEY0371I-6005-</t>
    <phoneticPr fontId="4" type="noConversion"/>
  </si>
  <si>
    <t>MEDUP1376490</t>
    <phoneticPr fontId="4" type="noConversion"/>
  </si>
  <si>
    <t>카</t>
    <phoneticPr fontId="4" type="noConversion"/>
  </si>
  <si>
    <t>23HDMUA704I-0003-</t>
    <phoneticPr fontId="4" type="noConversion"/>
  </si>
  <si>
    <t>작:2024년12월15일까지</t>
    <phoneticPr fontId="4" type="noConversion"/>
  </si>
  <si>
    <t>HYUNDAI GRACE</t>
    <phoneticPr fontId="4" type="noConversion"/>
  </si>
  <si>
    <t>2023.04.02</t>
    <phoneticPr fontId="4" type="noConversion"/>
  </si>
  <si>
    <t>HLCUPN4230256392</t>
    <phoneticPr fontId="4" type="noConversion"/>
  </si>
  <si>
    <t>COSU6351411380</t>
    <phoneticPr fontId="4" type="noConversion"/>
  </si>
  <si>
    <t>COSU6351411390</t>
    <phoneticPr fontId="4" type="noConversion"/>
  </si>
  <si>
    <t>23COSU0039I-0032-</t>
    <phoneticPr fontId="4" type="noConversion"/>
  </si>
  <si>
    <t>찬1</t>
    <phoneticPr fontId="4" type="noConversion"/>
  </si>
  <si>
    <t>SUDU63ITJ001295B</t>
    <phoneticPr fontId="4" type="noConversion"/>
  </si>
  <si>
    <t>MAERSK LEBU</t>
    <phoneticPr fontId="4" type="noConversion"/>
  </si>
  <si>
    <t>찬2</t>
    <phoneticPr fontId="4" type="noConversion"/>
  </si>
  <si>
    <t>23HDMUA701I-0004-</t>
    <phoneticPr fontId="4" type="noConversion"/>
  </si>
  <si>
    <t>HDMUSAOA44537907</t>
    <phoneticPr fontId="4" type="noConversion"/>
  </si>
  <si>
    <t>AKA BHUM</t>
    <phoneticPr fontId="4" type="noConversion"/>
  </si>
  <si>
    <t>2023.04.04</t>
    <phoneticPr fontId="4" type="noConversion"/>
  </si>
  <si>
    <t>발
FS</t>
    <phoneticPr fontId="4" type="noConversion"/>
  </si>
  <si>
    <t>EST-70</t>
    <phoneticPr fontId="4" type="noConversion"/>
  </si>
  <si>
    <t>타1</t>
    <phoneticPr fontId="4" type="noConversion"/>
  </si>
  <si>
    <t>N</t>
    <phoneticPr fontId="4" type="noConversion"/>
  </si>
  <si>
    <t>종1</t>
    <phoneticPr fontId="4" type="noConversion"/>
  </si>
  <si>
    <t>200GUP</t>
    <phoneticPr fontId="4" type="noConversion"/>
  </si>
  <si>
    <t>44
57</t>
    <phoneticPr fontId="4" type="noConversion"/>
  </si>
  <si>
    <t>EST-51(970)
EST-51(970)</t>
    <phoneticPr fontId="4" type="noConversion"/>
  </si>
  <si>
    <t>HYUNDAI PLATINUM</t>
    <phoneticPr fontId="4" type="noConversion"/>
  </si>
  <si>
    <t>2023.04.13</t>
    <phoneticPr fontId="4" type="noConversion"/>
  </si>
  <si>
    <t>별</t>
    <phoneticPr fontId="4" type="noConversion"/>
  </si>
  <si>
    <t>23MAEU0323I-0015-</t>
    <phoneticPr fontId="4" type="noConversion"/>
  </si>
  <si>
    <t>김</t>
    <phoneticPr fontId="4" type="noConversion"/>
  </si>
  <si>
    <t>또</t>
    <phoneticPr fontId="4" type="noConversion"/>
  </si>
  <si>
    <t>2023.04.17</t>
    <phoneticPr fontId="4" type="noConversion"/>
  </si>
  <si>
    <t>율</t>
    <phoneticPr fontId="4" type="noConversion"/>
  </si>
  <si>
    <t>23MAEU0341I-1132-</t>
    <phoneticPr fontId="4" type="noConversion"/>
  </si>
  <si>
    <t>2023.2.27,.32~4,7~11,13~16</t>
    <phoneticPr fontId="4" type="noConversion"/>
  </si>
  <si>
    <t>HEUNG-A HOCHIMINH</t>
    <phoneticPr fontId="4" type="noConversion"/>
  </si>
  <si>
    <t>2023.04.20</t>
    <phoneticPr fontId="4" type="noConversion"/>
  </si>
  <si>
    <t>하A</t>
    <phoneticPr fontId="4" type="noConversion"/>
  </si>
  <si>
    <t>240/260</t>
    <phoneticPr fontId="4" type="noConversion"/>
  </si>
  <si>
    <t>2023.04.19</t>
    <phoneticPr fontId="4" type="noConversion"/>
  </si>
  <si>
    <t>260/280</t>
    <phoneticPr fontId="4" type="noConversion"/>
  </si>
  <si>
    <t>MSC TINA</t>
    <phoneticPr fontId="4" type="noConversion"/>
  </si>
  <si>
    <t>23MSCU2068I-0104-</t>
    <phoneticPr fontId="4" type="noConversion"/>
  </si>
  <si>
    <t>죽2</t>
    <phoneticPr fontId="4" type="noConversion"/>
  </si>
  <si>
    <t>죽3</t>
    <phoneticPr fontId="4" type="noConversion"/>
  </si>
  <si>
    <t>260/280</t>
    <phoneticPr fontId="4" type="noConversion"/>
  </si>
  <si>
    <t>MEDUAJ646192</t>
    <phoneticPr fontId="4" type="noConversion"/>
  </si>
  <si>
    <t>2023.04.19</t>
    <phoneticPr fontId="4" type="noConversion"/>
  </si>
  <si>
    <t>MSC TINA</t>
    <phoneticPr fontId="4" type="noConversion"/>
  </si>
  <si>
    <t>MEDUP1376003</t>
    <phoneticPr fontId="4" type="noConversion"/>
  </si>
  <si>
    <t>23HLCU5718I-0050-</t>
    <phoneticPr fontId="4" type="noConversion"/>
  </si>
  <si>
    <t>태국</t>
    <phoneticPr fontId="4" type="noConversion"/>
  </si>
  <si>
    <t>PANCON BRIDGE</t>
    <phoneticPr fontId="4" type="noConversion"/>
  </si>
  <si>
    <t>COSU6352016539</t>
    <phoneticPr fontId="4" type="noConversion"/>
  </si>
  <si>
    <t>2023.04.24</t>
    <phoneticPr fontId="4" type="noConversion"/>
  </si>
  <si>
    <t>2023.04.25</t>
    <phoneticPr fontId="4" type="noConversion"/>
  </si>
  <si>
    <t>23COSU0042I-0038-</t>
    <phoneticPr fontId="4" type="noConversion"/>
  </si>
  <si>
    <t>COSU6351830530</t>
    <phoneticPr fontId="4" type="noConversion"/>
  </si>
  <si>
    <t>23COSU0042I-0037-</t>
    <phoneticPr fontId="4" type="noConversion"/>
  </si>
  <si>
    <t>CW</t>
    <phoneticPr fontId="4" type="noConversion"/>
  </si>
  <si>
    <t>촉1</t>
    <phoneticPr fontId="4" type="noConversion"/>
  </si>
  <si>
    <t>촉2</t>
    <phoneticPr fontId="4" type="noConversion"/>
  </si>
  <si>
    <t>혼1</t>
    <phoneticPr fontId="4" type="noConversion"/>
  </si>
  <si>
    <t>MEDUAJ651978</t>
    <phoneticPr fontId="4" type="noConversion"/>
  </si>
  <si>
    <t>23MSCU2068I-0119-</t>
    <phoneticPr fontId="4" type="noConversion"/>
  </si>
  <si>
    <t>2023.05.05</t>
    <phoneticPr fontId="4" type="noConversion"/>
  </si>
  <si>
    <t>MEDUP1424043</t>
    <phoneticPr fontId="4" type="noConversion"/>
  </si>
  <si>
    <t>SEASPAN OSPREY</t>
    <phoneticPr fontId="4" type="noConversion"/>
  </si>
  <si>
    <t>작:2025년1월1일까지</t>
    <phoneticPr fontId="4" type="noConversion"/>
  </si>
  <si>
    <t>OTPU6564863</t>
    <phoneticPr fontId="4" type="noConversion"/>
  </si>
  <si>
    <t>23SNKO2129I-5102-</t>
    <phoneticPr fontId="4" type="noConversion"/>
  </si>
  <si>
    <t>2023.05.11</t>
    <phoneticPr fontId="4" type="noConversion"/>
  </si>
  <si>
    <t>970
970</t>
    <phoneticPr fontId="4" type="noConversion"/>
  </si>
  <si>
    <t>DJSCLCH230000912</t>
    <phoneticPr fontId="4" type="noConversion"/>
  </si>
  <si>
    <t>SAWASDEE ALTAIR</t>
    <phoneticPr fontId="4" type="noConversion"/>
  </si>
  <si>
    <t>ONEYSAOD05410901</t>
    <phoneticPr fontId="4" type="noConversion"/>
  </si>
  <si>
    <t>충1</t>
    <phoneticPr fontId="4" type="noConversion"/>
  </si>
  <si>
    <t>충2</t>
    <phoneticPr fontId="4" type="noConversion"/>
  </si>
  <si>
    <t>HLCUPN4230159359</t>
    <phoneticPr fontId="4" type="noConversion"/>
  </si>
  <si>
    <t>23HLCU5811I-6006-</t>
    <phoneticPr fontId="4" type="noConversion"/>
  </si>
  <si>
    <t>23HLCU5811I-5011-</t>
    <phoneticPr fontId="4" type="noConversion"/>
  </si>
  <si>
    <t>2023.05.18</t>
    <phoneticPr fontId="4" type="noConversion"/>
  </si>
  <si>
    <t>HYUNDAI PARAMOUNT</t>
    <phoneticPr fontId="4" type="noConversion"/>
  </si>
  <si>
    <t>MSC GAYANE</t>
    <phoneticPr fontId="4" type="noConversion"/>
  </si>
  <si>
    <t>23MSCU3169I-0009-</t>
    <phoneticPr fontId="4" type="noConversion"/>
  </si>
  <si>
    <t>2023.05.13</t>
    <phoneticPr fontId="4" type="noConversion"/>
  </si>
  <si>
    <t>MEDUP1432368</t>
    <phoneticPr fontId="4" type="noConversion"/>
  </si>
  <si>
    <t>23MSCU3169I-0010-</t>
    <phoneticPr fontId="4" type="noConversion"/>
  </si>
  <si>
    <t>MEDUP1432657</t>
    <phoneticPr fontId="4" type="noConversion"/>
  </si>
  <si>
    <t>SUDU63ITJ001496F</t>
    <phoneticPr fontId="4" type="noConversion"/>
  </si>
  <si>
    <t>2023.05.13</t>
    <phoneticPr fontId="4" type="noConversion"/>
  </si>
  <si>
    <t>HYUNDAI SHANGHAI</t>
    <phoneticPr fontId="4" type="noConversion"/>
  </si>
  <si>
    <t>2023.05.24</t>
    <phoneticPr fontId="4" type="noConversion"/>
  </si>
  <si>
    <t>2023.05.25</t>
    <phoneticPr fontId="4" type="noConversion"/>
  </si>
  <si>
    <t>SM JAKARTA</t>
    <phoneticPr fontId="4" type="noConversion"/>
  </si>
  <si>
    <t>2023.05.31</t>
    <phoneticPr fontId="4" type="noConversion"/>
  </si>
  <si>
    <t>2023.05.31</t>
    <phoneticPr fontId="4" type="noConversion"/>
  </si>
  <si>
    <t>S.I.F-2212</t>
    <phoneticPr fontId="4" type="noConversion"/>
  </si>
  <si>
    <t>2층
3층
4층</t>
    <phoneticPr fontId="4" type="noConversion"/>
  </si>
  <si>
    <t>S.I.F-1001
S.I.F-18
S.I.F-2014</t>
    <phoneticPr fontId="4" type="noConversion"/>
  </si>
  <si>
    <t xml:space="preserve">PA다리살
</t>
    <phoneticPr fontId="4" type="noConversion"/>
  </si>
  <si>
    <t>2023.3.21
2023.3.20~22
2023.3.14~30</t>
    <phoneticPr fontId="4" type="noConversion"/>
  </si>
  <si>
    <t>약1</t>
    <phoneticPr fontId="4" type="noConversion"/>
  </si>
  <si>
    <t>약2</t>
    <phoneticPr fontId="4" type="noConversion"/>
  </si>
  <si>
    <t>2023.06.06</t>
    <phoneticPr fontId="4" type="noConversion"/>
  </si>
  <si>
    <t>HDMUSAOA06980706</t>
    <phoneticPr fontId="4" type="noConversion"/>
  </si>
  <si>
    <t>2023.06.07</t>
    <phoneticPr fontId="4" type="noConversion"/>
  </si>
  <si>
    <t>2023.06.11</t>
    <phoneticPr fontId="4" type="noConversion"/>
  </si>
  <si>
    <t>강</t>
    <phoneticPr fontId="4" type="noConversion"/>
  </si>
  <si>
    <t>㈜디케이통상</t>
    <phoneticPr fontId="4" type="noConversion"/>
  </si>
  <si>
    <t>단2</t>
    <phoneticPr fontId="4" type="noConversion"/>
  </si>
  <si>
    <t>CO</t>
    <phoneticPr fontId="4" type="noConversion"/>
  </si>
  <si>
    <t>농</t>
    <phoneticPr fontId="4" type="noConversion"/>
  </si>
  <si>
    <t>22728</t>
    <phoneticPr fontId="4" type="noConversion"/>
  </si>
  <si>
    <t>핀란드</t>
    <phoneticPr fontId="4" type="noConversion"/>
  </si>
  <si>
    <t>TLLU1085307</t>
    <phoneticPr fontId="4" type="noConversion"/>
  </si>
  <si>
    <t>23ONEY0701I-5012-</t>
    <phoneticPr fontId="4" type="noConversion"/>
  </si>
  <si>
    <t>HLCUIT1230334720</t>
    <phoneticPr fontId="4" type="noConversion"/>
  </si>
  <si>
    <t>SEASPAN BEAUTY</t>
    <phoneticPr fontId="4" type="noConversion"/>
  </si>
  <si>
    <t>23ONEY0679I-6007-</t>
    <phoneticPr fontId="4" type="noConversion"/>
  </si>
  <si>
    <t>HDMUSAOA32627726</t>
    <phoneticPr fontId="4" type="noConversion"/>
  </si>
  <si>
    <t>HYUNDAI JAKARTA</t>
    <phoneticPr fontId="4" type="noConversion"/>
  </si>
  <si>
    <t>2023.06.19</t>
    <phoneticPr fontId="4" type="noConversion"/>
  </si>
  <si>
    <t>HDMUSAOA32627708</t>
    <phoneticPr fontId="4" type="noConversion"/>
  </si>
  <si>
    <t>23HDMUA878I-0144-</t>
    <phoneticPr fontId="4" type="noConversion"/>
  </si>
  <si>
    <t>HDMUSAOA32627709</t>
    <phoneticPr fontId="4" type="noConversion"/>
  </si>
  <si>
    <t>23HDMUA878I-0145-</t>
    <phoneticPr fontId="4" type="noConversion"/>
  </si>
  <si>
    <t>총1</t>
    <phoneticPr fontId="4" type="noConversion"/>
  </si>
  <si>
    <t>260/280g</t>
    <phoneticPr fontId="4" type="noConversion"/>
  </si>
  <si>
    <t>HDMUSAOA32627732</t>
    <phoneticPr fontId="4" type="noConversion"/>
  </si>
  <si>
    <t>HYUNDAI JAKARTA</t>
    <phoneticPr fontId="4" type="noConversion"/>
  </si>
  <si>
    <t>HDMUSAOA10722801</t>
    <phoneticPr fontId="4" type="noConversion"/>
  </si>
  <si>
    <t>HDMUSAOA10722802</t>
    <phoneticPr fontId="4" type="noConversion"/>
  </si>
  <si>
    <t>주식회사 디케이통상 (동일)</t>
    <phoneticPr fontId="4" type="noConversion"/>
  </si>
  <si>
    <t>HDMUSAOA71495914</t>
    <phoneticPr fontId="4" type="noConversion"/>
  </si>
  <si>
    <t>23HDMUA876I-0007-</t>
    <phoneticPr fontId="4" type="noConversion"/>
  </si>
  <si>
    <t>2023.06.28</t>
    <phoneticPr fontId="4" type="noConversion"/>
  </si>
  <si>
    <t>후1</t>
    <phoneticPr fontId="4" type="noConversion"/>
  </si>
  <si>
    <t>후2</t>
    <phoneticPr fontId="4" type="noConversion"/>
  </si>
  <si>
    <t>2023.07.08</t>
    <phoneticPr fontId="4" type="noConversion"/>
  </si>
  <si>
    <t>달</t>
    <phoneticPr fontId="4" type="noConversion"/>
  </si>
  <si>
    <t>2023.07.11</t>
    <phoneticPr fontId="4" type="noConversion"/>
  </si>
  <si>
    <t>2023.07.12</t>
    <phoneticPr fontId="4" type="noConversion"/>
  </si>
  <si>
    <t>2023.07.14</t>
    <phoneticPr fontId="4" type="noConversion"/>
  </si>
  <si>
    <t>색1</t>
    <phoneticPr fontId="4" type="noConversion"/>
  </si>
  <si>
    <t>2023.07.14</t>
    <phoneticPr fontId="4" type="noConversion"/>
  </si>
  <si>
    <t>2023.07.18</t>
    <phoneticPr fontId="4" type="noConversion"/>
  </si>
  <si>
    <t>2023.07.22</t>
    <phoneticPr fontId="4" type="noConversion"/>
  </si>
  <si>
    <t>2023.07.21</t>
    <phoneticPr fontId="4" type="noConversion"/>
  </si>
  <si>
    <t>2023.07.29</t>
    <phoneticPr fontId="4" type="noConversion"/>
  </si>
  <si>
    <t>루2</t>
    <phoneticPr fontId="4" type="noConversion"/>
  </si>
  <si>
    <t>HDMUSAOA69973427</t>
    <phoneticPr fontId="4" type="noConversion"/>
  </si>
  <si>
    <t>HDMUSAOA23412605</t>
    <phoneticPr fontId="4" type="noConversion"/>
  </si>
  <si>
    <t>23HDMUA975I-0042-</t>
    <phoneticPr fontId="4" type="noConversion"/>
  </si>
  <si>
    <t>HYUNDAI BUSAN</t>
    <phoneticPr fontId="4" type="noConversion"/>
  </si>
  <si>
    <t>23ONEY0925I-5012-</t>
    <phoneticPr fontId="4" type="noConversion"/>
  </si>
  <si>
    <t>ONEYSAOD17232707</t>
    <phoneticPr fontId="4" type="noConversion"/>
  </si>
  <si>
    <t>140
족
ET
89</t>
    <phoneticPr fontId="4" type="noConversion"/>
  </si>
  <si>
    <t>2층
2층
3층
4층</t>
    <phoneticPr fontId="4" type="noConversion"/>
  </si>
  <si>
    <t>목살
안창살
윙스틱50/65G
가슴살12/17G</t>
    <phoneticPr fontId="4" type="noConversion"/>
  </si>
  <si>
    <t>PA다리살</t>
    <phoneticPr fontId="4" type="noConversion"/>
  </si>
  <si>
    <t>EGLV405341802465</t>
    <phoneticPr fontId="4" type="noConversion"/>
  </si>
  <si>
    <t>ER</t>
    <phoneticPr fontId="4" type="noConversion"/>
  </si>
  <si>
    <t>EST-70</t>
    <phoneticPr fontId="4" type="noConversion"/>
  </si>
  <si>
    <t>싸이정육100/110G</t>
    <phoneticPr fontId="4" type="noConversion"/>
  </si>
  <si>
    <t>작:년월일(읽는법)</t>
    <phoneticPr fontId="4" type="noConversion"/>
  </si>
  <si>
    <t>LINGYUNHE</t>
    <phoneticPr fontId="4" type="noConversion"/>
  </si>
  <si>
    <t>2023.08.14</t>
    <phoneticPr fontId="4" type="noConversion"/>
  </si>
  <si>
    <t>숭3</t>
    <phoneticPr fontId="4" type="noConversion"/>
  </si>
  <si>
    <t>조에스</t>
    <phoneticPr fontId="4" type="noConversion"/>
  </si>
  <si>
    <t>23HDMUA994I-0070-</t>
    <phoneticPr fontId="4" type="noConversion"/>
  </si>
  <si>
    <t>2023.08.15</t>
    <phoneticPr fontId="4" type="noConversion"/>
  </si>
  <si>
    <t>HDMUSAOA65910512</t>
    <phoneticPr fontId="4" type="noConversion"/>
  </si>
  <si>
    <t>23HDMUA994I-0089-</t>
    <phoneticPr fontId="4" type="noConversion"/>
  </si>
  <si>
    <t>MS</t>
    <phoneticPr fontId="4" type="noConversion"/>
  </si>
  <si>
    <t>23MSCU5054I-4016-</t>
    <phoneticPr fontId="4" type="noConversion"/>
  </si>
  <si>
    <t>SUDU63SSZ028276E</t>
    <phoneticPr fontId="4" type="noConversion"/>
  </si>
  <si>
    <t>23MSCU5054I-4018-</t>
    <phoneticPr fontId="4" type="noConversion"/>
  </si>
  <si>
    <t>23MSCU5054I-4020-</t>
    <phoneticPr fontId="4" type="noConversion"/>
  </si>
  <si>
    <t>김1</t>
    <phoneticPr fontId="4" type="noConversion"/>
  </si>
  <si>
    <t>김2</t>
    <phoneticPr fontId="4" type="noConversion"/>
  </si>
  <si>
    <t>ONEYSAOD19520904</t>
    <phoneticPr fontId="4" type="noConversion"/>
  </si>
  <si>
    <t>ONEYSAOD18307400</t>
    <phoneticPr fontId="4" type="noConversion"/>
  </si>
  <si>
    <t>풍2</t>
    <phoneticPr fontId="4" type="noConversion"/>
  </si>
  <si>
    <t>23MSCU2160I-1113-</t>
    <phoneticPr fontId="4" type="noConversion"/>
  </si>
  <si>
    <t>2023.08.30</t>
    <phoneticPr fontId="4" type="noConversion"/>
  </si>
  <si>
    <t>23HDMUA992I-0360-</t>
    <phoneticPr fontId="4" type="noConversion"/>
  </si>
  <si>
    <t>2023.09.07</t>
    <phoneticPr fontId="4" type="noConversion"/>
  </si>
  <si>
    <t>HDMUSAOA52028311</t>
    <phoneticPr fontId="4" type="noConversion"/>
  </si>
  <si>
    <t>HDMUSAOA02957808</t>
    <phoneticPr fontId="4" type="noConversion"/>
  </si>
  <si>
    <t>촉1</t>
    <phoneticPr fontId="4" type="noConversion"/>
  </si>
  <si>
    <t>23HDMUA992I-0207-</t>
    <phoneticPr fontId="4" type="noConversion"/>
  </si>
  <si>
    <t>2023.6.28~7.3</t>
    <phoneticPr fontId="4" type="noConversion"/>
  </si>
  <si>
    <t>23HDMUA992I-0286-</t>
    <phoneticPr fontId="4" type="noConversion"/>
  </si>
  <si>
    <t>HYUNDAI PREMIUM</t>
    <phoneticPr fontId="4" type="noConversion"/>
  </si>
  <si>
    <t>23HDMUA992I-0359-</t>
    <phoneticPr fontId="4" type="noConversion"/>
  </si>
  <si>
    <t>2023.09.07</t>
    <phoneticPr fontId="4" type="noConversion"/>
  </si>
  <si>
    <t>2023.09.09</t>
    <phoneticPr fontId="4" type="noConversion"/>
  </si>
  <si>
    <t>㈜대성무역</t>
    <phoneticPr fontId="4" type="noConversion"/>
  </si>
  <si>
    <t>MAEUJBS187700</t>
    <phoneticPr fontId="4" type="noConversion"/>
  </si>
  <si>
    <t>MAERSK HANGZHOU</t>
    <phoneticPr fontId="4" type="noConversion"/>
  </si>
  <si>
    <t>MEDUAJ858748</t>
    <phoneticPr fontId="4" type="noConversion"/>
  </si>
  <si>
    <t>TEMU9471727</t>
    <phoneticPr fontId="4" type="noConversion"/>
  </si>
  <si>
    <t>23HDMU061AI-0058-</t>
    <phoneticPr fontId="4" type="noConversion"/>
  </si>
  <si>
    <t>MAEUJBS185638</t>
    <phoneticPr fontId="4" type="noConversion"/>
  </si>
  <si>
    <t>2023.5.31~6.28</t>
    <phoneticPr fontId="4" type="noConversion"/>
  </si>
  <si>
    <t>ONEYSAOD19520900</t>
    <phoneticPr fontId="4" type="noConversion"/>
  </si>
  <si>
    <t>SKY RAINBOW</t>
    <phoneticPr fontId="4" type="noConversion"/>
  </si>
  <si>
    <t>2023.09.15</t>
    <phoneticPr fontId="4" type="noConversion"/>
  </si>
  <si>
    <t>ONEYSAOD20371500</t>
    <phoneticPr fontId="4" type="noConversion"/>
  </si>
  <si>
    <t>S.I.F-2485</t>
    <phoneticPr fontId="4" type="noConversion"/>
  </si>
  <si>
    <t>C</t>
    <phoneticPr fontId="4" type="noConversion"/>
  </si>
  <si>
    <t>OSLO TRADER</t>
    <phoneticPr fontId="4" type="noConversion"/>
  </si>
  <si>
    <t>2023.09.17</t>
    <phoneticPr fontId="4" type="noConversion"/>
  </si>
  <si>
    <t>STARSHIP PEGASUS</t>
    <phoneticPr fontId="4" type="noConversion"/>
  </si>
  <si>
    <t>23NSSLI043I-3019-</t>
    <phoneticPr fontId="4" type="noConversion"/>
  </si>
  <si>
    <t>EF</t>
    <phoneticPr fontId="4" type="noConversion"/>
  </si>
  <si>
    <t>R</t>
    <phoneticPr fontId="4" type="noConversion"/>
  </si>
  <si>
    <t>MAEUSSZ754689</t>
    <phoneticPr fontId="4" type="noConversion"/>
  </si>
  <si>
    <t>OSLO TRADER</t>
    <phoneticPr fontId="4" type="noConversion"/>
  </si>
  <si>
    <t>2023.09.18</t>
    <phoneticPr fontId="4" type="noConversion"/>
  </si>
  <si>
    <t>교2</t>
    <phoneticPr fontId="4" type="noConversion"/>
  </si>
  <si>
    <t>2023.09.22</t>
    <phoneticPr fontId="4" type="noConversion"/>
  </si>
  <si>
    <t>2023.09.22</t>
    <phoneticPr fontId="4" type="noConversion"/>
  </si>
  <si>
    <t>MERETE MAERSK</t>
    <phoneticPr fontId="4" type="noConversion"/>
  </si>
  <si>
    <t>23MAEU0781I-1131-</t>
    <phoneticPr fontId="4" type="noConversion"/>
  </si>
  <si>
    <t>MAEU609593786</t>
    <phoneticPr fontId="4" type="noConversion"/>
  </si>
  <si>
    <t>MERETE MAERSK</t>
    <phoneticPr fontId="4" type="noConversion"/>
  </si>
  <si>
    <t>23MAEU0781I-1028-</t>
    <phoneticPr fontId="4" type="noConversion"/>
  </si>
  <si>
    <t xml:space="preserve"> </t>
    <phoneticPr fontId="4" type="noConversion"/>
  </si>
  <si>
    <t>HLCUPN4230853411</t>
    <phoneticPr fontId="4" type="noConversion"/>
  </si>
  <si>
    <t>2023.09.23</t>
    <phoneticPr fontId="4" type="noConversion"/>
  </si>
  <si>
    <t>MAEUJBS188334</t>
    <phoneticPr fontId="4" type="noConversion"/>
  </si>
  <si>
    <t>MAERSK NINGBO</t>
    <phoneticPr fontId="4" type="noConversion"/>
  </si>
  <si>
    <t>2023.09.14</t>
    <phoneticPr fontId="4" type="noConversion"/>
  </si>
  <si>
    <t>MAEUJBS188443</t>
    <phoneticPr fontId="4" type="noConversion"/>
  </si>
  <si>
    <t>99A</t>
    <phoneticPr fontId="4" type="noConversion"/>
  </si>
  <si>
    <t>MAERSK NINGBO</t>
    <phoneticPr fontId="4" type="noConversion"/>
  </si>
  <si>
    <t>ONE AMAZON</t>
    <phoneticPr fontId="4" type="noConversion"/>
  </si>
  <si>
    <t>23ONEY1105I-0025-</t>
    <phoneticPr fontId="4" type="noConversion"/>
  </si>
  <si>
    <t>2023.09.19</t>
    <phoneticPr fontId="4" type="noConversion"/>
  </si>
  <si>
    <t>2023.6.17~8.7</t>
    <phoneticPr fontId="4" type="noConversion"/>
  </si>
  <si>
    <t>RDO ACE</t>
    <phoneticPr fontId="4" type="noConversion"/>
  </si>
  <si>
    <t>2023.09.30</t>
    <phoneticPr fontId="4" type="noConversion"/>
  </si>
  <si>
    <t>23ONEY1175I-0054-</t>
    <phoneticPr fontId="4" type="noConversion"/>
  </si>
  <si>
    <t>MEDUAJ884611</t>
    <phoneticPr fontId="4" type="noConversion"/>
  </si>
  <si>
    <t>23ONEY1175I-0007-</t>
    <phoneticPr fontId="4" type="noConversion"/>
  </si>
  <si>
    <t>RDO ACE</t>
    <phoneticPr fontId="4" type="noConversion"/>
  </si>
  <si>
    <t>2023.09.30</t>
    <phoneticPr fontId="4" type="noConversion"/>
  </si>
  <si>
    <t>GERDA MAERSK</t>
    <phoneticPr fontId="4" type="noConversion"/>
  </si>
  <si>
    <t>단</t>
    <phoneticPr fontId="4" type="noConversion"/>
  </si>
  <si>
    <t>HH</t>
    <phoneticPr fontId="9" type="noConversion"/>
  </si>
  <si>
    <t>HDMUSAOA98921309</t>
    <phoneticPr fontId="4" type="noConversion"/>
  </si>
  <si>
    <t>HDMUSAOA30866600</t>
    <phoneticPr fontId="4" type="noConversion"/>
  </si>
  <si>
    <t>MEDUAJ882979</t>
    <phoneticPr fontId="4" type="noConversion"/>
  </si>
  <si>
    <t>MEDUAJ883027</t>
    <phoneticPr fontId="4" type="noConversion"/>
  </si>
  <si>
    <t>MAEUJBS191836</t>
    <phoneticPr fontId="4" type="noConversion"/>
  </si>
  <si>
    <t>2023.10.17</t>
    <phoneticPr fontId="4" type="noConversion"/>
  </si>
  <si>
    <t>HDMUSAOA97856507</t>
    <phoneticPr fontId="4" type="noConversion"/>
  </si>
  <si>
    <t>HDMUSAOA78167200</t>
    <phoneticPr fontId="4" type="noConversion"/>
  </si>
  <si>
    <t>23HDMU126AI-0049-</t>
    <phoneticPr fontId="4" type="noConversion"/>
  </si>
  <si>
    <t>HDMUSAOA78167202</t>
    <phoneticPr fontId="4" type="noConversion"/>
  </si>
  <si>
    <t>HYUNDAI SUPREME</t>
    <phoneticPr fontId="4" type="noConversion"/>
  </si>
  <si>
    <t>23HDMU126AI-0051-</t>
    <phoneticPr fontId="4" type="noConversion"/>
  </si>
  <si>
    <t>2023.10.28</t>
    <phoneticPr fontId="4" type="noConversion"/>
  </si>
  <si>
    <t>HDMUSAOA78167203</t>
    <phoneticPr fontId="4" type="noConversion"/>
  </si>
  <si>
    <t>23HDMU126AI-0052-</t>
    <phoneticPr fontId="4" type="noConversion"/>
  </si>
  <si>
    <t>HDMUSAOA72418617</t>
    <phoneticPr fontId="4" type="noConversion"/>
  </si>
  <si>
    <t>23HDMU162AI-0006-</t>
    <phoneticPr fontId="4" type="noConversion"/>
  </si>
  <si>
    <t>2023.10.27</t>
    <phoneticPr fontId="4" type="noConversion"/>
  </si>
  <si>
    <t>BMOU9288179</t>
    <phoneticPr fontId="4" type="noConversion"/>
  </si>
  <si>
    <t>고</t>
    <phoneticPr fontId="4" type="noConversion"/>
  </si>
  <si>
    <t>S.I.F-1</t>
    <phoneticPr fontId="4" type="noConversion"/>
  </si>
  <si>
    <t>MEDUAJ859035</t>
    <phoneticPr fontId="4" type="noConversion"/>
  </si>
  <si>
    <t>MSC SHUBA B</t>
    <phoneticPr fontId="4" type="noConversion"/>
  </si>
  <si>
    <t>23MSCU4439I-0109-</t>
    <phoneticPr fontId="4" type="noConversion"/>
  </si>
  <si>
    <t>청
QK</t>
    <phoneticPr fontId="4" type="noConversion"/>
  </si>
  <si>
    <t>S.I.F-104
S.I.F-1</t>
    <phoneticPr fontId="4" type="noConversion"/>
  </si>
  <si>
    <t>SA다리살(762)
SA다리살(1217)</t>
    <phoneticPr fontId="4" type="noConversion"/>
  </si>
  <si>
    <t>2023.6.21~30
2023.7.3~7</t>
    <phoneticPr fontId="4" type="noConversion"/>
  </si>
  <si>
    <t>MEDUAJ892168</t>
    <phoneticPr fontId="4" type="noConversion"/>
  </si>
  <si>
    <t>23MSCU4439I-0110-</t>
    <phoneticPr fontId="4" type="noConversion"/>
  </si>
  <si>
    <t>MEDUAJ904906</t>
    <phoneticPr fontId="4" type="noConversion"/>
  </si>
  <si>
    <t>68
달</t>
    <phoneticPr fontId="4" type="noConversion"/>
  </si>
  <si>
    <t>SA다리살(1016)
SA다리살(964)</t>
    <phoneticPr fontId="4" type="noConversion"/>
  </si>
  <si>
    <t>2023.8.1
2023.7.21~31</t>
    <phoneticPr fontId="4" type="noConversion"/>
  </si>
  <si>
    <t>23MSCU4439I-0112-</t>
    <phoneticPr fontId="4" type="noConversion"/>
  </si>
  <si>
    <t>S.I.F-2014
S.I.F-104</t>
    <phoneticPr fontId="4" type="noConversion"/>
  </si>
  <si>
    <t>SA다리살(280)
SA다리살(1589)</t>
    <phoneticPr fontId="4" type="noConversion"/>
  </si>
  <si>
    <t>2023.7.12~17
2023.7.17~8.4</t>
    <phoneticPr fontId="4" type="noConversion"/>
  </si>
  <si>
    <t>MEDUAJ905309</t>
    <phoneticPr fontId="4" type="noConversion"/>
  </si>
  <si>
    <t>23MSCU4439I-0088-</t>
    <phoneticPr fontId="4" type="noConversion"/>
  </si>
  <si>
    <t>MEDUAJ895351</t>
    <phoneticPr fontId="4" type="noConversion"/>
  </si>
  <si>
    <t>23MSCU4439I-0105-</t>
    <phoneticPr fontId="4" type="noConversion"/>
  </si>
  <si>
    <t>아
H</t>
    <phoneticPr fontId="4" type="noConversion"/>
  </si>
  <si>
    <t>S.I.F-1001
S.I.F-103</t>
    <phoneticPr fontId="4" type="noConversion"/>
  </si>
  <si>
    <t>PA다리살(861)
SA다리살(1124)</t>
    <phoneticPr fontId="4" type="noConversion"/>
  </si>
  <si>
    <t>2023.5.29~7.6
2023.7.7~15</t>
    <phoneticPr fontId="4" type="noConversion"/>
  </si>
  <si>
    <t>MEDUAJ895401</t>
    <phoneticPr fontId="4" type="noConversion"/>
  </si>
  <si>
    <t>23MSCU4439I-0106-</t>
    <phoneticPr fontId="4" type="noConversion"/>
  </si>
  <si>
    <t>HDMUSAOA72418602</t>
    <phoneticPr fontId="4" type="noConversion"/>
  </si>
  <si>
    <t>23HDMU162AI-0005-</t>
    <phoneticPr fontId="4" type="noConversion"/>
  </si>
  <si>
    <t>HDMUSAOA78167208</t>
    <phoneticPr fontId="4" type="noConversion"/>
  </si>
  <si>
    <t>23HDMU126AI-0045-</t>
    <phoneticPr fontId="4" type="noConversion"/>
  </si>
  <si>
    <t>HDMUSAOA78167210</t>
    <phoneticPr fontId="4" type="noConversion"/>
  </si>
  <si>
    <t>23HDMU126AI-0046-</t>
    <phoneticPr fontId="4" type="noConversion"/>
  </si>
  <si>
    <t>DJSCLCH230002673</t>
    <phoneticPr fontId="4" type="noConversion"/>
  </si>
  <si>
    <t>산</t>
    <phoneticPr fontId="4" type="noConversion"/>
  </si>
  <si>
    <t>STARSHIP URSA</t>
    <phoneticPr fontId="4" type="noConversion"/>
  </si>
  <si>
    <t>23NSSLJ088I-5104-</t>
    <phoneticPr fontId="4" type="noConversion"/>
  </si>
  <si>
    <t>2023.10.26</t>
    <phoneticPr fontId="4" type="noConversion"/>
  </si>
  <si>
    <t>CM
121</t>
    <phoneticPr fontId="4" type="noConversion"/>
  </si>
  <si>
    <t>2층
3층</t>
    <phoneticPr fontId="4" type="noConversion"/>
  </si>
  <si>
    <t>960
960</t>
    <phoneticPr fontId="4" type="noConversion"/>
  </si>
  <si>
    <t>EST-11</t>
    <phoneticPr fontId="4" type="noConversion"/>
  </si>
  <si>
    <t>조각정육20/25G(960)
조각정육25/30G(960)</t>
    <phoneticPr fontId="4" type="noConversion"/>
  </si>
  <si>
    <t>23MSCU4439i-0046-</t>
    <phoneticPr fontId="4" type="noConversion"/>
  </si>
  <si>
    <t>2027.10.27</t>
    <phoneticPr fontId="4" type="noConversion"/>
  </si>
  <si>
    <t>23MSCU4439i-0018-</t>
    <phoneticPr fontId="4" type="noConversion"/>
  </si>
  <si>
    <t>23MSCU4439i-0030-</t>
    <phoneticPr fontId="4" type="noConversion"/>
  </si>
  <si>
    <t>HDMUSAOA72418606</t>
    <phoneticPr fontId="4" type="noConversion"/>
  </si>
  <si>
    <t>HDMUSAOA78167222</t>
    <phoneticPr fontId="4" type="noConversion"/>
  </si>
  <si>
    <t>HDMUSAOA78167227</t>
    <phoneticPr fontId="4" type="noConversion"/>
  </si>
  <si>
    <t>2023.11.01</t>
    <phoneticPr fontId="4" type="noConversion"/>
  </si>
  <si>
    <t>규</t>
    <phoneticPr fontId="4" type="noConversion"/>
  </si>
  <si>
    <t>임</t>
    <phoneticPr fontId="4" type="noConversion"/>
  </si>
  <si>
    <t>EST-06</t>
    <phoneticPr fontId="4" type="noConversion"/>
  </si>
  <si>
    <t>2023.8.29,9.1,7~9,11~16,18~20</t>
    <phoneticPr fontId="4" type="noConversion"/>
  </si>
  <si>
    <t>SNKO190230903266</t>
    <phoneticPr fontId="4" type="noConversion"/>
  </si>
  <si>
    <t>STARSHIP TAURUS</t>
    <phoneticPr fontId="4" type="noConversion"/>
  </si>
  <si>
    <t>23NSSLJ071I-6004-</t>
    <phoneticPr fontId="4" type="noConversion"/>
  </si>
  <si>
    <t>2023.10.24</t>
    <phoneticPr fontId="4" type="noConversion"/>
  </si>
  <si>
    <t>법1</t>
    <phoneticPr fontId="4" type="noConversion"/>
  </si>
  <si>
    <t>2023.11.03</t>
    <phoneticPr fontId="4" type="noConversion"/>
  </si>
  <si>
    <t>법2</t>
    <phoneticPr fontId="4" type="noConversion"/>
  </si>
  <si>
    <t>법3</t>
    <phoneticPr fontId="4" type="noConversion"/>
  </si>
  <si>
    <t>을1</t>
    <phoneticPr fontId="4" type="noConversion"/>
  </si>
  <si>
    <t>팽B</t>
    <phoneticPr fontId="4" type="noConversion"/>
  </si>
  <si>
    <t>2023.11.04</t>
    <phoneticPr fontId="4" type="noConversion"/>
  </si>
  <si>
    <t>을2</t>
    <phoneticPr fontId="4" type="noConversion"/>
  </si>
  <si>
    <t>220/240G</t>
    <phoneticPr fontId="4" type="noConversion"/>
  </si>
  <si>
    <t>2023.11.02</t>
    <phoneticPr fontId="4" type="noConversion"/>
  </si>
  <si>
    <t>당2</t>
    <phoneticPr fontId="4" type="noConversion"/>
  </si>
  <si>
    <t>당3</t>
    <phoneticPr fontId="4" type="noConversion"/>
  </si>
  <si>
    <t>KB</t>
    <phoneticPr fontId="4" type="noConversion"/>
  </si>
  <si>
    <t>2023.11.04</t>
    <phoneticPr fontId="4" type="noConversion"/>
  </si>
  <si>
    <t>팽A</t>
    <phoneticPr fontId="4" type="noConversion"/>
  </si>
  <si>
    <t>자4</t>
    <phoneticPr fontId="4" type="noConversion"/>
  </si>
  <si>
    <t>자1</t>
    <phoneticPr fontId="4" type="noConversion"/>
  </si>
  <si>
    <t>HDMUSAOA95984307</t>
    <phoneticPr fontId="4" type="noConversion"/>
  </si>
  <si>
    <t>HYUNDAI COLOMBO</t>
    <phoneticPr fontId="4" type="noConversion"/>
  </si>
  <si>
    <t>23HDMU119AI-0123-</t>
    <phoneticPr fontId="4" type="noConversion"/>
  </si>
  <si>
    <t>자2</t>
    <phoneticPr fontId="4" type="noConversion"/>
  </si>
  <si>
    <t>HDMUSAOA95984308</t>
    <phoneticPr fontId="4" type="noConversion"/>
  </si>
  <si>
    <t>23HDMU119AI-0124-</t>
    <phoneticPr fontId="4" type="noConversion"/>
  </si>
  <si>
    <t>SK</t>
    <phoneticPr fontId="4" type="noConversion"/>
  </si>
  <si>
    <t>HDMUSAOA38625705</t>
    <phoneticPr fontId="4" type="noConversion"/>
  </si>
  <si>
    <t>2023.11.09</t>
    <phoneticPr fontId="4" type="noConversion"/>
  </si>
  <si>
    <t>260/280G(1895)
260/280G(22)</t>
    <phoneticPr fontId="4" type="noConversion"/>
  </si>
  <si>
    <t>AU다리살</t>
    <phoneticPr fontId="4" type="noConversion"/>
  </si>
  <si>
    <t>2023.9.6,7,13,14</t>
    <phoneticPr fontId="4" type="noConversion"/>
  </si>
  <si>
    <t>주식회사 뉴아시아</t>
    <phoneticPr fontId="4" type="noConversion"/>
  </si>
  <si>
    <t>2023.8.26,31,9.1,4,6</t>
    <phoneticPr fontId="4" type="noConversion"/>
  </si>
  <si>
    <t>2023.11.11</t>
    <phoneticPr fontId="4" type="noConversion"/>
  </si>
  <si>
    <t>2023.11.11</t>
    <phoneticPr fontId="4" type="noConversion"/>
  </si>
  <si>
    <t>루</t>
    <phoneticPr fontId="4" type="noConversion"/>
  </si>
  <si>
    <t>2023.11.15</t>
    <phoneticPr fontId="4" type="noConversion"/>
  </si>
  <si>
    <t>결</t>
    <phoneticPr fontId="4" type="noConversion"/>
  </si>
  <si>
    <t>L</t>
    <phoneticPr fontId="4" type="noConversion"/>
  </si>
  <si>
    <t>1층
2층</t>
    <phoneticPr fontId="4" type="noConversion"/>
  </si>
  <si>
    <t>S.I.F-1001
S.I.F-1</t>
    <phoneticPr fontId="4" type="noConversion"/>
  </si>
  <si>
    <t>2023.5.15
2023.7.17~20</t>
    <phoneticPr fontId="4" type="noConversion"/>
  </si>
  <si>
    <t>2023.11.15</t>
    <phoneticPr fontId="4" type="noConversion"/>
  </si>
  <si>
    <t>토</t>
    <phoneticPr fontId="4" type="noConversion"/>
  </si>
  <si>
    <t>2023.11.17</t>
    <phoneticPr fontId="4" type="noConversion"/>
  </si>
  <si>
    <t>2023.9.16,18,19,23</t>
    <phoneticPr fontId="4" type="noConversion"/>
  </si>
  <si>
    <t>2023.11.17</t>
    <phoneticPr fontId="4" type="noConversion"/>
  </si>
  <si>
    <t>MEDUP1594852</t>
    <phoneticPr fontId="4" type="noConversion"/>
  </si>
  <si>
    <t>240/260G</t>
    <phoneticPr fontId="4" type="noConversion"/>
  </si>
  <si>
    <t>2023.9.18~22</t>
    <phoneticPr fontId="4" type="noConversion"/>
  </si>
  <si>
    <t>MEDUP1594886</t>
    <phoneticPr fontId="4" type="noConversion"/>
  </si>
  <si>
    <t>MEDUUO117144</t>
    <phoneticPr fontId="4" type="noConversion"/>
  </si>
  <si>
    <t>200/220G</t>
    <phoneticPr fontId="4" type="noConversion"/>
  </si>
  <si>
    <t>2023.9.5~7,10,11,14~23</t>
    <phoneticPr fontId="4" type="noConversion"/>
  </si>
  <si>
    <t>MEDUUO117151</t>
    <phoneticPr fontId="4" type="noConversion"/>
  </si>
  <si>
    <t>2023.11.19</t>
    <phoneticPr fontId="4" type="noConversion"/>
  </si>
  <si>
    <t>2023.11.17</t>
    <phoneticPr fontId="4" type="noConversion"/>
  </si>
  <si>
    <t>2023.11.20</t>
    <phoneticPr fontId="4" type="noConversion"/>
  </si>
  <si>
    <t>2023.11.23</t>
    <phoneticPr fontId="4" type="noConversion"/>
  </si>
  <si>
    <t>㈜이마트</t>
    <phoneticPr fontId="4" type="noConversion"/>
  </si>
  <si>
    <t>S.I.F-2485</t>
    <phoneticPr fontId="4" type="noConversion"/>
  </si>
  <si>
    <t>2023.9.19,20,29~10.2</t>
    <phoneticPr fontId="4" type="noConversion"/>
  </si>
  <si>
    <t>SR다리살</t>
    <phoneticPr fontId="4" type="noConversion"/>
  </si>
  <si>
    <t>2023.9.19,21,25~28</t>
    <phoneticPr fontId="4" type="noConversion"/>
  </si>
  <si>
    <t>MAEUJBS196088</t>
    <phoneticPr fontId="4" type="noConversion"/>
  </si>
  <si>
    <t>2023.9.27~30</t>
    <phoneticPr fontId="4" type="noConversion"/>
  </si>
  <si>
    <t>2023.7.2,27,8.18,10.1~4</t>
    <phoneticPr fontId="4" type="noConversion"/>
  </si>
  <si>
    <t>2023.11.25</t>
    <phoneticPr fontId="4" type="noConversion"/>
  </si>
  <si>
    <t>S.I.F-4202</t>
    <phoneticPr fontId="4" type="noConversion"/>
  </si>
  <si>
    <t>2023.9.19,22,25~30</t>
    <phoneticPr fontId="4" type="noConversion"/>
  </si>
  <si>
    <t>MEDUP1603679</t>
    <phoneticPr fontId="4" type="noConversion"/>
  </si>
  <si>
    <t>2023.9.27~10.2</t>
    <phoneticPr fontId="4" type="noConversion"/>
  </si>
  <si>
    <t>M
활</t>
    <phoneticPr fontId="4" type="noConversion"/>
  </si>
  <si>
    <t>S.I.F-104
S.I.F-1</t>
    <phoneticPr fontId="4" type="noConversion"/>
  </si>
  <si>
    <t>SA다리살(1066)
SA다리살(914)</t>
    <phoneticPr fontId="4" type="noConversion"/>
  </si>
  <si>
    <t>작:2025년7월1일까지</t>
    <phoneticPr fontId="4" type="noConversion"/>
  </si>
  <si>
    <t>2023.7.27~8.2
2023.7.31</t>
    <phoneticPr fontId="4" type="noConversion"/>
  </si>
  <si>
    <t>SNKO190231100070</t>
    <phoneticPr fontId="4" type="noConversion"/>
  </si>
  <si>
    <t>HEUNG A BANGKOK</t>
    <phoneticPr fontId="4" type="noConversion"/>
  </si>
  <si>
    <t>23HASL2195I-6059-</t>
    <phoneticPr fontId="4" type="noConversion"/>
  </si>
  <si>
    <t>2023.11.29</t>
    <phoneticPr fontId="4" type="noConversion"/>
  </si>
  <si>
    <t>찬4</t>
    <phoneticPr fontId="4" type="noConversion"/>
  </si>
  <si>
    <t>SNKO190231100071</t>
    <phoneticPr fontId="4" type="noConversion"/>
  </si>
  <si>
    <t>가슴살</t>
    <phoneticPr fontId="4" type="noConversion"/>
  </si>
  <si>
    <t>2023.10.3,4</t>
    <phoneticPr fontId="4" type="noConversion"/>
  </si>
  <si>
    <t>2023.10.4,5</t>
    <phoneticPr fontId="4" type="noConversion"/>
  </si>
  <si>
    <t>찬3</t>
    <phoneticPr fontId="4" type="noConversion"/>
  </si>
  <si>
    <t>2023.10.5~7,10~12,14,16~21</t>
    <phoneticPr fontId="4" type="noConversion"/>
  </si>
  <si>
    <t>q</t>
    <phoneticPr fontId="4" type="noConversion"/>
  </si>
  <si>
    <t>S.I.F-601</t>
    <phoneticPr fontId="4" type="noConversion"/>
  </si>
  <si>
    <t>AU다리살</t>
    <phoneticPr fontId="4" type="noConversion"/>
  </si>
  <si>
    <t>2023.10.2~5</t>
    <phoneticPr fontId="4" type="noConversion"/>
  </si>
  <si>
    <t>SALVADOR EXPRESS</t>
    <phoneticPr fontId="1" type="noConversion"/>
  </si>
  <si>
    <t>23HLCU6432i-5017</t>
    <phoneticPr fontId="1" type="noConversion"/>
  </si>
  <si>
    <t>2023.12.02</t>
    <phoneticPr fontId="1" type="noConversion"/>
  </si>
  <si>
    <t>SNKO190231100729</t>
    <phoneticPr fontId="4" type="noConversion"/>
  </si>
  <si>
    <t>2023.9.26~29</t>
    <phoneticPr fontId="4" type="noConversion"/>
  </si>
  <si>
    <t>SNKO190231100729</t>
    <phoneticPr fontId="1" type="noConversion"/>
  </si>
  <si>
    <t>KMTC NAGOYA</t>
    <phoneticPr fontId="1" type="noConversion"/>
  </si>
  <si>
    <t>23KMTC6597i-6049</t>
    <phoneticPr fontId="1" type="noConversion"/>
  </si>
  <si>
    <t>2023.12.02</t>
    <phoneticPr fontId="1" type="noConversion"/>
  </si>
  <si>
    <t>SNKO190231100731</t>
    <phoneticPr fontId="4" type="noConversion"/>
  </si>
  <si>
    <t>2023.9.29,30,10.23</t>
    <phoneticPr fontId="4" type="noConversion"/>
  </si>
  <si>
    <t>SNKO190231100731</t>
    <phoneticPr fontId="1" type="noConversion"/>
  </si>
  <si>
    <t>MEDUP1610898</t>
    <phoneticPr fontId="4" type="noConversion"/>
  </si>
  <si>
    <t>SZLU9086733</t>
    <phoneticPr fontId="4" type="noConversion"/>
  </si>
  <si>
    <t>MEDUP1610898</t>
    <phoneticPr fontId="1" type="noConversion"/>
  </si>
  <si>
    <t>SALVADOR EXPRESS</t>
    <phoneticPr fontId="1" type="noConversion"/>
  </si>
  <si>
    <t>23HLCU6432i-0028</t>
    <phoneticPr fontId="1" type="noConversion"/>
  </si>
  <si>
    <t>LA다리살</t>
    <phoneticPr fontId="4" type="noConversion"/>
  </si>
  <si>
    <t>2023.9.14~16</t>
    <phoneticPr fontId="4" type="noConversion"/>
  </si>
  <si>
    <t>MAEU609716320</t>
    <phoneticPr fontId="1" type="noConversion"/>
  </si>
  <si>
    <t>EUROPE</t>
    <phoneticPr fontId="1" type="noConversion"/>
  </si>
  <si>
    <t>23MSCU5145i-1111</t>
    <phoneticPr fontId="1" type="noConversion"/>
  </si>
  <si>
    <t>MAEUSSZ757614</t>
    <phoneticPr fontId="1" type="noConversion"/>
  </si>
  <si>
    <t>2023.12.04</t>
    <phoneticPr fontId="1" type="noConversion"/>
  </si>
  <si>
    <t>MAEU232328740</t>
    <phoneticPr fontId="1" type="noConversion"/>
  </si>
  <si>
    <t>MSC LEANNE</t>
    <phoneticPr fontId="1" type="noConversion"/>
  </si>
  <si>
    <t>MAEU232328702</t>
    <phoneticPr fontId="1" type="noConversion"/>
  </si>
  <si>
    <t>23MSCU2213I-1041-</t>
    <phoneticPr fontId="1" type="noConversion"/>
  </si>
  <si>
    <t>옥2</t>
    <phoneticPr fontId="4" type="noConversion"/>
  </si>
  <si>
    <t>MEDUUO097106</t>
    <phoneticPr fontId="1" type="noConversion"/>
  </si>
  <si>
    <t>23MSCU2213I-0252-</t>
    <phoneticPr fontId="1" type="noConversion"/>
  </si>
  <si>
    <t>HASLS22231101087</t>
    <phoneticPr fontId="1" type="noConversion"/>
  </si>
  <si>
    <t>SAWASDEE ATLANTIC</t>
    <phoneticPr fontId="1" type="noConversion"/>
  </si>
  <si>
    <t>23SNKO5481I-2065-</t>
    <phoneticPr fontId="1" type="noConversion"/>
  </si>
  <si>
    <t>MMAU1131782</t>
    <phoneticPr fontId="4" type="noConversion"/>
  </si>
  <si>
    <t>23MSCU2213I-1115-</t>
    <phoneticPr fontId="1" type="noConversion"/>
  </si>
  <si>
    <t>타3</t>
    <phoneticPr fontId="1" type="noConversion"/>
  </si>
  <si>
    <t>23MSCU2213I-1046-</t>
    <phoneticPr fontId="1" type="noConversion"/>
  </si>
  <si>
    <t>타2</t>
    <phoneticPr fontId="1" type="noConversion"/>
  </si>
  <si>
    <t>SNKO190231100828</t>
    <phoneticPr fontId="1" type="noConversion"/>
  </si>
  <si>
    <t>N</t>
    <phoneticPr fontId="1" type="noConversion"/>
  </si>
  <si>
    <t>HMMU5463395</t>
    <phoneticPr fontId="4" type="noConversion"/>
  </si>
  <si>
    <t>HDMUSAOA85243705</t>
    <phoneticPr fontId="1" type="noConversion"/>
  </si>
  <si>
    <t>HYUNDAI PARAMOUNT</t>
    <phoneticPr fontId="1" type="noConversion"/>
  </si>
  <si>
    <t>2023.12.06</t>
    <phoneticPr fontId="1" type="noConversion"/>
  </si>
  <si>
    <t>HDMUSAOA85243714</t>
    <phoneticPr fontId="1" type="noConversion"/>
  </si>
  <si>
    <t>23HDMU170AI-0151-</t>
    <phoneticPr fontId="1" type="noConversion"/>
  </si>
  <si>
    <t>MAEU609716318</t>
    <phoneticPr fontId="1" type="noConversion"/>
  </si>
  <si>
    <t>METTE MAERSK</t>
    <phoneticPr fontId="1" type="noConversion"/>
  </si>
  <si>
    <t>MNBU3411267</t>
    <phoneticPr fontId="4" type="noConversion"/>
  </si>
  <si>
    <t>MAEU609716319</t>
    <phoneticPr fontId="1" type="noConversion"/>
  </si>
  <si>
    <t>23MAEU0990I-1152-</t>
    <phoneticPr fontId="1" type="noConversion"/>
  </si>
  <si>
    <t>MEDUAJ940017</t>
    <phoneticPr fontId="1" type="noConversion"/>
  </si>
  <si>
    <t>김
별</t>
    <phoneticPr fontId="1" type="noConversion"/>
  </si>
  <si>
    <t>SA다리살(713)
SA다리살(1182)</t>
    <phoneticPr fontId="1" type="noConversion"/>
  </si>
  <si>
    <t>2023.7.4~14
2023.7.3~14</t>
    <phoneticPr fontId="1" type="noConversion"/>
  </si>
  <si>
    <t>MAEU609714156</t>
    <phoneticPr fontId="1" type="noConversion"/>
  </si>
  <si>
    <t>23MSCU5151I-1084-</t>
    <phoneticPr fontId="1" type="noConversion"/>
  </si>
  <si>
    <t>2023.12.10</t>
    <phoneticPr fontId="1" type="noConversion"/>
  </si>
  <si>
    <t>MEDUAJ935421</t>
    <phoneticPr fontId="1" type="noConversion"/>
  </si>
  <si>
    <t>MSC ORION</t>
    <phoneticPr fontId="1" type="noConversion"/>
  </si>
  <si>
    <t>23MSCU3436I-0015-</t>
    <phoneticPr fontId="1" type="noConversion"/>
  </si>
  <si>
    <t>2023.12.11</t>
    <phoneticPr fontId="1" type="noConversion"/>
  </si>
  <si>
    <t>MEDUAJ953713</t>
    <phoneticPr fontId="1" type="noConversion"/>
  </si>
  <si>
    <t>EST-70</t>
    <phoneticPr fontId="1" type="noConversion"/>
  </si>
  <si>
    <t>SNKO190231003355</t>
    <phoneticPr fontId="1" type="noConversion"/>
  </si>
  <si>
    <t>SKY ORION</t>
    <phoneticPr fontId="1" type="noConversion"/>
  </si>
  <si>
    <t>23CKCO1450I-6013-</t>
    <phoneticPr fontId="1" type="noConversion"/>
  </si>
  <si>
    <t>2023.10.23,28~11.2</t>
    <phoneticPr fontId="1" type="noConversion"/>
  </si>
  <si>
    <t>SNKO190231100230</t>
    <phoneticPr fontId="1" type="noConversion"/>
  </si>
  <si>
    <t>MAEU232583112</t>
    <phoneticPr fontId="1" type="noConversion"/>
  </si>
  <si>
    <t>MAEU232583112</t>
    <phoneticPr fontId="1" type="noConversion"/>
  </si>
  <si>
    <t>23MSCU2214I-1168-</t>
    <phoneticPr fontId="1" type="noConversion"/>
  </si>
  <si>
    <t>2023.12.12</t>
    <phoneticPr fontId="1" type="noConversion"/>
  </si>
  <si>
    <t>MAEU232583113</t>
    <phoneticPr fontId="1" type="noConversion"/>
  </si>
  <si>
    <t>23MSCU2214I-1169-</t>
    <phoneticPr fontId="1" type="noConversion"/>
  </si>
  <si>
    <t>죽</t>
    <phoneticPr fontId="1" type="noConversion"/>
  </si>
  <si>
    <t>MAEU232583118</t>
    <phoneticPr fontId="1" type="noConversion"/>
  </si>
  <si>
    <t>MSC ANNA</t>
    <phoneticPr fontId="1" type="noConversion"/>
  </si>
  <si>
    <t>23MSCU2214I-1170-</t>
    <phoneticPr fontId="1" type="noConversion"/>
  </si>
  <si>
    <t>2023.12.12</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</si>
  <si>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</si>
  <si>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</si>
  <si>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</si>
  <si>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</si>
  <si>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하</t>
    <phoneticPr fontId="1" type="noConversion"/>
  </si>
  <si>
    <t>HDMUSAOA92718802</t>
    <phoneticPr fontId="1" type="noConversion"/>
  </si>
  <si>
    <t>HYUNDAI PREMIUM</t>
    <phoneticPr fontId="1" type="noConversion"/>
  </si>
  <si>
    <t>2023.12.13</t>
    <phoneticPr fontId="1" type="noConversion"/>
  </si>
  <si>
    <t>ONEYSAOD33287801</t>
    <phoneticPr fontId="1" type="noConversion"/>
  </si>
  <si>
    <t>ONEYSAOD33287805</t>
    <phoneticPr fontId="4" type="noConversion"/>
  </si>
  <si>
    <t>NSSLLCBSC2300984</t>
    <phoneticPr fontId="1" type="noConversion"/>
  </si>
  <si>
    <t>2023.12.16</t>
    <phoneticPr fontId="1" type="noConversion"/>
  </si>
  <si>
    <t>MAEU232914661</t>
    <phoneticPr fontId="1" type="noConversion"/>
  </si>
  <si>
    <t>23MAEU1010I-1022-</t>
    <phoneticPr fontId="1" type="noConversion"/>
  </si>
  <si>
    <t>2023.12.19</t>
    <phoneticPr fontId="1" type="noConversion"/>
  </si>
  <si>
    <t>MAEUJBS199259</t>
    <phoneticPr fontId="4" type="noConversion"/>
  </si>
  <si>
    <t>MNBU4048705</t>
    <phoneticPr fontId="4" type="noConversion"/>
  </si>
  <si>
    <t>2023.10.18,19,21~26</t>
    <phoneticPr fontId="4" type="noConversion"/>
  </si>
  <si>
    <t>NSSLLCBSC2300985</t>
    <phoneticPr fontId="1" type="noConversion"/>
  </si>
  <si>
    <t>23NSSLL026I-3055-</t>
    <phoneticPr fontId="1" type="noConversion"/>
  </si>
  <si>
    <t>NSSLLCBSC2300986</t>
    <phoneticPr fontId="1" type="noConversion"/>
  </si>
  <si>
    <t>STARSHIP PEGASUS</t>
    <phoneticPr fontId="1" type="noConversion"/>
  </si>
  <si>
    <t>NSSLLCBSC2300987</t>
    <phoneticPr fontId="1" type="noConversion"/>
  </si>
  <si>
    <t>가</t>
    <phoneticPr fontId="1" type="noConversion"/>
  </si>
  <si>
    <t>23NSSLL026I-3057-</t>
    <phoneticPr fontId="1" type="noConversion"/>
  </si>
  <si>
    <t>23MSCU2215I-1117-</t>
    <phoneticPr fontId="1" type="noConversion"/>
  </si>
  <si>
    <t>MSC OSCAR</t>
    <phoneticPr fontId="1" type="noConversion"/>
  </si>
  <si>
    <t>23MSCU2215I-1130-</t>
    <phoneticPr fontId="1" type="noConversion"/>
  </si>
  <si>
    <t>MAEUJBS199268</t>
    <phoneticPr fontId="1" type="noConversion"/>
  </si>
  <si>
    <t>23MSCU2215I-1132-</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</si>
  <si>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</si>
  <si>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</si>
  <si>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</si>
  <si>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</si>
  <si>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MAEU232679238</t>
    <phoneticPr fontId="1" type="noConversion"/>
  </si>
  <si>
    <t>MSC OSCAR</t>
    <phoneticPr fontId="1" type="noConversion"/>
  </si>
  <si>
    <t>23MSCU2215I-1049-</t>
    <phoneticPr fontId="1" type="noConversion"/>
  </si>
  <si>
    <t>MAEU232763980</t>
    <phoneticPr fontId="1" type="noConversion"/>
  </si>
  <si>
    <t>23MSCU2215I-1058-</t>
    <phoneticPr fontId="1" type="noConversion"/>
  </si>
  <si>
    <t>갈</t>
    <phoneticPr fontId="1" type="noConversion"/>
  </si>
  <si>
    <t>1수</t>
    <phoneticPr fontId="1" type="noConversion"/>
  </si>
  <si>
    <t>HDMUSAOA99055805</t>
    <phoneticPr fontId="1" type="noConversion"/>
  </si>
  <si>
    <t>23HDMU171AI-0035-</t>
    <phoneticPr fontId="1" type="noConversion"/>
  </si>
  <si>
    <t>2023.12.26</t>
    <phoneticPr fontId="1" type="noConversion"/>
  </si>
  <si>
    <t>HYUNDAI SHANGHAI</t>
    <phoneticPr fontId="1" type="noConversion"/>
  </si>
  <si>
    <t>HDMUSAOA40277606</t>
    <phoneticPr fontId="4" type="noConversion"/>
  </si>
  <si>
    <t>HDMU5556885</t>
    <phoneticPr fontId="4" type="noConversion"/>
  </si>
  <si>
    <t>S.I.F-2172</t>
    <phoneticPr fontId="4" type="noConversion"/>
  </si>
  <si>
    <t>2023.9.26~10.2</t>
    <phoneticPr fontId="4" type="noConversion"/>
  </si>
  <si>
    <t>23HDMU171AI-0139-</t>
    <phoneticPr fontId="1" type="noConversion"/>
  </si>
  <si>
    <t>2023.12.24</t>
    <phoneticPr fontId="1" type="noConversion"/>
  </si>
  <si>
    <t>HLCUPN4231068978</t>
    <phoneticPr fontId="1" type="noConversion"/>
  </si>
  <si>
    <t>UNAYZAH EXPRESS</t>
    <phoneticPr fontId="1" type="noConversion"/>
  </si>
  <si>
    <t>23HLCU6511I-0052-</t>
    <phoneticPr fontId="1" type="noConversion"/>
  </si>
  <si>
    <t>2023.12.28</t>
    <phoneticPr fontId="1" type="noConversion"/>
  </si>
  <si>
    <t>HLCUPN4230973490</t>
    <phoneticPr fontId="1" type="noConversion"/>
  </si>
  <si>
    <t>23HLCU6511I-0035-</t>
    <phoneticPr fontId="1" type="noConversion"/>
  </si>
  <si>
    <t>궁2</t>
    <phoneticPr fontId="1" type="noConversion"/>
  </si>
  <si>
    <t>UNAYZAH EXPRESS</t>
    <phoneticPr fontId="1" type="noConversion"/>
  </si>
  <si>
    <t>23HLCU6511I-0036-</t>
    <phoneticPr fontId="1" type="noConversion"/>
  </si>
  <si>
    <t>MEDUSF357801</t>
    <phoneticPr fontId="1" type="noConversion"/>
  </si>
  <si>
    <t>날개90/110G</t>
    <phoneticPr fontId="1" type="noConversion"/>
  </si>
  <si>
    <t>STARSHIP URSA</t>
    <phoneticPr fontId="1" type="noConversion"/>
  </si>
  <si>
    <t>24NSSLA029I-2521-</t>
    <phoneticPr fontId="1" type="noConversion"/>
  </si>
  <si>
    <t>2023.11.7,14~18,20,23</t>
    <phoneticPr fontId="1" type="noConversion"/>
  </si>
  <si>
    <t>HDMUBKKA11730300</t>
    <phoneticPr fontId="1" type="noConversion"/>
  </si>
  <si>
    <t>INCEDA</t>
    <phoneticPr fontId="1" type="noConversion"/>
  </si>
  <si>
    <t>MEDUSF352687</t>
    <phoneticPr fontId="1" type="noConversion"/>
  </si>
  <si>
    <t>MSC VIVIANA</t>
    <phoneticPr fontId="1" type="noConversion"/>
  </si>
  <si>
    <t>2024.01.02</t>
    <phoneticPr fontId="1" type="noConversion"/>
  </si>
  <si>
    <t>작:년월일(읽는법)</t>
    <phoneticPr fontId="1" type="noConversion"/>
  </si>
  <si>
    <t>태국</t>
    <phoneticPr fontId="1" type="noConversion"/>
  </si>
  <si>
    <t>양도증 ○</t>
    <phoneticPr fontId="4" type="noConversion"/>
  </si>
  <si>
    <t>2023.10.23</t>
    <phoneticPr fontId="1" type="noConversion"/>
  </si>
  <si>
    <t>COSCO FORTUNE</t>
    <phoneticPr fontId="1" type="noConversion"/>
  </si>
  <si>
    <t>2024.01.01</t>
    <phoneticPr fontId="1" type="noConversion"/>
  </si>
  <si>
    <t>2023.10.24,25</t>
    <phoneticPr fontId="1" type="noConversion"/>
  </si>
  <si>
    <t>MAEUJBS199817</t>
    <phoneticPr fontId="1" type="noConversion"/>
  </si>
  <si>
    <t>TRANCURA</t>
    <phoneticPr fontId="1" type="noConversion"/>
  </si>
  <si>
    <t>24MAEU0085I-1056-</t>
    <phoneticPr fontId="1" type="noConversion"/>
  </si>
  <si>
    <t>2024.01.03</t>
    <phoneticPr fontId="1" type="noConversion"/>
  </si>
  <si>
    <t>HDMUSAOA70363303</t>
    <phoneticPr fontId="1" type="noConversion"/>
  </si>
  <si>
    <t>HYUNDAI TACOMA</t>
    <phoneticPr fontId="1" type="noConversion"/>
  </si>
  <si>
    <t>24HDMUA039I-0090-</t>
    <phoneticPr fontId="1" type="noConversion"/>
  </si>
  <si>
    <t>양도증 ○</t>
    <phoneticPr fontId="4" type="noConversion"/>
  </si>
  <si>
    <t>COSU6367653510</t>
    <phoneticPr fontId="1" type="noConversion"/>
  </si>
  <si>
    <t>24MAEU0085I-1101-</t>
    <phoneticPr fontId="1" type="noConversion"/>
  </si>
  <si>
    <t>PARANAGUA EXPRESS</t>
    <phoneticPr fontId="1" type="noConversion"/>
  </si>
  <si>
    <t>24HLCU6608I-0018-</t>
    <phoneticPr fontId="1" type="noConversion"/>
  </si>
  <si>
    <t>2024.01.06</t>
    <phoneticPr fontId="1" type="noConversion"/>
  </si>
  <si>
    <t>MAEU609793621</t>
    <phoneticPr fontId="1" type="noConversion"/>
  </si>
  <si>
    <t>24MAEU0085I-1046-</t>
    <phoneticPr fontId="1" type="noConversion"/>
  </si>
  <si>
    <t>MAEU609793830</t>
    <phoneticPr fontId="1" type="noConversion"/>
  </si>
  <si>
    <t>24MAEU0085I-1047-</t>
    <phoneticPr fontId="1" type="noConversion"/>
  </si>
  <si>
    <t>SA다리살</t>
    <phoneticPr fontId="1" type="noConversion"/>
  </si>
  <si>
    <t>EST-11</t>
    <phoneticPr fontId="1" type="noConversion"/>
  </si>
  <si>
    <t>조각정육20/25G</t>
    <phoneticPr fontId="1" type="noConversion"/>
  </si>
  <si>
    <t>태국</t>
    <phoneticPr fontId="1" type="noConversion"/>
  </si>
  <si>
    <t>2023.12.8,9</t>
    <phoneticPr fontId="1" type="noConversion"/>
  </si>
  <si>
    <t xml:space="preserve"> </t>
    <phoneticPr fontId="1" type="noConversion"/>
  </si>
  <si>
    <t>작:일월년(읽는법)</t>
    <phoneticPr fontId="1" type="noConversion"/>
  </si>
  <si>
    <t>MAEU609805905</t>
    <phoneticPr fontId="1" type="noConversion"/>
  </si>
  <si>
    <t>24MSCU4012I-1067-</t>
    <phoneticPr fontId="1" type="noConversion"/>
  </si>
  <si>
    <t>2024.01.09</t>
    <phoneticPr fontId="1" type="noConversion"/>
  </si>
  <si>
    <t>MAEUSSZ758866</t>
    <phoneticPr fontId="1" type="noConversion"/>
  </si>
  <si>
    <t>24MSCU4012I-1110-</t>
    <phoneticPr fontId="1" type="noConversion"/>
  </si>
  <si>
    <t>MAEU609793622</t>
    <phoneticPr fontId="1" type="noConversion"/>
  </si>
  <si>
    <t>MSC LENI</t>
    <phoneticPr fontId="1" type="noConversion"/>
  </si>
  <si>
    <t>24MSCU4012I-1064-</t>
    <phoneticPr fontId="1" type="noConversion"/>
  </si>
  <si>
    <t>교</t>
    <phoneticPr fontId="9" type="noConversion"/>
  </si>
  <si>
    <t>MAEU609805925</t>
    <phoneticPr fontId="1" type="noConversion"/>
  </si>
  <si>
    <t>24MSCU4012I-1069-</t>
    <phoneticPr fontId="1" type="noConversion"/>
  </si>
  <si>
    <t>MAEU609793635</t>
    <phoneticPr fontId="1" type="noConversion"/>
  </si>
  <si>
    <t>MSC MAYA</t>
    <phoneticPr fontId="1" type="noConversion"/>
  </si>
  <si>
    <t>24MSCU2005I-1094-</t>
    <phoneticPr fontId="1" type="noConversion"/>
  </si>
  <si>
    <t>2024.01.10</t>
    <phoneticPr fontId="1" type="noConversion"/>
  </si>
  <si>
    <t>TRIU8493816</t>
    <phoneticPr fontId="1" type="noConversion"/>
  </si>
  <si>
    <t>FF</t>
    <phoneticPr fontId="9" type="noConversion"/>
  </si>
  <si>
    <t>델</t>
    <phoneticPr fontId="9" type="noConversion"/>
  </si>
  <si>
    <t>CUR9060894J</t>
    <phoneticPr fontId="1" type="noConversion"/>
  </si>
  <si>
    <t>APL LION CITY</t>
    <phoneticPr fontId="1" type="noConversion"/>
  </si>
  <si>
    <t>24CMAL0009I-2027-</t>
    <phoneticPr fontId="1" type="noConversion"/>
  </si>
  <si>
    <t>NSSLLCBSC2301065</t>
    <phoneticPr fontId="1" type="noConversion"/>
  </si>
  <si>
    <t>TEMU9548881</t>
    <phoneticPr fontId="1" type="noConversion"/>
  </si>
  <si>
    <t>항</t>
    <phoneticPr fontId="9" type="noConversion"/>
  </si>
  <si>
    <t>EST-06</t>
    <phoneticPr fontId="1" type="noConversion"/>
  </si>
  <si>
    <t>24NSSLA032I-3019-</t>
    <phoneticPr fontId="1" type="noConversion"/>
  </si>
  <si>
    <t>2024.01.07</t>
    <phoneticPr fontId="1" type="noConversion"/>
  </si>
  <si>
    <t>MAEU233717479</t>
    <phoneticPr fontId="1" type="noConversion"/>
  </si>
  <si>
    <t>EST-373</t>
    <phoneticPr fontId="1" type="noConversion"/>
  </si>
  <si>
    <t>2023.9.26~29,10.4,5</t>
    <phoneticPr fontId="1" type="noConversion"/>
  </si>
  <si>
    <t>HDMUSAOA95258000</t>
    <phoneticPr fontId="1" type="noConversion"/>
  </si>
  <si>
    <t>2024.01.15</t>
    <phoneticPr fontId="1" type="noConversion"/>
  </si>
  <si>
    <t>2023.01.15</t>
    <phoneticPr fontId="1" type="noConversion"/>
  </si>
  <si>
    <t>OOCL HO CHI MINH CIT</t>
    <phoneticPr fontId="1" type="noConversion"/>
  </si>
  <si>
    <t>2024.01.16</t>
    <phoneticPr fontId="1" type="noConversion"/>
  </si>
  <si>
    <t>COSU6369239610</t>
    <phoneticPr fontId="1" type="noConversion"/>
  </si>
  <si>
    <t>OTPU6151221</t>
    <phoneticPr fontId="1" type="noConversion"/>
  </si>
  <si>
    <t>S.I.F-3404</t>
    <phoneticPr fontId="1" type="noConversion"/>
  </si>
  <si>
    <t>SU다리살</t>
    <phoneticPr fontId="1" type="noConversion"/>
  </si>
  <si>
    <t>2023.10.21</t>
    <phoneticPr fontId="1" type="noConversion"/>
  </si>
  <si>
    <t>MAEUSSZ759339</t>
    <phoneticPr fontId="1" type="noConversion"/>
  </si>
  <si>
    <t>24MSCU2006I-1086-</t>
    <phoneticPr fontId="1" type="noConversion"/>
  </si>
  <si>
    <t>KMTCLCH4581496</t>
    <phoneticPr fontId="1" type="noConversion"/>
  </si>
  <si>
    <t>2023.12.5~9,11</t>
    <phoneticPr fontId="1" type="noConversion"/>
  </si>
  <si>
    <t>2024.01.18</t>
    <phoneticPr fontId="1" type="noConversion"/>
  </si>
  <si>
    <t>2024.01.21</t>
    <phoneticPr fontId="1" type="noConversion"/>
  </si>
  <si>
    <t>EST-70</t>
    <phoneticPr fontId="1" type="noConversion"/>
  </si>
  <si>
    <t>2023.11.21~25,27~29</t>
    <phoneticPr fontId="1" type="noConversion"/>
  </si>
  <si>
    <t>2024.01.19</t>
    <phoneticPr fontId="1" type="noConversion"/>
  </si>
  <si>
    <t>2024.01.23</t>
    <phoneticPr fontId="1" type="noConversion"/>
  </si>
  <si>
    <t>벽
40
GH</t>
    <phoneticPr fontId="1" type="noConversion"/>
  </si>
  <si>
    <t>윙스틱40/55G(1250)
윙스틱50/60G(417)
안심살(250)</t>
    <phoneticPr fontId="1" type="noConversion"/>
  </si>
  <si>
    <t>불</t>
    <phoneticPr fontId="1" type="noConversion"/>
  </si>
  <si>
    <t>2023.01.26</t>
    <phoneticPr fontId="1" type="noConversion"/>
  </si>
  <si>
    <t>개
VA</t>
    <phoneticPr fontId="1" type="noConversion"/>
  </si>
  <si>
    <t>SA다리살(534)
PA다리살(1446)</t>
    <phoneticPr fontId="1" type="noConversion"/>
  </si>
  <si>
    <t>2023.10.14~16
2023.9.27~10.6</t>
    <phoneticPr fontId="1" type="noConversion"/>
  </si>
  <si>
    <t>2024.01.28</t>
    <phoneticPr fontId="1" type="noConversion"/>
  </si>
  <si>
    <t>2024.01.29</t>
    <phoneticPr fontId="1" type="noConversion"/>
  </si>
  <si>
    <t>2024.01.20</t>
    <phoneticPr fontId="1" type="noConversion"/>
  </si>
  <si>
    <t>MEDUE8006870</t>
    <phoneticPr fontId="1" type="noConversion"/>
  </si>
  <si>
    <t>MSC LYSE V</t>
    <phoneticPr fontId="1" type="noConversion"/>
  </si>
  <si>
    <t>MEDUE8004347</t>
    <phoneticPr fontId="1" type="noConversion"/>
  </si>
  <si>
    <t>MSC LYSE V</t>
    <phoneticPr fontId="1" type="noConversion"/>
  </si>
  <si>
    <t>24MSCU4045I-0460-</t>
    <phoneticPr fontId="1" type="noConversion"/>
  </si>
  <si>
    <t>HDMUSAOA92146508</t>
    <phoneticPr fontId="1" type="noConversion"/>
  </si>
  <si>
    <t>2024.01.30</t>
    <phoneticPr fontId="1" type="noConversion"/>
  </si>
  <si>
    <t>㈜대성무역</t>
    <phoneticPr fontId="1" type="noConversion"/>
  </si>
  <si>
    <t>강1</t>
    <phoneticPr fontId="1" type="noConversion"/>
  </si>
  <si>
    <t>강2</t>
    <phoneticPr fontId="1" type="noConversion"/>
  </si>
  <si>
    <t>24MAEU0100I-1131-</t>
    <phoneticPr fontId="1" type="noConversion"/>
  </si>
  <si>
    <t>2024.02.01</t>
    <phoneticPr fontId="1" type="noConversion"/>
  </si>
  <si>
    <t>윙스틱40/55G</t>
    <phoneticPr fontId="1" type="noConversion"/>
  </si>
  <si>
    <t>2023.8.4,23~26,28~31</t>
    <phoneticPr fontId="1" type="noConversion"/>
  </si>
  <si>
    <t>24NSSLA131I-0058-</t>
    <phoneticPr fontId="1" type="noConversion"/>
  </si>
  <si>
    <t>2024.02.04</t>
    <phoneticPr fontId="1" type="noConversion"/>
  </si>
  <si>
    <t>MEDUUO267584</t>
    <phoneticPr fontId="4" type="noConversion"/>
  </si>
  <si>
    <t>MEDUUO267584</t>
    <phoneticPr fontId="1" type="noConversion"/>
  </si>
  <si>
    <t>KMTCLCH4601730</t>
    <phoneticPr fontId="1" type="noConversion"/>
  </si>
  <si>
    <t>STARSHIP AQUILA</t>
    <phoneticPr fontId="1" type="noConversion"/>
  </si>
  <si>
    <t>24NSSLA131I-0008-</t>
    <phoneticPr fontId="1" type="noConversion"/>
  </si>
  <si>
    <t>2023.12~12.18~22</t>
    <phoneticPr fontId="1" type="noConversion"/>
  </si>
  <si>
    <t>24NSSLA131I-3001-</t>
    <phoneticPr fontId="1" type="noConversion"/>
  </si>
  <si>
    <t>2024.02.04</t>
    <phoneticPr fontId="1" type="noConversion"/>
  </si>
  <si>
    <t>존2</t>
    <phoneticPr fontId="1" type="noConversion"/>
  </si>
  <si>
    <t>NSSLLCBSC2400046</t>
    <phoneticPr fontId="1" type="noConversion"/>
  </si>
  <si>
    <t>24NSSLA131I-3002-</t>
    <phoneticPr fontId="1" type="noConversion"/>
  </si>
  <si>
    <t>24NSSLA131I-0070-</t>
    <phoneticPr fontId="1" type="noConversion"/>
  </si>
  <si>
    <t>KMTCLCH4608727</t>
    <phoneticPr fontId="1" type="noConversion"/>
  </si>
  <si>
    <t>24NSSLA131I-0072-</t>
    <phoneticPr fontId="1" type="noConversion"/>
  </si>
  <si>
    <t>24HDMUA037I-0303-</t>
    <phoneticPr fontId="1" type="noConversion"/>
  </si>
  <si>
    <t>2024.02.05</t>
    <phoneticPr fontId="1" type="noConversion"/>
  </si>
  <si>
    <t>AU근위</t>
    <phoneticPr fontId="1" type="noConversion"/>
  </si>
  <si>
    <t>HDMUSAOA76789021</t>
    <phoneticPr fontId="1" type="noConversion"/>
  </si>
  <si>
    <t>24HDMUA037I-0304-</t>
    <phoneticPr fontId="1" type="noConversion"/>
  </si>
  <si>
    <t>2024.02.08</t>
    <phoneticPr fontId="1" type="noConversion"/>
  </si>
  <si>
    <t>MAEUJBS205077</t>
    <phoneticPr fontId="1" type="noConversion"/>
  </si>
  <si>
    <t>MAERSK HIDALGO</t>
    <phoneticPr fontId="1" type="noConversion"/>
  </si>
  <si>
    <t>24MAEU0110I-1187-</t>
    <phoneticPr fontId="1" type="noConversion"/>
  </si>
  <si>
    <t>격
사</t>
    <phoneticPr fontId="1" type="noConversion"/>
  </si>
  <si>
    <t>S.I.F-103
S.I.F-104</t>
    <phoneticPr fontId="1" type="noConversion"/>
  </si>
  <si>
    <t>SA다리살(1886)
SA다리살(99)</t>
    <phoneticPr fontId="1" type="noConversion"/>
  </si>
  <si>
    <t>MAEUSSZ759335</t>
    <phoneticPr fontId="1" type="noConversion"/>
  </si>
  <si>
    <t>24MAEU0110I-5185-</t>
    <phoneticPr fontId="1" type="noConversion"/>
  </si>
  <si>
    <t>24MAEU0110I-1195-</t>
    <phoneticPr fontId="1" type="noConversion"/>
  </si>
  <si>
    <t>MAEUJBS205133</t>
    <phoneticPr fontId="1" type="noConversion"/>
  </si>
  <si>
    <t>2024.02.08</t>
    <phoneticPr fontId="1" type="noConversion"/>
  </si>
  <si>
    <t>MAEUJBS205253</t>
    <phoneticPr fontId="1" type="noConversion"/>
  </si>
  <si>
    <t>24MAEU0110I-1210-</t>
    <phoneticPr fontId="1" type="noConversion"/>
  </si>
  <si>
    <t>HLBU9399658</t>
    <phoneticPr fontId="1" type="noConversion"/>
  </si>
  <si>
    <t>HLCUIT1231218796</t>
    <phoneticPr fontId="1" type="noConversion"/>
  </si>
  <si>
    <t>SEASPAN HARRIER</t>
    <phoneticPr fontId="1" type="noConversion"/>
  </si>
  <si>
    <t>UACU4785136</t>
    <phoneticPr fontId="1" type="noConversion"/>
  </si>
  <si>
    <t>SEASPAN HARRIER</t>
    <phoneticPr fontId="1" type="noConversion"/>
  </si>
  <si>
    <t>2024.02.12</t>
    <phoneticPr fontId="1" type="noConversion"/>
  </si>
  <si>
    <t>MEDUE8051553</t>
    <phoneticPr fontId="1" type="noConversion"/>
  </si>
  <si>
    <t>MEDUE8052759</t>
    <phoneticPr fontId="1" type="noConversion"/>
  </si>
  <si>
    <t>2024.02.12</t>
    <phoneticPr fontId="1" type="noConversion"/>
  </si>
  <si>
    <t>MAEUJBS205166</t>
    <phoneticPr fontId="1" type="noConversion"/>
  </si>
  <si>
    <t>24MAEU0110I-1206-</t>
    <phoneticPr fontId="1" type="noConversion"/>
  </si>
  <si>
    <t>2024.02.08</t>
    <phoneticPr fontId="1" type="noConversion"/>
  </si>
  <si>
    <t>MAEUJBS205252</t>
    <phoneticPr fontId="1" type="noConversion"/>
  </si>
  <si>
    <t>24MAEU0110I-1209-</t>
    <phoneticPr fontId="1" type="noConversion"/>
  </si>
  <si>
    <t>수월한 주식회사</t>
    <phoneticPr fontId="1" type="noConversion"/>
  </si>
  <si>
    <t>SZLU9934351</t>
    <phoneticPr fontId="1" type="noConversion"/>
  </si>
  <si>
    <t>2023.8.30,31,9.1,2,4~6,13,10.21</t>
    <phoneticPr fontId="1" type="noConversion"/>
  </si>
  <si>
    <t>24KMTC0759I-3004-</t>
    <phoneticPr fontId="1" type="noConversion"/>
  </si>
  <si>
    <t>24HDMUA059I-0014-</t>
    <phoneticPr fontId="1" type="noConversion"/>
  </si>
  <si>
    <t>2024.02.11</t>
    <phoneticPr fontId="1" type="noConversion"/>
  </si>
  <si>
    <t>ONEYSAOD42216701</t>
    <phoneticPr fontId="1" type="noConversion"/>
  </si>
  <si>
    <t>24ONEY0199I-5015-</t>
    <phoneticPr fontId="1" type="noConversion"/>
  </si>
  <si>
    <t>ONEYSAOD42216705</t>
    <phoneticPr fontId="1" type="noConversion"/>
  </si>
  <si>
    <t>ONEYSAOD42216702</t>
    <phoneticPr fontId="1" type="noConversion"/>
  </si>
  <si>
    <t>SEGU9055831</t>
    <phoneticPr fontId="1" type="noConversion"/>
  </si>
  <si>
    <t>AU다리살</t>
    <phoneticPr fontId="1" type="noConversion"/>
  </si>
  <si>
    <t>24ONEY0199I-5016-</t>
    <phoneticPr fontId="1" type="noConversion"/>
  </si>
  <si>
    <t>아</t>
    <phoneticPr fontId="1" type="noConversion"/>
  </si>
  <si>
    <t>HDMUSAOA16029102</t>
    <phoneticPr fontId="1" type="noConversion"/>
  </si>
  <si>
    <t>HB</t>
    <phoneticPr fontId="1" type="noConversion"/>
  </si>
  <si>
    <t>220/240G</t>
    <phoneticPr fontId="1" type="noConversion"/>
  </si>
  <si>
    <t>S.I.F-601</t>
    <phoneticPr fontId="1" type="noConversion"/>
  </si>
  <si>
    <t>HMMU5462906</t>
    <phoneticPr fontId="1" type="noConversion"/>
  </si>
  <si>
    <t>후1</t>
    <phoneticPr fontId="1" type="noConversion"/>
  </si>
  <si>
    <t>2023.12.1,2,4~8</t>
    <phoneticPr fontId="1" type="noConversion"/>
  </si>
  <si>
    <t>HDMUSAOA24202100</t>
    <phoneticPr fontId="1" type="noConversion"/>
  </si>
  <si>
    <t>TLLU1085652</t>
    <phoneticPr fontId="1" type="noConversion"/>
  </si>
  <si>
    <t>후2</t>
    <phoneticPr fontId="1" type="noConversion"/>
  </si>
  <si>
    <t>FBIU5087130</t>
    <phoneticPr fontId="1" type="noConversion"/>
  </si>
  <si>
    <t>H</t>
    <phoneticPr fontId="1" type="noConversion"/>
  </si>
  <si>
    <t>EST-369</t>
    <phoneticPr fontId="1" type="noConversion"/>
  </si>
  <si>
    <t>DONGJIN CONFIDENT</t>
    <phoneticPr fontId="1" type="noConversion"/>
  </si>
  <si>
    <t>24DJSC7024I-3001-</t>
    <phoneticPr fontId="1" type="noConversion"/>
  </si>
  <si>
    <t>다리살</t>
    <phoneticPr fontId="4" type="noConversion"/>
  </si>
  <si>
    <t>COSU8045547751</t>
    <phoneticPr fontId="1" type="noConversion"/>
  </si>
  <si>
    <t>XIN SHANGHAI</t>
    <phoneticPr fontId="1" type="noConversion"/>
  </si>
  <si>
    <t>24COSU0021I-3018-</t>
    <phoneticPr fontId="1" type="noConversion"/>
  </si>
  <si>
    <t>MAEU609811338</t>
    <phoneticPr fontId="1" type="noConversion"/>
  </si>
  <si>
    <t>GUNDE MAERSK</t>
    <phoneticPr fontId="1" type="noConversion"/>
  </si>
  <si>
    <t>24MAEU0128I-1082-</t>
    <phoneticPr fontId="1" type="noConversion"/>
  </si>
  <si>
    <t>2024.02.20</t>
    <phoneticPr fontId="1" type="noConversion"/>
  </si>
  <si>
    <t>2024.02.17</t>
    <phoneticPr fontId="1" type="noConversion"/>
  </si>
  <si>
    <t>COSU8045547750</t>
    <phoneticPr fontId="1" type="noConversion"/>
  </si>
  <si>
    <t>24COSU0021I-3036-</t>
    <phoneticPr fontId="1" type="noConversion"/>
  </si>
  <si>
    <t>24COSU0021I-3016-</t>
    <phoneticPr fontId="1" type="noConversion"/>
  </si>
  <si>
    <t>2024.02.21</t>
    <phoneticPr fontId="1" type="noConversion"/>
  </si>
  <si>
    <t>CKCOLCH0036365</t>
    <phoneticPr fontId="1" type="noConversion"/>
  </si>
  <si>
    <t>통정육200GUP</t>
    <phoneticPr fontId="4" type="noConversion"/>
  </si>
  <si>
    <t>SKY SUNSHINE</t>
    <phoneticPr fontId="1" type="noConversion"/>
  </si>
  <si>
    <t>24CKCO0193I-2024-</t>
    <phoneticPr fontId="1" type="noConversion"/>
  </si>
  <si>
    <t>MSC MIRJA</t>
    <phoneticPr fontId="1" type="noConversion"/>
  </si>
  <si>
    <t>24MSCU2032I-1059-</t>
    <phoneticPr fontId="1" type="noConversion"/>
  </si>
  <si>
    <t>2024.03.01</t>
    <phoneticPr fontId="1" type="noConversion"/>
  </si>
  <si>
    <t>2024.02.29</t>
    <phoneticPr fontId="1" type="noConversion"/>
  </si>
  <si>
    <t>법</t>
    <phoneticPr fontId="1" type="noConversion"/>
  </si>
  <si>
    <t>미정</t>
    <phoneticPr fontId="1" type="noConversion"/>
  </si>
  <si>
    <t>MAEU233490336</t>
    <phoneticPr fontId="1" type="noConversion"/>
  </si>
  <si>
    <t>24MAEU0155I-1086-</t>
    <phoneticPr fontId="1" type="noConversion"/>
  </si>
  <si>
    <t>2024.03.01</t>
    <phoneticPr fontId="1" type="noConversion"/>
  </si>
  <si>
    <t>MORTEN MAERSK</t>
    <phoneticPr fontId="1" type="noConversion"/>
  </si>
  <si>
    <t>24MAEU0155I-1210-</t>
    <phoneticPr fontId="1" type="noConversion"/>
  </si>
  <si>
    <t>MAEU233490398</t>
    <phoneticPr fontId="1" type="noConversion"/>
  </si>
  <si>
    <t>MAEUJBS202396</t>
    <phoneticPr fontId="1" type="noConversion"/>
  </si>
  <si>
    <t>24MAEU0155I-1364-</t>
    <phoneticPr fontId="1" type="noConversion"/>
  </si>
  <si>
    <t>NSSLLCBSC2400156</t>
    <phoneticPr fontId="1" type="noConversion"/>
  </si>
  <si>
    <t>EST-51(970)
EST-51(970)</t>
    <phoneticPr fontId="1" type="noConversion"/>
  </si>
  <si>
    <t>DJSCLCH240000476</t>
    <phoneticPr fontId="1" type="noConversion"/>
  </si>
  <si>
    <t>2024.03.04</t>
    <phoneticPr fontId="1" type="noConversion"/>
  </si>
  <si>
    <t>MAEU234717794</t>
    <phoneticPr fontId="1" type="noConversion"/>
  </si>
  <si>
    <t>24MAEU0178I-1013-</t>
    <phoneticPr fontId="1" type="noConversion"/>
  </si>
  <si>
    <t>24MAEU0178I-1024-</t>
    <phoneticPr fontId="1" type="noConversion"/>
  </si>
  <si>
    <t>2024.02.29</t>
    <phoneticPr fontId="1" type="noConversion"/>
  </si>
  <si>
    <t>24MAEU0156I-1038-</t>
    <phoneticPr fontId="1" type="noConversion"/>
  </si>
  <si>
    <t>2024.03.03</t>
    <phoneticPr fontId="1" type="noConversion"/>
  </si>
  <si>
    <t>루1</t>
    <phoneticPr fontId="1" type="noConversion"/>
  </si>
  <si>
    <t>MEDUP1694967</t>
    <phoneticPr fontId="1" type="noConversion"/>
  </si>
  <si>
    <t>MSC LAUSANNE VI</t>
    <phoneticPr fontId="1" type="noConversion"/>
  </si>
  <si>
    <t>24MSCU3054I-0034-</t>
    <phoneticPr fontId="1" type="noConversion"/>
  </si>
  <si>
    <t>MEDUP1695048</t>
    <phoneticPr fontId="1" type="noConversion"/>
  </si>
  <si>
    <t>MSDU9834262</t>
    <phoneticPr fontId="1" type="noConversion"/>
  </si>
  <si>
    <t>MSC LAUSANNE VI</t>
    <phoneticPr fontId="1" type="noConversion"/>
  </si>
  <si>
    <t>SK
당
결
PL</t>
    <phoneticPr fontId="1" type="noConversion"/>
  </si>
  <si>
    <t>2층
3층
4층
1층</t>
    <phoneticPr fontId="1" type="noConversion"/>
  </si>
  <si>
    <t>S.I.F-1001
S.I.F-2014
S.I.F-1
S.I.F-103</t>
    <phoneticPr fontId="1" type="noConversion"/>
  </si>
  <si>
    <t>2024.03.08</t>
    <phoneticPr fontId="1" type="noConversion"/>
  </si>
  <si>
    <t>을
65</t>
    <phoneticPr fontId="1" type="noConversion"/>
  </si>
  <si>
    <t>2024.03.09</t>
    <phoneticPr fontId="1" type="noConversion"/>
  </si>
  <si>
    <t>CAPE KORTIA</t>
    <phoneticPr fontId="1" type="noConversion"/>
  </si>
  <si>
    <t>SNKO190240201653</t>
    <phoneticPr fontId="1" type="noConversion"/>
  </si>
  <si>
    <t>SAWASDEE ALTAIR</t>
    <phoneticPr fontId="1" type="noConversion"/>
  </si>
  <si>
    <t>24SNKO1009I-6095-</t>
    <phoneticPr fontId="1" type="noConversion"/>
  </si>
  <si>
    <t>HDMUSAOA24067300</t>
    <phoneticPr fontId="1" type="noConversion"/>
  </si>
  <si>
    <t>HDMUSAOA24067300</t>
    <phoneticPr fontId="1" type="noConversion"/>
  </si>
  <si>
    <t>HYUNDAI HONGKONG</t>
    <phoneticPr fontId="1" type="noConversion"/>
  </si>
  <si>
    <t>24HDMUA093I-0130-</t>
    <phoneticPr fontId="1" type="noConversion"/>
  </si>
  <si>
    <t>2024.03.10</t>
    <phoneticPr fontId="1" type="noConversion"/>
  </si>
  <si>
    <t>HDMUSAOA24067309</t>
    <phoneticPr fontId="1" type="noConversion"/>
  </si>
  <si>
    <t>24HDMUA093I-0131-</t>
    <phoneticPr fontId="1" type="noConversion"/>
  </si>
  <si>
    <t>24HDMUA093I-0145-</t>
    <phoneticPr fontId="1" type="noConversion"/>
  </si>
  <si>
    <t>24HDMUA093I-0146-</t>
    <phoneticPr fontId="1" type="noConversion"/>
  </si>
  <si>
    <t>MARSEILLE MAERSK</t>
    <phoneticPr fontId="1" type="noConversion"/>
  </si>
  <si>
    <t>24MAEU0201I-1051-</t>
    <phoneticPr fontId="1" type="noConversion"/>
  </si>
  <si>
    <t>2024.03.11</t>
    <phoneticPr fontId="1" type="noConversion"/>
  </si>
  <si>
    <t>2023.12.8,11,14,16,18,19</t>
    <phoneticPr fontId="1" type="noConversion"/>
  </si>
  <si>
    <t>축</t>
    <phoneticPr fontId="1" type="noConversion"/>
  </si>
  <si>
    <t>2024.03.13</t>
    <phoneticPr fontId="1" type="noConversion"/>
  </si>
  <si>
    <t>2024.03.15</t>
    <phoneticPr fontId="1" type="noConversion"/>
  </si>
  <si>
    <t>2024.03.17</t>
    <phoneticPr fontId="1" type="noConversion"/>
  </si>
  <si>
    <t>카
진</t>
    <phoneticPr fontId="1" type="noConversion"/>
  </si>
  <si>
    <t>1375
604</t>
    <phoneticPr fontId="1" type="noConversion"/>
  </si>
  <si>
    <t>2023.10.2~16
2023.7.19~8.31</t>
    <phoneticPr fontId="1" type="noConversion"/>
  </si>
  <si>
    <t>2024.1.24~27</t>
    <phoneticPr fontId="1" type="noConversion"/>
  </si>
  <si>
    <t>2024.1.16,19,20,22~24</t>
    <phoneticPr fontId="1" type="noConversion"/>
  </si>
  <si>
    <t>NSSLLCBSC2400205</t>
    <phoneticPr fontId="1" type="noConversion"/>
  </si>
  <si>
    <t>STARSHIP AQUILA</t>
    <phoneticPr fontId="1" type="noConversion"/>
  </si>
  <si>
    <t>24NSSLC057I-3001-</t>
    <phoneticPr fontId="1" type="noConversion"/>
  </si>
  <si>
    <t>2024.03.19</t>
    <phoneticPr fontId="1" type="noConversion"/>
  </si>
  <si>
    <t>24NSSLC057I-3002-</t>
    <phoneticPr fontId="1" type="noConversion"/>
  </si>
  <si>
    <t>MEDUSF396254</t>
    <phoneticPr fontId="1" type="noConversion"/>
  </si>
  <si>
    <t>MSC ERICA</t>
    <phoneticPr fontId="1" type="noConversion"/>
  </si>
  <si>
    <t>MEDUSF396296</t>
    <phoneticPr fontId="1" type="noConversion"/>
  </si>
  <si>
    <t>MAEUJBS211195</t>
    <phoneticPr fontId="1" type="noConversion"/>
  </si>
  <si>
    <t>24MSCU2045I-1200-</t>
    <phoneticPr fontId="1" type="noConversion"/>
  </si>
  <si>
    <t>MAEUJBS209563</t>
    <phoneticPr fontId="1" type="noConversion"/>
  </si>
  <si>
    <t>GSL NINGBO</t>
    <phoneticPr fontId="1" type="noConversion"/>
  </si>
  <si>
    <t>24MSCU3102I-1064-</t>
    <phoneticPr fontId="1" type="noConversion"/>
  </si>
  <si>
    <t>2024.03.24</t>
    <phoneticPr fontId="1" type="noConversion"/>
  </si>
  <si>
    <t>24MSCU3102I-1088-</t>
    <phoneticPr fontId="1" type="noConversion"/>
  </si>
  <si>
    <t>삼성웰스토리㈜</t>
    <phoneticPr fontId="1" type="noConversion"/>
  </si>
  <si>
    <t>숄더벗</t>
    <phoneticPr fontId="1" type="noConversion"/>
  </si>
  <si>
    <t>P-244I</t>
    <phoneticPr fontId="1" type="noConversion"/>
  </si>
  <si>
    <t>돈육</t>
    <phoneticPr fontId="1" type="noConversion"/>
  </si>
  <si>
    <t>숄더벗(목심/앞다리)</t>
    <phoneticPr fontId="1" type="noConversion"/>
  </si>
  <si>
    <t>2024.1.26~31</t>
    <phoneticPr fontId="1" type="noConversion"/>
  </si>
  <si>
    <t>OOLU2146151570</t>
    <phoneticPr fontId="1" type="noConversion"/>
  </si>
  <si>
    <t>OOCL BRUSSELS</t>
    <phoneticPr fontId="1" type="noConversion"/>
  </si>
  <si>
    <t>24OOLU0054I-4091-</t>
    <phoneticPr fontId="1" type="noConversion"/>
  </si>
  <si>
    <t>2024.03.25</t>
    <phoneticPr fontId="1" type="noConversion"/>
  </si>
  <si>
    <t>MEDUP1734987</t>
    <phoneticPr fontId="1" type="noConversion"/>
  </si>
  <si>
    <t>MSC ELISA XIII</t>
    <phoneticPr fontId="1" type="noConversion"/>
  </si>
  <si>
    <t>24MSCU5059I-0006-</t>
    <phoneticPr fontId="1" type="noConversion"/>
  </si>
  <si>
    <t>2024.03.26</t>
    <phoneticPr fontId="1" type="noConversion"/>
  </si>
  <si>
    <t>MEDUP1743590</t>
    <phoneticPr fontId="1" type="noConversion"/>
  </si>
  <si>
    <t>24MSCU5059I-0003-</t>
    <phoneticPr fontId="1" type="noConversion"/>
  </si>
  <si>
    <t>MAEUJBS211534</t>
    <phoneticPr fontId="1" type="noConversion"/>
  </si>
  <si>
    <t>MSC ZOE</t>
    <phoneticPr fontId="1" type="noConversion"/>
  </si>
  <si>
    <t>24MSCU2046I-1087-</t>
    <phoneticPr fontId="1" type="noConversion"/>
  </si>
  <si>
    <t>2024.03.28</t>
    <phoneticPr fontId="1" type="noConversion"/>
  </si>
  <si>
    <t>MAEUJBS211544</t>
    <phoneticPr fontId="1" type="noConversion"/>
  </si>
  <si>
    <t>24MSCU2046I-1088-</t>
    <phoneticPr fontId="1" type="noConversion"/>
  </si>
  <si>
    <t>SEKU9303249</t>
    <phoneticPr fontId="1" type="noConversion"/>
  </si>
  <si>
    <t>DJSCLCH240000682</t>
    <phoneticPr fontId="1" type="noConversion"/>
  </si>
  <si>
    <t>MAEUSSZ761530</t>
    <phoneticPr fontId="1" type="noConversion"/>
  </si>
  <si>
    <t>24MSCU3103I-1130-</t>
    <phoneticPr fontId="1" type="noConversion"/>
  </si>
  <si>
    <t>2024.03.30</t>
    <phoneticPr fontId="1" type="noConversion"/>
  </si>
  <si>
    <t>ONEYSAOE03091600</t>
    <phoneticPr fontId="1" type="noConversion"/>
  </si>
  <si>
    <t>TAYMA EXPRESS</t>
    <phoneticPr fontId="1" type="noConversion"/>
  </si>
  <si>
    <t>24HLCU6834I-5086-</t>
    <phoneticPr fontId="1" type="noConversion"/>
  </si>
  <si>
    <t>2024.04.01</t>
    <phoneticPr fontId="1" type="noConversion"/>
  </si>
  <si>
    <t>래1</t>
    <phoneticPr fontId="1" type="noConversion"/>
  </si>
  <si>
    <t>HLCUPN4240174732</t>
    <phoneticPr fontId="1" type="noConversion"/>
  </si>
  <si>
    <t>MSC TINA</t>
    <phoneticPr fontId="1" type="noConversion"/>
  </si>
  <si>
    <t>24MSCU2062I-6013-</t>
    <phoneticPr fontId="1" type="noConversion"/>
  </si>
  <si>
    <t>2024.04.03</t>
    <phoneticPr fontId="1" type="noConversion"/>
  </si>
  <si>
    <t>래2</t>
    <phoneticPr fontId="1" type="noConversion"/>
  </si>
  <si>
    <t>24MSCU2062I-6014-</t>
    <phoneticPr fontId="1" type="noConversion"/>
  </si>
  <si>
    <t>24MSCU2062I-6006-</t>
    <phoneticPr fontId="1" type="noConversion"/>
  </si>
  <si>
    <t>2024.04.02</t>
    <phoneticPr fontId="1" type="noConversion"/>
  </si>
  <si>
    <t>24MSCU2062I-6007-</t>
    <phoneticPr fontId="1" type="noConversion"/>
  </si>
  <si>
    <t>HLCUPN4240164897</t>
    <phoneticPr fontId="1" type="noConversion"/>
  </si>
  <si>
    <t>24MSCU2062I-6008-</t>
    <phoneticPr fontId="1" type="noConversion"/>
  </si>
  <si>
    <t>편3</t>
    <phoneticPr fontId="1" type="noConversion"/>
  </si>
  <si>
    <t>HLCUPN4240165286</t>
    <phoneticPr fontId="1" type="noConversion"/>
  </si>
  <si>
    <t>24MSCU2062I-6009-</t>
    <phoneticPr fontId="1" type="noConversion"/>
  </si>
  <si>
    <t>2024.04.02</t>
    <phoneticPr fontId="1" type="noConversion"/>
  </si>
  <si>
    <t>편4</t>
    <phoneticPr fontId="1" type="noConversion"/>
  </si>
  <si>
    <t>24MSCU2062I-6011-</t>
    <phoneticPr fontId="1" type="noConversion"/>
  </si>
  <si>
    <t>ONEYSAOE02329900</t>
    <phoneticPr fontId="1" type="noConversion"/>
  </si>
  <si>
    <t>24MSCU2062I-5022-</t>
    <phoneticPr fontId="1" type="noConversion"/>
  </si>
  <si>
    <t>COSU6376072370</t>
    <phoneticPr fontId="1" type="noConversion"/>
  </si>
  <si>
    <t>S.I.F-2212</t>
    <phoneticPr fontId="1" type="noConversion"/>
  </si>
  <si>
    <t>닭발35GUP</t>
    <phoneticPr fontId="1" type="noConversion"/>
  </si>
  <si>
    <t>COSU6376072379</t>
    <phoneticPr fontId="1" type="noConversion"/>
  </si>
  <si>
    <t>FBIU003886</t>
    <phoneticPr fontId="1" type="noConversion"/>
  </si>
  <si>
    <t>S.I.F-2212</t>
    <phoneticPr fontId="1" type="noConversion"/>
  </si>
  <si>
    <t>2024.1.4~10</t>
    <phoneticPr fontId="1" type="noConversion"/>
  </si>
  <si>
    <t>2024.04.04</t>
    <phoneticPr fontId="1" type="noConversion"/>
  </si>
  <si>
    <t>2024.04.06</t>
    <phoneticPr fontId="1" type="noConversion"/>
  </si>
  <si>
    <t>SM</t>
    <phoneticPr fontId="1" type="noConversion"/>
  </si>
  <si>
    <t>2024.04.09</t>
    <phoneticPr fontId="1" type="noConversion"/>
  </si>
  <si>
    <t>24MAEU0271I-1008-</t>
    <phoneticPr fontId="1" type="noConversion"/>
  </si>
  <si>
    <t>CSCL LONG BEACH</t>
    <phoneticPr fontId="1" type="noConversion"/>
  </si>
  <si>
    <t>ONE AMAZON</t>
    <phoneticPr fontId="1" type="noConversion"/>
  </si>
  <si>
    <t>24ONEY0433I-0145-</t>
    <phoneticPr fontId="1" type="noConversion"/>
  </si>
  <si>
    <t>ONE AMAZON</t>
    <phoneticPr fontId="1" type="noConversion"/>
  </si>
  <si>
    <t>24ONEY0433I-6026-</t>
    <phoneticPr fontId="1" type="noConversion"/>
  </si>
  <si>
    <t>2024.04.11</t>
    <phoneticPr fontId="1" type="noConversion"/>
  </si>
  <si>
    <t>24ONEY0433I-0143-</t>
    <phoneticPr fontId="1" type="noConversion"/>
  </si>
  <si>
    <t>2024.04.10</t>
    <phoneticPr fontId="1" type="noConversion"/>
  </si>
  <si>
    <t>2024.04.13</t>
    <phoneticPr fontId="1" type="noConversion"/>
  </si>
  <si>
    <t>오케이푸드</t>
    <phoneticPr fontId="1" type="noConversion"/>
  </si>
  <si>
    <t>2024.04.14</t>
    <phoneticPr fontId="1" type="noConversion"/>
  </si>
  <si>
    <t>혼
KA
52</t>
    <phoneticPr fontId="1" type="noConversion"/>
  </si>
  <si>
    <t>4층
3층
4층</t>
    <phoneticPr fontId="1" type="noConversion"/>
  </si>
  <si>
    <t>S.I.F-2014
S.I.F-18
S.I.F-103</t>
    <phoneticPr fontId="1" type="noConversion"/>
  </si>
  <si>
    <t>브라질</t>
    <phoneticPr fontId="1" type="noConversion"/>
  </si>
  <si>
    <t>MSC APOLLINE</t>
    <phoneticPr fontId="1" type="noConversion"/>
  </si>
  <si>
    <t>24MSCU4164I-0043-</t>
    <phoneticPr fontId="1" type="noConversion"/>
  </si>
  <si>
    <t>MEDUSF405501</t>
    <phoneticPr fontId="1" type="noConversion"/>
  </si>
  <si>
    <t>24MSCU4164I-0077-</t>
    <phoneticPr fontId="1" type="noConversion"/>
  </si>
  <si>
    <t>주식회사 뉴아시아</t>
    <phoneticPr fontId="1" type="noConversion"/>
  </si>
  <si>
    <t>KMTCLCH4688966</t>
    <phoneticPr fontId="1" type="noConversion"/>
  </si>
  <si>
    <t>HEUNG A BANGKOK</t>
    <phoneticPr fontId="1" type="noConversion"/>
  </si>
  <si>
    <t>24HASL0712I-0117-</t>
    <phoneticPr fontId="1" type="noConversion"/>
  </si>
  <si>
    <t>2024.04.16</t>
    <phoneticPr fontId="1" type="noConversion"/>
  </si>
  <si>
    <t>양</t>
    <phoneticPr fontId="1" type="noConversion"/>
  </si>
  <si>
    <t>MEDUE8054656</t>
    <phoneticPr fontId="1" type="noConversion"/>
  </si>
  <si>
    <t>6
양</t>
    <phoneticPr fontId="1" type="noConversion"/>
  </si>
  <si>
    <t>S.I.F-103
S.I.F-2014</t>
    <phoneticPr fontId="1" type="noConversion"/>
  </si>
  <si>
    <t>2024.04.25</t>
    <phoneticPr fontId="1" type="noConversion"/>
  </si>
  <si>
    <t>NSSLBKBSC2400276</t>
    <phoneticPr fontId="1" type="noConversion"/>
  </si>
  <si>
    <t>24POBULM02I-3002-</t>
    <phoneticPr fontId="1" type="noConversion"/>
  </si>
  <si>
    <t>2024.04.23</t>
    <phoneticPr fontId="1" type="noConversion"/>
  </si>
  <si>
    <t>MSC VICTORIA</t>
    <phoneticPr fontId="1" type="noConversion"/>
  </si>
  <si>
    <t>24MSCU4158I-6022-</t>
    <phoneticPr fontId="1" type="noConversion"/>
  </si>
  <si>
    <t>꾸1</t>
    <phoneticPr fontId="1" type="noConversion"/>
  </si>
  <si>
    <t>HLCUPN4240170194</t>
    <phoneticPr fontId="1" type="noConversion"/>
  </si>
  <si>
    <t>24MSCU4158I-6010-</t>
    <phoneticPr fontId="1" type="noConversion"/>
  </si>
  <si>
    <t>2024.04.25</t>
    <phoneticPr fontId="1" type="noConversion"/>
  </si>
  <si>
    <t>2024.04.25</t>
    <phoneticPr fontId="1" type="noConversion"/>
  </si>
  <si>
    <t>MEDUSF401823</t>
    <phoneticPr fontId="1" type="noConversion"/>
  </si>
  <si>
    <t>HYUNDAI EARTH</t>
    <phoneticPr fontId="1" type="noConversion"/>
  </si>
  <si>
    <t>24HDMUA152I-5021-</t>
    <phoneticPr fontId="1" type="noConversion"/>
  </si>
  <si>
    <t>2024.04.24</t>
    <phoneticPr fontId="1" type="noConversion"/>
  </si>
  <si>
    <t>MEDUP1766989</t>
    <phoneticPr fontId="1" type="noConversion"/>
  </si>
  <si>
    <t>SR다리살</t>
    <phoneticPr fontId="1" type="noConversion"/>
  </si>
  <si>
    <t>2024.2.7~13</t>
    <phoneticPr fontId="1" type="noConversion"/>
  </si>
  <si>
    <t>LA</t>
    <phoneticPr fontId="1" type="noConversion"/>
  </si>
  <si>
    <t>HLCUIT1240213129</t>
    <phoneticPr fontId="1" type="noConversion"/>
  </si>
  <si>
    <t>POSORJA EXPRESS</t>
    <phoneticPr fontId="1" type="noConversion"/>
  </si>
  <si>
    <t>24HLCU6913I-0056-</t>
    <phoneticPr fontId="1" type="noConversion"/>
  </si>
  <si>
    <t>2024.04.27</t>
    <phoneticPr fontId="1" type="noConversion"/>
  </si>
  <si>
    <t>꾸2</t>
    <phoneticPr fontId="1" type="noConversion"/>
  </si>
  <si>
    <t>HLCUPN4240270287</t>
    <phoneticPr fontId="1" type="noConversion"/>
  </si>
  <si>
    <t>24MSCU4158I-6030-</t>
    <phoneticPr fontId="1" type="noConversion"/>
  </si>
  <si>
    <t>HLCUIT1240213162</t>
    <phoneticPr fontId="1" type="noConversion"/>
  </si>
  <si>
    <t>24HLCU6913I-0059-</t>
    <phoneticPr fontId="1" type="noConversion"/>
  </si>
  <si>
    <t>A</t>
    <phoneticPr fontId="1" type="noConversion"/>
  </si>
  <si>
    <t>NSSLLCBSC2400337</t>
    <phoneticPr fontId="1" type="noConversion"/>
  </si>
  <si>
    <t>Q</t>
    <phoneticPr fontId="1" type="noConversion"/>
  </si>
  <si>
    <t>2024.2.13~17,19,20</t>
    <phoneticPr fontId="1" type="noConversion"/>
  </si>
  <si>
    <t>NSSLLCBSC2400338</t>
    <phoneticPr fontId="1" type="noConversion"/>
  </si>
  <si>
    <t>24NSSLD058I-3027-</t>
    <phoneticPr fontId="1" type="noConversion"/>
  </si>
  <si>
    <t>2024.3.7~9,11~15</t>
    <phoneticPr fontId="1" type="noConversion"/>
  </si>
  <si>
    <t>MAEUJBS210595</t>
    <phoneticPr fontId="1" type="noConversion"/>
  </si>
  <si>
    <t>METHONI</t>
    <phoneticPr fontId="1" type="noConversion"/>
  </si>
  <si>
    <t>24MAEU0335I-1035-</t>
    <phoneticPr fontId="1" type="noConversion"/>
  </si>
  <si>
    <t>2024.04.29</t>
    <phoneticPr fontId="1" type="noConversion"/>
  </si>
  <si>
    <t>MEDUE8113593</t>
    <phoneticPr fontId="1" type="noConversion"/>
  </si>
  <si>
    <t>24MSCU4196I-0117-</t>
    <phoneticPr fontId="1" type="noConversion"/>
  </si>
  <si>
    <t>2024.05.03</t>
    <phoneticPr fontId="1" type="noConversion"/>
  </si>
  <si>
    <t>24MAEU0332I-1124-</t>
    <phoneticPr fontId="1" type="noConversion"/>
  </si>
  <si>
    <t>2024.05.05</t>
    <phoneticPr fontId="1" type="noConversion"/>
  </si>
  <si>
    <t>24NSSLD111I-0041-</t>
    <phoneticPr fontId="1" type="noConversion"/>
  </si>
  <si>
    <t>2024.05.02</t>
    <phoneticPr fontId="1" type="noConversion"/>
  </si>
  <si>
    <t>MSC CELESTINO MARESC</t>
    <phoneticPr fontId="1" type="noConversion"/>
  </si>
  <si>
    <t>MSC CELESTINO MARESC</t>
    <phoneticPr fontId="1" type="noConversion"/>
  </si>
  <si>
    <t>24MSCU4216I-0071-</t>
    <phoneticPr fontId="1" type="noConversion"/>
  </si>
  <si>
    <t>HYUNDAI PLATINUM</t>
    <phoneticPr fontId="1" type="noConversion"/>
  </si>
  <si>
    <t>24HDMUA136I-0153-</t>
    <phoneticPr fontId="1" type="noConversion"/>
  </si>
  <si>
    <t>2024.05.06</t>
    <phoneticPr fontId="1" type="noConversion"/>
  </si>
  <si>
    <t>24HDMUA136I-0154-</t>
    <phoneticPr fontId="1" type="noConversion"/>
  </si>
  <si>
    <t>MSC CAROLINA</t>
    <phoneticPr fontId="1" type="noConversion"/>
  </si>
  <si>
    <t>2024.05.09</t>
    <phoneticPr fontId="1" type="noConversion"/>
  </si>
  <si>
    <t>폭2</t>
    <phoneticPr fontId="1" type="noConversion"/>
  </si>
  <si>
    <t>폭3</t>
    <phoneticPr fontId="1" type="noConversion"/>
  </si>
  <si>
    <t>2024.05.10</t>
    <phoneticPr fontId="1" type="noConversion"/>
  </si>
  <si>
    <t>2024.05.10</t>
    <phoneticPr fontId="1" type="noConversion"/>
  </si>
  <si>
    <t>MEDUP1800994</t>
    <phoneticPr fontId="4" type="noConversion"/>
  </si>
  <si>
    <t>2024.05.12</t>
    <phoneticPr fontId="1" type="noConversion"/>
  </si>
  <si>
    <t>2024.05.11</t>
    <phoneticPr fontId="1" type="noConversion"/>
  </si>
  <si>
    <t>2024.05.14</t>
    <phoneticPr fontId="1" type="noConversion"/>
  </si>
  <si>
    <t>HDMUSAOA14940210</t>
    <phoneticPr fontId="1" type="noConversion"/>
  </si>
  <si>
    <t>24HDMUA175I-0088-</t>
    <phoneticPr fontId="1" type="noConversion"/>
  </si>
  <si>
    <t>2024.05.14</t>
    <phoneticPr fontId="1" type="noConversion"/>
  </si>
  <si>
    <t>HDMUSAOA14940213</t>
    <phoneticPr fontId="1" type="noConversion"/>
  </si>
  <si>
    <t>HYUNDAI GOODWILL</t>
    <phoneticPr fontId="1" type="noConversion"/>
  </si>
  <si>
    <t>24HDMUA175I-0091-</t>
    <phoneticPr fontId="1" type="noConversion"/>
  </si>
  <si>
    <t>HDMUSAOA14940217</t>
    <phoneticPr fontId="1" type="noConversion"/>
  </si>
  <si>
    <t>24HDMUA175I-0092-</t>
    <phoneticPr fontId="1" type="noConversion"/>
  </si>
  <si>
    <t>24MSCU4221I-0046-</t>
    <phoneticPr fontId="1" type="noConversion"/>
  </si>
  <si>
    <t>2024.05.16</t>
    <phoneticPr fontId="1" type="noConversion"/>
  </si>
  <si>
    <t>HDMUSAOA14940212</t>
    <phoneticPr fontId="1" type="noConversion"/>
  </si>
  <si>
    <t>MAEUSSZ764259</t>
    <phoneticPr fontId="1" type="noConversion"/>
  </si>
  <si>
    <t>CELANDINE</t>
    <phoneticPr fontId="1" type="noConversion"/>
  </si>
  <si>
    <t>2024.05.15</t>
    <phoneticPr fontId="1" type="noConversion"/>
  </si>
  <si>
    <t>MAEUSSZ764262</t>
    <phoneticPr fontId="1" type="noConversion"/>
  </si>
  <si>
    <t>24MAEU0369I-1092-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</si>
  <si>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</si>
  <si>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</si>
  <si>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</si>
  <si>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</si>
  <si>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</si>
  <si>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</si>
  <si>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효2</t>
    <phoneticPr fontId="1" type="noConversion"/>
  </si>
  <si>
    <t>HLCUSS5240345888</t>
    <phoneticPr fontId="1" type="noConversion"/>
  </si>
  <si>
    <t>24HDMUA215I-6067-</t>
    <phoneticPr fontId="1" type="noConversion"/>
  </si>
  <si>
    <t>꾸3</t>
    <phoneticPr fontId="1" type="noConversion"/>
  </si>
  <si>
    <t>24MSCU5099I-0023-</t>
    <phoneticPr fontId="1" type="noConversion"/>
  </si>
  <si>
    <t>2024.05.21</t>
    <phoneticPr fontId="1" type="noConversion"/>
  </si>
  <si>
    <t>MSC MARTINA MARIA</t>
    <phoneticPr fontId="1" type="noConversion"/>
  </si>
  <si>
    <t>24MSCU5099I-0024-</t>
    <phoneticPr fontId="1" type="noConversion"/>
  </si>
  <si>
    <t>MSC JASPER VIII</t>
    <phoneticPr fontId="1" type="noConversion"/>
  </si>
  <si>
    <t>24MSCU3166I-1118-</t>
    <phoneticPr fontId="1" type="noConversion"/>
  </si>
  <si>
    <t>2024.05.20</t>
    <phoneticPr fontId="1" type="noConversion"/>
  </si>
  <si>
    <t>24HLCU7023I-0009-</t>
    <phoneticPr fontId="1" type="noConversion"/>
  </si>
  <si>
    <t>2024.05.21</t>
    <phoneticPr fontId="1" type="noConversion"/>
  </si>
  <si>
    <t>24HLCU7023I-0027-</t>
    <phoneticPr fontId="1" type="noConversion"/>
  </si>
  <si>
    <t>HLCUPN4240361723</t>
    <phoneticPr fontId="1" type="noConversion"/>
  </si>
  <si>
    <t>HYUNDAI JUPITER</t>
    <phoneticPr fontId="1" type="noConversion"/>
  </si>
  <si>
    <t>2024.05.22</t>
    <phoneticPr fontId="1" type="noConversion"/>
  </si>
  <si>
    <t>24HDMUA217I-6014-</t>
    <phoneticPr fontId="1" type="noConversion"/>
  </si>
  <si>
    <t>HLCUPN4240367054</t>
    <phoneticPr fontId="1" type="noConversion"/>
  </si>
  <si>
    <t>24HDMUA217I-6015-</t>
    <phoneticPr fontId="1" type="noConversion"/>
  </si>
  <si>
    <t>24HLCU7023I-0028-</t>
    <phoneticPr fontId="1" type="noConversion"/>
  </si>
  <si>
    <t>MAEUJBS219860</t>
    <phoneticPr fontId="1" type="noConversion"/>
  </si>
  <si>
    <t>ARTOTINA</t>
    <phoneticPr fontId="1" type="noConversion"/>
  </si>
  <si>
    <t>2024.05.24</t>
    <phoneticPr fontId="1" type="noConversion"/>
  </si>
  <si>
    <t>MAEU720021298</t>
    <phoneticPr fontId="1" type="noConversion"/>
  </si>
  <si>
    <t>벼1</t>
    <phoneticPr fontId="1" type="noConversion"/>
  </si>
  <si>
    <t>YM TRILLION</t>
    <phoneticPr fontId="1" type="noConversion"/>
  </si>
  <si>
    <t>24YMJA0096I-5033-</t>
    <phoneticPr fontId="1" type="noConversion"/>
  </si>
  <si>
    <t>HLCUIT1240318723</t>
    <phoneticPr fontId="1" type="noConversion"/>
  </si>
  <si>
    <t>NEW YORK EXPRESS</t>
    <phoneticPr fontId="1" type="noConversion"/>
  </si>
  <si>
    <t>2024.05.26</t>
    <phoneticPr fontId="1" type="noConversion"/>
  </si>
  <si>
    <t>NEW YORK EXPRESS</t>
    <phoneticPr fontId="1" type="noConversion"/>
  </si>
  <si>
    <t>24HLCU7024I-0026-</t>
    <phoneticPr fontId="1" type="noConversion"/>
  </si>
  <si>
    <t>GERNER MAERSK</t>
    <phoneticPr fontId="1" type="noConversion"/>
  </si>
  <si>
    <t>24MAEU0395I-5026-</t>
    <phoneticPr fontId="1" type="noConversion"/>
  </si>
  <si>
    <t>24MAEU0395I-5027-</t>
    <phoneticPr fontId="1" type="noConversion"/>
  </si>
  <si>
    <t>HDMUSAOA92937401</t>
    <phoneticPr fontId="1" type="noConversion"/>
  </si>
  <si>
    <t>24HDMUA178I-0116-</t>
    <phoneticPr fontId="1" type="noConversion"/>
  </si>
  <si>
    <t>HDMUSAOA92937404</t>
    <phoneticPr fontId="1" type="noConversion"/>
  </si>
  <si>
    <t>HYUNDAI PRESTIGE</t>
    <phoneticPr fontId="1" type="noConversion"/>
  </si>
  <si>
    <t>24MAEU0401i-1133</t>
    <phoneticPr fontId="1" type="noConversion"/>
  </si>
  <si>
    <t>2024.05.29</t>
    <phoneticPr fontId="1" type="noConversion"/>
  </si>
  <si>
    <t>2024.06.02</t>
    <phoneticPr fontId="1" type="noConversion"/>
  </si>
  <si>
    <t>24HDMUA224I-6010-</t>
    <phoneticPr fontId="1" type="noConversion"/>
  </si>
  <si>
    <t>HDMUSAOA84495308</t>
    <phoneticPr fontId="1" type="noConversion"/>
  </si>
  <si>
    <t>2024.06.03</t>
    <phoneticPr fontId="1" type="noConversion"/>
  </si>
  <si>
    <t>2024.06.05</t>
    <phoneticPr fontId="1" type="noConversion"/>
  </si>
  <si>
    <t>2024.06.06</t>
    <phoneticPr fontId="1" type="noConversion"/>
  </si>
  <si>
    <t>백</t>
    <phoneticPr fontId="1" type="noConversion"/>
  </si>
  <si>
    <t>2024.06.07</t>
    <phoneticPr fontId="1" type="noConversion"/>
  </si>
  <si>
    <t>울</t>
    <phoneticPr fontId="1" type="noConversion"/>
  </si>
  <si>
    <t>MSC GULSUN</t>
    <phoneticPr fontId="1" type="noConversion"/>
  </si>
  <si>
    <t>24MSCU4267I-0077-</t>
    <phoneticPr fontId="1" type="noConversion"/>
  </si>
  <si>
    <t>TF</t>
    <phoneticPr fontId="1" type="noConversion"/>
  </si>
  <si>
    <t>24COHEY441I-9003-</t>
    <phoneticPr fontId="1" type="noConversion"/>
  </si>
  <si>
    <t>2024.06.11</t>
    <phoneticPr fontId="1" type="noConversion"/>
  </si>
  <si>
    <t>LITTLE ATHINA</t>
    <phoneticPr fontId="1" type="noConversion"/>
  </si>
  <si>
    <t>24MAEU0432I-1148-</t>
    <phoneticPr fontId="1" type="noConversion"/>
  </si>
  <si>
    <t>MEDUE8157236</t>
    <phoneticPr fontId="1" type="noConversion"/>
  </si>
  <si>
    <t>MSC JADE</t>
    <phoneticPr fontId="1" type="noConversion"/>
  </si>
  <si>
    <t>24MSCU2088I-0084-</t>
    <phoneticPr fontId="1" type="noConversion"/>
  </si>
  <si>
    <t>24MSCU2088I-0210-</t>
    <phoneticPr fontId="1" type="noConversion"/>
  </si>
  <si>
    <t>2024.06.14</t>
    <phoneticPr fontId="1" type="noConversion"/>
  </si>
  <si>
    <t>2024.06.15</t>
    <phoneticPr fontId="1" type="noConversion"/>
  </si>
  <si>
    <t>2024.06.17</t>
    <phoneticPr fontId="1" type="noConversion"/>
  </si>
  <si>
    <t>2024.3.29,30,.4.,1~5,5.13,14</t>
    <phoneticPr fontId="1" type="noConversion"/>
  </si>
  <si>
    <t>SNKO190240502987</t>
    <phoneticPr fontId="1" type="noConversion"/>
  </si>
  <si>
    <t>SAWASDEE ALTAIR</t>
    <phoneticPr fontId="1" type="noConversion"/>
  </si>
  <si>
    <t>24SNKO2604I-6081-</t>
    <phoneticPr fontId="1" type="noConversion"/>
  </si>
  <si>
    <t>MAEUSSZ765975</t>
    <phoneticPr fontId="1" type="noConversion"/>
  </si>
  <si>
    <t>24MAEU0430I-1123-</t>
    <phoneticPr fontId="1" type="noConversion"/>
  </si>
  <si>
    <t>HDMUSAOA70546007</t>
    <phoneticPr fontId="1" type="noConversion"/>
  </si>
  <si>
    <t>2024.06.16</t>
    <phoneticPr fontId="1" type="noConversion"/>
  </si>
  <si>
    <t>HDMUSAOA70546009</t>
    <phoneticPr fontId="1" type="noConversion"/>
  </si>
  <si>
    <t>24HDMUA235I-0099-</t>
    <phoneticPr fontId="1" type="noConversion"/>
  </si>
  <si>
    <t>2024.06.16</t>
    <phoneticPr fontId="1" type="noConversion"/>
  </si>
  <si>
    <t>24HDMUA235I-0100-</t>
    <phoneticPr fontId="1" type="noConversion"/>
  </si>
  <si>
    <t>HDMUSAOA70546000</t>
    <phoneticPr fontId="1" type="noConversion"/>
  </si>
  <si>
    <t>ONEYSAOE12607900</t>
    <phoneticPr fontId="1" type="noConversion"/>
  </si>
  <si>
    <t>ONEYSAOE12607908</t>
    <phoneticPr fontId="1" type="noConversion"/>
  </si>
  <si>
    <t>HMM PERIDOT</t>
    <phoneticPr fontId="1" type="noConversion"/>
  </si>
  <si>
    <t>24HDMUA250I-5017-</t>
    <phoneticPr fontId="1" type="noConversion"/>
  </si>
  <si>
    <t>ONEYSAOE13329403</t>
    <phoneticPr fontId="1" type="noConversion"/>
  </si>
  <si>
    <t>24MSCU4268I-0549-</t>
    <phoneticPr fontId="1" type="noConversion"/>
  </si>
  <si>
    <t>2024.06.19</t>
    <phoneticPr fontId="1" type="noConversion"/>
  </si>
  <si>
    <t>MEDUP1814581</t>
    <phoneticPr fontId="1" type="noConversion"/>
  </si>
  <si>
    <t>MSC SHANELLE V</t>
    <phoneticPr fontId="1" type="noConversion"/>
  </si>
  <si>
    <t>2024.06.24</t>
    <phoneticPr fontId="1" type="noConversion"/>
  </si>
  <si>
    <t>2024.5.14~18,20</t>
    <phoneticPr fontId="1" type="noConversion"/>
  </si>
  <si>
    <t>2024.06.23</t>
    <phoneticPr fontId="1" type="noConversion"/>
  </si>
  <si>
    <t>3층
4층
3층</t>
    <phoneticPr fontId="1" type="noConversion"/>
  </si>
  <si>
    <t>SA다리살(308)
SA다리살(1049)
SA다리살(591)</t>
    <phoneticPr fontId="1" type="noConversion"/>
  </si>
  <si>
    <t>2024.1.16~27
2024.2.14~3.11
2024.2.20~3.4</t>
    <phoneticPr fontId="1" type="noConversion"/>
  </si>
  <si>
    <t>2024.2.16~4.18</t>
    <phoneticPr fontId="1" type="noConversion"/>
  </si>
  <si>
    <t>2024.06.27</t>
    <phoneticPr fontId="1" type="noConversion"/>
  </si>
  <si>
    <t>사
G</t>
    <phoneticPr fontId="1" type="noConversion"/>
  </si>
  <si>
    <t>3층
4층</t>
    <phoneticPr fontId="1" type="noConversion"/>
  </si>
  <si>
    <t>2024.2.24
2024.2.25~3.13</t>
    <phoneticPr fontId="1" type="noConversion"/>
  </si>
  <si>
    <t>2024.5.13~18</t>
    <phoneticPr fontId="1" type="noConversion"/>
  </si>
  <si>
    <t>2024.06.30</t>
    <phoneticPr fontId="1" type="noConversion"/>
  </si>
  <si>
    <t>QC</t>
    <phoneticPr fontId="1" type="noConversion"/>
  </si>
  <si>
    <t>ONEYSAOE16423904</t>
    <phoneticPr fontId="1" type="noConversion"/>
  </si>
  <si>
    <t>ONE MISSION</t>
    <phoneticPr fontId="1" type="noConversion"/>
  </si>
  <si>
    <t>W</t>
    <phoneticPr fontId="1" type="noConversion"/>
  </si>
  <si>
    <t>2024.06.29</t>
    <phoneticPr fontId="1" type="noConversion"/>
  </si>
  <si>
    <t>2024.07.01</t>
    <phoneticPr fontId="1" type="noConversion"/>
  </si>
  <si>
    <t>HDMUSAOA83606500</t>
    <phoneticPr fontId="1" type="noConversion"/>
  </si>
  <si>
    <t>2024.07.02</t>
    <phoneticPr fontId="1" type="noConversion"/>
  </si>
  <si>
    <t>24MAEU0468I-1065-</t>
    <phoneticPr fontId="1" type="noConversion"/>
  </si>
  <si>
    <t>24MAEU0590I-1027-</t>
    <phoneticPr fontId="1" type="noConversion"/>
  </si>
  <si>
    <t>MONACO MAERSK</t>
    <phoneticPr fontId="1" type="noConversion"/>
  </si>
  <si>
    <t>2024.07.04</t>
    <phoneticPr fontId="1" type="noConversion"/>
  </si>
  <si>
    <t>2024.07.07</t>
    <phoneticPr fontId="1" type="noConversion"/>
  </si>
  <si>
    <t>KMTCLCH4790599</t>
    <phoneticPr fontId="1" type="noConversion"/>
  </si>
  <si>
    <t>24KMTC2849I-9003-</t>
    <phoneticPr fontId="1" type="noConversion"/>
  </si>
  <si>
    <t>2024.07.08</t>
    <phoneticPr fontId="1" type="noConversion"/>
  </si>
  <si>
    <t>24MSCU4354I-0019-</t>
    <phoneticPr fontId="1" type="noConversion"/>
  </si>
  <si>
    <t>2024.07.09</t>
    <phoneticPr fontId="1" type="noConversion"/>
  </si>
  <si>
    <t>돈육 가공품</t>
    <phoneticPr fontId="1" type="noConversion"/>
  </si>
  <si>
    <t>NAM6879077</t>
    <phoneticPr fontId="1" type="noConversion"/>
  </si>
  <si>
    <t>SSZ1469540A</t>
    <phoneticPr fontId="1" type="noConversion"/>
  </si>
  <si>
    <t>ERVING</t>
    <phoneticPr fontId="1" type="noConversion"/>
  </si>
  <si>
    <t>24CMAL0359I-2739-</t>
    <phoneticPr fontId="1" type="noConversion"/>
  </si>
  <si>
    <t>SEASPAN BRIGHTNESS</t>
    <phoneticPr fontId="1" type="noConversion"/>
  </si>
  <si>
    <t>24ONEY0827I-6019-</t>
    <phoneticPr fontId="1" type="noConversion"/>
  </si>
  <si>
    <t>2024.07.10</t>
    <phoneticPr fontId="1" type="noConversion"/>
  </si>
  <si>
    <t>2024.07.11</t>
    <phoneticPr fontId="1" type="noConversion"/>
  </si>
  <si>
    <t>HLCUIT1240424190</t>
    <phoneticPr fontId="1" type="noConversion"/>
  </si>
  <si>
    <t>24ONEY0827I-6035-</t>
    <phoneticPr fontId="1" type="noConversion"/>
  </si>
  <si>
    <t>HLCUIT1240427390</t>
    <phoneticPr fontId="1" type="noConversion"/>
  </si>
  <si>
    <t>RDO ACE</t>
    <phoneticPr fontId="1" type="noConversion"/>
  </si>
  <si>
    <t>MEDUE8275715</t>
    <phoneticPr fontId="1" type="noConversion"/>
  </si>
  <si>
    <t>MSC VIRGINIA</t>
    <phoneticPr fontId="1" type="noConversion"/>
  </si>
  <si>
    <t>2024.07.12</t>
    <phoneticPr fontId="1" type="noConversion"/>
  </si>
  <si>
    <t>MEDUE8279998</t>
    <phoneticPr fontId="1" type="noConversion"/>
  </si>
  <si>
    <t>MEDUE8266813</t>
    <phoneticPr fontId="1" type="noConversion"/>
  </si>
  <si>
    <t>2024.07.12</t>
    <phoneticPr fontId="1" type="noConversion"/>
  </si>
  <si>
    <t>MEDUP1869072</t>
    <phoneticPr fontId="1" type="noConversion"/>
  </si>
  <si>
    <t>2024.07.13</t>
    <phoneticPr fontId="1" type="noConversion"/>
  </si>
  <si>
    <t>MAEU720106441</t>
    <phoneticPr fontId="1" type="noConversion"/>
  </si>
  <si>
    <t>MANILA MAERSK</t>
    <phoneticPr fontId="1" type="noConversion"/>
  </si>
  <si>
    <t>AL MASHRAB</t>
    <phoneticPr fontId="1" type="noConversion"/>
  </si>
  <si>
    <t>24HLCU7209I-5107-</t>
    <phoneticPr fontId="1" type="noConversion"/>
  </si>
  <si>
    <t>2024.07.16</t>
    <phoneticPr fontId="1" type="noConversion"/>
  </si>
  <si>
    <t>SSZ1470382B</t>
    <phoneticPr fontId="1" type="noConversion"/>
  </si>
  <si>
    <t>CMA CGM ORFEO</t>
    <phoneticPr fontId="1" type="noConversion"/>
  </si>
  <si>
    <t>24CMAL0373I-2512-</t>
    <phoneticPr fontId="1" type="noConversion"/>
  </si>
  <si>
    <t>MAEUSSZ766868</t>
    <phoneticPr fontId="1" type="noConversion"/>
  </si>
  <si>
    <t>REN JIAN 25</t>
    <phoneticPr fontId="1" type="noConversion"/>
  </si>
  <si>
    <t>2024.07.16</t>
    <phoneticPr fontId="1" type="noConversion"/>
  </si>
  <si>
    <t>MEDUE8279915</t>
    <phoneticPr fontId="1" type="noConversion"/>
  </si>
  <si>
    <t>MEDUE8279923</t>
    <phoneticPr fontId="1" type="noConversion"/>
  </si>
  <si>
    <t>24MSCU2115I-0130-</t>
    <phoneticPr fontId="1" type="noConversion"/>
  </si>
  <si>
    <t>MAEU238094639</t>
    <phoneticPr fontId="1" type="noConversion"/>
  </si>
  <si>
    <t>MMAU1405775</t>
    <phoneticPr fontId="1" type="noConversion"/>
  </si>
  <si>
    <t>24MAEU0613I-1019-</t>
    <phoneticPr fontId="1" type="noConversion"/>
  </si>
  <si>
    <t>2024.07.14</t>
    <phoneticPr fontId="1" type="noConversion"/>
  </si>
  <si>
    <t>닭발</t>
    <phoneticPr fontId="1" type="noConversion"/>
  </si>
  <si>
    <t>MAEU238523039</t>
    <phoneticPr fontId="1" type="noConversion"/>
  </si>
  <si>
    <t>24MAEU0613I-1063-</t>
    <phoneticPr fontId="1" type="noConversion"/>
  </si>
  <si>
    <t>2024.07.14</t>
    <phoneticPr fontId="1" type="noConversion"/>
  </si>
  <si>
    <t>MAEUJBS225330</t>
    <phoneticPr fontId="1" type="noConversion"/>
  </si>
  <si>
    <t>산2</t>
    <phoneticPr fontId="1" type="noConversion"/>
  </si>
  <si>
    <t>MAEUJBS225394</t>
    <phoneticPr fontId="1" type="noConversion"/>
  </si>
  <si>
    <t>MAEUJBS225939</t>
    <phoneticPr fontId="1" type="noConversion"/>
  </si>
  <si>
    <t>24MAEU0616I-1063-</t>
    <phoneticPr fontId="1" type="noConversion"/>
  </si>
  <si>
    <t>2024.07.19</t>
    <phoneticPr fontId="1" type="noConversion"/>
  </si>
  <si>
    <t>2024.07.18</t>
    <phoneticPr fontId="1" type="noConversion"/>
  </si>
  <si>
    <t>2024.07.17</t>
    <phoneticPr fontId="1" type="noConversion"/>
  </si>
  <si>
    <t>2024.07.21</t>
    <phoneticPr fontId="1" type="noConversion"/>
  </si>
  <si>
    <t>2024.07.22</t>
    <phoneticPr fontId="1" type="noConversion"/>
  </si>
  <si>
    <t>MAERSK CHARLESTON</t>
    <phoneticPr fontId="1" type="noConversion"/>
  </si>
  <si>
    <t>24MAEU0636I-1031-</t>
    <phoneticPr fontId="1" type="noConversion"/>
  </si>
  <si>
    <t>2024.07.22</t>
    <phoneticPr fontId="1" type="noConversion"/>
  </si>
  <si>
    <t>HDMUSAOA43227407</t>
    <phoneticPr fontId="1" type="noConversion"/>
  </si>
  <si>
    <t>HYUNDAI INTEGRAL</t>
    <phoneticPr fontId="1" type="noConversion"/>
  </si>
  <si>
    <t>24HDMUA319I-0087-</t>
    <phoneticPr fontId="1" type="noConversion"/>
  </si>
  <si>
    <t>S.I.F-2172</t>
    <phoneticPr fontId="1" type="noConversion"/>
  </si>
  <si>
    <t>SR조각정육</t>
    <phoneticPr fontId="1" type="noConversion"/>
  </si>
  <si>
    <t>2024.5.16~6.10</t>
    <phoneticPr fontId="1" type="noConversion"/>
  </si>
  <si>
    <t>HDMUSAOA92347804</t>
    <phoneticPr fontId="1" type="noConversion"/>
  </si>
  <si>
    <t>24HDMUA319I-0085-</t>
    <phoneticPr fontId="1" type="noConversion"/>
  </si>
  <si>
    <t>HDMUSAOA41497516</t>
    <phoneticPr fontId="1" type="noConversion"/>
  </si>
  <si>
    <t>COSU6385068943</t>
    <phoneticPr fontId="1" type="noConversion"/>
  </si>
  <si>
    <t>OOCL MEMPHIS</t>
    <phoneticPr fontId="1" type="noConversion"/>
  </si>
  <si>
    <t>2024.07.23</t>
    <phoneticPr fontId="1" type="noConversion"/>
  </si>
  <si>
    <t>24COSU0092I-0002-</t>
    <phoneticPr fontId="1" type="noConversion"/>
  </si>
  <si>
    <t>2024.1.2,9,10,12,15,20,31,2.12,3.8,12,20~23,27,4.3,4,23,29,5.2,3,7,8,10,11,13~18,20,21,23,24,27,29,31,6.3~8,10~15</t>
    <phoneticPr fontId="1" type="noConversion"/>
  </si>
  <si>
    <t>24NSSLG079I-7014-</t>
    <phoneticPr fontId="1" type="noConversion"/>
  </si>
  <si>
    <t>HLCUIT1240609779</t>
    <phoneticPr fontId="1" type="noConversion"/>
  </si>
  <si>
    <t>ONE TRUST</t>
    <phoneticPr fontId="1" type="noConversion"/>
  </si>
  <si>
    <t>2024.07.24</t>
    <phoneticPr fontId="1" type="noConversion"/>
  </si>
  <si>
    <t>2024.07.25</t>
    <phoneticPr fontId="1" type="noConversion"/>
  </si>
  <si>
    <t>2024.07.30</t>
    <phoneticPr fontId="1" type="noConversion"/>
  </si>
  <si>
    <t>S.I.F-2172</t>
    <phoneticPr fontId="1" type="noConversion"/>
  </si>
  <si>
    <t>2024.07.29</t>
    <phoneticPr fontId="1" type="noConversion"/>
  </si>
  <si>
    <t>2024.6.15,18~21</t>
    <phoneticPr fontId="1" type="noConversion"/>
  </si>
  <si>
    <t>2024.07.24</t>
    <phoneticPr fontId="1" type="noConversion"/>
  </si>
  <si>
    <t>2024.07.31</t>
    <phoneticPr fontId="1" type="noConversion"/>
  </si>
  <si>
    <t>2024.08.03</t>
    <phoneticPr fontId="1" type="noConversion"/>
  </si>
  <si>
    <t>2024.5.21,23,24</t>
    <phoneticPr fontId="1" type="noConversion"/>
  </si>
  <si>
    <t>2024.6.24~29</t>
    <phoneticPr fontId="1" type="noConversion"/>
  </si>
  <si>
    <t>2024.08.05</t>
    <phoneticPr fontId="1" type="noConversion"/>
  </si>
  <si>
    <t>2024.7.1~3,5,6,8</t>
    <phoneticPr fontId="1" type="noConversion"/>
  </si>
  <si>
    <t>HLCUIT1240534732</t>
    <phoneticPr fontId="1" type="noConversion"/>
  </si>
  <si>
    <t>MSC NOA ARIELA</t>
    <phoneticPr fontId="1" type="noConversion"/>
  </si>
  <si>
    <t>24MSCU6003I-6010-</t>
    <phoneticPr fontId="1" type="noConversion"/>
  </si>
  <si>
    <t>2024.08.11</t>
    <phoneticPr fontId="1" type="noConversion"/>
  </si>
  <si>
    <t>MAEUJBS230748</t>
    <phoneticPr fontId="1" type="noConversion"/>
  </si>
  <si>
    <t>2024.08.13</t>
    <phoneticPr fontId="1" type="noConversion"/>
  </si>
  <si>
    <t>MAEUJBS230823</t>
    <phoneticPr fontId="1" type="noConversion"/>
  </si>
  <si>
    <t>24MAEU0691I-1112-</t>
    <phoneticPr fontId="1" type="noConversion"/>
  </si>
  <si>
    <t>ASTRID MAERSK</t>
    <phoneticPr fontId="1" type="noConversion"/>
  </si>
  <si>
    <t>24MAEU0691I-1125-</t>
    <phoneticPr fontId="1" type="noConversion"/>
  </si>
  <si>
    <t>MAEUJBS231422</t>
    <phoneticPr fontId="1" type="noConversion"/>
  </si>
  <si>
    <t>2024.08.14</t>
    <phoneticPr fontId="1" type="noConversion"/>
  </si>
  <si>
    <t>2024.08.18</t>
    <phoneticPr fontId="1" type="noConversion"/>
  </si>
  <si>
    <t>타</t>
    <phoneticPr fontId="1" type="noConversion"/>
  </si>
  <si>
    <t>2024.6.11,12,14,15,18~22,24~29,7.1~3</t>
    <phoneticPr fontId="1" type="noConversion"/>
  </si>
  <si>
    <t>2024.08.17</t>
    <phoneticPr fontId="1" type="noConversion"/>
  </si>
  <si>
    <t>NSSLBKBSC2400540</t>
    <phoneticPr fontId="1" type="noConversion"/>
  </si>
  <si>
    <t>2024.08.19</t>
    <phoneticPr fontId="1" type="noConversion"/>
  </si>
  <si>
    <t>2024.08.20</t>
    <phoneticPr fontId="1" type="noConversion"/>
  </si>
  <si>
    <t>2024.08.21</t>
    <phoneticPr fontId="1" type="noConversion"/>
  </si>
  <si>
    <t>2024.08.20</t>
    <phoneticPr fontId="1" type="noConversion"/>
  </si>
  <si>
    <t>N</t>
    <phoneticPr fontId="1" type="noConversion"/>
  </si>
  <si>
    <t>디케이통상</t>
    <phoneticPr fontId="1" type="noConversion"/>
  </si>
  <si>
    <t>MEDUE8309399</t>
    <phoneticPr fontId="1" type="noConversion"/>
  </si>
  <si>
    <t>MSC SHREYA B</t>
    <phoneticPr fontId="1" type="noConversion"/>
  </si>
  <si>
    <t>24MSCU3315I-0262-</t>
    <phoneticPr fontId="1" type="noConversion"/>
  </si>
  <si>
    <t>2024.08.23</t>
    <phoneticPr fontId="1" type="noConversion"/>
  </si>
  <si>
    <t>2024.6.4,5</t>
    <phoneticPr fontId="1" type="noConversion"/>
  </si>
  <si>
    <t>MEDUP1936145</t>
    <phoneticPr fontId="1" type="noConversion"/>
  </si>
  <si>
    <t>MSC REEF</t>
    <phoneticPr fontId="1" type="noConversion"/>
  </si>
  <si>
    <t>24MSCU2140I-0029-</t>
    <phoneticPr fontId="1" type="noConversion"/>
  </si>
  <si>
    <t>MEDUP1936343</t>
    <phoneticPr fontId="1" type="noConversion"/>
  </si>
  <si>
    <t>SEGU9665650</t>
    <phoneticPr fontId="1" type="noConversion"/>
  </si>
  <si>
    <t>MSC REEF</t>
    <phoneticPr fontId="1" type="noConversion"/>
  </si>
  <si>
    <t>COSU6386797028</t>
    <phoneticPr fontId="1" type="noConversion"/>
  </si>
  <si>
    <t>COSU6386797027</t>
    <phoneticPr fontId="1" type="noConversion"/>
  </si>
  <si>
    <t>24COSU0110I-3006-</t>
    <phoneticPr fontId="1" type="noConversion"/>
  </si>
  <si>
    <t>24HDMUA333I-0104-</t>
    <phoneticPr fontId="1" type="noConversion"/>
  </si>
  <si>
    <t>2024.08.28</t>
    <phoneticPr fontId="1" type="noConversion"/>
  </si>
  <si>
    <t>2024.6.5~10</t>
    <phoneticPr fontId="1" type="noConversion"/>
  </si>
  <si>
    <t>2024.08.31</t>
    <phoneticPr fontId="1" type="noConversion"/>
  </si>
  <si>
    <t>핀란드</t>
    <phoneticPr fontId="1" type="noConversion"/>
  </si>
  <si>
    <t>2024.09.02</t>
    <phoneticPr fontId="1" type="noConversion"/>
  </si>
  <si>
    <t>2024.09.03</t>
    <phoneticPr fontId="1" type="noConversion"/>
  </si>
  <si>
    <t>HASLS22240801232</t>
    <phoneticPr fontId="1" type="noConversion"/>
  </si>
  <si>
    <t>FSCU5890170</t>
    <phoneticPr fontId="1" type="noConversion"/>
  </si>
  <si>
    <t>2024.5.24,29,31,6.4</t>
    <phoneticPr fontId="1" type="noConversion"/>
  </si>
  <si>
    <t>2024.09.05</t>
    <phoneticPr fontId="1" type="noConversion"/>
  </si>
  <si>
    <t>2024.09.09</t>
    <phoneticPr fontId="1" type="noConversion"/>
  </si>
  <si>
    <t>MAERSK CANDOR</t>
    <phoneticPr fontId="1" type="noConversion"/>
  </si>
  <si>
    <t>24MAEU0749I-1113-</t>
    <phoneticPr fontId="1" type="noConversion"/>
  </si>
  <si>
    <t>2024.09.08</t>
    <phoneticPr fontId="1" type="noConversion"/>
  </si>
  <si>
    <t>2024.09.06</t>
    <phoneticPr fontId="1" type="noConversion"/>
  </si>
  <si>
    <t>작:일월년(읽는법)</t>
    <phoneticPr fontId="1" type="noConversion"/>
  </si>
  <si>
    <t>SMLMBKK4A5995700</t>
    <phoneticPr fontId="1" type="noConversion"/>
  </si>
  <si>
    <t>SEKU9223781</t>
    <phoneticPr fontId="1" type="noConversion"/>
  </si>
  <si>
    <t>2024.7.25~27,30,31,8.1,2</t>
    <phoneticPr fontId="1" type="noConversion"/>
  </si>
  <si>
    <t>2024.09.08</t>
    <phoneticPr fontId="1" type="noConversion"/>
  </si>
  <si>
    <t>2024.09.11</t>
    <phoneticPr fontId="1" type="noConversion"/>
  </si>
  <si>
    <t>주식회사 미르온앤담다</t>
    <phoneticPr fontId="1" type="noConversion"/>
  </si>
  <si>
    <t>CKCOLCH0040344</t>
    <phoneticPr fontId="1" type="noConversion"/>
  </si>
  <si>
    <t>전층</t>
    <phoneticPr fontId="1" type="noConversion"/>
  </si>
  <si>
    <t>EST-181</t>
    <phoneticPr fontId="1" type="noConversion"/>
  </si>
  <si>
    <t>2024.8.21,22,26</t>
    <phoneticPr fontId="1" type="noConversion"/>
  </si>
  <si>
    <t>MSC VALENTINA</t>
    <phoneticPr fontId="1" type="noConversion"/>
  </si>
  <si>
    <t>24MSCU6016I-2010-</t>
    <phoneticPr fontId="1" type="noConversion"/>
  </si>
  <si>
    <t>2024.09.13</t>
    <phoneticPr fontId="1" type="noConversion"/>
  </si>
  <si>
    <t>CKCOLCH0040321</t>
    <phoneticPr fontId="1" type="noConversion"/>
  </si>
  <si>
    <t>FSCU5913948</t>
    <phoneticPr fontId="1" type="noConversion"/>
  </si>
  <si>
    <t>EST-70</t>
    <phoneticPr fontId="1" type="noConversion"/>
  </si>
  <si>
    <t>24CKCO0886I-2031-</t>
    <phoneticPr fontId="1" type="noConversion"/>
  </si>
  <si>
    <t>2024.09.14</t>
    <phoneticPr fontId="1" type="noConversion"/>
  </si>
  <si>
    <t>2024.09.15</t>
    <phoneticPr fontId="1" type="noConversion"/>
  </si>
  <si>
    <t>2024.09.19</t>
    <phoneticPr fontId="1" type="noConversion"/>
  </si>
  <si>
    <t>2024.09.19</t>
    <phoneticPr fontId="1" type="noConversion"/>
  </si>
  <si>
    <t>2024.09.18</t>
    <phoneticPr fontId="1" type="noConversion"/>
  </si>
  <si>
    <t>㈜포쉐프</t>
    <phoneticPr fontId="1" type="noConversion"/>
  </si>
  <si>
    <t>P-31
P-15700</t>
    <phoneticPr fontId="1" type="noConversion"/>
  </si>
  <si>
    <t>슈가데일 베이컨
베이컨(18/22)</t>
    <phoneticPr fontId="1" type="noConversion"/>
  </si>
  <si>
    <t>미국</t>
    <phoneticPr fontId="1" type="noConversion"/>
  </si>
  <si>
    <t>남
효</t>
    <phoneticPr fontId="1" type="noConversion"/>
  </si>
  <si>
    <t>4층
1층</t>
    <phoneticPr fontId="1" type="noConversion"/>
  </si>
  <si>
    <t>1224
761</t>
    <phoneticPr fontId="1" type="noConversion"/>
  </si>
  <si>
    <t>2024.6.24~7.6
2024.6.19~28</t>
    <phoneticPr fontId="1" type="noConversion"/>
  </si>
  <si>
    <t>SNKO190240900185</t>
    <phoneticPr fontId="1" type="noConversion"/>
  </si>
  <si>
    <t>FSCU5893862</t>
    <phoneticPr fontId="1" type="noConversion"/>
  </si>
  <si>
    <t>2024.8.14,16,20,21</t>
    <phoneticPr fontId="1" type="noConversion"/>
  </si>
  <si>
    <t>MAEU242090765</t>
    <phoneticPr fontId="1" type="noConversion"/>
  </si>
  <si>
    <t>F-201</t>
    <phoneticPr fontId="1" type="noConversion"/>
  </si>
  <si>
    <t>핀란드</t>
    <phoneticPr fontId="1" type="noConversion"/>
  </si>
  <si>
    <t>2024.10.02</t>
    <phoneticPr fontId="1" type="noConversion"/>
  </si>
  <si>
    <t>2024.10.02</t>
    <phoneticPr fontId="1" type="noConversion"/>
  </si>
  <si>
    <t>2024.09.26</t>
    <phoneticPr fontId="1" type="noConversion"/>
  </si>
  <si>
    <t>SM JAKARTA</t>
    <phoneticPr fontId="1" type="noConversion"/>
  </si>
  <si>
    <t>MAEUJBS238540</t>
    <phoneticPr fontId="1" type="noConversion"/>
  </si>
  <si>
    <t>MAEUJBS237429</t>
    <phoneticPr fontId="1" type="noConversion"/>
  </si>
  <si>
    <t>CLEMENTINE MAERSK</t>
    <phoneticPr fontId="1" type="noConversion"/>
  </si>
  <si>
    <t>MAEU243470756</t>
    <phoneticPr fontId="1" type="noConversion"/>
  </si>
  <si>
    <t>24MAEU0834I-1036-</t>
    <phoneticPr fontId="1" type="noConversion"/>
  </si>
  <si>
    <t>2024.10.08</t>
    <phoneticPr fontId="1" type="noConversion"/>
  </si>
  <si>
    <t>24MAEU0834I-1076-</t>
    <phoneticPr fontId="1" type="noConversion"/>
  </si>
  <si>
    <t>MAEUJBS238538</t>
    <phoneticPr fontId="1" type="noConversion"/>
  </si>
  <si>
    <t>24MAEU0834I-1094-</t>
    <phoneticPr fontId="1" type="noConversion"/>
  </si>
  <si>
    <t>MAEUJBS238542</t>
    <phoneticPr fontId="1" type="noConversion"/>
  </si>
  <si>
    <t>SEASPAN BEAUTY</t>
    <phoneticPr fontId="1" type="noConversion"/>
  </si>
  <si>
    <t>AL NASRIYAH</t>
    <phoneticPr fontId="1" type="noConversion"/>
  </si>
  <si>
    <t>YMJAB951077955</t>
    <phoneticPr fontId="1" type="noConversion"/>
  </si>
  <si>
    <t>2024.10.10</t>
    <phoneticPr fontId="1" type="noConversion"/>
  </si>
  <si>
    <t>YMJAB951077957</t>
    <phoneticPr fontId="1" type="noConversion"/>
  </si>
  <si>
    <t>2024.8.21~24,26~29</t>
    <phoneticPr fontId="1" type="noConversion"/>
  </si>
  <si>
    <t>SSZ1500454D</t>
    <phoneticPr fontId="1" type="noConversion"/>
  </si>
  <si>
    <t>2024.10.12</t>
    <phoneticPr fontId="1" type="noConversion"/>
  </si>
  <si>
    <t>HASLS22240901838</t>
    <phoneticPr fontId="1" type="noConversion"/>
  </si>
  <si>
    <t>24SNKO4359I-8034-</t>
    <phoneticPr fontId="1" type="noConversion"/>
  </si>
  <si>
    <t>2024.8.29~31,9.2~6</t>
    <phoneticPr fontId="1" type="noConversion"/>
  </si>
  <si>
    <t>24NSSLJ033I-5103-</t>
    <phoneticPr fontId="1" type="noConversion"/>
  </si>
  <si>
    <t>MAEUJBS239063</t>
    <phoneticPr fontId="1" type="noConversion"/>
  </si>
  <si>
    <t>24MSCU2173I-1203-</t>
    <phoneticPr fontId="1" type="noConversion"/>
  </si>
  <si>
    <t>2024.10.15</t>
    <phoneticPr fontId="1" type="noConversion"/>
  </si>
  <si>
    <t>MAEU242877329</t>
    <phoneticPr fontId="1" type="noConversion"/>
  </si>
  <si>
    <t>24MAEU0855I-1080-</t>
    <phoneticPr fontId="1" type="noConversion"/>
  </si>
  <si>
    <t>㈜열호통상</t>
    <phoneticPr fontId="1" type="noConversion"/>
  </si>
  <si>
    <t>MAEUJBS240261</t>
    <phoneticPr fontId="1" type="noConversion"/>
  </si>
  <si>
    <t>MNBU9031011</t>
    <phoneticPr fontId="1" type="noConversion"/>
  </si>
  <si>
    <t>2024.10.16</t>
    <phoneticPr fontId="1" type="noConversion"/>
  </si>
  <si>
    <t>2024.10.20</t>
    <phoneticPr fontId="1" type="noConversion"/>
  </si>
  <si>
    <t>수월한 주식회사</t>
    <phoneticPr fontId="1" type="noConversion"/>
  </si>
  <si>
    <t>MEDUE8455994</t>
    <phoneticPr fontId="1" type="noConversion"/>
  </si>
  <si>
    <t>MEDU9662335</t>
    <phoneticPr fontId="1" type="noConversion"/>
  </si>
  <si>
    <t>2024.7.23~8.16</t>
    <phoneticPr fontId="1" type="noConversion"/>
  </si>
  <si>
    <t>2024.10.22</t>
    <phoneticPr fontId="1" type="noConversion"/>
  </si>
  <si>
    <t>멸
VE</t>
    <phoneticPr fontId="1" type="noConversion"/>
  </si>
  <si>
    <t>510
1470</t>
    <phoneticPr fontId="1" type="noConversion"/>
  </si>
  <si>
    <t>2024.7.24~8.14
2024.7.22~8.17</t>
    <phoneticPr fontId="1" type="noConversion"/>
  </si>
  <si>
    <t>S.I.F-104</t>
    <phoneticPr fontId="1" type="noConversion"/>
  </si>
  <si>
    <t>2024.8.14,15</t>
    <phoneticPr fontId="1" type="noConversion"/>
  </si>
  <si>
    <t>2024.10.18</t>
    <phoneticPr fontId="1" type="noConversion"/>
  </si>
  <si>
    <t>2024.10.26</t>
    <phoneticPr fontId="1" type="noConversion"/>
  </si>
  <si>
    <t>341640415391</t>
    <phoneticPr fontId="1" type="noConversion"/>
  </si>
  <si>
    <t>약</t>
    <phoneticPr fontId="1" type="noConversion"/>
  </si>
  <si>
    <t>2024.8.28~9.11</t>
    <phoneticPr fontId="1" type="noConversion"/>
  </si>
  <si>
    <t>341640415391</t>
    <phoneticPr fontId="1" type="noConversion"/>
  </si>
  <si>
    <t>2024.10.27</t>
    <phoneticPr fontId="1" type="noConversion"/>
  </si>
  <si>
    <t>2024.11.03</t>
    <phoneticPr fontId="1" type="noConversion"/>
  </si>
  <si>
    <t>2024.11.04</t>
    <phoneticPr fontId="1" type="noConversion"/>
  </si>
  <si>
    <t>2024.11.06</t>
    <phoneticPr fontId="1" type="noConversion"/>
  </si>
  <si>
    <t>2024.11.07</t>
    <phoneticPr fontId="1" type="noConversion"/>
  </si>
  <si>
    <t>2024.11.01</t>
    <phoneticPr fontId="1" type="noConversion"/>
  </si>
  <si>
    <t>2024.11.08</t>
    <phoneticPr fontId="1" type="noConversion"/>
  </si>
  <si>
    <t>2024.11.10</t>
    <phoneticPr fontId="1" type="noConversion"/>
  </si>
  <si>
    <t xml:space="preserve">792
766
422
</t>
    <phoneticPr fontId="1" type="noConversion"/>
  </si>
  <si>
    <t>S.I.F-1001
S.I.F-103</t>
    <phoneticPr fontId="1" type="noConversion"/>
  </si>
  <si>
    <t>PA다리살</t>
    <phoneticPr fontId="1" type="noConversion"/>
  </si>
  <si>
    <t>ONEYSAOE43932700</t>
    <phoneticPr fontId="1" type="noConversion"/>
  </si>
  <si>
    <t>ALULA EXPRESS</t>
    <phoneticPr fontId="1" type="noConversion"/>
  </si>
  <si>
    <t>24HLCU7528I-5005-</t>
    <phoneticPr fontId="1" type="noConversion"/>
  </si>
  <si>
    <t>2024.11.11</t>
    <phoneticPr fontId="1" type="noConversion"/>
  </si>
  <si>
    <t>SSZ1514507K</t>
    <phoneticPr fontId="1" type="noConversion"/>
  </si>
  <si>
    <t>2024.11.12</t>
    <phoneticPr fontId="1" type="noConversion"/>
  </si>
  <si>
    <t>SSZ1514507O</t>
    <phoneticPr fontId="1" type="noConversion"/>
  </si>
  <si>
    <t>CMA CGM VELA</t>
    <phoneticPr fontId="1" type="noConversion"/>
  </si>
  <si>
    <t>YMLU5377840</t>
    <phoneticPr fontId="1" type="noConversion"/>
  </si>
  <si>
    <t>HASLS22241001745</t>
    <phoneticPr fontId="1" type="noConversion"/>
  </si>
  <si>
    <t>윙스틱45/55G</t>
    <phoneticPr fontId="1" type="noConversion"/>
  </si>
  <si>
    <t>2024.9.18~21,23,25~28,30,10.5,7</t>
    <phoneticPr fontId="1" type="noConversion"/>
  </si>
  <si>
    <t>SMLMBKK4A7853200</t>
    <phoneticPr fontId="1" type="noConversion"/>
  </si>
  <si>
    <t>2024.9.27,30,10.1~5</t>
    <phoneticPr fontId="1" type="noConversion"/>
  </si>
  <si>
    <t>2024.11.13</t>
    <phoneticPr fontId="1" type="noConversion"/>
  </si>
  <si>
    <t>2024.9.4,5,12~14,16,17</t>
    <phoneticPr fontId="1" type="noConversion"/>
  </si>
  <si>
    <t>2024.11.17</t>
    <phoneticPr fontId="1" type="noConversion"/>
  </si>
  <si>
    <t>HASLS22241001746</t>
    <phoneticPr fontId="1" type="noConversion"/>
  </si>
  <si>
    <t>FBIU5372689</t>
    <phoneticPr fontId="1" type="noConversion"/>
  </si>
  <si>
    <t>EST-06</t>
    <phoneticPr fontId="1" type="noConversion"/>
  </si>
  <si>
    <t>2024.10.7~12,15,16</t>
    <phoneticPr fontId="1" type="noConversion"/>
  </si>
  <si>
    <t>NSSLLCBSC2400890</t>
    <phoneticPr fontId="1" type="noConversion"/>
  </si>
  <si>
    <t>SZLU9370668</t>
    <phoneticPr fontId="1" type="noConversion"/>
  </si>
  <si>
    <t>2024.11.18</t>
    <phoneticPr fontId="1" type="noConversion"/>
  </si>
  <si>
    <t>MAEU244257820</t>
    <phoneticPr fontId="1" type="noConversion"/>
  </si>
  <si>
    <t>MWCU5232405</t>
    <phoneticPr fontId="1" type="noConversion"/>
  </si>
  <si>
    <t>F-201</t>
    <phoneticPr fontId="1" type="noConversion"/>
  </si>
  <si>
    <t>닭발</t>
    <phoneticPr fontId="1" type="noConversion"/>
  </si>
  <si>
    <t>2024.11.23</t>
    <phoneticPr fontId="1" type="noConversion"/>
  </si>
  <si>
    <t>2024.11.22</t>
    <phoneticPr fontId="1" type="noConversion"/>
  </si>
  <si>
    <t>2024.11.25</t>
    <phoneticPr fontId="1" type="noConversion"/>
  </si>
  <si>
    <t>24MSCU2196I-1298-</t>
    <phoneticPr fontId="1" type="noConversion"/>
  </si>
  <si>
    <t>MAEUJBS247261</t>
    <phoneticPr fontId="1" type="noConversion"/>
  </si>
  <si>
    <t>MAEUJBS247534</t>
    <phoneticPr fontId="1" type="noConversion"/>
  </si>
  <si>
    <t>24MSCU2196I-1312-</t>
    <phoneticPr fontId="1" type="noConversion"/>
  </si>
  <si>
    <t>MAEUJBS247017</t>
    <phoneticPr fontId="1" type="noConversion"/>
  </si>
  <si>
    <t>24MSCU2196I-1299-</t>
    <phoneticPr fontId="1" type="noConversion"/>
  </si>
  <si>
    <t>2024.11.25</t>
    <phoneticPr fontId="1" type="noConversion"/>
  </si>
  <si>
    <t>MAEUJBS247025</t>
    <phoneticPr fontId="1" type="noConversion"/>
  </si>
  <si>
    <t>오케이푸드</t>
    <phoneticPr fontId="1" type="noConversion"/>
  </si>
  <si>
    <t>MAEUJBS247046</t>
    <phoneticPr fontId="1" type="noConversion"/>
  </si>
  <si>
    <t>2024.11.27</t>
    <phoneticPr fontId="1" type="noConversion"/>
  </si>
  <si>
    <t>NSSLLCBSC2400932</t>
    <phoneticPr fontId="1" type="noConversion"/>
  </si>
  <si>
    <t>미들윙35/45G</t>
    <phoneticPr fontId="1" type="noConversion"/>
  </si>
  <si>
    <t>2024.11.29</t>
    <phoneticPr fontId="1" type="noConversion"/>
  </si>
  <si>
    <t>NSSLLCBSC2400944</t>
    <phoneticPr fontId="1" type="noConversion"/>
  </si>
  <si>
    <t>SEGU9570744</t>
    <phoneticPr fontId="1" type="noConversion"/>
  </si>
  <si>
    <t>EST-79</t>
    <phoneticPr fontId="1" type="noConversion"/>
  </si>
  <si>
    <t>미들윙35/45G</t>
    <phoneticPr fontId="1" type="noConversion"/>
  </si>
  <si>
    <t>2024.11.29</t>
    <phoneticPr fontId="1" type="noConversion"/>
  </si>
  <si>
    <t>HDMUSAOA47303606</t>
    <phoneticPr fontId="1" type="noConversion"/>
  </si>
  <si>
    <t>HDMUSAOA47303606</t>
    <phoneticPr fontId="1" type="noConversion"/>
  </si>
  <si>
    <t>HYUNDAI FORWARD</t>
    <phoneticPr fontId="1" type="noConversion"/>
  </si>
  <si>
    <t>24HDMUA480I-0024-</t>
    <phoneticPr fontId="1" type="noConversion"/>
  </si>
  <si>
    <t>24HDMUA480I-0025-</t>
    <phoneticPr fontId="1" type="noConversion"/>
  </si>
  <si>
    <t>24EVER1665I-0431-</t>
    <phoneticPr fontId="1" type="noConversion"/>
  </si>
  <si>
    <t>2024.11.30</t>
    <phoneticPr fontId="1" type="noConversion"/>
  </si>
  <si>
    <t>EVER BRAVE</t>
    <phoneticPr fontId="1" type="noConversion"/>
  </si>
  <si>
    <t>2024.11.28</t>
    <phoneticPr fontId="1" type="noConversion"/>
  </si>
  <si>
    <t>NSSLBKBSC2400752</t>
    <phoneticPr fontId="1" type="noConversion"/>
  </si>
  <si>
    <t>SEKU9250597</t>
    <phoneticPr fontId="1" type="noConversion"/>
  </si>
  <si>
    <t>답
AF</t>
    <phoneticPr fontId="1" type="noConversion"/>
  </si>
  <si>
    <t>EST-49</t>
    <phoneticPr fontId="1" type="noConversion"/>
  </si>
  <si>
    <t>조각정육20/25G
조각정육25/30G</t>
    <phoneticPr fontId="1" type="noConversion"/>
  </si>
  <si>
    <t>958(년월일)
959(년월일)</t>
    <phoneticPr fontId="1" type="noConversion"/>
  </si>
  <si>
    <t>2024.10.24~26,29</t>
    <phoneticPr fontId="1" type="noConversion"/>
  </si>
  <si>
    <t>2024.12.01</t>
    <phoneticPr fontId="1" type="noConversion"/>
  </si>
  <si>
    <t>MEDUSF512264</t>
    <phoneticPr fontId="1" type="noConversion"/>
  </si>
  <si>
    <t>MSC TEXAS</t>
    <phoneticPr fontId="1" type="noConversion"/>
  </si>
  <si>
    <t>2024.12.03</t>
    <phoneticPr fontId="1" type="noConversion"/>
  </si>
  <si>
    <t>미정</t>
    <phoneticPr fontId="1" type="noConversion"/>
  </si>
  <si>
    <t>24YMJA0250I-4107-</t>
    <phoneticPr fontId="1" type="noConversion"/>
  </si>
  <si>
    <t>YMJAB951079524</t>
    <phoneticPr fontId="1" type="noConversion"/>
  </si>
  <si>
    <t>24YMJA0250I-4108-</t>
    <phoneticPr fontId="1" type="noConversion"/>
  </si>
  <si>
    <t>2024.12.02</t>
    <phoneticPr fontId="1" type="noConversion"/>
  </si>
  <si>
    <t>YMJAB951079012</t>
    <phoneticPr fontId="1" type="noConversion"/>
  </si>
  <si>
    <t>24YMJA0250I-4105-</t>
    <phoneticPr fontId="1" type="noConversion"/>
  </si>
  <si>
    <t>2024.12.05</t>
    <phoneticPr fontId="1" type="noConversion"/>
  </si>
  <si>
    <t>2024.12.07</t>
    <phoneticPr fontId="1" type="noConversion"/>
  </si>
  <si>
    <t>2024.12.07</t>
    <phoneticPr fontId="1" type="noConversion"/>
  </si>
  <si>
    <t>MAEUJBS248591</t>
    <phoneticPr fontId="1" type="noConversion"/>
  </si>
  <si>
    <t>MSC BUSAN</t>
    <phoneticPr fontId="1" type="noConversion"/>
  </si>
  <si>
    <t>24MSCU6059I-1123-</t>
    <phoneticPr fontId="1" type="noConversion"/>
  </si>
  <si>
    <t>2024.12.08</t>
    <phoneticPr fontId="1" type="noConversion"/>
  </si>
  <si>
    <t>MEDUHI038637</t>
    <phoneticPr fontId="1" type="noConversion"/>
  </si>
  <si>
    <t>MSC IVORY COAST</t>
    <phoneticPr fontId="1" type="noConversion"/>
  </si>
  <si>
    <t>24MSCU5234I-0406-</t>
    <phoneticPr fontId="1" type="noConversion"/>
  </si>
  <si>
    <t>2024.12.08</t>
    <phoneticPr fontId="1" type="noConversion"/>
  </si>
  <si>
    <t>X</t>
    <phoneticPr fontId="1" type="noConversion"/>
  </si>
  <si>
    <t>임</t>
    <phoneticPr fontId="1" type="noConversion"/>
  </si>
  <si>
    <t>MEDUE8500252</t>
    <phoneticPr fontId="1" type="noConversion"/>
  </si>
  <si>
    <t>TEMU9469463</t>
    <phoneticPr fontId="1" type="noConversion"/>
  </si>
  <si>
    <t>2024.9.19~27</t>
    <phoneticPr fontId="1" type="noConversion"/>
  </si>
  <si>
    <t>2024.12.14</t>
    <phoneticPr fontId="1" type="noConversion"/>
  </si>
  <si>
    <t>S.I.F-2014</t>
    <phoneticPr fontId="1" type="noConversion"/>
  </si>
  <si>
    <t>2024.12.17</t>
    <phoneticPr fontId="1" type="noConversion"/>
  </si>
  <si>
    <t>2024.12.17</t>
    <phoneticPr fontId="1" type="noConversion"/>
  </si>
  <si>
    <t>SMLMBKK4A8413200</t>
    <phoneticPr fontId="1" type="noConversion"/>
  </si>
  <si>
    <t>SZLU6015490</t>
    <phoneticPr fontId="1" type="noConversion"/>
  </si>
  <si>
    <t>2024.10.26,28~31,11.1,2,4~7</t>
    <phoneticPr fontId="1" type="noConversion"/>
  </si>
  <si>
    <t>2024.11.7~9,11~16</t>
    <phoneticPr fontId="1" type="noConversion"/>
  </si>
  <si>
    <t>2024.12.20</t>
    <phoneticPr fontId="1" type="noConversion"/>
  </si>
  <si>
    <t>2024.11.9,13~16,19~22</t>
    <phoneticPr fontId="1" type="noConversion"/>
  </si>
  <si>
    <t>2024.12.19</t>
    <phoneticPr fontId="1" type="noConversion"/>
  </si>
  <si>
    <t>2024.11.13~16,18,19</t>
    <phoneticPr fontId="1" type="noConversion"/>
  </si>
  <si>
    <t>2024.12.21</t>
    <phoneticPr fontId="1" type="noConversion"/>
  </si>
  <si>
    <t>2024.11.1,4~6,9,11~14</t>
    <phoneticPr fontId="1" type="noConversion"/>
  </si>
  <si>
    <t>2024.12.23</t>
    <phoneticPr fontId="1" type="noConversion"/>
  </si>
  <si>
    <t>2024.12.22</t>
    <phoneticPr fontId="1" type="noConversion"/>
  </si>
  <si>
    <t>2024.12.26</t>
    <phoneticPr fontId="1" type="noConversion"/>
  </si>
  <si>
    <t>2024.12.25</t>
    <phoneticPr fontId="1" type="noConversion"/>
  </si>
  <si>
    <t>2024.11.12~16,18~20</t>
    <phoneticPr fontId="1" type="noConversion"/>
  </si>
  <si>
    <t>MEDUSF512298</t>
    <phoneticPr fontId="1" type="noConversion"/>
  </si>
  <si>
    <t>MSC DURBAN IV</t>
    <phoneticPr fontId="1" type="noConversion"/>
  </si>
  <si>
    <t>24MSCU4534I-0020-</t>
    <phoneticPr fontId="1" type="noConversion"/>
  </si>
  <si>
    <t>HDMUSAOA08466101</t>
    <phoneticPr fontId="1" type="noConversion"/>
  </si>
  <si>
    <t>24HDMUA537I-0115-</t>
    <phoneticPr fontId="1" type="noConversion"/>
  </si>
  <si>
    <t>AL MURAYKH</t>
    <phoneticPr fontId="1" type="noConversion"/>
  </si>
  <si>
    <t>24HLCU7725I-4125-</t>
    <phoneticPr fontId="1" type="noConversion"/>
  </si>
  <si>
    <t>2024.12.28</t>
    <phoneticPr fontId="1" type="noConversion"/>
  </si>
  <si>
    <t>KMTCLCH5004812</t>
    <phoneticPr fontId="1" type="noConversion"/>
  </si>
  <si>
    <t>24SCLK7778I-0005-</t>
    <phoneticPr fontId="1" type="noConversion"/>
  </si>
  <si>
    <t>NSSLLCBSC2401019</t>
    <phoneticPr fontId="1" type="noConversion"/>
  </si>
  <si>
    <t>24NSSLL080I-3002-</t>
    <phoneticPr fontId="1" type="noConversion"/>
  </si>
  <si>
    <t>2024.12.28</t>
    <phoneticPr fontId="1" type="noConversion"/>
  </si>
  <si>
    <t>2024.11.4~9,16,18,19</t>
    <phoneticPr fontId="1" type="noConversion"/>
  </si>
  <si>
    <t>NSSLLCBSC2401020</t>
    <phoneticPr fontId="1" type="noConversion"/>
  </si>
  <si>
    <t>24NSSLL080I-3003-</t>
    <phoneticPr fontId="1" type="noConversion"/>
  </si>
  <si>
    <t>마이푸드</t>
    <phoneticPr fontId="1" type="noConversion"/>
  </si>
  <si>
    <t>2024.12.29</t>
    <phoneticPr fontId="1" type="noConversion"/>
  </si>
  <si>
    <t>2024.12.30</t>
    <phoneticPr fontId="1" type="noConversion"/>
  </si>
  <si>
    <t>2024.12.31</t>
    <phoneticPr fontId="1" type="noConversion"/>
  </si>
  <si>
    <t>2025.01.02</t>
    <phoneticPr fontId="1" type="noConversion"/>
  </si>
  <si>
    <t>Z</t>
    <phoneticPr fontId="1" type="noConversion"/>
  </si>
  <si>
    <t>MSC PRECISION V</t>
    <phoneticPr fontId="1" type="noConversion"/>
  </si>
  <si>
    <t>24MSCU4530I-0443-</t>
    <phoneticPr fontId="1" type="noConversion"/>
  </si>
  <si>
    <t>2025.01.04</t>
    <phoneticPr fontId="1" type="noConversion"/>
  </si>
  <si>
    <t>2025.01.03</t>
    <phoneticPr fontId="1" type="noConversion"/>
  </si>
  <si>
    <t>2025.01.05</t>
    <phoneticPr fontId="1" type="noConversion"/>
  </si>
  <si>
    <t>(주)온새미정</t>
    <phoneticPr fontId="1" type="noConversion"/>
  </si>
  <si>
    <t>8H
절</t>
    <phoneticPr fontId="1" type="noConversion"/>
  </si>
  <si>
    <t>2층
4층</t>
    <phoneticPr fontId="1" type="noConversion"/>
  </si>
  <si>
    <t>EST-32(902)
EST-32(902)</t>
    <phoneticPr fontId="1" type="noConversion"/>
  </si>
  <si>
    <t>크리스피미들윙
크리스피윙스틱</t>
    <phoneticPr fontId="1" type="noConversion"/>
  </si>
  <si>
    <t>902
902</t>
    <phoneticPr fontId="1" type="noConversion"/>
  </si>
  <si>
    <t>2024.12.15</t>
    <phoneticPr fontId="1" type="noConversion"/>
  </si>
  <si>
    <t>2025.01.08</t>
    <phoneticPr fontId="1" type="noConversion"/>
  </si>
  <si>
    <t>EST-373(167)
EST-373(167)
EST-373(809)
EST-373(809)</t>
    <phoneticPr fontId="1" type="noConversion"/>
  </si>
  <si>
    <t>봉튤립55/65G
윙하프컷
미들윙35/45G
윙스틱45/55G</t>
    <phoneticPr fontId="1" type="noConversion"/>
  </si>
  <si>
    <t>2025.01.08</t>
    <phoneticPr fontId="1" type="noConversion"/>
  </si>
  <si>
    <t>대상㈜유통씨아이씨</t>
    <phoneticPr fontId="1" type="noConversion"/>
  </si>
  <si>
    <t>2025.01.11</t>
    <phoneticPr fontId="1" type="noConversion"/>
  </si>
  <si>
    <t>2025.01.12</t>
    <phoneticPr fontId="1" type="noConversion"/>
  </si>
  <si>
    <t>2025.01.12</t>
    <phoneticPr fontId="1" type="noConversion"/>
  </si>
  <si>
    <t>2024.11.20~23,25~28,12.3</t>
    <phoneticPr fontId="1" type="noConversion"/>
  </si>
  <si>
    <t>ET
89</t>
    <phoneticPr fontId="1" type="noConversion"/>
  </si>
  <si>
    <t>EST-32(902)
EST-32(902)</t>
    <phoneticPr fontId="1" type="noConversion"/>
  </si>
  <si>
    <t>2024.10.18,11.18</t>
    <phoneticPr fontId="1" type="noConversion"/>
  </si>
  <si>
    <t>2025.01.14</t>
    <phoneticPr fontId="1" type="noConversion"/>
  </si>
  <si>
    <t>2025.01.13</t>
    <phoneticPr fontId="1" type="noConversion"/>
  </si>
  <si>
    <t>47
목</t>
    <phoneticPr fontId="1" type="noConversion"/>
  </si>
  <si>
    <t>미들윙35/45G
윙스틱45/55G</t>
    <phoneticPr fontId="1" type="noConversion"/>
  </si>
  <si>
    <t>2024.11.19,21,25~27,29,12.2,4,7,9</t>
    <phoneticPr fontId="1" type="noConversion"/>
  </si>
  <si>
    <t>2025.01.17</t>
    <phoneticPr fontId="1" type="noConversion"/>
  </si>
  <si>
    <t>2025.01.21</t>
    <phoneticPr fontId="1" type="noConversion"/>
  </si>
  <si>
    <t>MEDURG976174</t>
    <phoneticPr fontId="1" type="noConversion"/>
  </si>
  <si>
    <t>2025.01.19</t>
    <phoneticPr fontId="1" type="noConversion"/>
  </si>
  <si>
    <t>2025.01.19</t>
    <phoneticPr fontId="1" type="noConversion"/>
  </si>
  <si>
    <t>2025.01.23</t>
    <phoneticPr fontId="1" type="noConversion"/>
  </si>
  <si>
    <t>2025.01.23</t>
    <phoneticPr fontId="1" type="noConversion"/>
  </si>
  <si>
    <t>2024.9.28,30,10.1,3,7~11,14~19,21~26</t>
    <phoneticPr fontId="1" type="noConversion"/>
  </si>
  <si>
    <t>2025.01.28</t>
    <phoneticPr fontId="1" type="noConversion"/>
  </si>
  <si>
    <t>2025.02.01</t>
    <phoneticPr fontId="1" type="noConversion"/>
  </si>
  <si>
    <t>MEDUE8667168</t>
    <phoneticPr fontId="1" type="noConversion"/>
  </si>
  <si>
    <t>CCNI ARAUCO</t>
    <phoneticPr fontId="1" type="noConversion"/>
  </si>
  <si>
    <t>25MAEU0091I-5023-</t>
    <phoneticPr fontId="1" type="noConversion"/>
  </si>
  <si>
    <t>2025.02.02</t>
    <phoneticPr fontId="1" type="noConversion"/>
  </si>
  <si>
    <t>MEDUE8667630</t>
    <phoneticPr fontId="1" type="noConversion"/>
  </si>
  <si>
    <t>2025.02.01</t>
    <phoneticPr fontId="1" type="noConversion"/>
  </si>
  <si>
    <t>MSC CLEA</t>
    <phoneticPr fontId="1" type="noConversion"/>
  </si>
  <si>
    <t>HLCUPN4241258370</t>
    <phoneticPr fontId="1" type="noConversion"/>
  </si>
  <si>
    <t>25YMJA0024I-3005-</t>
    <phoneticPr fontId="1" type="noConversion"/>
  </si>
  <si>
    <t>HLCUPN4241255751</t>
    <phoneticPr fontId="1" type="noConversion"/>
  </si>
  <si>
    <t>25YMJA0024I-3003-</t>
    <phoneticPr fontId="1" type="noConversion"/>
  </si>
  <si>
    <t>25MAEU0091I-5018-</t>
    <phoneticPr fontId="1" type="noConversion"/>
  </si>
  <si>
    <t>ONEYSAOE61067600</t>
    <phoneticPr fontId="1" type="noConversion"/>
  </si>
  <si>
    <t>HMM DIAMOND</t>
    <phoneticPr fontId="1" type="noConversion"/>
  </si>
  <si>
    <t>25HDMUA072I-5008-</t>
    <phoneticPr fontId="1" type="noConversion"/>
  </si>
  <si>
    <t>2025.01.30</t>
    <phoneticPr fontId="1" type="noConversion"/>
  </si>
  <si>
    <t>MAEU246510022</t>
    <phoneticPr fontId="1" type="noConversion"/>
  </si>
  <si>
    <t>MOGENS MAERSK</t>
    <phoneticPr fontId="1" type="noConversion"/>
  </si>
  <si>
    <t>25MAEU0065I-1032-</t>
    <phoneticPr fontId="1" type="noConversion"/>
  </si>
  <si>
    <t>2025.01.31</t>
    <phoneticPr fontId="1" type="noConversion"/>
  </si>
  <si>
    <t>COSU6401387735</t>
    <phoneticPr fontId="1" type="noConversion"/>
  </si>
  <si>
    <t>25COSU0016I-3049-</t>
    <phoneticPr fontId="1" type="noConversion"/>
  </si>
  <si>
    <t>2025.02.02</t>
    <phoneticPr fontId="1" type="noConversion"/>
  </si>
  <si>
    <t>25COSU0016I-3050-</t>
    <phoneticPr fontId="1" type="noConversion"/>
  </si>
  <si>
    <t>25HDMUA010I-5024-</t>
    <phoneticPr fontId="1" type="noConversion"/>
  </si>
  <si>
    <t>2025.02.04</t>
    <phoneticPr fontId="1" type="noConversion"/>
  </si>
  <si>
    <t>죽2</t>
    <phoneticPr fontId="1" type="noConversion"/>
  </si>
  <si>
    <t>2024.12.11,12</t>
    <phoneticPr fontId="1" type="noConversion"/>
  </si>
  <si>
    <t>25MAEU0091I-5010-</t>
    <phoneticPr fontId="1" type="noConversion"/>
  </si>
  <si>
    <t>HMM RAON</t>
    <phoneticPr fontId="1" type="noConversion"/>
  </si>
  <si>
    <t>25MAEU0091I-5001-</t>
    <phoneticPr fontId="1" type="noConversion"/>
  </si>
  <si>
    <t>HDMUSAOA16195800</t>
    <phoneticPr fontId="1" type="noConversion"/>
  </si>
  <si>
    <t>25MAEU0091I-5016-</t>
    <phoneticPr fontId="1" type="noConversion"/>
  </si>
  <si>
    <t>2025.02.06</t>
    <phoneticPr fontId="1" type="noConversion"/>
  </si>
  <si>
    <t>2025.02.08</t>
    <phoneticPr fontId="1" type="noConversion"/>
  </si>
  <si>
    <t>2025.02.08</t>
    <phoneticPr fontId="1" type="noConversion"/>
  </si>
  <si>
    <t>2025.02.07</t>
    <phoneticPr fontId="1" type="noConversion"/>
  </si>
  <si>
    <t>SNKO190250100602</t>
    <phoneticPr fontId="1" type="noConversion"/>
  </si>
  <si>
    <t>2024.11.23,25~30,12.2,3</t>
    <phoneticPr fontId="1" type="noConversion"/>
  </si>
  <si>
    <t>SAWASDEE MIMOSA</t>
    <phoneticPr fontId="1" type="noConversion"/>
  </si>
  <si>
    <t>2025.02.10</t>
    <phoneticPr fontId="1" type="noConversion"/>
  </si>
  <si>
    <t>실
14</t>
    <phoneticPr fontId="1" type="noConversion"/>
  </si>
  <si>
    <t>EST-369(975)
EST-369(975)</t>
    <phoneticPr fontId="1" type="noConversion"/>
  </si>
  <si>
    <t>NSSLBKBSC2500017</t>
    <phoneticPr fontId="1" type="noConversion"/>
  </si>
  <si>
    <t>25DJSC7054I-3006-</t>
    <phoneticPr fontId="1" type="noConversion"/>
  </si>
  <si>
    <t>AB</t>
    <phoneticPr fontId="1" type="noConversion"/>
  </si>
  <si>
    <t>MAEUJBS254492</t>
    <phoneticPr fontId="1" type="noConversion"/>
  </si>
  <si>
    <t>왕2</t>
    <phoneticPr fontId="1" type="noConversion"/>
  </si>
  <si>
    <t>25MSCU2007I-1376-</t>
    <phoneticPr fontId="1" type="noConversion"/>
  </si>
  <si>
    <t>MSC MIRJA</t>
    <phoneticPr fontId="1" type="noConversion"/>
  </si>
  <si>
    <t>왕4</t>
    <phoneticPr fontId="1" type="noConversion"/>
  </si>
  <si>
    <t>MAEUJBS254623</t>
    <phoneticPr fontId="1" type="noConversion"/>
  </si>
  <si>
    <t>25MSCU2007I-1370-</t>
    <phoneticPr fontId="1" type="noConversion"/>
  </si>
  <si>
    <t>MAEUJBS254673</t>
    <phoneticPr fontId="1" type="noConversion"/>
  </si>
  <si>
    <t>MSC VIVIENNE</t>
    <phoneticPr fontId="1" type="noConversion"/>
  </si>
  <si>
    <t>25MSCU6024I-6017-</t>
    <phoneticPr fontId="1" type="noConversion"/>
  </si>
  <si>
    <t>2025.02.11</t>
    <phoneticPr fontId="1" type="noConversion"/>
  </si>
  <si>
    <t>2025.02.07</t>
    <phoneticPr fontId="1" type="noConversion"/>
  </si>
  <si>
    <t>YB
CW</t>
    <phoneticPr fontId="1" type="noConversion"/>
  </si>
  <si>
    <t>EST-373 (975)
EST-373 (975)</t>
    <phoneticPr fontId="1" type="noConversion"/>
  </si>
  <si>
    <t>2024.12.11,16,24,2025.1.14,15</t>
    <phoneticPr fontId="1" type="noConversion"/>
  </si>
  <si>
    <t>2025.02.13</t>
    <phoneticPr fontId="1" type="noConversion"/>
  </si>
  <si>
    <t>2025.02.14</t>
    <phoneticPr fontId="1" type="noConversion"/>
  </si>
  <si>
    <t>DY</t>
    <phoneticPr fontId="1" type="noConversion"/>
  </si>
  <si>
    <t>2024.12.18~21,23,24,27,28,2025.1.2~4,6~11</t>
    <phoneticPr fontId="1" type="noConversion"/>
  </si>
  <si>
    <t>2025.02.14</t>
    <phoneticPr fontId="1" type="noConversion"/>
  </si>
  <si>
    <t>CO다리살</t>
    <phoneticPr fontId="1" type="noConversion"/>
  </si>
  <si>
    <t>2025.02.15</t>
    <phoneticPr fontId="1" type="noConversion"/>
  </si>
  <si>
    <t>25CMAL0092I-3024-</t>
    <phoneticPr fontId="1" type="noConversion"/>
  </si>
  <si>
    <t>2025.02.17</t>
    <phoneticPr fontId="1" type="noConversion"/>
  </si>
  <si>
    <t>일월년</t>
    <phoneticPr fontId="1" type="noConversion"/>
  </si>
  <si>
    <t>S.I.F-4699</t>
    <phoneticPr fontId="1" type="noConversion"/>
  </si>
  <si>
    <t>25HLCU8014I-1063-</t>
  </si>
  <si>
    <t>궁</t>
    <phoneticPr fontId="1" type="noConversion"/>
  </si>
  <si>
    <t>25MSCU2025I-0088-</t>
  </si>
  <si>
    <t>기준셀(폼)</t>
    <phoneticPr fontId="1" type="noConversion"/>
  </si>
  <si>
    <t>기준</t>
    <phoneticPr fontId="1" type="noConversion"/>
  </si>
  <si>
    <t>U2에서 선택한 항목 월별대수</t>
    <phoneticPr fontId="1" type="noConversion"/>
  </si>
  <si>
    <t>참고정보</t>
    <phoneticPr fontId="1" type="noConversion"/>
  </si>
  <si>
    <t>내림</t>
    <phoneticPr fontId="1" type="noConversion"/>
  </si>
  <si>
    <t>정렬</t>
    <phoneticPr fontId="1" type="noConversion"/>
  </si>
  <si>
    <t>합계</t>
    <phoneticPr fontId="1" type="noConversion"/>
  </si>
  <si>
    <t>TOTAL:445,월평균:87</t>
    <phoneticPr fontId="1" type="noConversion"/>
  </si>
  <si>
    <t>㈜이마트</t>
    <phoneticPr fontId="4" type="noConversion"/>
  </si>
  <si>
    <t>각각3층씩</t>
    <phoneticPr fontId="4" type="noConversion"/>
  </si>
  <si>
    <t>S.I.F-2485</t>
    <phoneticPr fontId="4" type="noConversion"/>
  </si>
  <si>
    <t>VA</t>
    <phoneticPr fontId="4" type="noConversion"/>
  </si>
  <si>
    <t>살1</t>
    <phoneticPr fontId="4" type="noConversion"/>
  </si>
  <si>
    <t>1층
2층</t>
    <phoneticPr fontId="4" type="noConversion"/>
  </si>
  <si>
    <t>2층
3층
4층</t>
    <phoneticPr fontId="4" type="noConversion"/>
  </si>
  <si>
    <t>2층
4층</t>
    <phoneticPr fontId="4" type="noConversion"/>
  </si>
  <si>
    <t>M</t>
    <phoneticPr fontId="4" type="noConversion"/>
  </si>
  <si>
    <t>S.I.F-2172</t>
    <phoneticPr fontId="4" type="noConversion"/>
  </si>
  <si>
    <t>진</t>
    <phoneticPr fontId="4" type="noConversion"/>
  </si>
  <si>
    <t>날개90/110G</t>
    <phoneticPr fontId="4" type="noConversion"/>
  </si>
  <si>
    <t>MS1</t>
    <phoneticPr fontId="4" type="noConversion"/>
  </si>
  <si>
    <t>MS2</t>
    <phoneticPr fontId="4" type="noConversion"/>
  </si>
  <si>
    <t>카</t>
    <phoneticPr fontId="4" type="noConversion"/>
  </si>
  <si>
    <t>당1</t>
    <phoneticPr fontId="4" type="noConversion"/>
  </si>
  <si>
    <t>당2</t>
    <phoneticPr fontId="4" type="noConversion"/>
  </si>
  <si>
    <t>차A</t>
    <phoneticPr fontId="4" type="noConversion"/>
  </si>
  <si>
    <t>SR조각정육</t>
    <phoneticPr fontId="4" type="noConversion"/>
  </si>
  <si>
    <t>활1</t>
    <phoneticPr fontId="4" type="noConversion"/>
  </si>
  <si>
    <t>활2</t>
    <phoneticPr fontId="4" type="noConversion"/>
  </si>
  <si>
    <t>싸이정육100/110G</t>
    <phoneticPr fontId="4" type="noConversion"/>
  </si>
  <si>
    <t>찬1</t>
    <phoneticPr fontId="4" type="noConversion"/>
  </si>
  <si>
    <t>S.I.F-530</t>
    <phoneticPr fontId="4" type="noConversion"/>
  </si>
  <si>
    <t>찬2</t>
    <phoneticPr fontId="4" type="noConversion"/>
  </si>
  <si>
    <t>날개</t>
    <phoneticPr fontId="4" type="noConversion"/>
  </si>
  <si>
    <t>타1</t>
    <phoneticPr fontId="4" type="noConversion"/>
  </si>
  <si>
    <t>N</t>
    <phoneticPr fontId="4" type="noConversion"/>
  </si>
  <si>
    <t>경</t>
    <phoneticPr fontId="4" type="noConversion"/>
  </si>
  <si>
    <t>발
FS</t>
    <phoneticPr fontId="4" type="noConversion"/>
  </si>
  <si>
    <t>타2</t>
    <phoneticPr fontId="4" type="noConversion"/>
  </si>
  <si>
    <t>AA</t>
    <phoneticPr fontId="4" type="noConversion"/>
  </si>
  <si>
    <t>싸이정육</t>
    <phoneticPr fontId="4" type="noConversion"/>
  </si>
  <si>
    <t>KA</t>
    <phoneticPr fontId="4" type="noConversion"/>
  </si>
  <si>
    <t>혼1</t>
    <phoneticPr fontId="4" type="noConversion"/>
  </si>
  <si>
    <t>혼2</t>
    <phoneticPr fontId="4" type="noConversion"/>
  </si>
  <si>
    <t>나모티엘에스</t>
    <phoneticPr fontId="1" type="noConversion"/>
  </si>
  <si>
    <t>PA다리살</t>
    <phoneticPr fontId="1" type="noConversion"/>
  </si>
  <si>
    <t>가</t>
    <phoneticPr fontId="4" type="noConversion"/>
  </si>
  <si>
    <t>옥
VC</t>
    <phoneticPr fontId="4" type="noConversion"/>
  </si>
  <si>
    <t>종1</t>
    <phoneticPr fontId="4" type="noConversion"/>
  </si>
  <si>
    <t>종2</t>
    <phoneticPr fontId="4" type="noConversion"/>
  </si>
  <si>
    <t>44
57</t>
    <phoneticPr fontId="4" type="noConversion"/>
  </si>
  <si>
    <t>S.I.F-4232</t>
    <phoneticPr fontId="4" type="noConversion"/>
  </si>
  <si>
    <t>치A</t>
    <phoneticPr fontId="4" type="noConversion"/>
  </si>
  <si>
    <t>EST-06</t>
    <phoneticPr fontId="4" type="noConversion"/>
  </si>
  <si>
    <t>치B</t>
    <phoneticPr fontId="4" type="noConversion"/>
  </si>
  <si>
    <t>냉</t>
    <phoneticPr fontId="4" type="noConversion"/>
  </si>
  <si>
    <t>EST-373(167)
EST-373(450)
EST-373(667)
EST-373(667)</t>
    <phoneticPr fontId="4" type="noConversion"/>
  </si>
  <si>
    <t xml:space="preserve">조각정육20/25G
조각정육25/30G
</t>
    <phoneticPr fontId="4" type="noConversion"/>
  </si>
  <si>
    <t>또</t>
    <phoneticPr fontId="4" type="noConversion"/>
  </si>
  <si>
    <t>EST-51(970)
EST-51(970)</t>
    <phoneticPr fontId="4" type="noConversion"/>
  </si>
  <si>
    <t>조각정육20/25G
조각정육25/30G</t>
    <phoneticPr fontId="4" type="noConversion"/>
  </si>
  <si>
    <t>율</t>
    <phoneticPr fontId="4" type="noConversion"/>
  </si>
  <si>
    <t>S.I,F-2172</t>
    <phoneticPr fontId="4" type="noConversion"/>
  </si>
  <si>
    <t>S.I.F-1
S.I.F-1001</t>
    <phoneticPr fontId="4" type="noConversion"/>
  </si>
  <si>
    <t>SA다리살(1219)
PA다리살(734)</t>
    <phoneticPr fontId="4" type="noConversion"/>
  </si>
  <si>
    <t>S.I.F-1
S.I.F-1001
S.I.F-2014</t>
    <phoneticPr fontId="4" type="noConversion"/>
  </si>
  <si>
    <t>SA다리살(153)
SA다리살(716)
SA다리살(1084)</t>
    <phoneticPr fontId="4" type="noConversion"/>
  </si>
  <si>
    <t>S.I.F-1001
S.I.F-104</t>
    <phoneticPr fontId="4" type="noConversion"/>
  </si>
  <si>
    <t>SA다리살(559)
SA다리살(1421)</t>
    <phoneticPr fontId="4" type="noConversion"/>
  </si>
  <si>
    <t>하A</t>
    <phoneticPr fontId="4" type="noConversion"/>
  </si>
  <si>
    <t>S.I.F-1001
S.I.F-18
S.I.F-2014</t>
    <phoneticPr fontId="4" type="noConversion"/>
  </si>
  <si>
    <t xml:space="preserve">PA다리살
</t>
    <phoneticPr fontId="4" type="noConversion"/>
  </si>
  <si>
    <t>죽1</t>
    <phoneticPr fontId="4" type="noConversion"/>
  </si>
  <si>
    <t>S.I.F-103
S.I.F-18
S.I.F-2014</t>
    <phoneticPr fontId="4" type="noConversion"/>
  </si>
  <si>
    <t>SA다리살(1134)
PA다리살(121)
PA다리살(725)</t>
    <phoneticPr fontId="4" type="noConversion"/>
  </si>
  <si>
    <t>죽2</t>
    <phoneticPr fontId="4" type="noConversion"/>
  </si>
  <si>
    <t>SERRA정육</t>
    <phoneticPr fontId="4" type="noConversion"/>
  </si>
  <si>
    <t>죽3</t>
    <phoneticPr fontId="4" type="noConversion"/>
  </si>
  <si>
    <t>약1</t>
    <phoneticPr fontId="4" type="noConversion"/>
  </si>
  <si>
    <t>S.I.F-18
S.I.F-103
S.I.F-2014</t>
    <phoneticPr fontId="4" type="noConversion"/>
  </si>
  <si>
    <t>PA다리살(1456)
PA다리살(520)
PA다리살(4)</t>
    <phoneticPr fontId="4" type="noConversion"/>
  </si>
  <si>
    <t>하B</t>
    <phoneticPr fontId="4" type="noConversion"/>
  </si>
  <si>
    <t>화1</t>
    <phoneticPr fontId="4" type="noConversion"/>
  </si>
  <si>
    <t>용</t>
    <phoneticPr fontId="4" type="noConversion"/>
  </si>
  <si>
    <t>화3</t>
    <phoneticPr fontId="4" type="noConversion"/>
  </si>
  <si>
    <t>표1</t>
    <phoneticPr fontId="4" type="noConversion"/>
  </si>
  <si>
    <t>화2</t>
    <phoneticPr fontId="4" type="noConversion"/>
  </si>
  <si>
    <t>표2</t>
    <phoneticPr fontId="4" type="noConversion"/>
  </si>
  <si>
    <t>표3</t>
    <phoneticPr fontId="4" type="noConversion"/>
  </si>
  <si>
    <t>두A</t>
    <phoneticPr fontId="4" type="noConversion"/>
  </si>
  <si>
    <t>BK</t>
    <phoneticPr fontId="4" type="noConversion"/>
  </si>
  <si>
    <t>두B</t>
    <phoneticPr fontId="4" type="noConversion"/>
  </si>
  <si>
    <t>정1</t>
    <phoneticPr fontId="4" type="noConversion"/>
  </si>
  <si>
    <t>정2</t>
    <phoneticPr fontId="4" type="noConversion"/>
  </si>
  <si>
    <t>후1</t>
    <phoneticPr fontId="4" type="noConversion"/>
  </si>
  <si>
    <t>후2</t>
    <phoneticPr fontId="4" type="noConversion"/>
  </si>
  <si>
    <t>재1</t>
    <phoneticPr fontId="4" type="noConversion"/>
  </si>
  <si>
    <t>풍1</t>
    <phoneticPr fontId="4" type="noConversion"/>
  </si>
  <si>
    <t>재2</t>
    <phoneticPr fontId="4" type="noConversion"/>
  </si>
  <si>
    <t>풍2</t>
    <phoneticPr fontId="4" type="noConversion"/>
  </si>
  <si>
    <t>목살
안창살
윙스틱50/65G
가슴살12/17G</t>
    <phoneticPr fontId="4" type="noConversion"/>
  </si>
  <si>
    <t>재3</t>
    <phoneticPr fontId="4" type="noConversion"/>
  </si>
  <si>
    <t>죽</t>
    <phoneticPr fontId="4" type="noConversion"/>
  </si>
  <si>
    <t>EST-165</t>
    <phoneticPr fontId="4" type="noConversion"/>
  </si>
  <si>
    <t>촉1</t>
    <phoneticPr fontId="4" type="noConversion"/>
  </si>
  <si>
    <t>SR다리살</t>
    <phoneticPr fontId="4" type="noConversion"/>
  </si>
  <si>
    <t>촉2</t>
    <phoneticPr fontId="4" type="noConversion"/>
  </si>
  <si>
    <t>환</t>
    <phoneticPr fontId="4" type="noConversion"/>
  </si>
  <si>
    <t>라</t>
    <phoneticPr fontId="4" type="noConversion"/>
  </si>
  <si>
    <t>용1</t>
    <phoneticPr fontId="4" type="noConversion"/>
  </si>
  <si>
    <t>F</t>
    <phoneticPr fontId="4" type="noConversion"/>
  </si>
  <si>
    <t>PA다리살</t>
    <phoneticPr fontId="4" type="noConversion"/>
  </si>
  <si>
    <t>4D</t>
    <phoneticPr fontId="9" type="noConversion"/>
  </si>
  <si>
    <t>두</t>
    <phoneticPr fontId="9" type="noConversion"/>
  </si>
  <si>
    <t>총</t>
    <phoneticPr fontId="9" type="noConversion"/>
  </si>
  <si>
    <t>DM</t>
    <phoneticPr fontId="9" type="noConversion"/>
  </si>
  <si>
    <t>결</t>
    <phoneticPr fontId="4" type="noConversion"/>
  </si>
  <si>
    <t>옥1</t>
    <phoneticPr fontId="4" type="noConversion"/>
  </si>
  <si>
    <t>S.I.F-2014</t>
    <phoneticPr fontId="4" type="noConversion"/>
  </si>
  <si>
    <t>(현물검사 신청 건수가 많은 경우에는 별지를 사용할 수 있음)</t>
    <phoneticPr fontId="1" type="noConversion"/>
  </si>
  <si>
    <t>위와 같이 수입 축산물 현물검사 신청을 합니다.</t>
    <phoneticPr fontId="1" type="noConversion"/>
  </si>
  <si>
    <t>2025년</t>
    <phoneticPr fontId="1" type="noConversion"/>
  </si>
  <si>
    <t>현물검사 신청인 성명 최 우 순 최 홍 래 (서명 또는 인)</t>
    <phoneticPr fontId="9"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</si>
  <si>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</si>
  <si>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</si>
  <si>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</si>
  <si>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 xml:space="preserve">  가축전염병예방법 제46조 및 혈청검사 및
  검역 등에 관한 수수료 규칙 제3조에서
  정하는 수수료</t>
    <phoneticPr fontId="1" type="noConversion"/>
  </si>
  <si>
    <t>나모티엘에스</t>
    <phoneticPr fontId="1" type="noConversion"/>
  </si>
  <si>
    <t>04/02(화)18시접안 04/05(금)04시 출항 예정</t>
    <phoneticPr fontId="1" type="noConversion"/>
  </si>
  <si>
    <t>나모티엘에스</t>
    <phoneticPr fontId="1" type="noConversion"/>
  </si>
  <si>
    <t>도크
위치</t>
    <phoneticPr fontId="1" type="noConversion"/>
  </si>
  <si>
    <t>가</t>
    <phoneticPr fontId="9" type="noConversion"/>
  </si>
  <si>
    <t>나</t>
    <phoneticPr fontId="9" type="noConversion"/>
  </si>
  <si>
    <t>다</t>
    <phoneticPr fontId="9" type="noConversion"/>
  </si>
  <si>
    <t>라</t>
    <phoneticPr fontId="9" type="noConversion"/>
  </si>
  <si>
    <t>마</t>
    <phoneticPr fontId="9" type="noConversion"/>
  </si>
  <si>
    <t>사</t>
    <phoneticPr fontId="9" type="noConversion"/>
  </si>
  <si>
    <t>아</t>
    <phoneticPr fontId="9" type="noConversion"/>
  </si>
  <si>
    <t>자</t>
    <phoneticPr fontId="9" type="noConversion"/>
  </si>
  <si>
    <t>카</t>
    <phoneticPr fontId="9" type="noConversion"/>
  </si>
  <si>
    <t>타</t>
    <phoneticPr fontId="9" type="noConversion"/>
  </si>
  <si>
    <t>하</t>
    <phoneticPr fontId="9" type="noConversion"/>
  </si>
  <si>
    <t>A</t>
    <phoneticPr fontId="9" type="noConversion"/>
  </si>
  <si>
    <t>B</t>
    <phoneticPr fontId="9" type="noConversion"/>
  </si>
  <si>
    <t>D</t>
    <phoneticPr fontId="9" type="noConversion"/>
  </si>
  <si>
    <t>F</t>
    <phoneticPr fontId="9" type="noConversion"/>
  </si>
  <si>
    <t>G</t>
    <phoneticPr fontId="9" type="noConversion"/>
  </si>
  <si>
    <t>H</t>
    <phoneticPr fontId="9" type="noConversion"/>
  </si>
  <si>
    <t>K</t>
    <phoneticPr fontId="9" type="noConversion"/>
  </si>
  <si>
    <t>M</t>
    <phoneticPr fontId="9" type="noConversion"/>
  </si>
  <si>
    <t>N</t>
    <phoneticPr fontId="9" type="noConversion"/>
  </si>
  <si>
    <t>P</t>
    <phoneticPr fontId="9" type="noConversion"/>
  </si>
  <si>
    <t>R</t>
    <phoneticPr fontId="9" type="noConversion"/>
  </si>
  <si>
    <t>S</t>
    <phoneticPr fontId="9" type="noConversion"/>
  </si>
  <si>
    <t>T</t>
    <phoneticPr fontId="9" type="noConversion"/>
  </si>
  <si>
    <t>X</t>
    <phoneticPr fontId="9" type="noConversion"/>
  </si>
  <si>
    <t>Y</t>
    <phoneticPr fontId="9" type="noConversion"/>
  </si>
  <si>
    <t>Z</t>
    <phoneticPr fontId="9" type="noConversion"/>
  </si>
  <si>
    <t>진</t>
    <phoneticPr fontId="9" type="noConversion"/>
  </si>
  <si>
    <t>종</t>
    <phoneticPr fontId="9" type="noConversion"/>
  </si>
  <si>
    <t>갈</t>
    <phoneticPr fontId="9" type="noConversion"/>
  </si>
  <si>
    <t>선</t>
    <phoneticPr fontId="9" type="noConversion"/>
  </si>
  <si>
    <t>중</t>
    <phoneticPr fontId="9" type="noConversion"/>
  </si>
  <si>
    <t>채</t>
    <phoneticPr fontId="9" type="noConversion"/>
  </si>
  <si>
    <t>팽</t>
    <phoneticPr fontId="9" type="noConversion"/>
  </si>
  <si>
    <t>토</t>
    <phoneticPr fontId="9" type="noConversion"/>
  </si>
  <si>
    <t>활</t>
    <phoneticPr fontId="9" type="noConversion"/>
  </si>
  <si>
    <t>치</t>
    <phoneticPr fontId="9" type="noConversion"/>
  </si>
  <si>
    <t>열</t>
    <phoneticPr fontId="9" type="noConversion"/>
  </si>
  <si>
    <t>AB</t>
    <phoneticPr fontId="9" type="noConversion"/>
  </si>
  <si>
    <t>EF</t>
    <phoneticPr fontId="9" type="noConversion"/>
  </si>
  <si>
    <t>GH</t>
    <phoneticPr fontId="9" type="noConversion"/>
  </si>
  <si>
    <t>LM</t>
    <phoneticPr fontId="9" type="noConversion"/>
  </si>
  <si>
    <t>NA</t>
    <phoneticPr fontId="9" type="noConversion"/>
  </si>
  <si>
    <t>PQ</t>
    <phoneticPr fontId="9" type="noConversion"/>
  </si>
  <si>
    <t>RS</t>
    <phoneticPr fontId="9" type="noConversion"/>
  </si>
  <si>
    <t>TU</t>
    <phoneticPr fontId="9" type="noConversion"/>
  </si>
  <si>
    <t>YZ</t>
    <phoneticPr fontId="9" type="noConversion"/>
  </si>
  <si>
    <t>BT</t>
    <phoneticPr fontId="9" type="noConversion"/>
  </si>
  <si>
    <t>양</t>
    <phoneticPr fontId="9" type="noConversion"/>
  </si>
  <si>
    <t>환</t>
    <phoneticPr fontId="9" type="noConversion"/>
  </si>
  <si>
    <t>멸</t>
    <phoneticPr fontId="9" type="noConversion"/>
  </si>
  <si>
    <t>홍</t>
    <phoneticPr fontId="9" type="noConversion"/>
  </si>
  <si>
    <t>표</t>
    <phoneticPr fontId="9" type="noConversion"/>
  </si>
  <si>
    <t>복</t>
    <phoneticPr fontId="9" type="noConversion"/>
  </si>
  <si>
    <t>임</t>
    <phoneticPr fontId="9" type="noConversion"/>
  </si>
  <si>
    <t>축</t>
    <phoneticPr fontId="9" type="noConversion"/>
  </si>
  <si>
    <t>찬</t>
    <phoneticPr fontId="9" type="noConversion"/>
  </si>
  <si>
    <t>월</t>
    <phoneticPr fontId="9" type="noConversion"/>
  </si>
  <si>
    <t>화</t>
    <phoneticPr fontId="9" type="noConversion"/>
  </si>
  <si>
    <t>DY</t>
    <phoneticPr fontId="9" type="noConversion"/>
  </si>
  <si>
    <t>FA</t>
    <phoneticPr fontId="9" type="noConversion"/>
  </si>
  <si>
    <t>HG</t>
    <phoneticPr fontId="9" type="noConversion"/>
  </si>
  <si>
    <t>KT</t>
    <phoneticPr fontId="9" type="noConversion"/>
  </si>
  <si>
    <t>QC</t>
    <phoneticPr fontId="9" type="noConversion"/>
  </si>
  <si>
    <t>SE</t>
    <phoneticPr fontId="9" type="noConversion"/>
  </si>
  <si>
    <t>XL</t>
    <phoneticPr fontId="9" type="noConversion"/>
  </si>
  <si>
    <t>EA</t>
    <phoneticPr fontId="9" type="noConversion"/>
  </si>
  <si>
    <t>동</t>
    <phoneticPr fontId="9" type="noConversion"/>
  </si>
  <si>
    <t>해</t>
    <phoneticPr fontId="9" type="noConversion"/>
  </si>
  <si>
    <t>물</t>
    <phoneticPr fontId="9" type="noConversion"/>
  </si>
  <si>
    <t>백</t>
    <phoneticPr fontId="9" type="noConversion"/>
  </si>
  <si>
    <t>두</t>
    <phoneticPr fontId="9" type="noConversion"/>
  </si>
  <si>
    <t>산</t>
    <phoneticPr fontId="9" type="noConversion"/>
  </si>
  <si>
    <t>당</t>
    <phoneticPr fontId="9" type="noConversion"/>
  </si>
  <si>
    <t>도</t>
    <phoneticPr fontId="9" type="noConversion"/>
  </si>
  <si>
    <t>목</t>
    <phoneticPr fontId="9" type="noConversion"/>
  </si>
  <si>
    <t>여</t>
    <phoneticPr fontId="9" type="noConversion"/>
  </si>
  <si>
    <t>정</t>
    <phoneticPr fontId="9" type="noConversion"/>
  </si>
  <si>
    <t>요</t>
    <phoneticPr fontId="9" type="noConversion"/>
  </si>
  <si>
    <t>청</t>
    <phoneticPr fontId="9" type="noConversion"/>
  </si>
  <si>
    <t>결</t>
    <phoneticPr fontId="9" type="noConversion"/>
  </si>
  <si>
    <t>YB</t>
    <phoneticPr fontId="9" type="noConversion"/>
  </si>
  <si>
    <t>WD</t>
    <phoneticPr fontId="9" type="noConversion"/>
  </si>
  <si>
    <t>RH</t>
    <phoneticPr fontId="9" type="noConversion"/>
  </si>
  <si>
    <t>QK</t>
    <phoneticPr fontId="9" type="noConversion"/>
  </si>
  <si>
    <t>통</t>
    <phoneticPr fontId="9" type="noConversion"/>
  </si>
  <si>
    <t>작</t>
    <phoneticPr fontId="9" type="noConversion"/>
  </si>
  <si>
    <t>별</t>
    <phoneticPr fontId="9" type="noConversion"/>
  </si>
  <si>
    <t>북</t>
    <phoneticPr fontId="9" type="noConversion"/>
  </si>
  <si>
    <t>충</t>
    <phoneticPr fontId="9" type="noConversion"/>
  </si>
  <si>
    <t>인</t>
    <phoneticPr fontId="9" type="noConversion"/>
  </si>
  <si>
    <t>벼</t>
    <phoneticPr fontId="9" type="noConversion"/>
  </si>
  <si>
    <t>살</t>
    <phoneticPr fontId="9" type="noConversion"/>
  </si>
  <si>
    <t>법</t>
    <phoneticPr fontId="9" type="noConversion"/>
  </si>
  <si>
    <t>조</t>
    <phoneticPr fontId="9" type="noConversion"/>
  </si>
  <si>
    <t>냉</t>
    <phoneticPr fontId="9" type="noConversion"/>
  </si>
  <si>
    <t>실</t>
    <phoneticPr fontId="9" type="noConversion"/>
  </si>
  <si>
    <t>미</t>
    <phoneticPr fontId="9" type="noConversion"/>
  </si>
  <si>
    <t>BP</t>
    <phoneticPr fontId="9" type="noConversion"/>
  </si>
  <si>
    <t>3C</t>
    <phoneticPr fontId="9" type="noConversion"/>
  </si>
  <si>
    <t>4D</t>
    <phoneticPr fontId="9" type="noConversion"/>
  </si>
  <si>
    <t>5E</t>
    <phoneticPr fontId="9" type="noConversion"/>
  </si>
  <si>
    <t>7G</t>
    <phoneticPr fontId="9" type="noConversion"/>
  </si>
  <si>
    <t>8H</t>
    <phoneticPr fontId="9" type="noConversion"/>
  </si>
  <si>
    <t>9K</t>
    <phoneticPr fontId="9" type="noConversion"/>
  </si>
  <si>
    <t>BB</t>
    <phoneticPr fontId="9" type="noConversion"/>
  </si>
  <si>
    <t>철</t>
    <phoneticPr fontId="9" type="noConversion"/>
  </si>
  <si>
    <t>경</t>
    <phoneticPr fontId="9" type="noConversion"/>
  </si>
  <si>
    <t>또</t>
    <phoneticPr fontId="9" type="noConversion"/>
  </si>
  <si>
    <t>날</t>
    <phoneticPr fontId="9" type="noConversion"/>
  </si>
  <si>
    <t>교</t>
    <phoneticPr fontId="9" type="noConversion"/>
  </si>
  <si>
    <t>단</t>
    <phoneticPr fontId="9" type="noConversion"/>
  </si>
  <si>
    <t>누</t>
    <phoneticPr fontId="9" type="noConversion"/>
  </si>
  <si>
    <t>묘</t>
    <phoneticPr fontId="9" type="noConversion"/>
  </si>
  <si>
    <t>발</t>
    <phoneticPr fontId="9" type="noConversion"/>
  </si>
  <si>
    <t>율</t>
    <phoneticPr fontId="9" type="noConversion"/>
  </si>
  <si>
    <t>CC</t>
    <phoneticPr fontId="9" type="noConversion"/>
  </si>
  <si>
    <t>DD</t>
    <phoneticPr fontId="9" type="noConversion"/>
  </si>
  <si>
    <t>GG</t>
    <phoneticPr fontId="9" type="noConversion"/>
  </si>
  <si>
    <t>AS</t>
    <phoneticPr fontId="9" type="noConversion"/>
  </si>
  <si>
    <t>BC</t>
    <phoneticPr fontId="9" type="noConversion"/>
  </si>
  <si>
    <t>CM</t>
    <phoneticPr fontId="9" type="noConversion"/>
  </si>
  <si>
    <t>ER</t>
    <phoneticPr fontId="9" type="noConversion"/>
  </si>
  <si>
    <t>FS</t>
    <phoneticPr fontId="9" type="noConversion"/>
  </si>
  <si>
    <t>HM</t>
    <phoneticPr fontId="9" type="noConversion"/>
  </si>
  <si>
    <t>꾸</t>
    <phoneticPr fontId="9" type="noConversion"/>
  </si>
  <si>
    <t>델</t>
    <phoneticPr fontId="9" type="noConversion"/>
  </si>
  <si>
    <t>불</t>
    <phoneticPr fontId="9" type="noConversion"/>
  </si>
  <si>
    <t>강</t>
    <phoneticPr fontId="9" type="noConversion"/>
  </si>
  <si>
    <t>창</t>
    <phoneticPr fontId="9" type="noConversion"/>
  </si>
  <si>
    <t>폭</t>
    <phoneticPr fontId="9" type="noConversion"/>
  </si>
  <si>
    <t>항</t>
    <phoneticPr fontId="9" type="noConversion"/>
  </si>
  <si>
    <t>개</t>
    <phoneticPr fontId="9" type="noConversion"/>
  </si>
  <si>
    <t>농</t>
    <phoneticPr fontId="9" type="noConversion"/>
  </si>
  <si>
    <t>답</t>
    <phoneticPr fontId="9" type="noConversion"/>
  </si>
  <si>
    <t>색</t>
    <phoneticPr fontId="9" type="noConversion"/>
  </si>
  <si>
    <t>족</t>
    <phoneticPr fontId="9" type="noConversion"/>
  </si>
  <si>
    <t>초</t>
    <phoneticPr fontId="9" type="noConversion"/>
  </si>
  <si>
    <t>풍</t>
    <phoneticPr fontId="9" type="noConversion"/>
  </si>
  <si>
    <t>LS</t>
    <phoneticPr fontId="9" type="noConversion"/>
  </si>
  <si>
    <t>MB</t>
    <phoneticPr fontId="9" type="noConversion"/>
  </si>
  <si>
    <t>NN</t>
    <phoneticPr fontId="9" type="noConversion"/>
  </si>
  <si>
    <t>혈</t>
    <phoneticPr fontId="9" type="noConversion"/>
  </si>
  <si>
    <t>BF</t>
    <phoneticPr fontId="9" type="noConversion"/>
  </si>
  <si>
    <t>FX</t>
    <phoneticPr fontId="9" type="noConversion"/>
  </si>
  <si>
    <t>KA</t>
    <phoneticPr fontId="9" type="noConversion"/>
  </si>
  <si>
    <t>궁</t>
    <phoneticPr fontId="9" type="noConversion"/>
  </si>
  <si>
    <t>낭</t>
    <phoneticPr fontId="9" type="noConversion"/>
  </si>
  <si>
    <t>술</t>
    <phoneticPr fontId="9" type="noConversion"/>
  </si>
  <si>
    <t>약</t>
    <phoneticPr fontId="9" type="noConversion"/>
  </si>
  <si>
    <t>존</t>
    <phoneticPr fontId="9" type="noConversion"/>
  </si>
  <si>
    <t>총</t>
    <phoneticPr fontId="9" type="noConversion"/>
  </si>
  <si>
    <t>규</t>
    <phoneticPr fontId="9" type="noConversion"/>
  </si>
  <si>
    <t>옥</t>
    <phoneticPr fontId="9" type="noConversion"/>
  </si>
  <si>
    <t>죽</t>
    <phoneticPr fontId="9" type="noConversion"/>
  </si>
  <si>
    <t>촉</t>
    <phoneticPr fontId="9" type="noConversion"/>
  </si>
  <si>
    <t>LA</t>
    <phoneticPr fontId="9" type="noConversion"/>
  </si>
  <si>
    <t>VF</t>
    <phoneticPr fontId="9" type="noConversion"/>
  </si>
  <si>
    <t>AT</t>
    <phoneticPr fontId="9" type="noConversion"/>
  </si>
  <si>
    <t>CO</t>
    <phoneticPr fontId="9" type="noConversion"/>
  </si>
  <si>
    <t>DM</t>
    <phoneticPr fontId="9" type="noConversion"/>
  </si>
  <si>
    <t>KB</t>
    <phoneticPr fontId="9" type="noConversion"/>
  </si>
  <si>
    <t>MS</t>
    <phoneticPr fontId="9" type="noConversion"/>
  </si>
  <si>
    <t>CW</t>
    <phoneticPr fontId="9" type="noConversion"/>
  </si>
  <si>
    <t>Picture 4</t>
    <phoneticPr fontId="1" type="noConversion"/>
  </si>
  <si>
    <t>동일냉장 스티커 주문 목록</t>
    <phoneticPr fontId="9" type="noConversion"/>
  </si>
  <si>
    <t>송인기획:853-3629</t>
    <phoneticPr fontId="1" type="noConversion"/>
  </si>
  <si>
    <t>위:유통기한</t>
    <phoneticPr fontId="1" type="noConversion"/>
  </si>
  <si>
    <t>상호</t>
    <phoneticPr fontId="9" type="noConversion"/>
  </si>
  <si>
    <t>제품명</t>
    <phoneticPr fontId="9" type="noConversion"/>
  </si>
  <si>
    <t>유통기한</t>
    <phoneticPr fontId="9" type="noConversion"/>
  </si>
  <si>
    <t>수량</t>
    <phoneticPr fontId="9" type="noConversion"/>
  </si>
  <si>
    <t>행번호</t>
    <phoneticPr fontId="9" type="noConversion"/>
  </si>
  <si>
    <t>⑪총포장
개수</t>
    <phoneticPr fontId="9" type="noConversion"/>
  </si>
  <si>
    <t>가공장번호</t>
    <phoneticPr fontId="9" type="noConversion"/>
  </si>
  <si>
    <t>⑩품명</t>
    <phoneticPr fontId="9" type="noConversion"/>
  </si>
  <si>
    <t>품명</t>
    <phoneticPr fontId="9" type="noConversion"/>
  </si>
  <si>
    <t>⑬수출국</t>
    <phoneticPr fontId="9" type="noConversion"/>
  </si>
  <si>
    <t>근거</t>
    <phoneticPr fontId="1" type="noConversion"/>
  </si>
  <si>
    <t>넘김일시</t>
    <phoneticPr fontId="1" type="noConversion"/>
  </si>
  <si>
    <t>개수</t>
    <phoneticPr fontId="1" type="noConversion"/>
  </si>
  <si>
    <t>순번</t>
    <phoneticPr fontId="9" type="noConversion"/>
  </si>
  <si>
    <t>상호</t>
    <phoneticPr fontId="9" type="noConversion"/>
  </si>
  <si>
    <t>원산지</t>
    <phoneticPr fontId="9" type="noConversion"/>
  </si>
  <si>
    <t>제품명</t>
    <phoneticPr fontId="9" type="noConversion"/>
  </si>
  <si>
    <t>유통기한</t>
    <phoneticPr fontId="9" type="noConversion"/>
  </si>
  <si>
    <t>수량</t>
    <phoneticPr fontId="9" type="noConversion"/>
  </si>
  <si>
    <t>B/L번호</t>
    <phoneticPr fontId="9" type="noConversion"/>
  </si>
  <si>
    <t>행번호</t>
    <phoneticPr fontId="9" type="noConversion"/>
  </si>
  <si>
    <t>화주</t>
    <phoneticPr fontId="9" type="noConversion"/>
  </si>
  <si>
    <t>⑨B/L 번호</t>
    <phoneticPr fontId="9" type="noConversion"/>
  </si>
  <si>
    <t>⑪총포장
개수</t>
    <phoneticPr fontId="9" type="noConversion"/>
  </si>
  <si>
    <t>판매처</t>
    <phoneticPr fontId="9" type="noConversion"/>
  </si>
  <si>
    <t>가공장번호</t>
    <phoneticPr fontId="9" type="noConversion"/>
  </si>
  <si>
    <t>품명</t>
    <phoneticPr fontId="9" type="noConversion"/>
  </si>
  <si>
    <t>⑬수출국</t>
    <phoneticPr fontId="9" type="noConversion"/>
  </si>
  <si>
    <t>닭발</t>
    <phoneticPr fontId="4" type="noConversion"/>
  </si>
  <si>
    <t>NA다리살</t>
    <phoneticPr fontId="4" type="noConversion"/>
  </si>
  <si>
    <t>NSSLLCBSC2300119</t>
    <phoneticPr fontId="4" type="noConversion"/>
  </si>
  <si>
    <t>HDMUSAOA86161604</t>
    <phoneticPr fontId="4" type="noConversion"/>
  </si>
  <si>
    <t>닭다리</t>
    <phoneticPr fontId="1" type="noConversion"/>
  </si>
  <si>
    <t>S.I.F-18
S.I.F-103
S.I.F-2014</t>
    <phoneticPr fontId="4" type="noConversion"/>
  </si>
  <si>
    <t>PA다리살(1456)
PA다리살(520)
PA다리살(4)</t>
    <phoneticPr fontId="4" type="noConversion"/>
  </si>
  <si>
    <t>ONEYSAOD03056600</t>
    <phoneticPr fontId="4" type="noConversion"/>
  </si>
  <si>
    <t>S.I.F-3125</t>
    <phoneticPr fontId="4" type="noConversion"/>
  </si>
  <si>
    <t>AU근위</t>
    <phoneticPr fontId="4" type="noConversion"/>
  </si>
  <si>
    <t>EST-51(970)
EST-51(970)</t>
    <phoneticPr fontId="4" type="noConversion"/>
  </si>
  <si>
    <t>조각정육20/25G
조각정육
25/30G</t>
    <phoneticPr fontId="4" type="noConversion"/>
  </si>
  <si>
    <t>S.I.F-1
S.I.F-1001</t>
    <phoneticPr fontId="4" type="noConversion"/>
  </si>
  <si>
    <t>SA다리살(1219)
PA다리살(734)</t>
    <phoneticPr fontId="4" type="noConversion"/>
  </si>
  <si>
    <t>조각정육20/25G
조각정육25/30G</t>
    <phoneticPr fontId="4" type="noConversion"/>
  </si>
  <si>
    <t>디케이통상</t>
    <phoneticPr fontId="4" type="noConversion"/>
  </si>
  <si>
    <t>EST-51</t>
    <phoneticPr fontId="4" type="noConversion"/>
  </si>
  <si>
    <t>AU다리살</t>
    <phoneticPr fontId="4" type="noConversion"/>
  </si>
  <si>
    <t>태국</t>
    <phoneticPr fontId="4" type="noConversion"/>
  </si>
  <si>
    <t>SA다리살</t>
    <phoneticPr fontId="4" type="noConversion"/>
  </si>
  <si>
    <t>S.I.F-2212</t>
    <phoneticPr fontId="4" type="noConversion"/>
  </si>
  <si>
    <t>오케이푸드</t>
    <phoneticPr fontId="4" type="noConversion"/>
  </si>
  <si>
    <t>S.I.F-4444</t>
    <phoneticPr fontId="4" type="noConversion"/>
  </si>
  <si>
    <t>S.I.F-1001
S.I.F-18
S.I.F-2014</t>
    <phoneticPr fontId="4" type="noConversion"/>
  </si>
  <si>
    <t>HDMUSAOA32627732</t>
    <phoneticPr fontId="4" type="noConversion"/>
  </si>
  <si>
    <t>PA다리살(1924)
PA다리살(61)</t>
    <phoneticPr fontId="4" type="noConversion"/>
  </si>
  <si>
    <t>EGLV405341802465</t>
    <phoneticPr fontId="4" type="noConversion"/>
  </si>
  <si>
    <t>KMTCLCH4371509</t>
    <phoneticPr fontId="4" type="noConversion"/>
  </si>
  <si>
    <t>EST-373(167)
EST-373(450)
EST-373(667)
EST-373(667)</t>
    <phoneticPr fontId="4" type="noConversion"/>
  </si>
  <si>
    <t>목살</t>
    <phoneticPr fontId="4" type="noConversion"/>
  </si>
  <si>
    <t>안창살</t>
    <phoneticPr fontId="4" type="noConversion"/>
  </si>
  <si>
    <t>윙스틱</t>
    <phoneticPr fontId="4" type="noConversion"/>
  </si>
  <si>
    <t>가슴살</t>
    <phoneticPr fontId="4" type="noConversion"/>
  </si>
  <si>
    <t>NSSLLCBSC2300578</t>
    <phoneticPr fontId="4" type="noConversion"/>
  </si>
  <si>
    <t>싸이정육100/110G</t>
    <phoneticPr fontId="4" type="noConversion"/>
  </si>
  <si>
    <t>HDMUSAOA65910512</t>
    <phoneticPr fontId="4" type="noConversion"/>
  </si>
  <si>
    <t>조에스</t>
    <phoneticPr fontId="4" type="noConversion"/>
  </si>
  <si>
    <t>ONEYSAOD19520904</t>
    <phoneticPr fontId="4" type="noConversion"/>
  </si>
  <si>
    <t>SA다리살(153)
SA다리살(716)
SA다리살(1084)</t>
    <phoneticPr fontId="4" type="noConversion"/>
  </si>
  <si>
    <t>HDMUSAOA44222710</t>
    <phoneticPr fontId="4" type="noConversion"/>
  </si>
  <si>
    <t>MEDUAJ798456</t>
    <phoneticPr fontId="4" type="noConversion"/>
  </si>
  <si>
    <t>S.I.F-1001
S.I.F-2014</t>
    <phoneticPr fontId="4" type="noConversion"/>
  </si>
  <si>
    <t xml:space="preserve">S.I.F-103(1182)
S.I.F-18(798)
</t>
    <phoneticPr fontId="4" type="noConversion"/>
  </si>
  <si>
    <t>SA다리살
SA다리살</t>
    <phoneticPr fontId="4" type="noConversion"/>
  </si>
  <si>
    <t>S.I.F-103
S.I.F-2014</t>
    <phoneticPr fontId="4" type="noConversion"/>
  </si>
  <si>
    <t>SA다리살(1425)
PA다리살(560)</t>
    <phoneticPr fontId="4" type="noConversion"/>
  </si>
  <si>
    <t>HDMUSAOA98921302</t>
    <phoneticPr fontId="4" type="noConversion"/>
  </si>
  <si>
    <t>HDMUSAOA97856502</t>
    <phoneticPr fontId="4" type="noConversion"/>
  </si>
  <si>
    <t>SR다리살
SR다리살
SR무릎연골</t>
    <phoneticPr fontId="4" type="noConversion"/>
  </si>
  <si>
    <t>HDMUSAOA78126727</t>
    <phoneticPr fontId="4" type="noConversion"/>
  </si>
  <si>
    <t>S.I.F-1</t>
    <phoneticPr fontId="4" type="noConversion"/>
  </si>
  <si>
    <t>S.I.F-104
S.I.F-1</t>
    <phoneticPr fontId="4" type="noConversion"/>
  </si>
  <si>
    <t>SA다리살(762)
SA다리살(1217)</t>
    <phoneticPr fontId="4" type="noConversion"/>
  </si>
  <si>
    <t>S.I.F-2014(280)
S.I.F-104(1589)</t>
    <phoneticPr fontId="4" type="noConversion"/>
  </si>
  <si>
    <t>조각정육20/25G
조각정육25/30G</t>
    <phoneticPr fontId="4" type="noConversion"/>
  </si>
  <si>
    <t>S.I.F-1001
S.I.F-103</t>
    <phoneticPr fontId="4" type="noConversion"/>
  </si>
  <si>
    <t>PA다리살(861)
SA다릭살(1124)</t>
    <phoneticPr fontId="4" type="noConversion"/>
  </si>
  <si>
    <t>수월한 주식회사</t>
    <phoneticPr fontId="4" type="noConversion"/>
  </si>
  <si>
    <t>EST-70</t>
    <phoneticPr fontId="4" type="noConversion"/>
  </si>
  <si>
    <t>주식회사 뉴아시아</t>
    <phoneticPr fontId="4" type="noConversion"/>
  </si>
  <si>
    <t>S.I.F-1001
S.I.F-1</t>
    <phoneticPr fontId="4" type="noConversion"/>
  </si>
  <si>
    <t>SA다리살(339)
SA다리살(1641)</t>
    <phoneticPr fontId="4" type="noConversion"/>
  </si>
  <si>
    <t>MAEUJBS199259</t>
    <phoneticPr fontId="4" type="noConversion"/>
  </si>
  <si>
    <t>S.I.F-2485</t>
    <phoneticPr fontId="4" type="noConversion"/>
  </si>
  <si>
    <t>SA다리살(1066)
SA다리살(914)</t>
    <phoneticPr fontId="4" type="noConversion"/>
  </si>
  <si>
    <t>MEDUAJ940017</t>
    <phoneticPr fontId="1" type="noConversion"/>
  </si>
  <si>
    <t>S.I.F-104
S.I.F-1</t>
    <phoneticPr fontId="1" type="noConversion"/>
  </si>
  <si>
    <t>SA다리살(713)
SA다리살(1182)</t>
    <phoneticPr fontId="1" type="noConversion"/>
  </si>
  <si>
    <t>MAEU232583112</t>
    <phoneticPr fontId="1" type="noConversion"/>
  </si>
  <si>
    <t>NSSLLCBSC2300985</t>
    <phoneticPr fontId="1" type="noConversion"/>
  </si>
  <si>
    <t>NSSLLCBSC2300984</t>
    <phoneticPr fontId="1" type="noConversion"/>
  </si>
  <si>
    <t>ONEYSAOD33287801</t>
    <phoneticPr fontId="1" type="noConversion"/>
  </si>
  <si>
    <t>없음,BL번호 8978로 변경해달라고 팩스 보냈음</t>
    <phoneticPr fontId="1" type="noConversion"/>
  </si>
  <si>
    <t>BL끝자리8978</t>
    <phoneticPr fontId="1" type="noConversion"/>
  </si>
  <si>
    <t>COSU6367653510</t>
    <phoneticPr fontId="1" type="noConversion"/>
  </si>
  <si>
    <t>날개90/110G</t>
    <phoneticPr fontId="1" type="noConversion"/>
  </si>
  <si>
    <t>조각정육</t>
    <phoneticPr fontId="1" type="noConversion"/>
  </si>
  <si>
    <t>태국</t>
    <phoneticPr fontId="1" type="noConversion"/>
  </si>
  <si>
    <t>SU다리살</t>
    <phoneticPr fontId="1" type="noConversion"/>
  </si>
  <si>
    <t xml:space="preserve">윙스틱40/55G(1250)
윙스틱50/60G(417)
</t>
    <phoneticPr fontId="1" type="noConversion"/>
  </si>
  <si>
    <t>KMTCLCH4581496</t>
    <phoneticPr fontId="1" type="noConversion"/>
  </si>
  <si>
    <t>S.I.F-103
S.I.F-18</t>
    <phoneticPr fontId="1" type="noConversion"/>
  </si>
  <si>
    <t>SA다리살(534)
PA다리살(1446)</t>
    <phoneticPr fontId="1" type="noConversion"/>
  </si>
  <si>
    <t>(주)푸드찬스</t>
    <phoneticPr fontId="1" type="noConversion"/>
  </si>
  <si>
    <t>AU근위(1187)
AU근위(381)</t>
    <phoneticPr fontId="1" type="noConversion"/>
  </si>
  <si>
    <t>S.I.F-103
S.I.F-104</t>
    <phoneticPr fontId="1" type="noConversion"/>
  </si>
  <si>
    <t>SA다리살(1886)
SA다리살(99)</t>
    <phoneticPr fontId="1" type="noConversion"/>
  </si>
  <si>
    <t>수월한 주식회사</t>
    <phoneticPr fontId="1" type="noConversion"/>
  </si>
  <si>
    <t>EST-70</t>
    <phoneticPr fontId="1" type="noConversion"/>
  </si>
  <si>
    <t>윙스틱40/55G</t>
    <phoneticPr fontId="1" type="noConversion"/>
  </si>
  <si>
    <t>ONEYSAOD42216702</t>
    <phoneticPr fontId="1" type="noConversion"/>
  </si>
  <si>
    <t>S.I.F-601</t>
    <phoneticPr fontId="1" type="noConversion"/>
  </si>
  <si>
    <t>AU다리살</t>
    <phoneticPr fontId="1" type="noConversion"/>
  </si>
  <si>
    <t>HDMUSAOA16029106</t>
    <phoneticPr fontId="1" type="noConversion"/>
  </si>
  <si>
    <t>HDMUSAOA24202100</t>
    <phoneticPr fontId="1" type="noConversion"/>
  </si>
  <si>
    <t>EST-51(970)
EST-51(970)</t>
    <phoneticPr fontId="1" type="noConversion"/>
  </si>
  <si>
    <t>조각정육20/25G
조각정육25/30G</t>
    <phoneticPr fontId="1" type="noConversion"/>
  </si>
  <si>
    <t>EST-373</t>
    <phoneticPr fontId="1" type="noConversion"/>
  </si>
  <si>
    <t>SA다리살(320)
SA다리살(473)
SA다리살(393)
SA다리살(766)</t>
    <phoneticPr fontId="1" type="noConversion"/>
  </si>
  <si>
    <t>S.I.F-104(1984)
S.I.F-1(1)</t>
    <phoneticPr fontId="1" type="noConversion"/>
  </si>
  <si>
    <t>HDMUSAOA24067300</t>
    <phoneticPr fontId="1" type="noConversion"/>
  </si>
  <si>
    <t>S.I.F-103(1375)
S.I.F-1(604)</t>
    <phoneticPr fontId="1" type="noConversion"/>
  </si>
  <si>
    <t>삼성웰스토리㈜</t>
    <phoneticPr fontId="1" type="noConversion"/>
  </si>
  <si>
    <t>P-244I</t>
    <phoneticPr fontId="1" type="noConversion"/>
  </si>
  <si>
    <t>숄더벗(목심/앞다리)</t>
    <phoneticPr fontId="1" type="noConversion"/>
  </si>
  <si>
    <t>미국</t>
    <phoneticPr fontId="1" type="noConversion"/>
  </si>
  <si>
    <t>COSU6376072370</t>
    <phoneticPr fontId="1" type="noConversion"/>
  </si>
  <si>
    <t>S.I.F-2212</t>
    <phoneticPr fontId="1" type="noConversion"/>
  </si>
  <si>
    <t>닭발35GUP</t>
    <phoneticPr fontId="1" type="noConversion"/>
  </si>
  <si>
    <t>오케이푸드</t>
    <phoneticPr fontId="1" type="noConversion"/>
  </si>
  <si>
    <t>브라질</t>
    <phoneticPr fontId="1" type="noConversion"/>
  </si>
  <si>
    <t>S.I.F-2014
S.I.F-18
S.I.F-103</t>
    <phoneticPr fontId="1" type="noConversion"/>
  </si>
  <si>
    <t>PA다리살(556)
PA다리살(1153)
PA다리살(271)</t>
    <phoneticPr fontId="1" type="noConversion"/>
  </si>
  <si>
    <t>MEDUE8054656</t>
    <phoneticPr fontId="1" type="noConversion"/>
  </si>
  <si>
    <t>S.I.F-103
S.I.F-2014</t>
    <phoneticPr fontId="1" type="noConversion"/>
  </si>
  <si>
    <t>SA다리살(1039)
SA다리살(914)</t>
    <phoneticPr fontId="1" type="noConversion"/>
  </si>
  <si>
    <t>MEDUSF401823</t>
    <phoneticPr fontId="1" type="noConversion"/>
  </si>
  <si>
    <t>MEDUP1766989</t>
    <phoneticPr fontId="1" type="noConversion"/>
  </si>
  <si>
    <t>SR다리살</t>
    <phoneticPr fontId="1" type="noConversion"/>
  </si>
  <si>
    <t>MEDUSF416961</t>
    <phoneticPr fontId="1" type="noConversion"/>
  </si>
  <si>
    <t>HLCUPN4240367054</t>
    <phoneticPr fontId="1" type="noConversion"/>
  </si>
  <si>
    <t>MAEU720021298</t>
    <phoneticPr fontId="1" type="noConversion"/>
  </si>
  <si>
    <t>HDMUSAOA84495308</t>
    <phoneticPr fontId="1" type="noConversion"/>
  </si>
  <si>
    <t>EST-</t>
    <phoneticPr fontId="1" type="noConversion"/>
  </si>
  <si>
    <t>S.I.F-103
S.I.F-2014
S.I.F-1</t>
    <phoneticPr fontId="1" type="noConversion"/>
  </si>
  <si>
    <t>SA다리살(308)
SA다리살(1049)
SA다리살(591)</t>
    <phoneticPr fontId="1" type="noConversion"/>
  </si>
  <si>
    <t>닭발</t>
    <phoneticPr fontId="1" type="noConversion"/>
  </si>
  <si>
    <t>EST-369</t>
    <phoneticPr fontId="1" type="noConversion"/>
  </si>
  <si>
    <t>S.I.F-1</t>
    <phoneticPr fontId="1" type="noConversion"/>
  </si>
  <si>
    <t>MEDUP1869072</t>
    <phoneticPr fontId="1" type="noConversion"/>
  </si>
  <si>
    <t>MAEU720106441</t>
    <phoneticPr fontId="1" type="noConversion"/>
  </si>
  <si>
    <t>MAEU238094639</t>
    <phoneticPr fontId="1" type="noConversion"/>
  </si>
  <si>
    <t>핀란드</t>
    <phoneticPr fontId="1" type="noConversion"/>
  </si>
  <si>
    <t>MAEU238523039</t>
    <phoneticPr fontId="1" type="noConversion"/>
  </si>
  <si>
    <t>F-201</t>
    <phoneticPr fontId="1" type="noConversion"/>
  </si>
  <si>
    <t>HDMUSAOA53548405</t>
    <phoneticPr fontId="1" type="noConversion"/>
  </si>
  <si>
    <t>S.I.F-2172</t>
    <phoneticPr fontId="1" type="noConversion"/>
  </si>
  <si>
    <t>SR조각정육</t>
    <phoneticPr fontId="1" type="noConversion"/>
  </si>
  <si>
    <t>MAEU240927974</t>
    <phoneticPr fontId="1" type="noConversion"/>
  </si>
  <si>
    <t>NSSLBKBSC2400540</t>
    <phoneticPr fontId="1" type="noConversion"/>
  </si>
  <si>
    <t>PA다리살</t>
    <phoneticPr fontId="1" type="noConversion"/>
  </si>
  <si>
    <t>EST-06</t>
    <phoneticPr fontId="1" type="noConversion"/>
  </si>
  <si>
    <t>S.I.F-2014</t>
    <phoneticPr fontId="1" type="noConversion"/>
  </si>
  <si>
    <t>디케이통상</t>
    <phoneticPr fontId="1" type="noConversion"/>
  </si>
  <si>
    <t>MEDUP1936343</t>
    <phoneticPr fontId="1" type="noConversion"/>
  </si>
  <si>
    <t>S.I.F-103</t>
    <phoneticPr fontId="1" type="noConversion"/>
  </si>
  <si>
    <t>주식회사 뉴아시아</t>
    <phoneticPr fontId="1" type="noConversion"/>
  </si>
  <si>
    <t>HASLS22240801232</t>
    <phoneticPr fontId="1" type="noConversion"/>
  </si>
  <si>
    <t>SMLMBKK4A5995700</t>
    <phoneticPr fontId="1" type="noConversion"/>
  </si>
  <si>
    <t>AU장각</t>
    <phoneticPr fontId="1" type="noConversion"/>
  </si>
  <si>
    <t>CKCOLCH0040321</t>
    <phoneticPr fontId="1" type="noConversion"/>
  </si>
  <si>
    <t>EST-07</t>
    <phoneticPr fontId="1" type="noConversion"/>
  </si>
  <si>
    <t>NSSLBKBSC2400600</t>
    <phoneticPr fontId="1" type="noConversion"/>
  </si>
  <si>
    <t>SNKO190240900185</t>
    <phoneticPr fontId="1" type="noConversion"/>
  </si>
  <si>
    <t>MAEU242090765</t>
    <phoneticPr fontId="1" type="noConversion"/>
  </si>
  <si>
    <t>SA다리살</t>
    <phoneticPr fontId="1" type="noConversion"/>
  </si>
  <si>
    <t>㈜열호통상</t>
    <phoneticPr fontId="1" type="noConversion"/>
  </si>
  <si>
    <t>MAEUJBS240261</t>
    <phoneticPr fontId="1" type="noConversion"/>
  </si>
  <si>
    <t>S,I.F-4430</t>
    <phoneticPr fontId="1" type="noConversion"/>
  </si>
  <si>
    <t>S.I.F-1
S.I.F-103</t>
    <phoneticPr fontId="1" type="noConversion"/>
  </si>
  <si>
    <t>ONEYSAOE44673302</t>
    <phoneticPr fontId="1" type="noConversion"/>
  </si>
  <si>
    <t>윙스틱45/55G</t>
    <phoneticPr fontId="1" type="noConversion"/>
  </si>
  <si>
    <t>SMLMBKK4A7853200</t>
    <phoneticPr fontId="1" type="noConversion"/>
  </si>
  <si>
    <t>HASLS22241001746</t>
    <phoneticPr fontId="1" type="noConversion"/>
  </si>
  <si>
    <t xml:space="preserve"> </t>
    <phoneticPr fontId="1" type="noConversion"/>
  </si>
  <si>
    <t>미들윙35/45G</t>
    <phoneticPr fontId="1" type="noConversion"/>
  </si>
  <si>
    <t>MAEU244257820</t>
    <phoneticPr fontId="1" type="noConversion"/>
  </si>
  <si>
    <t>NSSLBKBSC2400752</t>
    <phoneticPr fontId="1" type="noConversion"/>
  </si>
  <si>
    <t>NSSLLCBSC2400932</t>
    <phoneticPr fontId="1" type="noConversion"/>
  </si>
  <si>
    <t>EST-79</t>
    <phoneticPr fontId="1" type="noConversion"/>
  </si>
  <si>
    <t>MEDUE8500252</t>
    <phoneticPr fontId="1" type="noConversion"/>
  </si>
  <si>
    <t>미들윙35/45G
윙스틱45/55G</t>
    <phoneticPr fontId="1" type="noConversion"/>
  </si>
  <si>
    <t>SMLMBKK4A8823700</t>
    <phoneticPr fontId="1" type="noConversion"/>
  </si>
  <si>
    <t>마이푸드</t>
    <phoneticPr fontId="1" type="noConversion"/>
  </si>
  <si>
    <t>EST-373(167)
EST-373(167)
EST-373(809)
EST-373(809)</t>
    <phoneticPr fontId="1" type="noConversion"/>
  </si>
  <si>
    <t>봉튤립55/65G
윙하프컷
미들윙45/55G
윙스틱35/45G</t>
    <phoneticPr fontId="1" type="noConversion"/>
  </si>
  <si>
    <t>대상㈜유통씨아이씨</t>
    <phoneticPr fontId="1" type="noConversion"/>
  </si>
  <si>
    <t>EST-369(975)
EST-369(975)</t>
    <phoneticPr fontId="1" type="noConversion"/>
  </si>
  <si>
    <t>MEDURG976174</t>
    <phoneticPr fontId="1" type="noConversion"/>
  </si>
  <si>
    <t>㈜대성무역</t>
    <phoneticPr fontId="1" type="noConversion"/>
  </si>
  <si>
    <t>HLCUPN4241255751</t>
    <phoneticPr fontId="1" type="noConversion"/>
  </si>
  <si>
    <t>CO다리살</t>
    <phoneticPr fontId="1" type="noConversion"/>
  </si>
  <si>
    <t>EST- (975)
EST- (975)</t>
    <phoneticPr fontId="1" type="noConversion"/>
  </si>
  <si>
    <t>프린트:2025-02-21 14:06:03</t>
  </si>
  <si>
    <t>넘김:2025-02-21 14:06:10</t>
  </si>
  <si>
    <t>932D</t>
  </si>
  <si>
    <t>932G</t>
  </si>
  <si>
    <t>관리자</t>
    <phoneticPr fontId="9" type="noConversion"/>
  </si>
  <si>
    <t>검역시행장 수입검역물 재고현황</t>
    <phoneticPr fontId="9" type="noConversion"/>
  </si>
  <si>
    <t>① 검역시행장명 : 동일냉장㈜, 제 P-10 호</t>
    <phoneticPr fontId="9" type="noConversion"/>
  </si>
  <si>
    <t>② 관리인 성명 : 최우순, 최홍래</t>
    <phoneticPr fontId="9" type="noConversion"/>
  </si>
  <si>
    <t>③ 주  소 : 부산광역시 사하구 다대로 170번길 10(신평동)</t>
    <phoneticPr fontId="9" type="noConversion"/>
  </si>
  <si>
    <t xml:space="preserve">④ 기 준 일 자 : </t>
    <phoneticPr fontId="9" type="noConversion"/>
  </si>
  <si>
    <t>⑤ 세부내역</t>
    <phoneticPr fontId="9" type="noConversion"/>
  </si>
  <si>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</si>
  <si>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</si>
  <si>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</si>
  <si>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</si>
  <si>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</si>
  <si>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</si>
  <si>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</si>
  <si>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</si>
  <si>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수량</t>
    <phoneticPr fontId="9" type="noConversion"/>
  </si>
  <si>
    <t>중량</t>
    <phoneticPr fontId="9" type="noConversion"/>
  </si>
  <si>
    <t>SMLMBKK4A7853200</t>
    <phoneticPr fontId="9" type="noConversion"/>
  </si>
  <si>
    <t>미검역</t>
    <phoneticPr fontId="9" type="noConversion"/>
  </si>
  <si>
    <t>미검역</t>
    <phoneticPr fontId="9" type="noConversion"/>
  </si>
  <si>
    <t>미검역</t>
    <phoneticPr fontId="9" type="noConversion"/>
  </si>
  <si>
    <t>미검역계(kg)</t>
    <phoneticPr fontId="9" type="noConversion"/>
  </si>
  <si>
    <t>검역계(kg)</t>
    <phoneticPr fontId="9" type="noConversion"/>
  </si>
  <si>
    <t>총재고(kg)</t>
    <phoneticPr fontId="9" type="noConversion"/>
  </si>
  <si>
    <t>수량</t>
    <phoneticPr fontId="9" type="noConversion"/>
  </si>
  <si>
    <t>수량</t>
    <phoneticPr fontId="9" type="noConversion"/>
  </si>
  <si>
    <t xml:space="preserve"> * 품명(예) 축종별 정육, 부산물 등</t>
    <phoneticPr fontId="9" type="noConversion"/>
  </si>
  <si>
    <t xml:space="preserve">  위와 같이 검역시행장 수입검역물 재고현황을 제출합니다.</t>
    <phoneticPr fontId="9" type="noConversion"/>
  </si>
  <si>
    <t>관리인 : 최 우 순 , 최 홍 래 (서명 또는 인)</t>
    <phoneticPr fontId="9" type="noConversion"/>
  </si>
  <si>
    <t>농림축산 검역본부 영남지역본부장 귀하</t>
    <phoneticPr fontId="9" type="noConversion"/>
  </si>
  <si>
    <t>미검역</t>
    <phoneticPr fontId="1" type="noConversion"/>
  </si>
  <si>
    <t>기준시간 :</t>
    <phoneticPr fontId="1" type="noConversion"/>
  </si>
  <si>
    <t>㈜이마트</t>
    <phoneticPr fontId="4" type="noConversion"/>
  </si>
  <si>
    <t>작:일월년(읽는법)</t>
    <phoneticPr fontId="4" type="noConversion"/>
  </si>
  <si>
    <t>COSU6347574300</t>
    <phoneticPr fontId="4" type="noConversion"/>
  </si>
  <si>
    <t>COSCO ASIA</t>
    <phoneticPr fontId="4" type="noConversion"/>
  </si>
  <si>
    <t>23COSU0003I-0001-</t>
    <phoneticPr fontId="4" type="noConversion"/>
  </si>
  <si>
    <t>2023.01.20</t>
    <phoneticPr fontId="4" type="noConversion"/>
  </si>
  <si>
    <t>CUR0241167E</t>
    <phoneticPr fontId="4" type="noConversion"/>
  </si>
  <si>
    <t>APL YANGSHAN</t>
    <phoneticPr fontId="4" type="noConversion"/>
  </si>
  <si>
    <t>23CMAL0005I-2018-</t>
    <phoneticPr fontId="4" type="noConversion"/>
  </si>
  <si>
    <t>2023.01.07</t>
    <phoneticPr fontId="4" type="noConversion"/>
  </si>
  <si>
    <t>MAEU914662907</t>
    <phoneticPr fontId="4" type="noConversion"/>
  </si>
  <si>
    <t>MAERSK ESSEN</t>
    <phoneticPr fontId="4" type="noConversion"/>
  </si>
  <si>
    <t>23MAEU0067I-1101-</t>
    <phoneticPr fontId="4" type="noConversion"/>
  </si>
  <si>
    <t>2023.01.12</t>
    <phoneticPr fontId="4" type="noConversion"/>
  </si>
  <si>
    <t>CUR0241900A</t>
    <phoneticPr fontId="4" type="noConversion"/>
  </si>
  <si>
    <t>CMA CGM MUNDRA</t>
    <phoneticPr fontId="4" type="noConversion"/>
  </si>
  <si>
    <t>23CMAL0022I-2001-</t>
    <phoneticPr fontId="4" type="noConversion"/>
  </si>
  <si>
    <t>3/18작업</t>
    <phoneticPr fontId="1" type="noConversion"/>
  </si>
  <si>
    <t>3/18(수)작업</t>
    <phoneticPr fontId="1" type="noConversion"/>
  </si>
  <si>
    <t>신항만</t>
    <phoneticPr fontId="1" type="noConversion"/>
  </si>
  <si>
    <t>3/24(화)회수마감(회수 미정)</t>
    <phoneticPr fontId="1" type="noConversion"/>
  </si>
  <si>
    <t>3/18작업</t>
    <phoneticPr fontId="1" type="noConversion"/>
  </si>
  <si>
    <t>민성로직스</t>
    <phoneticPr fontId="1" type="noConversion"/>
  </si>
  <si>
    <t>민성로직스</t>
    <phoneticPr fontId="1" type="noConversion"/>
  </si>
  <si>
    <t>신항만</t>
    <phoneticPr fontId="1" type="noConversion"/>
  </si>
  <si>
    <t>현대코퍼</t>
    <phoneticPr fontId="1" type="noConversion"/>
  </si>
  <si>
    <t>닭(브라질)</t>
    <phoneticPr fontId="1" type="noConversion"/>
  </si>
  <si>
    <t>3/18(수)늦게반출, 3/25(수)회수마감(회수 미정)</t>
    <phoneticPr fontId="1" type="noConversion"/>
  </si>
  <si>
    <t>동륜(HU)오더</t>
    <phoneticPr fontId="1" type="noConversion"/>
  </si>
  <si>
    <t>닭(브라질)</t>
    <phoneticPr fontId="1" type="noConversion"/>
  </si>
  <si>
    <t>3/18(수)늦게반출, 3/25(수)회수마감(회수 미정)</t>
    <phoneticPr fontId="1" type="noConversion"/>
  </si>
  <si>
    <t>현대코퍼</t>
    <phoneticPr fontId="1" type="noConversion"/>
  </si>
  <si>
    <t>3/19작업</t>
    <phoneticPr fontId="1" type="noConversion"/>
  </si>
  <si>
    <t>3/19(목)작업</t>
    <phoneticPr fontId="1" type="noConversion"/>
  </si>
  <si>
    <t>OK푸드</t>
    <phoneticPr fontId="1" type="noConversion"/>
  </si>
  <si>
    <t>3/19(목)작업</t>
    <phoneticPr fontId="1" type="noConversion"/>
  </si>
  <si>
    <t>EZ북항(SM)</t>
    <phoneticPr fontId="1" type="noConversion"/>
  </si>
  <si>
    <t>STPUS0302203</t>
    <phoneticPr fontId="1" type="noConversion"/>
  </si>
  <si>
    <t>3/19(목)조출, 3/21(토)회수마감(회수 요청함.)</t>
    <phoneticPr fontId="1" type="noConversion"/>
  </si>
  <si>
    <t>붉은 새우</t>
    <phoneticPr fontId="1" type="noConversion"/>
  </si>
  <si>
    <t>씨케이</t>
    <phoneticPr fontId="1" type="noConversion"/>
  </si>
  <si>
    <t>MNBU3976089</t>
    <phoneticPr fontId="1" type="noConversion"/>
  </si>
  <si>
    <t>19kg 열빙어알 1174 (보세물품)</t>
    <phoneticPr fontId="1" type="noConversion"/>
  </si>
  <si>
    <t>컨테이너</t>
    <phoneticPr fontId="1" type="noConversion"/>
  </si>
  <si>
    <t>3/20(금)작업</t>
    <phoneticPr fontId="1" type="noConversion"/>
  </si>
  <si>
    <t>유하물류</t>
    <phoneticPr fontId="1" type="noConversion"/>
  </si>
  <si>
    <t>관광</t>
    <phoneticPr fontId="1" type="noConversion"/>
  </si>
  <si>
    <t>3/20작업</t>
    <phoneticPr fontId="1" type="noConversion"/>
  </si>
  <si>
    <t>SS북항</t>
    <phoneticPr fontId="1" type="noConversion"/>
  </si>
  <si>
    <t>새우</t>
    <phoneticPr fontId="1" type="noConversion"/>
  </si>
  <si>
    <t>동부</t>
    <phoneticPr fontId="1" type="noConversion"/>
  </si>
  <si>
    <t>EZ북항(고려)</t>
    <phoneticPr fontId="1" type="noConversion"/>
  </si>
  <si>
    <t>GDLB2003003P</t>
    <phoneticPr fontId="1" type="noConversion"/>
  </si>
  <si>
    <t>3/23(월)작업</t>
    <phoneticPr fontId="1" type="noConversion"/>
  </si>
  <si>
    <t>MSC BARI</t>
    <phoneticPr fontId="1" type="noConversion"/>
  </si>
  <si>
    <t>국제</t>
    <phoneticPr fontId="1" type="noConversion"/>
  </si>
  <si>
    <t>동륜(HU)</t>
    <phoneticPr fontId="1" type="noConversion"/>
  </si>
  <si>
    <t>3/23(월)오전이전 반출 , 3/25(수)회수마감(회수 미정)</t>
    <phoneticPr fontId="1" type="noConversion"/>
  </si>
  <si>
    <t>씨케이</t>
    <phoneticPr fontId="1" type="noConversion"/>
  </si>
  <si>
    <t>DFOU6125004</t>
    <phoneticPr fontId="1" type="noConversion"/>
  </si>
  <si>
    <t>3/23작업</t>
    <phoneticPr fontId="1" type="noConversion"/>
  </si>
  <si>
    <t>3/21(토)22시접안 익일 17시 출항 예정</t>
    <phoneticPr fontId="1" type="noConversion"/>
  </si>
  <si>
    <t>HDMU5498602</t>
    <phoneticPr fontId="1" type="noConversion"/>
  </si>
  <si>
    <t>3/23(월)작업(B/L 2건)</t>
    <phoneticPr fontId="1" type="noConversion"/>
  </si>
  <si>
    <t>J&amp;J</t>
    <phoneticPr fontId="1" type="noConversion"/>
  </si>
  <si>
    <t>해태푸드</t>
    <phoneticPr fontId="1" type="noConversion"/>
  </si>
  <si>
    <t>HDMUTHBU1269227</t>
    <phoneticPr fontId="1" type="noConversion"/>
  </si>
  <si>
    <t>KBM푸드</t>
    <phoneticPr fontId="1" type="noConversion"/>
  </si>
  <si>
    <t>새우</t>
    <phoneticPr fontId="1" type="noConversion"/>
  </si>
  <si>
    <t>3/25작업</t>
    <phoneticPr fontId="1" type="noConversion"/>
  </si>
  <si>
    <t>3/25(수)작업</t>
    <phoneticPr fontId="1" type="noConversion"/>
  </si>
  <si>
    <t>천일정기화물</t>
    <phoneticPr fontId="1" type="noConversion"/>
  </si>
  <si>
    <t>4/2(목)회수마감(회수 미정)</t>
    <phoneticPr fontId="1" type="noConversion"/>
  </si>
  <si>
    <t>HU</t>
    <phoneticPr fontId="1" type="noConversion"/>
  </si>
  <si>
    <t>미트앤</t>
    <phoneticPr fontId="1" type="noConversion"/>
  </si>
  <si>
    <t>돈육(미국)</t>
    <phoneticPr fontId="1" type="noConversion"/>
  </si>
  <si>
    <t>국제</t>
    <phoneticPr fontId="1" type="noConversion"/>
  </si>
  <si>
    <t>3/30(월)회수마감(회수 미정)</t>
    <phoneticPr fontId="1" type="noConversion"/>
  </si>
  <si>
    <t>3/25(수)작업</t>
    <phoneticPr fontId="1" type="noConversion"/>
  </si>
  <si>
    <t>신선대</t>
    <phoneticPr fontId="1" type="noConversion"/>
  </si>
  <si>
    <t>3/26(목)작업</t>
    <phoneticPr fontId="1" type="noConversion"/>
  </si>
  <si>
    <t>청어알</t>
    <phoneticPr fontId="1" type="noConversion"/>
  </si>
  <si>
    <t>한진</t>
    <phoneticPr fontId="1" type="noConversion"/>
  </si>
  <si>
    <t>한진</t>
    <phoneticPr fontId="1" type="noConversion"/>
  </si>
  <si>
    <t>3/26(목)오전반출 ,4/1(수)회수마감(회수 미정)</t>
    <phoneticPr fontId="1" type="noConversion"/>
  </si>
  <si>
    <t>3/26작업</t>
    <phoneticPr fontId="1" type="noConversion"/>
  </si>
  <si>
    <t>3/26(목)오전반출 ,4/1(수)회수마감(회수 미정)</t>
    <phoneticPr fontId="1" type="noConversion"/>
  </si>
  <si>
    <t>국보</t>
    <phoneticPr fontId="1" type="noConversion"/>
  </si>
  <si>
    <t>새우(700)</t>
    <phoneticPr fontId="1" type="noConversion"/>
  </si>
  <si>
    <t>STPUS0302285</t>
    <phoneticPr fontId="1" type="noConversion"/>
  </si>
  <si>
    <t>HEUNG-A HOCHIMINH</t>
    <phoneticPr fontId="1" type="noConversion"/>
  </si>
  <si>
    <t>3/27작업</t>
    <phoneticPr fontId="1" type="noConversion"/>
  </si>
  <si>
    <t>3/25(수) 16시 CY반입됨.</t>
    <phoneticPr fontId="1" type="noConversion"/>
  </si>
  <si>
    <t>3/26(목) 00시 CY반입됨.</t>
    <phoneticPr fontId="1" type="noConversion"/>
  </si>
  <si>
    <t>3/27(금)작업</t>
    <phoneticPr fontId="1" type="noConversion"/>
  </si>
  <si>
    <t>한진</t>
    <phoneticPr fontId="1" type="noConversion"/>
  </si>
  <si>
    <t>3/25(수) 22시 CY반입됨.</t>
    <phoneticPr fontId="1" type="noConversion"/>
  </si>
  <si>
    <t>삼영(2대)</t>
    <phoneticPr fontId="1" type="noConversion"/>
  </si>
  <si>
    <t>3/27작업</t>
    <phoneticPr fontId="1" type="noConversion"/>
  </si>
  <si>
    <t>EZ신항</t>
    <phoneticPr fontId="1" type="noConversion"/>
  </si>
  <si>
    <t>SUDUB365A4N5CA6</t>
    <phoneticPr fontId="1" type="noConversion"/>
  </si>
  <si>
    <t>MSC LONDON</t>
    <phoneticPr fontId="1" type="noConversion"/>
  </si>
  <si>
    <t>3/26(목)14시접안 3/28(토) 10시 출항 예정</t>
    <phoneticPr fontId="1" type="noConversion"/>
  </si>
  <si>
    <t>OK푸드</t>
    <phoneticPr fontId="1" type="noConversion"/>
  </si>
  <si>
    <t>3/31(화)회수마감(회수 미정)</t>
    <phoneticPr fontId="1" type="noConversion"/>
  </si>
  <si>
    <t>해솔무역</t>
    <phoneticPr fontId="1" type="noConversion"/>
  </si>
  <si>
    <t>3/30작업</t>
    <phoneticPr fontId="1" type="noConversion"/>
  </si>
  <si>
    <t>감만</t>
    <phoneticPr fontId="1" type="noConversion"/>
  </si>
  <si>
    <t>550010025499</t>
    <phoneticPr fontId="1" type="noConversion"/>
  </si>
  <si>
    <t>(접안중)3/30(월)조출 , 4/2(목)회수마감(회수 미정)</t>
    <phoneticPr fontId="1" type="noConversion"/>
  </si>
  <si>
    <t>JH(3대)4</t>
    <phoneticPr fontId="1" type="noConversion"/>
  </si>
  <si>
    <t>MNBU3486570</t>
    <phoneticPr fontId="1" type="noConversion"/>
  </si>
  <si>
    <t>3/30(월)작업</t>
    <phoneticPr fontId="1" type="noConversion"/>
  </si>
  <si>
    <t>MAEU910381134</t>
    <phoneticPr fontId="1" type="noConversion"/>
  </si>
  <si>
    <t>3/30작업</t>
    <phoneticPr fontId="1" type="noConversion"/>
  </si>
  <si>
    <t>3/30(월)작업</t>
    <phoneticPr fontId="1" type="noConversion"/>
  </si>
  <si>
    <t>SS신항</t>
    <phoneticPr fontId="1" type="noConversion"/>
  </si>
  <si>
    <t>명태</t>
    <phoneticPr fontId="1" type="noConversion"/>
  </si>
  <si>
    <t>명태</t>
    <phoneticPr fontId="1" type="noConversion"/>
  </si>
  <si>
    <t>세현</t>
    <phoneticPr fontId="1" type="noConversion"/>
  </si>
  <si>
    <t>JH(3대)7</t>
    <phoneticPr fontId="1" type="noConversion"/>
  </si>
  <si>
    <t>3/31작업</t>
    <phoneticPr fontId="1" type="noConversion"/>
  </si>
  <si>
    <t>MAEU592610787</t>
    <phoneticPr fontId="1" type="noConversion"/>
  </si>
  <si>
    <t>3/31(화)작업</t>
    <phoneticPr fontId="1" type="noConversion"/>
  </si>
  <si>
    <t>JH(3대)7</t>
    <phoneticPr fontId="1" type="noConversion"/>
  </si>
  <si>
    <t>MAEU592610787</t>
    <phoneticPr fontId="1" type="noConversion"/>
  </si>
  <si>
    <t>뉴아시아</t>
    <phoneticPr fontId="1" type="noConversion"/>
  </si>
  <si>
    <t>ACE(금경)</t>
    <phoneticPr fontId="1" type="noConversion"/>
  </si>
  <si>
    <t>4/6(월)회수마감(회수 미정)</t>
    <phoneticPr fontId="1" type="noConversion"/>
  </si>
  <si>
    <t>4/1(수)작업</t>
    <phoneticPr fontId="1" type="noConversion"/>
  </si>
  <si>
    <t>HU(CMA)</t>
    <phoneticPr fontId="1" type="noConversion"/>
  </si>
  <si>
    <t>SNG0277642</t>
    <phoneticPr fontId="1" type="noConversion"/>
  </si>
  <si>
    <t>현대신항만</t>
    <phoneticPr fontId="1" type="noConversion"/>
  </si>
  <si>
    <t>4/4(토)회수마감(회수 미정)</t>
    <phoneticPr fontId="1" type="noConversion"/>
  </si>
  <si>
    <t>땡큐무역</t>
    <phoneticPr fontId="1" type="noConversion"/>
  </si>
  <si>
    <t>4/1작업</t>
    <phoneticPr fontId="1" type="noConversion"/>
  </si>
  <si>
    <t>4/1(수)작업</t>
    <phoneticPr fontId="1" type="noConversion"/>
  </si>
  <si>
    <t>절단 낙지등</t>
    <phoneticPr fontId="1" type="noConversion"/>
  </si>
  <si>
    <t>NYD012003421</t>
    <phoneticPr fontId="1" type="noConversion"/>
  </si>
  <si>
    <t>허치슨</t>
    <phoneticPr fontId="1" type="noConversion"/>
  </si>
  <si>
    <t>3/31(화)15시접안 익일 06시 출항 예정(4/1(수)조출)</t>
    <phoneticPr fontId="1" type="noConversion"/>
  </si>
  <si>
    <t>4/2(목)작업</t>
    <phoneticPr fontId="1" type="noConversion"/>
  </si>
  <si>
    <t>동륜(HU)</t>
    <phoneticPr fontId="1" type="noConversion"/>
  </si>
  <si>
    <t>4/2작업</t>
    <phoneticPr fontId="1" type="noConversion"/>
  </si>
  <si>
    <t>TRIU8949212</t>
    <phoneticPr fontId="1" type="noConversion"/>
  </si>
  <si>
    <t>홍합살</t>
    <phoneticPr fontId="1" type="noConversion"/>
  </si>
  <si>
    <t>4/2(목)오전반출 , 4/9(목)회수마감(회수 미정)</t>
    <phoneticPr fontId="1" type="noConversion"/>
  </si>
  <si>
    <t>SS신항</t>
    <phoneticPr fontId="1" type="noConversion"/>
  </si>
  <si>
    <t>4/2작업</t>
    <phoneticPr fontId="1" type="noConversion"/>
  </si>
  <si>
    <t>(DYL413891) MAEU910170913 91V 1150C/T</t>
    <phoneticPr fontId="1" type="noConversion"/>
  </si>
  <si>
    <t>ACE(보세면허)</t>
    <phoneticPr fontId="1" type="noConversion"/>
  </si>
  <si>
    <t>SZLU9685032</t>
    <phoneticPr fontId="1" type="noConversion"/>
  </si>
  <si>
    <t>(DYL413262) MAEU592144866 규2 1148C/T</t>
    <phoneticPr fontId="1" type="noConversion"/>
  </si>
  <si>
    <t>BMOU9840246</t>
    <phoneticPr fontId="1" type="noConversion"/>
  </si>
  <si>
    <t>ACE(보세면허)</t>
    <phoneticPr fontId="1" type="noConversion"/>
  </si>
  <si>
    <t>동영선적</t>
    <phoneticPr fontId="1" type="noConversion"/>
  </si>
  <si>
    <t>(DYL413499) MAEU592144906 규3 1150C/T</t>
    <phoneticPr fontId="1" type="noConversion"/>
  </si>
  <si>
    <t>닭(호주)</t>
    <phoneticPr fontId="1" type="noConversion"/>
  </si>
  <si>
    <t>4/10(금)회수마감(회수 미정)</t>
    <phoneticPr fontId="1" type="noConversion"/>
  </si>
  <si>
    <t>4/3작업</t>
    <phoneticPr fontId="1" type="noConversion"/>
  </si>
  <si>
    <t>4/3(금)작업</t>
    <phoneticPr fontId="1" type="noConversion"/>
  </si>
  <si>
    <t>SZLU2015126</t>
    <phoneticPr fontId="1" type="noConversion"/>
  </si>
  <si>
    <t>TM220030732F</t>
    <phoneticPr fontId="1" type="noConversion"/>
  </si>
  <si>
    <t>4/3(금)13시 직작업 예정</t>
    <phoneticPr fontId="1" type="noConversion"/>
  </si>
  <si>
    <t>4/6작업</t>
    <phoneticPr fontId="1" type="noConversion"/>
  </si>
  <si>
    <t>4/6(월)작업</t>
    <phoneticPr fontId="1" type="noConversion"/>
  </si>
  <si>
    <t>J&amp;J</t>
    <phoneticPr fontId="1" type="noConversion"/>
  </si>
  <si>
    <t>현대신항</t>
    <phoneticPr fontId="1" type="noConversion"/>
  </si>
  <si>
    <t>NYKU7931560</t>
    <phoneticPr fontId="1" type="noConversion"/>
  </si>
  <si>
    <t>JH(3대)</t>
    <phoneticPr fontId="1" type="noConversion"/>
  </si>
  <si>
    <t>MWCU5273575</t>
    <phoneticPr fontId="1" type="noConversion"/>
  </si>
  <si>
    <t>4/7작업</t>
    <phoneticPr fontId="1" type="noConversion"/>
  </si>
  <si>
    <t>4/7(화)작업(조출)</t>
    <phoneticPr fontId="1" type="noConversion"/>
  </si>
  <si>
    <t>JH(3대)</t>
    <phoneticPr fontId="1" type="noConversion"/>
  </si>
  <si>
    <t>4/7작업</t>
    <phoneticPr fontId="1" type="noConversion"/>
  </si>
  <si>
    <t>MAEU910370655</t>
    <phoneticPr fontId="1" type="noConversion"/>
  </si>
  <si>
    <t>JH</t>
    <phoneticPr fontId="1" type="noConversion"/>
  </si>
  <si>
    <t>MWCU5237270</t>
    <phoneticPr fontId="1" type="noConversion"/>
  </si>
  <si>
    <t>4/7(화)작업(오전내반출)</t>
    <phoneticPr fontId="1" type="noConversion"/>
  </si>
  <si>
    <t>MAEU592438375</t>
    <phoneticPr fontId="1" type="noConversion"/>
  </si>
  <si>
    <t>4/7(화)작업</t>
    <phoneticPr fontId="1" type="noConversion"/>
  </si>
  <si>
    <t>4/4(토) 21시 CY반입됨(4/7(화)오전중 반출예정)</t>
    <phoneticPr fontId="1" type="noConversion"/>
  </si>
  <si>
    <t>SEGU9318917</t>
    <phoneticPr fontId="1" type="noConversion"/>
  </si>
  <si>
    <t>다움</t>
    <phoneticPr fontId="1" type="noConversion"/>
  </si>
  <si>
    <t>삼치</t>
    <phoneticPr fontId="1" type="noConversion"/>
  </si>
  <si>
    <t>오징어</t>
    <phoneticPr fontId="1" type="noConversion"/>
  </si>
  <si>
    <t>4/8(수)작업</t>
    <phoneticPr fontId="1" type="noConversion"/>
  </si>
  <si>
    <t>동부익스프레스</t>
    <phoneticPr fontId="1" type="noConversion"/>
  </si>
  <si>
    <t>4/8(수)반출 , 4/14(화)회수마감(회수 미정)</t>
    <phoneticPr fontId="1" type="noConversion"/>
  </si>
  <si>
    <t>동영푸드</t>
    <phoneticPr fontId="1" type="noConversion"/>
  </si>
  <si>
    <t>4/8작업</t>
    <phoneticPr fontId="1" type="noConversion"/>
  </si>
  <si>
    <t>4/8(수)작업</t>
    <phoneticPr fontId="1" type="noConversion"/>
  </si>
  <si>
    <t>닭(호주)</t>
    <phoneticPr fontId="1" type="noConversion"/>
  </si>
  <si>
    <t>4/13(월)회수마감(회수 미정)</t>
    <phoneticPr fontId="1" type="noConversion"/>
  </si>
  <si>
    <t>대림F&amp;T</t>
    <phoneticPr fontId="1" type="noConversion"/>
  </si>
  <si>
    <t>아귀</t>
    <phoneticPr fontId="1" type="noConversion"/>
  </si>
  <si>
    <t>4/9(목)작업(조출 4대 , 11시이후 3대)</t>
    <phoneticPr fontId="1" type="noConversion"/>
  </si>
  <si>
    <t>4/9(목)조출까지 4대 반출 , 11시이후 3대 교체 반출</t>
    <phoneticPr fontId="1" type="noConversion"/>
  </si>
  <si>
    <t>MAEU910202124</t>
    <phoneticPr fontId="1" type="noConversion"/>
  </si>
  <si>
    <t>4/9작업</t>
    <phoneticPr fontId="1" type="noConversion"/>
  </si>
  <si>
    <t>오징어</t>
    <phoneticPr fontId="1" type="noConversion"/>
  </si>
  <si>
    <t>MNBU9049812</t>
    <phoneticPr fontId="1" type="noConversion"/>
  </si>
  <si>
    <t>MAEU910202124</t>
    <phoneticPr fontId="1" type="noConversion"/>
  </si>
  <si>
    <t>한성(13대)</t>
    <phoneticPr fontId="1" type="noConversion"/>
  </si>
  <si>
    <t>MSWU0068970</t>
    <phoneticPr fontId="1" type="noConversion"/>
  </si>
  <si>
    <t>4/14(화)회수마감(회수 미정)</t>
    <phoneticPr fontId="1" type="noConversion"/>
  </si>
  <si>
    <t>MMAU1250312</t>
    <phoneticPr fontId="1" type="noConversion"/>
  </si>
  <si>
    <t>4/10작업</t>
    <phoneticPr fontId="1" type="noConversion"/>
  </si>
  <si>
    <t>4/10(금)작업</t>
    <phoneticPr fontId="1" type="noConversion"/>
  </si>
  <si>
    <t>4/10작업</t>
    <phoneticPr fontId="1" type="noConversion"/>
  </si>
  <si>
    <t>4/10(금)조출까지는 반출 , 4/13(월)회수마감(회수 미정)</t>
    <phoneticPr fontId="1" type="noConversion"/>
  </si>
  <si>
    <t>한성(13대)</t>
    <phoneticPr fontId="1" type="noConversion"/>
  </si>
  <si>
    <t>MNBU3601884</t>
    <phoneticPr fontId="1" type="noConversion"/>
  </si>
  <si>
    <t>4/10(금)작업</t>
    <phoneticPr fontId="1" type="noConversion"/>
  </si>
  <si>
    <t>MNBU3476400</t>
    <phoneticPr fontId="1" type="noConversion"/>
  </si>
  <si>
    <t>SUDU8206255</t>
    <phoneticPr fontId="1" type="noConversion"/>
  </si>
  <si>
    <t>관광</t>
    <phoneticPr fontId="1" type="noConversion"/>
  </si>
  <si>
    <t>TRIU8840113</t>
    <phoneticPr fontId="1" type="noConversion"/>
  </si>
  <si>
    <t>MNBU3352420</t>
    <phoneticPr fontId="1" type="noConversion"/>
  </si>
  <si>
    <t>KMTCSUB1651635</t>
    <phoneticPr fontId="1" type="noConversion"/>
  </si>
  <si>
    <t>4/16목)회수마감(회수 미정)</t>
    <phoneticPr fontId="1" type="noConversion"/>
  </si>
  <si>
    <t>해솔무역</t>
    <phoneticPr fontId="1" type="noConversion"/>
  </si>
  <si>
    <t>MORU0407647</t>
    <phoneticPr fontId="1" type="noConversion"/>
  </si>
  <si>
    <t>PADIAN 1</t>
    <phoneticPr fontId="1" type="noConversion"/>
  </si>
  <si>
    <t>4/11(토)반출,4/14(화)회수마감(회수 미정)</t>
    <phoneticPr fontId="1" type="noConversion"/>
  </si>
  <si>
    <t>KMTCSGN3246143</t>
    <phoneticPr fontId="1" type="noConversion"/>
  </si>
  <si>
    <t>4/13(월)작업</t>
    <phoneticPr fontId="1" type="noConversion"/>
  </si>
  <si>
    <t>4/14(화)작업</t>
    <phoneticPr fontId="1" type="noConversion"/>
  </si>
  <si>
    <t>에이스(금경)</t>
    <phoneticPr fontId="1" type="noConversion"/>
  </si>
  <si>
    <t>4/21(금)회수마감(회수 미정)</t>
    <phoneticPr fontId="1" type="noConversion"/>
  </si>
  <si>
    <t>4/14작업</t>
    <phoneticPr fontId="1" type="noConversion"/>
  </si>
  <si>
    <t>EZ북항(흥아)</t>
    <phoneticPr fontId="1" type="noConversion"/>
  </si>
  <si>
    <t>4/14작업</t>
    <phoneticPr fontId="1" type="noConversion"/>
  </si>
  <si>
    <t>J&amp;J(고려)</t>
    <phoneticPr fontId="1" type="noConversion"/>
  </si>
  <si>
    <t>TM220040082F</t>
    <phoneticPr fontId="1" type="noConversion"/>
  </si>
  <si>
    <t>(검색기해체)4/14(화)조출 직작업 예정</t>
    <phoneticPr fontId="1" type="noConversion"/>
  </si>
  <si>
    <t>세2대(1)</t>
    <phoneticPr fontId="1" type="noConversion"/>
  </si>
  <si>
    <t>SUDU6170847</t>
    <phoneticPr fontId="1" type="noConversion"/>
  </si>
  <si>
    <t>한타(SS신항)</t>
    <phoneticPr fontId="1" type="noConversion"/>
  </si>
  <si>
    <t>한타(SS신항)</t>
    <phoneticPr fontId="1" type="noConversion"/>
  </si>
  <si>
    <t>MNBU0229794</t>
    <phoneticPr fontId="1" type="noConversion"/>
  </si>
  <si>
    <t>4/16작업</t>
    <phoneticPr fontId="1" type="noConversion"/>
  </si>
  <si>
    <t>4/16(목)작업</t>
    <phoneticPr fontId="1" type="noConversion"/>
  </si>
  <si>
    <t>MCPU598009349</t>
    <phoneticPr fontId="1" type="noConversion"/>
  </si>
  <si>
    <t>MNBU0385708</t>
    <phoneticPr fontId="1" type="noConversion"/>
  </si>
  <si>
    <t>4/16(목)작업</t>
    <phoneticPr fontId="1" type="noConversion"/>
  </si>
  <si>
    <t>MEDUCH662974</t>
    <phoneticPr fontId="1" type="noConversion"/>
  </si>
  <si>
    <t>현대그린</t>
    <phoneticPr fontId="1" type="noConversion"/>
  </si>
  <si>
    <t>MCAU8561830</t>
    <phoneticPr fontId="1" type="noConversion"/>
  </si>
  <si>
    <t>4/16작업</t>
    <phoneticPr fontId="1" type="noConversion"/>
  </si>
  <si>
    <t>4/22(수)회수마감(회수 미정)</t>
    <phoneticPr fontId="1" type="noConversion"/>
  </si>
  <si>
    <t>CHIU9019169</t>
    <phoneticPr fontId="1" type="noConversion"/>
  </si>
  <si>
    <t>4/17(금)작업</t>
    <phoneticPr fontId="1" type="noConversion"/>
  </si>
  <si>
    <t>SS북항</t>
    <phoneticPr fontId="1" type="noConversion"/>
  </si>
  <si>
    <t>아귀</t>
    <phoneticPr fontId="1" type="noConversion"/>
  </si>
  <si>
    <t>감만</t>
    <phoneticPr fontId="1" type="noConversion"/>
  </si>
  <si>
    <t>4/20작업</t>
    <phoneticPr fontId="1" type="noConversion"/>
  </si>
  <si>
    <t>SUDU60910A90C2SB</t>
    <phoneticPr fontId="1" type="noConversion"/>
  </si>
  <si>
    <t>4/23(목)회수마감(회수 미정)</t>
    <phoneticPr fontId="1" type="noConversion"/>
  </si>
  <si>
    <t>HDMU5220611</t>
    <phoneticPr fontId="1" type="noConversion"/>
  </si>
  <si>
    <t>HDMUTHBU1280040</t>
    <phoneticPr fontId="1" type="noConversion"/>
  </si>
  <si>
    <t>신선대</t>
    <phoneticPr fontId="1" type="noConversion"/>
  </si>
  <si>
    <t>4/20(월) 13시 직작업 예정</t>
    <phoneticPr fontId="1" type="noConversion"/>
  </si>
  <si>
    <t>SZLU3602909</t>
    <phoneticPr fontId="1" type="noConversion"/>
  </si>
  <si>
    <t>4/20(월)작업</t>
    <phoneticPr fontId="1" type="noConversion"/>
  </si>
  <si>
    <t>잡탕</t>
    <phoneticPr fontId="1" type="noConversion"/>
  </si>
  <si>
    <t>ONEYSGZA02422700</t>
    <phoneticPr fontId="1" type="noConversion"/>
  </si>
  <si>
    <t>다빈</t>
    <phoneticPr fontId="1" type="noConversion"/>
  </si>
  <si>
    <t>TRIU8892800</t>
    <phoneticPr fontId="1" type="noConversion"/>
  </si>
  <si>
    <t>SS북항(고려)</t>
    <phoneticPr fontId="1" type="noConversion"/>
  </si>
  <si>
    <t>4/20작업</t>
    <phoneticPr fontId="1" type="noConversion"/>
  </si>
  <si>
    <t>SAIPUS25070</t>
    <phoneticPr fontId="1" type="noConversion"/>
  </si>
  <si>
    <t>4/25(토)회수마감(회수 미정)</t>
    <phoneticPr fontId="1" type="noConversion"/>
  </si>
  <si>
    <t>KCTC</t>
    <phoneticPr fontId="1" type="noConversion"/>
  </si>
  <si>
    <t>4/21(화)작업</t>
    <phoneticPr fontId="1" type="noConversion"/>
  </si>
  <si>
    <t>다움(남성해운)</t>
    <phoneticPr fontId="1" type="noConversion"/>
  </si>
  <si>
    <t>4/18(토) 22시 CY반입됨.(4/21(화)오전 반출)</t>
    <phoneticPr fontId="1" type="noConversion"/>
  </si>
  <si>
    <t>우원</t>
    <phoneticPr fontId="1" type="noConversion"/>
  </si>
  <si>
    <t>SZLU2039149</t>
    <phoneticPr fontId="1" type="noConversion"/>
  </si>
  <si>
    <t>4/21작업</t>
    <phoneticPr fontId="1" type="noConversion"/>
  </si>
  <si>
    <t>초밥용</t>
    <phoneticPr fontId="1" type="noConversion"/>
  </si>
  <si>
    <t>NSSLHCBSC2000886</t>
    <phoneticPr fontId="1" type="noConversion"/>
  </si>
  <si>
    <t>4/24(금)회수마감(회수 미정)</t>
    <phoneticPr fontId="1" type="noConversion"/>
  </si>
  <si>
    <t>하나교역</t>
    <phoneticPr fontId="1" type="noConversion"/>
  </si>
  <si>
    <t>DOLBPY2008E807</t>
    <phoneticPr fontId="1" type="noConversion"/>
  </si>
  <si>
    <t>4/22작업</t>
    <phoneticPr fontId="1" type="noConversion"/>
  </si>
  <si>
    <t>(전기료초과4/21(화)반출 , 반출 후 산정</t>
    <phoneticPr fontId="1" type="noConversion"/>
  </si>
  <si>
    <t>4/22작업</t>
    <phoneticPr fontId="1" type="noConversion"/>
  </si>
  <si>
    <t>4/22(수)작업</t>
    <phoneticPr fontId="1" type="noConversion"/>
  </si>
  <si>
    <t>4/22(수)작업(불확실)</t>
    <phoneticPr fontId="1" type="noConversion"/>
  </si>
  <si>
    <t>STPUS0403230</t>
    <phoneticPr fontId="1" type="noConversion"/>
  </si>
  <si>
    <t>4/22(수)반출 ,4/27(월)회수마감(회수 미정)</t>
    <phoneticPr fontId="1" type="noConversion"/>
  </si>
  <si>
    <t>MNBU0275423</t>
    <phoneticPr fontId="1" type="noConversion"/>
  </si>
  <si>
    <t>4/23작업</t>
    <phoneticPr fontId="1" type="noConversion"/>
  </si>
  <si>
    <t>4/23(목)작업</t>
    <phoneticPr fontId="1" type="noConversion"/>
  </si>
  <si>
    <t>HU</t>
    <phoneticPr fontId="1" type="noConversion"/>
  </si>
  <si>
    <t>잡탕</t>
    <phoneticPr fontId="1" type="noConversion"/>
  </si>
  <si>
    <t>오징어귀</t>
    <phoneticPr fontId="1" type="noConversion"/>
  </si>
  <si>
    <t>4/28(화)회수마감(회수 미정)</t>
    <phoneticPr fontId="1" type="noConversion"/>
  </si>
  <si>
    <t>세현(4대)</t>
    <phoneticPr fontId="1" type="noConversion"/>
  </si>
  <si>
    <t>4/23작업</t>
    <phoneticPr fontId="1" type="noConversion"/>
  </si>
  <si>
    <t>4/23(목)작업(조출)</t>
    <phoneticPr fontId="1" type="noConversion"/>
  </si>
  <si>
    <t>세현(4대)</t>
    <phoneticPr fontId="1" type="noConversion"/>
  </si>
  <si>
    <t>MNBU9106234</t>
    <phoneticPr fontId="1" type="noConversion"/>
  </si>
  <si>
    <t>4/23(목)작업(오전내 도착)</t>
    <phoneticPr fontId="1" type="noConversion"/>
  </si>
  <si>
    <t>4/27(월)작업</t>
    <phoneticPr fontId="1" type="noConversion"/>
  </si>
  <si>
    <t>우원</t>
    <phoneticPr fontId="1" type="noConversion"/>
  </si>
  <si>
    <t>4/28(화)작업</t>
    <phoneticPr fontId="1" type="noConversion"/>
  </si>
  <si>
    <t>초한치</t>
    <phoneticPr fontId="1" type="noConversion"/>
  </si>
  <si>
    <t>GK무역</t>
    <phoneticPr fontId="1" type="noConversion"/>
  </si>
  <si>
    <t>SAIPUS25182</t>
    <phoneticPr fontId="1" type="noConversion"/>
  </si>
  <si>
    <t>5/7(목)회수마감(회수 미정)</t>
    <phoneticPr fontId="1" type="noConversion"/>
  </si>
  <si>
    <t>열빙어</t>
    <phoneticPr fontId="1" type="noConversion"/>
  </si>
  <si>
    <t>MAERSK LIRQUEN</t>
    <phoneticPr fontId="1" type="noConversion"/>
  </si>
  <si>
    <t>4/28(화)14시접안 17시 출항 예정(4/29(수)오전)</t>
    <phoneticPr fontId="1" type="noConversion"/>
  </si>
  <si>
    <t>MK</t>
    <phoneticPr fontId="1" type="noConversion"/>
  </si>
  <si>
    <t>4/29작업</t>
    <phoneticPr fontId="1" type="noConversion"/>
  </si>
  <si>
    <t>4/29작업</t>
    <phoneticPr fontId="1" type="noConversion"/>
  </si>
  <si>
    <t>4/29(수)작업</t>
    <phoneticPr fontId="1" type="noConversion"/>
  </si>
  <si>
    <t>4/28(화)16시접안 익일 14시 출항 예정(4/29(수)오전)</t>
    <phoneticPr fontId="1" type="noConversion"/>
  </si>
  <si>
    <t>가자미</t>
    <phoneticPr fontId="1" type="noConversion"/>
  </si>
  <si>
    <t>동부</t>
    <phoneticPr fontId="1" type="noConversion"/>
  </si>
  <si>
    <t>4/29(수)작업</t>
    <phoneticPr fontId="1" type="noConversion"/>
  </si>
  <si>
    <t>명태포</t>
    <phoneticPr fontId="1" type="noConversion"/>
  </si>
  <si>
    <t>DOLWBDM2016E060</t>
    <phoneticPr fontId="1" type="noConversion"/>
  </si>
  <si>
    <t>4/29(수)01시접안 14시 출항 예정(긴급)</t>
    <phoneticPr fontId="1" type="noConversion"/>
  </si>
  <si>
    <t>5/4(월)작업</t>
    <phoneticPr fontId="1" type="noConversion"/>
  </si>
  <si>
    <t>4/29(수)반출 , 5/11(월)회수마감(회수 미정)</t>
    <phoneticPr fontId="1" type="noConversion"/>
  </si>
  <si>
    <t>오징어채</t>
    <phoneticPr fontId="1" type="noConversion"/>
  </si>
  <si>
    <t>4/30(목)반출, 5/4(월)회수마감(회수 미정)</t>
    <phoneticPr fontId="1" type="noConversion"/>
  </si>
  <si>
    <t>SEGU9718092</t>
    <phoneticPr fontId="1" type="noConversion"/>
  </si>
  <si>
    <t>5/4작업</t>
    <phoneticPr fontId="1" type="noConversion"/>
  </si>
  <si>
    <t>4/30(목)18시접안 익일 11시 출항 예정</t>
    <phoneticPr fontId="1" type="noConversion"/>
  </si>
  <si>
    <t>SKRU16011294</t>
    <phoneticPr fontId="1" type="noConversion"/>
  </si>
  <si>
    <t>대홍</t>
    <phoneticPr fontId="1" type="noConversion"/>
  </si>
  <si>
    <t>5/4(월)작업</t>
    <phoneticPr fontId="1" type="noConversion"/>
  </si>
  <si>
    <t>EGLV602000004035</t>
    <phoneticPr fontId="1" type="noConversion"/>
  </si>
  <si>
    <t>대홍</t>
    <phoneticPr fontId="1" type="noConversion"/>
  </si>
  <si>
    <t>MK</t>
    <phoneticPr fontId="1" type="noConversion"/>
  </si>
  <si>
    <t>5/1(금)17시접안 익일 21시 출항 예정(5/2(토)반출)</t>
    <phoneticPr fontId="1" type="noConversion"/>
  </si>
  <si>
    <t>5/1(금)21시접안 익일 15시 출항 예정(5/2(토)반출)</t>
    <phoneticPr fontId="1" type="noConversion"/>
  </si>
  <si>
    <t>BNCT</t>
    <phoneticPr fontId="1" type="noConversion"/>
  </si>
  <si>
    <t xml:space="preserve">APL AUSTRIA  </t>
    <phoneticPr fontId="1" type="noConversion"/>
  </si>
  <si>
    <t>HU(남성해운)</t>
    <phoneticPr fontId="1" type="noConversion"/>
  </si>
  <si>
    <t>절단 낙지</t>
    <phoneticPr fontId="1" type="noConversion"/>
  </si>
  <si>
    <t>SZLU3613884</t>
    <phoneticPr fontId="1" type="noConversion"/>
  </si>
  <si>
    <t>5/4(월)작업(직작업 예정)</t>
    <phoneticPr fontId="1" type="noConversion"/>
  </si>
  <si>
    <t>절단주꾸미</t>
    <phoneticPr fontId="1" type="noConversion"/>
  </si>
  <si>
    <t>STPUS30403465</t>
    <phoneticPr fontId="1" type="noConversion"/>
  </si>
  <si>
    <t>5/6작업</t>
    <phoneticPr fontId="1" type="noConversion"/>
  </si>
  <si>
    <t>HDMUBRBU1949505</t>
    <phoneticPr fontId="1" type="noConversion"/>
  </si>
  <si>
    <t>북방대합</t>
    <phoneticPr fontId="1" type="noConversion"/>
  </si>
  <si>
    <t>세현</t>
    <phoneticPr fontId="1" type="noConversion"/>
  </si>
  <si>
    <t>5/6작업</t>
    <phoneticPr fontId="1" type="noConversion"/>
  </si>
  <si>
    <t xml:space="preserve"> MAERSK SARNIA</t>
    <phoneticPr fontId="1" type="noConversion"/>
  </si>
  <si>
    <t>OERU4087008</t>
    <phoneticPr fontId="1" type="noConversion"/>
  </si>
  <si>
    <t>BNCT</t>
    <phoneticPr fontId="1" type="noConversion"/>
  </si>
  <si>
    <t>5/11(월)회수마감(회수 미정)</t>
    <phoneticPr fontId="1" type="noConversion"/>
  </si>
  <si>
    <t>PONU4873256</t>
    <phoneticPr fontId="1" type="noConversion"/>
  </si>
  <si>
    <t>5/7작업</t>
    <phoneticPr fontId="1" type="noConversion"/>
  </si>
  <si>
    <t>5/7(목)작업</t>
    <phoneticPr fontId="1" type="noConversion"/>
  </si>
  <si>
    <t>5/7(목)02시접안 16시 출항 예정</t>
    <phoneticPr fontId="1" type="noConversion"/>
  </si>
  <si>
    <t>MAGU7010160</t>
    <phoneticPr fontId="1" type="noConversion"/>
  </si>
  <si>
    <t>POS BANGKOK</t>
    <phoneticPr fontId="1" type="noConversion"/>
  </si>
  <si>
    <t>5/11(월)회수마감(회수 미정)</t>
    <phoneticPr fontId="1" type="noConversion"/>
  </si>
  <si>
    <t>A.P. MOLLER</t>
    <phoneticPr fontId="1" type="noConversion"/>
  </si>
  <si>
    <t>SUDUB0365A4QU9FA</t>
    <phoneticPr fontId="1" type="noConversion"/>
  </si>
  <si>
    <t>5/8(금)작업</t>
    <phoneticPr fontId="1" type="noConversion"/>
  </si>
  <si>
    <t>5/7(목)03시접안 익일 03시 출항 예정</t>
    <phoneticPr fontId="1" type="noConversion"/>
  </si>
  <si>
    <t>5/8(금)작업</t>
    <phoneticPr fontId="1" type="noConversion"/>
  </si>
  <si>
    <t>HU(민성)</t>
    <phoneticPr fontId="1" type="noConversion"/>
  </si>
  <si>
    <t>SS북항(장금)</t>
    <phoneticPr fontId="1" type="noConversion"/>
  </si>
  <si>
    <t>SNKO190200401126</t>
    <phoneticPr fontId="1" type="noConversion"/>
  </si>
  <si>
    <t>5/8작업</t>
    <phoneticPr fontId="1" type="noConversion"/>
  </si>
  <si>
    <t>내트럭(EZ)</t>
    <phoneticPr fontId="1" type="noConversion"/>
  </si>
  <si>
    <t>늦어도5/8(금)조출 , 5/12(화)회수마감</t>
    <phoneticPr fontId="1" type="noConversion"/>
  </si>
  <si>
    <t>STX</t>
    <phoneticPr fontId="1" type="noConversion"/>
  </si>
  <si>
    <t>늦어도5/8(금)조출전반출 금일회수 예정</t>
    <phoneticPr fontId="1" type="noConversion"/>
  </si>
  <si>
    <t>늦어도5/8(금)조출전반출 금일회수 예정</t>
    <phoneticPr fontId="1" type="noConversion"/>
  </si>
  <si>
    <t>5/8작업</t>
    <phoneticPr fontId="1" type="noConversion"/>
  </si>
  <si>
    <t>STX</t>
    <phoneticPr fontId="1" type="noConversion"/>
  </si>
  <si>
    <t>5/11작업</t>
    <phoneticPr fontId="1" type="noConversion"/>
  </si>
  <si>
    <t>내트럭(SS)</t>
    <phoneticPr fontId="1" type="noConversion"/>
  </si>
  <si>
    <t>5/6(수) 22시 CY반입됨.(5/11(월)조출예정)</t>
    <phoneticPr fontId="1" type="noConversion"/>
  </si>
  <si>
    <t>KKFU6703755</t>
    <phoneticPr fontId="1" type="noConversion"/>
  </si>
  <si>
    <t>5/11작업</t>
    <phoneticPr fontId="1" type="noConversion"/>
  </si>
  <si>
    <t>낙지</t>
    <phoneticPr fontId="1" type="noConversion"/>
  </si>
  <si>
    <t>5/11(월)반출마감, 반출 계획 미정</t>
    <phoneticPr fontId="1" type="noConversion"/>
  </si>
  <si>
    <t>MEDUH1830247</t>
    <phoneticPr fontId="1" type="noConversion"/>
  </si>
  <si>
    <t>5/11(월)작업</t>
    <phoneticPr fontId="1" type="noConversion"/>
  </si>
  <si>
    <t>5/8(금) 2대,5/9(토) 2대 반출, 5/12(화)회수마감</t>
    <phoneticPr fontId="1" type="noConversion"/>
  </si>
  <si>
    <t>5/11(월)조출 직작업 예정</t>
    <phoneticPr fontId="1" type="noConversion"/>
  </si>
  <si>
    <t>5/11(월)13시도착 , 5/12(화)회수마감(회수 미정)</t>
    <phoneticPr fontId="1" type="noConversion"/>
  </si>
  <si>
    <t>KMTCSUB1670079</t>
    <phoneticPr fontId="1" type="noConversion"/>
  </si>
  <si>
    <t>CK(BL2건)</t>
    <phoneticPr fontId="1" type="noConversion"/>
  </si>
  <si>
    <t>5/12(화)작업</t>
    <phoneticPr fontId="1" type="noConversion"/>
  </si>
  <si>
    <t>HDMUTHBU1291462</t>
    <phoneticPr fontId="1" type="noConversion"/>
  </si>
  <si>
    <t>현대신항</t>
    <phoneticPr fontId="1" type="noConversion"/>
  </si>
  <si>
    <t>MWCU6724586</t>
    <phoneticPr fontId="1" type="noConversion"/>
  </si>
  <si>
    <t>삼영(2대)</t>
    <phoneticPr fontId="1" type="noConversion"/>
  </si>
  <si>
    <t>5/13(수)작업</t>
    <phoneticPr fontId="1" type="noConversion"/>
  </si>
  <si>
    <t>SUDUB0365A4SASVE</t>
    <phoneticPr fontId="1" type="noConversion"/>
  </si>
  <si>
    <t>5/18(월)회수마감(회수 미정)</t>
    <phoneticPr fontId="1" type="noConversion"/>
  </si>
  <si>
    <t>CBHU2987317</t>
    <phoneticPr fontId="1" type="noConversion"/>
  </si>
  <si>
    <t>5/14작업</t>
    <phoneticPr fontId="1" type="noConversion"/>
  </si>
  <si>
    <t>5/14(목)작업</t>
    <phoneticPr fontId="1" type="noConversion"/>
  </si>
  <si>
    <t>작업완료</t>
    <phoneticPr fontId="1" type="noConversion"/>
  </si>
  <si>
    <t>DOLWBDM2018E302</t>
    <phoneticPr fontId="1" type="noConversion"/>
  </si>
  <si>
    <t>(접안중)5/14(목) 조출 , 5/18(월)회수마감(회수 미정)</t>
    <phoneticPr fontId="1" type="noConversion"/>
  </si>
  <si>
    <t>EZ신항</t>
    <phoneticPr fontId="1" type="noConversion"/>
  </si>
  <si>
    <t>5/21(목)회수마감(회수 미정)</t>
    <phoneticPr fontId="1" type="noConversion"/>
  </si>
  <si>
    <t>5/14(목)작업</t>
    <phoneticPr fontId="1" type="noConversion"/>
  </si>
  <si>
    <t>MAERSK LABREA</t>
    <phoneticPr fontId="1" type="noConversion"/>
  </si>
  <si>
    <t>SKRU9588469</t>
    <phoneticPr fontId="1" type="noConversion"/>
  </si>
  <si>
    <t>민성(흥아)</t>
    <phoneticPr fontId="1" type="noConversion"/>
  </si>
  <si>
    <t>허치슨</t>
    <phoneticPr fontId="1" type="noConversion"/>
  </si>
  <si>
    <t>5/15작업</t>
    <phoneticPr fontId="1" type="noConversion"/>
  </si>
  <si>
    <t>5/15(금)직작업(조출)</t>
    <phoneticPr fontId="1" type="noConversion"/>
  </si>
  <si>
    <t>SOCANBKLB720024</t>
    <phoneticPr fontId="1" type="noConversion"/>
  </si>
  <si>
    <t>세현(2대)</t>
    <phoneticPr fontId="1" type="noConversion"/>
  </si>
  <si>
    <t>CRLU1387955</t>
    <phoneticPr fontId="1" type="noConversion"/>
  </si>
  <si>
    <t>EASLINE QINGDAO</t>
    <phoneticPr fontId="1" type="noConversion"/>
  </si>
  <si>
    <t>SOCANBKLB720024</t>
    <phoneticPr fontId="1" type="noConversion"/>
  </si>
  <si>
    <t>5/15(금)직작업 예정</t>
    <phoneticPr fontId="1" type="noConversion"/>
  </si>
  <si>
    <t>태영푸드</t>
    <phoneticPr fontId="1" type="noConversion"/>
  </si>
  <si>
    <t>MSWU9026050</t>
    <phoneticPr fontId="1" type="noConversion"/>
  </si>
  <si>
    <t>5/15(금)작업</t>
    <phoneticPr fontId="1" type="noConversion"/>
  </si>
  <si>
    <t>5/26(화)회수마감(회수 미정)</t>
    <phoneticPr fontId="1" type="noConversion"/>
  </si>
  <si>
    <t>5/26(화)회수마감(회수 미정)</t>
    <phoneticPr fontId="1" type="noConversion"/>
  </si>
  <si>
    <t>MAEU608009987</t>
    <phoneticPr fontId="1" type="noConversion"/>
  </si>
  <si>
    <t>MSWU0001003</t>
    <phoneticPr fontId="1" type="noConversion"/>
  </si>
  <si>
    <t>5/15작업</t>
    <phoneticPr fontId="1" type="noConversion"/>
  </si>
  <si>
    <t>MAEU608009984</t>
    <phoneticPr fontId="1" type="noConversion"/>
  </si>
  <si>
    <t>5/15(금)13시이전반출 , 5/19(화)회수마감(회수 미정)</t>
    <phoneticPr fontId="1" type="noConversion"/>
  </si>
  <si>
    <t>MAEU608010373</t>
    <phoneticPr fontId="1" type="noConversion"/>
  </si>
  <si>
    <t>5/15(금)13시이전반출 , 5/19(화)회수마감(회수 미정)</t>
    <phoneticPr fontId="1" type="noConversion"/>
  </si>
  <si>
    <t>CCLU8575467</t>
    <phoneticPr fontId="1" type="noConversion"/>
  </si>
  <si>
    <t>5/15(금)직작업(10시경)</t>
    <phoneticPr fontId="1" type="noConversion"/>
  </si>
  <si>
    <t>EASLINE QINGDAO</t>
    <phoneticPr fontId="1" type="noConversion"/>
  </si>
  <si>
    <t>5/18작업</t>
    <phoneticPr fontId="1" type="noConversion"/>
  </si>
  <si>
    <t>5/18(월)회수마감(회수 미정)</t>
    <phoneticPr fontId="1" type="noConversion"/>
  </si>
  <si>
    <t>삼점게</t>
    <phoneticPr fontId="1" type="noConversion"/>
  </si>
  <si>
    <t>WIELAND</t>
    <phoneticPr fontId="1" type="noConversion"/>
  </si>
  <si>
    <t>COAU7223517380</t>
    <phoneticPr fontId="1" type="noConversion"/>
  </si>
  <si>
    <t>5/18(월)작업</t>
    <phoneticPr fontId="1" type="noConversion"/>
  </si>
  <si>
    <t>5/16(토)18시접안 익일 06시 출항 예정(D/O정리 X)</t>
    <phoneticPr fontId="1" type="noConversion"/>
  </si>
  <si>
    <t>5/15(금)반출 , 5/20(수)회수마감(회수 미정)</t>
    <phoneticPr fontId="1" type="noConversion"/>
  </si>
  <si>
    <t>5/18작업</t>
    <phoneticPr fontId="1" type="noConversion"/>
  </si>
  <si>
    <t>5/18(월)작업</t>
    <phoneticPr fontId="1" type="noConversion"/>
  </si>
  <si>
    <t>5/26(화)회수미감(회수 미정)</t>
    <phoneticPr fontId="1" type="noConversion"/>
  </si>
  <si>
    <t>5/19작업</t>
    <phoneticPr fontId="1" type="noConversion"/>
  </si>
  <si>
    <t>5/19(화)작업</t>
    <phoneticPr fontId="1" type="noConversion"/>
  </si>
  <si>
    <t>5/19(화)작업(긴급)</t>
    <phoneticPr fontId="1" type="noConversion"/>
  </si>
  <si>
    <t>5/19작업</t>
    <phoneticPr fontId="1" type="noConversion"/>
  </si>
  <si>
    <t>?????(흥아)</t>
    <phoneticPr fontId="1" type="noConversion"/>
  </si>
  <si>
    <t>5/19(화)02시접안 13시 출항 예정(D/O정리 X)</t>
    <phoneticPr fontId="1" type="noConversion"/>
  </si>
  <si>
    <t>5/20작업</t>
    <phoneticPr fontId="1" type="noConversion"/>
  </si>
  <si>
    <t>5/20(수)작업</t>
    <phoneticPr fontId="1" type="noConversion"/>
  </si>
  <si>
    <t>5/20작업</t>
    <phoneticPr fontId="1" type="noConversion"/>
  </si>
  <si>
    <t>미트앤미</t>
    <phoneticPr fontId="1" type="noConversion"/>
  </si>
  <si>
    <t>EZ북항</t>
    <phoneticPr fontId="1" type="noConversion"/>
  </si>
  <si>
    <t>5/21(목)작업</t>
    <phoneticPr fontId="1" type="noConversion"/>
  </si>
  <si>
    <t>(접안중)5/21(목) 오후 반출 , 5/26(화)회수마감(회수 미정)</t>
    <phoneticPr fontId="1" type="noConversion"/>
  </si>
  <si>
    <t>5/21(목)작업</t>
    <phoneticPr fontId="1" type="noConversion"/>
  </si>
  <si>
    <t>5/21작업</t>
    <phoneticPr fontId="1" type="noConversion"/>
  </si>
  <si>
    <t>5/21작업</t>
    <phoneticPr fontId="1" type="noConversion"/>
  </si>
  <si>
    <t>5/21(목) 반출 , 5/26(화)회수마감(회수 미정)</t>
    <phoneticPr fontId="1" type="noConversion"/>
  </si>
  <si>
    <t>EMCU5803390</t>
    <phoneticPr fontId="1" type="noConversion"/>
  </si>
  <si>
    <t>5/22(금)작업</t>
    <phoneticPr fontId="1" type="noConversion"/>
  </si>
  <si>
    <t>EGLV090000086610</t>
    <phoneticPr fontId="1" type="noConversion"/>
  </si>
  <si>
    <t>양양(EZ북항)</t>
    <phoneticPr fontId="1" type="noConversion"/>
  </si>
  <si>
    <t>GDLB2005003P</t>
    <phoneticPr fontId="1" type="noConversion"/>
  </si>
  <si>
    <t>5/21(목)반출 , 5/25(월)회수마감(회수 미정)</t>
    <phoneticPr fontId="1" type="noConversion"/>
  </si>
  <si>
    <t>SEGU9709974</t>
    <phoneticPr fontId="1" type="noConversion"/>
  </si>
  <si>
    <t>5/25(월)작업</t>
    <phoneticPr fontId="1" type="noConversion"/>
  </si>
  <si>
    <t>5/29(금)회수마감(회수 미정)</t>
    <phoneticPr fontId="1" type="noConversion"/>
  </si>
  <si>
    <t>BUS72005086</t>
    <phoneticPr fontId="1" type="noConversion"/>
  </si>
  <si>
    <t>5/25작업</t>
    <phoneticPr fontId="1" type="noConversion"/>
  </si>
  <si>
    <t>5/25(월)작업</t>
    <phoneticPr fontId="1" type="noConversion"/>
  </si>
  <si>
    <t>CK(BL3)</t>
    <phoneticPr fontId="1" type="noConversion"/>
  </si>
  <si>
    <t>해태푸드</t>
    <phoneticPr fontId="1" type="noConversion"/>
  </si>
  <si>
    <t>5/26(화)작업</t>
    <phoneticPr fontId="1" type="noConversion"/>
  </si>
  <si>
    <t>MEDUIJ876149</t>
    <phoneticPr fontId="1" type="noConversion"/>
  </si>
  <si>
    <t>5/27작업</t>
    <phoneticPr fontId="1" type="noConversion"/>
  </si>
  <si>
    <t>5/30(토)회수마감(회수 미정)</t>
    <phoneticPr fontId="1" type="noConversion"/>
  </si>
  <si>
    <t>SZLU3893996</t>
    <phoneticPr fontId="1" type="noConversion"/>
  </si>
  <si>
    <t>대성무역</t>
    <phoneticPr fontId="1" type="noConversion"/>
  </si>
  <si>
    <t>5/28(목)작업</t>
    <phoneticPr fontId="1" type="noConversion"/>
  </si>
  <si>
    <t>5/28(목)조출 2대 ,오전 1대 , 6/4(목)회수마감(회수 미정)</t>
    <phoneticPr fontId="1" type="noConversion"/>
  </si>
  <si>
    <t>5/28작업</t>
    <phoneticPr fontId="1" type="noConversion"/>
  </si>
  <si>
    <t>5/28작업</t>
    <phoneticPr fontId="1" type="noConversion"/>
  </si>
  <si>
    <t>SS북항(남성)</t>
    <phoneticPr fontId="1" type="noConversion"/>
  </si>
  <si>
    <t>6/2(화)회수마감(회수 미정)</t>
    <phoneticPr fontId="1" type="noConversion"/>
  </si>
  <si>
    <t>5/29작업</t>
    <phoneticPr fontId="1" type="noConversion"/>
  </si>
  <si>
    <t>5/29작업</t>
    <phoneticPr fontId="1" type="noConversion"/>
  </si>
  <si>
    <t>5/29(금)작업</t>
    <phoneticPr fontId="1" type="noConversion"/>
  </si>
  <si>
    <t>5/28(목) 05시 CY반입됨.</t>
    <phoneticPr fontId="1" type="noConversion"/>
  </si>
  <si>
    <t>SUDU60ITJ004776L</t>
    <phoneticPr fontId="1" type="noConversion"/>
  </si>
  <si>
    <t>5/29(금)작업</t>
    <phoneticPr fontId="1" type="noConversion"/>
  </si>
  <si>
    <t>6/3(수)회수마감(회수 미정)</t>
    <phoneticPr fontId="1" type="noConversion"/>
  </si>
  <si>
    <t>6/1작업</t>
    <phoneticPr fontId="1" type="noConversion"/>
  </si>
  <si>
    <t>5/28(목) 09시 CY반입됨.</t>
    <phoneticPr fontId="1" type="noConversion"/>
  </si>
  <si>
    <t>웰빙(HU)</t>
    <phoneticPr fontId="1" type="noConversion"/>
  </si>
  <si>
    <t>550010043981</t>
    <phoneticPr fontId="1" type="noConversion"/>
  </si>
  <si>
    <t>5/30(토)00시접안 익일 17시 출항 예정(6/1(월)조출이전 반출)</t>
    <phoneticPr fontId="1" type="noConversion"/>
  </si>
  <si>
    <t>6/1작업</t>
    <phoneticPr fontId="1" type="noConversion"/>
  </si>
  <si>
    <t>다움(고려)</t>
    <phoneticPr fontId="1" type="noConversion"/>
  </si>
  <si>
    <t>GDSH2005009P</t>
    <phoneticPr fontId="1" type="noConversion"/>
  </si>
  <si>
    <t>6/4(목)회수마감(회수 미정)</t>
    <phoneticPr fontId="1" type="noConversion"/>
  </si>
  <si>
    <t>6/2작업</t>
    <phoneticPr fontId="1" type="noConversion"/>
  </si>
  <si>
    <t>6/2(화)작업</t>
    <phoneticPr fontId="1" type="noConversion"/>
  </si>
  <si>
    <t>MEDUIJ860333</t>
    <phoneticPr fontId="1" type="noConversion"/>
  </si>
  <si>
    <t>6/8(월)회수마감(회수 미정)</t>
    <phoneticPr fontId="1" type="noConversion"/>
  </si>
  <si>
    <t>EASLB2022NB239</t>
    <phoneticPr fontId="1" type="noConversion"/>
  </si>
  <si>
    <t>SZLU3641000</t>
    <phoneticPr fontId="1" type="noConversion"/>
  </si>
  <si>
    <t>6/3작업</t>
    <phoneticPr fontId="1" type="noConversion"/>
  </si>
  <si>
    <t>6/3(수)작업</t>
    <phoneticPr fontId="1" type="noConversion"/>
  </si>
  <si>
    <t>HASLS21200500047</t>
    <phoneticPr fontId="1" type="noConversion"/>
  </si>
  <si>
    <t>글로벌SE</t>
    <phoneticPr fontId="1" type="noConversion"/>
  </si>
  <si>
    <t>6/4(목)작업</t>
    <phoneticPr fontId="1" type="noConversion"/>
  </si>
  <si>
    <t>6/4작업</t>
    <phoneticPr fontId="1" type="noConversion"/>
  </si>
  <si>
    <t>MSWU0028529</t>
    <phoneticPr fontId="1" type="noConversion"/>
  </si>
  <si>
    <t>6/4(목)작업</t>
    <phoneticPr fontId="1" type="noConversion"/>
  </si>
  <si>
    <t>MAEUJBS101435</t>
    <phoneticPr fontId="1" type="noConversion"/>
  </si>
  <si>
    <t>태영푸드</t>
    <phoneticPr fontId="1" type="noConversion"/>
  </si>
  <si>
    <t>6/4작업</t>
    <phoneticPr fontId="1" type="noConversion"/>
  </si>
  <si>
    <t>BMOU8719522</t>
    <phoneticPr fontId="1" type="noConversion"/>
  </si>
  <si>
    <t>6/5(금)작업</t>
    <phoneticPr fontId="1" type="noConversion"/>
  </si>
  <si>
    <t>6/8(월)회수마감(회수 미정)</t>
    <phoneticPr fontId="1" type="noConversion"/>
  </si>
  <si>
    <t>HLBU9397758</t>
    <phoneticPr fontId="1" type="noConversion"/>
  </si>
  <si>
    <t>6/5(금)작업</t>
    <phoneticPr fontId="1" type="noConversion"/>
  </si>
  <si>
    <t>SUDU6014802</t>
    <phoneticPr fontId="1" type="noConversion"/>
  </si>
  <si>
    <t>KMTCBKK2351180</t>
    <phoneticPr fontId="1" type="noConversion"/>
  </si>
  <si>
    <t>6/5(금)13시까지 반출 , 6/8(월)회수마감(회수 미정)</t>
    <phoneticPr fontId="1" type="noConversion"/>
  </si>
  <si>
    <t>켐푸드</t>
    <phoneticPr fontId="1" type="noConversion"/>
  </si>
  <si>
    <t>6/8(월)작업</t>
    <phoneticPr fontId="1" type="noConversion"/>
  </si>
  <si>
    <t>6/6(토)반출 ,6/7(화)회수마감(회수 미정)</t>
    <phoneticPr fontId="1" type="noConversion"/>
  </si>
  <si>
    <t>6/8작업</t>
    <phoneticPr fontId="1" type="noConversion"/>
  </si>
  <si>
    <t>KMTCDLC175476A</t>
    <phoneticPr fontId="1" type="noConversion"/>
  </si>
  <si>
    <t>6/8작업</t>
    <phoneticPr fontId="1" type="noConversion"/>
  </si>
  <si>
    <t>6/5(금)08시접안 익일 07시 출항 예정(6/8(월)14시이전)</t>
    <phoneticPr fontId="1" type="noConversion"/>
  </si>
  <si>
    <t>장원수산</t>
    <phoneticPr fontId="1" type="noConversion"/>
  </si>
  <si>
    <t>6/6(토)21시접안 익일 20시 출항 예정(6/8(월)조출 직작업)</t>
    <phoneticPr fontId="1" type="noConversion"/>
  </si>
  <si>
    <t>주꾸미</t>
    <phoneticPr fontId="1" type="noConversion"/>
  </si>
  <si>
    <t>6/7(일) 03시 CY반입됨.6/13(토)회수마감(회수 미정)</t>
    <phoneticPr fontId="1" type="noConversion"/>
  </si>
  <si>
    <t>6/9작업</t>
    <phoneticPr fontId="1" type="noConversion"/>
  </si>
  <si>
    <t>NSSLHCBSC2001501</t>
    <phoneticPr fontId="1" type="noConversion"/>
  </si>
  <si>
    <t>6/9(화)조출 , 6/12(금)회수마감(회수 미정)</t>
    <phoneticPr fontId="1" type="noConversion"/>
  </si>
  <si>
    <t>6/9(화)작업</t>
    <phoneticPr fontId="1" type="noConversion"/>
  </si>
  <si>
    <t>6/9(화) 오전 반출 , 6/15(월)회수마감(회수 미정)</t>
    <phoneticPr fontId="1" type="noConversion"/>
  </si>
  <si>
    <t>6/9작업</t>
    <phoneticPr fontId="1" type="noConversion"/>
  </si>
  <si>
    <t>6/8(월)반출 , 6/9(화)회수마감(회수 오전 계획)</t>
    <phoneticPr fontId="1" type="noConversion"/>
  </si>
  <si>
    <t>6/9(화)작업</t>
    <phoneticPr fontId="1" type="noConversion"/>
  </si>
  <si>
    <t>6/8(월)반출 , 6/9(화)회수마감(회수 오전 계획)</t>
    <phoneticPr fontId="1" type="noConversion"/>
  </si>
  <si>
    <t>내트럭(EZ신항)</t>
    <phoneticPr fontId="1" type="noConversion"/>
  </si>
  <si>
    <t>JH</t>
    <phoneticPr fontId="1" type="noConversion"/>
  </si>
  <si>
    <t>한타(다움)</t>
    <phoneticPr fontId="1" type="noConversion"/>
  </si>
  <si>
    <t>MSCU7380090</t>
    <phoneticPr fontId="1" type="noConversion"/>
  </si>
  <si>
    <t>민성(천일정기)</t>
    <phoneticPr fontId="1" type="noConversion"/>
  </si>
  <si>
    <t>홍합살</t>
    <phoneticPr fontId="1" type="noConversion"/>
  </si>
  <si>
    <t>MEDUCH871112</t>
    <phoneticPr fontId="1" type="noConversion"/>
  </si>
  <si>
    <t>MCPU599102611</t>
    <phoneticPr fontId="1" type="noConversion"/>
  </si>
  <si>
    <t>6/10작업</t>
    <phoneticPr fontId="1" type="noConversion"/>
  </si>
  <si>
    <t>6/10(수)작업</t>
    <phoneticPr fontId="1" type="noConversion"/>
  </si>
  <si>
    <t>6/10(수)오전이전반출 , 6/17(수)회수마감(회수 미정)</t>
    <phoneticPr fontId="1" type="noConversion"/>
  </si>
  <si>
    <t>6/10(수)작업(직작업)</t>
    <phoneticPr fontId="1" type="noConversion"/>
  </si>
  <si>
    <t>국양오더(ACE)</t>
    <phoneticPr fontId="1" type="noConversion"/>
  </si>
  <si>
    <t>6/10(수)13시 직작업 예정</t>
    <phoneticPr fontId="1" type="noConversion"/>
  </si>
  <si>
    <t>SEGU9302551</t>
    <phoneticPr fontId="1" type="noConversion"/>
  </si>
  <si>
    <t>6/10(수)작업</t>
    <phoneticPr fontId="1" type="noConversion"/>
  </si>
  <si>
    <t>유림 선용품</t>
    <phoneticPr fontId="1" type="noConversion"/>
  </si>
  <si>
    <t>FSCU5220408</t>
    <phoneticPr fontId="1" type="noConversion"/>
  </si>
  <si>
    <t>TWLHCM2005067</t>
    <phoneticPr fontId="1" type="noConversion"/>
  </si>
  <si>
    <t>6/11작업</t>
    <phoneticPr fontId="1" type="noConversion"/>
  </si>
  <si>
    <t>6/11(목)작업</t>
    <phoneticPr fontId="1" type="noConversion"/>
  </si>
  <si>
    <t>6/11(목)작업</t>
    <phoneticPr fontId="1" type="noConversion"/>
  </si>
  <si>
    <t>(접안중)6/11(목) 02시 출항 예정(D/O정리 X)</t>
    <phoneticPr fontId="1" type="noConversion"/>
  </si>
  <si>
    <t>현대그린</t>
    <phoneticPr fontId="1" type="noConversion"/>
  </si>
  <si>
    <t>6/12작업</t>
    <phoneticPr fontId="1" type="noConversion"/>
  </si>
  <si>
    <t>6/12(금0작업</t>
    <phoneticPr fontId="1" type="noConversion"/>
  </si>
  <si>
    <t>6/12작업</t>
    <phoneticPr fontId="1" type="noConversion"/>
  </si>
  <si>
    <t>(접안중)6/11(목) 02시 출항 예정(D/O정리 X)</t>
    <phoneticPr fontId="1" type="noConversion"/>
  </si>
  <si>
    <t>동영푸드</t>
    <phoneticPr fontId="1" type="noConversion"/>
  </si>
  <si>
    <t>6/12(금0작업</t>
    <phoneticPr fontId="1" type="noConversion"/>
  </si>
  <si>
    <t>동원(유하물류)</t>
    <phoneticPr fontId="1" type="noConversion"/>
  </si>
  <si>
    <t>CK(3건)</t>
    <phoneticPr fontId="1" type="noConversion"/>
  </si>
  <si>
    <t>6/10(수) 18시 CY반입됨.(D/O정리 X)</t>
    <phoneticPr fontId="1" type="noConversion"/>
  </si>
  <si>
    <t>KMTCSUB1683625</t>
    <phoneticPr fontId="1" type="noConversion"/>
  </si>
  <si>
    <t>6/11(목)14시접안 익일 07시 출항 예정(D/O정리 X)</t>
    <phoneticPr fontId="1" type="noConversion"/>
  </si>
  <si>
    <t>6/15(월)작업</t>
    <phoneticPr fontId="1" type="noConversion"/>
  </si>
  <si>
    <t>6/13(토)반출 , 6/19(금)회수마감(회수 미정)</t>
    <phoneticPr fontId="1" type="noConversion"/>
  </si>
  <si>
    <t>HDMU5220400</t>
    <phoneticPr fontId="1" type="noConversion"/>
  </si>
  <si>
    <t>6/15(월)작업</t>
    <phoneticPr fontId="1" type="noConversion"/>
  </si>
  <si>
    <t>SS북항(HMM)</t>
    <phoneticPr fontId="1" type="noConversion"/>
  </si>
  <si>
    <t>HCPUS2006005</t>
    <phoneticPr fontId="1" type="noConversion"/>
  </si>
  <si>
    <t>대도무역</t>
    <phoneticPr fontId="1" type="noConversion"/>
  </si>
  <si>
    <t>솔갑오징어</t>
    <phoneticPr fontId="1" type="noConversion"/>
  </si>
  <si>
    <t>6/13(토)반출 , 6/19(금)회수마감(회수 미정)</t>
    <phoneticPr fontId="1" type="noConversion"/>
  </si>
  <si>
    <t>6/15작업</t>
    <phoneticPr fontId="1" type="noConversion"/>
  </si>
  <si>
    <t>HU(민성)</t>
    <phoneticPr fontId="1" type="noConversion"/>
  </si>
  <si>
    <t>주꾸미 등</t>
    <phoneticPr fontId="1" type="noConversion"/>
  </si>
  <si>
    <t>6/16작업</t>
    <phoneticPr fontId="1" type="noConversion"/>
  </si>
  <si>
    <t>6/16(화)작업</t>
    <phoneticPr fontId="1" type="noConversion"/>
  </si>
  <si>
    <t>ONEYBKKAA1427600</t>
    <phoneticPr fontId="1" type="noConversion"/>
  </si>
  <si>
    <t>게</t>
    <phoneticPr fontId="1" type="noConversion"/>
  </si>
  <si>
    <t>550010048900</t>
    <phoneticPr fontId="1" type="noConversion"/>
  </si>
  <si>
    <t>6/20(토)회수마감(회수 미정)</t>
    <phoneticPr fontId="1" type="noConversion"/>
  </si>
  <si>
    <t>6/17작업</t>
    <phoneticPr fontId="1" type="noConversion"/>
  </si>
  <si>
    <t>GK교역</t>
    <phoneticPr fontId="1" type="noConversion"/>
  </si>
  <si>
    <t>GESU9251969</t>
    <phoneticPr fontId="1" type="noConversion"/>
  </si>
  <si>
    <t>6/17(수)11시이전반출 , 6/24(수)회수마감(회수 미정)</t>
    <phoneticPr fontId="1" type="noConversion"/>
  </si>
  <si>
    <t>SKRU2640546</t>
    <phoneticPr fontId="1" type="noConversion"/>
  </si>
  <si>
    <t>6/17작업</t>
    <phoneticPr fontId="1" type="noConversion"/>
  </si>
  <si>
    <t>6/17(수)작업</t>
    <phoneticPr fontId="1" type="noConversion"/>
  </si>
  <si>
    <t>HASLC01200602565</t>
    <phoneticPr fontId="1" type="noConversion"/>
  </si>
  <si>
    <t>6/17(수)작업</t>
    <phoneticPr fontId="1" type="noConversion"/>
  </si>
  <si>
    <t>NSSLHCBSC2001559</t>
    <phoneticPr fontId="1" type="noConversion"/>
  </si>
  <si>
    <t>6/16(화)마감반출 , 6/22(월)회수마감(회수 미정)</t>
    <phoneticPr fontId="1" type="noConversion"/>
  </si>
  <si>
    <t>동원로엑스</t>
    <phoneticPr fontId="1" type="noConversion"/>
  </si>
  <si>
    <t>작업완료</t>
    <phoneticPr fontId="1" type="noConversion"/>
  </si>
  <si>
    <t>EASLB2024NB234</t>
    <phoneticPr fontId="1" type="noConversion"/>
  </si>
  <si>
    <t>6/18(목)작업</t>
    <phoneticPr fontId="1" type="noConversion"/>
  </si>
  <si>
    <t>FSCU5218951</t>
    <phoneticPr fontId="1" type="noConversion"/>
  </si>
  <si>
    <t>6/18작업</t>
    <phoneticPr fontId="1" type="noConversion"/>
  </si>
  <si>
    <t>HU(SM)</t>
    <phoneticPr fontId="1" type="noConversion"/>
  </si>
  <si>
    <t>6/18(목)조출 ,  6/20(토)회수마감(회수 미정)</t>
    <phoneticPr fontId="1" type="noConversion"/>
  </si>
  <si>
    <t>청어람</t>
    <phoneticPr fontId="1" type="noConversion"/>
  </si>
  <si>
    <t>6/24(수)회수마감(회수 미정)</t>
    <phoneticPr fontId="1" type="noConversion"/>
  </si>
  <si>
    <t>SZLU3802610</t>
    <phoneticPr fontId="1" type="noConversion"/>
  </si>
  <si>
    <t>6/19작업</t>
    <phoneticPr fontId="1" type="noConversion"/>
  </si>
  <si>
    <t>SS북항(SM)</t>
    <phoneticPr fontId="1" type="noConversion"/>
  </si>
  <si>
    <t>STPUS0605202</t>
    <phoneticPr fontId="1" type="noConversion"/>
  </si>
  <si>
    <t>6/22(월)회수마감(회수 미정)</t>
    <phoneticPr fontId="1" type="noConversion"/>
  </si>
  <si>
    <t>6/19(금)조출 직작업 예정</t>
    <phoneticPr fontId="1" type="noConversion"/>
  </si>
  <si>
    <t>6/19(금)작업</t>
    <phoneticPr fontId="1" type="noConversion"/>
  </si>
  <si>
    <t>CJ</t>
    <phoneticPr fontId="1" type="noConversion"/>
  </si>
  <si>
    <t>6/19작업</t>
    <phoneticPr fontId="1" type="noConversion"/>
  </si>
  <si>
    <t>6/19(금)작업</t>
    <phoneticPr fontId="1" type="noConversion"/>
  </si>
  <si>
    <t>6/24(수)회수마감(회수 미정)</t>
    <phoneticPr fontId="1" type="noConversion"/>
  </si>
  <si>
    <t>6/19(금)반출 , 6/23(화)회수마감(회수 미정)</t>
    <phoneticPr fontId="1" type="noConversion"/>
  </si>
  <si>
    <t>SKRU9901657</t>
    <phoneticPr fontId="1" type="noConversion"/>
  </si>
  <si>
    <t>6/22작업</t>
    <phoneticPr fontId="1" type="noConversion"/>
  </si>
  <si>
    <t>6/22(월)작업(오후 반출)</t>
    <phoneticPr fontId="1" type="noConversion"/>
  </si>
  <si>
    <t>국양(금경로지텍)</t>
    <phoneticPr fontId="1" type="noConversion"/>
  </si>
  <si>
    <t>6/20(토)00시접안 15시 출항 예정</t>
    <phoneticPr fontId="1" type="noConversion"/>
  </si>
  <si>
    <t>6/22작업</t>
    <phoneticPr fontId="1" type="noConversion"/>
  </si>
  <si>
    <t>6/22(월)작업(오전 먼저 반출)</t>
    <phoneticPr fontId="1" type="noConversion"/>
  </si>
  <si>
    <t>6/22(월)작업(오전 먼저 반출)</t>
    <phoneticPr fontId="1" type="noConversion"/>
  </si>
  <si>
    <t>6/22(월)작업</t>
    <phoneticPr fontId="1" type="noConversion"/>
  </si>
  <si>
    <t>양양(EZ북항)</t>
    <phoneticPr fontId="1" type="noConversion"/>
  </si>
  <si>
    <t>SUNNY FREESIA</t>
    <phoneticPr fontId="1" type="noConversion"/>
  </si>
  <si>
    <t>KMTCDLC177452</t>
    <phoneticPr fontId="1" type="noConversion"/>
  </si>
  <si>
    <t>미트뱅크</t>
    <phoneticPr fontId="1" type="noConversion"/>
  </si>
  <si>
    <t>6/22(월)작업</t>
    <phoneticPr fontId="1" type="noConversion"/>
  </si>
  <si>
    <t>ACE(금경)</t>
    <phoneticPr fontId="1" type="noConversion"/>
  </si>
  <si>
    <t>6/27(토)회수마감(회수 미정)</t>
    <phoneticPr fontId="1" type="noConversion"/>
  </si>
  <si>
    <t>미트앤미</t>
    <phoneticPr fontId="1" type="noConversion"/>
  </si>
  <si>
    <t>동원로엑스</t>
    <phoneticPr fontId="1" type="noConversion"/>
  </si>
  <si>
    <t>6/29(월)회수마감(회수 미정)</t>
    <phoneticPr fontId="1" type="noConversion"/>
  </si>
  <si>
    <t>6/24작업</t>
    <phoneticPr fontId="1" type="noConversion"/>
  </si>
  <si>
    <t>MEDUPG462351</t>
    <phoneticPr fontId="1" type="noConversion"/>
  </si>
  <si>
    <t>6/30(화)회수마감(회수 미정)</t>
    <phoneticPr fontId="1" type="noConversion"/>
  </si>
  <si>
    <t>SZLU9009275</t>
    <phoneticPr fontId="1" type="noConversion"/>
  </si>
  <si>
    <t>6/24(수)작업</t>
    <phoneticPr fontId="1" type="noConversion"/>
  </si>
  <si>
    <t>HU(천일)</t>
    <phoneticPr fontId="1" type="noConversion"/>
  </si>
  <si>
    <t>PCIU5839266</t>
    <phoneticPr fontId="1" type="noConversion"/>
  </si>
  <si>
    <t>6/25작업</t>
    <phoneticPr fontId="1" type="noConversion"/>
  </si>
  <si>
    <t>6/25(목)작업</t>
    <phoneticPr fontId="1" type="noConversion"/>
  </si>
  <si>
    <t>6/25(목)오전 반출 , 7/2(목)회수마감(회수 미정)</t>
    <phoneticPr fontId="1" type="noConversion"/>
  </si>
  <si>
    <t>CXRU1333526</t>
    <phoneticPr fontId="1" type="noConversion"/>
  </si>
  <si>
    <t>6/25작업</t>
    <phoneticPr fontId="1" type="noConversion"/>
  </si>
  <si>
    <t>6/25(목)작업</t>
    <phoneticPr fontId="1" type="noConversion"/>
  </si>
  <si>
    <t>6/24(수)반출 , 7/2(목)회수마감(회수 미정)</t>
    <phoneticPr fontId="1" type="noConversion"/>
  </si>
  <si>
    <t>6/24(수)반출 , 7/2(목)회수마감(회수 미정)</t>
    <phoneticPr fontId="1" type="noConversion"/>
  </si>
  <si>
    <t>MAEU608011317</t>
    <phoneticPr fontId="1" type="noConversion"/>
  </si>
  <si>
    <t>OOLU3866613</t>
    <phoneticPr fontId="1" type="noConversion"/>
  </si>
  <si>
    <t>HU(남성)</t>
    <phoneticPr fontId="1" type="noConversion"/>
  </si>
  <si>
    <t>주꾸미</t>
    <phoneticPr fontId="1" type="noConversion"/>
  </si>
  <si>
    <t>STPUS0605302</t>
    <phoneticPr fontId="1" type="noConversion"/>
  </si>
  <si>
    <t>6/25(목)조출 , 7/1(수)회수마감(회수 미정)</t>
    <phoneticPr fontId="1" type="noConversion"/>
  </si>
  <si>
    <t>롯데상사</t>
    <phoneticPr fontId="1" type="noConversion"/>
  </si>
  <si>
    <t>6/26작업</t>
    <phoneticPr fontId="1" type="noConversion"/>
  </si>
  <si>
    <t>6/26(금)조출 , 7/1(수)회수마감(회수 미정)</t>
    <phoneticPr fontId="1" type="noConversion"/>
  </si>
  <si>
    <t>6/26(금)작업</t>
    <phoneticPr fontId="1" type="noConversion"/>
  </si>
  <si>
    <t>SZLU9046068</t>
    <phoneticPr fontId="1" type="noConversion"/>
  </si>
  <si>
    <t>6/26작업</t>
    <phoneticPr fontId="1" type="noConversion"/>
  </si>
  <si>
    <t>6/26(금)14시이전 반출 , 7/3(금)회수마감(회수 미정)</t>
    <phoneticPr fontId="1" type="noConversion"/>
  </si>
  <si>
    <t>6/26(금)작업</t>
    <phoneticPr fontId="1" type="noConversion"/>
  </si>
  <si>
    <t>6/26(금)오전반출 , 7/3(금)회수마감(회수 미정)</t>
    <phoneticPr fontId="1" type="noConversion"/>
  </si>
  <si>
    <t>6/26(금)14시이전 반출 , 7/1(수)회수마감(회수 미정)</t>
    <phoneticPr fontId="1" type="noConversion"/>
  </si>
  <si>
    <t>6/26(금)14시이전 반출 , 7/1(수)회수마감(회수 미정)</t>
    <phoneticPr fontId="1" type="noConversion"/>
  </si>
  <si>
    <t>7/2(목)회수마감(회수 미정)</t>
    <phoneticPr fontId="1" type="noConversion"/>
  </si>
  <si>
    <t>대성무역</t>
    <phoneticPr fontId="1" type="noConversion"/>
  </si>
  <si>
    <t>동부(EZ신항)</t>
    <phoneticPr fontId="1" type="noConversion"/>
  </si>
  <si>
    <t>7/2(목)회수마감(회수 미정)</t>
    <phoneticPr fontId="1" type="noConversion"/>
  </si>
  <si>
    <t>6/27(토)까지 반출 , 7/3(금)회수마감(회수 미정)</t>
    <phoneticPr fontId="1" type="noConversion"/>
  </si>
  <si>
    <t>6/27(토)까지 반출 , 7/3(금)회수마감(회수 미정)</t>
    <phoneticPr fontId="1" type="noConversion"/>
  </si>
  <si>
    <t>6/29(월)작업</t>
    <phoneticPr fontId="1" type="noConversion"/>
  </si>
  <si>
    <t>ATACAMA</t>
    <phoneticPr fontId="1" type="noConversion"/>
  </si>
  <si>
    <t>6/27(토)반출 , 7/3(금)회수마감(회수 미정)</t>
    <phoneticPr fontId="1" type="noConversion"/>
  </si>
  <si>
    <t>6/29(월)반출 , 7/2(목)회수마감(회수 미정)</t>
    <phoneticPr fontId="1" type="noConversion"/>
  </si>
  <si>
    <t>동부(????)</t>
    <phoneticPr fontId="1" type="noConversion"/>
  </si>
  <si>
    <t>6/29(월오전전 반출 , 7/3(금)회수마감(회수 미정)</t>
    <phoneticPr fontId="1" type="noConversion"/>
  </si>
  <si>
    <t>아스(2대)</t>
    <phoneticPr fontId="1" type="noConversion"/>
  </si>
  <si>
    <t>6/29(월)작업</t>
    <phoneticPr fontId="1" type="noConversion"/>
  </si>
  <si>
    <t>동부(????)</t>
    <phoneticPr fontId="1" type="noConversion"/>
  </si>
  <si>
    <t>PROHCM20006013D</t>
    <phoneticPr fontId="1" type="noConversion"/>
  </si>
  <si>
    <t>6/29(월)조출 , 7/2(목)회수마감(회수 미정)</t>
    <phoneticPr fontId="1" type="noConversion"/>
  </si>
  <si>
    <t>6/29작업</t>
    <phoneticPr fontId="1" type="noConversion"/>
  </si>
  <si>
    <t>6/29(월)반출 , 7/4(토)회수마감(회수 미정)</t>
    <phoneticPr fontId="1" type="noConversion"/>
  </si>
  <si>
    <t>HDMUHMBU0711128</t>
    <phoneticPr fontId="1" type="noConversion"/>
  </si>
  <si>
    <t>026A517908</t>
    <phoneticPr fontId="1" type="noConversion"/>
  </si>
  <si>
    <t>6/28(일)18시접안 익일 06시 출항 예정</t>
    <phoneticPr fontId="1" type="noConversion"/>
  </si>
  <si>
    <t>6/30작업</t>
    <phoneticPr fontId="1" type="noConversion"/>
  </si>
  <si>
    <t>6/30(화)작업(조출 직작업)</t>
    <phoneticPr fontId="1" type="noConversion"/>
  </si>
  <si>
    <t>NSSLANGB20F00784</t>
    <phoneticPr fontId="1" type="noConversion"/>
  </si>
  <si>
    <t>6/29(월) 11시 CY반입됨.(6/30(화)오후이후 요청)</t>
    <phoneticPr fontId="1" type="noConversion"/>
  </si>
  <si>
    <t>6/30작업</t>
    <phoneticPr fontId="1" type="noConversion"/>
  </si>
  <si>
    <t>오징어몸</t>
    <phoneticPr fontId="1" type="noConversion"/>
  </si>
  <si>
    <t>NSSLANGB20F00785</t>
    <phoneticPr fontId="1" type="noConversion"/>
  </si>
  <si>
    <t>6/29(월) 11시 CY반입됨.(6/30(화)오후이후 요청)</t>
    <phoneticPr fontId="1" type="noConversion"/>
  </si>
  <si>
    <t>7/1(수)작업</t>
    <phoneticPr fontId="1" type="noConversion"/>
  </si>
  <si>
    <t>6/30(화)반출 ,7/7(화)회수마감(회수 미정)</t>
    <phoneticPr fontId="1" type="noConversion"/>
  </si>
  <si>
    <t>7/1작업</t>
    <phoneticPr fontId="1" type="noConversion"/>
  </si>
  <si>
    <t>7/1(수)작업</t>
    <phoneticPr fontId="1" type="noConversion"/>
  </si>
  <si>
    <t>동부(EZ신항)</t>
    <phoneticPr fontId="1" type="noConversion"/>
  </si>
  <si>
    <t>HDMU5537566</t>
    <phoneticPr fontId="1" type="noConversion"/>
  </si>
  <si>
    <t>7/1(수)반출 , 7/6(월)회수마감(회수 미정)</t>
    <phoneticPr fontId="1" type="noConversion"/>
  </si>
  <si>
    <t>EZ북항</t>
    <phoneticPr fontId="1" type="noConversion"/>
  </si>
  <si>
    <t>PCSLDBL802200627</t>
    <phoneticPr fontId="1" type="noConversion"/>
  </si>
  <si>
    <t>7/1(수)조출 , 7/4(토)회수마감(회수 미정)</t>
    <phoneticPr fontId="1" type="noConversion"/>
  </si>
  <si>
    <t>아스트로</t>
    <phoneticPr fontId="1" type="noConversion"/>
  </si>
  <si>
    <t>7/1(수)오전반출 , 7/10(금)회수마감(회수 미정)</t>
    <phoneticPr fontId="1" type="noConversion"/>
  </si>
  <si>
    <t>7/1작업</t>
    <phoneticPr fontId="1" type="noConversion"/>
  </si>
  <si>
    <t>사슴</t>
    <phoneticPr fontId="1" type="noConversion"/>
  </si>
  <si>
    <t>6/23(화) 18시 CY반입됨.(D/O정리 X)</t>
    <phoneticPr fontId="1" type="noConversion"/>
  </si>
  <si>
    <t>HYUNDAI SUPREME</t>
    <phoneticPr fontId="1" type="noConversion"/>
  </si>
  <si>
    <t>7/8(수)회수마감(회수 미정)</t>
    <phoneticPr fontId="1" type="noConversion"/>
  </si>
  <si>
    <t>KKFU6700334</t>
    <phoneticPr fontId="1" type="noConversion"/>
  </si>
  <si>
    <t>7/2작업</t>
    <phoneticPr fontId="1" type="noConversion"/>
  </si>
  <si>
    <t>7/2(목)작업</t>
    <phoneticPr fontId="1" type="noConversion"/>
  </si>
  <si>
    <t>동부익스프레스</t>
    <phoneticPr fontId="1" type="noConversion"/>
  </si>
  <si>
    <t>7/2작업</t>
    <phoneticPr fontId="1" type="noConversion"/>
  </si>
  <si>
    <t>KMTCSGN3331490</t>
    <phoneticPr fontId="1" type="noConversion"/>
  </si>
  <si>
    <t>7/2(목)작업</t>
    <phoneticPr fontId="1" type="noConversion"/>
  </si>
  <si>
    <t>7/6(월)회수마감(회수 미정)</t>
    <phoneticPr fontId="1" type="noConversion"/>
  </si>
  <si>
    <t>7/3(금)작업</t>
    <phoneticPr fontId="1" type="noConversion"/>
  </si>
  <si>
    <t>CCSGN20062301</t>
    <phoneticPr fontId="1" type="noConversion"/>
  </si>
  <si>
    <t>KBM푸드</t>
    <phoneticPr fontId="1" type="noConversion"/>
  </si>
  <si>
    <t>7/3(금)작업</t>
    <phoneticPr fontId="1" type="noConversion"/>
  </si>
  <si>
    <t>7/3작업</t>
    <phoneticPr fontId="1" type="noConversion"/>
  </si>
  <si>
    <t>SS북항(완하이)</t>
    <phoneticPr fontId="1" type="noConversion"/>
  </si>
  <si>
    <t>장어</t>
    <phoneticPr fontId="1" type="noConversion"/>
  </si>
  <si>
    <t>7/6(월)작업</t>
    <phoneticPr fontId="1" type="noConversion"/>
  </si>
  <si>
    <t>SS북항(고려)</t>
    <phoneticPr fontId="1" type="noConversion"/>
  </si>
  <si>
    <t>감말새우</t>
    <phoneticPr fontId="1" type="noConversion"/>
  </si>
  <si>
    <t>SM</t>
    <phoneticPr fontId="1" type="noConversion"/>
  </si>
  <si>
    <t>CGMU5466503</t>
    <phoneticPr fontId="1" type="noConversion"/>
  </si>
  <si>
    <t>7/6작업</t>
    <phoneticPr fontId="1" type="noConversion"/>
  </si>
  <si>
    <t>CCSGN20062001</t>
    <phoneticPr fontId="1" type="noConversion"/>
  </si>
  <si>
    <t>7/3(금)10시접안 익일 01시 출항 예정(7/4(토)반출)</t>
    <phoneticPr fontId="1" type="noConversion"/>
  </si>
  <si>
    <t>NSSLHCBSC2001805</t>
    <phoneticPr fontId="1" type="noConversion"/>
  </si>
  <si>
    <t>7/2(목) 12시 CY반입됨.(7/4(토)반출)</t>
    <phoneticPr fontId="1" type="noConversion"/>
  </si>
  <si>
    <t>EZ북항(HMM)</t>
    <phoneticPr fontId="1" type="noConversion"/>
  </si>
  <si>
    <t>DNP20062113</t>
    <phoneticPr fontId="1" type="noConversion"/>
  </si>
  <si>
    <t>7/4(토)05시접안 19시 출항 예정(7/4(토)반출)</t>
    <phoneticPr fontId="1" type="noConversion"/>
  </si>
  <si>
    <t>7/8(수)작업(오후)</t>
    <phoneticPr fontId="1" type="noConversion"/>
  </si>
  <si>
    <t>550010060490</t>
    <phoneticPr fontId="1" type="noConversion"/>
  </si>
  <si>
    <t>YWM</t>
    <phoneticPr fontId="1" type="noConversion"/>
  </si>
  <si>
    <t>7/8(수)작업</t>
    <phoneticPr fontId="1" type="noConversion"/>
  </si>
  <si>
    <t>6/25(목) 09시 CY반입됨.(7/8(수)조출이전)</t>
    <phoneticPr fontId="1" type="noConversion"/>
  </si>
  <si>
    <t>7/8작업</t>
    <phoneticPr fontId="1" type="noConversion"/>
  </si>
  <si>
    <t>7/8작업</t>
    <phoneticPr fontId="1" type="noConversion"/>
  </si>
  <si>
    <t>MAEUJBS102399</t>
    <phoneticPr fontId="1" type="noConversion"/>
  </si>
  <si>
    <t>7/8(수)작업</t>
    <phoneticPr fontId="1" type="noConversion"/>
  </si>
  <si>
    <t>MAEUJBS102397</t>
    <phoneticPr fontId="1" type="noConversion"/>
  </si>
  <si>
    <t>7/8(수)입항 예정</t>
    <phoneticPr fontId="1" type="noConversion"/>
  </si>
  <si>
    <t>절단낙지</t>
    <phoneticPr fontId="1" type="noConversion"/>
  </si>
  <si>
    <t>7/8(수)14시접안 익일 12시 출항 예정(D/O정리 X)</t>
    <phoneticPr fontId="1" type="noConversion"/>
  </si>
  <si>
    <t>TCLU1241715</t>
    <phoneticPr fontId="1" type="noConversion"/>
  </si>
  <si>
    <t>ONEYSAOA17238300</t>
    <phoneticPr fontId="1" type="noConversion"/>
  </si>
  <si>
    <t>7/9~10</t>
    <phoneticPr fontId="1" type="noConversion"/>
  </si>
  <si>
    <t>7/8(수)13시접안 익일 01시 출항 예정(D/O정리 X)</t>
    <phoneticPr fontId="1" type="noConversion"/>
  </si>
  <si>
    <t>7/8(수)입항 예정</t>
    <phoneticPr fontId="1" type="noConversion"/>
  </si>
  <si>
    <t>7/8(수)13시접안 익일 01시 출항 예정(D/O정리 X)</t>
    <phoneticPr fontId="1" type="noConversion"/>
  </si>
  <si>
    <t>7/8(수)13시접안 익일 13시 출항 예정(D/O정리 X)</t>
    <phoneticPr fontId="1" type="noConversion"/>
  </si>
  <si>
    <t>태승유통</t>
    <phoneticPr fontId="1" type="noConversion"/>
  </si>
  <si>
    <t>7/9~10</t>
    <phoneticPr fontId="1" type="noConversion"/>
  </si>
  <si>
    <t>7/8(수)13시접안 익일 13시 출항 예정(D/O정리 X)</t>
    <phoneticPr fontId="1" type="noConversion"/>
  </si>
  <si>
    <t>HLCUNPN4200553563</t>
    <phoneticPr fontId="1" type="noConversion"/>
  </si>
  <si>
    <t>SW푸드</t>
    <phoneticPr fontId="1" type="noConversion"/>
  </si>
  <si>
    <t>직작업 예정</t>
    <phoneticPr fontId="1" type="noConversion"/>
  </si>
  <si>
    <t>PROHCM20007001</t>
    <phoneticPr fontId="1" type="noConversion"/>
  </si>
  <si>
    <t>7/8(수)15시접안 익일 08시 출항 예정(D/O정리 X)</t>
    <phoneticPr fontId="1" type="noConversion"/>
  </si>
  <si>
    <t>TEMU9345652</t>
    <phoneticPr fontId="1" type="noConversion"/>
  </si>
  <si>
    <t>FJJH2007037</t>
    <phoneticPr fontId="1" type="noConversion"/>
  </si>
  <si>
    <t>7/10(금)03시접안 17시 출항 예정(D/O정리 X)</t>
    <phoneticPr fontId="1" type="noConversion"/>
  </si>
  <si>
    <t>CJ(3대)</t>
    <phoneticPr fontId="1" type="noConversion"/>
  </si>
  <si>
    <t>7/9(목)03시접안 익일 05시 출항 예정(D/O정리 X)</t>
    <phoneticPr fontId="1" type="noConversion"/>
  </si>
  <si>
    <t>CJ(3대)</t>
    <phoneticPr fontId="1" type="noConversion"/>
  </si>
  <si>
    <t>7/9(목)03시접안 익일 05시 출항 예정(D/O정리 X)</t>
    <phoneticPr fontId="1" type="noConversion"/>
  </si>
  <si>
    <t>CXRU1472049</t>
    <phoneticPr fontId="1" type="noConversion"/>
  </si>
  <si>
    <t>국보오더</t>
    <phoneticPr fontId="1" type="noConversion"/>
  </si>
  <si>
    <t>닭(태국)</t>
    <phoneticPr fontId="1" type="noConversion"/>
  </si>
  <si>
    <t>7/13(월)00시접안 19시 출항 예정(D/O정리 X)</t>
    <phoneticPr fontId="1" type="noConversion"/>
  </si>
  <si>
    <t>7/14작업</t>
    <phoneticPr fontId="1" type="noConversion"/>
  </si>
  <si>
    <t>7/14(화)작업</t>
    <phoneticPr fontId="1" type="noConversion"/>
  </si>
  <si>
    <t>7/20(월)회수마감(회수 미정)</t>
    <phoneticPr fontId="1" type="noConversion"/>
  </si>
  <si>
    <t>7/14(화)작업</t>
    <phoneticPr fontId="1" type="noConversion"/>
  </si>
  <si>
    <t>SUDU5261990</t>
    <phoneticPr fontId="1" type="noConversion"/>
  </si>
  <si>
    <t>7/14작업</t>
    <phoneticPr fontId="1" type="noConversion"/>
  </si>
  <si>
    <t>MAERSK SALINA</t>
    <phoneticPr fontId="1" type="noConversion"/>
  </si>
  <si>
    <t>MAEU910734807</t>
    <phoneticPr fontId="1" type="noConversion"/>
  </si>
  <si>
    <t>PONU4981780</t>
    <phoneticPr fontId="1" type="noConversion"/>
  </si>
  <si>
    <t>동원(?????)</t>
    <phoneticPr fontId="1" type="noConversion"/>
  </si>
  <si>
    <t>경태</t>
    <phoneticPr fontId="1" type="noConversion"/>
  </si>
  <si>
    <t>7/13(월) 15시 CY반입됨.</t>
    <phoneticPr fontId="1" type="noConversion"/>
  </si>
  <si>
    <t>천일(SS신항)</t>
    <phoneticPr fontId="1" type="noConversion"/>
  </si>
  <si>
    <t>20KG(1300)</t>
    <phoneticPr fontId="1" type="noConversion"/>
  </si>
  <si>
    <t>TTNU8088110</t>
    <phoneticPr fontId="1" type="noConversion"/>
  </si>
  <si>
    <t>7/13(월) 15시 CY반입됨.</t>
    <phoneticPr fontId="1" type="noConversion"/>
  </si>
  <si>
    <t>경태</t>
    <phoneticPr fontId="1" type="noConversion"/>
  </si>
  <si>
    <t>TRIU8856784</t>
    <phoneticPr fontId="1" type="noConversion"/>
  </si>
  <si>
    <t>7/15작업</t>
    <phoneticPr fontId="1" type="noConversion"/>
  </si>
  <si>
    <t>7/15(수)작업</t>
    <phoneticPr fontId="1" type="noConversion"/>
  </si>
  <si>
    <t>천일(SS신항)</t>
    <phoneticPr fontId="1" type="noConversion"/>
  </si>
  <si>
    <t>20KG(460) , 10KG(1632)</t>
    <phoneticPr fontId="1" type="noConversion"/>
  </si>
  <si>
    <t>10KG(2500)</t>
    <phoneticPr fontId="1" type="noConversion"/>
  </si>
  <si>
    <t>서원로직스</t>
    <phoneticPr fontId="1" type="noConversion"/>
  </si>
  <si>
    <t>SZLU3894499</t>
    <phoneticPr fontId="1" type="noConversion"/>
  </si>
  <si>
    <t>NSSLHCBSC2001962</t>
    <phoneticPr fontId="1" type="noConversion"/>
  </si>
  <si>
    <t>7/16작업</t>
    <phoneticPr fontId="1" type="noConversion"/>
  </si>
  <si>
    <t>7/16(목)작업</t>
    <phoneticPr fontId="1" type="noConversion"/>
  </si>
  <si>
    <t>7/14(화) 00시 CY반입됨.</t>
    <phoneticPr fontId="1" type="noConversion"/>
  </si>
  <si>
    <t>HDMU5559056</t>
    <phoneticPr fontId="1" type="noConversion"/>
  </si>
  <si>
    <t>7/16작업</t>
    <phoneticPr fontId="1" type="noConversion"/>
  </si>
  <si>
    <t>7/16(목)작업</t>
    <phoneticPr fontId="1" type="noConversion"/>
  </si>
  <si>
    <t>HDMUBRBU1966542</t>
    <phoneticPr fontId="1" type="noConversion"/>
  </si>
  <si>
    <t>7/15(수)12시접안 익일 03시 출항 예정</t>
    <phoneticPr fontId="1" type="noConversion"/>
  </si>
  <si>
    <t>7/15(수) 02시 CY반입됨.(반출 조율중)</t>
    <phoneticPr fontId="1" type="noConversion"/>
  </si>
  <si>
    <t>7/15(수) 02시 CY반입됨.(반출 조율중)</t>
    <phoneticPr fontId="1" type="noConversion"/>
  </si>
  <si>
    <t>SS북항(남성)</t>
    <phoneticPr fontId="1" type="noConversion"/>
  </si>
  <si>
    <t>7/15(수)12시접안 익일 03시 출항 예정</t>
    <phoneticPr fontId="1" type="noConversion"/>
  </si>
  <si>
    <t>CJ</t>
    <phoneticPr fontId="1" type="noConversion"/>
  </si>
  <si>
    <t>7/14(화) 08시 CY반입됨.(D/O정리 X)</t>
    <phoneticPr fontId="1" type="noConversion"/>
  </si>
  <si>
    <t>달(브라질)</t>
    <phoneticPr fontId="1" type="noConversion"/>
  </si>
  <si>
    <t>7/17(금)조출 직작업 예정</t>
    <phoneticPr fontId="1" type="noConversion"/>
  </si>
  <si>
    <t>EZ(SS신항)</t>
    <phoneticPr fontId="1" type="noConversion"/>
  </si>
  <si>
    <t>7/17(금)작업</t>
    <phoneticPr fontId="1" type="noConversion"/>
  </si>
  <si>
    <t>7/16(목)반출 ,7/17(금)회수 계획 있음(전기료 초과)</t>
    <phoneticPr fontId="1" type="noConversion"/>
  </si>
  <si>
    <t>7/17(금)작업</t>
    <phoneticPr fontId="1" type="noConversion"/>
  </si>
  <si>
    <t>7/17작업</t>
    <phoneticPr fontId="1" type="noConversion"/>
  </si>
  <si>
    <t>뉴아시아</t>
    <phoneticPr fontId="1" type="noConversion"/>
  </si>
  <si>
    <t>7/20작업</t>
    <phoneticPr fontId="1" type="noConversion"/>
  </si>
  <si>
    <t>SZLU9598576</t>
    <phoneticPr fontId="1" type="noConversion"/>
  </si>
  <si>
    <t>7/20(월)작업</t>
    <phoneticPr fontId="1" type="noConversion"/>
  </si>
  <si>
    <t>SEGU9387076</t>
    <phoneticPr fontId="1" type="noConversion"/>
  </si>
  <si>
    <t>HDMUSCLA57647200</t>
    <phoneticPr fontId="1" type="noConversion"/>
  </si>
  <si>
    <t>12/10(화)오전 도착 , 12/23(월)회수마감(회수 미정)</t>
    <phoneticPr fontId="1" type="noConversion"/>
  </si>
  <si>
    <t>TLLU1221390</t>
    <phoneticPr fontId="1" type="noConversion"/>
  </si>
  <si>
    <t>12/10작업</t>
    <phoneticPr fontId="1" type="noConversion"/>
  </si>
  <si>
    <t>MNBU3582948</t>
    <phoneticPr fontId="1" type="noConversion"/>
  </si>
  <si>
    <t>12/10(화)오전1오후1 , 12/16(월)회수마감(회수 미정)</t>
    <phoneticPr fontId="1" type="noConversion"/>
  </si>
  <si>
    <t>MSCU7313451</t>
    <phoneticPr fontId="1" type="noConversion"/>
  </si>
  <si>
    <t>MEDUHI038637</t>
    <phoneticPr fontId="1" type="noConversion"/>
  </si>
  <si>
    <t>12/10(화)오후 도착 , 12/16(월)회수마감(회수 미정)</t>
    <phoneticPr fontId="1" type="noConversion"/>
  </si>
  <si>
    <t>년도</t>
    <phoneticPr fontId="1" type="noConversion"/>
  </si>
  <si>
    <t>회차</t>
    <phoneticPr fontId="1" type="noConversion"/>
  </si>
  <si>
    <t>원금</t>
    <phoneticPr fontId="1" type="noConversion"/>
  </si>
  <si>
    <t>원금이자</t>
    <phoneticPr fontId="1" type="noConversion"/>
  </si>
  <si>
    <t>이자 금액</t>
    <phoneticPr fontId="1" type="noConversion"/>
  </si>
  <si>
    <t>대환금액</t>
    <phoneticPr fontId="1" type="noConversion"/>
  </si>
  <si>
    <t>2022년</t>
    <phoneticPr fontId="1" type="noConversion"/>
  </si>
  <si>
    <t>5/18 1회차</t>
    <phoneticPr fontId="1" type="noConversion"/>
  </si>
  <si>
    <t>6/18 2회차</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</si>
  <si>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</si>
  <si>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</si>
  <si>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</si>
  <si>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</si>
  <si>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</si>
  <si>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</si>
  <si>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</si>
  <si>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</si>
  <si>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</si>
  <si>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</si>
  <si>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4/18 12회차</t>
    <phoneticPr fontId="1" type="noConversion"/>
  </si>
  <si>
    <t>5/18 13회차</t>
    <phoneticPr fontId="1" type="noConversion"/>
  </si>
  <si>
    <t>6/18 14회차</t>
    <phoneticPr fontId="1" type="noConversion"/>
  </si>
  <si>
    <t>7/18 15회차</t>
    <phoneticPr fontId="1" type="noConversion"/>
  </si>
  <si>
    <t>8/18 16회차</t>
    <phoneticPr fontId="1" type="noConversion"/>
  </si>
  <si>
    <t>9/18 17회차</t>
    <phoneticPr fontId="1" type="noConversion"/>
  </si>
  <si>
    <t>10/18 18회차</t>
    <phoneticPr fontId="1" type="noConversion"/>
  </si>
  <si>
    <t>11/18 19회차</t>
    <phoneticPr fontId="1" type="noConversion"/>
  </si>
  <si>
    <t>12/18 20회차</t>
    <phoneticPr fontId="1" type="noConversion"/>
  </si>
  <si>
    <t>1/18 21회차</t>
    <phoneticPr fontId="1" type="noConversion"/>
  </si>
  <si>
    <t>2/18 22회차</t>
    <phoneticPr fontId="1" type="noConversion"/>
  </si>
  <si>
    <t>3/18 23회차</t>
    <phoneticPr fontId="1" type="noConversion"/>
  </si>
  <si>
    <t>4/18 24회차</t>
    <phoneticPr fontId="1" type="noConversion"/>
  </si>
  <si>
    <t>5/18 25회차</t>
    <phoneticPr fontId="1" type="noConversion"/>
  </si>
  <si>
    <t>6/18 26회차</t>
    <phoneticPr fontId="1" type="noConversion"/>
  </si>
  <si>
    <t>7/18 27회차</t>
    <phoneticPr fontId="1" type="noConversion"/>
  </si>
  <si>
    <t>8/18 28회차</t>
    <phoneticPr fontId="1" type="noConversion"/>
  </si>
  <si>
    <t>9/18 29회차</t>
    <phoneticPr fontId="1" type="noConversion"/>
  </si>
  <si>
    <t>10/18 30회차</t>
    <phoneticPr fontId="1" type="noConversion"/>
  </si>
  <si>
    <t>11/18 31회차</t>
    <phoneticPr fontId="1" type="noConversion"/>
  </si>
  <si>
    <t>12/18 32회차</t>
    <phoneticPr fontId="1" type="noConversion"/>
  </si>
  <si>
    <t>1/18 33회차</t>
    <phoneticPr fontId="1" type="noConversion"/>
  </si>
  <si>
    <t>2/18 34회차</t>
    <phoneticPr fontId="1" type="noConversion"/>
  </si>
  <si>
    <t>3/18 35회차</t>
    <phoneticPr fontId="1" type="noConversion"/>
  </si>
  <si>
    <t>4/18 36회차</t>
    <phoneticPr fontId="1" type="noConversion"/>
  </si>
  <si>
    <t>5/18 37회차</t>
    <phoneticPr fontId="1" type="noConversion"/>
  </si>
  <si>
    <t>6/18 38회차</t>
    <phoneticPr fontId="1" type="noConversion"/>
  </si>
  <si>
    <t>7/18 39회차</t>
    <phoneticPr fontId="1" type="noConversion"/>
  </si>
  <si>
    <t>8/18 40회차</t>
    <phoneticPr fontId="1" type="noConversion"/>
  </si>
  <si>
    <t>9/18 41회차</t>
    <phoneticPr fontId="1" type="noConversion"/>
  </si>
  <si>
    <t>10/18 42회차</t>
    <phoneticPr fontId="1" type="noConversion"/>
  </si>
  <si>
    <t>11/18 43회차</t>
    <phoneticPr fontId="1" type="noConversion"/>
  </si>
  <si>
    <t>12/18 44회차</t>
    <phoneticPr fontId="1" type="noConversion"/>
  </si>
  <si>
    <t>컨테이너 파손 확인서</t>
    <phoneticPr fontId="1" type="noConversion"/>
  </si>
  <si>
    <t>컨테이너 번호    :</t>
    <phoneticPr fontId="1" type="noConversion"/>
  </si>
  <si>
    <t xml:space="preserve">상기 컨테이너는 </t>
    <phoneticPr fontId="1" type="noConversion"/>
  </si>
  <si>
    <t>날</t>
    <phoneticPr fontId="1" type="noConversion"/>
  </si>
  <si>
    <t xml:space="preserve">입고 작업  당시부터 컨테이너 내부에 파손이 </t>
    <phoneticPr fontId="1" type="noConversion"/>
  </si>
  <si>
    <t>좋은 하루 되시길 바랍니다.</t>
    <phoneticPr fontId="1" type="noConversion"/>
  </si>
  <si>
    <t>운송사</t>
    <phoneticPr fontId="1" type="noConversion"/>
  </si>
  <si>
    <t>선명</t>
    <phoneticPr fontId="1" type="noConversion"/>
  </si>
  <si>
    <t>작업완료</t>
    <phoneticPr fontId="1" type="noConversion"/>
  </si>
  <si>
    <t>02/20(목)오후 도착 , 02/26(수)회수마감(회수 계획 있음)</t>
    <phoneticPr fontId="1" type="noConversion"/>
  </si>
  <si>
    <t>EZ북항</t>
    <phoneticPr fontId="1" type="noConversion"/>
  </si>
  <si>
    <t>COSCO FOS</t>
    <phoneticPr fontId="1" type="noConversion"/>
  </si>
  <si>
    <t>(검X)02/21(금)오후 도착 , 02/24(월)회수마감(회수 계획 있음)</t>
    <phoneticPr fontId="1" type="noConversion"/>
  </si>
  <si>
    <t>POS HOCHIMINH</t>
    <phoneticPr fontId="1" type="noConversion"/>
  </si>
  <si>
    <t>02/21(금)오전 도착 , 03/01(토)회수마감(회수 계획 있음)</t>
    <phoneticPr fontId="1" type="noConversion"/>
  </si>
  <si>
    <t>EZ신항</t>
    <phoneticPr fontId="1" type="noConversion"/>
  </si>
  <si>
    <t>02/21(금)조출 , 03/01(토)회수마감(회수 미정)</t>
    <phoneticPr fontId="1" type="noConversion"/>
  </si>
  <si>
    <t>HLCUSCL241243994</t>
    <phoneticPr fontId="1" type="noConversion"/>
  </si>
  <si>
    <t>신항만</t>
    <phoneticPr fontId="1" type="noConversion"/>
  </si>
  <si>
    <t>02/20(목)오후 도착 , 02/26(수)회수마감(회수 계획 있음)</t>
    <phoneticPr fontId="1" type="noConversion"/>
  </si>
  <si>
    <t>허치슨</t>
    <phoneticPr fontId="1" type="noConversion"/>
  </si>
  <si>
    <t>02/20(목)조출 , 02/27(목)회수마감(회수 미정)</t>
    <phoneticPr fontId="1" type="noConversion"/>
  </si>
  <si>
    <t>MEDURG981711</t>
    <phoneticPr fontId="1" type="noConversion"/>
  </si>
  <si>
    <t>작업완료</t>
    <phoneticPr fontId="1" type="noConversion"/>
  </si>
  <si>
    <t>MAEUSSZ778579</t>
    <phoneticPr fontId="1" type="noConversion"/>
  </si>
  <si>
    <t>MAEU248246495</t>
    <phoneticPr fontId="1" type="noConversion"/>
  </si>
  <si>
    <t>02/20(목)오전 도착 , 02/27(목)회수마감(회수 미정)</t>
    <phoneticPr fontId="1" type="noConversion"/>
  </si>
  <si>
    <t>02/18(화)오전 도착 , 02/28(금)회수마감(회수 계획 있음)</t>
    <phoneticPr fontId="1" type="noConversion"/>
  </si>
  <si>
    <t>신선대</t>
    <phoneticPr fontId="1" type="noConversion"/>
  </si>
  <si>
    <t>10-2단</t>
    <phoneticPr fontId="1" type="noConversion"/>
  </si>
  <si>
    <t>2/24작업</t>
    <phoneticPr fontId="1" type="noConversion"/>
  </si>
  <si>
    <t>2/24작업</t>
    <phoneticPr fontId="1" type="noConversion"/>
  </si>
  <si>
    <t>02/24(월)오전 도착 , 03/01(토)회수마감(회수 계획 있음)</t>
    <phoneticPr fontId="1" type="noConversion"/>
  </si>
  <si>
    <t>02/22(토)오전 도착 , 02/26(수)회수마감(회수 미정)</t>
    <phoneticPr fontId="1" type="noConversion"/>
  </si>
  <si>
    <t>02/22(토)오전 도착 , 02/26(수)회수마감(회수 미정)</t>
    <phoneticPr fontId="1" type="noConversion"/>
  </si>
  <si>
    <t>02/22(토)오전 도착 , 03/03(월)회수마감(회수 미정)</t>
    <phoneticPr fontId="1" type="noConversion"/>
  </si>
  <si>
    <t>동원로엑스</t>
    <phoneticPr fontId="1" type="noConversion"/>
  </si>
  <si>
    <t>02/22(토)이전 도착 , 03/04(화)회수마감(회수 미정)</t>
    <phoneticPr fontId="1" type="noConversion"/>
  </si>
  <si>
    <t>CRLU1408277</t>
    <phoneticPr fontId="1" type="noConversion"/>
  </si>
  <si>
    <t>신세기(SS신항)</t>
    <phoneticPr fontId="1" type="noConversion"/>
  </si>
  <si>
    <t>BNCT</t>
    <phoneticPr fontId="1" type="noConversion"/>
  </si>
  <si>
    <t>한타(SS신항)</t>
    <phoneticPr fontId="1" type="noConversion"/>
  </si>
  <si>
    <t>02/21(금)오후 도착 , 03/01(토)회수마감(회수 미정)</t>
    <phoneticPr fontId="1" type="noConversion"/>
  </si>
  <si>
    <t>BR04508324</t>
    <phoneticPr fontId="1" type="noConversion"/>
  </si>
  <si>
    <t>현대신항</t>
    <phoneticPr fontId="1" type="noConversion"/>
  </si>
  <si>
    <t>02/12(수) 19시 CY반입됨.(D/O정리 X)</t>
    <phoneticPr fontId="1" type="noConversion"/>
  </si>
  <si>
    <t>국제</t>
    <phoneticPr fontId="1" type="noConversion"/>
  </si>
  <si>
    <t>02/23(일)16시접안 02/25(화)17시 출항 예정(D/O정리 X)</t>
    <phoneticPr fontId="1" type="noConversion"/>
  </si>
  <si>
    <t>ZIMUSNC811170</t>
    <phoneticPr fontId="1" type="noConversion"/>
  </si>
  <si>
    <t>BCT</t>
    <phoneticPr fontId="1" type="noConversion"/>
  </si>
  <si>
    <t>02/23(일)21시접안 익일 21시 출항 예정(D/O정리 X)</t>
    <phoneticPr fontId="1" type="noConversion"/>
  </si>
  <si>
    <t>한진</t>
    <phoneticPr fontId="1" type="noConversion"/>
  </si>
  <si>
    <t>02/25(화)20시접안 2/27(목)08시 출항 예정(D/O정리 X)</t>
    <phoneticPr fontId="1" type="noConversion"/>
  </si>
  <si>
    <t>HLBU9881382</t>
    <phoneticPr fontId="1" type="noConversion"/>
  </si>
  <si>
    <t>BARZAN</t>
    <phoneticPr fontId="1" type="noConversion"/>
  </si>
  <si>
    <t>02/26(수)14시접안 익일 20시 출항 예정(D/O정리 X)</t>
    <phoneticPr fontId="1" type="noConversion"/>
  </si>
  <si>
    <t>SM무역</t>
    <phoneticPr fontId="1" type="noConversion"/>
  </si>
  <si>
    <t>02/27(목)입항예정</t>
    <phoneticPr fontId="1" type="noConversion"/>
  </si>
  <si>
    <t>삼영수산</t>
    <phoneticPr fontId="1" type="noConversion"/>
  </si>
  <si>
    <t>UACU4803646</t>
    <phoneticPr fontId="1" type="noConversion"/>
  </si>
  <si>
    <t>HLBU6141994</t>
    <phoneticPr fontId="1" type="noConversion"/>
  </si>
  <si>
    <t>OTPU6492059</t>
    <phoneticPr fontId="1" type="noConversion"/>
  </si>
  <si>
    <t>VAPPUS202501004844</t>
    <phoneticPr fontId="1" type="noConversion"/>
  </si>
  <si>
    <t>삼창</t>
    <phoneticPr fontId="1" type="noConversion"/>
  </si>
  <si>
    <t>SEGU9972830</t>
    <phoneticPr fontId="1" type="noConversion"/>
  </si>
  <si>
    <t>03/15(토)입항예정</t>
    <phoneticPr fontId="1" type="noConversion"/>
  </si>
  <si>
    <t>03/22(토)입항예정</t>
    <phoneticPr fontId="1" type="noConversion"/>
  </si>
  <si>
    <t>04/02(수)입항예정</t>
    <phoneticPr fontId="1" type="noConversion"/>
  </si>
  <si>
    <t>J&amp;J.신선대</t>
  </si>
  <si>
    <t>J&amp;J.신선대</t>
    <phoneticPr fontId="1" type="noConversion"/>
  </si>
  <si>
    <t>SS신항.BNCT</t>
    <phoneticPr fontId="1" type="noConversion"/>
  </si>
  <si>
    <t>SS신항.신항만</t>
    <phoneticPr fontId="1" type="noConversion"/>
  </si>
  <si>
    <t>동원로엑스.감만</t>
    <phoneticPr fontId="1" type="noConversion"/>
  </si>
  <si>
    <t>신세기(SS신항).BNCT</t>
    <phoneticPr fontId="1" type="noConversion"/>
  </si>
  <si>
    <t>챔프(EZ신항).BNCT</t>
  </si>
  <si>
    <t>한타(SS신항).신항만</t>
    <phoneticPr fontId="1" type="noConversion"/>
  </si>
  <si>
    <t>한타(SS신항).신항만</t>
    <phoneticPr fontId="1" type="noConversion"/>
  </si>
  <si>
    <t>현대신항</t>
    <phoneticPr fontId="1" type="noConversion"/>
  </si>
  <si>
    <t>BCT</t>
    <phoneticPr fontId="1" type="noConversion"/>
  </si>
  <si>
    <t>한진</t>
    <phoneticPr fontId="1" type="noConversion"/>
  </si>
  <si>
    <t>국제</t>
  </si>
  <si>
    <t>국제</t>
    <phoneticPr fontId="1" type="noConversion"/>
  </si>
  <si>
    <t>천일</t>
    <phoneticPr fontId="1" type="noConversion"/>
  </si>
  <si>
    <t>2/21금05시</t>
    <phoneticPr fontId="1" type="noConversion"/>
  </si>
  <si>
    <t>2/21금05시</t>
    <phoneticPr fontId="1" type="noConversion"/>
  </si>
  <si>
    <t>5줄</t>
    <phoneticPr fontId="1" type="noConversion"/>
  </si>
  <si>
    <t>2월 24일</t>
    <phoneticPr fontId="1" type="noConversion"/>
  </si>
  <si>
    <t>축산물통합관리.xlsm</t>
    <phoneticPr fontId="1" type="noConversion"/>
  </si>
  <si>
    <t>NSSLBKBSC2500072</t>
  </si>
  <si>
    <t>TEXU9027146</t>
  </si>
  <si>
    <t>SZLU9626744</t>
    <phoneticPr fontId="1" type="noConversion"/>
  </si>
  <si>
    <t>TEMU9398987</t>
    <phoneticPr fontId="1" type="noConversion"/>
  </si>
  <si>
    <t>TEMU9398987</t>
    <phoneticPr fontId="1" type="noConversion"/>
  </si>
  <si>
    <t>02/25(화)입항예정</t>
    <phoneticPr fontId="1" type="noConversion"/>
  </si>
  <si>
    <t>TRIU6823842</t>
    <phoneticPr fontId="1" type="noConversion"/>
  </si>
  <si>
    <t>TEMU9216260</t>
    <phoneticPr fontId="1" type="noConversion"/>
  </si>
  <si>
    <t>구분</t>
    <phoneticPr fontId="1" type="noConversion"/>
  </si>
  <si>
    <t>화주별 요약</t>
    <phoneticPr fontId="1" type="noConversion"/>
  </si>
  <si>
    <t>화주</t>
    <phoneticPr fontId="1" type="noConversion"/>
  </si>
  <si>
    <t>대수</t>
    <phoneticPr fontId="1" type="noConversion"/>
  </si>
  <si>
    <t>수산</t>
    <phoneticPr fontId="1" type="noConversion"/>
  </si>
  <si>
    <t>축산</t>
    <phoneticPr fontId="1" type="noConversion"/>
  </si>
  <si>
    <t>합계</t>
    <phoneticPr fontId="1" type="noConversion"/>
  </si>
  <si>
    <t>조회정보</t>
    <phoneticPr fontId="1" type="noConversion"/>
  </si>
  <si>
    <t>3줄</t>
    <phoneticPr fontId="1" type="noConversion"/>
  </si>
  <si>
    <t>6줄</t>
    <phoneticPr fontId="1" type="noConversion"/>
  </si>
  <si>
    <t>출고/입고 4주간</t>
    <phoneticPr fontId="1" type="noConversion"/>
  </si>
  <si>
    <t>5일줄</t>
    <phoneticPr fontId="1" type="noConversion"/>
  </si>
  <si>
    <t>수산화찰</t>
    <phoneticPr fontId="1" type="noConversion"/>
  </si>
  <si>
    <t>좌</t>
    <phoneticPr fontId="1" type="noConversion"/>
  </si>
  <si>
    <t>평균23.2K</t>
  </si>
  <si>
    <t>B-1</t>
  </si>
  <si>
    <t>D.T</t>
    <phoneticPr fontId="1" type="noConversion"/>
  </si>
  <si>
    <t>채움사각형</t>
    <phoneticPr fontId="1" type="noConversion"/>
  </si>
  <si>
    <t>홍어날개</t>
    <phoneticPr fontId="1" type="noConversion"/>
  </si>
  <si>
    <t>홍어날개</t>
    <phoneticPr fontId="1" type="noConversion"/>
  </si>
  <si>
    <t>품명</t>
    <phoneticPr fontId="1" type="noConversion"/>
  </si>
  <si>
    <t>센터</t>
    <phoneticPr fontId="1" type="noConversion"/>
  </si>
  <si>
    <t>HDMUSGNA10412300</t>
  </si>
  <si>
    <t>HMMU5202410</t>
  </si>
  <si>
    <t>ACLU1030040</t>
    <phoneticPr fontId="1" type="noConversion"/>
  </si>
  <si>
    <t>SEKU904989</t>
    <phoneticPr fontId="1" type="noConversion"/>
  </si>
  <si>
    <t>BMOU9239662</t>
    <phoneticPr fontId="1" type="noConversion"/>
  </si>
  <si>
    <t>MNBU0330304</t>
    <phoneticPr fontId="1" type="noConversion"/>
  </si>
  <si>
    <t>HLBU9551816</t>
    <phoneticPr fontId="1" type="noConversion"/>
  </si>
  <si>
    <t>MSCU7405476</t>
    <phoneticPr fontId="1" type="noConversion"/>
  </si>
  <si>
    <t>MMAU1413261</t>
    <phoneticPr fontId="1" type="noConversion"/>
  </si>
  <si>
    <t>SZLU3607290</t>
    <phoneticPr fontId="1" type="noConversion"/>
  </si>
  <si>
    <t>SKRU1900090</t>
    <phoneticPr fontId="1" type="noConversion"/>
  </si>
  <si>
    <t>MNBU3645732</t>
    <phoneticPr fontId="1" type="noConversion"/>
  </si>
  <si>
    <t>CGMU6587900</t>
    <phoneticPr fontId="1" type="noConversion"/>
  </si>
  <si>
    <t>ONE BLUE JAY 0036E</t>
  </si>
  <si>
    <t>새우(931)</t>
  </si>
  <si>
    <t>02/23(일)입항 예정</t>
    <phoneticPr fontId="1" type="noConversion"/>
  </si>
  <si>
    <t>25COSU0021I-2020-</t>
  </si>
  <si>
    <t>030D1039569025U01104</t>
  </si>
  <si>
    <t>DAESUNG TRADING</t>
  </si>
  <si>
    <t>FROZEN CHICKEN WHOLE LEG</t>
  </si>
  <si>
    <t>25COSU0021I-2017-</t>
  </si>
  <si>
    <t>030D1039569025U01105</t>
  </si>
  <si>
    <t>25ONEY0219I-7004-</t>
  </si>
  <si>
    <t>030D1030F66025500589</t>
  </si>
  <si>
    <t>WOOWON HOLDINGS INC.,</t>
  </si>
  <si>
    <t>0036E</t>
  </si>
  <si>
    <t>BREADED SHRIMP ETC</t>
  </si>
  <si>
    <t>25HLCU8016I-6519-</t>
  </si>
  <si>
    <t>030D1039119025100814</t>
  </si>
  <si>
    <t>SUWOLHAN CO., LTD.</t>
  </si>
  <si>
    <t>1917 CARTONS OF FROZEN CHICKEN WHOLE LEG, BONELESS</t>
  </si>
  <si>
    <t>25HLCU8016I-6521-</t>
  </si>
  <si>
    <t>030D1039119025100813</t>
  </si>
  <si>
    <t>1960 CARTONS OF FROZEN CHICKEN WHOLE LEG, BONELESS</t>
  </si>
  <si>
    <t>EASEO2507YB036</t>
    <phoneticPr fontId="1" type="noConversion"/>
  </si>
  <si>
    <t>EASLINE OSAKA</t>
    <phoneticPr fontId="1" type="noConversion"/>
  </si>
  <si>
    <t>25EASKS012I-7803-0001</t>
    <phoneticPr fontId="1" type="noConversion"/>
  </si>
  <si>
    <t>2025.02.21</t>
    <phoneticPr fontId="1" type="noConversion"/>
  </si>
  <si>
    <t>MAEU246635993</t>
    <phoneticPr fontId="1" type="noConversion"/>
  </si>
  <si>
    <t>MADRID EXPRESS</t>
    <phoneticPr fontId="1" type="noConversion"/>
  </si>
  <si>
    <t>2025.02.19</t>
    <phoneticPr fontId="1" type="noConversion"/>
  </si>
  <si>
    <t>SNG0452708</t>
    <phoneticPr fontId="1" type="noConversion"/>
  </si>
  <si>
    <t>COSCO SHIPPING SAKUR</t>
    <phoneticPr fontId="1" type="noConversion"/>
  </si>
  <si>
    <t>25COSU0021I-2011-</t>
    <phoneticPr fontId="1" type="noConversion"/>
  </si>
  <si>
    <t>SNG0451909</t>
    <phoneticPr fontId="1" type="noConversion"/>
  </si>
  <si>
    <t>25COSU0021I-2030-</t>
    <phoneticPr fontId="1" type="noConversion"/>
  </si>
  <si>
    <t>MSC QINGDAO</t>
    <phoneticPr fontId="1" type="noConversion"/>
  </si>
  <si>
    <t>25MSCU5038I-0012-</t>
    <phoneticPr fontId="1" type="noConversion"/>
  </si>
  <si>
    <t>MAEUJBS257468</t>
    <phoneticPr fontId="1" type="noConversion"/>
  </si>
  <si>
    <t>MSC INGY</t>
    <phoneticPr fontId="1" type="noConversion"/>
  </si>
  <si>
    <t>25MSCU2026I-1445-</t>
    <phoneticPr fontId="1" type="noConversion"/>
  </si>
  <si>
    <t>MAEUJBS257565</t>
    <phoneticPr fontId="1" type="noConversion"/>
  </si>
  <si>
    <t>MSC INGY</t>
    <phoneticPr fontId="1" type="noConversion"/>
  </si>
  <si>
    <t>25MSCU2026I-1450-</t>
    <phoneticPr fontId="1" type="noConversion"/>
  </si>
  <si>
    <t>MAEUJBS257376</t>
    <phoneticPr fontId="1" type="noConversion"/>
  </si>
  <si>
    <t>25MSCU2026I-1437-</t>
    <phoneticPr fontId="1" type="noConversion"/>
  </si>
  <si>
    <t>2025.02.23</t>
  </si>
  <si>
    <t>대수</t>
    <phoneticPr fontId="1" type="noConversion"/>
  </si>
  <si>
    <t>(유)SM무역</t>
    <phoneticPr fontId="1" type="noConversion"/>
  </si>
  <si>
    <t>에프원에프앤비</t>
    <phoneticPr fontId="1" type="noConversion"/>
  </si>
  <si>
    <t>엠제이씨푸드</t>
    <phoneticPr fontId="1" type="noConversion"/>
  </si>
  <si>
    <t>해솔무역</t>
    <phoneticPr fontId="1" type="noConversion"/>
  </si>
  <si>
    <t>씨케이글로벌</t>
    <phoneticPr fontId="1" type="noConversion"/>
  </si>
  <si>
    <t>수월한</t>
    <phoneticPr fontId="1" type="noConversion"/>
  </si>
  <si>
    <t>대성무역</t>
    <phoneticPr fontId="1" type="noConversion"/>
  </si>
  <si>
    <t>동원홈푸드</t>
    <phoneticPr fontId="1" type="noConversion"/>
  </si>
  <si>
    <t>우원홀딩스</t>
    <phoneticPr fontId="1" type="noConversion"/>
  </si>
  <si>
    <t>대상 주식회사</t>
    <phoneticPr fontId="1" type="noConversion"/>
  </si>
  <si>
    <t>아스트로스</t>
    <phoneticPr fontId="1" type="noConversion"/>
  </si>
  <si>
    <t>GK교역</t>
    <phoneticPr fontId="1" type="noConversion"/>
  </si>
  <si>
    <t>삼영수산</t>
    <phoneticPr fontId="1" type="noConversion"/>
  </si>
  <si>
    <t>상창</t>
    <phoneticPr fontId="1" type="noConversion"/>
  </si>
  <si>
    <t>더맛하</t>
    <phoneticPr fontId="1" type="noConversion"/>
  </si>
  <si>
    <t>대상</t>
    <phoneticPr fontId="1" type="noConversion"/>
  </si>
  <si>
    <t>내국제외</t>
    <phoneticPr fontId="1" type="noConversion"/>
  </si>
  <si>
    <t>적재</t>
    <phoneticPr fontId="1" type="noConversion"/>
  </si>
  <si>
    <t>4줄</t>
    <phoneticPr fontId="1" type="noConversion"/>
  </si>
  <si>
    <t>1일 7/5</t>
    <phoneticPr fontId="1" type="noConversion"/>
  </si>
  <si>
    <t>C801-1</t>
  </si>
  <si>
    <t>(주)우원홀딩스/김재원</t>
  </si>
  <si>
    <t>우원 INFHCM2502015</t>
  </si>
  <si>
    <t>5K(50G)</t>
  </si>
  <si>
    <t>2015</t>
  </si>
  <si>
    <t>H/ON</t>
  </si>
  <si>
    <t>B102-2</t>
  </si>
  <si>
    <t>130G이상</t>
  </si>
  <si>
    <t>C802-4</t>
  </si>
  <si>
    <t>CK</t>
  </si>
  <si>
    <t>C602-7</t>
  </si>
  <si>
    <t>지나푸드</t>
  </si>
  <si>
    <t>블랙</t>
  </si>
  <si>
    <t>★레드날치알</t>
  </si>
  <si>
    <t>레드</t>
  </si>
  <si>
    <t>C503-7</t>
  </si>
  <si>
    <t>12PC</t>
  </si>
  <si>
    <t>4.2K</t>
  </si>
  <si>
    <t>3.6K</t>
  </si>
  <si>
    <t>씨케이글로벌(주)지점/최용철</t>
  </si>
  <si>
    <t>CK HLCUSCL241243994</t>
  </si>
  <si>
    <t>9UP</t>
  </si>
  <si>
    <t>3994</t>
  </si>
  <si>
    <t>H/G</t>
  </si>
  <si>
    <t>C601-5</t>
  </si>
  <si>
    <t>C703-4</t>
  </si>
  <si>
    <t>씨케이글로벌(주)부산지점/최용철</t>
  </si>
  <si>
    <t>CK KMTCSUB2353086</t>
  </si>
  <si>
    <t>3L</t>
  </si>
  <si>
    <t>3086</t>
  </si>
  <si>
    <t>C601-2</t>
  </si>
  <si>
    <t>2L</t>
  </si>
  <si>
    <t>C702-7</t>
  </si>
  <si>
    <t>CK KMTCSUB2354087</t>
  </si>
  <si>
    <t>U-20</t>
  </si>
  <si>
    <t>4087</t>
  </si>
  <si>
    <t>이지필</t>
  </si>
  <si>
    <t>C501-5</t>
  </si>
  <si>
    <t>6L</t>
  </si>
  <si>
    <t>초,홍</t>
  </si>
  <si>
    <t>B102-5</t>
  </si>
  <si>
    <t>5L</t>
  </si>
  <si>
    <t>귀채</t>
  </si>
  <si>
    <t>페루</t>
  </si>
  <si>
    <t>C803-5</t>
  </si>
  <si>
    <t>16손-특대</t>
  </si>
  <si>
    <t>C602-6</t>
  </si>
  <si>
    <t>C501-1</t>
  </si>
  <si>
    <t>8손-대</t>
  </si>
  <si>
    <t>C101</t>
  </si>
  <si>
    <t>해도</t>
  </si>
  <si>
    <t>주식회사 뉴아시아/박준</t>
  </si>
  <si>
    <t>뉴아시아 HDMUBKKA09008500</t>
  </si>
  <si>
    <t>62(45/55G)</t>
  </si>
  <si>
    <t>윙스틱</t>
  </si>
  <si>
    <t>C301-6</t>
  </si>
  <si>
    <t>(EST-70)</t>
  </si>
  <si>
    <t>마이 MAEU248103996</t>
  </si>
  <si>
    <t>C401-5</t>
  </si>
  <si>
    <t>(S.I.F-601)</t>
  </si>
  <si>
    <t>C102-3</t>
  </si>
  <si>
    <t>흰염지</t>
  </si>
  <si>
    <t>주식회사 에스아이홀푸드/이동훈</t>
  </si>
  <si>
    <t>에스아이</t>
  </si>
  <si>
    <t>80-100</t>
  </si>
  <si>
    <t>B103-7</t>
  </si>
  <si>
    <t>할복</t>
  </si>
  <si>
    <t>C303-1</t>
  </si>
  <si>
    <t>40G</t>
  </si>
  <si>
    <t>주은수산/박신희</t>
  </si>
  <si>
    <t>주은 COHECAS35825923</t>
  </si>
  <si>
    <t>5K*2(묶음)</t>
  </si>
  <si>
    <t>5923</t>
  </si>
  <si>
    <t>C503-1</t>
  </si>
  <si>
    <t>입고자가 창고료 비용부담 안함</t>
  </si>
  <si>
    <t>6K*2(묶음)</t>
  </si>
  <si>
    <t>B101-5</t>
  </si>
  <si>
    <t>현대 MEDURG981711</t>
  </si>
  <si>
    <t>PA다리</t>
  </si>
  <si>
    <t>C401-6</t>
  </si>
  <si>
    <t>(S.I.F-2014)</t>
  </si>
  <si>
    <t>미래자료</t>
    <phoneticPr fontId="56" type="noConversion"/>
  </si>
  <si>
    <t>날치알 등</t>
  </si>
  <si>
    <t>오징어채 등</t>
  </si>
  <si>
    <t>삼치 등</t>
  </si>
  <si>
    <t>새우몰</t>
    <phoneticPr fontId="1" type="noConversion"/>
  </si>
  <si>
    <t>주식회사 에스아이홀푸드</t>
  </si>
  <si>
    <t>에스아이홀푸드</t>
  </si>
  <si>
    <t>씨케이글로벌(주)지점</t>
  </si>
  <si>
    <t>씨케이글로벌(주)부산지점</t>
  </si>
  <si>
    <t>선별</t>
    <phoneticPr fontId="1" type="noConversion"/>
  </si>
  <si>
    <t>원산지</t>
    <phoneticPr fontId="1" type="noConversion"/>
  </si>
  <si>
    <t>수
산
물</t>
    <phoneticPr fontId="1" type="noConversion"/>
  </si>
  <si>
    <t>축
산
물</t>
    <phoneticPr fontId="56" type="noConversion"/>
  </si>
  <si>
    <t>신세기(SS신항)</t>
  </si>
  <si>
    <t>동원로엑스</t>
  </si>
  <si>
    <t>챔프(EZ신항)</t>
  </si>
  <si>
    <t>천일</t>
  </si>
  <si>
    <t>컨테이너NO.</t>
    <phoneticPr fontId="1" type="noConversion"/>
  </si>
  <si>
    <t>작성</t>
    <phoneticPr fontId="1" type="noConversion"/>
  </si>
  <si>
    <t>2/21(금)완</t>
    <phoneticPr fontId="1" type="noConversion"/>
  </si>
  <si>
    <t>2/21(금)완</t>
    <phoneticPr fontId="1" type="noConversion"/>
  </si>
  <si>
    <t>2/21(금)완</t>
    <phoneticPr fontId="1" type="noConversion"/>
  </si>
  <si>
    <t>2/20(목)완</t>
    <phoneticPr fontId="1" type="noConversion"/>
  </si>
  <si>
    <t>2/20(목)완</t>
    <phoneticPr fontId="1" type="noConversion"/>
  </si>
  <si>
    <t>2/18(화)완</t>
    <phoneticPr fontId="1" type="noConversion"/>
  </si>
  <si>
    <t>수량</t>
    <phoneticPr fontId="1" type="noConversion"/>
  </si>
  <si>
    <t>BL NO : 12 건</t>
    <phoneticPr fontId="1" type="noConversion"/>
  </si>
  <si>
    <t>02-21, 13:26</t>
  </si>
  <si>
    <t>02-21, 09:15</t>
  </si>
  <si>
    <t>02-21, 10:42</t>
  </si>
  <si>
    <t>02-21, 07:48</t>
  </si>
  <si>
    <t>02-20, 16:52</t>
  </si>
  <si>
    <t>02-21, 08:04</t>
  </si>
  <si>
    <t xml:space="preserve"> 입고우세</t>
    <phoneticPr fontId="1" type="noConversion"/>
  </si>
  <si>
    <t>입고 : 15,418, 출고 : 12,602 (2,816  입고우세)</t>
    <phoneticPr fontId="1" type="noConversion"/>
  </si>
  <si>
    <t>(100%) 929,100 적재 : 57</t>
    <phoneticPr fontId="1" type="noConversion"/>
  </si>
  <si>
    <t>103.9줄</t>
    <phoneticPr fontId="1" type="noConversion"/>
  </si>
  <si>
    <t>수
산
물</t>
    <phoneticPr fontId="1" type="noConversion"/>
  </si>
  <si>
    <t>축
산
물</t>
    <phoneticPr fontId="1" type="noConversion"/>
  </si>
  <si>
    <t>02/21(금)입항 예정</t>
  </si>
  <si>
    <t>단독</t>
  </si>
  <si>
    <t>통합적용.xlsm</t>
    <phoneticPr fontId="1" type="noConversion"/>
  </si>
  <si>
    <t>02/22(토)</t>
    <phoneticPr fontId="1" type="noConversion"/>
  </si>
  <si>
    <t>02/21(금)입항예정</t>
    <phoneticPr fontId="1" type="noConversion"/>
  </si>
  <si>
    <t>SITRRIPU031297</t>
    <phoneticPr fontId="1" type="noConversion"/>
  </si>
  <si>
    <t>XMN5A0047400</t>
    <phoneticPr fontId="1" type="noConversion"/>
  </si>
  <si>
    <t>입항정리폼</t>
    <phoneticPr fontId="1" type="noConversion"/>
  </si>
  <si>
    <t>상세내용</t>
    <phoneticPr fontId="1" type="noConversion"/>
  </si>
  <si>
    <t>반출 예정 컨테이너</t>
    <phoneticPr fontId="1" type="noConversion"/>
  </si>
  <si>
    <t>_</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</si>
</sst>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4">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s>
  <fonts count="135">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8"/>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s>
  <fills count="58">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69">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s>
  <cellStyleXfs count="50">
    <xf numFmtId="0" fontId="0" fillId="0" borderId="0">
      <alignment vertical="center"/>
    </xf>
    <xf numFmtId="43" fontId="116" fillId="0" borderId="0" applyFont="0" applyFill="0" applyBorder="0" applyAlignment="0" applyProtection="0">
      <alignment vertical="center"/>
    </xf>
    <xf numFmtId="41" fontId="116" fillId="0" borderId="0" applyFont="0" applyFill="0" applyBorder="0" applyAlignment="0" applyProtection="0">
      <alignment vertical="center"/>
    </xf>
    <xf numFmtId="44" fontId="116" fillId="0" borderId="0" applyFont="0" applyFill="0" applyBorder="0" applyAlignment="0" applyProtection="0">
      <alignment vertical="center"/>
    </xf>
    <xf numFmtId="42" fontId="116" fillId="0" borderId="0" applyFont="0" applyFill="0" applyBorder="0" applyAlignment="0" applyProtection="0">
      <alignment vertical="center"/>
    </xf>
    <xf numFmtId="9" fontId="116" fillId="0" borderId="0" applyFont="0" applyFill="0" applyBorder="0" applyAlignment="0" applyProtection="0">
      <alignment vertical="center"/>
    </xf>
    <xf numFmtId="0" fontId="117" fillId="0" borderId="0" applyNumberFormat="0" applyFill="0" applyBorder="0" applyAlignment="0" applyProtection="0">
      <alignment vertical="center"/>
    </xf>
    <xf numFmtId="0" fontId="118" fillId="0" borderId="59" applyNumberFormat="0" applyFill="0" applyAlignment="0" applyProtection="0">
      <alignment vertical="center"/>
    </xf>
    <xf numFmtId="0" fontId="119" fillId="0" borderId="60" applyNumberFormat="0" applyFill="0" applyAlignment="0" applyProtection="0">
      <alignment vertical="center"/>
    </xf>
    <xf numFmtId="0" fontId="120" fillId="0" borderId="61" applyNumberFormat="0" applyFill="0" applyAlignment="0" applyProtection="0">
      <alignment vertical="center"/>
    </xf>
    <xf numFmtId="0" fontId="120" fillId="0" borderId="0" applyNumberFormat="0" applyFill="0" applyBorder="0" applyAlignment="0" applyProtection="0">
      <alignment vertical="center"/>
    </xf>
    <xf numFmtId="0" fontId="121" fillId="27" borderId="0" applyNumberFormat="0" applyBorder="0" applyAlignment="0" applyProtection="0">
      <alignment vertical="center"/>
    </xf>
    <xf numFmtId="0" fontId="122" fillId="28" borderId="0" applyNumberFormat="0" applyBorder="0" applyAlignment="0" applyProtection="0">
      <alignment vertical="center"/>
    </xf>
    <xf numFmtId="0" fontId="123" fillId="29" borderId="0" applyNumberFormat="0" applyBorder="0" applyAlignment="0" applyProtection="0">
      <alignment vertical="center"/>
    </xf>
    <xf numFmtId="0" fontId="124" fillId="30" borderId="62" applyNumberFormat="0" applyAlignment="0" applyProtection="0">
      <alignment vertical="center"/>
    </xf>
    <xf numFmtId="0" fontId="125" fillId="31" borderId="63" applyNumberFormat="0" applyAlignment="0" applyProtection="0">
      <alignment vertical="center"/>
    </xf>
    <xf numFmtId="0" fontId="126" fillId="31" borderId="62" applyNumberFormat="0" applyAlignment="0" applyProtection="0">
      <alignment vertical="center"/>
    </xf>
    <xf numFmtId="0" fontId="127" fillId="0" borderId="64" applyNumberFormat="0" applyFill="0" applyAlignment="0" applyProtection="0">
      <alignment vertical="center"/>
    </xf>
    <xf numFmtId="0" fontId="128" fillId="32" borderId="65" applyNumberFormat="0" applyAlignment="0" applyProtection="0">
      <alignment vertical="center"/>
    </xf>
    <xf numFmtId="0" fontId="2" fillId="0" borderId="0" applyNumberFormat="0" applyFill="0" applyBorder="0" applyAlignment="0" applyProtection="0">
      <alignment vertical="center"/>
    </xf>
    <xf numFmtId="0" fontId="116" fillId="33" borderId="66" applyNumberFormat="0" applyFont="0" applyAlignment="0" applyProtection="0">
      <alignment vertical="center"/>
    </xf>
    <xf numFmtId="0" fontId="129" fillId="0" borderId="0" applyNumberFormat="0" applyFill="0" applyBorder="0" applyAlignment="0" applyProtection="0">
      <alignment vertical="center"/>
    </xf>
    <xf numFmtId="0" fontId="130" fillId="0" borderId="67" applyNumberFormat="0" applyFill="0" applyAlignment="0" applyProtection="0">
      <alignment vertical="center"/>
    </xf>
    <xf numFmtId="0" fontId="131" fillId="34" borderId="0" applyNumberFormat="0" applyBorder="0" applyAlignment="0" applyProtection="0">
      <alignment vertical="center"/>
    </xf>
    <xf numFmtId="0" fontId="116" fillId="35" borderId="0" applyNumberFormat="0" applyBorder="0" applyAlignment="0" applyProtection="0">
      <alignment vertical="center"/>
    </xf>
    <xf numFmtId="0" fontId="116" fillId="36" borderId="0" applyNumberFormat="0" applyBorder="0" applyAlignment="0" applyProtection="0">
      <alignment vertical="center"/>
    </xf>
    <xf numFmtId="0" fontId="131" fillId="37" borderId="0" applyNumberFormat="0" applyBorder="0" applyAlignment="0" applyProtection="0">
      <alignment vertical="center"/>
    </xf>
    <xf numFmtId="0" fontId="131" fillId="38" borderId="0" applyNumberFormat="0" applyBorder="0" applyAlignment="0" applyProtection="0">
      <alignment vertical="center"/>
    </xf>
    <xf numFmtId="0" fontId="116" fillId="39" borderId="0" applyNumberFormat="0" applyBorder="0" applyAlignment="0" applyProtection="0">
      <alignment vertical="center"/>
    </xf>
    <xf numFmtId="0" fontId="116" fillId="40" borderId="0" applyNumberFormat="0" applyBorder="0" applyAlignment="0" applyProtection="0">
      <alignment vertical="center"/>
    </xf>
    <xf numFmtId="0" fontId="131" fillId="41" borderId="0" applyNumberFormat="0" applyBorder="0" applyAlignment="0" applyProtection="0">
      <alignment vertical="center"/>
    </xf>
    <xf numFmtId="0" fontId="131" fillId="42" borderId="0" applyNumberFormat="0" applyBorder="0" applyAlignment="0" applyProtection="0">
      <alignment vertical="center"/>
    </xf>
    <xf numFmtId="0" fontId="116" fillId="43" borderId="0" applyNumberFormat="0" applyBorder="0" applyAlignment="0" applyProtection="0">
      <alignment vertical="center"/>
    </xf>
    <xf numFmtId="0" fontId="116" fillId="44" borderId="0" applyNumberFormat="0" applyBorder="0" applyAlignment="0" applyProtection="0">
      <alignment vertical="center"/>
    </xf>
    <xf numFmtId="0" fontId="131" fillId="45" borderId="0" applyNumberFormat="0" applyBorder="0" applyAlignment="0" applyProtection="0">
      <alignment vertical="center"/>
    </xf>
    <xf numFmtId="0" fontId="131" fillId="46" borderId="0" applyNumberFormat="0" applyBorder="0" applyAlignment="0" applyProtection="0">
      <alignment vertical="center"/>
    </xf>
    <xf numFmtId="0" fontId="116" fillId="47" borderId="0" applyNumberFormat="0" applyBorder="0" applyAlignment="0" applyProtection="0">
      <alignment vertical="center"/>
    </xf>
    <xf numFmtId="0" fontId="116" fillId="48" borderId="0" applyNumberFormat="0" applyBorder="0" applyAlignment="0" applyProtection="0">
      <alignment vertical="center"/>
    </xf>
    <xf numFmtId="0" fontId="131" fillId="49" borderId="0" applyNumberFormat="0" applyBorder="0" applyAlignment="0" applyProtection="0">
      <alignment vertical="center"/>
    </xf>
    <xf numFmtId="0" fontId="131" fillId="50" borderId="0" applyNumberFormat="0" applyBorder="0" applyAlignment="0" applyProtection="0">
      <alignment vertical="center"/>
    </xf>
    <xf numFmtId="0" fontId="116" fillId="51" borderId="0" applyNumberFormat="0" applyBorder="0" applyAlignment="0" applyProtection="0">
      <alignment vertical="center"/>
    </xf>
    <xf numFmtId="0" fontId="116" fillId="52" borderId="0" applyNumberFormat="0" applyBorder="0" applyAlignment="0" applyProtection="0">
      <alignment vertical="center"/>
    </xf>
    <xf numFmtId="0" fontId="131" fillId="53" borderId="0" applyNumberFormat="0" applyBorder="0" applyAlignment="0" applyProtection="0">
      <alignment vertical="center"/>
    </xf>
    <xf numFmtId="0" fontId="131" fillId="54" borderId="0" applyNumberFormat="0" applyBorder="0" applyAlignment="0" applyProtection="0">
      <alignment vertical="center"/>
    </xf>
    <xf numFmtId="0" fontId="116" fillId="55" borderId="0" applyNumberFormat="0" applyBorder="0" applyAlignment="0" applyProtection="0">
      <alignment vertical="center"/>
    </xf>
    <xf numFmtId="0" fontId="116" fillId="56" borderId="0" applyNumberFormat="0" applyBorder="0" applyAlignment="0" applyProtection="0">
      <alignment vertical="center"/>
    </xf>
    <xf numFmtId="0" fontId="131" fillId="57" borderId="0" applyNumberFormat="0" applyBorder="0" applyAlignment="0" applyProtection="0">
      <alignment vertical="center"/>
    </xf>
    <xf numFmtId="0" fontId="132" fillId="0" borderId="0" applyNumberFormat="0" applyFill="0" applyBorder="0" applyAlignment="0" applyProtection="0">
      <alignment vertical="center"/>
    </xf>
    <xf numFmtId="0" fontId="132" fillId="0" borderId="0" applyNumberFormat="0" applyFill="0" applyBorder="0" applyAlignment="0" applyProtection="0">
      <alignment vertical="center"/>
    </xf>
    <xf numFmtId="0" fontId="67" fillId="0" borderId="0"/>
  </cellStyleXfs>
  <cellXfs count="1057">
    <xf numFmtId="0" fontId="0" fillId="0" borderId="0" xfId="0">
      <alignment vertical="center"/>
    </xf>
    <xf numFmtId="0" fontId="3" fillId="0" borderId="1" xfId="0" applyFont="1" applyBorder="1" applyAlignment="1">
      <alignment horizontal="center"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38" fontId="3" fillId="0" borderId="2" xfId="0" applyNumberFormat="1" applyFont="1" applyBorder="1" applyAlignment="1">
      <alignment vertical="center" wrapText="1" shrinkToFit="1"/>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1" xfId="0" applyFont="1" applyBorder="1" applyAlignment="1">
      <alignment horizontal="center"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49" fontId="7" fillId="0" borderId="2" xfId="0" applyNumberFormat="1"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0" fontId="7" fillId="0" borderId="2" xfId="0" applyFont="1" applyBorder="1">
      <alignment vertical="center"/>
    </xf>
    <xf numFmtId="0" fontId="7" fillId="0" borderId="2" xfId="0"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lignment vertical="center"/>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0" fontId="6" fillId="4" borderId="0" xfId="0" applyFont="1" applyFill="1">
      <alignment vertical="center"/>
    </xf>
    <xf numFmtId="49" fontId="3" fillId="0" borderId="2" xfId="0" applyNumberFormat="1" applyFont="1" applyBorder="1" applyAlignment="1">
      <alignment vertical="center" wrapText="1"/>
    </xf>
    <xf numFmtId="0" fontId="5" fillId="0" borderId="2" xfId="0" applyFont="1" applyBorder="1">
      <alignment vertical="center"/>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0" fontId="3" fillId="0" borderId="2" xfId="0" applyFont="1" applyBorder="1" applyAlignment="1">
      <alignment horizontal="center"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49" fontId="7" fillId="0" borderId="2" xfId="0" applyNumberFormat="1" applyFont="1" applyBorder="1" applyAlignment="1">
      <alignment vertical="center" wrapText="1"/>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7" fillId="0" borderId="5" xfId="0" applyFont="1" applyBorder="1" applyAlignment="1">
      <alignment horizontal="center" vertical="center" wrapText="1"/>
    </xf>
    <xf numFmtId="0" fontId="3" fillId="0" borderId="2"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49" fontId="7" fillId="5" borderId="2" xfId="0" applyNumberFormat="1"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38" fontId="7" fillId="8" borderId="2" xfId="0" applyNumberFormat="1" applyFont="1" applyFill="1" applyBorder="1" applyAlignment="1">
      <alignment horizontal="center"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0" fillId="3" borderId="0" xfId="0" applyFill="1">
      <alignment vertical="center"/>
    </xf>
    <xf numFmtId="0" fontId="3" fillId="0" borderId="8" xfId="0" applyFont="1" applyBorder="1" applyAlignment="1">
      <alignment horizontal="center" vertical="center" wrapText="1"/>
    </xf>
    <xf numFmtId="0" fontId="6" fillId="0" borderId="2" xfId="0" applyFont="1" applyBorder="1">
      <alignment vertical="center"/>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6" fillId="0" borderId="2" xfId="0" applyFont="1" applyBorder="1" applyAlignment="1">
      <alignment horizontal="center" vertical="center"/>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3" fillId="9" borderId="2" xfId="0" applyFont="1" applyFill="1" applyBorder="1" applyAlignment="1">
      <alignment horizontal="left"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177" fontId="6" fillId="0" borderId="2" xfId="0" applyNumberFormat="1" applyFont="1" applyBorder="1" applyAlignment="1">
      <alignment horizontal="center" vertical="center" wrapText="1"/>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5" fillId="0" borderId="0" xfId="0" applyFont="1">
      <alignment vertical="center"/>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1" fillId="0" borderId="0" xfId="0" applyFont="1" applyAlignment="1">
      <alignment horizontal="center" vertical="center"/>
    </xf>
    <xf numFmtId="0" fontId="32"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12" fillId="0" borderId="0" xfId="0" applyFont="1">
      <alignment vertical="center"/>
    </xf>
    <xf numFmtId="0" fontId="12" fillId="0" borderId="0" xfId="0" applyFont="1" applyAlignment="1">
      <alignment horizontal="center"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13" fillId="0" borderId="1" xfId="0" applyFont="1" applyBorder="1">
      <alignment vertical="center"/>
    </xf>
    <xf numFmtId="0" fontId="13" fillId="0" borderId="4" xfId="0" applyFont="1" applyBorder="1">
      <alignmen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41" fontId="41" fillId="0" borderId="2" xfId="0" applyNumberFormat="1" applyFont="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41" fontId="2" fillId="0" borderId="2" xfId="0" applyNumberFormat="1" applyFont="1" applyBorder="1" applyAlignment="1">
      <alignment horizontal="center" vertical="center"/>
    </xf>
    <xf numFmtId="194" fontId="2" fillId="0" borderId="2" xfId="0" applyNumberFormat="1" applyFont="1" applyBorder="1">
      <alignment vertical="center"/>
    </xf>
    <xf numFmtId="41" fontId="0" fillId="0" borderId="2" xfId="0" applyNumberFormat="1" applyBorder="1" applyAlignment="1">
      <alignment horizontal="center" vertical="center"/>
    </xf>
    <xf numFmtId="194" fontId="0" fillId="0" borderId="2" xfId="0" applyNumberFormat="1" applyBorder="1">
      <alignment vertical="center"/>
    </xf>
    <xf numFmtId="0" fontId="0" fillId="0" borderId="0" xfId="0" applyAlignment="1">
      <alignment horizontal="center"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lignment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47" fillId="0" borderId="2" xfId="0" applyFont="1" applyBorder="1" applyAlignment="1">
      <alignment horizontal="center" vertical="center"/>
    </xf>
    <xf numFmtId="0" fontId="32" fillId="0" borderId="2" xfId="0" applyFont="1" applyBorder="1" applyAlignment="1">
      <alignment horizontal="center" vertical="center"/>
    </xf>
    <xf numFmtId="14" fontId="39" fillId="0" borderId="1" xfId="0" applyNumberFormat="1" applyFont="1" applyBorder="1">
      <alignment vertical="center"/>
    </xf>
    <xf numFmtId="0" fontId="38" fillId="0" borderId="0" xfId="0" applyFont="1" applyAlignment="1">
      <alignment horizontal="left" vertical="center"/>
    </xf>
    <xf numFmtId="193" fontId="0" fillId="0" borderId="0" xfId="0" applyNumberFormat="1">
      <alignment vertical="center"/>
    </xf>
    <xf numFmtId="0" fontId="48" fillId="0" borderId="0" xfId="0" applyFon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9"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0" fontId="0" fillId="5" borderId="0" xfId="0" applyFill="1">
      <alignment vertical="center"/>
    </xf>
    <xf numFmtId="3" fontId="12" fillId="0" borderId="0" xfId="0" applyNumberFormat="1" applyFont="1">
      <alignment vertical="center"/>
    </xf>
    <xf numFmtId="0" fontId="50" fillId="0" borderId="0" xfId="0" applyFont="1">
      <alignment vertical="center"/>
    </xf>
    <xf numFmtId="14" fontId="50" fillId="0" borderId="0" xfId="0" applyNumberFormat="1" applyFont="1">
      <alignment vertical="center"/>
    </xf>
    <xf numFmtId="0" fontId="51" fillId="0" borderId="0" xfId="0" applyFont="1">
      <alignment vertical="center"/>
    </xf>
    <xf numFmtId="0" fontId="52" fillId="0" borderId="0" xfId="0" applyFont="1" applyAlignment="1">
      <alignment horizontal="left" vertical="center"/>
    </xf>
    <xf numFmtId="0" fontId="53" fillId="3" borderId="1" xfId="0" applyFont="1" applyFill="1" applyBorder="1">
      <alignment vertical="center"/>
    </xf>
    <xf numFmtId="195" fontId="51" fillId="3" borderId="3" xfId="0" applyNumberFormat="1" applyFont="1" applyFill="1" applyBorder="1" applyAlignment="1">
      <alignment vertical="center" shrinkToFit="1"/>
    </xf>
    <xf numFmtId="195" fontId="51" fillId="3" borderId="4" xfId="0" applyNumberFormat="1" applyFont="1" applyFill="1" applyBorder="1" applyAlignment="1">
      <alignment vertical="center" shrinkToFit="1"/>
    </xf>
    <xf numFmtId="195" fontId="51" fillId="0" borderId="0" xfId="0" applyNumberFormat="1" applyFont="1" applyAlignment="1">
      <alignment vertical="center" shrinkToFit="1"/>
    </xf>
    <xf numFmtId="14" fontId="54" fillId="0" borderId="0" xfId="0" applyNumberFormat="1" applyFont="1">
      <alignment vertical="center"/>
    </xf>
    <xf numFmtId="0" fontId="54" fillId="0" borderId="0" xfId="0" applyFont="1">
      <alignment vertical="center"/>
    </xf>
    <xf numFmtId="0" fontId="55" fillId="5" borderId="1" xfId="0" applyFont="1" applyFill="1" applyBorder="1">
      <alignment vertical="center"/>
    </xf>
    <xf numFmtId="0" fontId="55" fillId="5" borderId="4" xfId="0" applyFont="1" applyFill="1" applyBorder="1" applyAlignment="1">
      <alignment vertical="center" wrapText="1"/>
    </xf>
    <xf numFmtId="0" fontId="55" fillId="0" borderId="2" xfId="0" applyFont="1" applyBorder="1" applyAlignment="1">
      <alignment horizontal="center" vertical="center" shrinkToFit="1"/>
    </xf>
    <xf numFmtId="0" fontId="55" fillId="0" borderId="2" xfId="0" applyFont="1" applyBorder="1" applyAlignment="1">
      <alignment horizontal="center" vertical="center" wrapText="1"/>
    </xf>
    <xf numFmtId="38" fontId="55" fillId="0" borderId="1" xfId="0" applyNumberFormat="1" applyFont="1" applyBorder="1" applyAlignment="1">
      <alignment horizontal="center" vertical="center" wrapText="1"/>
    </xf>
    <xf numFmtId="38" fontId="50" fillId="0" borderId="0" xfId="0" applyNumberFormat="1" applyFont="1">
      <alignment vertical="center"/>
    </xf>
    <xf numFmtId="0" fontId="57" fillId="0" borderId="2" xfId="0" applyFont="1" applyBorder="1" applyAlignment="1">
      <alignment horizontal="center" vertical="center" wrapText="1"/>
    </xf>
    <xf numFmtId="0" fontId="58" fillId="0" borderId="2" xfId="0" applyFont="1" applyBorder="1" applyAlignment="1">
      <alignment horizontal="center" vertical="top" shrinkToFit="1"/>
    </xf>
    <xf numFmtId="49" fontId="58" fillId="0" borderId="2" xfId="0" applyNumberFormat="1" applyFont="1" applyBorder="1" applyAlignment="1">
      <alignment horizontal="left" vertical="top" shrinkToFit="1"/>
    </xf>
    <xf numFmtId="0" fontId="58"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8" fillId="0" borderId="25" xfId="0" applyNumberFormat="1" applyFont="1" applyBorder="1" applyAlignment="1">
      <alignment horizontal="center" vertical="top" shrinkToFit="1"/>
    </xf>
    <xf numFmtId="0" fontId="59" fillId="0" borderId="1" xfId="0" applyFont="1" applyBorder="1">
      <alignment vertical="center"/>
    </xf>
    <xf numFmtId="0" fontId="59" fillId="0" borderId="3" xfId="0" applyFont="1" applyBorder="1">
      <alignment vertical="center"/>
    </xf>
    <xf numFmtId="0" fontId="54" fillId="0" borderId="4" xfId="0" applyFont="1" applyBorder="1">
      <alignment vertical="center"/>
    </xf>
    <xf numFmtId="193" fontId="50" fillId="3" borderId="9" xfId="0" applyNumberFormat="1" applyFont="1" applyFill="1" applyBorder="1">
      <alignment vertical="center"/>
    </xf>
    <xf numFmtId="193" fontId="50" fillId="3" borderId="10" xfId="0" applyNumberFormat="1" applyFont="1" applyFill="1" applyBorder="1">
      <alignment vertical="center"/>
    </xf>
    <xf numFmtId="193" fontId="50" fillId="3" borderId="11" xfId="0" applyNumberFormat="1" applyFont="1" applyFill="1" applyBorder="1">
      <alignment vertical="center"/>
    </xf>
    <xf numFmtId="193" fontId="50" fillId="3" borderId="12" xfId="0" applyNumberFormat="1" applyFont="1" applyFill="1" applyBorder="1">
      <alignment vertical="center"/>
    </xf>
    <xf numFmtId="193" fontId="50" fillId="3" borderId="0" xfId="0" applyNumberFormat="1" applyFont="1" applyFill="1">
      <alignment vertical="center"/>
    </xf>
    <xf numFmtId="193" fontId="50" fillId="3" borderId="13" xfId="0" applyNumberFormat="1" applyFont="1" applyFill="1" applyBorder="1">
      <alignment vertical="center"/>
    </xf>
    <xf numFmtId="193" fontId="50" fillId="0" borderId="12" xfId="0" applyNumberFormat="1" applyFont="1" applyBorder="1">
      <alignment vertical="center"/>
    </xf>
    <xf numFmtId="193" fontId="50" fillId="0" borderId="0" xfId="0" applyNumberFormat="1" applyFont="1">
      <alignment vertical="center"/>
    </xf>
    <xf numFmtId="193" fontId="50" fillId="0" borderId="13" xfId="0" applyNumberFormat="1" applyFont="1" applyBorder="1">
      <alignment vertical="center"/>
    </xf>
    <xf numFmtId="0" fontId="50" fillId="0" borderId="14" xfId="0" applyFont="1" applyBorder="1">
      <alignment vertical="center"/>
    </xf>
    <xf numFmtId="193" fontId="50" fillId="0" borderId="15" xfId="0" applyNumberFormat="1" applyFont="1" applyBorder="1">
      <alignment vertical="center"/>
    </xf>
    <xf numFmtId="0" fontId="50" fillId="0" borderId="15" xfId="0" applyFont="1" applyBorder="1">
      <alignment vertical="center"/>
    </xf>
    <xf numFmtId="0" fontId="50" fillId="0" borderId="16" xfId="0" applyFont="1" applyBorder="1">
      <alignment vertical="center"/>
    </xf>
    <xf numFmtId="0" fontId="54" fillId="0" borderId="13" xfId="0" applyFont="1" applyBorder="1">
      <alignment vertical="center"/>
    </xf>
    <xf numFmtId="193" fontId="50" fillId="0" borderId="9" xfId="0" applyNumberFormat="1" applyFont="1" applyBorder="1">
      <alignment vertical="center"/>
    </xf>
    <xf numFmtId="38" fontId="50" fillId="0" borderId="10" xfId="0" applyNumberFormat="1" applyFont="1" applyBorder="1">
      <alignment vertical="center"/>
    </xf>
    <xf numFmtId="0" fontId="50" fillId="0" borderId="10" xfId="0" applyFont="1" applyBorder="1">
      <alignment vertical="center"/>
    </xf>
    <xf numFmtId="0" fontId="54" fillId="0" borderId="10" xfId="0" applyFont="1" applyBorder="1">
      <alignment vertical="center"/>
    </xf>
    <xf numFmtId="0" fontId="54" fillId="0" borderId="11" xfId="0" applyFont="1" applyBorder="1">
      <alignment vertical="center"/>
    </xf>
    <xf numFmtId="0" fontId="58" fillId="14" borderId="1" xfId="0" applyFont="1" applyFill="1" applyBorder="1" applyAlignment="1">
      <alignment vertical="top"/>
    </xf>
    <xf numFmtId="0" fontId="58" fillId="14" borderId="3" xfId="0" applyFont="1" applyFill="1" applyBorder="1" applyAlignment="1">
      <alignment vertical="top" wrapText="1"/>
    </xf>
    <xf numFmtId="0" fontId="58" fillId="14" borderId="4" xfId="0" applyFont="1" applyFill="1" applyBorder="1" applyAlignment="1">
      <alignment vertical="top" wrapText="1"/>
    </xf>
    <xf numFmtId="0" fontId="58" fillId="14" borderId="2" xfId="0" applyFont="1" applyFill="1" applyBorder="1" applyAlignment="1">
      <alignment horizontal="center" vertical="top" wrapText="1"/>
    </xf>
    <xf numFmtId="196" fontId="58" fillId="14" borderId="2" xfId="0" applyNumberFormat="1" applyFont="1" applyFill="1" applyBorder="1" applyAlignment="1">
      <alignment horizontal="center" vertical="top" shrinkToFit="1"/>
    </xf>
    <xf numFmtId="38" fontId="58" fillId="14" borderId="2" xfId="0" applyNumberFormat="1" applyFont="1" applyFill="1" applyBorder="1" applyAlignment="1">
      <alignment horizontal="center" vertical="top" wrapText="1"/>
    </xf>
    <xf numFmtId="196" fontId="60" fillId="14" borderId="2" xfId="0" applyNumberFormat="1" applyFont="1" applyFill="1" applyBorder="1" applyAlignment="1">
      <alignment horizontal="center" vertical="top" shrinkToFit="1"/>
    </xf>
    <xf numFmtId="0" fontId="57" fillId="0" borderId="2" xfId="0" applyFont="1" applyBorder="1" applyAlignment="1">
      <alignment vertical="center" wrapText="1"/>
    </xf>
    <xf numFmtId="38" fontId="58" fillId="0" borderId="24" xfId="0" applyNumberFormat="1" applyFont="1" applyBorder="1" applyAlignment="1">
      <alignment horizontal="center" vertical="top" shrinkToFit="1"/>
    </xf>
    <xf numFmtId="0" fontId="59" fillId="0" borderId="0" xfId="0" applyFont="1">
      <alignment vertical="center"/>
    </xf>
    <xf numFmtId="38" fontId="50" fillId="0" borderId="15" xfId="0" applyNumberFormat="1" applyFont="1" applyBorder="1">
      <alignment vertical="center"/>
    </xf>
    <xf numFmtId="0" fontId="54" fillId="0" borderId="15" xfId="0" applyFont="1" applyBorder="1">
      <alignment vertical="center"/>
    </xf>
    <xf numFmtId="0" fontId="54" fillId="0" borderId="16" xfId="0" applyFont="1" applyBorder="1">
      <alignment vertical="center"/>
    </xf>
    <xf numFmtId="14" fontId="61" fillId="0" borderId="0" xfId="0" applyNumberFormat="1" applyFont="1" applyAlignment="1">
      <alignment horizontal="right" wrapText="1"/>
    </xf>
    <xf numFmtId="0" fontId="54" fillId="0" borderId="2" xfId="0" applyFont="1" applyBorder="1" applyAlignment="1">
      <alignment horizontal="left" vertical="top"/>
    </xf>
    <xf numFmtId="196" fontId="58" fillId="0" borderId="2" xfId="0" applyNumberFormat="1" applyFont="1" applyBorder="1" applyAlignment="1">
      <alignment horizontal="left" vertical="top" shrinkToFit="1"/>
    </xf>
    <xf numFmtId="0" fontId="58" fillId="0" borderId="2" xfId="0" applyFont="1" applyBorder="1" applyAlignment="1">
      <alignment horizontal="left" vertical="top" shrinkToFit="1"/>
    </xf>
    <xf numFmtId="0" fontId="58" fillId="0" borderId="2" xfId="0" applyFont="1" applyBorder="1" applyAlignment="1">
      <alignment vertical="top" shrinkToFit="1"/>
    </xf>
    <xf numFmtId="38" fontId="58" fillId="0" borderId="2" xfId="0" applyNumberFormat="1" applyFont="1" applyBorder="1" applyAlignment="1">
      <alignment horizontal="center" vertical="top" shrinkToFit="1"/>
    </xf>
    <xf numFmtId="3" fontId="58"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2" fillId="3" borderId="2" xfId="0" applyFont="1" applyFill="1" applyBorder="1">
      <alignment vertical="center"/>
    </xf>
    <xf numFmtId="0" fontId="54" fillId="17" borderId="8" xfId="0" applyFont="1" applyFill="1" applyBorder="1">
      <alignment vertical="center"/>
    </xf>
    <xf numFmtId="0" fontId="54" fillId="14" borderId="0" xfId="0" applyFont="1" applyFill="1">
      <alignment vertical="center"/>
    </xf>
    <xf numFmtId="0" fontId="54" fillId="17" borderId="23" xfId="0" applyFont="1" applyFill="1" applyBorder="1">
      <alignment vertical="center"/>
    </xf>
    <xf numFmtId="193" fontId="54" fillId="17" borderId="5" xfId="0" applyNumberFormat="1" applyFont="1" applyFill="1" applyBorder="1" applyAlignment="1">
      <alignment horizontal="left" vertical="center"/>
    </xf>
    <xf numFmtId="0" fontId="54" fillId="14" borderId="15" xfId="0" applyFont="1" applyFill="1" applyBorder="1">
      <alignment vertical="center"/>
    </xf>
    <xf numFmtId="0" fontId="54" fillId="3" borderId="0" xfId="0" applyFont="1" applyFill="1">
      <alignment vertical="center"/>
    </xf>
    <xf numFmtId="0" fontId="54" fillId="0" borderId="0" xfId="0" applyFont="1" applyAlignment="1">
      <alignment horizontal="right" vertical="center"/>
    </xf>
    <xf numFmtId="0" fontId="55" fillId="14" borderId="1" xfId="0" applyFont="1" applyFill="1" applyBorder="1" applyAlignment="1">
      <alignment vertical="top"/>
    </xf>
    <xf numFmtId="0" fontId="55" fillId="14" borderId="3" xfId="0" applyFont="1" applyFill="1" applyBorder="1" applyAlignment="1">
      <alignment vertical="top" wrapText="1"/>
    </xf>
    <xf numFmtId="0" fontId="55" fillId="14" borderId="4" xfId="0" applyFont="1" applyFill="1" applyBorder="1" applyAlignment="1">
      <alignment vertical="top" wrapText="1"/>
    </xf>
    <xf numFmtId="0" fontId="54" fillId="14" borderId="2" xfId="0" applyFont="1" applyFill="1" applyBorder="1" applyAlignment="1">
      <alignment horizontal="center" vertical="top"/>
    </xf>
    <xf numFmtId="0" fontId="62" fillId="0" borderId="0" xfId="0" applyFont="1">
      <alignment vertical="center"/>
    </xf>
    <xf numFmtId="0" fontId="62" fillId="0" borderId="0" xfId="0" applyFont="1" applyAlignment="1">
      <alignment horizontal="right" vertical="center"/>
    </xf>
    <xf numFmtId="0" fontId="54" fillId="0" borderId="0" xfId="0" applyFont="1" applyAlignment="1">
      <alignment horizontal="left" vertical="center"/>
    </xf>
    <xf numFmtId="0" fontId="54" fillId="0" borderId="0" xfId="0" applyFont="1" applyAlignment="1">
      <alignment vertical="top"/>
    </xf>
    <xf numFmtId="0" fontId="54" fillId="0" borderId="1" xfId="0" applyFont="1" applyBorder="1" applyAlignment="1">
      <alignment horizontal="center" vertical="center"/>
    </xf>
    <xf numFmtId="196" fontId="58" fillId="0" borderId="4" xfId="0" applyNumberFormat="1" applyFont="1" applyBorder="1" applyAlignment="1">
      <alignment horizontal="center" vertical="top" shrinkToFit="1"/>
    </xf>
    <xf numFmtId="197" fontId="54" fillId="0" borderId="0" xfId="0" applyNumberFormat="1" applyFont="1" applyAlignment="1">
      <alignment vertical="top"/>
    </xf>
    <xf numFmtId="0" fontId="54" fillId="0" borderId="14" xfId="0" applyFont="1" applyBorder="1" applyAlignment="1">
      <alignment horizontal="center" vertical="center"/>
    </xf>
    <xf numFmtId="198" fontId="50" fillId="0" borderId="0" xfId="0" applyNumberFormat="1" applyFont="1" applyAlignment="1">
      <alignment horizontal="left" vertical="top"/>
    </xf>
    <xf numFmtId="178" fontId="54" fillId="0" borderId="0" xfId="0" applyNumberFormat="1" applyFont="1" applyAlignment="1">
      <alignment horizontal="left" vertical="center"/>
    </xf>
    <xf numFmtId="0" fontId="54" fillId="0" borderId="0" xfId="0" applyFont="1" applyAlignment="1">
      <alignment horizontal="center" vertical="center"/>
    </xf>
    <xf numFmtId="0" fontId="50" fillId="0" borderId="0" xfId="0" applyFont="1" applyAlignment="1">
      <alignment horizontal="center" vertical="center"/>
    </xf>
    <xf numFmtId="176" fontId="58" fillId="0" borderId="2" xfId="0" applyNumberFormat="1" applyFont="1" applyBorder="1" applyAlignment="1">
      <alignment horizontal="center" vertical="top" shrinkToFit="1"/>
    </xf>
    <xf numFmtId="0" fontId="55" fillId="0" borderId="1" xfId="0" applyFont="1" applyBorder="1" applyAlignment="1">
      <alignment horizontal="center" vertical="top" shrinkToFit="1"/>
    </xf>
    <xf numFmtId="0" fontId="58" fillId="5" borderId="1" xfId="0" applyFont="1" applyFill="1" applyBorder="1" applyAlignment="1">
      <alignment vertical="top"/>
    </xf>
    <xf numFmtId="49" fontId="58" fillId="0" borderId="4" xfId="0" applyNumberFormat="1" applyFont="1" applyBorder="1" applyAlignment="1">
      <alignment horizontal="left" vertical="top" shrinkToFit="1"/>
    </xf>
    <xf numFmtId="0" fontId="58" fillId="0" borderId="4" xfId="0" applyFont="1" applyBorder="1" applyAlignment="1">
      <alignment horizontal="center" vertical="top" shrinkToFit="1"/>
    </xf>
    <xf numFmtId="0" fontId="54" fillId="0" borderId="1" xfId="0" applyFont="1" applyBorder="1">
      <alignment vertical="center"/>
    </xf>
    <xf numFmtId="0" fontId="54" fillId="0" borderId="3" xfId="0" applyFont="1" applyBorder="1">
      <alignment vertical="center"/>
    </xf>
    <xf numFmtId="0" fontId="58" fillId="0" borderId="1" xfId="0" applyFont="1" applyBorder="1" applyAlignment="1">
      <alignment horizontal="center" vertical="top" wrapText="1"/>
    </xf>
    <xf numFmtId="0" fontId="50" fillId="0" borderId="0" xfId="0" applyFont="1" applyAlignment="1">
      <alignment horizontal="left" vertical="center"/>
    </xf>
    <xf numFmtId="0" fontId="58" fillId="0" borderId="0" xfId="0" applyFont="1">
      <alignment vertical="center"/>
    </xf>
    <xf numFmtId="0" fontId="53" fillId="0" borderId="0" xfId="0" applyFont="1">
      <alignment vertical="center"/>
    </xf>
    <xf numFmtId="0" fontId="50" fillId="3" borderId="0" xfId="0" applyFont="1" applyFill="1">
      <alignment vertical="center"/>
    </xf>
    <xf numFmtId="0" fontId="61" fillId="0" borderId="26" xfId="0" applyFont="1" applyBorder="1" applyAlignment="1">
      <alignment wrapText="1"/>
    </xf>
    <xf numFmtId="0" fontId="61" fillId="0" borderId="27" xfId="0" applyFont="1" applyBorder="1" applyAlignment="1">
      <alignment wrapText="1"/>
    </xf>
    <xf numFmtId="0" fontId="63" fillId="0" borderId="0" xfId="0" applyFont="1">
      <alignment vertical="center"/>
    </xf>
    <xf numFmtId="49" fontId="63" fillId="0" borderId="0" xfId="0" applyNumberFormat="1" applyFont="1" applyAlignment="1">
      <alignment horizontal="left" vertical="center"/>
    </xf>
    <xf numFmtId="0" fontId="66" fillId="0" borderId="0" xfId="0" applyFont="1">
      <alignment vertical="center"/>
    </xf>
    <xf numFmtId="0" fontId="65" fillId="0" borderId="0" xfId="0" applyFont="1">
      <alignment vertical="center"/>
    </xf>
    <xf numFmtId="0" fontId="61" fillId="18" borderId="29" xfId="0" applyFont="1" applyFill="1" applyBorder="1" applyAlignment="1">
      <alignment horizontal="center"/>
    </xf>
    <xf numFmtId="0" fontId="61" fillId="18" borderId="30" xfId="0" applyFont="1" applyFill="1" applyBorder="1" applyAlignment="1">
      <alignment horizontal="center"/>
    </xf>
    <xf numFmtId="0" fontId="61" fillId="18" borderId="31" xfId="0" applyFont="1" applyFill="1" applyBorder="1" applyAlignment="1">
      <alignment horizontal="center"/>
    </xf>
    <xf numFmtId="0" fontId="61" fillId="18" borderId="2" xfId="0" applyFont="1" applyFill="1" applyBorder="1" applyAlignment="1">
      <alignment horizontal="left"/>
    </xf>
    <xf numFmtId="0" fontId="61" fillId="0" borderId="32" xfId="0" applyFont="1" applyBorder="1" applyAlignment="1">
      <alignment wrapText="1"/>
    </xf>
    <xf numFmtId="0" fontId="61" fillId="0" borderId="33" xfId="0" applyFont="1" applyBorder="1" applyAlignment="1">
      <alignment wrapText="1"/>
    </xf>
    <xf numFmtId="0" fontId="54" fillId="8" borderId="0" xfId="0" applyFont="1" applyFill="1">
      <alignment vertical="center"/>
    </xf>
    <xf numFmtId="0" fontId="0" fillId="8" borderId="0" xfId="0" applyFill="1">
      <alignment vertical="center"/>
    </xf>
    <xf numFmtId="0" fontId="61" fillId="0" borderId="2" xfId="0" applyFont="1" applyBorder="1" applyAlignment="1">
      <alignment wrapText="1"/>
    </xf>
    <xf numFmtId="0" fontId="61" fillId="0" borderId="1" xfId="0" applyFont="1" applyBorder="1" applyAlignment="1">
      <alignment wrapText="1"/>
    </xf>
    <xf numFmtId="0" fontId="61" fillId="0" borderId="34" xfId="0" applyFont="1" applyBorder="1" applyAlignment="1">
      <alignment wrapText="1"/>
    </xf>
    <xf numFmtId="0" fontId="54" fillId="3" borderId="2" xfId="0" applyFont="1" applyFill="1" applyBorder="1">
      <alignment vertical="center"/>
    </xf>
    <xf numFmtId="0" fontId="61" fillId="0" borderId="35" xfId="0" applyFont="1" applyBorder="1" applyAlignment="1">
      <alignment wrapText="1"/>
    </xf>
    <xf numFmtId="0" fontId="61" fillId="0" borderId="35" xfId="0" applyFont="1" applyBorder="1" applyAlignment="1">
      <alignment horizontal="left"/>
    </xf>
    <xf numFmtId="0" fontId="54" fillId="13" borderId="8" xfId="0" applyFont="1" applyFill="1" applyBorder="1">
      <alignment vertical="center"/>
    </xf>
    <xf numFmtId="199" fontId="61" fillId="0" borderId="27" xfId="0" applyNumberFormat="1" applyFont="1" applyBorder="1" applyAlignment="1">
      <alignment horizontal="right" wrapText="1"/>
    </xf>
    <xf numFmtId="0" fontId="61" fillId="0" borderId="27" xfId="0" applyFont="1" applyBorder="1" applyAlignment="1">
      <alignment horizontal="right" wrapText="1"/>
    </xf>
    <xf numFmtId="0" fontId="61" fillId="0" borderId="2" xfId="0" applyFont="1" applyBorder="1" applyAlignment="1">
      <alignment horizontal="center" wrapText="1"/>
    </xf>
    <xf numFmtId="0" fontId="54" fillId="13" borderId="23" xfId="0" applyFont="1" applyFill="1" applyBorder="1">
      <alignment vertical="center"/>
    </xf>
    <xf numFmtId="0" fontId="68" fillId="0" borderId="27" xfId="0" applyFont="1" applyBorder="1" applyAlignment="1">
      <alignment wrapText="1"/>
    </xf>
    <xf numFmtId="0" fontId="55" fillId="8" borderId="2" xfId="0" applyFont="1" applyFill="1" applyBorder="1" applyAlignment="1">
      <alignment horizontal="center" vertical="center" shrinkToFit="1"/>
    </xf>
    <xf numFmtId="178" fontId="54" fillId="13" borderId="0" xfId="0" applyNumberFormat="1" applyFont="1" applyFill="1">
      <alignment vertical="center"/>
    </xf>
    <xf numFmtId="178" fontId="54" fillId="3" borderId="0" xfId="0" applyNumberFormat="1" applyFont="1" applyFill="1">
      <alignment vertical="center"/>
    </xf>
    <xf numFmtId="38" fontId="58" fillId="14" borderId="1" xfId="0" applyNumberFormat="1" applyFont="1" applyFill="1" applyBorder="1" applyAlignment="1">
      <alignment horizontal="center" vertical="top" wrapText="1"/>
    </xf>
    <xf numFmtId="0" fontId="69" fillId="13" borderId="23" xfId="0" applyFont="1" applyFill="1" applyBorder="1" applyAlignment="1">
      <alignment horizontal="left" vertical="center"/>
    </xf>
    <xf numFmtId="38" fontId="59" fillId="0" borderId="1" xfId="0" applyNumberFormat="1" applyFont="1" applyBorder="1">
      <alignment vertical="center"/>
    </xf>
    <xf numFmtId="49" fontId="65" fillId="0" borderId="0" xfId="0" applyNumberFormat="1" applyFont="1" applyAlignment="1">
      <alignment horizontal="left" vertical="center"/>
    </xf>
    <xf numFmtId="0" fontId="61" fillId="0" borderId="36" xfId="0" applyFont="1" applyBorder="1" applyAlignment="1">
      <alignment wrapText="1"/>
    </xf>
    <xf numFmtId="0" fontId="54" fillId="0" borderId="1" xfId="0" applyFont="1" applyBorder="1" applyAlignment="1">
      <alignment horizontal="center" vertical="top"/>
    </xf>
    <xf numFmtId="0" fontId="54" fillId="0" borderId="14" xfId="0" applyFont="1" applyBorder="1" applyAlignment="1">
      <alignment horizontal="center" vertical="top"/>
    </xf>
    <xf numFmtId="0" fontId="50" fillId="0" borderId="0" xfId="0" applyFont="1" applyAlignment="1">
      <alignment vertical="top"/>
    </xf>
    <xf numFmtId="0" fontId="54" fillId="0" borderId="10" xfId="0" applyFont="1" applyBorder="1" applyAlignment="1">
      <alignment horizontal="center" vertical="top"/>
    </xf>
    <xf numFmtId="0" fontId="54" fillId="0" borderId="3" xfId="0" applyFont="1" applyBorder="1" applyAlignment="1">
      <alignment horizontal="center" vertical="top"/>
    </xf>
    <xf numFmtId="0" fontId="54"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70"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1"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70"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pplyAlignment="1">
      <alignment horizontal="center" vertical="center"/>
    </xf>
    <xf numFmtId="0" fontId="5" fillId="19" borderId="2" xfId="0" applyFont="1" applyFill="1" applyBorder="1">
      <alignment vertical="center"/>
    </xf>
    <xf numFmtId="49" fontId="5" fillId="19" borderId="2" xfId="0" applyNumberFormat="1" applyFont="1" applyFill="1" applyBorder="1">
      <alignment vertical="center"/>
    </xf>
    <xf numFmtId="178" fontId="5" fillId="19" borderId="2" xfId="0" applyNumberFormat="1" applyFont="1" applyFill="1" applyBorder="1" applyAlignment="1">
      <alignment horizontal="center" vertical="center" shrinkToFit="1"/>
    </xf>
    <xf numFmtId="176" fontId="70"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2"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3"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70"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8" fillId="0" borderId="0" xfId="0" applyFont="1">
      <alignment vertical="center"/>
    </xf>
    <xf numFmtId="0" fontId="78" fillId="0" borderId="15" xfId="0" applyFont="1" applyBorder="1">
      <alignment vertical="center"/>
    </xf>
    <xf numFmtId="0" fontId="78" fillId="0" borderId="0" xfId="0" applyFont="1" applyAlignment="1">
      <alignment horizontal="left" vertical="center"/>
    </xf>
    <xf numFmtId="0" fontId="78" fillId="0" borderId="0" xfId="0" applyFont="1" applyAlignment="1">
      <alignment horizontal="center" vertical="center"/>
    </xf>
    <xf numFmtId="0" fontId="31" fillId="14" borderId="2" xfId="0" applyFont="1" applyFill="1" applyBorder="1">
      <alignment vertical="center"/>
    </xf>
    <xf numFmtId="0" fontId="81"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2" fillId="0" borderId="0" xfId="0" applyFont="1">
      <alignment vertical="center"/>
    </xf>
    <xf numFmtId="0" fontId="81"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3" fillId="0" borderId="37" xfId="0" applyFont="1" applyBorder="1" applyAlignment="1">
      <alignment vertical="center" wrapText="1"/>
    </xf>
    <xf numFmtId="0" fontId="84"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200" fontId="5" fillId="0" borderId="4" xfId="0" applyNumberFormat="1" applyFont="1" applyBorder="1">
      <alignment vertical="center"/>
    </xf>
    <xf numFmtId="200" fontId="5" fillId="19" borderId="4" xfId="0" applyNumberFormat="1" applyFont="1" applyFill="1" applyBorder="1">
      <alignment vertical="center"/>
    </xf>
    <xf numFmtId="0" fontId="85" fillId="0" borderId="0" xfId="0" applyFont="1">
      <alignment vertical="center"/>
    </xf>
    <xf numFmtId="0" fontId="86"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7" fillId="0" borderId="2" xfId="0" applyFont="1" applyBorder="1">
      <alignment vertical="center"/>
    </xf>
    <xf numFmtId="0" fontId="0" fillId="2" borderId="2" xfId="0" applyFill="1" applyBorder="1">
      <alignment vertical="center"/>
    </xf>
    <xf numFmtId="200" fontId="5" fillId="0" borderId="0" xfId="0" applyNumberFormat="1" applyFont="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8" fillId="0" borderId="0" xfId="0" applyFont="1">
      <alignment vertical="center"/>
    </xf>
    <xf numFmtId="197" fontId="0" fillId="0" borderId="0" xfId="0" applyNumberFormat="1">
      <alignment vertical="center"/>
    </xf>
    <xf numFmtId="0" fontId="90" fillId="5" borderId="13" xfId="0" applyFont="1" applyFill="1" applyBorder="1" applyAlignment="1">
      <alignment vertical="center" shrinkToFit="1"/>
    </xf>
    <xf numFmtId="0" fontId="90"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90" fillId="5" borderId="13" xfId="0" applyFont="1" applyFill="1" applyBorder="1" applyAlignment="1">
      <alignment horizontal="center" vertical="center" shrinkToFit="1"/>
    </xf>
    <xf numFmtId="0" fontId="90"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100" fillId="5" borderId="2" xfId="0" applyFont="1" applyFill="1" applyBorder="1" applyAlignment="1">
      <alignment vertical="center" shrinkToFit="1"/>
    </xf>
    <xf numFmtId="0" fontId="100"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9" fillId="0" borderId="0" xfId="0" applyFont="1">
      <alignment vertical="center"/>
    </xf>
    <xf numFmtId="0" fontId="110" fillId="10" borderId="8" xfId="0" applyFont="1" applyFill="1" applyBorder="1" applyAlignment="1">
      <alignment horizontal="left" vertical="center"/>
    </xf>
    <xf numFmtId="0" fontId="110"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1" fillId="3" borderId="0" xfId="0" applyFont="1" applyFill="1">
      <alignment vertical="center"/>
    </xf>
    <xf numFmtId="0" fontId="111" fillId="0" borderId="0" xfId="0" applyFont="1">
      <alignment vertical="center"/>
    </xf>
    <xf numFmtId="0" fontId="0" fillId="13" borderId="0" xfId="0" applyFill="1">
      <alignment vertical="center"/>
    </xf>
    <xf numFmtId="0" fontId="112" fillId="21" borderId="0" xfId="0" applyFont="1" applyFill="1">
      <alignment vertical="center"/>
    </xf>
    <xf numFmtId="0" fontId="111" fillId="14" borderId="0" xfId="0" applyFont="1" applyFill="1">
      <alignment vertical="center"/>
    </xf>
    <xf numFmtId="176" fontId="3" fillId="0" borderId="2" xfId="0" applyNumberFormat="1" applyFont="1" applyBorder="1" applyAlignment="1">
      <alignment horizontal="center" vertical="center" wrapText="1" shrinkToFit="1"/>
    </xf>
    <xf numFmtId="0" fontId="113" fillId="0" borderId="0" xfId="0" applyFont="1">
      <alignment vertical="center"/>
    </xf>
    <xf numFmtId="0" fontId="111"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1" fillId="14" borderId="2" xfId="0" applyFont="1" applyFill="1" applyBorder="1">
      <alignment vertical="center"/>
    </xf>
    <xf numFmtId="0" fontId="61" fillId="0" borderId="2" xfId="0" applyFont="1" applyBorder="1" applyAlignment="1"/>
    <xf numFmtId="14" fontId="111" fillId="14" borderId="2" xfId="0" applyNumberFormat="1" applyFont="1" applyFill="1" applyBorder="1">
      <alignment vertical="center"/>
    </xf>
    <xf numFmtId="0" fontId="111" fillId="3" borderId="2" xfId="0" applyFont="1" applyFill="1" applyBorder="1">
      <alignment vertical="center"/>
    </xf>
    <xf numFmtId="0" fontId="81"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4"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1" fillId="0" borderId="8" xfId="0" applyFont="1" applyBorder="1">
      <alignment vertical="center"/>
    </xf>
    <xf numFmtId="0" fontId="111"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1" fillId="23" borderId="0" xfId="0" applyFont="1" applyFill="1">
      <alignment vertical="center"/>
    </xf>
    <xf numFmtId="0" fontId="111" fillId="22" borderId="0" xfId="0" applyFont="1" applyFill="1">
      <alignment vertical="center"/>
    </xf>
    <xf numFmtId="0" fontId="111" fillId="24" borderId="0" xfId="0" applyFont="1" applyFill="1">
      <alignment vertical="center"/>
    </xf>
    <xf numFmtId="0" fontId="111" fillId="23" borderId="2" xfId="0" applyFont="1" applyFill="1" applyBorder="1">
      <alignment vertical="center"/>
    </xf>
    <xf numFmtId="0" fontId="111" fillId="22" borderId="2" xfId="0" applyFont="1" applyFill="1" applyBorder="1">
      <alignment vertical="center"/>
    </xf>
    <xf numFmtId="0" fontId="111" fillId="24" borderId="2" xfId="0" applyFont="1" applyFill="1" applyBorder="1">
      <alignment vertical="center"/>
    </xf>
    <xf numFmtId="0" fontId="111" fillId="7" borderId="0" xfId="0" applyFont="1" applyFill="1">
      <alignment vertical="center"/>
    </xf>
    <xf numFmtId="0" fontId="111" fillId="25" borderId="2" xfId="0" applyFont="1" applyFill="1" applyBorder="1">
      <alignment vertical="center"/>
    </xf>
    <xf numFmtId="0" fontId="111" fillId="25" borderId="8" xfId="0" applyFont="1" applyFill="1" applyBorder="1">
      <alignment vertical="center"/>
    </xf>
    <xf numFmtId="0" fontId="111" fillId="0" borderId="17" xfId="0" applyFont="1" applyBorder="1">
      <alignment vertical="center"/>
    </xf>
    <xf numFmtId="0" fontId="111" fillId="6" borderId="7" xfId="0" applyFont="1" applyFill="1" applyBorder="1">
      <alignment vertical="center"/>
    </xf>
    <xf numFmtId="0" fontId="111" fillId="14" borderId="7" xfId="0" applyFont="1" applyFill="1" applyBorder="1">
      <alignment vertical="center"/>
    </xf>
    <xf numFmtId="0" fontId="111" fillId="3" borderId="7" xfId="0" applyFont="1" applyFill="1" applyBorder="1">
      <alignment vertical="center"/>
    </xf>
    <xf numFmtId="0" fontId="111" fillId="0" borderId="7" xfId="0" applyFont="1" applyBorder="1">
      <alignment vertical="center"/>
    </xf>
    <xf numFmtId="0" fontId="111" fillId="0" borderId="18" xfId="0" applyFont="1" applyBorder="1">
      <alignment vertical="center"/>
    </xf>
    <xf numFmtId="0" fontId="111" fillId="0" borderId="19" xfId="0" applyFont="1" applyBorder="1">
      <alignment vertical="center"/>
    </xf>
    <xf numFmtId="0" fontId="111" fillId="6" borderId="2" xfId="0" applyFont="1" applyFill="1" applyBorder="1">
      <alignment vertical="center"/>
    </xf>
    <xf numFmtId="0" fontId="111" fillId="0" borderId="20" xfId="0" applyFont="1" applyBorder="1">
      <alignment vertical="center"/>
    </xf>
    <xf numFmtId="0" fontId="111" fillId="0" borderId="21" xfId="0" applyFont="1" applyBorder="1">
      <alignment vertical="center"/>
    </xf>
    <xf numFmtId="0" fontId="111" fillId="6" borderId="6" xfId="0" applyFont="1" applyFill="1" applyBorder="1">
      <alignment vertical="center"/>
    </xf>
    <xf numFmtId="0" fontId="111" fillId="14" borderId="6" xfId="0" applyFont="1" applyFill="1" applyBorder="1">
      <alignment vertical="center"/>
    </xf>
    <xf numFmtId="0" fontId="111" fillId="3" borderId="6" xfId="0" applyFont="1" applyFill="1" applyBorder="1">
      <alignment vertical="center"/>
    </xf>
    <xf numFmtId="0" fontId="111" fillId="0" borderId="6" xfId="0" applyFont="1" applyBorder="1">
      <alignment vertical="center"/>
    </xf>
    <xf numFmtId="0" fontId="111" fillId="0" borderId="22" xfId="0" applyFont="1" applyBorder="1">
      <alignment vertical="center"/>
    </xf>
    <xf numFmtId="0" fontId="111" fillId="0" borderId="55" xfId="0" applyFont="1" applyBorder="1">
      <alignment vertical="center"/>
    </xf>
    <xf numFmtId="0" fontId="111" fillId="6" borderId="8" xfId="0" applyFont="1" applyFill="1" applyBorder="1">
      <alignment vertical="center"/>
    </xf>
    <xf numFmtId="0" fontId="111" fillId="14" borderId="8" xfId="0" applyFont="1" applyFill="1" applyBorder="1">
      <alignment vertical="center"/>
    </xf>
    <xf numFmtId="0" fontId="111" fillId="0" borderId="56" xfId="0" applyFont="1" applyBorder="1">
      <alignment vertical="center"/>
    </xf>
    <xf numFmtId="0" fontId="111" fillId="0" borderId="57" xfId="0" applyFont="1" applyBorder="1">
      <alignment vertical="center"/>
    </xf>
    <xf numFmtId="0" fontId="111" fillId="14" borderId="5" xfId="0" applyFont="1" applyFill="1" applyBorder="1">
      <alignment vertical="center"/>
    </xf>
    <xf numFmtId="0" fontId="111" fillId="3" borderId="5" xfId="0" applyFont="1" applyFill="1" applyBorder="1">
      <alignment vertical="center"/>
    </xf>
    <xf numFmtId="0" fontId="111" fillId="0" borderId="5" xfId="0" applyFont="1" applyBorder="1">
      <alignment vertical="center"/>
    </xf>
    <xf numFmtId="0" fontId="111" fillId="0" borderId="58" xfId="0" applyFont="1" applyBorder="1">
      <alignment vertical="center"/>
    </xf>
    <xf numFmtId="0" fontId="111" fillId="26" borderId="57" xfId="0" applyFont="1" applyFill="1" applyBorder="1">
      <alignment vertical="center"/>
    </xf>
    <xf numFmtId="0" fontId="111" fillId="26" borderId="5" xfId="0" applyFont="1" applyFill="1" applyBorder="1">
      <alignment vertical="center"/>
    </xf>
    <xf numFmtId="0" fontId="111" fillId="26" borderId="58" xfId="0" applyFont="1" applyFill="1" applyBorder="1">
      <alignment vertical="center"/>
    </xf>
    <xf numFmtId="0" fontId="111" fillId="26" borderId="19" xfId="0" applyFont="1" applyFill="1" applyBorder="1">
      <alignment vertical="center"/>
    </xf>
    <xf numFmtId="0" fontId="111" fillId="26" borderId="2" xfId="0" applyFont="1" applyFill="1" applyBorder="1">
      <alignment vertical="center"/>
    </xf>
    <xf numFmtId="0" fontId="111" fillId="26" borderId="20" xfId="0" applyFont="1" applyFill="1" applyBorder="1">
      <alignment vertical="center"/>
    </xf>
    <xf numFmtId="0" fontId="111" fillId="26" borderId="55" xfId="0" applyFont="1" applyFill="1" applyBorder="1">
      <alignment vertical="center"/>
    </xf>
    <xf numFmtId="0" fontId="111" fillId="26" borderId="8" xfId="0" applyFont="1" applyFill="1" applyBorder="1">
      <alignment vertical="center"/>
    </xf>
    <xf numFmtId="0" fontId="111" fillId="26" borderId="56" xfId="0" applyFont="1" applyFill="1" applyBorder="1">
      <alignment vertical="center"/>
    </xf>
    <xf numFmtId="0" fontId="111" fillId="26" borderId="17" xfId="0" applyFont="1" applyFill="1" applyBorder="1">
      <alignment vertical="center"/>
    </xf>
    <xf numFmtId="0" fontId="111" fillId="26" borderId="7" xfId="0" applyFont="1" applyFill="1" applyBorder="1">
      <alignment vertical="center"/>
    </xf>
    <xf numFmtId="0" fontId="111" fillId="26" borderId="18" xfId="0" applyFont="1" applyFill="1" applyBorder="1">
      <alignment vertical="center"/>
    </xf>
    <xf numFmtId="0" fontId="111" fillId="26" borderId="21" xfId="0" applyFont="1" applyFill="1" applyBorder="1">
      <alignment vertical="center"/>
    </xf>
    <xf numFmtId="0" fontId="111" fillId="26" borderId="6" xfId="0" applyFont="1" applyFill="1" applyBorder="1">
      <alignment vertical="center"/>
    </xf>
    <xf numFmtId="0" fontId="111" fillId="26" borderId="22" xfId="0" applyFont="1" applyFill="1" applyBorder="1">
      <alignment vertical="center"/>
    </xf>
    <xf numFmtId="0" fontId="61" fillId="0" borderId="27" xfId="0" applyFont="1" applyBorder="1" applyAlignment="1"/>
    <xf numFmtId="0" fontId="61" fillId="0" borderId="0" xfId="0" applyFont="1" applyAlignment="1"/>
    <xf numFmtId="0" fontId="111"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3" fillId="8" borderId="0" xfId="0" applyFont="1" applyFill="1">
      <alignment vertical="center"/>
    </xf>
    <xf numFmtId="0" fontId="113" fillId="9" borderId="0" xfId="0" applyFont="1" applyFill="1">
      <alignment vertical="center"/>
    </xf>
    <xf numFmtId="0" fontId="115" fillId="8" borderId="0" xfId="0" applyFont="1" applyFill="1">
      <alignment vertical="center"/>
    </xf>
    <xf numFmtId="0" fontId="115" fillId="9" borderId="0" xfId="0" applyFont="1" applyFill="1">
      <alignment vertical="center"/>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38" fontId="54" fillId="0" borderId="0" xfId="0" applyNumberFormat="1" applyFont="1" applyAlignment="1">
      <alignment horizontal="left" vertical="center"/>
    </xf>
    <xf numFmtId="38" fontId="54" fillId="0" borderId="16" xfId="0" applyNumberFormat="1" applyFont="1" applyBorder="1" applyAlignment="1">
      <alignment horizontal="center" vertical="top" shrinkToFit="1"/>
    </xf>
    <xf numFmtId="38" fontId="58" fillId="0" borderId="1" xfId="0" applyNumberFormat="1" applyFont="1" applyBorder="1" applyAlignment="1">
      <alignment horizontal="center" vertical="top" shrinkToFit="1"/>
    </xf>
    <xf numFmtId="38" fontId="54" fillId="0" borderId="0" xfId="0" applyNumberFormat="1" applyFont="1">
      <alignment vertical="center"/>
    </xf>
    <xf numFmtId="38" fontId="55" fillId="0" borderId="2" xfId="0" applyNumberFormat="1" applyFont="1" applyBorder="1" applyAlignment="1">
      <alignment horizontal="center" vertical="center" wrapText="1"/>
    </xf>
    <xf numFmtId="38" fontId="54" fillId="3" borderId="0" xfId="0" applyNumberFormat="1" applyFont="1" applyFill="1">
      <alignment vertical="center"/>
    </xf>
    <xf numFmtId="38" fontId="54" fillId="0" borderId="0" xfId="0" applyNumberFormat="1" applyFont="1" applyAlignment="1">
      <alignment vertical="top"/>
    </xf>
    <xf numFmtId="38" fontId="54" fillId="0" borderId="4" xfId="0" applyNumberFormat="1" applyFont="1" applyBorder="1" applyAlignment="1">
      <alignment horizontal="left" vertical="top" shrinkToFit="1"/>
    </xf>
    <xf numFmtId="0" fontId="132" fillId="3" borderId="0" xfId="48" applyFill="1">
      <alignment vertical="center"/>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3"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14" fontId="35" fillId="0" borderId="0" xfId="0" applyNumberFormat="1" applyFont="1" applyAlignment="1">
      <alignment horizontal="left" vertical="center"/>
    </xf>
    <xf numFmtId="186" fontId="3" fillId="5" borderId="2" xfId="0" applyNumberFormat="1" applyFont="1" applyFill="1" applyBorder="1" applyAlignment="1">
      <alignment horizontal="center" vertical="center"/>
    </xf>
    <xf numFmtId="0" fontId="28" fillId="5" borderId="2" xfId="0" applyFont="1" applyFill="1" applyBorder="1" applyAlignment="1">
      <alignment horizontal="left" vertical="center" shrinkToFit="1"/>
    </xf>
    <xf numFmtId="0" fontId="67" fillId="18" borderId="30" xfId="0" applyFont="1" applyFill="1" applyBorder="1" applyAlignment="1">
      <alignment horizontal="center"/>
    </xf>
    <xf numFmtId="49" fontId="67" fillId="18" borderId="30" xfId="0" applyNumberFormat="1" applyFont="1" applyFill="1" applyBorder="1" applyAlignment="1">
      <alignment horizontal="left"/>
    </xf>
    <xf numFmtId="193" fontId="50" fillId="0" borderId="14" xfId="0" applyNumberFormat="1" applyFont="1" applyBorder="1">
      <alignment vertical="center"/>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0" fontId="77" fillId="9" borderId="6" xfId="0" applyFont="1" applyFill="1" applyBorder="1" applyAlignment="1">
      <alignment horizontal="center" vertical="center"/>
    </xf>
    <xf numFmtId="0" fontId="77" fillId="9" borderId="7" xfId="0" applyFont="1" applyFill="1" applyBorder="1" applyAlignment="1">
      <alignment horizontal="center" vertical="center"/>
    </xf>
    <xf numFmtId="0" fontId="5" fillId="8" borderId="2" xfId="0" applyFont="1" applyFill="1" applyBorder="1">
      <alignment vertical="center"/>
    </xf>
    <xf numFmtId="49" fontId="8" fillId="4" borderId="2" xfId="0" applyNumberFormat="1" applyFont="1" applyFill="1" applyBorder="1">
      <alignment vertical="center"/>
    </xf>
    <xf numFmtId="0" fontId="61" fillId="0" borderId="27" xfId="49" applyFont="1" applyBorder="1" applyAlignment="1">
      <alignment wrapText="1"/>
    </xf>
    <xf numFmtId="199" fontId="61" fillId="0" borderId="27" xfId="49" applyNumberFormat="1" applyFont="1" applyBorder="1" applyAlignment="1">
      <alignment horizontal="right" wrapText="1"/>
    </xf>
    <xf numFmtId="0" fontId="61" fillId="0" borderId="27" xfId="49" applyFont="1" applyBorder="1" applyAlignment="1">
      <alignment horizontal="right" wrapText="1"/>
    </xf>
    <xf numFmtId="49" fontId="61" fillId="0" borderId="27" xfId="49" applyNumberFormat="1" applyFont="1" applyBorder="1" applyAlignment="1">
      <alignment wrapText="1"/>
    </xf>
    <xf numFmtId="0" fontId="132" fillId="0" borderId="0" xfId="48">
      <alignment vertical="center"/>
    </xf>
    <xf numFmtId="0" fontId="3" fillId="8" borderId="2" xfId="0" applyFont="1" applyFill="1" applyBorder="1" applyAlignment="1">
      <alignment horizontal="left" vertical="center"/>
    </xf>
    <xf numFmtId="0" fontId="47" fillId="9" borderId="1" xfId="0" applyFont="1" applyFill="1" applyBorder="1">
      <alignment vertical="center"/>
    </xf>
    <xf numFmtId="0" fontId="5" fillId="8" borderId="0" xfId="0" applyFont="1" applyFill="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49" fontId="28" fillId="5" borderId="2" xfId="0" applyNumberFormat="1" applyFont="1" applyFill="1" applyBorder="1" applyAlignment="1">
      <alignment horizontal="left" vertical="center" shrinkToFit="1"/>
    </xf>
    <xf numFmtId="0" fontId="67" fillId="0" borderId="0" xfId="49"/>
    <xf numFmtId="0" fontId="61" fillId="18" borderId="29" xfId="49" applyFont="1" applyFill="1" applyBorder="1" applyAlignment="1">
      <alignment horizontal="center"/>
    </xf>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7" fillId="3" borderId="19" xfId="0" applyFont="1" applyFill="1" applyBorder="1" applyAlignment="1">
      <alignment horizontal="center" vertical="center"/>
    </xf>
    <xf numFmtId="0" fontId="77"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0" fontId="95" fillId="5" borderId="0" xfId="0" applyFont="1" applyFill="1" applyAlignment="1"/>
    <xf numFmtId="205" fontId="13" fillId="0" borderId="2" xfId="0" applyNumberFormat="1" applyFont="1" applyBorder="1" applyAlignment="1">
      <alignment horizontal="center" vertical="center" wrapText="1"/>
    </xf>
    <xf numFmtId="0" fontId="74" fillId="3" borderId="0" xfId="0" applyFont="1" applyFill="1">
      <alignment vertical="center"/>
    </xf>
    <xf numFmtId="0" fontId="88" fillId="5" borderId="0" xfId="0" applyFont="1" applyFill="1">
      <alignment vertical="center"/>
    </xf>
    <xf numFmtId="0" fontId="88" fillId="0" borderId="43" xfId="0" applyFont="1" applyBorder="1">
      <alignment vertical="center"/>
    </xf>
    <xf numFmtId="0" fontId="88" fillId="0" borderId="47" xfId="0" applyFont="1" applyBorder="1">
      <alignment vertical="center"/>
    </xf>
    <xf numFmtId="0" fontId="88" fillId="0" borderId="40" xfId="0" applyFont="1" applyBorder="1">
      <alignment vertical="center"/>
    </xf>
    <xf numFmtId="0" fontId="88" fillId="5" borderId="51" xfId="0" applyFont="1" applyFill="1" applyBorder="1">
      <alignment vertical="center"/>
    </xf>
    <xf numFmtId="0" fontId="88" fillId="0" borderId="38" xfId="0" applyFont="1" applyBorder="1">
      <alignment vertical="center"/>
    </xf>
    <xf numFmtId="0" fontId="88" fillId="0" borderId="39" xfId="0" applyFont="1" applyBorder="1">
      <alignment vertical="center"/>
    </xf>
    <xf numFmtId="0" fontId="88" fillId="0" borderId="41" xfId="0" applyFont="1" applyBorder="1">
      <alignment vertical="center"/>
    </xf>
    <xf numFmtId="0" fontId="88" fillId="0" borderId="42" xfId="0" applyFont="1" applyBorder="1">
      <alignment vertical="center"/>
    </xf>
    <xf numFmtId="0" fontId="88" fillId="0" borderId="44" xfId="0" applyFont="1" applyBorder="1">
      <alignment vertical="center"/>
    </xf>
    <xf numFmtId="0" fontId="88" fillId="0" borderId="45" xfId="0" applyFont="1" applyBorder="1">
      <alignment vertical="center"/>
    </xf>
    <xf numFmtId="0" fontId="88" fillId="0" borderId="46" xfId="0" applyFont="1" applyBorder="1">
      <alignment vertical="center"/>
    </xf>
    <xf numFmtId="0" fontId="88" fillId="0" borderId="48" xfId="0" applyFont="1" applyBorder="1">
      <alignment vertical="center"/>
    </xf>
    <xf numFmtId="0" fontId="95"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8" fillId="5" borderId="40" xfId="0" applyFont="1" applyFill="1" applyBorder="1">
      <alignment vertical="center"/>
    </xf>
    <xf numFmtId="0" fontId="88" fillId="5" borderId="41" xfId="0" applyFont="1" applyFill="1" applyBorder="1">
      <alignment vertical="center"/>
    </xf>
    <xf numFmtId="0" fontId="88" fillId="5" borderId="42" xfId="0" applyFont="1" applyFill="1" applyBorder="1">
      <alignment vertical="center"/>
    </xf>
    <xf numFmtId="0" fontId="88" fillId="5" borderId="43" xfId="0" applyFont="1" applyFill="1" applyBorder="1">
      <alignment vertical="center"/>
    </xf>
    <xf numFmtId="0" fontId="88" fillId="5" borderId="44" xfId="0" applyFont="1" applyFill="1" applyBorder="1">
      <alignment vertical="center"/>
    </xf>
    <xf numFmtId="0" fontId="88" fillId="5" borderId="47" xfId="0" applyFont="1" applyFill="1" applyBorder="1">
      <alignment vertical="center"/>
    </xf>
    <xf numFmtId="0" fontId="88"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8" fillId="5" borderId="49" xfId="0" applyFont="1" applyFill="1" applyBorder="1">
      <alignment vertical="center"/>
    </xf>
    <xf numFmtId="0" fontId="88"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7" fillId="0" borderId="2" xfId="0" applyFont="1" applyBorder="1" applyAlignment="1">
      <alignment horizontal="center" vertical="center"/>
    </xf>
    <xf numFmtId="0" fontId="3" fillId="5" borderId="2" xfId="0" applyFont="1" applyFill="1" applyBorder="1" applyAlignment="1">
      <alignment horizontal="center" vertical="center"/>
    </xf>
    <xf numFmtId="0" fontId="13" fillId="0" borderId="2" xfId="0" applyFont="1"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3" fillId="5" borderId="2" xfId="0" applyFont="1" applyFill="1" applyBorder="1" applyAlignment="1">
      <alignment horizontal="left" vertical="center"/>
    </xf>
    <xf numFmtId="0" fontId="115" fillId="0" borderId="0" xfId="0" applyFont="1">
      <alignment vertical="center"/>
    </xf>
    <xf numFmtId="0" fontId="47" fillId="7" borderId="2" xfId="0" applyFont="1" applyFill="1" applyBorder="1" applyAlignment="1">
      <alignment horizontal="center" vertical="center"/>
    </xf>
    <xf numFmtId="0" fontId="13" fillId="7" borderId="1" xfId="0" applyFont="1" applyFill="1" applyBorder="1">
      <alignment vertical="center"/>
    </xf>
    <xf numFmtId="14" fontId="39" fillId="7" borderId="1" xfId="0" applyNumberFormat="1" applyFont="1" applyFill="1" applyBorder="1">
      <alignment vertical="center"/>
    </xf>
    <xf numFmtId="0" fontId="13" fillId="7" borderId="4" xfId="0" applyFont="1" applyFill="1" applyBorder="1">
      <alignment vertical="center"/>
    </xf>
    <xf numFmtId="0" fontId="67" fillId="0" borderId="68" xfId="49" applyBorder="1" applyAlignment="1">
      <alignment wrapText="1"/>
    </xf>
    <xf numFmtId="0" fontId="67" fillId="0" borderId="68" xfId="49" applyBorder="1" applyAlignment="1">
      <alignment horizontal="right" wrapText="1"/>
    </xf>
    <xf numFmtId="176" fontId="13" fillId="0" borderId="0" xfId="0" applyNumberFormat="1" applyFont="1">
      <alignment vertical="center"/>
    </xf>
    <xf numFmtId="0" fontId="32" fillId="0" borderId="5" xfId="0" applyFont="1" applyBorder="1" applyAlignment="1">
      <alignment horizontal="center" vertical="center" shrinkToFit="1"/>
    </xf>
    <xf numFmtId="0" fontId="0" fillId="0" borderId="1" xfId="0" applyBorder="1">
      <alignment vertical="center"/>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0" fontId="35" fillId="0" borderId="0" xfId="0" applyFont="1" applyAlignment="1">
      <alignment horizontal="center" vertical="center"/>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0" fontId="55" fillId="0" borderId="8" xfId="0" applyFont="1" applyBorder="1" applyAlignment="1">
      <alignment horizontal="center" vertical="center" wrapText="1"/>
    </xf>
    <xf numFmtId="0" fontId="55" fillId="0" borderId="23" xfId="0" applyFont="1" applyBorder="1" applyAlignment="1">
      <alignment horizontal="center" vertical="center" wrapText="1"/>
    </xf>
    <xf numFmtId="0" fontId="55" fillId="0" borderId="5" xfId="0" applyFont="1" applyBorder="1" applyAlignment="1">
      <alignment horizontal="center" vertical="center" wrapText="1"/>
    </xf>
    <xf numFmtId="38" fontId="60" fillId="14" borderId="2" xfId="0" applyNumberFormat="1" applyFont="1" applyFill="1" applyBorder="1" applyAlignment="1">
      <alignment horizontal="center" vertical="top" wrapText="1"/>
    </xf>
    <xf numFmtId="195" fontId="51" fillId="0" borderId="0" xfId="0" applyNumberFormat="1" applyFont="1" applyAlignment="1">
      <alignment horizontal="right" vertical="center" shrinkToFit="1"/>
    </xf>
    <xf numFmtId="0" fontId="55" fillId="0" borderId="1" xfId="0" applyFont="1" applyBorder="1" applyAlignment="1">
      <alignment horizontal="center" vertical="center" wrapText="1"/>
    </xf>
    <xf numFmtId="0" fontId="55" fillId="0" borderId="3" xfId="0" applyFont="1" applyBorder="1" applyAlignment="1">
      <alignment horizontal="center" vertical="center" wrapText="1"/>
    </xf>
    <xf numFmtId="0" fontId="54" fillId="0" borderId="8" xfId="0" applyFont="1" applyBorder="1" applyAlignment="1">
      <alignment horizontal="center" vertical="center"/>
    </xf>
    <xf numFmtId="178" fontId="63" fillId="0" borderId="1" xfId="0" applyNumberFormat="1" applyFont="1" applyBorder="1" applyAlignment="1">
      <alignment horizontal="center" vertical="top"/>
    </xf>
    <xf numFmtId="178" fontId="63" fillId="0" borderId="4" xfId="0" applyNumberFormat="1" applyFont="1" applyBorder="1" applyAlignment="1">
      <alignment horizontal="center" vertical="top"/>
    </xf>
    <xf numFmtId="0" fontId="54" fillId="0" borderId="2" xfId="0" applyFont="1" applyBorder="1" applyAlignment="1">
      <alignment horizontal="center" vertical="center" shrinkToFit="1"/>
    </xf>
    <xf numFmtId="0" fontId="54" fillId="0" borderId="5" xfId="0" applyFont="1" applyBorder="1" applyAlignment="1">
      <alignment horizontal="center" vertical="center"/>
    </xf>
    <xf numFmtId="0" fontId="54" fillId="0" borderId="2" xfId="0" applyFont="1" applyBorder="1" applyAlignment="1">
      <alignment horizontal="center" vertical="center"/>
    </xf>
    <xf numFmtId="0" fontId="54" fillId="0" borderId="9" xfId="0" applyFont="1" applyBorder="1" applyAlignment="1">
      <alignment horizontal="center" vertical="center" wrapText="1"/>
    </xf>
    <xf numFmtId="0" fontId="54" fillId="0" borderId="11" xfId="0" applyFont="1" applyBorder="1" applyAlignment="1">
      <alignment horizontal="center" vertical="center" wrapText="1"/>
    </xf>
    <xf numFmtId="0" fontId="54" fillId="0" borderId="12" xfId="0" applyFont="1" applyBorder="1" applyAlignment="1">
      <alignment horizontal="center" vertical="center" wrapText="1"/>
    </xf>
    <xf numFmtId="0" fontId="54" fillId="0" borderId="13" xfId="0" applyFont="1" applyBorder="1" applyAlignment="1">
      <alignment horizontal="center" vertical="center" wrapText="1"/>
    </xf>
    <xf numFmtId="0" fontId="54" fillId="0" borderId="14" xfId="0" applyFont="1" applyBorder="1" applyAlignment="1">
      <alignment horizontal="center" vertical="center" wrapText="1"/>
    </xf>
    <xf numFmtId="0" fontId="54" fillId="0" borderId="16" xfId="0" applyFont="1" applyBorder="1" applyAlignment="1">
      <alignment horizontal="center" vertical="center" wrapText="1"/>
    </xf>
    <xf numFmtId="178" fontId="64" fillId="0" borderId="2" xfId="0" applyNumberFormat="1" applyFont="1" applyBorder="1" applyAlignment="1">
      <alignment horizontal="center" vertical="center"/>
    </xf>
    <xf numFmtId="195" fontId="51" fillId="0" borderId="0" xfId="0" applyNumberFormat="1" applyFont="1" applyAlignment="1">
      <alignment horizontal="center" vertical="center" shrinkToFit="1"/>
    </xf>
    <xf numFmtId="195" fontId="65" fillId="0" borderId="28" xfId="0" applyNumberFormat="1" applyFont="1" applyBorder="1" applyAlignment="1">
      <alignment horizontal="left" vertical="center"/>
    </xf>
    <xf numFmtId="178" fontId="63" fillId="14" borderId="1" xfId="0" applyNumberFormat="1" applyFont="1" applyFill="1" applyBorder="1" applyAlignment="1">
      <alignment horizontal="center" vertical="top"/>
    </xf>
    <xf numFmtId="178" fontId="63" fillId="14" borderId="4" xfId="0" applyNumberFormat="1" applyFont="1" applyFill="1" applyBorder="1" applyAlignment="1">
      <alignment horizontal="center" vertical="top"/>
    </xf>
    <xf numFmtId="0" fontId="54" fillId="0" borderId="0" xfId="0" applyFont="1" applyAlignment="1">
      <alignment horizontal="center" vertical="top"/>
    </xf>
    <xf numFmtId="0" fontId="54" fillId="0" borderId="9" xfId="0" applyFont="1" applyBorder="1" applyAlignment="1">
      <alignment horizontal="center" vertical="top"/>
    </xf>
    <xf numFmtId="0" fontId="54" fillId="0" borderId="5" xfId="0" applyFont="1" applyBorder="1" applyAlignment="1">
      <alignment horizontal="center" vertical="top"/>
    </xf>
    <xf numFmtId="0" fontId="64" fillId="0" borderId="8" xfId="0" applyFont="1" applyBorder="1" applyAlignment="1">
      <alignment horizontal="center" vertical="top"/>
    </xf>
    <xf numFmtId="0" fontId="13" fillId="0" borderId="2" xfId="0" applyFont="1" applyBorder="1" applyAlignment="1">
      <alignment horizontal="center" vertical="center"/>
    </xf>
    <xf numFmtId="176" fontId="134" fillId="0" borderId="15" xfId="0" applyNumberFormat="1" applyFont="1" applyBorder="1" applyAlignment="1">
      <alignment horizontal="center" vertical="center"/>
    </xf>
    <xf numFmtId="0" fontId="88" fillId="5" borderId="38" xfId="0" applyFont="1" applyFill="1" applyBorder="1" applyAlignment="1">
      <alignment horizontal="center" vertical="center"/>
    </xf>
    <xf numFmtId="0" fontId="88"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8" fillId="5" borderId="49" xfId="0" applyFont="1" applyFill="1" applyBorder="1" applyAlignment="1">
      <alignment horizontal="center" vertical="center"/>
    </xf>
    <xf numFmtId="0" fontId="88"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89" fillId="5" borderId="0" xfId="0" applyFont="1" applyFill="1" applyAlignment="1">
      <alignment horizontal="center" vertical="center" shrinkToFit="1"/>
    </xf>
    <xf numFmtId="0" fontId="91" fillId="5" borderId="0" xfId="0" applyFont="1" applyFill="1" applyAlignment="1">
      <alignment horizontal="center" vertical="center" shrinkToFit="1"/>
    </xf>
    <xf numFmtId="0" fontId="92" fillId="5" borderId="0" xfId="0" applyFont="1" applyFill="1" applyAlignment="1">
      <alignment horizontal="center" vertical="center" shrinkToFit="1"/>
    </xf>
    <xf numFmtId="0" fontId="92" fillId="5" borderId="15" xfId="0" applyFont="1" applyFill="1" applyBorder="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3" fillId="5" borderId="3" xfId="0" applyNumberFormat="1" applyFont="1" applyFill="1" applyBorder="1" applyAlignment="1">
      <alignment horizontal="left" vertical="center" shrinkToFit="1"/>
    </xf>
    <xf numFmtId="0" fontId="94" fillId="5" borderId="3" xfId="0" applyFont="1" applyFill="1" applyBorder="1" applyAlignment="1">
      <alignment horizontal="right" vertical="center" shrinkToFit="1"/>
    </xf>
    <xf numFmtId="176" fontId="93" fillId="5" borderId="10" xfId="0" applyNumberFormat="1" applyFont="1" applyFill="1" applyBorder="1" applyAlignment="1">
      <alignment horizontal="left" vertical="center" shrinkToFit="1"/>
    </xf>
    <xf numFmtId="0" fontId="94" fillId="5" borderId="10" xfId="0" applyFont="1" applyFill="1" applyBorder="1" applyAlignment="1">
      <alignment horizontal="right" vertical="center" shrinkToFit="1"/>
    </xf>
    <xf numFmtId="0" fontId="95"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5"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3"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3"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97" fillId="9" borderId="1" xfId="0" applyFont="1" applyFill="1" applyBorder="1" applyAlignment="1">
      <alignment horizontal="center" vertical="center" shrinkToFit="1"/>
    </xf>
    <xf numFmtId="0" fontId="97" fillId="9" borderId="4" xfId="0" applyFont="1" applyFill="1" applyBorder="1" applyAlignment="1">
      <alignment horizontal="center" vertical="center" shrinkToFit="1"/>
    </xf>
    <xf numFmtId="0" fontId="98" fillId="9" borderId="1" xfId="0" applyFont="1" applyFill="1" applyBorder="1" applyAlignment="1">
      <alignment horizontal="left" vertical="center" shrinkToFit="1"/>
    </xf>
    <xf numFmtId="0" fontId="98" fillId="9" borderId="3" xfId="0" applyFont="1" applyFill="1" applyBorder="1" applyAlignment="1">
      <alignment horizontal="left" vertical="center" shrinkToFit="1"/>
    </xf>
    <xf numFmtId="0" fontId="98" fillId="9"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9" fillId="5" borderId="9" xfId="0" applyFont="1" applyFill="1" applyBorder="1" applyAlignment="1">
      <alignment horizontal="center" vertical="center" shrinkToFit="1"/>
    </xf>
    <xf numFmtId="0" fontId="99" fillId="5" borderId="10" xfId="0" applyFont="1" applyFill="1" applyBorder="1" applyAlignment="1">
      <alignment horizontal="center" vertical="center" shrinkToFit="1"/>
    </xf>
    <xf numFmtId="0" fontId="99" fillId="5" borderId="12" xfId="0" applyFont="1" applyFill="1" applyBorder="1" applyAlignment="1">
      <alignment horizontal="center" vertical="center" shrinkToFit="1"/>
    </xf>
    <xf numFmtId="0" fontId="99" fillId="5" borderId="0" xfId="0" applyFont="1" applyFill="1" applyAlignment="1">
      <alignment horizontal="center" vertical="center" shrinkToFit="1"/>
    </xf>
    <xf numFmtId="0" fontId="99"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97" fillId="5" borderId="1" xfId="0" applyFont="1" applyFill="1" applyBorder="1" applyAlignment="1">
      <alignment horizontal="center" vertical="center" shrinkToFit="1"/>
    </xf>
    <xf numFmtId="0" fontId="97" fillId="5" borderId="4" xfId="0" applyFont="1" applyFill="1" applyBorder="1" applyAlignment="1">
      <alignment horizontal="center" vertical="center" shrinkToFit="1"/>
    </xf>
    <xf numFmtId="0" fontId="98" fillId="5" borderId="1" xfId="0" applyFont="1" applyFill="1" applyBorder="1" applyAlignment="1">
      <alignment horizontal="left" vertical="center" shrinkToFit="1"/>
    </xf>
    <xf numFmtId="0" fontId="98" fillId="5" borderId="3" xfId="0" applyFont="1" applyFill="1" applyBorder="1" applyAlignment="1">
      <alignment horizontal="left" vertical="center" shrinkToFit="1"/>
    </xf>
    <xf numFmtId="0" fontId="98" fillId="5" borderId="4" xfId="0" applyFont="1" applyFill="1" applyBorder="1" applyAlignment="1">
      <alignment horizontal="left"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99" fillId="9" borderId="9" xfId="0" applyFont="1" applyFill="1" applyBorder="1" applyAlignment="1">
      <alignment horizontal="center" vertical="center" shrinkToFit="1"/>
    </xf>
    <xf numFmtId="0" fontId="99" fillId="9" borderId="10" xfId="0" applyFont="1" applyFill="1" applyBorder="1" applyAlignment="1">
      <alignment horizontal="center" vertical="center" shrinkToFit="1"/>
    </xf>
    <xf numFmtId="0" fontId="99" fillId="9" borderId="12" xfId="0" applyFont="1" applyFill="1" applyBorder="1" applyAlignment="1">
      <alignment horizontal="center" vertical="center" shrinkToFit="1"/>
    </xf>
    <xf numFmtId="0" fontId="99" fillId="9" borderId="0" xfId="0" applyFont="1" applyFill="1" applyAlignment="1">
      <alignment horizontal="center" vertical="center" shrinkToFit="1"/>
    </xf>
    <xf numFmtId="0" fontId="99"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178" fontId="101" fillId="5" borderId="1" xfId="0" applyNumberFormat="1" applyFont="1" applyFill="1" applyBorder="1" applyAlignment="1">
      <alignment horizontal="center" vertical="center" shrinkToFit="1"/>
    </xf>
    <xf numFmtId="178" fontId="101" fillId="5" borderId="4" xfId="0" applyNumberFormat="1"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1" fillId="9" borderId="1" xfId="0" applyNumberFormat="1" applyFont="1" applyFill="1" applyBorder="1" applyAlignment="1">
      <alignment horizontal="center" vertical="center" shrinkToFit="1"/>
    </xf>
    <xf numFmtId="178" fontId="101" fillId="9"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2" fillId="5" borderId="9" xfId="0" applyFont="1" applyFill="1" applyBorder="1" applyAlignment="1">
      <alignment horizontal="center" vertical="center" shrinkToFit="1"/>
    </xf>
    <xf numFmtId="0" fontId="103" fillId="5" borderId="10" xfId="0" applyFont="1" applyFill="1" applyBorder="1" applyAlignment="1">
      <alignment horizontal="center" vertical="center" shrinkToFit="1"/>
    </xf>
    <xf numFmtId="0" fontId="103" fillId="5" borderId="11" xfId="0" applyFont="1" applyFill="1" applyBorder="1" applyAlignment="1">
      <alignment horizontal="center" vertical="center" shrinkToFit="1"/>
    </xf>
    <xf numFmtId="0" fontId="103" fillId="5" borderId="14" xfId="0" applyFont="1" applyFill="1" applyBorder="1" applyAlignment="1">
      <alignment horizontal="center" vertical="center" shrinkToFit="1"/>
    </xf>
    <xf numFmtId="0" fontId="103" fillId="5" borderId="15" xfId="0" applyFont="1" applyFill="1" applyBorder="1" applyAlignment="1">
      <alignment horizontal="center" vertical="center" shrinkToFit="1"/>
    </xf>
    <xf numFmtId="0" fontId="103" fillId="5" borderId="16"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2" fillId="9" borderId="9"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6" fillId="5" borderId="9" xfId="0" applyNumberFormat="1" applyFont="1" applyFill="1" applyBorder="1" applyAlignment="1">
      <alignment horizontal="center" vertical="center" shrinkToFit="1"/>
    </xf>
    <xf numFmtId="176" fontId="96" fillId="5" borderId="10" xfId="0" applyNumberFormat="1" applyFont="1" applyFill="1" applyBorder="1" applyAlignment="1">
      <alignment horizontal="center" vertical="center" shrinkToFit="1"/>
    </xf>
    <xf numFmtId="176" fontId="96" fillId="5" borderId="11" xfId="0" applyNumberFormat="1" applyFont="1" applyFill="1" applyBorder="1" applyAlignment="1">
      <alignment horizontal="center" vertical="center" shrinkToFit="1"/>
    </xf>
    <xf numFmtId="176" fontId="96" fillId="5" borderId="14" xfId="0" applyNumberFormat="1" applyFont="1" applyFill="1" applyBorder="1" applyAlignment="1">
      <alignment horizontal="center" vertical="center" shrinkToFit="1"/>
    </xf>
    <xf numFmtId="176" fontId="96" fillId="5" borderId="15" xfId="0" applyNumberFormat="1" applyFont="1" applyFill="1" applyBorder="1" applyAlignment="1">
      <alignment horizontal="center" vertical="center" shrinkToFit="1"/>
    </xf>
    <xf numFmtId="176" fontId="96" fillId="5" borderId="16" xfId="0" applyNumberFormat="1" applyFont="1" applyFill="1" applyBorder="1" applyAlignment="1">
      <alignment horizontal="center" vertical="center" shrinkToFit="1"/>
    </xf>
    <xf numFmtId="0" fontId="105" fillId="5" borderId="14" xfId="0" applyFont="1" applyFill="1" applyBorder="1" applyAlignment="1">
      <alignment horizontal="center" vertical="center" shrinkToFit="1"/>
    </xf>
    <xf numFmtId="0" fontId="105"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6" fillId="9" borderId="9" xfId="0" applyNumberFormat="1" applyFont="1" applyFill="1" applyBorder="1" applyAlignment="1">
      <alignment horizontal="center" vertical="center" shrinkToFit="1"/>
    </xf>
    <xf numFmtId="176" fontId="96" fillId="9" borderId="10" xfId="0" applyNumberFormat="1" applyFont="1" applyFill="1" applyBorder="1" applyAlignment="1">
      <alignment horizontal="center" vertical="center" shrinkToFit="1"/>
    </xf>
    <xf numFmtId="176" fontId="96" fillId="9" borderId="11" xfId="0" applyNumberFormat="1" applyFont="1" applyFill="1" applyBorder="1" applyAlignment="1">
      <alignment horizontal="center" vertical="center" shrinkToFit="1"/>
    </xf>
    <xf numFmtId="176" fontId="96" fillId="9" borderId="14" xfId="0" applyNumberFormat="1" applyFont="1" applyFill="1" applyBorder="1" applyAlignment="1">
      <alignment horizontal="center" vertical="center" shrinkToFit="1"/>
    </xf>
    <xf numFmtId="176" fontId="96" fillId="9" borderId="15" xfId="0" applyNumberFormat="1" applyFont="1" applyFill="1" applyBorder="1" applyAlignment="1">
      <alignment horizontal="center" vertical="center" shrinkToFit="1"/>
    </xf>
    <xf numFmtId="176" fontId="96" fillId="9" borderId="16" xfId="0" applyNumberFormat="1" applyFont="1" applyFill="1" applyBorder="1" applyAlignment="1">
      <alignment horizontal="center" vertical="center" shrinkToFit="1"/>
    </xf>
    <xf numFmtId="0" fontId="105" fillId="9" borderId="14" xfId="0" applyFont="1" applyFill="1" applyBorder="1" applyAlignment="1">
      <alignment horizontal="center" vertical="center" shrinkToFit="1"/>
    </xf>
    <xf numFmtId="0" fontId="105"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6" fillId="9" borderId="2" xfId="0" applyFont="1" applyFill="1" applyBorder="1" applyAlignment="1">
      <alignment horizontal="left" vertical="center" shrinkToFit="1"/>
    </xf>
    <xf numFmtId="0" fontId="101" fillId="5" borderId="2" xfId="0" applyFont="1" applyFill="1" applyBorder="1" applyAlignment="1">
      <alignment horizontal="left" vertical="center" shrinkToFit="1"/>
    </xf>
    <xf numFmtId="0" fontId="101" fillId="9" borderId="2" xfId="0" applyFont="1" applyFill="1" applyBorder="1" applyAlignment="1">
      <alignment horizontal="left"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6" fillId="5" borderId="2" xfId="0" applyFont="1" applyFill="1" applyBorder="1" applyAlignment="1">
      <alignment horizontal="left"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107" fillId="9" borderId="9" xfId="0" applyFont="1" applyFill="1" applyBorder="1" applyAlignment="1">
      <alignment horizontal="center" vertical="center" shrinkToFit="1"/>
    </xf>
    <xf numFmtId="0" fontId="107" fillId="9" borderId="10" xfId="0" applyFont="1" applyFill="1" applyBorder="1" applyAlignment="1">
      <alignment horizontal="center" vertical="center" shrinkToFit="1"/>
    </xf>
    <xf numFmtId="0" fontId="107" fillId="9" borderId="12" xfId="0" applyFont="1" applyFill="1" applyBorder="1" applyAlignment="1">
      <alignment horizontal="center" vertical="center" shrinkToFit="1"/>
    </xf>
    <xf numFmtId="0" fontId="107" fillId="9" borderId="0" xfId="0" applyFont="1" applyFill="1" applyAlignment="1">
      <alignment horizontal="center" vertical="center" shrinkToFit="1"/>
    </xf>
    <xf numFmtId="0" fontId="107" fillId="9" borderId="15" xfId="0" applyFont="1" applyFill="1" applyBorder="1" applyAlignment="1">
      <alignment horizontal="center" vertical="center" shrinkToFit="1"/>
    </xf>
    <xf numFmtId="0" fontId="103" fillId="9" borderId="10" xfId="0" applyFont="1" applyFill="1" applyBorder="1" applyAlignment="1">
      <alignment horizontal="center" vertical="center" shrinkToFit="1"/>
    </xf>
    <xf numFmtId="0" fontId="103" fillId="9" borderId="11" xfId="0" applyFont="1" applyFill="1" applyBorder="1" applyAlignment="1">
      <alignment horizontal="center" vertical="center" shrinkToFit="1"/>
    </xf>
    <xf numFmtId="0" fontId="103" fillId="9" borderId="14" xfId="0" applyFont="1" applyFill="1" applyBorder="1" applyAlignment="1">
      <alignment horizontal="center" vertical="center" shrinkToFit="1"/>
    </xf>
    <xf numFmtId="0" fontId="103" fillId="9" borderId="15" xfId="0" applyFont="1" applyFill="1" applyBorder="1" applyAlignment="1">
      <alignment horizontal="center" vertical="center" shrinkToFit="1"/>
    </xf>
    <xf numFmtId="0" fontId="103" fillId="9" borderId="16" xfId="0" applyFont="1" applyFill="1" applyBorder="1" applyAlignment="1">
      <alignment horizontal="center" vertical="center" shrinkToFit="1"/>
    </xf>
    <xf numFmtId="176" fontId="93" fillId="5" borderId="15" xfId="0" applyNumberFormat="1" applyFont="1" applyFill="1" applyBorder="1" applyAlignment="1">
      <alignment horizontal="center" vertical="center" shrinkToFit="1"/>
    </xf>
    <xf numFmtId="0" fontId="94" fillId="5" borderId="15" xfId="0" applyFont="1" applyFill="1" applyBorder="1" applyAlignment="1">
      <alignment horizontal="center" vertical="center" shrinkToFit="1"/>
    </xf>
    <xf numFmtId="176" fontId="93" fillId="5" borderId="0" xfId="0" applyNumberFormat="1" applyFont="1" applyFill="1" applyAlignment="1">
      <alignment horizontal="center" vertical="center" shrinkToFit="1"/>
    </xf>
    <xf numFmtId="0" fontId="94" fillId="5" borderId="0" xfId="0" applyFont="1" applyFill="1" applyAlignment="1">
      <alignment horizontal="center" vertical="center" shrinkToFit="1"/>
    </xf>
    <xf numFmtId="0" fontId="91" fillId="5" borderId="0" xfId="0" applyFont="1" applyFill="1" applyAlignment="1">
      <alignment horizontal="left" vertical="center" shrinkToFit="1"/>
    </xf>
    <xf numFmtId="0" fontId="108" fillId="5" borderId="0" xfId="0" applyFont="1" applyFill="1" applyAlignment="1">
      <alignment horizontal="center" vertical="center" shrinkToFit="1"/>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xf numFmtId="0" fontId="0" fillId="0" borderId="3" xfId="0" applyBorder="1" applyAlignment="1">
      <alignment vertical="center"/>
    </xf>
    <xf numFmtId="0" fontId="0" fillId="0" borderId="4" xfId="0" applyBorder="1" applyAlignment="1">
      <alignment vertical="center"/>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xr:uid="{00000000-0005-0000-0000-00002F000000}"/>
    <cellStyle name="하이퍼링크" xfId="47" builtinId="8" hidden="1"/>
    <cellStyle name="하이퍼링크" xfId="48" builtinId="8"/>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1.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a16="http://schemas.microsoft.com/office/drawing/2014/main" id="{00000000-0008-0000-0000-000002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a16="http://schemas.microsoft.com/office/drawing/2014/main" id="{00000000-0008-0000-0000-000003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a16="http://schemas.microsoft.com/office/drawing/2014/main" id="{00000000-0008-0000-0000-000004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a16="http://schemas.microsoft.com/office/drawing/2014/main"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twoCellAnchor>
    <xdr:from>
      <xdr:col>4</xdr:col>
      <xdr:colOff>95250</xdr:colOff>
      <xdr:row>0</xdr:row>
      <xdr:rowOff>0</xdr:rowOff>
    </xdr:from>
    <xdr:to>
      <xdr:col>6</xdr:col>
      <xdr:colOff>217575</xdr:colOff>
      <xdr:row>0</xdr:row>
      <xdr:rowOff>208800</xdr:rowOff>
    </xdr:to>
    <xdr:sp macro="[0]!예정_리스트시트입항일로" textlink="">
      <xdr:nvSpPr>
        <xdr:cNvPr id="6" name="TextBox 5">
          <a:extLst>
            <a:ext uri="{FF2B5EF4-FFF2-40B4-BE49-F238E27FC236}">
              <a16:creationId xmlns:a16="http://schemas.microsoft.com/office/drawing/2014/main" id="{00000000-0008-0000-0000-000006000000}"/>
            </a:ext>
          </a:extLst>
        </xdr:cNvPr>
        <xdr:cNvSpPr txBox="1"/>
      </xdr:nvSpPr>
      <xdr:spPr>
        <a:xfrm>
          <a:off x="3276600" y="0"/>
          <a:ext cx="1332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입항관리입항일로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a16="http://schemas.microsoft.com/office/drawing/2014/main"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a16="http://schemas.microsoft.com/office/drawing/2014/main" id="{00000000-0008-0000-0200-00000200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a16="http://schemas.microsoft.com/office/drawing/2014/main" id="{00000000-0008-0000-0200-00000300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a16="http://schemas.microsoft.com/office/drawing/2014/main" id="{00000000-0008-0000-0200-00000400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a16="http://schemas.microsoft.com/office/drawing/2014/main" id="{00000000-0008-0000-0200-00000500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a16="http://schemas.microsoft.com/office/drawing/2014/main" id="{00000000-0008-0000-0200-00000600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a16="http://schemas.microsoft.com/office/drawing/2014/main" id="{00000000-0008-0000-0200-00000700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a16="http://schemas.microsoft.com/office/drawing/2014/main" id="{00000000-0008-0000-0200-00000800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a16="http://schemas.microsoft.com/office/drawing/2014/main" id="{00000000-0008-0000-0200-00000900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a16="http://schemas.microsoft.com/office/drawing/2014/main" id="{00000000-0008-0000-0200-00000A00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a16="http://schemas.microsoft.com/office/drawing/2014/main" id="{00000000-0008-0000-0200-00000B00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a16="http://schemas.microsoft.com/office/drawing/2014/main" id="{00000000-0008-0000-0200-00000C00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a16="http://schemas.microsoft.com/office/drawing/2014/main" id="{00000000-0008-0000-0200-00000D00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a16="http://schemas.microsoft.com/office/drawing/2014/main" id="{00000000-0008-0000-0200-00000E00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a16="http://schemas.microsoft.com/office/drawing/2014/main" id="{00000000-0008-0000-0200-00000F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a16="http://schemas.microsoft.com/office/drawing/2014/main" id="{00000000-0008-0000-0200-000010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a16="http://schemas.microsoft.com/office/drawing/2014/main" id="{00000000-0008-0000-0200-00001100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12" name="그림 11">
          <a:extLst>
            <a:ext uri="{FF2B5EF4-FFF2-40B4-BE49-F238E27FC236}">
              <a16:creationId xmlns:a16="http://schemas.microsoft.com/office/drawing/2014/main" id="{00000000-0008-0000-05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a16="http://schemas.microsoft.com/office/drawing/2014/main" id="{00000000-0008-0000-09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5</xdr:row>
      <xdr:rowOff>142875</xdr:rowOff>
    </xdr:to>
    <xdr:sp macro="양예정_숨기기" textlink="">
      <xdr:nvSpPr>
        <xdr:cNvPr id="3" name="TextBox 2">
          <a:extLst>
            <a:ext uri="{FF2B5EF4-FFF2-40B4-BE49-F238E27FC236}">
              <a16:creationId xmlns:a16="http://schemas.microsoft.com/office/drawing/2014/main" id="{00000000-0008-0000-09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6</xdr:row>
      <xdr:rowOff>0</xdr:rowOff>
    </xdr:from>
    <xdr:to>
      <xdr:col>11</xdr:col>
      <xdr:colOff>1143000</xdr:colOff>
      <xdr:row>6</xdr:row>
      <xdr:rowOff>171450</xdr:rowOff>
    </xdr:to>
    <xdr:sp macro="양예정_숨기기해제" textlink="">
      <xdr:nvSpPr>
        <xdr:cNvPr id="4" name="TextBox 3">
          <a:extLst>
            <a:ext uri="{FF2B5EF4-FFF2-40B4-BE49-F238E27FC236}">
              <a16:creationId xmlns:a16="http://schemas.microsoft.com/office/drawing/2014/main" id="{00000000-0008-0000-09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a16="http://schemas.microsoft.com/office/drawing/2014/main" id="{00000000-0008-0000-09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7</xdr:row>
      <xdr:rowOff>19049</xdr:rowOff>
    </xdr:from>
    <xdr:to>
      <xdr:col>11</xdr:col>
      <xdr:colOff>1143000</xdr:colOff>
      <xdr:row>7</xdr:row>
      <xdr:rowOff>199049</xdr:rowOff>
    </xdr:to>
    <xdr:sp macro="양예정_2장출력" textlink="">
      <xdr:nvSpPr>
        <xdr:cNvPr id="6" name="TextBox 5">
          <a:extLst>
            <a:ext uri="{FF2B5EF4-FFF2-40B4-BE49-F238E27FC236}">
              <a16:creationId xmlns:a16="http://schemas.microsoft.com/office/drawing/2014/main" id="{00000000-0008-0000-09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19</xdr:row>
      <xdr:rowOff>76199</xdr:rowOff>
    </xdr:from>
    <xdr:to>
      <xdr:col>11</xdr:col>
      <xdr:colOff>1143000</xdr:colOff>
      <xdr:row>23</xdr:row>
      <xdr:rowOff>133350</xdr:rowOff>
    </xdr:to>
    <xdr:sp macro="양예정_리스트복사상태_셑팅" textlink="">
      <xdr:nvSpPr>
        <xdr:cNvPr id="7" name="TextBox 6">
          <a:extLst>
            <a:ext uri="{FF2B5EF4-FFF2-40B4-BE49-F238E27FC236}">
              <a16:creationId xmlns:a16="http://schemas.microsoft.com/office/drawing/2014/main" id="{00000000-0008-0000-09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102</xdr:row>
      <xdr:rowOff>180975</xdr:rowOff>
    </xdr:from>
    <xdr:to>
      <xdr:col>13</xdr:col>
      <xdr:colOff>0</xdr:colOff>
      <xdr:row>103</xdr:row>
      <xdr:rowOff>190500</xdr:rowOff>
    </xdr:to>
    <xdr:sp macro="양예정_4주간입출고등고정자료활용_space계산" textlink="">
      <xdr:nvSpPr>
        <xdr:cNvPr id="8" name="TextBox 7">
          <a:extLst>
            <a:ext uri="{FF2B5EF4-FFF2-40B4-BE49-F238E27FC236}">
              <a16:creationId xmlns:a16="http://schemas.microsoft.com/office/drawing/2014/main" id="{00000000-0008-0000-09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a16="http://schemas.microsoft.com/office/drawing/2014/main" id="{00000000-0008-0000-09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8</xdr:row>
      <xdr:rowOff>47624</xdr:rowOff>
    </xdr:from>
    <xdr:to>
      <xdr:col>11</xdr:col>
      <xdr:colOff>652200</xdr:colOff>
      <xdr:row>19</xdr:row>
      <xdr:rowOff>18074</xdr:rowOff>
    </xdr:to>
    <xdr:sp macro="양예정_입고예정작성관련_완료컨기록" textlink="">
      <xdr:nvSpPr>
        <xdr:cNvPr id="10" name="TextBox 9">
          <a:extLst>
            <a:ext uri="{FF2B5EF4-FFF2-40B4-BE49-F238E27FC236}">
              <a16:creationId xmlns:a16="http://schemas.microsoft.com/office/drawing/2014/main" id="{00000000-0008-0000-09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8</xdr:row>
      <xdr:rowOff>47625</xdr:rowOff>
    </xdr:from>
    <xdr:to>
      <xdr:col>11</xdr:col>
      <xdr:colOff>1115700</xdr:colOff>
      <xdr:row>19</xdr:row>
      <xdr:rowOff>18075</xdr:rowOff>
    </xdr:to>
    <xdr:sp macro="양예정_입고예정작성관련_완료컨삭제" textlink="">
      <xdr:nvSpPr>
        <xdr:cNvPr id="11" name="TextBox 10">
          <a:extLst>
            <a:ext uri="{FF2B5EF4-FFF2-40B4-BE49-F238E27FC236}">
              <a16:creationId xmlns:a16="http://schemas.microsoft.com/office/drawing/2014/main" id="{00000000-0008-0000-09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a16="http://schemas.microsoft.com/office/drawing/2014/main" id="{00000000-0008-0000-0900-00000C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a16="http://schemas.microsoft.com/office/drawing/2014/main" id="{00000000-0008-0000-0900-00000D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a16="http://schemas.microsoft.com/office/drawing/2014/main" id="{00000000-0008-0000-0900-00000E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a16="http://schemas.microsoft.com/office/drawing/2014/main" id="{00000000-0008-0000-0900-00000F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a16="http://schemas.microsoft.com/office/drawing/2014/main" id="{00000000-0008-0000-0900-000010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a16="http://schemas.microsoft.com/office/drawing/2014/main" id="{00000000-0008-0000-0900-000011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a16="http://schemas.microsoft.com/office/drawing/2014/main" id="{00000000-0008-0000-0900-000012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a16="http://schemas.microsoft.com/office/drawing/2014/main" id="{00000000-0008-0000-0900-000013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a16="http://schemas.microsoft.com/office/drawing/2014/main" id="{00000000-0008-0000-0900-000014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a16="http://schemas.microsoft.com/office/drawing/2014/main" id="{00000000-0008-0000-0900-000015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a16="http://schemas.microsoft.com/office/drawing/2014/main" id="{00000000-0008-0000-0900-000016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a16="http://schemas.microsoft.com/office/drawing/2014/main" id="{00000000-0008-0000-0900-000017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a16="http://schemas.microsoft.com/office/drawing/2014/main" id="{00000000-0008-0000-0900-000018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a16="http://schemas.microsoft.com/office/drawing/2014/main" id="{00000000-0008-0000-0900-000019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a16="http://schemas.microsoft.com/office/drawing/2014/main" id="{00000000-0008-0000-0900-00001A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a16="http://schemas.microsoft.com/office/drawing/2014/main" id="{00000000-0008-0000-0900-00001B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5</xdr:row>
      <xdr:rowOff>114300</xdr:rowOff>
    </xdr:to>
    <xdr:sp macro="양완료_1장출력" textlink="">
      <xdr:nvSpPr>
        <xdr:cNvPr id="2" name="TextBox 1">
          <a:extLst>
            <a:ext uri="{FF2B5EF4-FFF2-40B4-BE49-F238E27FC236}">
              <a16:creationId xmlns:a16="http://schemas.microsoft.com/office/drawing/2014/main" id="{00000000-0008-0000-0A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5</xdr:row>
      <xdr:rowOff>152399</xdr:rowOff>
    </xdr:from>
    <xdr:to>
      <xdr:col>15</xdr:col>
      <xdr:colOff>333375</xdr:colOff>
      <xdr:row>6</xdr:row>
      <xdr:rowOff>123824</xdr:rowOff>
    </xdr:to>
    <xdr:sp macro="양완료_숨기기" textlink="">
      <xdr:nvSpPr>
        <xdr:cNvPr id="3" name="TextBox 2">
          <a:extLst>
            <a:ext uri="{FF2B5EF4-FFF2-40B4-BE49-F238E27FC236}">
              <a16:creationId xmlns:a16="http://schemas.microsoft.com/office/drawing/2014/main" id="{00000000-0008-0000-0A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6</xdr:row>
      <xdr:rowOff>171451</xdr:rowOff>
    </xdr:from>
    <xdr:to>
      <xdr:col>15</xdr:col>
      <xdr:colOff>342900</xdr:colOff>
      <xdr:row>7</xdr:row>
      <xdr:rowOff>133351</xdr:rowOff>
    </xdr:to>
    <xdr:sp macro="양완료_숨기기해제" textlink="">
      <xdr:nvSpPr>
        <xdr:cNvPr id="4" name="TextBox 3">
          <a:extLst>
            <a:ext uri="{FF2B5EF4-FFF2-40B4-BE49-F238E27FC236}">
              <a16:creationId xmlns:a16="http://schemas.microsoft.com/office/drawing/2014/main" id="{00000000-0008-0000-0A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7</xdr:row>
      <xdr:rowOff>180976</xdr:rowOff>
    </xdr:from>
    <xdr:to>
      <xdr:col>15</xdr:col>
      <xdr:colOff>342900</xdr:colOff>
      <xdr:row>8</xdr:row>
      <xdr:rowOff>161926</xdr:rowOff>
    </xdr:to>
    <xdr:sp macro="양완료_자동계산상태로" textlink="">
      <xdr:nvSpPr>
        <xdr:cNvPr id="5" name="TextBox 4">
          <a:extLst>
            <a:ext uri="{FF2B5EF4-FFF2-40B4-BE49-F238E27FC236}">
              <a16:creationId xmlns:a16="http://schemas.microsoft.com/office/drawing/2014/main" id="{00000000-0008-0000-0A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5</xdr:row>
      <xdr:rowOff>104774</xdr:rowOff>
    </xdr:to>
    <xdr:sp macro="양완료_어제" textlink="">
      <xdr:nvSpPr>
        <xdr:cNvPr id="6" name="TextBox 5">
          <a:extLst>
            <a:ext uri="{FF2B5EF4-FFF2-40B4-BE49-F238E27FC236}">
              <a16:creationId xmlns:a16="http://schemas.microsoft.com/office/drawing/2014/main" id="{00000000-0008-0000-0A00-000006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5</xdr:row>
      <xdr:rowOff>104774</xdr:rowOff>
    </xdr:to>
    <xdr:sp macro="양완료_오늘" textlink="">
      <xdr:nvSpPr>
        <xdr:cNvPr id="7" name="TextBox 6">
          <a:extLst>
            <a:ext uri="{FF2B5EF4-FFF2-40B4-BE49-F238E27FC236}">
              <a16:creationId xmlns:a16="http://schemas.microsoft.com/office/drawing/2014/main" id="{00000000-0008-0000-0A00-000007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5</xdr:row>
      <xdr:rowOff>171450</xdr:rowOff>
    </xdr:from>
    <xdr:to>
      <xdr:col>16</xdr:col>
      <xdr:colOff>514350</xdr:colOff>
      <xdr:row>6</xdr:row>
      <xdr:rowOff>123825</xdr:rowOff>
    </xdr:to>
    <xdr:sp macro="양완료_미래자료비교" textlink="">
      <xdr:nvSpPr>
        <xdr:cNvPr id="8" name="TextBox 7">
          <a:extLst>
            <a:ext uri="{FF2B5EF4-FFF2-40B4-BE49-F238E27FC236}">
              <a16:creationId xmlns:a16="http://schemas.microsoft.com/office/drawing/2014/main" id="{00000000-0008-0000-0A00-000008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6</xdr:row>
      <xdr:rowOff>171450</xdr:rowOff>
    </xdr:from>
    <xdr:to>
      <xdr:col>16</xdr:col>
      <xdr:colOff>514350</xdr:colOff>
      <xdr:row>7</xdr:row>
      <xdr:rowOff>123825</xdr:rowOff>
    </xdr:to>
    <xdr:sp macro="양완료_미래자료비교_누락표시CLEAR" textlink="">
      <xdr:nvSpPr>
        <xdr:cNvPr id="9" name="TextBox 8">
          <a:extLst>
            <a:ext uri="{FF2B5EF4-FFF2-40B4-BE49-F238E27FC236}">
              <a16:creationId xmlns:a16="http://schemas.microsoft.com/office/drawing/2014/main" id="{00000000-0008-0000-0A00-000009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7</xdr:row>
      <xdr:rowOff>190500</xdr:rowOff>
    </xdr:from>
    <xdr:to>
      <xdr:col>15</xdr:col>
      <xdr:colOff>1066799</xdr:colOff>
      <xdr:row>8</xdr:row>
      <xdr:rowOff>161925</xdr:rowOff>
    </xdr:to>
    <xdr:sp macro="양완료_미래자료_숨기기_입고정리" textlink="">
      <xdr:nvSpPr>
        <xdr:cNvPr id="10" name="TextBox 9">
          <a:extLst>
            <a:ext uri="{FF2B5EF4-FFF2-40B4-BE49-F238E27FC236}">
              <a16:creationId xmlns:a16="http://schemas.microsoft.com/office/drawing/2014/main" id="{00000000-0008-0000-0A00-00000A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7</xdr:row>
      <xdr:rowOff>190500</xdr:rowOff>
    </xdr:from>
    <xdr:to>
      <xdr:col>16</xdr:col>
      <xdr:colOff>504824</xdr:colOff>
      <xdr:row>8</xdr:row>
      <xdr:rowOff>161926</xdr:rowOff>
    </xdr:to>
    <xdr:sp macro="양완료_미래자료_숨기기_화물관리번호_입고일자" textlink="">
      <xdr:nvSpPr>
        <xdr:cNvPr id="11" name="TextBox 10">
          <a:extLst>
            <a:ext uri="{FF2B5EF4-FFF2-40B4-BE49-F238E27FC236}">
              <a16:creationId xmlns:a16="http://schemas.microsoft.com/office/drawing/2014/main" id="{00000000-0008-0000-0A00-00000B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8</xdr:row>
      <xdr:rowOff>219075</xdr:rowOff>
    </xdr:from>
    <xdr:to>
      <xdr:col>16</xdr:col>
      <xdr:colOff>514350</xdr:colOff>
      <xdr:row>19</xdr:row>
      <xdr:rowOff>190500</xdr:rowOff>
    </xdr:to>
    <xdr:sp macro="양완료_내국정리옮김" textlink="">
      <xdr:nvSpPr>
        <xdr:cNvPr id="12" name="TextBox 11">
          <a:extLst>
            <a:ext uri="{FF2B5EF4-FFF2-40B4-BE49-F238E27FC236}">
              <a16:creationId xmlns:a16="http://schemas.microsoft.com/office/drawing/2014/main" id="{00000000-0008-0000-0A00-00000C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a16="http://schemas.microsoft.com/office/drawing/2014/main" id="{00000000-0008-0000-0A00-00000D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a16="http://schemas.microsoft.com/office/drawing/2014/main" id="{00000000-0008-0000-0A00-00000E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8</xdr:row>
      <xdr:rowOff>200025</xdr:rowOff>
    </xdr:from>
    <xdr:to>
      <xdr:col>15</xdr:col>
      <xdr:colOff>352425</xdr:colOff>
      <xdr:row>19</xdr:row>
      <xdr:rowOff>180974</xdr:rowOff>
    </xdr:to>
    <xdr:sp macro="양완료_철우높이_18" textlink="">
      <xdr:nvSpPr>
        <xdr:cNvPr id="15" name="TextBox 14">
          <a:extLst>
            <a:ext uri="{FF2B5EF4-FFF2-40B4-BE49-F238E27FC236}">
              <a16:creationId xmlns:a16="http://schemas.microsoft.com/office/drawing/2014/main" id="{00000000-0008-0000-0A00-00000F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a16="http://schemas.microsoft.com/office/drawing/2014/main" id="{00000000-0008-0000-0A00-000010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a16="http://schemas.microsoft.com/office/drawing/2014/main" id="{00000000-0008-0000-0A00-000011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68</xdr:row>
      <xdr:rowOff>17925</xdr:rowOff>
    </xdr:to>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26</xdr:col>
      <xdr:colOff>419100</xdr:colOff>
      <xdr:row>0</xdr:row>
      <xdr:rowOff>9523</xdr:rowOff>
    </xdr:from>
    <xdr:to>
      <xdr:col>27</xdr:col>
      <xdr:colOff>371475</xdr:colOff>
      <xdr:row>1</xdr:row>
      <xdr:rowOff>82648</xdr:rowOff>
    </xdr:to>
    <xdr:sp macro="폼_화찰폼" textlink="">
      <xdr:nvSpPr>
        <xdr:cNvPr id="2" name="TextBox 1">
          <a:extLst>
            <a:ext uri="{FF2B5EF4-FFF2-40B4-BE49-F238E27FC236}">
              <a16:creationId xmlns:a16="http://schemas.microsoft.com/office/drawing/2014/main" id="{00000000-0008-0000-0B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26</xdr:col>
      <xdr:colOff>28572</xdr:colOff>
      <xdr:row>0</xdr:row>
      <xdr:rowOff>9524</xdr:rowOff>
    </xdr:from>
    <xdr:to>
      <xdr:col>26</xdr:col>
      <xdr:colOff>419099</xdr:colOff>
      <xdr:row>1</xdr:row>
      <xdr:rowOff>82649</xdr:rowOff>
    </xdr:to>
    <xdr:sp macro="폼_양_리스트폼" textlink="">
      <xdr:nvSpPr>
        <xdr:cNvPr id="3" name="TextBox 2">
          <a:extLst>
            <a:ext uri="{FF2B5EF4-FFF2-40B4-BE49-F238E27FC236}">
              <a16:creationId xmlns:a16="http://schemas.microsoft.com/office/drawing/2014/main" id="{00000000-0008-0000-0B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26</xdr:col>
      <xdr:colOff>28572</xdr:colOff>
      <xdr:row>1</xdr:row>
      <xdr:rowOff>133349</xdr:rowOff>
    </xdr:from>
    <xdr:to>
      <xdr:col>26</xdr:col>
      <xdr:colOff>419099</xdr:colOff>
      <xdr:row>3</xdr:row>
      <xdr:rowOff>63599</xdr:rowOff>
    </xdr:to>
    <xdr:sp macro="리스트_임시_전체보기" textlink="">
      <xdr:nvSpPr>
        <xdr:cNvPr id="4" name="TextBox 3">
          <a:extLst>
            <a:ext uri="{FF2B5EF4-FFF2-40B4-BE49-F238E27FC236}">
              <a16:creationId xmlns:a16="http://schemas.microsoft.com/office/drawing/2014/main" id="{00000000-0008-0000-0B00-000004000000}"/>
            </a:ext>
          </a:extLst>
        </xdr:cNvPr>
        <xdr:cNvSpPr txBox="1"/>
      </xdr:nvSpPr>
      <xdr:spPr>
        <a:xfrm>
          <a:off x="11830047" y="2762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26</xdr:col>
      <xdr:colOff>419100</xdr:colOff>
      <xdr:row>1</xdr:row>
      <xdr:rowOff>133349</xdr:rowOff>
    </xdr:from>
    <xdr:to>
      <xdr:col>27</xdr:col>
      <xdr:colOff>266702</xdr:colOff>
      <xdr:row>3</xdr:row>
      <xdr:rowOff>63599</xdr:rowOff>
    </xdr:to>
    <xdr:sp macro="리스트_R열이면적재가져오고아니면폼켜기" textlink="">
      <xdr:nvSpPr>
        <xdr:cNvPr id="5" name="TextBox 4">
          <a:extLst>
            <a:ext uri="{FF2B5EF4-FFF2-40B4-BE49-F238E27FC236}">
              <a16:creationId xmlns:a16="http://schemas.microsoft.com/office/drawing/2014/main" id="{00000000-0008-0000-0B00-000005000000}"/>
            </a:ext>
          </a:extLst>
        </xdr:cNvPr>
        <xdr:cNvSpPr txBox="1"/>
      </xdr:nvSpPr>
      <xdr:spPr>
        <a:xfrm>
          <a:off x="12220575" y="2762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26</xdr:col>
      <xdr:colOff>28572</xdr:colOff>
      <xdr:row>3</xdr:row>
      <xdr:rowOff>104774</xdr:rowOff>
    </xdr:from>
    <xdr:to>
      <xdr:col>27</xdr:col>
      <xdr:colOff>304800</xdr:colOff>
      <xdr:row>5</xdr:row>
      <xdr:rowOff>9525</xdr:rowOff>
    </xdr:to>
    <xdr:sp macro="리스트_배차예정차량번호_메모에넣기" textlink="">
      <xdr:nvSpPr>
        <xdr:cNvPr id="6" name="TextBox 5">
          <a:extLst>
            <a:ext uri="{FF2B5EF4-FFF2-40B4-BE49-F238E27FC236}">
              <a16:creationId xmlns:a16="http://schemas.microsoft.com/office/drawing/2014/main" id="{00000000-0008-0000-0B00-000006000000}"/>
            </a:ext>
          </a:extLst>
        </xdr:cNvPr>
        <xdr:cNvSpPr txBox="1"/>
      </xdr:nvSpPr>
      <xdr:spPr>
        <a:xfrm>
          <a:off x="11830047" y="533399"/>
          <a:ext cx="819153" cy="190501"/>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배차예정메모</a:t>
          </a:r>
        </a:p>
      </xdr:txBody>
    </xdr:sp>
    <xdr:clientData/>
  </xdr:twoCellAnchor>
  <mc:AlternateContent xmlns:mc="http://schemas.openxmlformats.org/markup-compatibility/2006">
    <mc:Choice xmlns:a14="http://schemas.microsoft.com/office/drawing/2010/main" Requires="a14">
      <xdr:twoCellAnchor editAs="oneCell">
        <xdr:from>
          <xdr:col>29</xdr:col>
          <xdr:colOff>0</xdr:colOff>
          <xdr:row>0</xdr:row>
          <xdr:rowOff>0</xdr:rowOff>
        </xdr:from>
        <xdr:to>
          <xdr:col>34</xdr:col>
          <xdr:colOff>2917825</xdr:colOff>
          <xdr:row>49</xdr:row>
          <xdr:rowOff>129021</xdr:rowOff>
        </xdr:to>
        <xdr:pic>
          <xdr:nvPicPr>
            <xdr:cNvPr id="9" name="연결그림">
              <a:extLst>
                <a:ext uri="{FF2B5EF4-FFF2-40B4-BE49-F238E27FC236}">
                  <a16:creationId xmlns:a16="http://schemas.microsoft.com/office/drawing/2014/main" id="{00000000-0008-0000-0B00-000009000000}"/>
                </a:ext>
              </a:extLst>
            </xdr:cNvPr>
            <xdr:cNvPicPr>
              <a:picLocks noChangeAspect="1" noChangeArrowheads="1"/>
              <a:extLst>
                <a:ext uri="{84589F7E-364E-4C9E-8A38-B11213B215E9}">
                  <a14:cameraTool cellRange="수산화찰!$A$20:$M$40" spid="_x0000_s8564"/>
                </a:ext>
              </a:extLst>
            </xdr:cNvPicPr>
          </xdr:nvPicPr>
          <xdr:blipFill>
            <a:blip xmlns:r="http://schemas.openxmlformats.org/officeDocument/2006/relationships" r:embed="rId1"/>
            <a:srcRect/>
            <a:stretch>
              <a:fillRect/>
            </a:stretch>
          </xdr:blipFill>
          <xdr:spPr bwMode="auto">
            <a:xfrm>
              <a:off x="12849225" y="0"/>
              <a:ext cx="4965700" cy="7129896"/>
            </a:xfrm>
            <a:prstGeom prst="rect">
              <a:avLst/>
            </a:prstGeom>
            <a:solidFill>
              <a:schemeClr val="bg1">
                <a:lumMod val="100000"/>
              </a:schemeClr>
            </a:solidFill>
            <a:ln>
              <a:solidFill>
                <a:schemeClr val="tx1">
                  <a:lumMod val="100000"/>
                </a:schemeClr>
              </a:solidFill>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0</xdr:colOff>
      <xdr:row>24</xdr:row>
      <xdr:rowOff>0</xdr:rowOff>
    </xdr:from>
    <xdr:to>
      <xdr:col>6</xdr:col>
      <xdr:colOff>8400</xdr:colOff>
      <xdr:row>24</xdr:row>
      <xdr:rowOff>85725</xdr:rowOff>
    </xdr:to>
    <xdr:sp macro="폼_입항정리폼" textlink="">
      <xdr:nvSpPr>
        <xdr:cNvPr id="2" name="TextBox 1">
          <a:extLst>
            <a:ext uri="{FF2B5EF4-FFF2-40B4-BE49-F238E27FC236}">
              <a16:creationId xmlns:a16="http://schemas.microsoft.com/office/drawing/2014/main" id="{00000000-0008-0000-0C00-000002000000}"/>
            </a:ext>
          </a:extLst>
        </xdr:cNvPr>
        <xdr:cNvSpPr txBox="1"/>
      </xdr:nvSpPr>
      <xdr:spPr>
        <a:xfrm>
          <a:off x="0" y="3419475"/>
          <a:ext cx="4904250" cy="85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25</xdr:col>
      <xdr:colOff>57151</xdr:colOff>
      <xdr:row>0</xdr:row>
      <xdr:rowOff>123825</xdr:rowOff>
    </xdr:from>
    <xdr:to>
      <xdr:col>25</xdr:col>
      <xdr:colOff>590551</xdr:colOff>
      <xdr:row>1</xdr:row>
      <xdr:rowOff>133350</xdr:rowOff>
    </xdr:to>
    <xdr:sp macro="배차_정보_반입번호별정렬" textlink="">
      <xdr:nvSpPr>
        <xdr:cNvPr id="2" name="TextBox 1">
          <a:extLst>
            <a:ext uri="{FF2B5EF4-FFF2-40B4-BE49-F238E27FC236}">
              <a16:creationId xmlns:a16="http://schemas.microsoft.com/office/drawing/2014/main" id="{00000000-0008-0000-0D00-000002000000}"/>
            </a:ext>
          </a:extLst>
        </xdr:cNvPr>
        <xdr:cNvSpPr txBox="1"/>
      </xdr:nvSpPr>
      <xdr:spPr>
        <a:xfrm>
          <a:off x="16887826" y="1238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25</xdr:col>
      <xdr:colOff>647700</xdr:colOff>
      <xdr:row>0</xdr:row>
      <xdr:rowOff>133350</xdr:rowOff>
    </xdr:from>
    <xdr:to>
      <xdr:col>26</xdr:col>
      <xdr:colOff>942975</xdr:colOff>
      <xdr:row>1</xdr:row>
      <xdr:rowOff>142875</xdr:rowOff>
    </xdr:to>
    <xdr:sp macro="배차_머리2줄삽입" textlink="">
      <xdr:nvSpPr>
        <xdr:cNvPr id="3" name="TextBox 2">
          <a:extLst>
            <a:ext uri="{FF2B5EF4-FFF2-40B4-BE49-F238E27FC236}">
              <a16:creationId xmlns:a16="http://schemas.microsoft.com/office/drawing/2014/main" id="{00000000-0008-0000-0D00-000003000000}"/>
            </a:ext>
          </a:extLst>
        </xdr:cNvPr>
        <xdr:cNvSpPr txBox="1"/>
      </xdr:nvSpPr>
      <xdr:spPr>
        <a:xfrm>
          <a:off x="17478375" y="133350"/>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52</xdr:col>
      <xdr:colOff>866775</xdr:colOff>
      <xdr:row>0</xdr:row>
      <xdr:rowOff>85725</xdr:rowOff>
    </xdr:from>
    <xdr:to>
      <xdr:col>55</xdr:col>
      <xdr:colOff>361950</xdr:colOff>
      <xdr:row>1</xdr:row>
      <xdr:rowOff>95250</xdr:rowOff>
    </xdr:to>
    <xdr:sp macro="배차_운송LEN_8미만" textlink="">
      <xdr:nvSpPr>
        <xdr:cNvPr id="4" name="TextBox 3">
          <a:extLst>
            <a:ext uri="{FF2B5EF4-FFF2-40B4-BE49-F238E27FC236}">
              <a16:creationId xmlns:a16="http://schemas.microsoft.com/office/drawing/2014/main" id="{00000000-0008-0000-0D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25</xdr:col>
      <xdr:colOff>657225</xdr:colOff>
      <xdr:row>1</xdr:row>
      <xdr:rowOff>180975</xdr:rowOff>
    </xdr:from>
    <xdr:to>
      <xdr:col>26</xdr:col>
      <xdr:colOff>952500</xdr:colOff>
      <xdr:row>2</xdr:row>
      <xdr:rowOff>180975</xdr:rowOff>
    </xdr:to>
    <xdr:sp macro="배차_C열숫자앞_추가" textlink="">
      <xdr:nvSpPr>
        <xdr:cNvPr id="5" name="TextBox 4">
          <a:extLst>
            <a:ext uri="{FF2B5EF4-FFF2-40B4-BE49-F238E27FC236}">
              <a16:creationId xmlns:a16="http://schemas.microsoft.com/office/drawing/2014/main" id="{00000000-0008-0000-0D00-000005000000}"/>
            </a:ext>
          </a:extLst>
        </xdr:cNvPr>
        <xdr:cNvSpPr txBox="1"/>
      </xdr:nvSpPr>
      <xdr:spPr>
        <a:xfrm>
          <a:off x="17487900" y="44767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1.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a16="http://schemas.microsoft.com/office/drawing/2014/main" id="{00000000-0008-0000-1700-000003000000}"/>
            </a:ext>
            <a:ext uri="{C183D7F6-B498-43B3-948B-1728B52AA6E4}">
              <adec:decorative xmlns:adec="http://schemas.microsoft.com/office/drawing/2017/decorative"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a16="http://schemas.microsoft.com/office/drawing/2014/main" id="{00000000-0008-0000-1700-000004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a16="http://schemas.microsoft.com/office/drawing/2014/main" id="{00000000-0008-0000-1700-000005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a16="http://schemas.microsoft.com/office/drawing/2014/main" id="{00000000-0008-0000-1700-000006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a16="http://schemas.microsoft.com/office/drawing/2014/main" id="{00000000-0008-0000-1700-000007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a16="http://schemas.microsoft.com/office/drawing/2014/main" id="{00000000-0008-0000-1700-000009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5.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00B0F0"/>
  </sheetPr>
  <dimension ref="A1:Z98"/>
  <sheetViews>
    <sheetView workbookViewId="0">
      <selection activeCell="Q18" sqref="C18:Q18"/>
    </sheetView>
  </sheetViews>
  <sheetFormatPr defaultColWidth="9" defaultRowHeight="16.5" customHeight="1"/>
  <cols>
    <col min="1" max="2" width="3.75" style="19" customWidth="1"/>
    <col min="3" max="3" width="19.25" style="19" customWidth="1"/>
    <col min="4" max="4" width="15" style="19" customWidth="1"/>
    <col min="5" max="5" width="10.5" style="19" customWidth="1"/>
    <col min="6" max="6" width="5.375" style="19" customWidth="1"/>
    <col min="7" max="7" width="6.25" style="47" customWidth="1"/>
    <col min="8" max="8" width="10.875" style="19" customWidth="1"/>
    <col min="9" max="9" width="6.75" style="19" customWidth="1"/>
    <col min="10" max="10" width="7.5" style="47" customWidth="1"/>
    <col min="11" max="11" width="3.75" style="19" customWidth="1"/>
    <col min="12" max="12" width="5.25" style="19" customWidth="1"/>
    <col min="13" max="13" width="24.375" style="19" customWidth="1"/>
    <col min="14" max="14" width="10.625" style="19" customWidth="1"/>
    <col min="15" max="15" width="4.875" style="19" customWidth="1"/>
    <col min="16" max="16" width="10.875" style="19" customWidth="1"/>
    <col min="17" max="17" width="13.875" style="19" customWidth="1"/>
    <col min="18" max="18" width="5.875" style="19" customWidth="1"/>
    <col min="19" max="19" width="34.75" style="19" customWidth="1"/>
    <col min="20" max="20" width="9" style="19" customWidth="1"/>
    <col min="21" max="21" width="17.875" style="48" customWidth="1"/>
    <col min="22" max="22" width="9" style="48"/>
    <col min="23" max="23" width="13.875" style="48" customWidth="1"/>
    <col min="24" max="24" width="9" style="48"/>
    <col min="25" max="25" width="11.375" style="48" bestFit="1" customWidth="1"/>
    <col min="26" max="26" width="9" style="48"/>
    <col min="27" max="16384" width="9" style="19"/>
  </cols>
  <sheetData>
    <row r="1" spans="1:26" ht="18.75" customHeight="1">
      <c r="A1" s="107" t="s">
        <v>31073</v>
      </c>
      <c r="B1" s="1" t="s">
        <v>29</v>
      </c>
      <c r="C1" s="2" t="s">
        <v>30</v>
      </c>
      <c r="D1" s="3" t="s">
        <v>32386</v>
      </c>
      <c r="E1" s="2" t="s">
        <v>31</v>
      </c>
      <c r="F1" s="4" t="s">
        <v>32</v>
      </c>
      <c r="G1" s="5" t="s">
        <v>33</v>
      </c>
      <c r="H1" s="6" t="s">
        <v>34</v>
      </c>
      <c r="I1" s="7" t="s">
        <v>35</v>
      </c>
      <c r="J1" s="76" t="s">
        <v>36</v>
      </c>
      <c r="K1" s="9" t="s">
        <v>37</v>
      </c>
      <c r="L1" s="7" t="s">
        <v>38</v>
      </c>
      <c r="M1" s="10" t="s">
        <v>39</v>
      </c>
      <c r="N1" s="11" t="s">
        <v>30014</v>
      </c>
      <c r="O1" s="12" t="s">
        <v>40</v>
      </c>
      <c r="P1" s="8" t="s">
        <v>32387</v>
      </c>
      <c r="Q1" s="49" t="s">
        <v>41</v>
      </c>
      <c r="R1" s="13" t="s">
        <v>42</v>
      </c>
      <c r="S1" s="14" t="s">
        <v>32388</v>
      </c>
      <c r="T1" s="15" t="s">
        <v>32389</v>
      </c>
      <c r="U1" s="708" t="s">
        <v>31083</v>
      </c>
      <c r="V1" s="708" t="s">
        <v>16782</v>
      </c>
      <c r="W1" s="708" t="s">
        <v>32390</v>
      </c>
      <c r="X1" s="45" t="s">
        <v>200</v>
      </c>
      <c r="Y1" s="46" t="s">
        <v>32391</v>
      </c>
      <c r="Z1" s="708" t="s">
        <v>16784</v>
      </c>
    </row>
    <row r="2" spans="1:26" ht="16.5" customHeight="1">
      <c r="A2" s="20">
        <v>0</v>
      </c>
      <c r="B2" s="20">
        <v>1</v>
      </c>
      <c r="C2" s="21" t="s">
        <v>68</v>
      </c>
      <c r="D2" s="22" t="s">
        <v>29660</v>
      </c>
      <c r="E2" s="21" t="s">
        <v>29661</v>
      </c>
      <c r="F2" s="23">
        <v>2300</v>
      </c>
      <c r="G2" s="24">
        <v>23000</v>
      </c>
      <c r="H2" s="25"/>
      <c r="I2" s="26">
        <v>45709</v>
      </c>
      <c r="J2" s="27" t="s">
        <v>378</v>
      </c>
      <c r="K2" s="28">
        <v>2</v>
      </c>
      <c r="L2" s="26">
        <v>45709</v>
      </c>
      <c r="M2" s="29"/>
      <c r="N2" s="30" t="s">
        <v>120</v>
      </c>
      <c r="O2" s="31" t="s">
        <v>52</v>
      </c>
      <c r="P2" s="32" t="s">
        <v>121</v>
      </c>
      <c r="Q2" s="66" t="s">
        <v>206</v>
      </c>
      <c r="R2" s="34" t="s">
        <v>164</v>
      </c>
      <c r="S2" s="35" t="s">
        <v>29683</v>
      </c>
      <c r="T2" s="36"/>
      <c r="U2" s="37" t="s">
        <v>29660</v>
      </c>
      <c r="V2" s="708" t="s">
        <v>29633</v>
      </c>
      <c r="W2" s="37" t="s">
        <v>32338</v>
      </c>
      <c r="X2" s="40">
        <v>2300</v>
      </c>
      <c r="Y2" s="41">
        <v>23805</v>
      </c>
      <c r="Z2" s="37" t="s">
        <v>30998</v>
      </c>
    </row>
    <row r="3" spans="1:26" ht="15.75" customHeight="1">
      <c r="A3" s="20">
        <v>0</v>
      </c>
      <c r="B3" s="20">
        <v>5</v>
      </c>
      <c r="C3" s="21" t="s">
        <v>68</v>
      </c>
      <c r="D3" s="22" t="s">
        <v>29978</v>
      </c>
      <c r="E3" s="21" t="s">
        <v>29979</v>
      </c>
      <c r="F3" s="23">
        <v>1958</v>
      </c>
      <c r="G3" s="24">
        <v>23496</v>
      </c>
      <c r="H3" s="25"/>
      <c r="I3" s="26"/>
      <c r="J3" s="27"/>
      <c r="K3" s="28"/>
      <c r="L3" s="26">
        <v>45710</v>
      </c>
      <c r="M3" s="29" t="s">
        <v>798</v>
      </c>
      <c r="N3" s="30" t="s">
        <v>152</v>
      </c>
      <c r="O3" s="31" t="s">
        <v>52</v>
      </c>
      <c r="P3" s="32" t="s">
        <v>153</v>
      </c>
      <c r="Q3" s="66" t="s">
        <v>54</v>
      </c>
      <c r="R3" s="34" t="s">
        <v>55</v>
      </c>
      <c r="S3" s="35" t="s">
        <v>30016</v>
      </c>
      <c r="T3" s="36"/>
      <c r="U3" s="37" t="s">
        <v>29978</v>
      </c>
      <c r="V3" s="38" t="s">
        <v>32357</v>
      </c>
      <c r="W3" s="37" t="s">
        <v>32354</v>
      </c>
      <c r="X3" s="40">
        <v>1958</v>
      </c>
      <c r="Y3" s="41">
        <v>24583.5</v>
      </c>
      <c r="Z3" s="37" t="s">
        <v>31033</v>
      </c>
    </row>
    <row r="4" spans="1:26" ht="16.5" customHeight="1">
      <c r="A4" s="20">
        <v>0</v>
      </c>
      <c r="B4" s="20">
        <v>7</v>
      </c>
      <c r="C4" s="22" t="s">
        <v>126</v>
      </c>
      <c r="D4" s="2" t="s">
        <v>28423</v>
      </c>
      <c r="E4" s="21" t="s">
        <v>28424</v>
      </c>
      <c r="F4" s="23">
        <v>1960</v>
      </c>
      <c r="G4" s="24">
        <v>23520</v>
      </c>
      <c r="H4" s="25"/>
      <c r="I4" s="26"/>
      <c r="J4" s="27"/>
      <c r="K4" s="28"/>
      <c r="L4" s="26">
        <v>45710</v>
      </c>
      <c r="M4" s="29"/>
      <c r="N4" s="30" t="s">
        <v>30282</v>
      </c>
      <c r="O4" s="31" t="s">
        <v>52</v>
      </c>
      <c r="P4" s="32" t="s">
        <v>83</v>
      </c>
      <c r="Q4" s="33" t="s">
        <v>84</v>
      </c>
      <c r="R4" s="34" t="s">
        <v>55</v>
      </c>
      <c r="S4" s="35" t="s">
        <v>28464</v>
      </c>
      <c r="T4" s="36"/>
      <c r="U4" s="37"/>
      <c r="V4" s="37"/>
      <c r="W4" s="37"/>
      <c r="X4" s="40"/>
      <c r="Y4" s="41"/>
      <c r="Z4" s="37"/>
    </row>
    <row r="5" spans="1:26" ht="16.5" customHeight="1">
      <c r="A5" s="20">
        <v>0</v>
      </c>
      <c r="B5" s="20">
        <v>8</v>
      </c>
      <c r="C5" s="21" t="s">
        <v>126</v>
      </c>
      <c r="D5" s="22" t="s">
        <v>28425</v>
      </c>
      <c r="E5" s="21" t="s">
        <v>28426</v>
      </c>
      <c r="F5" s="23">
        <v>1568</v>
      </c>
      <c r="G5" s="24">
        <v>23520</v>
      </c>
      <c r="H5" s="25"/>
      <c r="I5" s="26"/>
      <c r="J5" s="27"/>
      <c r="K5" s="28"/>
      <c r="L5" s="26">
        <v>45710</v>
      </c>
      <c r="M5" s="29"/>
      <c r="N5" s="30" t="s">
        <v>95</v>
      </c>
      <c r="O5" s="31" t="s">
        <v>52</v>
      </c>
      <c r="P5" s="32" t="s">
        <v>112</v>
      </c>
      <c r="Q5" s="33" t="s">
        <v>84</v>
      </c>
      <c r="R5" s="34" t="s">
        <v>55</v>
      </c>
      <c r="S5" s="35" t="s">
        <v>28465</v>
      </c>
      <c r="T5" s="36"/>
      <c r="U5" s="37"/>
      <c r="V5" s="37"/>
      <c r="W5" s="37"/>
      <c r="X5" s="40"/>
      <c r="Y5" s="41"/>
      <c r="Z5" s="37"/>
    </row>
    <row r="6" spans="1:26" ht="16.5" customHeight="1">
      <c r="A6" s="20"/>
      <c r="B6" s="20">
        <v>1</v>
      </c>
      <c r="C6" s="21" t="s">
        <v>28859</v>
      </c>
      <c r="D6" s="22" t="s">
        <v>28987</v>
      </c>
      <c r="E6" s="21" t="s">
        <v>28988</v>
      </c>
      <c r="F6" s="23">
        <v>1980</v>
      </c>
      <c r="G6" s="24">
        <v>23760</v>
      </c>
      <c r="H6" s="25"/>
      <c r="I6" s="26"/>
      <c r="J6" s="27" t="s">
        <v>397</v>
      </c>
      <c r="K6" s="28"/>
      <c r="L6" s="26">
        <v>45700</v>
      </c>
      <c r="M6" s="49"/>
      <c r="N6" s="30" t="s">
        <v>960</v>
      </c>
      <c r="O6" s="31" t="s">
        <v>52</v>
      </c>
      <c r="P6" s="32" t="s">
        <v>29869</v>
      </c>
      <c r="Q6" s="66"/>
      <c r="R6" s="34" t="s">
        <v>55</v>
      </c>
      <c r="S6" s="35" t="s">
        <v>29104</v>
      </c>
      <c r="T6" s="36"/>
      <c r="U6" s="37"/>
      <c r="V6" s="37"/>
      <c r="W6" s="37"/>
      <c r="X6" s="40"/>
      <c r="Y6" s="41"/>
      <c r="Z6" s="37"/>
    </row>
    <row r="7" spans="1:26" ht="16.5" customHeight="1">
      <c r="A7" s="20"/>
      <c r="B7" s="20">
        <v>4</v>
      </c>
      <c r="C7" s="21" t="s">
        <v>103</v>
      </c>
      <c r="D7" s="22" t="s">
        <v>29399</v>
      </c>
      <c r="E7" s="21" t="s">
        <v>29400</v>
      </c>
      <c r="F7" s="23">
        <v>1500</v>
      </c>
      <c r="G7" s="24">
        <v>22500</v>
      </c>
      <c r="H7" s="25"/>
      <c r="I7" s="26"/>
      <c r="J7" s="27"/>
      <c r="K7" s="28"/>
      <c r="L7" s="26">
        <v>45710</v>
      </c>
      <c r="M7" s="29"/>
      <c r="N7" s="30" t="s">
        <v>234</v>
      </c>
      <c r="O7" s="31" t="s">
        <v>52</v>
      </c>
      <c r="P7" s="32" t="s">
        <v>6273</v>
      </c>
      <c r="Q7" s="66"/>
      <c r="R7" s="34" t="s">
        <v>55</v>
      </c>
      <c r="S7" s="35" t="s">
        <v>29410</v>
      </c>
      <c r="T7" s="36"/>
      <c r="U7" s="37"/>
      <c r="V7" s="37"/>
      <c r="W7" s="37"/>
      <c r="X7" s="40"/>
      <c r="Y7" s="41"/>
      <c r="Z7" s="37"/>
    </row>
    <row r="8" spans="1:26" ht="16.5" customHeight="1">
      <c r="A8" s="20"/>
      <c r="B8" s="20">
        <v>5</v>
      </c>
      <c r="C8" s="21" t="s">
        <v>68</v>
      </c>
      <c r="D8" s="22" t="s">
        <v>32392</v>
      </c>
      <c r="E8" s="21" t="s">
        <v>32393</v>
      </c>
      <c r="F8" s="23">
        <v>1917</v>
      </c>
      <c r="G8" s="24">
        <v>23004</v>
      </c>
      <c r="H8" s="25"/>
      <c r="I8" s="26"/>
      <c r="J8" s="27"/>
      <c r="K8" s="28"/>
      <c r="L8" s="26">
        <v>45711</v>
      </c>
      <c r="M8" s="29"/>
      <c r="N8" s="30" t="s">
        <v>95</v>
      </c>
      <c r="O8" s="31" t="s">
        <v>52</v>
      </c>
      <c r="P8" s="32" t="s">
        <v>83</v>
      </c>
      <c r="Q8" s="66"/>
      <c r="R8" s="34" t="s">
        <v>55</v>
      </c>
      <c r="S8" s="35" t="s">
        <v>32394</v>
      </c>
      <c r="T8" s="36"/>
      <c r="U8" s="37"/>
      <c r="V8" s="37"/>
      <c r="W8" s="37"/>
      <c r="X8" s="40"/>
      <c r="Y8" s="41"/>
      <c r="Z8" s="37"/>
    </row>
    <row r="9" spans="1:26" ht="16.5" customHeight="1">
      <c r="A9" s="20"/>
      <c r="B9" s="20">
        <v>6</v>
      </c>
      <c r="C9" s="21" t="s">
        <v>68</v>
      </c>
      <c r="D9" s="22" t="s">
        <v>32395</v>
      </c>
      <c r="E9" s="21" t="s">
        <v>32396</v>
      </c>
      <c r="F9" s="23">
        <v>1960</v>
      </c>
      <c r="G9" s="24">
        <v>23520</v>
      </c>
      <c r="H9" s="25"/>
      <c r="I9" s="26"/>
      <c r="J9" s="27"/>
      <c r="K9" s="28"/>
      <c r="L9" s="26">
        <v>45711</v>
      </c>
      <c r="M9" s="29"/>
      <c r="N9" s="30" t="s">
        <v>95</v>
      </c>
      <c r="O9" s="31" t="s">
        <v>52</v>
      </c>
      <c r="P9" s="32" t="s">
        <v>83</v>
      </c>
      <c r="Q9" s="66"/>
      <c r="R9" s="34" t="s">
        <v>55</v>
      </c>
      <c r="S9" s="35" t="s">
        <v>32397</v>
      </c>
      <c r="T9" s="36"/>
      <c r="U9" s="37"/>
      <c r="V9" s="37"/>
      <c r="W9" s="37"/>
      <c r="X9" s="42"/>
      <c r="Y9" s="41"/>
      <c r="Z9" s="37"/>
    </row>
    <row r="10" spans="1:26" ht="16.5" customHeight="1">
      <c r="A10" s="20"/>
      <c r="B10" s="20">
        <v>9</v>
      </c>
      <c r="C10" s="21" t="s">
        <v>510</v>
      </c>
      <c r="D10" s="22" t="s">
        <v>29824</v>
      </c>
      <c r="E10" s="21" t="s">
        <v>29825</v>
      </c>
      <c r="F10" s="23">
        <v>1958</v>
      </c>
      <c r="G10" s="24">
        <v>23496</v>
      </c>
      <c r="H10" s="25" t="s">
        <v>51</v>
      </c>
      <c r="I10" s="26"/>
      <c r="J10" s="27"/>
      <c r="K10" s="28"/>
      <c r="L10" s="26">
        <v>45718</v>
      </c>
      <c r="M10" s="29" t="s">
        <v>176</v>
      </c>
      <c r="N10" s="30" t="s">
        <v>177</v>
      </c>
      <c r="O10" s="31" t="s">
        <v>52</v>
      </c>
      <c r="P10" s="32" t="s">
        <v>74</v>
      </c>
      <c r="Q10" s="66"/>
      <c r="R10" s="34" t="s">
        <v>55</v>
      </c>
      <c r="S10" s="35" t="s">
        <v>29874</v>
      </c>
      <c r="T10" s="36"/>
      <c r="U10" s="37"/>
      <c r="V10" s="708"/>
      <c r="W10" s="37"/>
      <c r="X10" s="42"/>
      <c r="Y10" s="41"/>
      <c r="Z10" s="37"/>
    </row>
    <row r="11" spans="1:26" ht="16.149999999999999" customHeight="1">
      <c r="A11" s="20"/>
      <c r="B11" s="20">
        <v>10</v>
      </c>
      <c r="C11" s="21" t="s">
        <v>510</v>
      </c>
      <c r="D11" s="22" t="s">
        <v>29822</v>
      </c>
      <c r="E11" s="21" t="s">
        <v>29823</v>
      </c>
      <c r="F11" s="23">
        <v>1958</v>
      </c>
      <c r="G11" s="24">
        <v>23496</v>
      </c>
      <c r="H11" s="25" t="s">
        <v>51</v>
      </c>
      <c r="I11" s="26"/>
      <c r="J11" s="27"/>
      <c r="K11" s="28"/>
      <c r="L11" s="26">
        <v>45709</v>
      </c>
      <c r="M11" s="29" t="s">
        <v>176</v>
      </c>
      <c r="N11" s="30" t="s">
        <v>177</v>
      </c>
      <c r="O11" s="31" t="s">
        <v>52</v>
      </c>
      <c r="P11" s="32" t="s">
        <v>74</v>
      </c>
      <c r="Q11" s="66" t="s">
        <v>54</v>
      </c>
      <c r="R11" s="34" t="s">
        <v>55</v>
      </c>
      <c r="S11" s="35" t="s">
        <v>29875</v>
      </c>
      <c r="T11" s="36"/>
      <c r="U11" s="37"/>
      <c r="V11" s="37"/>
      <c r="W11" s="37"/>
      <c r="X11" s="42"/>
      <c r="Y11" s="41"/>
      <c r="Z11" s="37"/>
    </row>
    <row r="12" spans="1:26" ht="16.5" customHeight="1">
      <c r="A12" s="20"/>
      <c r="B12" s="20">
        <v>11</v>
      </c>
      <c r="C12" s="2" t="s">
        <v>510</v>
      </c>
      <c r="D12" s="3" t="s">
        <v>29820</v>
      </c>
      <c r="E12" s="2" t="s">
        <v>29821</v>
      </c>
      <c r="F12" s="4">
        <v>1958</v>
      </c>
      <c r="G12" s="5">
        <v>23496</v>
      </c>
      <c r="H12" s="6" t="s">
        <v>51</v>
      </c>
      <c r="I12" s="26"/>
      <c r="J12" s="27"/>
      <c r="K12" s="9"/>
      <c r="L12" s="7">
        <v>45709</v>
      </c>
      <c r="M12" s="10" t="s">
        <v>176</v>
      </c>
      <c r="N12" s="11" t="s">
        <v>28385</v>
      </c>
      <c r="O12" s="12" t="s">
        <v>52</v>
      </c>
      <c r="P12" s="8" t="s">
        <v>74</v>
      </c>
      <c r="Q12" s="66" t="s">
        <v>54</v>
      </c>
      <c r="R12" s="13" t="s">
        <v>55</v>
      </c>
      <c r="S12" s="14" t="s">
        <v>29876</v>
      </c>
      <c r="T12" s="15"/>
      <c r="U12" s="708"/>
      <c r="V12" s="708"/>
      <c r="W12" s="708"/>
      <c r="X12" s="45"/>
      <c r="Y12" s="46"/>
      <c r="Z12" s="37"/>
    </row>
    <row r="13" spans="1:26" ht="16.5" customHeight="1">
      <c r="A13" s="20"/>
      <c r="B13" s="20">
        <v>12</v>
      </c>
      <c r="C13" s="21" t="s">
        <v>29095</v>
      </c>
      <c r="D13" s="22" t="s">
        <v>31084</v>
      </c>
      <c r="E13" s="21" t="s">
        <v>31085</v>
      </c>
      <c r="F13" s="23">
        <v>1950</v>
      </c>
      <c r="G13" s="24">
        <v>23400</v>
      </c>
      <c r="H13" s="25"/>
      <c r="I13" s="26"/>
      <c r="J13" s="27"/>
      <c r="K13" s="28"/>
      <c r="L13" s="26">
        <v>45738</v>
      </c>
      <c r="M13" s="29"/>
      <c r="N13" s="30" t="s">
        <v>3296</v>
      </c>
      <c r="O13" s="31" t="s">
        <v>52</v>
      </c>
      <c r="P13" s="32" t="s">
        <v>1671</v>
      </c>
      <c r="Q13" s="66"/>
      <c r="R13" s="34" t="s">
        <v>55</v>
      </c>
      <c r="S13" s="35" t="s">
        <v>31086</v>
      </c>
      <c r="T13" s="36"/>
      <c r="U13" s="37"/>
      <c r="V13" s="37"/>
      <c r="W13" s="37"/>
      <c r="X13" s="42"/>
      <c r="Y13" s="41"/>
      <c r="Z13" s="37"/>
    </row>
    <row r="14" spans="1:26" ht="16.5" customHeight="1">
      <c r="A14" s="20"/>
      <c r="B14" s="20">
        <v>13</v>
      </c>
      <c r="C14" s="22" t="s">
        <v>103</v>
      </c>
      <c r="D14" s="2" t="s">
        <v>29768</v>
      </c>
      <c r="E14" s="21" t="s">
        <v>29769</v>
      </c>
      <c r="F14" s="23">
        <v>1500</v>
      </c>
      <c r="G14" s="24">
        <v>22500</v>
      </c>
      <c r="H14" s="25" t="s">
        <v>254</v>
      </c>
      <c r="I14" s="26"/>
      <c r="J14" s="27"/>
      <c r="K14" s="28"/>
      <c r="L14" s="7">
        <v>45739</v>
      </c>
      <c r="M14" s="29"/>
      <c r="N14" s="30" t="s">
        <v>234</v>
      </c>
      <c r="O14" s="31" t="s">
        <v>52</v>
      </c>
      <c r="P14" s="32" t="s">
        <v>25414</v>
      </c>
      <c r="Q14" s="66"/>
      <c r="R14" s="34" t="s">
        <v>55</v>
      </c>
      <c r="S14" s="35" t="s">
        <v>29877</v>
      </c>
      <c r="T14" s="36"/>
      <c r="U14" s="37"/>
      <c r="V14" s="37"/>
      <c r="W14" s="37"/>
      <c r="X14" s="42"/>
      <c r="Y14" s="41"/>
      <c r="Z14" s="37"/>
    </row>
    <row r="15" spans="1:26" ht="16.5" customHeight="1">
      <c r="A15" s="20"/>
      <c r="B15" s="20">
        <v>14</v>
      </c>
      <c r="C15" s="21" t="s">
        <v>103</v>
      </c>
      <c r="D15" s="22" t="s">
        <v>29704</v>
      </c>
      <c r="E15" s="21" t="s">
        <v>29705</v>
      </c>
      <c r="F15" s="23">
        <v>1960</v>
      </c>
      <c r="G15" s="24">
        <v>23520</v>
      </c>
      <c r="H15" s="25"/>
      <c r="I15" s="26"/>
      <c r="J15" s="27"/>
      <c r="K15" s="28"/>
      <c r="L15" s="26">
        <v>45745</v>
      </c>
      <c r="M15" s="29"/>
      <c r="N15" s="30" t="s">
        <v>82</v>
      </c>
      <c r="O15" s="31" t="s">
        <v>52</v>
      </c>
      <c r="P15" s="21" t="s">
        <v>83</v>
      </c>
      <c r="Q15" s="66"/>
      <c r="R15" s="34" t="s">
        <v>55</v>
      </c>
      <c r="S15" s="35" t="s">
        <v>29725</v>
      </c>
      <c r="T15" s="36"/>
      <c r="U15" s="37"/>
      <c r="V15" s="708"/>
      <c r="W15" s="708"/>
      <c r="X15" s="45"/>
      <c r="Y15" s="46"/>
      <c r="Z15" s="708"/>
    </row>
    <row r="16" spans="1:26" ht="16.5" customHeight="1">
      <c r="A16" s="20"/>
      <c r="B16" s="20">
        <v>15</v>
      </c>
      <c r="C16" s="21" t="s">
        <v>29095</v>
      </c>
      <c r="D16" s="22" t="s">
        <v>31087</v>
      </c>
      <c r="E16" s="21" t="s">
        <v>31088</v>
      </c>
      <c r="F16" s="23">
        <v>1950</v>
      </c>
      <c r="G16" s="24">
        <v>23400</v>
      </c>
      <c r="H16" s="25"/>
      <c r="I16" s="26"/>
      <c r="J16" s="27"/>
      <c r="K16" s="28"/>
      <c r="L16" s="7">
        <v>45749</v>
      </c>
      <c r="M16" s="29"/>
      <c r="N16" s="30" t="s">
        <v>1670</v>
      </c>
      <c r="O16" s="31" t="s">
        <v>52</v>
      </c>
      <c r="P16" s="32" t="s">
        <v>1671</v>
      </c>
      <c r="Q16" s="66"/>
      <c r="R16" s="34" t="s">
        <v>55</v>
      </c>
      <c r="S16" s="35" t="s">
        <v>31089</v>
      </c>
      <c r="T16" s="36"/>
      <c r="U16" s="37"/>
      <c r="V16" s="37"/>
      <c r="W16" s="37"/>
      <c r="X16" s="42"/>
      <c r="Y16" s="41"/>
      <c r="Z16" s="37"/>
    </row>
    <row r="17" spans="1:26" ht="16.5" customHeight="1">
      <c r="A17" s="20"/>
      <c r="B17" s="20">
        <v>16</v>
      </c>
      <c r="C17" s="21" t="s">
        <v>28859</v>
      </c>
      <c r="D17" s="22" t="s">
        <v>31090</v>
      </c>
      <c r="E17" s="21" t="s">
        <v>31091</v>
      </c>
      <c r="F17" s="23">
        <v>1985</v>
      </c>
      <c r="G17" s="24">
        <v>23820</v>
      </c>
      <c r="H17" s="25"/>
      <c r="I17" s="26"/>
      <c r="J17" s="27"/>
      <c r="K17" s="28"/>
      <c r="L17" s="26" t="s">
        <v>28558</v>
      </c>
      <c r="M17" s="29"/>
      <c r="N17" s="30" t="s">
        <v>263</v>
      </c>
      <c r="O17" s="31" t="s">
        <v>52</v>
      </c>
      <c r="P17" s="32" t="s">
        <v>53</v>
      </c>
      <c r="Q17" s="66"/>
      <c r="R17" s="34" t="s">
        <v>55</v>
      </c>
      <c r="S17" s="35" t="s">
        <v>31092</v>
      </c>
      <c r="T17" s="36"/>
      <c r="U17" s="37"/>
      <c r="V17" s="37"/>
      <c r="W17" s="37"/>
      <c r="X17" s="42"/>
      <c r="Y17" s="41"/>
      <c r="Z17" s="37"/>
    </row>
    <row r="18" spans="1:26" ht="16.5" customHeight="1">
      <c r="A18" s="20"/>
      <c r="B18" s="20">
        <v>17</v>
      </c>
      <c r="C18" s="21" t="s">
        <v>68</v>
      </c>
      <c r="D18" s="22" t="s">
        <v>29976</v>
      </c>
      <c r="E18" s="21" t="s">
        <v>29977</v>
      </c>
      <c r="F18" s="23">
        <v>1939</v>
      </c>
      <c r="G18" s="24">
        <v>23268</v>
      </c>
      <c r="H18" s="25"/>
      <c r="I18" s="26"/>
      <c r="J18" s="27"/>
      <c r="K18" s="28"/>
      <c r="L18" s="26">
        <v>45709</v>
      </c>
      <c r="M18" s="29" t="s">
        <v>136</v>
      </c>
      <c r="N18" s="30" t="s">
        <v>288</v>
      </c>
      <c r="O18" s="31" t="s">
        <v>52</v>
      </c>
      <c r="P18" s="32" t="s">
        <v>74</v>
      </c>
      <c r="Q18" s="66" t="s">
        <v>54</v>
      </c>
      <c r="R18" s="34" t="s">
        <v>55</v>
      </c>
      <c r="S18" s="35" t="s">
        <v>30017</v>
      </c>
      <c r="T18" s="36"/>
      <c r="U18" s="37"/>
      <c r="V18" s="37"/>
      <c r="W18" s="37"/>
      <c r="X18" s="42"/>
      <c r="Y18" s="41"/>
      <c r="Z18" s="37"/>
    </row>
    <row r="19" spans="1:26" ht="16.5" customHeight="1">
      <c r="A19" s="20"/>
      <c r="B19" s="20">
        <v>18</v>
      </c>
      <c r="C19" s="21" t="s">
        <v>68</v>
      </c>
      <c r="D19" s="22" t="s">
        <v>29703</v>
      </c>
      <c r="E19" s="21" t="s">
        <v>29723</v>
      </c>
      <c r="F19" s="23">
        <v>1960</v>
      </c>
      <c r="G19" s="24">
        <v>23520</v>
      </c>
      <c r="H19" s="25"/>
      <c r="I19" s="26"/>
      <c r="J19" s="27"/>
      <c r="K19" s="28"/>
      <c r="L19" s="26">
        <v>45714</v>
      </c>
      <c r="M19" s="29"/>
      <c r="N19" s="30" t="s">
        <v>95</v>
      </c>
      <c r="O19" s="31" t="s">
        <v>52</v>
      </c>
      <c r="P19" s="32" t="s">
        <v>83</v>
      </c>
      <c r="Q19" s="66"/>
      <c r="R19" s="34" t="s">
        <v>55</v>
      </c>
      <c r="S19" s="35" t="s">
        <v>29724</v>
      </c>
      <c r="T19" s="36"/>
      <c r="U19" s="37"/>
      <c r="V19" s="708"/>
      <c r="W19" s="708"/>
      <c r="X19" s="45"/>
      <c r="Y19" s="46"/>
      <c r="Z19" s="37"/>
    </row>
    <row r="20" spans="1:26" ht="16.5" customHeight="1">
      <c r="A20" s="20"/>
      <c r="B20" s="20">
        <v>19</v>
      </c>
      <c r="C20" s="21" t="s">
        <v>510</v>
      </c>
      <c r="D20" s="22" t="s">
        <v>29878</v>
      </c>
      <c r="E20" s="21" t="s">
        <v>29879</v>
      </c>
      <c r="F20" s="23">
        <v>1958</v>
      </c>
      <c r="G20" s="24">
        <v>23496</v>
      </c>
      <c r="H20" s="25" t="s">
        <v>51</v>
      </c>
      <c r="I20" s="26"/>
      <c r="J20" s="27"/>
      <c r="K20" s="28"/>
      <c r="L20" s="7" t="s">
        <v>28558</v>
      </c>
      <c r="M20" s="29" t="s">
        <v>176</v>
      </c>
      <c r="N20" s="30" t="s">
        <v>177</v>
      </c>
      <c r="O20" s="31" t="s">
        <v>52</v>
      </c>
      <c r="P20" s="32" t="s">
        <v>74</v>
      </c>
      <c r="Q20" s="66"/>
      <c r="R20" s="34" t="s">
        <v>55</v>
      </c>
      <c r="S20" s="35" t="s">
        <v>29880</v>
      </c>
      <c r="T20" s="36"/>
      <c r="U20" s="37"/>
      <c r="V20" s="37"/>
      <c r="W20" s="37"/>
      <c r="X20" s="42"/>
      <c r="Y20" s="41"/>
      <c r="Z20" s="37"/>
    </row>
    <row r="21" spans="1:26" ht="16.5" customHeight="1">
      <c r="A21" s="20"/>
      <c r="B21" s="20"/>
      <c r="C21" s="21"/>
      <c r="D21" s="22"/>
      <c r="E21" s="21"/>
      <c r="F21" s="23"/>
      <c r="G21" s="24"/>
      <c r="H21" s="25"/>
      <c r="I21" s="26"/>
      <c r="J21" s="27"/>
      <c r="K21" s="28"/>
      <c r="L21" s="26"/>
      <c r="M21" s="29"/>
      <c r="N21" s="30"/>
      <c r="O21" s="31"/>
      <c r="P21" s="32"/>
      <c r="Q21" s="66"/>
      <c r="R21" s="34"/>
      <c r="S21" s="35"/>
      <c r="T21" s="36"/>
      <c r="U21" s="37"/>
      <c r="V21" s="37"/>
      <c r="W21" s="37"/>
      <c r="X21" s="42"/>
      <c r="Y21" s="41"/>
      <c r="Z21" s="37"/>
    </row>
    <row r="22" spans="1:26" ht="16.5" customHeight="1">
      <c r="A22" s="20"/>
      <c r="B22" s="20"/>
      <c r="C22" s="21"/>
      <c r="D22" s="22"/>
      <c r="E22" s="21"/>
      <c r="F22" s="23"/>
      <c r="G22" s="24"/>
      <c r="H22" s="25"/>
      <c r="I22" s="26"/>
      <c r="J22" s="27"/>
      <c r="K22" s="28"/>
      <c r="L22" s="26"/>
      <c r="M22" s="29"/>
      <c r="N22" s="30"/>
      <c r="O22" s="31"/>
      <c r="P22" s="32"/>
      <c r="Q22" s="66"/>
      <c r="R22" s="34"/>
      <c r="S22" s="35"/>
      <c r="T22" s="36"/>
      <c r="U22" s="37"/>
      <c r="V22" s="37"/>
      <c r="W22" s="37"/>
      <c r="X22" s="42"/>
      <c r="Y22" s="41"/>
      <c r="Z22" s="37"/>
    </row>
    <row r="23" spans="1:26" customFormat="1">
      <c r="A23" s="20"/>
      <c r="B23" s="20"/>
      <c r="C23" s="21"/>
      <c r="D23" s="22"/>
      <c r="E23" s="21"/>
      <c r="F23" s="23"/>
      <c r="G23" s="24"/>
      <c r="H23" s="25"/>
      <c r="I23" s="26"/>
      <c r="J23" s="27"/>
      <c r="K23" s="28"/>
      <c r="L23" s="26"/>
      <c r="M23" s="29"/>
      <c r="N23" s="30"/>
      <c r="O23" s="31"/>
      <c r="P23" s="32"/>
      <c r="Q23" s="66"/>
      <c r="R23" s="34"/>
      <c r="S23" s="35"/>
      <c r="T23" s="36"/>
      <c r="U23" s="37"/>
      <c r="V23" s="37"/>
      <c r="W23" s="37"/>
      <c r="X23" s="40"/>
      <c r="Y23" s="41"/>
      <c r="Z23" s="37"/>
    </row>
    <row r="24" spans="1:26" customFormat="1">
      <c r="A24" s="20"/>
      <c r="B24" s="20"/>
      <c r="C24" s="21"/>
      <c r="D24" s="22"/>
      <c r="E24" s="21"/>
      <c r="F24" s="23"/>
      <c r="G24" s="24"/>
      <c r="H24" s="25"/>
      <c r="I24" s="26"/>
      <c r="J24" s="27"/>
      <c r="K24" s="28"/>
      <c r="L24" s="26"/>
      <c r="M24" s="49"/>
      <c r="N24" s="30"/>
      <c r="O24" s="31"/>
      <c r="P24" s="32"/>
      <c r="Q24" s="49"/>
      <c r="R24" s="34"/>
      <c r="S24" s="35"/>
      <c r="T24" s="36"/>
      <c r="U24" s="37"/>
      <c r="V24" s="37"/>
      <c r="W24" s="37"/>
      <c r="X24" s="40"/>
      <c r="Y24" s="41"/>
      <c r="Z24" s="37"/>
    </row>
    <row r="25" spans="1:26" customFormat="1">
      <c r="A25" s="20"/>
      <c r="B25" s="20"/>
      <c r="C25" s="21"/>
      <c r="D25" s="22"/>
      <c r="E25" s="21"/>
      <c r="F25" s="23"/>
      <c r="G25" s="24"/>
      <c r="H25" s="25"/>
      <c r="I25" s="26"/>
      <c r="J25" s="27"/>
      <c r="K25" s="28"/>
      <c r="L25" s="26"/>
      <c r="M25" s="29"/>
      <c r="N25" s="30"/>
      <c r="O25" s="31"/>
      <c r="P25" s="32"/>
      <c r="Q25" s="66"/>
      <c r="R25" s="34"/>
      <c r="S25" s="35"/>
      <c r="T25" s="36"/>
      <c r="U25" s="37"/>
      <c r="V25" s="38"/>
      <c r="W25" s="39"/>
      <c r="X25" s="40"/>
      <c r="Y25" s="41"/>
      <c r="Z25" s="37"/>
    </row>
    <row r="26" spans="1:26" customFormat="1">
      <c r="A26" s="20"/>
      <c r="B26" s="20"/>
      <c r="C26" s="21"/>
      <c r="D26" s="3"/>
      <c r="E26" s="2"/>
      <c r="F26" s="4"/>
      <c r="G26" s="5"/>
      <c r="H26" s="6"/>
      <c r="I26" s="26"/>
      <c r="J26" s="27"/>
      <c r="K26" s="9"/>
      <c r="L26" s="26"/>
      <c r="M26" s="10"/>
      <c r="N26" s="11"/>
      <c r="O26" s="31"/>
      <c r="P26" s="21"/>
      <c r="Q26" s="49"/>
      <c r="R26" s="34"/>
      <c r="S26" s="14"/>
      <c r="T26" s="15"/>
      <c r="U26" s="708"/>
      <c r="V26" s="38"/>
      <c r="W26" s="743"/>
      <c r="X26" s="40"/>
      <c r="Y26" s="46"/>
      <c r="Z26" s="37"/>
    </row>
    <row r="27" spans="1:26" customFormat="1">
      <c r="A27" s="20"/>
      <c r="B27" s="20"/>
      <c r="C27" s="21"/>
      <c r="D27" s="22"/>
      <c r="E27" s="21"/>
      <c r="F27" s="23"/>
      <c r="G27" s="24"/>
      <c r="H27" s="25"/>
      <c r="I27" s="26"/>
      <c r="J27" s="27"/>
      <c r="K27" s="28"/>
      <c r="L27" s="26"/>
      <c r="M27" s="29"/>
      <c r="N27" s="30"/>
      <c r="O27" s="31"/>
      <c r="P27" s="32"/>
      <c r="Q27" s="66"/>
      <c r="R27" s="34"/>
      <c r="S27" s="35"/>
      <c r="T27" s="36"/>
      <c r="U27" s="37"/>
      <c r="V27" s="38"/>
      <c r="W27" s="39"/>
      <c r="X27" s="40"/>
      <c r="Y27" s="41"/>
      <c r="Z27" s="37"/>
    </row>
    <row r="28" spans="1:26" ht="16.5" customHeight="1">
      <c r="A28" s="20"/>
      <c r="B28" s="20"/>
      <c r="C28" s="21"/>
      <c r="D28" s="22"/>
      <c r="E28" s="21"/>
      <c r="F28" s="23"/>
      <c r="G28" s="24"/>
      <c r="H28" s="25"/>
      <c r="I28" s="26"/>
      <c r="J28" s="27"/>
      <c r="K28" s="28"/>
      <c r="L28" s="26"/>
      <c r="M28" s="29"/>
      <c r="N28" s="30"/>
      <c r="O28" s="31"/>
      <c r="P28" s="32"/>
      <c r="Q28" s="66"/>
      <c r="R28" s="34"/>
      <c r="S28" s="35"/>
      <c r="T28" s="36"/>
      <c r="U28" s="37"/>
      <c r="V28" s="37"/>
      <c r="W28" s="37"/>
      <c r="X28" s="42"/>
      <c r="Y28" s="41"/>
      <c r="Z28" s="37"/>
    </row>
    <row r="29" spans="1:26" ht="16.5" customHeight="1">
      <c r="A29" s="20"/>
      <c r="B29" s="20"/>
      <c r="C29" s="21"/>
      <c r="D29" s="22"/>
      <c r="E29" s="21"/>
      <c r="F29" s="23"/>
      <c r="G29" s="24"/>
      <c r="H29" s="25"/>
      <c r="I29" s="26"/>
      <c r="J29" s="27"/>
      <c r="K29" s="28"/>
      <c r="L29" s="26"/>
      <c r="M29" s="29"/>
      <c r="N29" s="30"/>
      <c r="O29" s="31"/>
      <c r="P29" s="32"/>
      <c r="Q29" s="66"/>
      <c r="R29" s="34"/>
      <c r="S29" s="35"/>
      <c r="T29" s="36"/>
      <c r="U29" s="37"/>
      <c r="V29" s="37"/>
      <c r="W29" s="37"/>
      <c r="X29" s="42"/>
      <c r="Y29" s="41"/>
      <c r="Z29" s="37"/>
    </row>
    <row r="30" spans="1:26" ht="16.5" customHeight="1">
      <c r="A30" s="20"/>
      <c r="B30" s="20"/>
      <c r="C30" s="21"/>
      <c r="D30" s="22"/>
      <c r="E30" s="21"/>
      <c r="F30" s="23"/>
      <c r="G30" s="24"/>
      <c r="H30" s="25"/>
      <c r="I30" s="26"/>
      <c r="J30" s="27"/>
      <c r="K30" s="9"/>
      <c r="L30" s="26"/>
      <c r="M30" s="29"/>
      <c r="N30" s="30"/>
      <c r="O30" s="31"/>
      <c r="P30" s="32"/>
      <c r="Q30" s="66"/>
      <c r="R30" s="34"/>
      <c r="S30" s="35"/>
      <c r="T30" s="36"/>
      <c r="U30" s="37"/>
      <c r="V30" s="37"/>
      <c r="W30" s="708"/>
      <c r="X30" s="42"/>
      <c r="Y30" s="41"/>
      <c r="Z30" s="37"/>
    </row>
    <row r="31" spans="1:26" ht="16.5" customHeight="1">
      <c r="A31" s="20"/>
      <c r="B31" s="20"/>
      <c r="C31" s="21"/>
      <c r="D31" s="22"/>
      <c r="E31" s="21"/>
      <c r="F31" s="23"/>
      <c r="G31" s="24"/>
      <c r="H31" s="25"/>
      <c r="I31" s="26"/>
      <c r="J31" s="27"/>
      <c r="K31" s="28"/>
      <c r="L31" s="26"/>
      <c r="M31" s="29"/>
      <c r="N31" s="30"/>
      <c r="O31" s="31"/>
      <c r="P31" s="32"/>
      <c r="Q31" s="66"/>
      <c r="R31" s="34"/>
      <c r="S31" s="35"/>
      <c r="T31" s="36"/>
      <c r="U31" s="37"/>
      <c r="V31" s="37"/>
      <c r="W31" s="37"/>
      <c r="X31" s="42"/>
      <c r="Y31" s="41"/>
      <c r="Z31" s="37"/>
    </row>
    <row r="32" spans="1:26" ht="16.5" customHeight="1">
      <c r="A32" s="20"/>
      <c r="B32" s="20"/>
      <c r="C32" s="21"/>
      <c r="D32" s="22"/>
      <c r="E32" s="21"/>
      <c r="F32" s="23"/>
      <c r="G32" s="24"/>
      <c r="H32" s="25"/>
      <c r="I32" s="26"/>
      <c r="J32" s="27"/>
      <c r="K32" s="28"/>
      <c r="L32" s="7"/>
      <c r="M32" s="29"/>
      <c r="N32" s="30"/>
      <c r="O32" s="31"/>
      <c r="P32" s="32"/>
      <c r="Q32" s="66"/>
      <c r="R32" s="34"/>
      <c r="S32" s="35"/>
      <c r="T32" s="36"/>
      <c r="U32" s="37"/>
      <c r="V32" s="37"/>
      <c r="W32" s="708"/>
      <c r="X32" s="45"/>
      <c r="Y32" s="46"/>
      <c r="Z32" s="37"/>
    </row>
    <row r="33" spans="1:26" ht="16.5" customHeight="1">
      <c r="A33" s="20"/>
      <c r="B33" s="20"/>
      <c r="C33" s="21"/>
      <c r="D33" s="22"/>
      <c r="E33" s="21"/>
      <c r="F33" s="23"/>
      <c r="G33" s="24"/>
      <c r="H33" s="25"/>
      <c r="I33" s="26"/>
      <c r="J33" s="27"/>
      <c r="K33" s="28"/>
      <c r="L33" s="26"/>
      <c r="M33" s="29"/>
      <c r="N33" s="30"/>
      <c r="O33" s="31"/>
      <c r="P33" s="32"/>
      <c r="Q33" s="66"/>
      <c r="R33" s="34"/>
      <c r="S33" s="35"/>
      <c r="T33" s="36"/>
      <c r="U33" s="37"/>
      <c r="V33" s="708"/>
      <c r="W33" s="708"/>
      <c r="X33" s="45"/>
      <c r="Y33" s="46"/>
      <c r="Z33" s="37"/>
    </row>
    <row r="34" spans="1:26" ht="16.5" customHeight="1">
      <c r="A34" s="20"/>
      <c r="B34" s="20"/>
      <c r="C34" s="21"/>
      <c r="D34" s="22"/>
      <c r="E34" s="21"/>
      <c r="F34" s="23"/>
      <c r="G34" s="24"/>
      <c r="H34" s="25"/>
      <c r="I34" s="26"/>
      <c r="J34" s="27"/>
      <c r="K34" s="28"/>
      <c r="L34" s="7"/>
      <c r="M34" s="29"/>
      <c r="N34" s="30"/>
      <c r="O34" s="31"/>
      <c r="P34" s="32"/>
      <c r="Q34" s="66"/>
      <c r="R34" s="34"/>
      <c r="S34" s="35"/>
      <c r="T34" s="36"/>
      <c r="U34" s="37"/>
      <c r="V34" s="37"/>
      <c r="W34" s="37"/>
      <c r="X34" s="42"/>
      <c r="Y34" s="41"/>
      <c r="Z34" s="37"/>
    </row>
    <row r="35" spans="1:26" ht="16.5" customHeight="1">
      <c r="A35" s="20"/>
      <c r="B35" s="20"/>
      <c r="C35" s="21"/>
      <c r="D35" s="22"/>
      <c r="E35" s="21"/>
      <c r="F35" s="23"/>
      <c r="G35" s="24"/>
      <c r="H35" s="25"/>
      <c r="I35" s="26"/>
      <c r="J35" s="27"/>
      <c r="K35" s="28"/>
      <c r="L35" s="26"/>
      <c r="M35" s="29"/>
      <c r="N35" s="30"/>
      <c r="O35" s="31"/>
      <c r="P35" s="32"/>
      <c r="Q35" s="66"/>
      <c r="R35" s="34"/>
      <c r="S35" s="35"/>
      <c r="T35" s="36"/>
      <c r="U35" s="37"/>
      <c r="V35" s="37"/>
      <c r="W35" s="37"/>
      <c r="X35" s="42"/>
      <c r="Y35" s="41"/>
      <c r="Z35" s="37"/>
    </row>
    <row r="36" spans="1:26" ht="16.5" customHeight="1">
      <c r="A36" s="20"/>
      <c r="B36" s="20"/>
      <c r="C36" s="21"/>
      <c r="D36" s="22"/>
      <c r="E36" s="21"/>
      <c r="F36" s="23"/>
      <c r="G36" s="24"/>
      <c r="H36" s="25"/>
      <c r="I36" s="26"/>
      <c r="J36" s="27"/>
      <c r="K36" s="28"/>
      <c r="L36" s="7"/>
      <c r="M36" s="29"/>
      <c r="N36" s="30"/>
      <c r="O36" s="31"/>
      <c r="P36" s="32"/>
      <c r="Q36" s="66"/>
      <c r="R36" s="34"/>
      <c r="S36" s="35"/>
      <c r="T36" s="36"/>
      <c r="U36" s="37"/>
      <c r="V36" s="37"/>
      <c r="W36" s="37"/>
      <c r="X36" s="42"/>
      <c r="Y36" s="41"/>
      <c r="Z36" s="37"/>
    </row>
    <row r="37" spans="1:26" ht="16.5" customHeight="1">
      <c r="A37" s="20"/>
      <c r="B37" s="20"/>
      <c r="C37" s="21"/>
      <c r="D37" s="22"/>
      <c r="E37" s="21"/>
      <c r="F37" s="23"/>
      <c r="G37" s="24"/>
      <c r="H37" s="25"/>
      <c r="I37" s="26"/>
      <c r="J37" s="27"/>
      <c r="K37" s="28"/>
      <c r="L37" s="26"/>
      <c r="M37" s="29"/>
      <c r="N37" s="30"/>
      <c r="O37" s="31"/>
      <c r="P37" s="32"/>
      <c r="Q37" s="66"/>
      <c r="R37" s="34"/>
      <c r="S37" s="35"/>
      <c r="T37" s="36"/>
      <c r="U37" s="37"/>
      <c r="V37" s="37"/>
      <c r="W37" s="37"/>
      <c r="X37" s="42"/>
      <c r="Y37" s="41"/>
      <c r="Z37" s="37"/>
    </row>
    <row r="38" spans="1:26" ht="16.5" customHeight="1">
      <c r="A38" s="20"/>
      <c r="B38" s="20"/>
      <c r="C38" s="21"/>
      <c r="D38" s="22"/>
      <c r="E38" s="21"/>
      <c r="F38" s="23"/>
      <c r="G38" s="24"/>
      <c r="H38" s="25"/>
      <c r="I38" s="26"/>
      <c r="J38" s="27"/>
      <c r="K38" s="28"/>
      <c r="L38" s="26"/>
      <c r="M38" s="29"/>
      <c r="N38" s="30"/>
      <c r="O38" s="31"/>
      <c r="P38" s="32"/>
      <c r="Q38" s="66"/>
      <c r="R38" s="34"/>
      <c r="S38" s="35"/>
      <c r="T38" s="36"/>
      <c r="U38" s="37"/>
      <c r="V38" s="37"/>
      <c r="W38" s="37"/>
      <c r="X38" s="42"/>
      <c r="Y38" s="41"/>
      <c r="Z38" s="37"/>
    </row>
    <row r="39" spans="1:26" ht="16.5" customHeight="1">
      <c r="A39" s="20"/>
      <c r="B39" s="20"/>
      <c r="C39" s="21"/>
      <c r="D39" s="22"/>
      <c r="E39" s="21"/>
      <c r="F39" s="23"/>
      <c r="G39" s="24"/>
      <c r="H39" s="25"/>
      <c r="I39" s="26"/>
      <c r="J39" s="27"/>
      <c r="K39" s="28"/>
      <c r="L39" s="26"/>
      <c r="M39" s="29"/>
      <c r="N39" s="30"/>
      <c r="O39" s="31"/>
      <c r="P39" s="32"/>
      <c r="Q39" s="66"/>
      <c r="R39" s="34"/>
      <c r="S39" s="35"/>
      <c r="T39" s="36"/>
      <c r="U39" s="37"/>
      <c r="V39" s="37"/>
      <c r="W39" s="37"/>
      <c r="X39" s="42"/>
      <c r="Y39" s="41"/>
      <c r="Z39" s="37"/>
    </row>
    <row r="40" spans="1:26" ht="16.5" customHeight="1">
      <c r="A40" s="20"/>
      <c r="B40" s="20"/>
      <c r="C40" s="21"/>
      <c r="D40" s="22"/>
      <c r="E40" s="21"/>
      <c r="F40" s="23"/>
      <c r="G40" s="24"/>
      <c r="H40" s="25"/>
      <c r="I40" s="26"/>
      <c r="J40" s="27"/>
      <c r="K40" s="28"/>
      <c r="L40" s="7"/>
      <c r="M40" s="29"/>
      <c r="N40" s="30"/>
      <c r="O40" s="31"/>
      <c r="P40" s="32"/>
      <c r="Q40" s="66"/>
      <c r="R40" s="34"/>
      <c r="S40" s="35"/>
      <c r="T40" s="36"/>
      <c r="U40" s="37"/>
      <c r="V40" s="37"/>
      <c r="W40" s="37"/>
      <c r="X40" s="42"/>
      <c r="Y40" s="41"/>
      <c r="Z40" s="37"/>
    </row>
    <row r="41" spans="1:26" ht="16.5" customHeight="1">
      <c r="A41" s="20"/>
      <c r="B41" s="20"/>
      <c r="C41" s="21"/>
      <c r="D41" s="22"/>
      <c r="E41" s="21"/>
      <c r="F41" s="23"/>
      <c r="G41" s="24"/>
      <c r="H41" s="25"/>
      <c r="I41" s="26"/>
      <c r="J41" s="27"/>
      <c r="K41" s="28"/>
      <c r="L41" s="26"/>
      <c r="M41" s="29"/>
      <c r="N41" s="30"/>
      <c r="O41" s="31"/>
      <c r="P41" s="32"/>
      <c r="Q41" s="66"/>
      <c r="R41" s="34"/>
      <c r="S41" s="35"/>
      <c r="T41" s="36"/>
      <c r="U41" s="37"/>
      <c r="V41" s="37"/>
      <c r="W41" s="37"/>
      <c r="X41" s="42"/>
      <c r="Y41" s="41"/>
      <c r="Z41" s="37"/>
    </row>
    <row r="42" spans="1:26" ht="16.5" customHeight="1">
      <c r="A42" s="20"/>
      <c r="B42" s="20"/>
      <c r="C42" s="21"/>
      <c r="D42" s="22"/>
      <c r="E42" s="21"/>
      <c r="F42" s="23"/>
      <c r="G42" s="24"/>
      <c r="H42" s="6"/>
      <c r="I42" s="26"/>
      <c r="J42" s="27"/>
      <c r="K42" s="28"/>
      <c r="L42" s="26"/>
      <c r="M42" s="44"/>
      <c r="N42" s="30"/>
      <c r="O42" s="31"/>
      <c r="P42" s="32"/>
      <c r="Q42" s="66"/>
      <c r="R42" s="34"/>
      <c r="S42" s="35"/>
      <c r="T42" s="36"/>
      <c r="U42" s="37"/>
      <c r="V42" s="37"/>
      <c r="W42" s="37"/>
      <c r="X42" s="42"/>
      <c r="Y42" s="41"/>
      <c r="Z42" s="37"/>
    </row>
    <row r="43" spans="1:26" ht="16.5" customHeight="1">
      <c r="A43" s="20"/>
      <c r="B43" s="20"/>
      <c r="C43" s="21"/>
      <c r="D43" s="22"/>
      <c r="E43" s="21"/>
      <c r="F43" s="23"/>
      <c r="G43" s="24"/>
      <c r="H43" s="25"/>
      <c r="I43" s="26"/>
      <c r="J43" s="27"/>
      <c r="K43" s="28"/>
      <c r="L43" s="26"/>
      <c r="M43" s="29"/>
      <c r="N43" s="30"/>
      <c r="O43" s="31"/>
      <c r="P43" s="32"/>
      <c r="Q43" s="66"/>
      <c r="R43" s="34"/>
      <c r="S43" s="35"/>
      <c r="T43" s="36"/>
      <c r="U43" s="37"/>
      <c r="V43" s="37"/>
      <c r="W43" s="37"/>
      <c r="X43" s="42"/>
      <c r="Y43" s="41"/>
      <c r="Z43" s="37"/>
    </row>
    <row r="44" spans="1:26" ht="16.5" customHeight="1">
      <c r="A44" s="20"/>
      <c r="B44" s="20"/>
      <c r="C44" s="21"/>
      <c r="D44" s="22"/>
      <c r="E44" s="21"/>
      <c r="F44" s="23"/>
      <c r="G44" s="24"/>
      <c r="H44" s="25"/>
      <c r="I44" s="26"/>
      <c r="J44" s="27"/>
      <c r="K44" s="28"/>
      <c r="L44" s="26"/>
      <c r="M44" s="29"/>
      <c r="N44" s="30"/>
      <c r="O44" s="31"/>
      <c r="P44" s="32"/>
      <c r="Q44" s="66"/>
      <c r="R44" s="34"/>
      <c r="S44" s="35"/>
      <c r="T44" s="36"/>
      <c r="U44" s="37"/>
      <c r="V44" s="708"/>
      <c r="W44" s="37"/>
      <c r="X44" s="42"/>
      <c r="Y44" s="41"/>
      <c r="Z44" s="37"/>
    </row>
    <row r="45" spans="1:26" ht="16.5" customHeight="1">
      <c r="A45" s="20"/>
      <c r="B45" s="20"/>
      <c r="C45" s="21"/>
      <c r="D45" s="2"/>
      <c r="E45" s="21"/>
      <c r="F45" s="23"/>
      <c r="G45" s="24"/>
      <c r="H45" s="25"/>
      <c r="I45" s="26"/>
      <c r="J45" s="76"/>
      <c r="K45" s="28"/>
      <c r="L45" s="26"/>
      <c r="M45" s="29"/>
      <c r="N45" s="30"/>
      <c r="O45" s="31"/>
      <c r="P45" s="32"/>
      <c r="Q45" s="66"/>
      <c r="R45" s="34"/>
      <c r="S45" s="35"/>
      <c r="T45" s="36"/>
      <c r="U45" s="37"/>
      <c r="V45" s="708"/>
      <c r="W45" s="708"/>
      <c r="X45" s="45"/>
      <c r="Y45" s="46"/>
      <c r="Z45" s="37"/>
    </row>
    <row r="46" spans="1:26" ht="16.5" customHeight="1">
      <c r="A46" s="20"/>
      <c r="B46" s="20"/>
      <c r="C46" s="21"/>
      <c r="D46" s="22"/>
      <c r="E46" s="21"/>
      <c r="F46" s="23"/>
      <c r="G46" s="24"/>
      <c r="H46" s="25"/>
      <c r="I46" s="26"/>
      <c r="J46" s="27"/>
      <c r="K46" s="28"/>
      <c r="L46" s="26"/>
      <c r="M46" s="29"/>
      <c r="N46" s="30"/>
      <c r="O46" s="31"/>
      <c r="P46" s="32"/>
      <c r="Q46" s="66"/>
      <c r="R46" s="34"/>
      <c r="S46" s="35"/>
      <c r="T46" s="36"/>
      <c r="U46" s="37"/>
      <c r="V46" s="37"/>
      <c r="W46" s="37"/>
      <c r="X46" s="42"/>
      <c r="Y46" s="41"/>
      <c r="Z46" s="37"/>
    </row>
    <row r="47" spans="1:26" ht="16.5" customHeight="1">
      <c r="A47" s="20"/>
      <c r="B47" s="20"/>
      <c r="C47" s="21"/>
      <c r="D47" s="22"/>
      <c r="E47" s="21"/>
      <c r="F47" s="23"/>
      <c r="G47" s="24"/>
      <c r="H47" s="25"/>
      <c r="I47" s="26"/>
      <c r="J47" s="27"/>
      <c r="K47" s="28"/>
      <c r="L47" s="26"/>
      <c r="M47" s="29"/>
      <c r="N47" s="30"/>
      <c r="O47" s="31"/>
      <c r="P47" s="32"/>
      <c r="Q47" s="66"/>
      <c r="R47" s="34"/>
      <c r="S47" s="35"/>
      <c r="T47" s="36"/>
      <c r="U47" s="37"/>
      <c r="V47" s="37"/>
      <c r="W47" s="37"/>
      <c r="X47" s="42"/>
      <c r="Y47" s="41"/>
      <c r="Z47" s="37"/>
    </row>
    <row r="48" spans="1:26" ht="16.5" customHeight="1">
      <c r="A48" s="20"/>
      <c r="B48" s="20"/>
      <c r="C48" s="21"/>
      <c r="D48" s="22"/>
      <c r="E48" s="21"/>
      <c r="F48" s="23"/>
      <c r="G48" s="24"/>
      <c r="H48" s="25"/>
      <c r="I48" s="26"/>
      <c r="J48" s="27"/>
      <c r="K48" s="9"/>
      <c r="L48" s="26"/>
      <c r="M48" s="29"/>
      <c r="N48" s="30"/>
      <c r="O48" s="31"/>
      <c r="P48" s="32"/>
      <c r="Q48" s="66"/>
      <c r="R48" s="34"/>
      <c r="S48" s="35"/>
      <c r="T48" s="36"/>
      <c r="U48" s="37"/>
      <c r="V48" s="708"/>
      <c r="W48" s="708"/>
      <c r="X48" s="42"/>
      <c r="Y48" s="41"/>
      <c r="Z48" s="37"/>
    </row>
    <row r="49" spans="1:26" customFormat="1">
      <c r="A49" s="20"/>
      <c r="B49" s="20"/>
      <c r="C49" s="21"/>
      <c r="D49" s="22"/>
      <c r="E49" s="21"/>
      <c r="F49" s="23"/>
      <c r="G49" s="24"/>
      <c r="H49" s="25"/>
      <c r="I49" s="7"/>
      <c r="J49" s="27"/>
      <c r="K49" s="28"/>
      <c r="L49" s="26"/>
      <c r="M49" s="29"/>
      <c r="N49" s="30"/>
      <c r="O49" s="31"/>
      <c r="P49" s="32"/>
      <c r="Q49" s="66"/>
      <c r="R49" s="34"/>
      <c r="S49" s="35"/>
      <c r="T49" s="36"/>
      <c r="U49" s="37"/>
      <c r="V49" s="37"/>
      <c r="W49" s="708"/>
      <c r="X49" s="139"/>
      <c r="Y49" s="46"/>
      <c r="Z49" s="37"/>
    </row>
    <row r="50" spans="1:26" ht="16.5" customHeight="1">
      <c r="A50" s="20"/>
      <c r="B50" s="20"/>
      <c r="C50" s="21"/>
      <c r="D50" s="22"/>
      <c r="E50" s="21"/>
      <c r="F50" s="23"/>
      <c r="G50" s="24"/>
      <c r="H50" s="25"/>
      <c r="I50" s="26"/>
      <c r="J50" s="27"/>
      <c r="K50" s="28"/>
      <c r="L50" s="26"/>
      <c r="M50" s="44"/>
      <c r="N50" s="30"/>
      <c r="O50" s="31"/>
      <c r="P50" s="30"/>
      <c r="Q50" s="66"/>
      <c r="R50" s="34"/>
      <c r="S50" s="35"/>
      <c r="T50" s="36"/>
      <c r="U50" s="37"/>
      <c r="V50" s="37"/>
      <c r="W50" s="37"/>
      <c r="X50" s="45"/>
      <c r="Y50" s="46"/>
      <c r="Z50" s="37"/>
    </row>
    <row r="51" spans="1:26" ht="16.5" customHeight="1">
      <c r="A51" s="20"/>
      <c r="B51" s="20"/>
      <c r="C51" s="21"/>
      <c r="D51" s="22"/>
      <c r="E51" s="21"/>
      <c r="F51" s="23"/>
      <c r="G51" s="24"/>
      <c r="H51" s="25"/>
      <c r="I51" s="26"/>
      <c r="J51" s="27"/>
      <c r="K51" s="28"/>
      <c r="L51" s="7"/>
      <c r="M51" s="29"/>
      <c r="N51" s="30"/>
      <c r="O51" s="31"/>
      <c r="P51" s="32"/>
      <c r="Q51" s="66"/>
      <c r="R51" s="34"/>
      <c r="S51" s="35"/>
      <c r="T51" s="36"/>
      <c r="U51" s="37"/>
      <c r="V51" s="37"/>
      <c r="W51" s="37"/>
      <c r="X51" s="42"/>
      <c r="Y51" s="41"/>
      <c r="Z51" s="37"/>
    </row>
    <row r="52" spans="1:26" ht="16.5" customHeight="1">
      <c r="A52" s="20"/>
      <c r="B52" s="20"/>
      <c r="C52" s="21"/>
      <c r="D52" s="22"/>
      <c r="E52" s="21"/>
      <c r="F52" s="23"/>
      <c r="G52" s="24"/>
      <c r="H52" s="6"/>
      <c r="I52" s="26"/>
      <c r="J52" s="27"/>
      <c r="K52" s="9"/>
      <c r="L52" s="26"/>
      <c r="M52" s="44"/>
      <c r="N52" s="30"/>
      <c r="O52" s="31"/>
      <c r="P52" s="32"/>
      <c r="Q52" s="66"/>
      <c r="R52" s="34"/>
      <c r="S52" s="35"/>
      <c r="T52" s="36"/>
      <c r="U52" s="37"/>
      <c r="V52" s="37"/>
      <c r="W52" s="37"/>
      <c r="X52" s="42"/>
      <c r="Y52" s="41"/>
      <c r="Z52" s="37"/>
    </row>
    <row r="53" spans="1:26" ht="16.5" customHeight="1">
      <c r="A53" s="20"/>
      <c r="B53" s="20"/>
      <c r="C53" s="21"/>
      <c r="D53" s="22"/>
      <c r="E53" s="21"/>
      <c r="F53" s="23"/>
      <c r="G53" s="24"/>
      <c r="H53" s="6"/>
      <c r="I53" s="26"/>
      <c r="J53" s="27"/>
      <c r="K53" s="28"/>
      <c r="L53" s="26"/>
      <c r="M53" s="29"/>
      <c r="N53" s="30"/>
      <c r="O53" s="31"/>
      <c r="P53" s="32"/>
      <c r="Q53" s="66"/>
      <c r="R53" s="34"/>
      <c r="S53" s="35"/>
      <c r="T53" s="36"/>
      <c r="U53" s="37"/>
      <c r="V53" s="37"/>
      <c r="W53" s="37"/>
      <c r="X53" s="42"/>
      <c r="Y53" s="41"/>
      <c r="Z53" s="37"/>
    </row>
    <row r="54" spans="1:26" ht="16.5" customHeight="1">
      <c r="A54" s="20"/>
      <c r="B54" s="20"/>
      <c r="C54" s="21"/>
      <c r="D54" s="22"/>
      <c r="E54" s="21"/>
      <c r="F54" s="23"/>
      <c r="G54" s="24"/>
      <c r="H54" s="25"/>
      <c r="I54" s="26"/>
      <c r="J54" s="27"/>
      <c r="K54" s="28"/>
      <c r="L54" s="26"/>
      <c r="M54" s="29"/>
      <c r="N54" s="30"/>
      <c r="O54" s="31"/>
      <c r="P54" s="32"/>
      <c r="Q54" s="66"/>
      <c r="R54" s="34"/>
      <c r="S54" s="35"/>
      <c r="T54" s="36"/>
      <c r="U54" s="37"/>
      <c r="V54" s="37"/>
      <c r="W54" s="37"/>
      <c r="X54" s="42"/>
      <c r="Y54" s="41"/>
      <c r="Z54" s="37"/>
    </row>
    <row r="55" spans="1:26" ht="16.5" customHeight="1">
      <c r="A55" s="20"/>
      <c r="B55" s="20"/>
      <c r="C55" s="2"/>
      <c r="D55" s="22"/>
      <c r="E55" s="21"/>
      <c r="F55" s="23"/>
      <c r="G55" s="24"/>
      <c r="H55" s="25"/>
      <c r="I55" s="26"/>
      <c r="J55" s="27"/>
      <c r="K55" s="28"/>
      <c r="L55" s="26"/>
      <c r="M55" s="29"/>
      <c r="N55" s="30"/>
      <c r="O55" s="31"/>
      <c r="P55" s="21"/>
      <c r="Q55" s="66"/>
      <c r="R55" s="34"/>
      <c r="S55" s="35"/>
      <c r="T55" s="36"/>
      <c r="U55" s="37"/>
      <c r="V55" s="37"/>
      <c r="W55" s="37"/>
      <c r="X55" s="42"/>
      <c r="Y55" s="41"/>
      <c r="Z55" s="37"/>
    </row>
    <row r="56" spans="1:26" ht="16.5" customHeight="1">
      <c r="A56" s="20"/>
      <c r="B56" s="20"/>
      <c r="C56" s="21"/>
      <c r="D56" s="22"/>
      <c r="E56" s="21"/>
      <c r="F56" s="23"/>
      <c r="G56" s="24"/>
      <c r="H56" s="25"/>
      <c r="I56" s="26"/>
      <c r="J56" s="27"/>
      <c r="K56" s="28"/>
      <c r="L56" s="26"/>
      <c r="M56" s="29"/>
      <c r="N56" s="30"/>
      <c r="O56" s="31"/>
      <c r="P56" s="32"/>
      <c r="Q56" s="66"/>
      <c r="R56" s="34"/>
      <c r="S56" s="35"/>
      <c r="T56" s="36"/>
      <c r="U56" s="37"/>
      <c r="V56" s="37"/>
      <c r="W56" s="37"/>
      <c r="X56" s="42"/>
      <c r="Y56" s="41"/>
      <c r="Z56" s="37"/>
    </row>
    <row r="57" spans="1:26" ht="16.5" customHeight="1">
      <c r="A57" s="20"/>
      <c r="B57" s="20"/>
      <c r="C57" s="21"/>
      <c r="D57" s="22"/>
      <c r="E57" s="21"/>
      <c r="F57" s="23"/>
      <c r="G57" s="24"/>
      <c r="H57" s="25"/>
      <c r="I57" s="26"/>
      <c r="J57" s="27"/>
      <c r="K57" s="28"/>
      <c r="L57" s="26"/>
      <c r="M57" s="29"/>
      <c r="N57" s="30"/>
      <c r="O57" s="31"/>
      <c r="P57" s="32"/>
      <c r="Q57" s="66"/>
      <c r="R57" s="34"/>
      <c r="S57" s="35"/>
      <c r="T57" s="36"/>
      <c r="U57" s="37"/>
      <c r="V57" s="37"/>
      <c r="W57" s="37"/>
      <c r="X57" s="42"/>
      <c r="Y57" s="41"/>
      <c r="Z57" s="37"/>
    </row>
    <row r="58" spans="1:26" ht="16.5" customHeight="1">
      <c r="A58" s="20"/>
      <c r="B58" s="20"/>
      <c r="C58" s="21"/>
      <c r="D58" s="22"/>
      <c r="E58" s="21"/>
      <c r="F58" s="23"/>
      <c r="G58" s="24"/>
      <c r="H58" s="25"/>
      <c r="I58" s="26"/>
      <c r="J58" s="27"/>
      <c r="K58" s="28"/>
      <c r="L58" s="26"/>
      <c r="M58" s="29"/>
      <c r="N58" s="30"/>
      <c r="O58" s="31"/>
      <c r="P58" s="32"/>
      <c r="Q58" s="66"/>
      <c r="R58" s="34"/>
      <c r="S58" s="35"/>
      <c r="T58" s="36"/>
      <c r="U58" s="37"/>
      <c r="V58" s="37"/>
      <c r="W58" s="37"/>
      <c r="X58" s="42"/>
      <c r="Y58" s="41"/>
      <c r="Z58" s="37"/>
    </row>
    <row r="59" spans="1:26" ht="16.5" customHeight="1">
      <c r="A59" s="20"/>
      <c r="B59" s="20"/>
      <c r="C59" s="21"/>
      <c r="D59" s="22"/>
      <c r="E59" s="21"/>
      <c r="F59" s="23"/>
      <c r="G59" s="24"/>
      <c r="H59" s="25"/>
      <c r="I59" s="26"/>
      <c r="J59" s="27"/>
      <c r="K59" s="28"/>
      <c r="L59" s="26"/>
      <c r="M59" s="29"/>
      <c r="N59" s="30"/>
      <c r="O59" s="31"/>
      <c r="P59" s="32"/>
      <c r="Q59" s="66"/>
      <c r="R59" s="34"/>
      <c r="S59" s="35"/>
      <c r="T59" s="36"/>
      <c r="U59" s="37"/>
      <c r="V59" s="37"/>
      <c r="W59" s="37"/>
      <c r="X59" s="42"/>
      <c r="Y59" s="41"/>
      <c r="Z59" s="37"/>
    </row>
    <row r="60" spans="1:26" ht="16.5" customHeight="1">
      <c r="A60" s="20"/>
      <c r="B60" s="20"/>
      <c r="C60" s="21"/>
      <c r="D60" s="22"/>
      <c r="E60" s="21"/>
      <c r="F60" s="23"/>
      <c r="G60" s="24"/>
      <c r="H60" s="25"/>
      <c r="I60" s="26"/>
      <c r="J60" s="27"/>
      <c r="K60" s="28"/>
      <c r="L60" s="26"/>
      <c r="M60" s="29"/>
      <c r="N60" s="30"/>
      <c r="O60" s="31"/>
      <c r="P60" s="32"/>
      <c r="Q60" s="66"/>
      <c r="R60" s="34"/>
      <c r="S60" s="35"/>
      <c r="T60" s="36"/>
      <c r="U60" s="37"/>
      <c r="V60" s="37"/>
      <c r="W60" s="37"/>
      <c r="X60" s="42"/>
      <c r="Y60" s="41"/>
      <c r="Z60" s="37"/>
    </row>
    <row r="61" spans="1:26" ht="16.5" customHeight="1">
      <c r="A61" s="20"/>
      <c r="B61" s="20"/>
      <c r="C61" s="21"/>
      <c r="D61" s="22"/>
      <c r="E61" s="21"/>
      <c r="F61" s="23"/>
      <c r="G61" s="24"/>
      <c r="H61" s="25"/>
      <c r="I61" s="26"/>
      <c r="J61" s="27"/>
      <c r="K61" s="28"/>
      <c r="L61" s="26"/>
      <c r="M61" s="29"/>
      <c r="N61" s="30"/>
      <c r="O61" s="31"/>
      <c r="P61" s="32"/>
      <c r="Q61" s="66"/>
      <c r="R61" s="34"/>
      <c r="S61" s="35"/>
      <c r="T61" s="36"/>
      <c r="U61" s="37"/>
      <c r="V61" s="37"/>
      <c r="W61" s="37"/>
      <c r="X61" s="42"/>
      <c r="Y61" s="41"/>
      <c r="Z61" s="37"/>
    </row>
    <row r="62" spans="1:26" ht="16.5" customHeight="1">
      <c r="A62" s="20"/>
      <c r="B62" s="20"/>
      <c r="C62" s="21"/>
      <c r="D62" s="22"/>
      <c r="E62" s="21"/>
      <c r="F62" s="23"/>
      <c r="G62" s="24"/>
      <c r="H62" s="25"/>
      <c r="I62" s="26"/>
      <c r="J62" s="27"/>
      <c r="K62" s="28"/>
      <c r="L62" s="26"/>
      <c r="M62" s="29"/>
      <c r="N62" s="30"/>
      <c r="O62" s="31"/>
      <c r="P62" s="32"/>
      <c r="Q62" s="66"/>
      <c r="R62" s="34"/>
      <c r="S62" s="35"/>
      <c r="T62" s="36"/>
      <c r="U62" s="37"/>
      <c r="V62" s="37"/>
      <c r="W62" s="37"/>
      <c r="X62" s="42"/>
      <c r="Y62" s="41"/>
      <c r="Z62" s="37"/>
    </row>
    <row r="63" spans="1:26" ht="16.5" customHeight="1">
      <c r="A63" s="20"/>
      <c r="B63" s="20"/>
      <c r="C63" s="21"/>
      <c r="D63" s="22"/>
      <c r="E63" s="21"/>
      <c r="F63" s="23"/>
      <c r="G63" s="24"/>
      <c r="H63" s="25"/>
      <c r="I63" s="26"/>
      <c r="J63" s="27"/>
      <c r="K63" s="28"/>
      <c r="L63" s="26"/>
      <c r="M63" s="29"/>
      <c r="N63" s="30"/>
      <c r="O63" s="31"/>
      <c r="P63" s="32"/>
      <c r="Q63" s="66"/>
      <c r="R63" s="34"/>
      <c r="S63" s="35"/>
      <c r="T63" s="36"/>
      <c r="U63" s="37"/>
      <c r="V63" s="37"/>
      <c r="W63" s="37"/>
      <c r="X63" s="42"/>
      <c r="Y63" s="41"/>
      <c r="Z63" s="37"/>
    </row>
    <row r="64" spans="1:26" ht="16.5" customHeight="1">
      <c r="A64" s="20"/>
      <c r="B64" s="20"/>
      <c r="C64" s="21"/>
      <c r="D64" s="22"/>
      <c r="E64" s="21"/>
      <c r="F64" s="23"/>
      <c r="G64" s="24"/>
      <c r="H64" s="25"/>
      <c r="I64" s="26"/>
      <c r="J64" s="27"/>
      <c r="K64" s="28"/>
      <c r="L64" s="26"/>
      <c r="M64" s="29"/>
      <c r="N64" s="30"/>
      <c r="O64" s="31"/>
      <c r="P64" s="32"/>
      <c r="Q64" s="66"/>
      <c r="R64" s="34"/>
      <c r="S64" s="35"/>
      <c r="T64" s="36"/>
      <c r="U64" s="37"/>
      <c r="V64" s="37"/>
      <c r="W64" s="37"/>
      <c r="X64" s="42"/>
      <c r="Y64" s="41"/>
      <c r="Z64" s="37"/>
    </row>
    <row r="65" spans="1:26" ht="16.5" customHeight="1">
      <c r="A65" s="20"/>
      <c r="B65" s="20"/>
      <c r="C65" s="21"/>
      <c r="D65" s="22"/>
      <c r="E65" s="21"/>
      <c r="F65" s="23"/>
      <c r="G65" s="24"/>
      <c r="H65" s="25"/>
      <c r="I65" s="26"/>
      <c r="J65" s="27"/>
      <c r="K65" s="28"/>
      <c r="L65" s="26"/>
      <c r="M65" s="29"/>
      <c r="N65" s="30"/>
      <c r="O65" s="31"/>
      <c r="P65" s="32"/>
      <c r="Q65" s="66"/>
      <c r="R65" s="34"/>
      <c r="S65" s="35"/>
      <c r="T65" s="36"/>
      <c r="U65" s="37"/>
      <c r="V65" s="37"/>
      <c r="W65" s="37"/>
      <c r="X65" s="42"/>
      <c r="Y65" s="41"/>
      <c r="Z65" s="37"/>
    </row>
    <row r="66" spans="1:26" ht="16.5" customHeight="1">
      <c r="A66" s="20"/>
      <c r="B66" s="20"/>
      <c r="C66" s="21"/>
      <c r="D66" s="22"/>
      <c r="E66" s="21"/>
      <c r="F66" s="23"/>
      <c r="G66" s="24"/>
      <c r="H66" s="25"/>
      <c r="I66" s="26"/>
      <c r="J66" s="27"/>
      <c r="K66" s="28"/>
      <c r="L66" s="26"/>
      <c r="M66" s="29"/>
      <c r="N66" s="30"/>
      <c r="O66" s="31"/>
      <c r="P66" s="32"/>
      <c r="Q66" s="66"/>
      <c r="R66" s="34"/>
      <c r="S66" s="35"/>
      <c r="T66" s="36"/>
      <c r="U66" s="37"/>
      <c r="V66" s="37"/>
      <c r="W66" s="37"/>
      <c r="X66" s="42"/>
      <c r="Y66" s="41"/>
      <c r="Z66" s="37"/>
    </row>
    <row r="67" spans="1:26" ht="16.5" customHeight="1">
      <c r="A67" s="20"/>
      <c r="B67" s="20"/>
      <c r="C67" s="21"/>
      <c r="D67" s="22"/>
      <c r="E67" s="21"/>
      <c r="F67" s="23"/>
      <c r="G67" s="24"/>
      <c r="H67" s="25"/>
      <c r="I67" s="26"/>
      <c r="J67" s="27"/>
      <c r="K67" s="28"/>
      <c r="L67" s="26"/>
      <c r="M67" s="29"/>
      <c r="N67" s="30"/>
      <c r="O67" s="31"/>
      <c r="P67" s="32"/>
      <c r="Q67" s="66"/>
      <c r="R67" s="34"/>
      <c r="S67" s="35"/>
      <c r="T67" s="36"/>
      <c r="U67" s="37"/>
      <c r="V67" s="37"/>
      <c r="W67" s="37"/>
      <c r="X67" s="42"/>
      <c r="Y67" s="41"/>
      <c r="Z67" s="37"/>
    </row>
    <row r="68" spans="1:26" ht="16.5" customHeight="1">
      <c r="A68" s="20"/>
      <c r="B68" s="20"/>
      <c r="C68" s="21"/>
      <c r="D68" s="22"/>
      <c r="E68" s="21"/>
      <c r="F68" s="23"/>
      <c r="G68" s="24"/>
      <c r="H68" s="25"/>
      <c r="I68" s="26"/>
      <c r="J68" s="27"/>
      <c r="K68" s="28"/>
      <c r="L68" s="26"/>
      <c r="M68" s="29"/>
      <c r="N68" s="30"/>
      <c r="O68" s="31"/>
      <c r="P68" s="32"/>
      <c r="Q68" s="66"/>
      <c r="R68" s="34"/>
      <c r="S68" s="35"/>
      <c r="T68" s="36"/>
      <c r="U68" s="37"/>
      <c r="V68" s="37"/>
      <c r="W68" s="37"/>
      <c r="X68" s="42"/>
      <c r="Y68" s="41"/>
      <c r="Z68" s="37"/>
    </row>
    <row r="69" spans="1:26" ht="16.5" customHeight="1">
      <c r="A69" s="20"/>
      <c r="B69" s="20"/>
      <c r="C69" s="21"/>
      <c r="D69" s="22"/>
      <c r="E69" s="21"/>
      <c r="F69" s="23"/>
      <c r="G69" s="24"/>
      <c r="H69" s="25"/>
      <c r="I69" s="26"/>
      <c r="J69" s="27"/>
      <c r="K69" s="28"/>
      <c r="L69" s="26"/>
      <c r="M69" s="29"/>
      <c r="N69" s="30"/>
      <c r="O69" s="31"/>
      <c r="P69" s="32"/>
      <c r="Q69" s="66"/>
      <c r="R69" s="34"/>
      <c r="S69" s="35"/>
      <c r="T69" s="36"/>
      <c r="U69" s="37"/>
      <c r="V69" s="37"/>
      <c r="W69" s="37"/>
      <c r="X69" s="42"/>
      <c r="Y69" s="41"/>
      <c r="Z69" s="37"/>
    </row>
    <row r="70" spans="1:26" ht="16.5" customHeight="1">
      <c r="A70" s="20"/>
      <c r="B70" s="20"/>
      <c r="C70" s="21"/>
      <c r="D70" s="22"/>
      <c r="E70" s="21"/>
      <c r="F70" s="23"/>
      <c r="G70" s="24"/>
      <c r="H70" s="25"/>
      <c r="I70" s="26"/>
      <c r="J70" s="27"/>
      <c r="K70" s="28"/>
      <c r="L70" s="26"/>
      <c r="M70" s="29"/>
      <c r="N70" s="30"/>
      <c r="O70" s="31"/>
      <c r="P70" s="32"/>
      <c r="Q70" s="66"/>
      <c r="R70" s="34"/>
      <c r="S70" s="35"/>
      <c r="T70" s="36"/>
      <c r="U70" s="37"/>
      <c r="V70" s="37"/>
      <c r="W70" s="37"/>
      <c r="X70" s="42"/>
      <c r="Y70" s="41"/>
      <c r="Z70" s="37"/>
    </row>
    <row r="71" spans="1:26" ht="16.5" customHeight="1">
      <c r="A71" s="20"/>
      <c r="B71" s="20"/>
      <c r="C71" s="21"/>
      <c r="D71" s="22"/>
      <c r="E71" s="21"/>
      <c r="F71" s="23"/>
      <c r="G71" s="24"/>
      <c r="H71" s="25"/>
      <c r="I71" s="26"/>
      <c r="J71" s="27"/>
      <c r="K71" s="28"/>
      <c r="L71" s="26"/>
      <c r="M71" s="29"/>
      <c r="N71" s="30"/>
      <c r="O71" s="31"/>
      <c r="P71" s="32"/>
      <c r="Q71" s="66"/>
      <c r="R71" s="34"/>
      <c r="S71" s="35"/>
      <c r="T71" s="36"/>
      <c r="U71" s="37"/>
      <c r="V71" s="37"/>
      <c r="W71" s="37"/>
      <c r="X71" s="42"/>
      <c r="Y71" s="41"/>
      <c r="Z71" s="37"/>
    </row>
    <row r="72" spans="1:26" ht="16.5" customHeight="1">
      <c r="A72" s="20"/>
      <c r="B72" s="20"/>
      <c r="C72" s="21"/>
      <c r="D72" s="22"/>
      <c r="E72" s="21"/>
      <c r="F72" s="23"/>
      <c r="G72" s="24"/>
      <c r="H72" s="25"/>
      <c r="I72" s="26"/>
      <c r="J72" s="27"/>
      <c r="K72" s="28"/>
      <c r="L72" s="26"/>
      <c r="M72" s="29"/>
      <c r="N72" s="30"/>
      <c r="O72" s="31"/>
      <c r="P72" s="32"/>
      <c r="Q72" s="66"/>
      <c r="R72" s="34"/>
      <c r="S72" s="35"/>
      <c r="T72" s="36"/>
      <c r="U72" s="37"/>
      <c r="V72" s="37"/>
      <c r="W72" s="37"/>
      <c r="X72" s="42"/>
      <c r="Y72" s="41"/>
      <c r="Z72" s="37"/>
    </row>
    <row r="73" spans="1:26" ht="16.5" customHeight="1">
      <c r="A73" s="20"/>
      <c r="B73" s="20"/>
      <c r="C73" s="21"/>
      <c r="D73" s="22"/>
      <c r="E73" s="21"/>
      <c r="F73" s="23"/>
      <c r="G73" s="24"/>
      <c r="H73" s="25"/>
      <c r="I73" s="26"/>
      <c r="J73" s="27"/>
      <c r="K73" s="28"/>
      <c r="L73" s="26"/>
      <c r="M73" s="29"/>
      <c r="N73" s="30"/>
      <c r="O73" s="31"/>
      <c r="P73" s="32"/>
      <c r="Q73" s="66"/>
      <c r="R73" s="34"/>
      <c r="S73" s="35"/>
      <c r="T73" s="36"/>
      <c r="U73" s="37"/>
      <c r="V73" s="37"/>
      <c r="W73" s="37"/>
      <c r="X73" s="42"/>
      <c r="Y73" s="41"/>
      <c r="Z73" s="37"/>
    </row>
    <row r="74" spans="1:26" ht="16.5" customHeight="1">
      <c r="A74" s="20"/>
      <c r="B74" s="20"/>
      <c r="C74" s="21"/>
      <c r="D74" s="22"/>
      <c r="E74" s="21"/>
      <c r="F74" s="23"/>
      <c r="G74" s="24"/>
      <c r="H74" s="25"/>
      <c r="I74" s="26"/>
      <c r="J74" s="27"/>
      <c r="K74" s="28"/>
      <c r="L74" s="26"/>
      <c r="M74" s="29"/>
      <c r="N74" s="30"/>
      <c r="O74" s="31"/>
      <c r="P74" s="32"/>
      <c r="Q74" s="66"/>
      <c r="R74" s="34"/>
      <c r="S74" s="35"/>
      <c r="T74" s="36"/>
      <c r="U74" s="37"/>
      <c r="V74" s="37"/>
      <c r="W74" s="37"/>
      <c r="X74" s="42"/>
      <c r="Y74" s="41"/>
      <c r="Z74" s="37"/>
    </row>
    <row r="75" spans="1:26" ht="16.5" customHeight="1">
      <c r="A75" s="20"/>
      <c r="B75" s="20"/>
      <c r="C75" s="21"/>
      <c r="D75" s="22"/>
      <c r="E75" s="21"/>
      <c r="F75" s="23"/>
      <c r="G75" s="24"/>
      <c r="H75" s="25"/>
      <c r="I75" s="26"/>
      <c r="J75" s="27"/>
      <c r="K75" s="28"/>
      <c r="L75" s="26"/>
      <c r="M75" s="29"/>
      <c r="N75" s="30"/>
      <c r="O75" s="31"/>
      <c r="P75" s="32"/>
      <c r="Q75" s="66"/>
      <c r="R75" s="34"/>
      <c r="S75" s="35"/>
      <c r="T75" s="36"/>
      <c r="U75" s="37"/>
      <c r="V75" s="37"/>
      <c r="W75" s="37"/>
      <c r="X75" s="42"/>
      <c r="Y75" s="41"/>
      <c r="Z75" s="37"/>
    </row>
    <row r="76" spans="1:26" ht="16.5" customHeight="1">
      <c r="A76" s="20"/>
      <c r="B76" s="20"/>
      <c r="C76" s="21"/>
      <c r="D76" s="22"/>
      <c r="E76" s="21"/>
      <c r="F76" s="23"/>
      <c r="G76" s="24"/>
      <c r="H76" s="25"/>
      <c r="I76" s="26"/>
      <c r="J76" s="27"/>
      <c r="K76" s="28"/>
      <c r="L76" s="26"/>
      <c r="M76" s="29"/>
      <c r="N76" s="30"/>
      <c r="O76" s="31"/>
      <c r="P76" s="32"/>
      <c r="Q76" s="66"/>
      <c r="R76" s="34"/>
      <c r="S76" s="35"/>
      <c r="T76" s="36"/>
      <c r="U76" s="37"/>
      <c r="V76" s="37"/>
      <c r="W76" s="37"/>
      <c r="X76" s="42"/>
      <c r="Y76" s="41"/>
      <c r="Z76" s="37"/>
    </row>
    <row r="77" spans="1:26" ht="16.5" customHeight="1">
      <c r="A77" s="20"/>
      <c r="B77" s="20"/>
      <c r="C77" s="21"/>
      <c r="D77" s="22"/>
      <c r="E77" s="21"/>
      <c r="F77" s="23"/>
      <c r="G77" s="24"/>
      <c r="H77" s="25"/>
      <c r="I77" s="26"/>
      <c r="J77" s="27"/>
      <c r="K77" s="28"/>
      <c r="L77" s="26"/>
      <c r="M77" s="29"/>
      <c r="N77" s="30"/>
      <c r="O77" s="31"/>
      <c r="P77" s="32"/>
      <c r="Q77" s="66"/>
      <c r="R77" s="34"/>
      <c r="S77" s="35"/>
      <c r="T77" s="36"/>
      <c r="U77" s="37"/>
      <c r="V77" s="37"/>
      <c r="W77" s="37"/>
      <c r="X77" s="42"/>
      <c r="Y77" s="41"/>
      <c r="Z77" s="37"/>
    </row>
    <row r="78" spans="1:26" ht="16.5" customHeight="1">
      <c r="A78" s="20"/>
      <c r="B78" s="20"/>
      <c r="C78" s="21"/>
      <c r="D78" s="22"/>
      <c r="E78" s="21"/>
      <c r="F78" s="23"/>
      <c r="G78" s="24"/>
      <c r="H78" s="25"/>
      <c r="I78" s="26"/>
      <c r="J78" s="27"/>
      <c r="K78" s="28"/>
      <c r="L78" s="26"/>
      <c r="M78" s="29"/>
      <c r="N78" s="30"/>
      <c r="O78" s="31"/>
      <c r="P78" s="32"/>
      <c r="Q78" s="66"/>
      <c r="R78" s="34"/>
      <c r="S78" s="35"/>
      <c r="T78" s="36"/>
      <c r="U78" s="37"/>
      <c r="V78" s="37"/>
      <c r="W78" s="37"/>
      <c r="X78" s="42"/>
      <c r="Y78" s="41"/>
      <c r="Z78" s="37"/>
    </row>
    <row r="79" spans="1:26" ht="16.5" customHeight="1">
      <c r="A79" s="20"/>
      <c r="B79" s="20"/>
      <c r="C79" s="21"/>
      <c r="D79" s="22"/>
      <c r="E79" s="21"/>
      <c r="F79" s="23"/>
      <c r="G79" s="24"/>
      <c r="H79" s="25"/>
      <c r="I79" s="26"/>
      <c r="J79" s="27"/>
      <c r="K79" s="28"/>
      <c r="L79" s="26"/>
      <c r="M79" s="29"/>
      <c r="N79" s="30"/>
      <c r="O79" s="31"/>
      <c r="P79" s="32"/>
      <c r="Q79" s="66"/>
      <c r="R79" s="34"/>
      <c r="S79" s="35"/>
      <c r="T79" s="36"/>
      <c r="U79" s="37"/>
      <c r="V79" s="37"/>
      <c r="W79" s="37"/>
      <c r="X79" s="42"/>
      <c r="Y79" s="41"/>
      <c r="Z79" s="37"/>
    </row>
    <row r="80" spans="1:26" ht="16.5" customHeight="1">
      <c r="A80" s="20"/>
      <c r="B80" s="20"/>
      <c r="C80" s="21"/>
      <c r="D80" s="22"/>
      <c r="E80" s="21"/>
      <c r="F80" s="23"/>
      <c r="G80" s="24"/>
      <c r="H80" s="25"/>
      <c r="I80" s="26"/>
      <c r="J80" s="27"/>
      <c r="K80" s="28"/>
      <c r="L80" s="26"/>
      <c r="M80" s="29"/>
      <c r="N80" s="30"/>
      <c r="O80" s="31"/>
      <c r="P80" s="32"/>
      <c r="Q80" s="66"/>
      <c r="R80" s="34"/>
      <c r="S80" s="35"/>
      <c r="T80" s="36"/>
      <c r="U80" s="37"/>
      <c r="V80" s="37"/>
      <c r="W80" s="37"/>
      <c r="X80" s="42"/>
      <c r="Y80" s="41"/>
      <c r="Z80" s="37"/>
    </row>
    <row r="81" spans="1:26" ht="16.5" customHeight="1">
      <c r="A81" s="20"/>
      <c r="B81" s="20"/>
      <c r="C81" s="21"/>
      <c r="D81" s="22"/>
      <c r="E81" s="21"/>
      <c r="F81" s="23"/>
      <c r="G81" s="24"/>
      <c r="H81" s="25"/>
      <c r="I81" s="26"/>
      <c r="J81" s="27"/>
      <c r="K81" s="28"/>
      <c r="L81" s="26"/>
      <c r="M81" s="29"/>
      <c r="N81" s="30"/>
      <c r="O81" s="31"/>
      <c r="P81" s="32"/>
      <c r="Q81" s="66"/>
      <c r="R81" s="34"/>
      <c r="S81" s="35"/>
      <c r="T81" s="36"/>
      <c r="U81" s="37"/>
      <c r="V81" s="37"/>
      <c r="W81" s="37"/>
      <c r="X81" s="42"/>
      <c r="Y81" s="41"/>
      <c r="Z81" s="37"/>
    </row>
    <row r="82" spans="1:26" ht="16.5" customHeight="1">
      <c r="A82" s="20"/>
      <c r="B82" s="20"/>
      <c r="C82" s="21"/>
      <c r="D82" s="22"/>
      <c r="E82" s="21"/>
      <c r="F82" s="23"/>
      <c r="G82" s="24"/>
      <c r="H82" s="25"/>
      <c r="I82" s="26"/>
      <c r="J82" s="27"/>
      <c r="K82" s="28"/>
      <c r="L82" s="26"/>
      <c r="M82" s="29"/>
      <c r="N82" s="30"/>
      <c r="O82" s="31"/>
      <c r="P82" s="32"/>
      <c r="Q82" s="66"/>
      <c r="R82" s="34"/>
      <c r="S82" s="35"/>
      <c r="T82" s="36"/>
      <c r="U82" s="37"/>
      <c r="V82" s="37"/>
      <c r="W82" s="37"/>
      <c r="X82" s="42"/>
      <c r="Y82" s="41"/>
      <c r="Z82" s="37"/>
    </row>
    <row r="83" spans="1:26" ht="16.5" customHeight="1">
      <c r="A83" s="20"/>
      <c r="B83" s="20"/>
      <c r="C83" s="21"/>
      <c r="D83" s="22"/>
      <c r="E83" s="21"/>
      <c r="F83" s="23"/>
      <c r="G83" s="24"/>
      <c r="H83" s="25"/>
      <c r="I83" s="26"/>
      <c r="J83" s="27"/>
      <c r="K83" s="28"/>
      <c r="L83" s="26"/>
      <c r="M83" s="29"/>
      <c r="N83" s="30"/>
      <c r="O83" s="31"/>
      <c r="P83" s="32"/>
      <c r="Q83" s="66"/>
      <c r="R83" s="34"/>
      <c r="S83" s="35"/>
      <c r="T83" s="36"/>
      <c r="U83" s="37"/>
      <c r="V83" s="37"/>
      <c r="W83" s="37"/>
      <c r="X83" s="42"/>
      <c r="Y83" s="41"/>
      <c r="Z83" s="37"/>
    </row>
    <row r="84" spans="1:26" ht="16.5" customHeight="1">
      <c r="A84" s="20"/>
      <c r="B84" s="20"/>
      <c r="C84" s="21"/>
      <c r="D84" s="22"/>
      <c r="E84" s="21"/>
      <c r="F84" s="23"/>
      <c r="G84" s="24"/>
      <c r="H84" s="25"/>
      <c r="I84" s="26"/>
      <c r="J84" s="27"/>
      <c r="K84" s="28"/>
      <c r="L84" s="26"/>
      <c r="M84" s="29"/>
      <c r="N84" s="30"/>
      <c r="O84" s="31"/>
      <c r="P84" s="32"/>
      <c r="Q84" s="66"/>
      <c r="R84" s="34"/>
      <c r="S84" s="35"/>
      <c r="T84" s="36"/>
      <c r="U84" s="37"/>
      <c r="V84" s="37"/>
      <c r="W84" s="37"/>
      <c r="X84" s="42"/>
      <c r="Y84" s="41"/>
      <c r="Z84" s="37"/>
    </row>
    <row r="85" spans="1:26" ht="16.5" customHeight="1">
      <c r="A85" s="20"/>
      <c r="B85" s="20"/>
      <c r="C85" s="21"/>
      <c r="D85" s="22"/>
      <c r="E85" s="21"/>
      <c r="F85" s="23"/>
      <c r="G85" s="24"/>
      <c r="H85" s="25"/>
      <c r="I85" s="26"/>
      <c r="J85" s="27"/>
      <c r="K85" s="28"/>
      <c r="L85" s="26"/>
      <c r="M85" s="29"/>
      <c r="N85" s="30"/>
      <c r="O85" s="31"/>
      <c r="P85" s="32"/>
      <c r="Q85" s="66"/>
      <c r="R85" s="34"/>
      <c r="S85" s="35"/>
      <c r="T85" s="36"/>
      <c r="U85" s="37"/>
      <c r="V85" s="37"/>
      <c r="W85" s="37"/>
      <c r="X85" s="42"/>
      <c r="Y85" s="41"/>
      <c r="Z85" s="37"/>
    </row>
    <row r="86" spans="1:26" ht="16.5" customHeight="1">
      <c r="A86" s="20"/>
      <c r="B86" s="20"/>
      <c r="C86" s="21"/>
      <c r="D86" s="22"/>
      <c r="E86" s="21"/>
      <c r="F86" s="23"/>
      <c r="G86" s="24"/>
      <c r="H86" s="25"/>
      <c r="I86" s="26"/>
      <c r="J86" s="27"/>
      <c r="K86" s="28"/>
      <c r="L86" s="26"/>
      <c r="M86" s="29"/>
      <c r="N86" s="30"/>
      <c r="O86" s="31"/>
      <c r="P86" s="32"/>
      <c r="Q86" s="66"/>
      <c r="R86" s="34"/>
      <c r="S86" s="35"/>
      <c r="T86" s="36"/>
      <c r="U86" s="37"/>
      <c r="V86" s="37"/>
      <c r="W86" s="37"/>
      <c r="X86" s="42"/>
      <c r="Y86" s="41"/>
      <c r="Z86" s="37"/>
    </row>
    <row r="87" spans="1:26" ht="16.5" customHeight="1">
      <c r="A87" s="20"/>
      <c r="B87" s="20"/>
      <c r="C87" s="21"/>
      <c r="D87" s="22"/>
      <c r="E87" s="21"/>
      <c r="F87" s="23"/>
      <c r="G87" s="24"/>
      <c r="H87" s="25"/>
      <c r="I87" s="26"/>
      <c r="J87" s="27"/>
      <c r="K87" s="28"/>
      <c r="L87" s="26"/>
      <c r="M87" s="29"/>
      <c r="N87" s="30"/>
      <c r="O87" s="31"/>
      <c r="P87" s="32"/>
      <c r="Q87" s="66"/>
      <c r="R87" s="34"/>
      <c r="S87" s="35"/>
      <c r="T87" s="36"/>
      <c r="U87" s="37"/>
      <c r="V87" s="37"/>
      <c r="W87" s="37"/>
      <c r="X87" s="42"/>
      <c r="Y87" s="41"/>
      <c r="Z87" s="37"/>
    </row>
    <row r="88" spans="1:26" ht="16.5" customHeight="1">
      <c r="A88" s="20"/>
      <c r="B88" s="20"/>
      <c r="C88" s="21"/>
      <c r="D88" s="22"/>
      <c r="E88" s="21"/>
      <c r="F88" s="23"/>
      <c r="G88" s="24"/>
      <c r="H88" s="25"/>
      <c r="I88" s="26"/>
      <c r="J88" s="27"/>
      <c r="K88" s="28"/>
      <c r="L88" s="26"/>
      <c r="M88" s="29"/>
      <c r="N88" s="30"/>
      <c r="O88" s="31"/>
      <c r="P88" s="32"/>
      <c r="Q88" s="66"/>
      <c r="R88" s="34"/>
      <c r="S88" s="35"/>
      <c r="T88" s="36"/>
      <c r="U88" s="37"/>
      <c r="V88" s="37"/>
      <c r="W88" s="37"/>
      <c r="X88" s="42"/>
      <c r="Y88" s="41"/>
      <c r="Z88" s="37"/>
    </row>
    <row r="89" spans="1:26" ht="16.5" customHeight="1">
      <c r="A89" s="20"/>
      <c r="B89" s="20"/>
      <c r="C89" s="21"/>
      <c r="D89" s="22"/>
      <c r="E89" s="21"/>
      <c r="F89" s="23"/>
      <c r="G89" s="24"/>
      <c r="H89" s="25"/>
      <c r="I89" s="26"/>
      <c r="J89" s="27"/>
      <c r="K89" s="28"/>
      <c r="L89" s="26"/>
      <c r="M89" s="29"/>
      <c r="N89" s="30"/>
      <c r="O89" s="31"/>
      <c r="P89" s="32"/>
      <c r="Q89" s="66"/>
      <c r="R89" s="34"/>
      <c r="S89" s="35"/>
      <c r="T89" s="36"/>
      <c r="U89" s="37"/>
      <c r="V89" s="37"/>
      <c r="W89" s="37"/>
      <c r="X89" s="42"/>
      <c r="Y89" s="41"/>
      <c r="Z89" s="37"/>
    </row>
    <row r="90" spans="1:26" ht="16.5" customHeight="1">
      <c r="A90" s="20"/>
      <c r="B90" s="20"/>
      <c r="C90" s="21"/>
      <c r="D90" s="22"/>
      <c r="E90" s="21"/>
      <c r="F90" s="23"/>
      <c r="G90" s="24"/>
      <c r="H90" s="25"/>
      <c r="I90" s="26"/>
      <c r="J90" s="27"/>
      <c r="K90" s="28"/>
      <c r="L90" s="26"/>
      <c r="M90" s="29"/>
      <c r="N90" s="30"/>
      <c r="O90" s="31"/>
      <c r="P90" s="32"/>
      <c r="Q90" s="66"/>
      <c r="R90" s="34"/>
      <c r="S90" s="35"/>
      <c r="T90" s="36"/>
      <c r="U90" s="37"/>
      <c r="V90" s="37"/>
      <c r="W90" s="37"/>
      <c r="X90" s="42"/>
      <c r="Y90" s="41"/>
      <c r="Z90" s="37"/>
    </row>
    <row r="91" spans="1:26" ht="16.5" customHeight="1">
      <c r="A91" s="20"/>
      <c r="B91" s="20"/>
      <c r="C91" s="21"/>
      <c r="D91" s="22"/>
      <c r="E91" s="21"/>
      <c r="F91" s="23"/>
      <c r="G91" s="24"/>
      <c r="H91" s="25"/>
      <c r="I91" s="26"/>
      <c r="J91" s="27"/>
      <c r="K91" s="28"/>
      <c r="L91" s="26"/>
      <c r="M91" s="29"/>
      <c r="N91" s="30"/>
      <c r="O91" s="31"/>
      <c r="P91" s="32"/>
      <c r="Q91" s="66"/>
      <c r="R91" s="34"/>
      <c r="S91" s="35"/>
      <c r="T91" s="36"/>
      <c r="U91" s="37"/>
      <c r="V91" s="37"/>
      <c r="W91" s="37"/>
      <c r="X91" s="42"/>
      <c r="Y91" s="41"/>
      <c r="Z91" s="37"/>
    </row>
    <row r="92" spans="1:26" ht="16.5" customHeight="1">
      <c r="A92" s="20"/>
      <c r="B92" s="20"/>
      <c r="C92" s="21"/>
      <c r="D92" s="22"/>
      <c r="E92" s="21"/>
      <c r="F92" s="23"/>
      <c r="G92" s="24"/>
      <c r="H92" s="25"/>
      <c r="I92" s="26"/>
      <c r="J92" s="27"/>
      <c r="K92" s="28"/>
      <c r="L92" s="26"/>
      <c r="M92" s="29"/>
      <c r="N92" s="30"/>
      <c r="O92" s="31"/>
      <c r="P92" s="32"/>
      <c r="Q92" s="66"/>
      <c r="R92" s="34"/>
      <c r="S92" s="35"/>
      <c r="T92" s="36"/>
      <c r="U92" s="37"/>
      <c r="V92" s="37"/>
      <c r="W92" s="37"/>
      <c r="X92" s="42"/>
      <c r="Y92" s="41"/>
      <c r="Z92" s="37"/>
    </row>
    <row r="93" spans="1:26" ht="16.5" customHeight="1">
      <c r="A93" s="20"/>
      <c r="B93" s="20"/>
      <c r="C93" s="21"/>
      <c r="D93" s="22"/>
      <c r="E93" s="21"/>
      <c r="F93" s="23"/>
      <c r="G93" s="24"/>
      <c r="H93" s="25"/>
      <c r="I93" s="26"/>
      <c r="J93" s="27"/>
      <c r="K93" s="28"/>
      <c r="L93" s="26"/>
      <c r="M93" s="29"/>
      <c r="N93" s="30"/>
      <c r="O93" s="31"/>
      <c r="P93" s="32"/>
      <c r="Q93" s="66"/>
      <c r="R93" s="34"/>
      <c r="S93" s="35"/>
      <c r="T93" s="36"/>
      <c r="U93" s="37"/>
      <c r="V93" s="37"/>
      <c r="W93" s="37"/>
      <c r="X93" s="42"/>
      <c r="Y93" s="41"/>
      <c r="Z93" s="37"/>
    </row>
    <row r="94" spans="1:26" ht="16.5" customHeight="1">
      <c r="A94" s="20"/>
      <c r="B94" s="20"/>
      <c r="C94" s="21"/>
      <c r="D94" s="22"/>
      <c r="E94" s="21"/>
      <c r="F94" s="23"/>
      <c r="G94" s="24"/>
      <c r="H94" s="25"/>
      <c r="I94" s="26"/>
      <c r="J94" s="27"/>
      <c r="K94" s="28"/>
      <c r="L94" s="26"/>
      <c r="M94" s="29"/>
      <c r="N94" s="30"/>
      <c r="O94" s="31"/>
      <c r="P94" s="32"/>
      <c r="Q94" s="66"/>
      <c r="R94" s="34"/>
      <c r="S94" s="35"/>
      <c r="T94" s="36"/>
      <c r="U94" s="37"/>
      <c r="V94" s="37"/>
      <c r="W94" s="37"/>
      <c r="X94" s="42"/>
      <c r="Y94" s="41"/>
      <c r="Z94" s="37"/>
    </row>
    <row r="95" spans="1:26" ht="16.5" customHeight="1">
      <c r="A95" s="20"/>
      <c r="B95" s="20"/>
      <c r="C95" s="21"/>
      <c r="D95" s="22"/>
      <c r="E95" s="21"/>
      <c r="F95" s="23"/>
      <c r="G95" s="24"/>
      <c r="H95" s="25"/>
      <c r="I95" s="26"/>
      <c r="J95" s="27"/>
      <c r="K95" s="28"/>
      <c r="L95" s="26"/>
      <c r="M95" s="29"/>
      <c r="N95" s="30"/>
      <c r="O95" s="31"/>
      <c r="P95" s="32"/>
      <c r="Q95" s="66"/>
      <c r="R95" s="34"/>
      <c r="S95" s="35"/>
      <c r="T95" s="36"/>
      <c r="U95" s="37"/>
      <c r="V95" s="37"/>
      <c r="W95" s="37"/>
      <c r="X95" s="42"/>
      <c r="Y95" s="41"/>
      <c r="Z95" s="37"/>
    </row>
    <row r="96" spans="1:26" ht="16.5" customHeight="1">
      <c r="A96" s="20"/>
      <c r="B96" s="20"/>
      <c r="C96" s="21"/>
      <c r="D96" s="22"/>
      <c r="E96" s="21"/>
      <c r="F96" s="23"/>
      <c r="G96" s="24"/>
      <c r="H96" s="25"/>
      <c r="I96" s="26"/>
      <c r="J96" s="27"/>
      <c r="K96" s="28"/>
      <c r="L96" s="26"/>
      <c r="M96" s="29"/>
      <c r="N96" s="30"/>
      <c r="O96" s="31"/>
      <c r="P96" s="32"/>
      <c r="Q96" s="66"/>
      <c r="R96" s="34"/>
      <c r="S96" s="35"/>
      <c r="T96" s="36"/>
      <c r="U96" s="37"/>
      <c r="V96" s="37"/>
      <c r="W96" s="37"/>
      <c r="X96" s="42"/>
      <c r="Y96" s="41"/>
      <c r="Z96" s="37"/>
    </row>
    <row r="97" spans="1:26" ht="16.5" customHeight="1">
      <c r="A97" s="20"/>
      <c r="B97" s="20"/>
      <c r="C97" s="21"/>
      <c r="D97" s="22"/>
      <c r="E97" s="21"/>
      <c r="F97" s="23"/>
      <c r="G97" s="24"/>
      <c r="H97" s="25"/>
      <c r="I97" s="26"/>
      <c r="J97" s="27"/>
      <c r="K97" s="28"/>
      <c r="L97" s="26"/>
      <c r="M97" s="29"/>
      <c r="N97" s="30"/>
      <c r="O97" s="31"/>
      <c r="P97" s="32"/>
      <c r="Q97" s="66"/>
      <c r="R97" s="34"/>
      <c r="S97" s="35"/>
      <c r="T97" s="36"/>
      <c r="U97" s="37"/>
      <c r="V97" s="37"/>
      <c r="W97" s="37"/>
      <c r="X97" s="42"/>
      <c r="Y97" s="41"/>
      <c r="Z97" s="37"/>
    </row>
    <row r="98" spans="1:26" ht="16.5" customHeight="1">
      <c r="A98" s="20"/>
      <c r="B98" s="20"/>
      <c r="C98" s="21"/>
      <c r="D98" s="22"/>
      <c r="E98" s="21"/>
      <c r="F98" s="23"/>
      <c r="G98" s="24"/>
      <c r="H98" s="25"/>
      <c r="I98" s="26"/>
      <c r="J98" s="27"/>
      <c r="K98" s="28"/>
      <c r="L98" s="26"/>
      <c r="M98" s="29"/>
      <c r="N98" s="30"/>
      <c r="O98" s="31"/>
      <c r="P98" s="32"/>
      <c r="Q98" s="66"/>
      <c r="R98" s="34"/>
      <c r="S98" s="35"/>
      <c r="T98" s="36"/>
      <c r="U98" s="37"/>
      <c r="V98" s="37"/>
      <c r="W98" s="37"/>
      <c r="X98" s="42"/>
      <c r="Y98" s="41"/>
      <c r="Z98" s="37"/>
    </row>
  </sheetData>
  <sortState xmlns:xlrd2="http://schemas.microsoft.com/office/spreadsheetml/2017/richdata2"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BQ1868"/>
  <sheetViews>
    <sheetView topLeftCell="A1826" workbookViewId="0">
      <selection activeCell="S5" sqref="S5:AW45"/>
    </sheetView>
  </sheetViews>
  <sheetFormatPr defaultRowHeight="16.5"/>
  <cols>
    <col min="1" max="2" width="3.75" customWidth="1"/>
    <col min="3" max="3" width="19.25" customWidth="1"/>
    <col min="4" max="4" width="15" customWidth="1"/>
    <col min="5" max="5" width="9" customWidth="1"/>
    <col min="6" max="6" width="5.375" customWidth="1"/>
    <col min="7" max="7" width="6.25" customWidth="1"/>
    <col min="8" max="8" width="10.875" customWidth="1"/>
    <col min="9" max="9" width="6.75" customWidth="1"/>
    <col min="10" max="10" width="7.5" customWidth="1"/>
    <col min="11" max="11" width="3.75" customWidth="1"/>
    <col min="12" max="12" width="5.25" customWidth="1"/>
    <col min="13" max="13" width="24.375" customWidth="1"/>
    <col min="14" max="14" width="10.625" customWidth="1"/>
    <col min="15" max="15" width="4.875" customWidth="1"/>
    <col min="16" max="16" width="8.875" customWidth="1"/>
    <col min="17" max="17" width="13.875" customWidth="1"/>
    <col min="18" max="18" width="5.875" customWidth="1"/>
    <col min="19" max="19" width="34.75" customWidth="1"/>
    <col min="20" max="20" width="9" customWidth="1"/>
    <col min="29" max="30" width="3.75" customWidth="1"/>
    <col min="31" max="31" width="19.25" customWidth="1"/>
    <col min="32" max="32" width="15" customWidth="1"/>
    <col min="34" max="34" width="5.375" customWidth="1"/>
    <col min="35" max="35" width="6.25" customWidth="1"/>
    <col min="36" max="36" width="10.875" customWidth="1"/>
    <col min="37" max="37" width="6.75" customWidth="1"/>
    <col min="38" max="38" width="7.5" customWidth="1"/>
    <col min="39" max="39" width="3.75" customWidth="1"/>
    <col min="40" max="40" width="5.25" customWidth="1"/>
    <col min="41" max="41" width="24.375" customWidth="1"/>
    <col min="42" max="42" width="10.625" customWidth="1"/>
    <col min="43" max="43" width="4.875" customWidth="1"/>
    <col min="44" max="44" width="8.875" customWidth="1"/>
    <col min="45" max="45" width="13.875" customWidth="1"/>
    <col min="46" max="46" width="5.875" customWidth="1"/>
    <col min="47" max="47" width="34.75" customWidth="1"/>
    <col min="60" max="60" width="19.25" customWidth="1"/>
    <col min="61" max="61" width="15" customWidth="1"/>
    <col min="62" max="62" width="5.375" customWidth="1"/>
    <col min="63" max="63" width="10.875" customWidth="1"/>
    <col min="64" max="64" width="6.75" customWidth="1"/>
    <col min="65" max="65" width="10.625" customWidth="1"/>
    <col min="66" max="66" width="4.875" customWidth="1"/>
    <col min="67" max="67" width="10.875" customWidth="1"/>
    <col min="68" max="68" width="13.875" customWidth="1"/>
    <col min="69" max="69" width="5.875" customWidth="1"/>
  </cols>
  <sheetData>
    <row r="1" spans="1:69" ht="22.5">
      <c r="A1" s="1" t="s">
        <v>196</v>
      </c>
      <c r="B1" s="1" t="s">
        <v>30519</v>
      </c>
      <c r="C1" s="2" t="s">
        <v>197</v>
      </c>
      <c r="D1" s="3" t="s">
        <v>30018</v>
      </c>
      <c r="E1" s="2" t="s">
        <v>32398</v>
      </c>
      <c r="F1" s="4" t="s">
        <v>32399</v>
      </c>
      <c r="G1" s="5" t="s">
        <v>16746</v>
      </c>
      <c r="H1" s="6" t="s">
        <v>16839</v>
      </c>
      <c r="I1" s="603" t="s">
        <v>16747</v>
      </c>
      <c r="J1" s="8" t="s">
        <v>30520</v>
      </c>
      <c r="K1" s="9" t="s">
        <v>31093</v>
      </c>
      <c r="L1" s="7" t="s">
        <v>30521</v>
      </c>
      <c r="M1" s="10" t="s">
        <v>32400</v>
      </c>
      <c r="N1" s="11" t="s">
        <v>32401</v>
      </c>
      <c r="O1" s="12" t="s">
        <v>198</v>
      </c>
      <c r="P1" s="8" t="s">
        <v>32402</v>
      </c>
      <c r="Q1" s="49" t="s">
        <v>32403</v>
      </c>
      <c r="R1" s="13" t="s">
        <v>199</v>
      </c>
      <c r="S1" s="14" t="s">
        <v>30511</v>
      </c>
      <c r="T1" s="15" t="s">
        <v>32404</v>
      </c>
      <c r="U1" s="50" t="s">
        <v>31083</v>
      </c>
      <c r="V1" s="50" t="s">
        <v>32405</v>
      </c>
      <c r="W1" s="50" t="s">
        <v>16887</v>
      </c>
      <c r="X1" s="51" t="s">
        <v>200</v>
      </c>
      <c r="Y1" s="52" t="s">
        <v>201</v>
      </c>
      <c r="Z1" s="50" t="s">
        <v>16784</v>
      </c>
      <c r="AC1" s="1" t="s">
        <v>196</v>
      </c>
      <c r="AD1" s="1" t="s">
        <v>30519</v>
      </c>
      <c r="AE1" s="2" t="s">
        <v>197</v>
      </c>
      <c r="AF1" s="3" t="s">
        <v>32406</v>
      </c>
      <c r="AG1" s="2" t="s">
        <v>32398</v>
      </c>
      <c r="AH1" s="4" t="s">
        <v>202</v>
      </c>
      <c r="AI1" s="5" t="s">
        <v>16746</v>
      </c>
      <c r="AJ1" s="6" t="s">
        <v>16839</v>
      </c>
      <c r="AK1" s="7" t="s">
        <v>32407</v>
      </c>
      <c r="AL1" s="8" t="s">
        <v>30520</v>
      </c>
      <c r="AM1" s="9" t="s">
        <v>31093</v>
      </c>
      <c r="AN1" s="7" t="s">
        <v>30521</v>
      </c>
      <c r="AO1" s="10" t="s">
        <v>30522</v>
      </c>
      <c r="AP1" s="11" t="s">
        <v>32401</v>
      </c>
      <c r="AQ1" s="12" t="s">
        <v>32408</v>
      </c>
      <c r="AR1" s="8" t="s">
        <v>30114</v>
      </c>
      <c r="AS1" s="49" t="s">
        <v>31094</v>
      </c>
      <c r="AT1" s="13" t="s">
        <v>199</v>
      </c>
      <c r="AU1" s="14" t="s">
        <v>30511</v>
      </c>
      <c r="AV1" s="15" t="s">
        <v>16739</v>
      </c>
      <c r="AW1" s="50" t="s">
        <v>31095</v>
      </c>
      <c r="AX1" s="50" t="s">
        <v>31096</v>
      </c>
      <c r="AY1" s="50" t="s">
        <v>32409</v>
      </c>
      <c r="AZ1" s="51" t="s">
        <v>200</v>
      </c>
      <c r="BA1" s="52" t="s">
        <v>201</v>
      </c>
      <c r="BB1" s="50" t="s">
        <v>31097</v>
      </c>
      <c r="BD1" s="11" t="s">
        <v>32401</v>
      </c>
      <c r="BE1" s="801" t="s">
        <v>30114</v>
      </c>
      <c r="BF1" s="2" t="s">
        <v>32410</v>
      </c>
      <c r="BH1" s="825" t="s">
        <v>197</v>
      </c>
      <c r="BI1" s="232" t="s">
        <v>32411</v>
      </c>
      <c r="BJ1" s="796" t="s">
        <v>202</v>
      </c>
      <c r="BK1" s="797" t="s">
        <v>16839</v>
      </c>
      <c r="BL1" s="798" t="s">
        <v>16747</v>
      </c>
      <c r="BM1" s="799" t="s">
        <v>32401</v>
      </c>
      <c r="BN1" s="800" t="s">
        <v>198</v>
      </c>
      <c r="BO1" s="801" t="s">
        <v>30114</v>
      </c>
      <c r="BP1" s="802" t="s">
        <v>32412</v>
      </c>
      <c r="BQ1" s="803" t="s">
        <v>42</v>
      </c>
    </row>
    <row r="2" spans="1:69">
      <c r="A2" s="1">
        <v>1</v>
      </c>
      <c r="B2" s="1">
        <v>2</v>
      </c>
      <c r="C2" s="2" t="s">
        <v>68</v>
      </c>
      <c r="D2" s="3" t="s">
        <v>203</v>
      </c>
      <c r="E2" s="2" t="s">
        <v>204</v>
      </c>
      <c r="F2" s="4">
        <v>1917</v>
      </c>
      <c r="G2" s="5">
        <v>23004</v>
      </c>
      <c r="H2" s="6" t="s">
        <v>205</v>
      </c>
      <c r="I2" s="7">
        <v>44929</v>
      </c>
      <c r="J2" s="2" t="s">
        <v>30120</v>
      </c>
      <c r="K2" s="53">
        <v>4</v>
      </c>
      <c r="L2" s="7">
        <v>44896</v>
      </c>
      <c r="M2" s="10"/>
      <c r="N2" s="11" t="s">
        <v>95</v>
      </c>
      <c r="O2" s="12" t="s">
        <v>52</v>
      </c>
      <c r="P2" s="2" t="s">
        <v>83</v>
      </c>
      <c r="Q2" s="49" t="s">
        <v>206</v>
      </c>
      <c r="R2" s="13" t="s">
        <v>55</v>
      </c>
      <c r="S2" s="14" t="s">
        <v>207</v>
      </c>
      <c r="T2" s="15"/>
      <c r="U2" s="50"/>
      <c r="V2" s="50"/>
      <c r="W2" s="50"/>
      <c r="X2" s="51"/>
      <c r="Y2" s="52"/>
      <c r="Z2" s="50"/>
      <c r="AC2" s="1"/>
      <c r="AD2" s="1"/>
      <c r="AE2" s="2" t="s">
        <v>208</v>
      </c>
      <c r="AF2" s="3" t="s">
        <v>209</v>
      </c>
      <c r="AG2" s="2" t="s">
        <v>210</v>
      </c>
      <c r="AH2" s="4">
        <v>1700</v>
      </c>
      <c r="AI2" s="5"/>
      <c r="AJ2" s="6"/>
      <c r="AK2" s="7"/>
      <c r="AL2" s="8"/>
      <c r="AM2" s="9"/>
      <c r="AN2" s="7">
        <v>45001</v>
      </c>
      <c r="AO2" s="10"/>
      <c r="AP2" s="11"/>
      <c r="AQ2" s="12"/>
      <c r="AR2" s="8"/>
      <c r="AS2" s="49"/>
      <c r="AT2" s="13"/>
      <c r="AU2" s="14"/>
      <c r="AV2" s="15"/>
      <c r="AW2" s="50"/>
      <c r="AX2" s="50"/>
      <c r="AY2" s="50"/>
      <c r="AZ2" s="51"/>
      <c r="BA2" s="50"/>
      <c r="BB2" s="50"/>
      <c r="BD2" s="30" t="s">
        <v>30282</v>
      </c>
      <c r="BE2" s="2" t="s">
        <v>32413</v>
      </c>
      <c r="BF2" s="2" t="s">
        <v>205</v>
      </c>
      <c r="BH2" s="825" t="s">
        <v>130</v>
      </c>
      <c r="BI2" s="232" t="s">
        <v>1029</v>
      </c>
      <c r="BJ2" s="796">
        <v>1568</v>
      </c>
      <c r="BK2" s="797"/>
      <c r="BL2" s="688">
        <v>44994</v>
      </c>
      <c r="BM2" s="799" t="s">
        <v>95</v>
      </c>
      <c r="BN2" s="800" t="s">
        <v>52</v>
      </c>
      <c r="BO2" s="825" t="s">
        <v>112</v>
      </c>
      <c r="BP2" s="802" t="s">
        <v>84</v>
      </c>
      <c r="BQ2" s="803" t="s">
        <v>55</v>
      </c>
    </row>
    <row r="3" spans="1:69">
      <c r="A3" s="1">
        <v>1</v>
      </c>
      <c r="B3" s="1">
        <v>3</v>
      </c>
      <c r="C3" s="2" t="s">
        <v>68</v>
      </c>
      <c r="D3" s="3" t="s">
        <v>211</v>
      </c>
      <c r="E3" s="2" t="s">
        <v>212</v>
      </c>
      <c r="F3" s="4">
        <v>1917</v>
      </c>
      <c r="G3" s="5">
        <v>23004</v>
      </c>
      <c r="H3" s="6" t="s">
        <v>205</v>
      </c>
      <c r="I3" s="7">
        <v>44929</v>
      </c>
      <c r="J3" s="2" t="s">
        <v>32414</v>
      </c>
      <c r="K3" s="53">
        <v>2</v>
      </c>
      <c r="L3" s="7">
        <v>44917</v>
      </c>
      <c r="M3" s="10"/>
      <c r="N3" s="11" t="s">
        <v>95</v>
      </c>
      <c r="O3" s="12" t="s">
        <v>52</v>
      </c>
      <c r="P3" s="2" t="s">
        <v>83</v>
      </c>
      <c r="Q3" s="49" t="s">
        <v>206</v>
      </c>
      <c r="R3" s="13" t="s">
        <v>55</v>
      </c>
      <c r="S3" s="14" t="s">
        <v>213</v>
      </c>
      <c r="T3" s="15"/>
      <c r="U3" s="50"/>
      <c r="V3" s="50"/>
      <c r="W3" s="50"/>
      <c r="X3" s="51"/>
      <c r="Y3" s="52"/>
      <c r="Z3" s="50"/>
      <c r="AC3" s="1"/>
      <c r="AD3" s="1"/>
      <c r="AE3" s="2" t="s">
        <v>208</v>
      </c>
      <c r="AF3" s="3" t="s">
        <v>214</v>
      </c>
      <c r="AG3" s="2" t="s">
        <v>215</v>
      </c>
      <c r="AH3" s="4">
        <v>2500</v>
      </c>
      <c r="AI3" s="5"/>
      <c r="AJ3" s="6"/>
      <c r="AK3" s="7"/>
      <c r="AL3" s="8"/>
      <c r="AM3" s="9"/>
      <c r="AN3" s="7">
        <v>45002</v>
      </c>
      <c r="AO3" s="10"/>
      <c r="AP3" s="11"/>
      <c r="AQ3" s="12"/>
      <c r="AR3" s="2"/>
      <c r="AS3" s="49"/>
      <c r="AT3" s="13"/>
      <c r="AU3" s="14"/>
      <c r="AV3" s="15"/>
      <c r="AW3" s="50"/>
      <c r="AX3" s="50"/>
      <c r="AY3" s="50"/>
      <c r="AZ3" s="51"/>
      <c r="BA3" s="50"/>
      <c r="BB3" s="50"/>
      <c r="BH3" s="825" t="s">
        <v>48</v>
      </c>
      <c r="BI3" s="232" t="s">
        <v>1645</v>
      </c>
      <c r="BJ3" s="796">
        <v>1568</v>
      </c>
      <c r="BK3" s="797" t="s">
        <v>168</v>
      </c>
      <c r="BL3" s="688">
        <v>45040</v>
      </c>
      <c r="BM3" s="799" t="s">
        <v>95</v>
      </c>
      <c r="BN3" s="800" t="s">
        <v>52</v>
      </c>
      <c r="BO3" s="801" t="s">
        <v>112</v>
      </c>
      <c r="BP3" s="802" t="s">
        <v>84</v>
      </c>
      <c r="BQ3" s="803" t="s">
        <v>55</v>
      </c>
    </row>
    <row r="4" spans="1:69">
      <c r="A4" s="1">
        <v>1</v>
      </c>
      <c r="B4" s="1">
        <v>4</v>
      </c>
      <c r="C4" s="2" t="s">
        <v>68</v>
      </c>
      <c r="D4" s="3" t="s">
        <v>216</v>
      </c>
      <c r="E4" s="2" t="s">
        <v>217</v>
      </c>
      <c r="F4" s="4">
        <v>1917</v>
      </c>
      <c r="G4" s="5">
        <v>23004</v>
      </c>
      <c r="H4" s="6" t="s">
        <v>205</v>
      </c>
      <c r="I4" s="7">
        <v>44929</v>
      </c>
      <c r="J4" s="2">
        <v>42</v>
      </c>
      <c r="K4" s="53">
        <v>3</v>
      </c>
      <c r="L4" s="7">
        <v>44922</v>
      </c>
      <c r="M4" s="10"/>
      <c r="N4" s="11" t="s">
        <v>95</v>
      </c>
      <c r="O4" s="12" t="s">
        <v>52</v>
      </c>
      <c r="P4" s="2" t="s">
        <v>83</v>
      </c>
      <c r="Q4" s="49" t="s">
        <v>206</v>
      </c>
      <c r="R4" s="13" t="s">
        <v>55</v>
      </c>
      <c r="S4" s="14" t="s">
        <v>218</v>
      </c>
      <c r="T4" s="15"/>
      <c r="U4" s="50"/>
      <c r="V4" s="50"/>
      <c r="W4" s="50"/>
      <c r="X4" s="51"/>
      <c r="Y4" s="52"/>
      <c r="Z4" s="50"/>
      <c r="AC4" s="1"/>
      <c r="AD4" s="1"/>
      <c r="AE4" s="2" t="s">
        <v>219</v>
      </c>
      <c r="AF4" s="3" t="s">
        <v>220</v>
      </c>
      <c r="AG4" s="2" t="s">
        <v>221</v>
      </c>
      <c r="AH4" s="4">
        <v>2400</v>
      </c>
      <c r="AI4" s="5"/>
      <c r="AJ4" s="6"/>
      <c r="AK4" s="7"/>
      <c r="AL4" s="8"/>
      <c r="AM4" s="9"/>
      <c r="AN4" s="7">
        <v>45005</v>
      </c>
      <c r="AO4" s="10"/>
      <c r="AP4" s="11"/>
      <c r="AQ4" s="12"/>
      <c r="AR4" s="8"/>
      <c r="AS4" s="49"/>
      <c r="AT4" s="13"/>
      <c r="AU4" s="14"/>
      <c r="AV4" s="15"/>
      <c r="AW4" s="50"/>
      <c r="AX4" s="50"/>
      <c r="AY4" s="50"/>
      <c r="AZ4" s="51"/>
      <c r="BA4" s="50"/>
      <c r="BB4" s="50"/>
      <c r="BH4" s="825" t="s">
        <v>126</v>
      </c>
      <c r="BI4" s="232" t="s">
        <v>1911</v>
      </c>
      <c r="BJ4" s="796">
        <v>1568</v>
      </c>
      <c r="BK4" s="797"/>
      <c r="BL4" s="688">
        <v>45062</v>
      </c>
      <c r="BM4" s="799" t="s">
        <v>95</v>
      </c>
      <c r="BN4" s="800" t="s">
        <v>52</v>
      </c>
      <c r="BO4" s="801" t="s">
        <v>112</v>
      </c>
      <c r="BP4" s="802" t="s">
        <v>84</v>
      </c>
      <c r="BQ4" s="803" t="s">
        <v>55</v>
      </c>
    </row>
    <row r="5" spans="1:69" ht="22.5">
      <c r="A5" s="1">
        <v>1</v>
      </c>
      <c r="B5" s="1">
        <v>5</v>
      </c>
      <c r="C5" s="2" t="s">
        <v>48</v>
      </c>
      <c r="D5" s="3" t="s">
        <v>222</v>
      </c>
      <c r="E5" s="2" t="s">
        <v>223</v>
      </c>
      <c r="F5" s="4">
        <v>1980</v>
      </c>
      <c r="G5" s="5">
        <v>23760</v>
      </c>
      <c r="H5" s="6" t="s">
        <v>224</v>
      </c>
      <c r="I5" s="7">
        <v>44929</v>
      </c>
      <c r="J5" s="2" t="s">
        <v>32415</v>
      </c>
      <c r="K5" s="53">
        <v>4</v>
      </c>
      <c r="L5" s="7">
        <v>44925</v>
      </c>
      <c r="M5" s="10"/>
      <c r="N5" s="11" t="s">
        <v>169</v>
      </c>
      <c r="O5" s="12" t="s">
        <v>52</v>
      </c>
      <c r="P5" s="2" t="s">
        <v>53</v>
      </c>
      <c r="Q5" s="49" t="s">
        <v>225</v>
      </c>
      <c r="R5" s="13" t="s">
        <v>55</v>
      </c>
      <c r="S5" s="14" t="s">
        <v>226</v>
      </c>
      <c r="T5" s="15"/>
      <c r="U5" s="50"/>
      <c r="V5" s="50"/>
      <c r="W5" s="50"/>
      <c r="X5" s="51"/>
      <c r="Y5" s="52"/>
      <c r="Z5" s="50"/>
      <c r="AC5" s="1"/>
      <c r="AD5" s="1">
        <v>49</v>
      </c>
      <c r="AE5" s="2" t="s">
        <v>48</v>
      </c>
      <c r="AF5" s="3" t="s">
        <v>227</v>
      </c>
      <c r="AG5" s="2" t="s">
        <v>228</v>
      </c>
      <c r="AH5" s="4">
        <v>1980</v>
      </c>
      <c r="AI5" s="5">
        <v>23760</v>
      </c>
      <c r="AJ5" s="6" t="s">
        <v>168</v>
      </c>
      <c r="AK5" s="7"/>
      <c r="AL5" s="8"/>
      <c r="AM5" s="9"/>
      <c r="AN5" s="7">
        <v>45003</v>
      </c>
      <c r="AO5" s="10"/>
      <c r="AP5" s="11" t="s">
        <v>229</v>
      </c>
      <c r="AQ5" s="12" t="s">
        <v>52</v>
      </c>
      <c r="AR5" s="8" t="s">
        <v>186</v>
      </c>
      <c r="AS5" s="49"/>
      <c r="AT5" s="13" t="s">
        <v>55</v>
      </c>
      <c r="AU5" s="14" t="s">
        <v>230</v>
      </c>
      <c r="AV5" s="15"/>
      <c r="AW5" s="50"/>
      <c r="AX5" s="50"/>
      <c r="AY5" s="50"/>
      <c r="AZ5" s="51"/>
      <c r="BA5" s="52"/>
      <c r="BB5" s="50"/>
      <c r="BH5" s="825" t="s">
        <v>275</v>
      </c>
      <c r="BI5" s="232" t="s">
        <v>1945</v>
      </c>
      <c r="BJ5" s="796">
        <v>1568</v>
      </c>
      <c r="BK5" s="797" t="s">
        <v>1003</v>
      </c>
      <c r="BL5" s="688">
        <v>45068</v>
      </c>
      <c r="BM5" s="799" t="s">
        <v>95</v>
      </c>
      <c r="BN5" s="800" t="s">
        <v>52</v>
      </c>
      <c r="BO5" s="825" t="s">
        <v>112</v>
      </c>
      <c r="BP5" s="802" t="s">
        <v>31106</v>
      </c>
      <c r="BQ5" s="803" t="s">
        <v>55</v>
      </c>
    </row>
    <row r="6" spans="1:69" ht="33.75">
      <c r="A6" s="1">
        <v>1</v>
      </c>
      <c r="B6" s="1">
        <v>6</v>
      </c>
      <c r="C6" s="2" t="s">
        <v>103</v>
      </c>
      <c r="D6" s="3" t="s">
        <v>231</v>
      </c>
      <c r="E6" s="2" t="s">
        <v>232</v>
      </c>
      <c r="F6" s="4">
        <v>1815</v>
      </c>
      <c r="G6" s="5">
        <v>21780</v>
      </c>
      <c r="H6" s="6" t="s">
        <v>233</v>
      </c>
      <c r="I6" s="7">
        <v>44929</v>
      </c>
      <c r="J6" s="2">
        <v>83</v>
      </c>
      <c r="K6" s="53">
        <v>3</v>
      </c>
      <c r="L6" s="7">
        <v>44926</v>
      </c>
      <c r="M6" s="10"/>
      <c r="N6" s="11" t="s">
        <v>234</v>
      </c>
      <c r="O6" s="12" t="s">
        <v>52</v>
      </c>
      <c r="P6" s="2" t="s">
        <v>235</v>
      </c>
      <c r="Q6" s="49" t="s">
        <v>225</v>
      </c>
      <c r="R6" s="13" t="s">
        <v>55</v>
      </c>
      <c r="S6" s="14" t="s">
        <v>236</v>
      </c>
      <c r="T6" s="15"/>
      <c r="U6" s="50"/>
      <c r="V6" s="50"/>
      <c r="W6" s="50"/>
      <c r="X6" s="51"/>
      <c r="Y6" s="52"/>
      <c r="Z6" s="50"/>
      <c r="AC6" s="1"/>
      <c r="AD6" s="1">
        <v>46</v>
      </c>
      <c r="AE6" s="2" t="s">
        <v>103</v>
      </c>
      <c r="AF6" s="3" t="s">
        <v>237</v>
      </c>
      <c r="AG6" s="2" t="s">
        <v>238</v>
      </c>
      <c r="AH6" s="4">
        <v>1568</v>
      </c>
      <c r="AI6" s="5">
        <v>23520</v>
      </c>
      <c r="AJ6" s="6" t="s">
        <v>239</v>
      </c>
      <c r="AK6" s="7"/>
      <c r="AL6" s="8"/>
      <c r="AM6" s="9"/>
      <c r="AN6" s="7">
        <v>45033</v>
      </c>
      <c r="AO6" s="10"/>
      <c r="AP6" s="11" t="s">
        <v>95</v>
      </c>
      <c r="AQ6" s="12" t="s">
        <v>52</v>
      </c>
      <c r="AR6" s="8" t="s">
        <v>240</v>
      </c>
      <c r="AS6" s="49"/>
      <c r="AT6" s="13" t="s">
        <v>55</v>
      </c>
      <c r="AU6" s="14" t="s">
        <v>241</v>
      </c>
      <c r="AV6" s="15"/>
      <c r="AW6" s="50"/>
      <c r="AX6" s="50"/>
      <c r="AY6" s="50"/>
      <c r="AZ6" s="51"/>
      <c r="BA6" s="52"/>
      <c r="BB6" s="50"/>
      <c r="BH6" s="825" t="s">
        <v>48</v>
      </c>
      <c r="BI6" s="232" t="s">
        <v>1963</v>
      </c>
      <c r="BJ6" s="796">
        <v>1568</v>
      </c>
      <c r="BK6" s="797" t="s">
        <v>168</v>
      </c>
      <c r="BL6" s="688">
        <v>45070</v>
      </c>
      <c r="BM6" s="799" t="s">
        <v>95</v>
      </c>
      <c r="BN6" s="800" t="s">
        <v>52</v>
      </c>
      <c r="BO6" s="825" t="s">
        <v>112</v>
      </c>
      <c r="BP6" s="802" t="s">
        <v>31106</v>
      </c>
      <c r="BQ6" s="803" t="s">
        <v>55</v>
      </c>
    </row>
    <row r="7" spans="1:69">
      <c r="A7" s="1">
        <v>1</v>
      </c>
      <c r="B7" s="1">
        <v>7</v>
      </c>
      <c r="C7" s="2" t="s">
        <v>103</v>
      </c>
      <c r="D7" s="3" t="s">
        <v>242</v>
      </c>
      <c r="E7" s="2" t="s">
        <v>243</v>
      </c>
      <c r="F7" s="4">
        <v>1815</v>
      </c>
      <c r="G7" s="5">
        <v>21780</v>
      </c>
      <c r="H7" s="6" t="s">
        <v>244</v>
      </c>
      <c r="I7" s="7">
        <v>44929</v>
      </c>
      <c r="J7" s="2" t="s">
        <v>32416</v>
      </c>
      <c r="K7" s="53">
        <v>1</v>
      </c>
      <c r="L7" s="7">
        <v>44926</v>
      </c>
      <c r="M7" s="10"/>
      <c r="N7" s="11" t="s">
        <v>234</v>
      </c>
      <c r="O7" s="12" t="s">
        <v>52</v>
      </c>
      <c r="P7" s="2" t="s">
        <v>235</v>
      </c>
      <c r="Q7" s="49" t="s">
        <v>225</v>
      </c>
      <c r="R7" s="13" t="s">
        <v>55</v>
      </c>
      <c r="S7" s="14" t="s">
        <v>245</v>
      </c>
      <c r="T7" s="15"/>
      <c r="U7" s="50"/>
      <c r="V7" s="50"/>
      <c r="W7" s="50"/>
      <c r="X7" s="51"/>
      <c r="Y7" s="52"/>
      <c r="Z7" s="50"/>
      <c r="AC7" s="1"/>
      <c r="AD7" s="1">
        <v>47</v>
      </c>
      <c r="AE7" s="2" t="s">
        <v>103</v>
      </c>
      <c r="AF7" s="3" t="s">
        <v>246</v>
      </c>
      <c r="AG7" s="2" t="s">
        <v>247</v>
      </c>
      <c r="AH7" s="4">
        <v>1960</v>
      </c>
      <c r="AI7" s="5">
        <v>29400</v>
      </c>
      <c r="AJ7" s="6" t="s">
        <v>239</v>
      </c>
      <c r="AK7" s="7"/>
      <c r="AL7" s="8"/>
      <c r="AM7" s="9"/>
      <c r="AN7" s="7">
        <v>45033</v>
      </c>
      <c r="AO7" s="10"/>
      <c r="AP7" s="11" t="s">
        <v>95</v>
      </c>
      <c r="AQ7" s="12" t="s">
        <v>52</v>
      </c>
      <c r="AR7" s="2" t="s">
        <v>83</v>
      </c>
      <c r="AS7" s="49"/>
      <c r="AT7" s="13" t="s">
        <v>55</v>
      </c>
      <c r="AU7" s="14" t="s">
        <v>248</v>
      </c>
      <c r="AV7" s="15"/>
      <c r="AW7" s="50"/>
      <c r="AX7" s="50"/>
      <c r="AY7" s="50"/>
      <c r="AZ7" s="51"/>
      <c r="BA7" s="52"/>
      <c r="BB7" s="50"/>
      <c r="BH7" s="825" t="s">
        <v>126</v>
      </c>
      <c r="BI7" s="232" t="s">
        <v>2117</v>
      </c>
      <c r="BJ7" s="796">
        <v>1568</v>
      </c>
      <c r="BK7" s="797"/>
      <c r="BL7" s="688">
        <v>45085</v>
      </c>
      <c r="BM7" s="799" t="s">
        <v>95</v>
      </c>
      <c r="BN7" s="800" t="s">
        <v>52</v>
      </c>
      <c r="BO7" s="825" t="s">
        <v>112</v>
      </c>
      <c r="BP7" s="802" t="s">
        <v>84</v>
      </c>
      <c r="BQ7" s="803" t="s">
        <v>55</v>
      </c>
    </row>
    <row r="8" spans="1:69">
      <c r="A8" s="1">
        <v>1</v>
      </c>
      <c r="B8" s="1">
        <v>8</v>
      </c>
      <c r="C8" s="2" t="s">
        <v>103</v>
      </c>
      <c r="D8" s="3" t="s">
        <v>249</v>
      </c>
      <c r="E8" s="2" t="s">
        <v>250</v>
      </c>
      <c r="F8" s="4">
        <v>1500</v>
      </c>
      <c r="G8" s="5">
        <v>22500</v>
      </c>
      <c r="H8" s="6" t="s">
        <v>244</v>
      </c>
      <c r="I8" s="7">
        <v>44929</v>
      </c>
      <c r="J8" s="2" t="s">
        <v>32417</v>
      </c>
      <c r="K8" s="53">
        <v>1</v>
      </c>
      <c r="L8" s="7">
        <v>44926</v>
      </c>
      <c r="M8" s="10"/>
      <c r="N8" s="11" t="s">
        <v>234</v>
      </c>
      <c r="O8" s="12" t="s">
        <v>52</v>
      </c>
      <c r="P8" s="2" t="s">
        <v>121</v>
      </c>
      <c r="Q8" s="49" t="s">
        <v>206</v>
      </c>
      <c r="R8" s="13" t="s">
        <v>55</v>
      </c>
      <c r="S8" s="14" t="s">
        <v>251</v>
      </c>
      <c r="T8" s="15"/>
      <c r="U8" s="50"/>
      <c r="V8" s="50"/>
      <c r="W8" s="50"/>
      <c r="X8" s="51"/>
      <c r="Y8" s="52"/>
      <c r="Z8" s="50"/>
      <c r="AC8" s="1"/>
      <c r="AD8" s="1">
        <v>48</v>
      </c>
      <c r="AE8" s="2" t="s">
        <v>103</v>
      </c>
      <c r="AF8" s="3" t="s">
        <v>252</v>
      </c>
      <c r="AG8" s="2" t="s">
        <v>253</v>
      </c>
      <c r="AH8" s="4">
        <v>1500</v>
      </c>
      <c r="AI8" s="5">
        <v>22500</v>
      </c>
      <c r="AJ8" s="6" t="s">
        <v>254</v>
      </c>
      <c r="AK8" s="7"/>
      <c r="AL8" s="8"/>
      <c r="AM8" s="9"/>
      <c r="AN8" s="7">
        <v>45037</v>
      </c>
      <c r="AO8" s="10"/>
      <c r="AP8" s="11" t="s">
        <v>234</v>
      </c>
      <c r="AQ8" s="12" t="s">
        <v>52</v>
      </c>
      <c r="AR8" s="8" t="s">
        <v>121</v>
      </c>
      <c r="AS8" s="49"/>
      <c r="AT8" s="13" t="s">
        <v>55</v>
      </c>
      <c r="AU8" s="14" t="s">
        <v>255</v>
      </c>
      <c r="AV8" s="15"/>
      <c r="AW8" s="50"/>
      <c r="AX8" s="50"/>
      <c r="AY8" s="50"/>
      <c r="AZ8" s="51"/>
      <c r="BA8" s="52"/>
      <c r="BB8" s="50"/>
      <c r="BH8" s="825" t="s">
        <v>48</v>
      </c>
      <c r="BI8" s="232" t="s">
        <v>2236</v>
      </c>
      <c r="BJ8" s="796">
        <v>1568</v>
      </c>
      <c r="BK8" s="797" t="s">
        <v>168</v>
      </c>
      <c r="BL8" s="688">
        <v>45091</v>
      </c>
      <c r="BM8" s="799" t="s">
        <v>95</v>
      </c>
      <c r="BN8" s="800" t="s">
        <v>52</v>
      </c>
      <c r="BO8" s="825" t="s">
        <v>112</v>
      </c>
      <c r="BP8" s="802" t="s">
        <v>84</v>
      </c>
      <c r="BQ8" s="803" t="s">
        <v>55</v>
      </c>
    </row>
    <row r="9" spans="1:69" ht="33.75">
      <c r="A9" s="1">
        <v>1</v>
      </c>
      <c r="B9" s="1">
        <v>9</v>
      </c>
      <c r="C9" s="2" t="s">
        <v>103</v>
      </c>
      <c r="D9" s="3" t="s">
        <v>256</v>
      </c>
      <c r="E9" s="2" t="s">
        <v>257</v>
      </c>
      <c r="F9" s="4">
        <v>1510</v>
      </c>
      <c r="G9" s="5">
        <v>22635</v>
      </c>
      <c r="H9" s="6" t="s">
        <v>244</v>
      </c>
      <c r="I9" s="7">
        <v>44929</v>
      </c>
      <c r="J9" s="8" t="s">
        <v>32418</v>
      </c>
      <c r="K9" s="53">
        <v>1</v>
      </c>
      <c r="L9" s="7">
        <v>44926</v>
      </c>
      <c r="M9" s="10"/>
      <c r="N9" s="11" t="s">
        <v>234</v>
      </c>
      <c r="O9" s="12" t="s">
        <v>52</v>
      </c>
      <c r="P9" s="2" t="s">
        <v>258</v>
      </c>
      <c r="Q9" s="49" t="s">
        <v>259</v>
      </c>
      <c r="R9" s="13" t="s">
        <v>55</v>
      </c>
      <c r="S9" s="14" t="s">
        <v>260</v>
      </c>
      <c r="T9" s="15"/>
      <c r="U9" s="50"/>
      <c r="V9" s="50"/>
      <c r="W9" s="50"/>
      <c r="X9" s="51"/>
      <c r="Y9" s="52"/>
      <c r="Z9" s="50"/>
      <c r="AC9" s="1"/>
      <c r="AD9" s="1">
        <v>49</v>
      </c>
      <c r="AE9" s="2" t="s">
        <v>145</v>
      </c>
      <c r="AF9" s="3" t="s">
        <v>261</v>
      </c>
      <c r="AG9" s="2" t="s">
        <v>262</v>
      </c>
      <c r="AH9" s="4">
        <v>1980</v>
      </c>
      <c r="AI9" s="5">
        <v>23760</v>
      </c>
      <c r="AJ9" s="6"/>
      <c r="AK9" s="7"/>
      <c r="AL9" s="8"/>
      <c r="AM9" s="9"/>
      <c r="AN9" s="7">
        <v>45039</v>
      </c>
      <c r="AO9" s="10"/>
      <c r="AP9" s="11" t="s">
        <v>263</v>
      </c>
      <c r="AQ9" s="12" t="s">
        <v>52</v>
      </c>
      <c r="AR9" s="8" t="s">
        <v>53</v>
      </c>
      <c r="AS9" s="49"/>
      <c r="AT9" s="13" t="s">
        <v>55</v>
      </c>
      <c r="AU9" s="14" t="s">
        <v>264</v>
      </c>
      <c r="AV9" s="15"/>
      <c r="AW9" s="50"/>
      <c r="AX9" s="50"/>
      <c r="AY9" s="50"/>
      <c r="AZ9" s="51"/>
      <c r="BA9" s="52"/>
      <c r="BB9" s="50"/>
      <c r="BH9" s="825" t="s">
        <v>126</v>
      </c>
      <c r="BI9" s="232" t="s">
        <v>2649</v>
      </c>
      <c r="BJ9" s="796">
        <v>1568</v>
      </c>
      <c r="BK9" s="797"/>
      <c r="BL9" s="688">
        <v>45138</v>
      </c>
      <c r="BM9" s="799" t="s">
        <v>95</v>
      </c>
      <c r="BN9" s="800" t="s">
        <v>52</v>
      </c>
      <c r="BO9" s="825" t="s">
        <v>112</v>
      </c>
      <c r="BP9" s="802" t="s">
        <v>84</v>
      </c>
      <c r="BQ9" s="803" t="s">
        <v>55</v>
      </c>
    </row>
    <row r="10" spans="1:69">
      <c r="A10" s="1">
        <v>1</v>
      </c>
      <c r="B10" s="1">
        <v>10</v>
      </c>
      <c r="C10" s="2" t="s">
        <v>103</v>
      </c>
      <c r="D10" s="3" t="s">
        <v>265</v>
      </c>
      <c r="E10" s="2" t="s">
        <v>266</v>
      </c>
      <c r="F10" s="4">
        <v>1512</v>
      </c>
      <c r="G10" s="5">
        <v>22680</v>
      </c>
      <c r="H10" s="6" t="s">
        <v>244</v>
      </c>
      <c r="I10" s="7">
        <v>44930</v>
      </c>
      <c r="J10" s="2" t="s">
        <v>32419</v>
      </c>
      <c r="K10" s="53">
        <v>2</v>
      </c>
      <c r="L10" s="7">
        <v>44926</v>
      </c>
      <c r="M10" s="10"/>
      <c r="N10" s="11" t="s">
        <v>30020</v>
      </c>
      <c r="O10" s="12" t="s">
        <v>52</v>
      </c>
      <c r="P10" s="2" t="s">
        <v>121</v>
      </c>
      <c r="Q10" s="49" t="s">
        <v>225</v>
      </c>
      <c r="R10" s="13" t="s">
        <v>55</v>
      </c>
      <c r="S10" s="14" t="s">
        <v>267</v>
      </c>
      <c r="T10" s="15"/>
      <c r="U10" s="50"/>
      <c r="V10" s="50"/>
      <c r="W10" s="50"/>
      <c r="X10" s="51"/>
      <c r="Y10" s="52"/>
      <c r="Z10" s="50"/>
      <c r="AC10" s="1"/>
      <c r="AD10" s="1">
        <v>50</v>
      </c>
      <c r="AE10" s="2" t="s">
        <v>145</v>
      </c>
      <c r="AF10" s="3" t="s">
        <v>268</v>
      </c>
      <c r="AG10" s="2" t="s">
        <v>269</v>
      </c>
      <c r="AH10" s="4">
        <v>1980</v>
      </c>
      <c r="AI10" s="5">
        <v>23760</v>
      </c>
      <c r="AJ10" s="6"/>
      <c r="AK10" s="7"/>
      <c r="AL10" s="8"/>
      <c r="AM10" s="9"/>
      <c r="AN10" s="7">
        <v>45039</v>
      </c>
      <c r="AO10" s="10"/>
      <c r="AP10" s="11" t="s">
        <v>181</v>
      </c>
      <c r="AQ10" s="12" t="s">
        <v>52</v>
      </c>
      <c r="AR10" s="8" t="s">
        <v>186</v>
      </c>
      <c r="AS10" s="49"/>
      <c r="AT10" s="13" t="s">
        <v>55</v>
      </c>
      <c r="AU10" s="14" t="s">
        <v>270</v>
      </c>
      <c r="AV10" s="15"/>
      <c r="AW10" s="50"/>
      <c r="AX10" s="50"/>
      <c r="AY10" s="50"/>
      <c r="AZ10" s="51"/>
      <c r="BA10" s="52"/>
      <c r="BB10" s="50"/>
      <c r="BH10" s="825" t="s">
        <v>103</v>
      </c>
      <c r="BI10" s="232" t="s">
        <v>2854</v>
      </c>
      <c r="BJ10" s="796">
        <v>1568</v>
      </c>
      <c r="BK10" s="797" t="s">
        <v>32420</v>
      </c>
      <c r="BL10" s="688">
        <v>45155</v>
      </c>
      <c r="BM10" s="799" t="s">
        <v>95</v>
      </c>
      <c r="BN10" s="800" t="s">
        <v>52</v>
      </c>
      <c r="BO10" s="801" t="s">
        <v>112</v>
      </c>
      <c r="BP10" s="802" t="s">
        <v>84</v>
      </c>
      <c r="BQ10" s="803" t="s">
        <v>55</v>
      </c>
    </row>
    <row r="11" spans="1:69">
      <c r="A11" s="1"/>
      <c r="B11" s="1"/>
      <c r="C11" s="2" t="s">
        <v>271</v>
      </c>
      <c r="D11" s="3" t="s">
        <v>272</v>
      </c>
      <c r="E11" s="2" t="s">
        <v>273</v>
      </c>
      <c r="F11" s="4">
        <v>1958</v>
      </c>
      <c r="G11" s="5">
        <v>23496</v>
      </c>
      <c r="H11" s="6" t="s">
        <v>205</v>
      </c>
      <c r="I11" s="7">
        <v>44930</v>
      </c>
      <c r="J11" s="2">
        <v>55</v>
      </c>
      <c r="K11" s="53">
        <v>3</v>
      </c>
      <c r="L11" s="7">
        <v>44562</v>
      </c>
      <c r="M11" s="10" t="s">
        <v>176</v>
      </c>
      <c r="N11" s="11" t="s">
        <v>177</v>
      </c>
      <c r="O11" s="12" t="s">
        <v>52</v>
      </c>
      <c r="P11" s="2" t="s">
        <v>74</v>
      </c>
      <c r="Q11" s="49" t="s">
        <v>225</v>
      </c>
      <c r="R11" s="13" t="s">
        <v>55</v>
      </c>
      <c r="S11" s="14" t="s">
        <v>274</v>
      </c>
      <c r="T11" s="15"/>
      <c r="U11" s="50"/>
      <c r="V11" s="50"/>
      <c r="W11" s="50"/>
      <c r="X11" s="51"/>
      <c r="Y11" s="52"/>
      <c r="Z11" s="50"/>
      <c r="AC11" s="1"/>
      <c r="AD11" s="1">
        <v>51</v>
      </c>
      <c r="AE11" s="2" t="s">
        <v>275</v>
      </c>
      <c r="AF11" s="3" t="s">
        <v>276</v>
      </c>
      <c r="AG11" s="2" t="s">
        <v>277</v>
      </c>
      <c r="AH11" s="4">
        <v>1980</v>
      </c>
      <c r="AI11" s="5">
        <v>23760</v>
      </c>
      <c r="AJ11" s="6"/>
      <c r="AK11" s="7"/>
      <c r="AL11" s="8"/>
      <c r="AM11" s="9"/>
      <c r="AN11" s="7">
        <v>45039</v>
      </c>
      <c r="AO11" s="10"/>
      <c r="AP11" s="11" t="s">
        <v>181</v>
      </c>
      <c r="AQ11" s="12" t="s">
        <v>52</v>
      </c>
      <c r="AR11" s="2" t="s">
        <v>186</v>
      </c>
      <c r="AS11" s="49" t="s">
        <v>278</v>
      </c>
      <c r="AT11" s="13" t="s">
        <v>55</v>
      </c>
      <c r="AU11" s="14" t="s">
        <v>279</v>
      </c>
      <c r="AV11" s="15"/>
      <c r="AW11" s="50"/>
      <c r="AX11" s="50"/>
      <c r="AY11" s="50"/>
      <c r="AZ11" s="51"/>
      <c r="BA11" s="52"/>
      <c r="BB11" s="50"/>
      <c r="BH11" s="825" t="s">
        <v>145</v>
      </c>
      <c r="BI11" s="232" t="s">
        <v>2889</v>
      </c>
      <c r="BJ11" s="796">
        <v>1568</v>
      </c>
      <c r="BK11" s="797"/>
      <c r="BL11" s="687">
        <v>45159</v>
      </c>
      <c r="BM11" s="799" t="s">
        <v>95</v>
      </c>
      <c r="BN11" s="800" t="s">
        <v>52</v>
      </c>
      <c r="BO11" s="801" t="s">
        <v>112</v>
      </c>
      <c r="BP11" s="802" t="s">
        <v>84</v>
      </c>
      <c r="BQ11" s="803" t="s">
        <v>55</v>
      </c>
    </row>
    <row r="12" spans="1:69">
      <c r="A12" s="1"/>
      <c r="B12" s="1"/>
      <c r="C12" s="2" t="s">
        <v>103</v>
      </c>
      <c r="D12" s="3" t="s">
        <v>280</v>
      </c>
      <c r="E12" s="2" t="s">
        <v>281</v>
      </c>
      <c r="F12" s="4">
        <v>1568</v>
      </c>
      <c r="G12" s="5">
        <v>23520</v>
      </c>
      <c r="H12" s="6" t="s">
        <v>244</v>
      </c>
      <c r="I12" s="7">
        <v>44931</v>
      </c>
      <c r="J12" s="2" t="s">
        <v>31099</v>
      </c>
      <c r="K12" s="53">
        <v>2</v>
      </c>
      <c r="L12" s="7">
        <v>44565</v>
      </c>
      <c r="M12" s="10"/>
      <c r="N12" s="11" t="s">
        <v>95</v>
      </c>
      <c r="O12" s="12" t="s">
        <v>52</v>
      </c>
      <c r="P12" s="2" t="s">
        <v>240</v>
      </c>
      <c r="Q12" s="49" t="s">
        <v>206</v>
      </c>
      <c r="R12" s="13" t="s">
        <v>55</v>
      </c>
      <c r="S12" s="14" t="s">
        <v>282</v>
      </c>
      <c r="T12" s="15"/>
      <c r="U12" s="50"/>
      <c r="V12" s="50"/>
      <c r="W12" s="50"/>
      <c r="X12" s="51"/>
      <c r="Y12" s="52"/>
      <c r="Z12" s="50"/>
      <c r="BH12" s="825" t="s">
        <v>126</v>
      </c>
      <c r="BI12" s="232" t="s">
        <v>3072</v>
      </c>
      <c r="BJ12" s="796">
        <v>1568</v>
      </c>
      <c r="BK12" s="797"/>
      <c r="BL12" s="688">
        <v>45180</v>
      </c>
      <c r="BM12" s="799" t="s">
        <v>95</v>
      </c>
      <c r="BN12" s="800" t="s">
        <v>52</v>
      </c>
      <c r="BO12" s="825" t="s">
        <v>112</v>
      </c>
      <c r="BP12" s="802" t="s">
        <v>84</v>
      </c>
      <c r="BQ12" s="803" t="s">
        <v>55</v>
      </c>
    </row>
    <row r="13" spans="1:69">
      <c r="A13" s="1"/>
      <c r="B13" s="1"/>
      <c r="C13" s="2" t="s">
        <v>126</v>
      </c>
      <c r="D13" s="3" t="s">
        <v>283</v>
      </c>
      <c r="E13" s="2" t="s">
        <v>284</v>
      </c>
      <c r="F13" s="4">
        <v>1960</v>
      </c>
      <c r="G13" s="5">
        <v>23520</v>
      </c>
      <c r="H13" s="6" t="s">
        <v>205</v>
      </c>
      <c r="I13" s="7">
        <v>44931</v>
      </c>
      <c r="J13" s="2" t="s">
        <v>30021</v>
      </c>
      <c r="K13" s="53">
        <v>3</v>
      </c>
      <c r="L13" s="7">
        <v>44563</v>
      </c>
      <c r="M13" s="10"/>
      <c r="N13" s="11" t="s">
        <v>82</v>
      </c>
      <c r="O13" s="12" t="s">
        <v>52</v>
      </c>
      <c r="P13" s="2" t="s">
        <v>83</v>
      </c>
      <c r="Q13" s="49" t="s">
        <v>206</v>
      </c>
      <c r="R13" s="13" t="s">
        <v>55</v>
      </c>
      <c r="S13" s="14" t="s">
        <v>285</v>
      </c>
      <c r="T13" s="15"/>
      <c r="U13" s="50"/>
      <c r="V13" s="50"/>
      <c r="W13" s="50"/>
      <c r="X13" s="51"/>
      <c r="Y13" s="52"/>
      <c r="Z13" s="50"/>
      <c r="BH13" s="825" t="s">
        <v>145</v>
      </c>
      <c r="BI13" s="232" t="s">
        <v>3102</v>
      </c>
      <c r="BJ13" s="796">
        <v>1568</v>
      </c>
      <c r="BK13" s="797"/>
      <c r="BL13" s="688">
        <v>45182</v>
      </c>
      <c r="BM13" s="799" t="s">
        <v>95</v>
      </c>
      <c r="BN13" s="800" t="s">
        <v>52</v>
      </c>
      <c r="BO13" s="801" t="s">
        <v>112</v>
      </c>
      <c r="BP13" s="802" t="s">
        <v>54</v>
      </c>
      <c r="BQ13" s="803" t="s">
        <v>55</v>
      </c>
    </row>
    <row r="14" spans="1:69">
      <c r="A14" s="1"/>
      <c r="B14" s="1"/>
      <c r="C14" s="2" t="s">
        <v>145</v>
      </c>
      <c r="D14" s="3" t="s">
        <v>286</v>
      </c>
      <c r="E14" s="2" t="s">
        <v>287</v>
      </c>
      <c r="F14" s="4">
        <v>1958</v>
      </c>
      <c r="G14" s="5">
        <v>23496</v>
      </c>
      <c r="H14" s="6" t="s">
        <v>205</v>
      </c>
      <c r="I14" s="7">
        <v>44931</v>
      </c>
      <c r="J14" s="2">
        <v>5</v>
      </c>
      <c r="K14" s="53">
        <v>4</v>
      </c>
      <c r="L14" s="7">
        <v>44563</v>
      </c>
      <c r="M14" s="10"/>
      <c r="N14" s="11" t="s">
        <v>288</v>
      </c>
      <c r="O14" s="12" t="s">
        <v>52</v>
      </c>
      <c r="P14" s="2" t="s">
        <v>74</v>
      </c>
      <c r="Q14" s="49" t="s">
        <v>225</v>
      </c>
      <c r="R14" s="13" t="s">
        <v>55</v>
      </c>
      <c r="S14" s="14" t="s">
        <v>289</v>
      </c>
      <c r="T14" s="15"/>
      <c r="U14" s="50"/>
      <c r="V14" s="50"/>
      <c r="W14" s="50"/>
      <c r="X14" s="51"/>
      <c r="Y14" s="52"/>
      <c r="Z14" s="50"/>
      <c r="BH14" s="85" t="s">
        <v>103</v>
      </c>
      <c r="BI14" s="86" t="s">
        <v>3249</v>
      </c>
      <c r="BJ14" s="804">
        <v>1568</v>
      </c>
      <c r="BK14" s="805"/>
      <c r="BL14" s="687">
        <v>45191</v>
      </c>
      <c r="BM14" s="806" t="s">
        <v>95</v>
      </c>
      <c r="BN14" s="807" t="s">
        <v>52</v>
      </c>
      <c r="BO14" s="808" t="s">
        <v>32421</v>
      </c>
      <c r="BP14" s="809" t="s">
        <v>32422</v>
      </c>
      <c r="BQ14" s="810" t="s">
        <v>55</v>
      </c>
    </row>
    <row r="15" spans="1:69">
      <c r="A15" s="1"/>
      <c r="B15" s="1"/>
      <c r="C15" s="2" t="s">
        <v>103</v>
      </c>
      <c r="D15" s="3" t="s">
        <v>290</v>
      </c>
      <c r="E15" s="2" t="s">
        <v>291</v>
      </c>
      <c r="F15" s="4">
        <v>1815</v>
      </c>
      <c r="G15" s="5">
        <v>21780</v>
      </c>
      <c r="H15" s="6" t="s">
        <v>233</v>
      </c>
      <c r="I15" s="7">
        <v>44932</v>
      </c>
      <c r="J15" s="2">
        <v>67</v>
      </c>
      <c r="K15" s="53">
        <v>4</v>
      </c>
      <c r="L15" s="7">
        <v>44563</v>
      </c>
      <c r="M15" s="10"/>
      <c r="N15" s="11" t="s">
        <v>234</v>
      </c>
      <c r="O15" s="12" t="s">
        <v>52</v>
      </c>
      <c r="P15" s="2" t="s">
        <v>235</v>
      </c>
      <c r="Q15" s="49" t="s">
        <v>225</v>
      </c>
      <c r="R15" s="13" t="s">
        <v>55</v>
      </c>
      <c r="S15" s="14" t="s">
        <v>292</v>
      </c>
      <c r="T15" s="15"/>
      <c r="U15" s="50"/>
      <c r="V15" s="50"/>
      <c r="W15" s="50"/>
      <c r="X15" s="51"/>
      <c r="Y15" s="52"/>
      <c r="Z15" s="50"/>
      <c r="BH15" s="811" t="s">
        <v>130</v>
      </c>
      <c r="BI15" s="232" t="s">
        <v>3258</v>
      </c>
      <c r="BJ15" s="796">
        <v>1568</v>
      </c>
      <c r="BK15" s="797"/>
      <c r="BL15" s="688">
        <v>45191</v>
      </c>
      <c r="BM15" s="799" t="s">
        <v>95</v>
      </c>
      <c r="BN15" s="800" t="s">
        <v>52</v>
      </c>
      <c r="BO15" s="825" t="s">
        <v>112</v>
      </c>
      <c r="BP15" s="809" t="s">
        <v>32423</v>
      </c>
      <c r="BQ15" s="803" t="s">
        <v>55</v>
      </c>
    </row>
    <row r="16" spans="1:69" ht="22.5">
      <c r="A16" s="1"/>
      <c r="B16" s="1"/>
      <c r="C16" s="2" t="s">
        <v>103</v>
      </c>
      <c r="D16" s="3" t="s">
        <v>293</v>
      </c>
      <c r="E16" s="2" t="s">
        <v>294</v>
      </c>
      <c r="F16" s="4">
        <v>1815</v>
      </c>
      <c r="G16" s="5">
        <v>21780</v>
      </c>
      <c r="H16" s="6" t="s">
        <v>233</v>
      </c>
      <c r="I16" s="7">
        <v>44932</v>
      </c>
      <c r="J16" s="8" t="s">
        <v>30345</v>
      </c>
      <c r="K16" s="53">
        <v>2</v>
      </c>
      <c r="L16" s="7">
        <v>44563</v>
      </c>
      <c r="M16" s="10"/>
      <c r="N16" s="11" t="s">
        <v>234</v>
      </c>
      <c r="O16" s="12" t="s">
        <v>52</v>
      </c>
      <c r="P16" s="2" t="s">
        <v>295</v>
      </c>
      <c r="Q16" s="49" t="s">
        <v>225</v>
      </c>
      <c r="R16" s="13" t="s">
        <v>55</v>
      </c>
      <c r="S16" s="14" t="s">
        <v>296</v>
      </c>
      <c r="T16" s="15"/>
      <c r="U16" s="50"/>
      <c r="V16" s="50"/>
      <c r="W16" s="50"/>
      <c r="X16" s="51"/>
      <c r="Y16" s="52"/>
      <c r="Z16" s="50"/>
      <c r="BH16" s="85" t="s">
        <v>126</v>
      </c>
      <c r="BI16" s="86" t="s">
        <v>3374</v>
      </c>
      <c r="BJ16" s="804">
        <v>1568</v>
      </c>
      <c r="BK16" s="805"/>
      <c r="BL16" s="687">
        <v>45210</v>
      </c>
      <c r="BM16" s="806" t="s">
        <v>95</v>
      </c>
      <c r="BN16" s="807" t="s">
        <v>52</v>
      </c>
      <c r="BO16" s="85" t="s">
        <v>112</v>
      </c>
      <c r="BP16" s="809" t="s">
        <v>32423</v>
      </c>
      <c r="BQ16" s="810" t="s">
        <v>55</v>
      </c>
    </row>
    <row r="17" spans="1:69">
      <c r="A17" s="1"/>
      <c r="B17" s="1"/>
      <c r="C17" s="2" t="s">
        <v>103</v>
      </c>
      <c r="D17" s="3" t="s">
        <v>297</v>
      </c>
      <c r="E17" s="2" t="s">
        <v>298</v>
      </c>
      <c r="F17" s="4">
        <v>1568</v>
      </c>
      <c r="G17" s="5">
        <v>23520</v>
      </c>
      <c r="H17" s="6" t="s">
        <v>244</v>
      </c>
      <c r="I17" s="7">
        <v>44936</v>
      </c>
      <c r="J17" s="2" t="s">
        <v>299</v>
      </c>
      <c r="K17" s="53">
        <v>2</v>
      </c>
      <c r="L17" s="7">
        <v>44570</v>
      </c>
      <c r="M17" s="10"/>
      <c r="N17" s="11" t="s">
        <v>82</v>
      </c>
      <c r="O17" s="12" t="s">
        <v>52</v>
      </c>
      <c r="P17" s="2" t="s">
        <v>112</v>
      </c>
      <c r="Q17" s="49" t="s">
        <v>206</v>
      </c>
      <c r="R17" s="13" t="s">
        <v>55</v>
      </c>
      <c r="S17" s="14" t="s">
        <v>300</v>
      </c>
      <c r="T17" s="15"/>
      <c r="U17" s="50"/>
      <c r="V17" s="50"/>
      <c r="W17" s="50"/>
      <c r="X17" s="51"/>
      <c r="Y17" s="52"/>
      <c r="Z17" s="50"/>
      <c r="BH17" s="811" t="s">
        <v>48</v>
      </c>
      <c r="BI17" s="86" t="s">
        <v>3379</v>
      </c>
      <c r="BJ17" s="804">
        <v>1568</v>
      </c>
      <c r="BK17" s="805" t="s">
        <v>168</v>
      </c>
      <c r="BL17" s="687">
        <v>45210</v>
      </c>
      <c r="BM17" s="806" t="s">
        <v>95</v>
      </c>
      <c r="BN17" s="807" t="s">
        <v>52</v>
      </c>
      <c r="BO17" s="808" t="s">
        <v>112</v>
      </c>
      <c r="BP17" s="809" t="s">
        <v>31106</v>
      </c>
      <c r="BQ17" s="810" t="s">
        <v>55</v>
      </c>
    </row>
    <row r="18" spans="1:69">
      <c r="A18" s="1"/>
      <c r="B18" s="1"/>
      <c r="C18" s="2" t="s">
        <v>301</v>
      </c>
      <c r="D18" s="3" t="s">
        <v>302</v>
      </c>
      <c r="E18" s="2" t="s">
        <v>303</v>
      </c>
      <c r="F18" s="4">
        <v>1728</v>
      </c>
      <c r="G18" s="5">
        <v>24192</v>
      </c>
      <c r="H18" s="6" t="s">
        <v>304</v>
      </c>
      <c r="I18" s="7">
        <v>44936</v>
      </c>
      <c r="J18" s="2" t="s">
        <v>305</v>
      </c>
      <c r="K18" s="53">
        <v>1</v>
      </c>
      <c r="L18" s="7">
        <v>45279</v>
      </c>
      <c r="M18" s="10"/>
      <c r="N18" s="11" t="s">
        <v>306</v>
      </c>
      <c r="O18" s="12" t="s">
        <v>52</v>
      </c>
      <c r="P18" s="2" t="s">
        <v>121</v>
      </c>
      <c r="Q18" s="49" t="s">
        <v>206</v>
      </c>
      <c r="R18" s="13" t="s">
        <v>307</v>
      </c>
      <c r="S18" s="14" t="s">
        <v>308</v>
      </c>
      <c r="T18" s="15"/>
      <c r="U18" s="50"/>
      <c r="V18" s="50"/>
      <c r="W18" s="50"/>
      <c r="X18" s="51"/>
      <c r="Y18" s="52"/>
      <c r="Z18" s="50"/>
      <c r="BH18" s="825" t="s">
        <v>145</v>
      </c>
      <c r="BI18" s="232" t="s">
        <v>3476</v>
      </c>
      <c r="BJ18" s="796">
        <v>1568</v>
      </c>
      <c r="BK18" s="797"/>
      <c r="BL18" s="687">
        <v>45217</v>
      </c>
      <c r="BM18" s="799" t="s">
        <v>95</v>
      </c>
      <c r="BN18" s="800" t="s">
        <v>52</v>
      </c>
      <c r="BO18" s="801" t="s">
        <v>112</v>
      </c>
      <c r="BP18" s="802" t="s">
        <v>84</v>
      </c>
      <c r="BQ18" s="803" t="s">
        <v>55</v>
      </c>
    </row>
    <row r="19" spans="1:69">
      <c r="A19" s="1"/>
      <c r="B19" s="1"/>
      <c r="C19" s="2" t="s">
        <v>48</v>
      </c>
      <c r="D19" s="3" t="s">
        <v>309</v>
      </c>
      <c r="E19" s="2" t="s">
        <v>310</v>
      </c>
      <c r="F19" s="4">
        <v>1980</v>
      </c>
      <c r="G19" s="5">
        <v>23760</v>
      </c>
      <c r="H19" s="6" t="s">
        <v>224</v>
      </c>
      <c r="I19" s="7">
        <v>44936</v>
      </c>
      <c r="J19" s="2" t="s">
        <v>311</v>
      </c>
      <c r="K19" s="53">
        <v>3</v>
      </c>
      <c r="L19" s="7">
        <v>44934</v>
      </c>
      <c r="M19" s="10"/>
      <c r="N19" s="11" t="s">
        <v>312</v>
      </c>
      <c r="O19" s="12" t="s">
        <v>52</v>
      </c>
      <c r="P19" s="2" t="s">
        <v>186</v>
      </c>
      <c r="Q19" s="49" t="s">
        <v>225</v>
      </c>
      <c r="R19" s="13" t="s">
        <v>55</v>
      </c>
      <c r="S19" s="14" t="s">
        <v>313</v>
      </c>
      <c r="T19" s="15"/>
      <c r="U19" s="50"/>
      <c r="V19" s="50"/>
      <c r="W19" s="50"/>
      <c r="X19" s="51"/>
      <c r="Y19" s="52"/>
      <c r="Z19" s="50"/>
      <c r="BH19" s="85" t="s">
        <v>145</v>
      </c>
      <c r="BI19" s="86" t="s">
        <v>3574</v>
      </c>
      <c r="BJ19" s="804">
        <v>1568</v>
      </c>
      <c r="BK19" s="805"/>
      <c r="BL19" s="687">
        <v>45229</v>
      </c>
      <c r="BM19" s="806" t="s">
        <v>95</v>
      </c>
      <c r="BN19" s="807" t="s">
        <v>52</v>
      </c>
      <c r="BO19" s="808" t="s">
        <v>32424</v>
      </c>
      <c r="BP19" s="809" t="s">
        <v>84</v>
      </c>
      <c r="BQ19" s="810" t="s">
        <v>55</v>
      </c>
    </row>
    <row r="20" spans="1:69">
      <c r="A20" s="1"/>
      <c r="B20" s="1"/>
      <c r="C20" s="2" t="s">
        <v>48</v>
      </c>
      <c r="D20" s="3" t="s">
        <v>314</v>
      </c>
      <c r="E20" s="2" t="s">
        <v>315</v>
      </c>
      <c r="F20" s="4">
        <v>1980</v>
      </c>
      <c r="G20" s="5">
        <v>23760</v>
      </c>
      <c r="H20" s="6" t="s">
        <v>224</v>
      </c>
      <c r="I20" s="7">
        <v>44936</v>
      </c>
      <c r="J20" s="2" t="s">
        <v>316</v>
      </c>
      <c r="K20" s="53">
        <v>4</v>
      </c>
      <c r="L20" s="7">
        <v>44934</v>
      </c>
      <c r="M20" s="10"/>
      <c r="N20" s="11" t="s">
        <v>181</v>
      </c>
      <c r="O20" s="12" t="s">
        <v>52</v>
      </c>
      <c r="P20" s="2" t="s">
        <v>186</v>
      </c>
      <c r="Q20" s="49" t="s">
        <v>225</v>
      </c>
      <c r="R20" s="13" t="s">
        <v>55</v>
      </c>
      <c r="S20" s="14" t="s">
        <v>317</v>
      </c>
      <c r="T20" s="15"/>
      <c r="U20" s="50"/>
      <c r="V20" s="50"/>
      <c r="W20" s="50"/>
      <c r="X20" s="51"/>
      <c r="Y20" s="52"/>
      <c r="Z20" s="50"/>
      <c r="BH20" s="85" t="s">
        <v>126</v>
      </c>
      <c r="BI20" s="86" t="s">
        <v>3582</v>
      </c>
      <c r="BJ20" s="804">
        <v>1568</v>
      </c>
      <c r="BK20" s="805"/>
      <c r="BL20" s="687">
        <v>45229</v>
      </c>
      <c r="BM20" s="806" t="s">
        <v>95</v>
      </c>
      <c r="BN20" s="800" t="s">
        <v>52</v>
      </c>
      <c r="BO20" s="825" t="s">
        <v>112</v>
      </c>
      <c r="BP20" s="809" t="s">
        <v>84</v>
      </c>
      <c r="BQ20" s="803" t="s">
        <v>55</v>
      </c>
    </row>
    <row r="21" spans="1:69">
      <c r="A21" s="1"/>
      <c r="B21" s="1"/>
      <c r="C21" s="2" t="s">
        <v>48</v>
      </c>
      <c r="D21" s="3" t="s">
        <v>318</v>
      </c>
      <c r="E21" s="2" t="s">
        <v>319</v>
      </c>
      <c r="F21" s="4">
        <v>1980</v>
      </c>
      <c r="G21" s="5">
        <v>23760</v>
      </c>
      <c r="H21" s="6" t="s">
        <v>224</v>
      </c>
      <c r="I21" s="7">
        <v>44936</v>
      </c>
      <c r="J21" s="2" t="s">
        <v>320</v>
      </c>
      <c r="K21" s="53">
        <v>2</v>
      </c>
      <c r="L21" s="7">
        <v>44934</v>
      </c>
      <c r="M21" s="10"/>
      <c r="N21" s="11" t="s">
        <v>312</v>
      </c>
      <c r="O21" s="12" t="s">
        <v>52</v>
      </c>
      <c r="P21" s="2" t="s">
        <v>186</v>
      </c>
      <c r="Q21" s="49" t="s">
        <v>225</v>
      </c>
      <c r="R21" s="13" t="s">
        <v>55</v>
      </c>
      <c r="S21" s="14" t="s">
        <v>321</v>
      </c>
      <c r="T21" s="15"/>
      <c r="U21" s="50"/>
      <c r="V21" s="50"/>
      <c r="W21" s="50"/>
      <c r="X21" s="51"/>
      <c r="Y21" s="52"/>
      <c r="Z21" s="50"/>
      <c r="BH21" s="825" t="s">
        <v>126</v>
      </c>
      <c r="BI21" s="86" t="s">
        <v>3597</v>
      </c>
      <c r="BJ21" s="796">
        <v>1568</v>
      </c>
      <c r="BK21" s="797"/>
      <c r="BL21" s="687">
        <v>45229</v>
      </c>
      <c r="BM21" s="799" t="s">
        <v>95</v>
      </c>
      <c r="BN21" s="800" t="s">
        <v>52</v>
      </c>
      <c r="BO21" s="825" t="s">
        <v>112</v>
      </c>
      <c r="BP21" s="809" t="s">
        <v>84</v>
      </c>
      <c r="BQ21" s="803" t="s">
        <v>55</v>
      </c>
    </row>
    <row r="22" spans="1:69">
      <c r="A22" s="1"/>
      <c r="B22" s="1"/>
      <c r="C22" s="2" t="s">
        <v>48</v>
      </c>
      <c r="D22" s="3" t="s">
        <v>322</v>
      </c>
      <c r="E22" s="2" t="s">
        <v>323</v>
      </c>
      <c r="F22" s="4">
        <v>1980</v>
      </c>
      <c r="G22" s="5">
        <v>23760</v>
      </c>
      <c r="H22" s="6" t="s">
        <v>224</v>
      </c>
      <c r="I22" s="7">
        <v>44936</v>
      </c>
      <c r="J22" s="2" t="s">
        <v>324</v>
      </c>
      <c r="K22" s="53">
        <v>3</v>
      </c>
      <c r="L22" s="7">
        <v>44934</v>
      </c>
      <c r="M22" s="10"/>
      <c r="N22" s="11" t="s">
        <v>263</v>
      </c>
      <c r="O22" s="12" t="s">
        <v>52</v>
      </c>
      <c r="P22" s="2" t="s">
        <v>53</v>
      </c>
      <c r="Q22" s="49" t="s">
        <v>225</v>
      </c>
      <c r="R22" s="13" t="s">
        <v>55</v>
      </c>
      <c r="S22" s="14" t="s">
        <v>325</v>
      </c>
      <c r="T22" s="15"/>
      <c r="U22" s="50"/>
      <c r="V22" s="50"/>
      <c r="W22" s="50"/>
      <c r="X22" s="51"/>
      <c r="Y22" s="52"/>
      <c r="Z22" s="50"/>
      <c r="BH22" s="85" t="s">
        <v>130</v>
      </c>
      <c r="BI22" s="86" t="s">
        <v>3619</v>
      </c>
      <c r="BJ22" s="804">
        <v>1568</v>
      </c>
      <c r="BK22" s="805"/>
      <c r="BL22" s="687">
        <v>45230</v>
      </c>
      <c r="BM22" s="806" t="s">
        <v>95</v>
      </c>
      <c r="BN22" s="807" t="s">
        <v>52</v>
      </c>
      <c r="BO22" s="808" t="s">
        <v>112</v>
      </c>
      <c r="BP22" s="809" t="s">
        <v>84</v>
      </c>
      <c r="BQ22" s="810" t="s">
        <v>55</v>
      </c>
    </row>
    <row r="23" spans="1:69">
      <c r="A23" s="1"/>
      <c r="B23" s="1"/>
      <c r="C23" s="2" t="s">
        <v>301</v>
      </c>
      <c r="D23" s="3" t="s">
        <v>326</v>
      </c>
      <c r="E23" s="2" t="s">
        <v>327</v>
      </c>
      <c r="F23" s="4">
        <v>2300</v>
      </c>
      <c r="G23" s="5">
        <v>23000</v>
      </c>
      <c r="H23" s="6" t="s">
        <v>205</v>
      </c>
      <c r="I23" s="7">
        <v>44936</v>
      </c>
      <c r="J23" s="2" t="s">
        <v>328</v>
      </c>
      <c r="K23" s="53">
        <v>4</v>
      </c>
      <c r="L23" s="7">
        <v>44912</v>
      </c>
      <c r="M23" s="10"/>
      <c r="N23" s="11" t="s">
        <v>120</v>
      </c>
      <c r="O23" s="12" t="s">
        <v>52</v>
      </c>
      <c r="P23" s="2" t="s">
        <v>121</v>
      </c>
      <c r="Q23" s="49" t="s">
        <v>206</v>
      </c>
      <c r="R23" s="13" t="s">
        <v>164</v>
      </c>
      <c r="S23" s="14" t="s">
        <v>329</v>
      </c>
      <c r="T23" s="15"/>
      <c r="U23" s="50"/>
      <c r="V23" s="50"/>
      <c r="W23" s="50"/>
      <c r="X23" s="51"/>
      <c r="Y23" s="52"/>
      <c r="Z23" s="50"/>
      <c r="BH23" s="85" t="s">
        <v>275</v>
      </c>
      <c r="BI23" s="86" t="s">
        <v>3712</v>
      </c>
      <c r="BJ23" s="804">
        <v>1568</v>
      </c>
      <c r="BK23" s="805" t="s">
        <v>1003</v>
      </c>
      <c r="BL23" s="687">
        <v>45237</v>
      </c>
      <c r="BM23" s="806" t="s">
        <v>95</v>
      </c>
      <c r="BN23" s="800" t="s">
        <v>52</v>
      </c>
      <c r="BO23" s="825" t="s">
        <v>112</v>
      </c>
      <c r="BP23" s="809" t="s">
        <v>84</v>
      </c>
      <c r="BQ23" s="803" t="s">
        <v>55</v>
      </c>
    </row>
    <row r="24" spans="1:69">
      <c r="A24" s="1"/>
      <c r="B24" s="1"/>
      <c r="C24" s="2" t="s">
        <v>68</v>
      </c>
      <c r="D24" s="3" t="s">
        <v>330</v>
      </c>
      <c r="E24" s="2" t="s">
        <v>331</v>
      </c>
      <c r="F24" s="4">
        <v>1960</v>
      </c>
      <c r="G24" s="5">
        <v>23520</v>
      </c>
      <c r="H24" s="6" t="s">
        <v>205</v>
      </c>
      <c r="I24" s="7">
        <v>44936</v>
      </c>
      <c r="J24" s="2">
        <v>66</v>
      </c>
      <c r="K24" s="53">
        <v>2</v>
      </c>
      <c r="L24" s="7">
        <v>44921</v>
      </c>
      <c r="M24" s="10"/>
      <c r="N24" s="11" t="s">
        <v>95</v>
      </c>
      <c r="O24" s="12" t="s">
        <v>52</v>
      </c>
      <c r="P24" s="2" t="s">
        <v>83</v>
      </c>
      <c r="Q24" s="49" t="s">
        <v>206</v>
      </c>
      <c r="R24" s="13" t="s">
        <v>55</v>
      </c>
      <c r="S24" s="14" t="s">
        <v>332</v>
      </c>
      <c r="T24" s="15"/>
      <c r="U24" s="50"/>
      <c r="V24" s="50"/>
      <c r="W24" s="50"/>
      <c r="X24" s="51"/>
      <c r="Y24" s="52"/>
      <c r="Z24" s="50"/>
      <c r="BH24" s="85" t="s">
        <v>126</v>
      </c>
      <c r="BI24" s="86" t="s">
        <v>3945</v>
      </c>
      <c r="BJ24" s="804">
        <v>1568</v>
      </c>
      <c r="BK24" s="805"/>
      <c r="BL24" s="687">
        <v>45266</v>
      </c>
      <c r="BM24" s="806" t="s">
        <v>95</v>
      </c>
      <c r="BN24" s="807" t="s">
        <v>52</v>
      </c>
      <c r="BO24" s="85" t="s">
        <v>112</v>
      </c>
      <c r="BP24" s="809" t="s">
        <v>84</v>
      </c>
      <c r="BQ24" s="810" t="s">
        <v>55</v>
      </c>
    </row>
    <row r="25" spans="1:69">
      <c r="A25" s="1"/>
      <c r="B25" s="1"/>
      <c r="C25" s="2" t="s">
        <v>68</v>
      </c>
      <c r="D25" s="3" t="s">
        <v>333</v>
      </c>
      <c r="E25" s="2" t="s">
        <v>334</v>
      </c>
      <c r="F25" s="4">
        <v>1960</v>
      </c>
      <c r="G25" s="5">
        <v>23520</v>
      </c>
      <c r="H25" s="6" t="s">
        <v>304</v>
      </c>
      <c r="I25" s="7">
        <v>44937</v>
      </c>
      <c r="J25" s="2" t="s">
        <v>335</v>
      </c>
      <c r="K25" s="53">
        <v>4</v>
      </c>
      <c r="L25" s="7">
        <v>44930</v>
      </c>
      <c r="M25" s="10"/>
      <c r="N25" s="11" t="s">
        <v>82</v>
      </c>
      <c r="O25" s="12" t="s">
        <v>52</v>
      </c>
      <c r="P25" s="2" t="s">
        <v>83</v>
      </c>
      <c r="Q25" s="49" t="s">
        <v>206</v>
      </c>
      <c r="R25" s="13" t="s">
        <v>55</v>
      </c>
      <c r="S25" s="14" t="s">
        <v>336</v>
      </c>
      <c r="T25" s="15"/>
      <c r="U25" s="50"/>
      <c r="V25" s="50"/>
      <c r="W25" s="50"/>
      <c r="X25" s="51"/>
      <c r="Y25" s="52"/>
      <c r="Z25" s="50"/>
      <c r="BH25" s="85" t="s">
        <v>145</v>
      </c>
      <c r="BI25" s="86" t="s">
        <v>3973</v>
      </c>
      <c r="BJ25" s="804">
        <v>1568</v>
      </c>
      <c r="BK25" s="805"/>
      <c r="BL25" s="687">
        <v>45268</v>
      </c>
      <c r="BM25" s="806" t="s">
        <v>95</v>
      </c>
      <c r="BN25" s="807" t="s">
        <v>52</v>
      </c>
      <c r="BO25" s="808" t="s">
        <v>112</v>
      </c>
      <c r="BP25" s="809" t="s">
        <v>84</v>
      </c>
      <c r="BQ25" s="810" t="s">
        <v>55</v>
      </c>
    </row>
    <row r="26" spans="1:69">
      <c r="A26" s="1"/>
      <c r="B26" s="1"/>
      <c r="C26" s="2" t="s">
        <v>145</v>
      </c>
      <c r="D26" s="3" t="s">
        <v>337</v>
      </c>
      <c r="E26" s="2" t="s">
        <v>338</v>
      </c>
      <c r="F26" s="4">
        <v>1958</v>
      </c>
      <c r="G26" s="5">
        <v>23496</v>
      </c>
      <c r="H26" s="6" t="s">
        <v>205</v>
      </c>
      <c r="I26" s="7">
        <v>44937</v>
      </c>
      <c r="J26" s="2" t="s">
        <v>339</v>
      </c>
      <c r="K26" s="53">
        <v>2</v>
      </c>
      <c r="L26" s="7">
        <v>44570</v>
      </c>
      <c r="M26" s="10"/>
      <c r="N26" s="11" t="s">
        <v>177</v>
      </c>
      <c r="O26" s="12" t="s">
        <v>52</v>
      </c>
      <c r="P26" s="2" t="s">
        <v>74</v>
      </c>
      <c r="Q26" s="49" t="s">
        <v>225</v>
      </c>
      <c r="R26" s="13" t="s">
        <v>55</v>
      </c>
      <c r="S26" s="14" t="s">
        <v>340</v>
      </c>
      <c r="T26" s="15"/>
      <c r="U26" s="50"/>
      <c r="V26" s="50"/>
      <c r="W26" s="50"/>
      <c r="X26" s="51"/>
      <c r="Y26" s="52"/>
      <c r="Z26" s="50"/>
      <c r="BH26" s="825" t="s">
        <v>130</v>
      </c>
      <c r="BI26" s="232" t="s">
        <v>4051</v>
      </c>
      <c r="BJ26" s="796">
        <v>1568</v>
      </c>
      <c r="BK26" s="797"/>
      <c r="BL26" s="688">
        <v>45274</v>
      </c>
      <c r="BM26" s="799" t="s">
        <v>95</v>
      </c>
      <c r="BN26" s="800" t="s">
        <v>52</v>
      </c>
      <c r="BO26" s="801" t="s">
        <v>112</v>
      </c>
      <c r="BP26" s="802" t="s">
        <v>84</v>
      </c>
      <c r="BQ26" s="803" t="s">
        <v>55</v>
      </c>
    </row>
    <row r="27" spans="1:69">
      <c r="A27" s="1"/>
      <c r="B27" s="1"/>
      <c r="C27" s="2" t="s">
        <v>145</v>
      </c>
      <c r="D27" s="3" t="s">
        <v>341</v>
      </c>
      <c r="E27" s="2" t="s">
        <v>342</v>
      </c>
      <c r="F27" s="4">
        <v>1955</v>
      </c>
      <c r="G27" s="5">
        <v>23460</v>
      </c>
      <c r="H27" s="6" t="s">
        <v>205</v>
      </c>
      <c r="I27" s="7">
        <v>44937</v>
      </c>
      <c r="J27" s="2">
        <v>6</v>
      </c>
      <c r="K27" s="53">
        <v>3</v>
      </c>
      <c r="L27" s="7">
        <v>44570</v>
      </c>
      <c r="M27" s="10"/>
      <c r="N27" s="11" t="s">
        <v>288</v>
      </c>
      <c r="O27" s="12" t="s">
        <v>52</v>
      </c>
      <c r="P27" s="2" t="s">
        <v>74</v>
      </c>
      <c r="Q27" s="49" t="s">
        <v>225</v>
      </c>
      <c r="R27" s="13" t="s">
        <v>55</v>
      </c>
      <c r="S27" s="14" t="s">
        <v>343</v>
      </c>
      <c r="T27" s="15"/>
      <c r="U27" s="50"/>
      <c r="V27" s="50"/>
      <c r="W27" s="50"/>
      <c r="X27" s="51"/>
      <c r="Y27" s="52"/>
      <c r="Z27" s="50"/>
      <c r="BH27" s="85" t="s">
        <v>145</v>
      </c>
      <c r="BI27" s="86" t="s">
        <v>32425</v>
      </c>
      <c r="BJ27" s="804">
        <v>1568</v>
      </c>
      <c r="BK27" s="805"/>
      <c r="BL27" s="687">
        <v>45280</v>
      </c>
      <c r="BM27" s="806" t="s">
        <v>95</v>
      </c>
      <c r="BN27" s="807" t="s">
        <v>52</v>
      </c>
      <c r="BO27" s="808" t="s">
        <v>112</v>
      </c>
      <c r="BP27" s="809" t="s">
        <v>84</v>
      </c>
      <c r="BQ27" s="810" t="s">
        <v>55</v>
      </c>
    </row>
    <row r="28" spans="1:69">
      <c r="A28" s="1"/>
      <c r="B28" s="1"/>
      <c r="C28" s="2" t="s">
        <v>59</v>
      </c>
      <c r="D28" s="3" t="s">
        <v>344</v>
      </c>
      <c r="E28" s="2" t="s">
        <v>345</v>
      </c>
      <c r="F28" s="4">
        <v>1917</v>
      </c>
      <c r="G28" s="5">
        <v>23004</v>
      </c>
      <c r="H28" s="6"/>
      <c r="I28" s="7">
        <v>44937</v>
      </c>
      <c r="J28" s="2" t="s">
        <v>346</v>
      </c>
      <c r="K28" s="53">
        <v>4</v>
      </c>
      <c r="L28" s="7">
        <v>44935</v>
      </c>
      <c r="M28" s="10"/>
      <c r="N28" s="11" t="s">
        <v>95</v>
      </c>
      <c r="O28" s="12" t="s">
        <v>52</v>
      </c>
      <c r="P28" s="2" t="s">
        <v>83</v>
      </c>
      <c r="Q28" s="49" t="s">
        <v>206</v>
      </c>
      <c r="R28" s="13" t="s">
        <v>55</v>
      </c>
      <c r="S28" s="14" t="s">
        <v>347</v>
      </c>
      <c r="T28" s="15"/>
      <c r="U28" s="50"/>
      <c r="V28" s="50"/>
      <c r="W28" s="50"/>
      <c r="X28" s="51"/>
      <c r="Y28" s="52"/>
      <c r="Z28" s="50"/>
      <c r="BH28" s="85" t="s">
        <v>145</v>
      </c>
      <c r="BI28" s="86" t="s">
        <v>4314</v>
      </c>
      <c r="BJ28" s="804">
        <v>1568</v>
      </c>
      <c r="BK28" s="805"/>
      <c r="BL28" s="687">
        <v>45299</v>
      </c>
      <c r="BM28" s="806" t="s">
        <v>95</v>
      </c>
      <c r="BN28" s="807" t="s">
        <v>52</v>
      </c>
      <c r="BO28" s="85" t="s">
        <v>112</v>
      </c>
      <c r="BP28" s="809" t="s">
        <v>84</v>
      </c>
      <c r="BQ28" s="810" t="s">
        <v>55</v>
      </c>
    </row>
    <row r="29" spans="1:69">
      <c r="A29" s="1"/>
      <c r="B29" s="1"/>
      <c r="C29" s="2" t="s">
        <v>78</v>
      </c>
      <c r="D29" s="3" t="s">
        <v>348</v>
      </c>
      <c r="E29" s="2" t="s">
        <v>349</v>
      </c>
      <c r="F29" s="4">
        <v>1942</v>
      </c>
      <c r="G29" s="5">
        <v>23304</v>
      </c>
      <c r="H29" s="6" t="s">
        <v>205</v>
      </c>
      <c r="I29" s="7">
        <v>44939</v>
      </c>
      <c r="J29" s="2" t="s">
        <v>350</v>
      </c>
      <c r="K29" s="53">
        <v>4</v>
      </c>
      <c r="L29" s="7">
        <v>44935</v>
      </c>
      <c r="M29" s="10"/>
      <c r="N29" s="11" t="s">
        <v>73</v>
      </c>
      <c r="O29" s="12" t="s">
        <v>52</v>
      </c>
      <c r="P29" s="2" t="s">
        <v>74</v>
      </c>
      <c r="Q29" s="49" t="s">
        <v>225</v>
      </c>
      <c r="R29" s="13" t="s">
        <v>55</v>
      </c>
      <c r="S29" s="14" t="s">
        <v>351</v>
      </c>
      <c r="T29" s="15"/>
      <c r="U29" s="50"/>
      <c r="V29" s="50"/>
      <c r="W29" s="50"/>
      <c r="X29" s="51"/>
      <c r="Y29" s="52"/>
      <c r="Z29" s="50"/>
      <c r="BH29" s="85" t="s">
        <v>30280</v>
      </c>
      <c r="BI29" s="818" t="s">
        <v>4536</v>
      </c>
      <c r="BJ29" s="804">
        <v>1568</v>
      </c>
      <c r="BK29" s="805"/>
      <c r="BL29" s="687">
        <v>45323</v>
      </c>
      <c r="BM29" s="806" t="s">
        <v>95</v>
      </c>
      <c r="BN29" s="807" t="s">
        <v>52</v>
      </c>
      <c r="BO29" s="808" t="s">
        <v>112</v>
      </c>
      <c r="BP29" s="809" t="s">
        <v>84</v>
      </c>
      <c r="BQ29" s="810" t="s">
        <v>55</v>
      </c>
    </row>
    <row r="30" spans="1:69">
      <c r="A30" s="1"/>
      <c r="B30" s="1"/>
      <c r="C30" s="2" t="s">
        <v>275</v>
      </c>
      <c r="D30" s="3" t="s">
        <v>352</v>
      </c>
      <c r="E30" s="2" t="s">
        <v>353</v>
      </c>
      <c r="F30" s="4">
        <v>1815</v>
      </c>
      <c r="G30" s="5">
        <v>21780</v>
      </c>
      <c r="H30" s="6" t="s">
        <v>233</v>
      </c>
      <c r="I30" s="7">
        <v>44939</v>
      </c>
      <c r="J30" s="2" t="s">
        <v>354</v>
      </c>
      <c r="K30" s="53">
        <v>4</v>
      </c>
      <c r="L30" s="7">
        <v>44563</v>
      </c>
      <c r="M30" s="10"/>
      <c r="N30" s="11" t="s">
        <v>234</v>
      </c>
      <c r="O30" s="12" t="s">
        <v>52</v>
      </c>
      <c r="P30" s="2" t="s">
        <v>235</v>
      </c>
      <c r="Q30" s="49" t="s">
        <v>225</v>
      </c>
      <c r="R30" s="13" t="s">
        <v>55</v>
      </c>
      <c r="S30" s="14" t="s">
        <v>355</v>
      </c>
      <c r="T30" s="15"/>
      <c r="U30" s="50"/>
      <c r="V30" s="50"/>
      <c r="W30" s="50"/>
      <c r="X30" s="51"/>
      <c r="Y30" s="52"/>
      <c r="Z30" s="50"/>
      <c r="BH30" s="825" t="s">
        <v>145</v>
      </c>
      <c r="BI30" s="86" t="s">
        <v>4594</v>
      </c>
      <c r="BJ30" s="796">
        <v>1568</v>
      </c>
      <c r="BK30" s="797"/>
      <c r="BL30" s="687">
        <v>45328</v>
      </c>
      <c r="BM30" s="799" t="s">
        <v>95</v>
      </c>
      <c r="BN30" s="800" t="s">
        <v>52</v>
      </c>
      <c r="BO30" s="801" t="s">
        <v>112</v>
      </c>
      <c r="BP30" s="809" t="s">
        <v>84</v>
      </c>
      <c r="BQ30" s="803" t="s">
        <v>55</v>
      </c>
    </row>
    <row r="31" spans="1:69">
      <c r="A31" s="1"/>
      <c r="B31" s="1"/>
      <c r="C31" s="2" t="s">
        <v>275</v>
      </c>
      <c r="D31" s="3" t="s">
        <v>356</v>
      </c>
      <c r="E31" s="2" t="s">
        <v>357</v>
      </c>
      <c r="F31" s="4">
        <v>1815</v>
      </c>
      <c r="G31" s="5">
        <v>21780</v>
      </c>
      <c r="H31" s="6" t="s">
        <v>233</v>
      </c>
      <c r="I31" s="7">
        <v>44939</v>
      </c>
      <c r="J31" s="2" t="s">
        <v>32426</v>
      </c>
      <c r="K31" s="53">
        <v>2</v>
      </c>
      <c r="L31" s="7">
        <v>44563</v>
      </c>
      <c r="M31" s="10"/>
      <c r="N31" s="11" t="s">
        <v>234</v>
      </c>
      <c r="O31" s="12" t="s">
        <v>52</v>
      </c>
      <c r="P31" s="2" t="s">
        <v>235</v>
      </c>
      <c r="Q31" s="49" t="s">
        <v>225</v>
      </c>
      <c r="R31" s="13" t="s">
        <v>55</v>
      </c>
      <c r="S31" s="14" t="s">
        <v>358</v>
      </c>
      <c r="T31" s="15"/>
      <c r="U31" s="50"/>
      <c r="V31" s="50"/>
      <c r="W31" s="50"/>
      <c r="X31" s="51"/>
      <c r="Y31" s="52"/>
      <c r="Z31" s="50"/>
      <c r="BH31" s="85" t="s">
        <v>103</v>
      </c>
      <c r="BI31" s="86" t="s">
        <v>4598</v>
      </c>
      <c r="BJ31" s="804">
        <v>1568</v>
      </c>
      <c r="BK31" s="805" t="s">
        <v>254</v>
      </c>
      <c r="BL31" s="687">
        <v>45328</v>
      </c>
      <c r="BM31" s="806" t="s">
        <v>95</v>
      </c>
      <c r="BN31" s="807" t="s">
        <v>52</v>
      </c>
      <c r="BO31" s="808" t="s">
        <v>112</v>
      </c>
      <c r="BP31" s="809" t="s">
        <v>84</v>
      </c>
      <c r="BQ31" s="810" t="s">
        <v>55</v>
      </c>
    </row>
    <row r="32" spans="1:69">
      <c r="A32" s="1"/>
      <c r="B32" s="1"/>
      <c r="C32" s="2" t="s">
        <v>275</v>
      </c>
      <c r="D32" s="3" t="s">
        <v>359</v>
      </c>
      <c r="E32" s="2" t="s">
        <v>360</v>
      </c>
      <c r="F32" s="4">
        <v>1815</v>
      </c>
      <c r="G32" s="5">
        <v>21780</v>
      </c>
      <c r="H32" s="6" t="s">
        <v>233</v>
      </c>
      <c r="I32" s="7">
        <v>44939</v>
      </c>
      <c r="J32" s="2" t="s">
        <v>32427</v>
      </c>
      <c r="K32" s="53">
        <v>2</v>
      </c>
      <c r="L32" s="7">
        <v>44563</v>
      </c>
      <c r="M32" s="10"/>
      <c r="N32" s="11" t="s">
        <v>234</v>
      </c>
      <c r="O32" s="12" t="s">
        <v>52</v>
      </c>
      <c r="P32" s="2" t="s">
        <v>235</v>
      </c>
      <c r="Q32" s="49" t="s">
        <v>225</v>
      </c>
      <c r="R32" s="13" t="s">
        <v>55</v>
      </c>
      <c r="S32" s="14" t="s">
        <v>361</v>
      </c>
      <c r="T32" s="15"/>
      <c r="U32" s="50"/>
      <c r="V32" s="50"/>
      <c r="W32" s="50"/>
      <c r="X32" s="51"/>
      <c r="Y32" s="52"/>
      <c r="Z32" s="50"/>
      <c r="BH32" s="85" t="s">
        <v>126</v>
      </c>
      <c r="BI32" s="86" t="s">
        <v>4714</v>
      </c>
      <c r="BJ32" s="804">
        <v>1568</v>
      </c>
      <c r="BK32" s="805"/>
      <c r="BL32" s="687">
        <v>45338</v>
      </c>
      <c r="BM32" s="806" t="s">
        <v>95</v>
      </c>
      <c r="BN32" s="807" t="s">
        <v>52</v>
      </c>
      <c r="BO32" s="808" t="s">
        <v>112</v>
      </c>
      <c r="BP32" s="809" t="s">
        <v>84</v>
      </c>
      <c r="BQ32" s="810" t="s">
        <v>55</v>
      </c>
    </row>
    <row r="33" spans="1:69">
      <c r="A33" s="1"/>
      <c r="B33" s="1"/>
      <c r="C33" s="2" t="s">
        <v>48</v>
      </c>
      <c r="D33" s="3" t="s">
        <v>362</v>
      </c>
      <c r="E33" s="2" t="s">
        <v>363</v>
      </c>
      <c r="F33" s="4">
        <v>1960</v>
      </c>
      <c r="G33" s="5">
        <v>23520</v>
      </c>
      <c r="H33" s="6" t="s">
        <v>224</v>
      </c>
      <c r="I33" s="7">
        <v>44943</v>
      </c>
      <c r="J33" s="2" t="s">
        <v>364</v>
      </c>
      <c r="K33" s="53">
        <v>2</v>
      </c>
      <c r="L33" s="7">
        <v>44942</v>
      </c>
      <c r="M33" s="10" t="s">
        <v>365</v>
      </c>
      <c r="N33" s="11" t="s">
        <v>95</v>
      </c>
      <c r="O33" s="12" t="s">
        <v>52</v>
      </c>
      <c r="P33" s="2" t="s">
        <v>83</v>
      </c>
      <c r="Q33" s="49" t="s">
        <v>206</v>
      </c>
      <c r="R33" s="13" t="s">
        <v>55</v>
      </c>
      <c r="S33" s="14" t="s">
        <v>366</v>
      </c>
      <c r="T33" s="15"/>
      <c r="U33" s="50"/>
      <c r="V33" s="50"/>
      <c r="W33" s="50"/>
      <c r="X33" s="51"/>
      <c r="Y33" s="52"/>
      <c r="Z33" s="50"/>
      <c r="BH33" s="85" t="s">
        <v>126</v>
      </c>
      <c r="BI33" s="812" t="s">
        <v>4719</v>
      </c>
      <c r="BJ33" s="804">
        <v>1568</v>
      </c>
      <c r="BK33" s="805"/>
      <c r="BL33" s="687">
        <v>45341</v>
      </c>
      <c r="BM33" s="806" t="s">
        <v>95</v>
      </c>
      <c r="BN33" s="807" t="s">
        <v>52</v>
      </c>
      <c r="BO33" s="808" t="s">
        <v>112</v>
      </c>
      <c r="BP33" s="809" t="s">
        <v>84</v>
      </c>
      <c r="BQ33" s="810" t="s">
        <v>55</v>
      </c>
    </row>
    <row r="34" spans="1:69">
      <c r="A34" s="1"/>
      <c r="B34" s="1"/>
      <c r="C34" s="2" t="s">
        <v>59</v>
      </c>
      <c r="D34" s="3" t="s">
        <v>367</v>
      </c>
      <c r="E34" s="2" t="s">
        <v>368</v>
      </c>
      <c r="F34" s="4">
        <v>1917</v>
      </c>
      <c r="G34" s="5">
        <v>23004</v>
      </c>
      <c r="H34" s="6" t="s">
        <v>369</v>
      </c>
      <c r="I34" s="7">
        <v>44943</v>
      </c>
      <c r="J34" s="2" t="s">
        <v>370</v>
      </c>
      <c r="K34" s="53">
        <v>4</v>
      </c>
      <c r="L34" s="7">
        <v>44940</v>
      </c>
      <c r="M34" s="10" t="s">
        <v>365</v>
      </c>
      <c r="N34" s="11" t="s">
        <v>95</v>
      </c>
      <c r="O34" s="12" t="s">
        <v>52</v>
      </c>
      <c r="P34" s="2" t="s">
        <v>83</v>
      </c>
      <c r="Q34" s="49" t="s">
        <v>206</v>
      </c>
      <c r="R34" s="13" t="s">
        <v>55</v>
      </c>
      <c r="S34" s="14" t="s">
        <v>371</v>
      </c>
      <c r="T34" s="15"/>
      <c r="U34" s="50"/>
      <c r="V34" s="50"/>
      <c r="W34" s="50"/>
      <c r="X34" s="51"/>
      <c r="Y34" s="52"/>
      <c r="Z34" s="50"/>
      <c r="BH34" s="85" t="s">
        <v>126</v>
      </c>
      <c r="BI34" s="86" t="s">
        <v>4757</v>
      </c>
      <c r="BJ34" s="804">
        <v>1568</v>
      </c>
      <c r="BK34" s="805"/>
      <c r="BL34" s="687">
        <v>45343</v>
      </c>
      <c r="BM34" s="806" t="s">
        <v>95</v>
      </c>
      <c r="BN34" s="807" t="s">
        <v>52</v>
      </c>
      <c r="BO34" s="85" t="s">
        <v>112</v>
      </c>
      <c r="BP34" s="809" t="s">
        <v>84</v>
      </c>
      <c r="BQ34" s="810" t="s">
        <v>55</v>
      </c>
    </row>
    <row r="35" spans="1:69">
      <c r="A35" s="1"/>
      <c r="B35" s="1"/>
      <c r="C35" s="2" t="s">
        <v>68</v>
      </c>
      <c r="D35" s="3" t="s">
        <v>372</v>
      </c>
      <c r="E35" s="2" t="s">
        <v>373</v>
      </c>
      <c r="F35" s="4">
        <v>1917</v>
      </c>
      <c r="G35" s="5">
        <v>23004</v>
      </c>
      <c r="H35" s="6" t="s">
        <v>205</v>
      </c>
      <c r="I35" s="7">
        <v>44943</v>
      </c>
      <c r="J35" s="2" t="s">
        <v>374</v>
      </c>
      <c r="K35" s="53">
        <v>3</v>
      </c>
      <c r="L35" s="7">
        <v>44921</v>
      </c>
      <c r="M35" s="10"/>
      <c r="N35" s="11" t="s">
        <v>95</v>
      </c>
      <c r="O35" s="12" t="s">
        <v>52</v>
      </c>
      <c r="P35" s="2" t="s">
        <v>83</v>
      </c>
      <c r="Q35" s="49" t="s">
        <v>206</v>
      </c>
      <c r="R35" s="13" t="s">
        <v>55</v>
      </c>
      <c r="S35" s="14" t="s">
        <v>375</v>
      </c>
      <c r="T35" s="15"/>
      <c r="U35" s="50"/>
      <c r="V35" s="50"/>
      <c r="W35" s="50"/>
      <c r="X35" s="51"/>
      <c r="Y35" s="52"/>
      <c r="Z35" s="50"/>
      <c r="BH35" s="825" t="s">
        <v>145</v>
      </c>
      <c r="BI35" s="232" t="s">
        <v>4771</v>
      </c>
      <c r="BJ35" s="796">
        <v>1568</v>
      </c>
      <c r="BK35" s="797"/>
      <c r="BL35" s="688">
        <v>45345</v>
      </c>
      <c r="BM35" s="799" t="s">
        <v>95</v>
      </c>
      <c r="BN35" s="800" t="s">
        <v>52</v>
      </c>
      <c r="BO35" s="801" t="s">
        <v>112</v>
      </c>
      <c r="BP35" s="802" t="s">
        <v>84</v>
      </c>
      <c r="BQ35" s="803" t="s">
        <v>55</v>
      </c>
    </row>
    <row r="36" spans="1:69">
      <c r="A36" s="1"/>
      <c r="B36" s="1"/>
      <c r="C36" s="2" t="s">
        <v>68</v>
      </c>
      <c r="D36" s="3" t="s">
        <v>376</v>
      </c>
      <c r="E36" s="2" t="s">
        <v>377</v>
      </c>
      <c r="F36" s="4">
        <v>1960</v>
      </c>
      <c r="G36" s="5">
        <v>23520</v>
      </c>
      <c r="H36" s="6" t="s">
        <v>205</v>
      </c>
      <c r="I36" s="7">
        <v>44943</v>
      </c>
      <c r="J36" s="2" t="s">
        <v>378</v>
      </c>
      <c r="K36" s="53">
        <v>2</v>
      </c>
      <c r="L36" s="7">
        <v>44921</v>
      </c>
      <c r="M36" s="10"/>
      <c r="N36" s="11" t="s">
        <v>95</v>
      </c>
      <c r="O36" s="12" t="s">
        <v>52</v>
      </c>
      <c r="P36" s="2" t="s">
        <v>83</v>
      </c>
      <c r="Q36" s="49" t="s">
        <v>206</v>
      </c>
      <c r="R36" s="13" t="s">
        <v>55</v>
      </c>
      <c r="S36" s="14" t="s">
        <v>379</v>
      </c>
      <c r="T36" s="15"/>
      <c r="U36" s="50"/>
      <c r="V36" s="50"/>
      <c r="W36" s="50"/>
      <c r="X36" s="51"/>
      <c r="Y36" s="52"/>
      <c r="Z36" s="50"/>
      <c r="BH36" s="85" t="s">
        <v>145</v>
      </c>
      <c r="BI36" s="86" t="s">
        <v>4960</v>
      </c>
      <c r="BJ36" s="804">
        <v>1568</v>
      </c>
      <c r="BK36" s="805"/>
      <c r="BL36" s="687">
        <v>45365</v>
      </c>
      <c r="BM36" s="799" t="s">
        <v>95</v>
      </c>
      <c r="BN36" s="807" t="s">
        <v>52</v>
      </c>
      <c r="BO36" s="808" t="s">
        <v>112</v>
      </c>
      <c r="BP36" s="809" t="s">
        <v>84</v>
      </c>
      <c r="BQ36" s="810" t="s">
        <v>55</v>
      </c>
    </row>
    <row r="37" spans="1:69" ht="22.5">
      <c r="A37" s="1"/>
      <c r="B37" s="1"/>
      <c r="C37" s="2" t="s">
        <v>68</v>
      </c>
      <c r="D37" s="3" t="s">
        <v>380</v>
      </c>
      <c r="E37" s="2" t="s">
        <v>381</v>
      </c>
      <c r="F37" s="4">
        <v>1960</v>
      </c>
      <c r="G37" s="5">
        <v>23520</v>
      </c>
      <c r="H37" s="6"/>
      <c r="I37" s="7">
        <v>44943</v>
      </c>
      <c r="J37" s="2" t="s">
        <v>382</v>
      </c>
      <c r="K37" s="53">
        <v>3</v>
      </c>
      <c r="L37" s="7">
        <v>44930</v>
      </c>
      <c r="M37" s="10"/>
      <c r="N37" s="11" t="s">
        <v>82</v>
      </c>
      <c r="O37" s="12" t="s">
        <v>52</v>
      </c>
      <c r="P37" s="2" t="s">
        <v>83</v>
      </c>
      <c r="Q37" s="49" t="s">
        <v>206</v>
      </c>
      <c r="R37" s="13" t="s">
        <v>55</v>
      </c>
      <c r="S37" s="14" t="s">
        <v>383</v>
      </c>
      <c r="T37" s="15"/>
      <c r="U37" s="50"/>
      <c r="V37" s="50"/>
      <c r="W37" s="50"/>
      <c r="X37" s="51"/>
      <c r="Y37" s="52"/>
      <c r="Z37" s="50"/>
      <c r="BH37" s="825" t="s">
        <v>130</v>
      </c>
      <c r="BI37" s="232" t="s">
        <v>4974</v>
      </c>
      <c r="BJ37" s="796">
        <v>1568</v>
      </c>
      <c r="BK37" s="797"/>
      <c r="BL37" s="687">
        <v>45366</v>
      </c>
      <c r="BM37" s="799" t="s">
        <v>95</v>
      </c>
      <c r="BN37" s="800" t="s">
        <v>52</v>
      </c>
      <c r="BO37" s="801" t="s">
        <v>112</v>
      </c>
      <c r="BP37" s="809" t="s">
        <v>30277</v>
      </c>
      <c r="BQ37" s="803" t="s">
        <v>55</v>
      </c>
    </row>
    <row r="38" spans="1:69">
      <c r="A38" s="1"/>
      <c r="B38" s="1"/>
      <c r="C38" s="2" t="s">
        <v>68</v>
      </c>
      <c r="D38" s="3" t="s">
        <v>384</v>
      </c>
      <c r="E38" s="2" t="s">
        <v>385</v>
      </c>
      <c r="F38" s="4">
        <v>1960</v>
      </c>
      <c r="G38" s="5">
        <v>23520</v>
      </c>
      <c r="H38" s="6"/>
      <c r="I38" s="7">
        <v>44943</v>
      </c>
      <c r="J38" s="2" t="s">
        <v>386</v>
      </c>
      <c r="K38" s="53">
        <v>4</v>
      </c>
      <c r="L38" s="7">
        <v>44930</v>
      </c>
      <c r="M38" s="10"/>
      <c r="N38" s="11" t="s">
        <v>95</v>
      </c>
      <c r="O38" s="12" t="s">
        <v>52</v>
      </c>
      <c r="P38" s="2" t="s">
        <v>83</v>
      </c>
      <c r="Q38" s="49" t="s">
        <v>206</v>
      </c>
      <c r="R38" s="13" t="s">
        <v>55</v>
      </c>
      <c r="S38" s="14" t="s">
        <v>387</v>
      </c>
      <c r="T38" s="15"/>
      <c r="U38" s="50"/>
      <c r="V38" s="50"/>
      <c r="W38" s="50"/>
      <c r="X38" s="51"/>
      <c r="Y38" s="52"/>
      <c r="Z38" s="50"/>
      <c r="BH38" s="85" t="s">
        <v>145</v>
      </c>
      <c r="BI38" s="86" t="s">
        <v>4988</v>
      </c>
      <c r="BJ38" s="804">
        <v>1568</v>
      </c>
      <c r="BK38" s="805"/>
      <c r="BL38" s="687">
        <v>45370</v>
      </c>
      <c r="BM38" s="806" t="s">
        <v>95</v>
      </c>
      <c r="BN38" s="807" t="s">
        <v>52</v>
      </c>
      <c r="BO38" s="808" t="s">
        <v>112</v>
      </c>
      <c r="BP38" s="809" t="s">
        <v>84</v>
      </c>
      <c r="BQ38" s="810" t="s">
        <v>55</v>
      </c>
    </row>
    <row r="39" spans="1:69">
      <c r="A39" s="1"/>
      <c r="B39" s="1"/>
      <c r="C39" s="2" t="s">
        <v>68</v>
      </c>
      <c r="D39" s="3" t="s">
        <v>388</v>
      </c>
      <c r="E39" s="2" t="s">
        <v>389</v>
      </c>
      <c r="F39" s="4">
        <v>1917</v>
      </c>
      <c r="G39" s="5">
        <v>23004</v>
      </c>
      <c r="H39" s="6"/>
      <c r="I39" s="7">
        <v>44943</v>
      </c>
      <c r="J39" s="2">
        <v>180</v>
      </c>
      <c r="K39" s="53">
        <v>2</v>
      </c>
      <c r="L39" s="7">
        <v>44930</v>
      </c>
      <c r="M39" s="10"/>
      <c r="N39" s="11" t="s">
        <v>95</v>
      </c>
      <c r="O39" s="12" t="s">
        <v>52</v>
      </c>
      <c r="P39" s="2" t="s">
        <v>83</v>
      </c>
      <c r="Q39" s="49" t="s">
        <v>206</v>
      </c>
      <c r="R39" s="13" t="s">
        <v>55</v>
      </c>
      <c r="S39" s="14" t="s">
        <v>390</v>
      </c>
      <c r="T39" s="15"/>
      <c r="U39" s="50"/>
      <c r="V39" s="50"/>
      <c r="W39" s="50"/>
      <c r="X39" s="51"/>
      <c r="Y39" s="52"/>
      <c r="Z39" s="50"/>
      <c r="BH39" s="85" t="s">
        <v>103</v>
      </c>
      <c r="BI39" s="86" t="s">
        <v>4992</v>
      </c>
      <c r="BJ39" s="804">
        <v>1568</v>
      </c>
      <c r="BK39" s="805"/>
      <c r="BL39" s="687">
        <v>45370</v>
      </c>
      <c r="BM39" s="806" t="s">
        <v>95</v>
      </c>
      <c r="BN39" s="807" t="s">
        <v>52</v>
      </c>
      <c r="BO39" s="808" t="s">
        <v>112</v>
      </c>
      <c r="BP39" s="809" t="s">
        <v>84</v>
      </c>
      <c r="BQ39" s="810" t="s">
        <v>55</v>
      </c>
    </row>
    <row r="40" spans="1:69">
      <c r="A40" s="1"/>
      <c r="B40" s="1"/>
      <c r="C40" s="2" t="s">
        <v>68</v>
      </c>
      <c r="D40" s="3" t="s">
        <v>391</v>
      </c>
      <c r="E40" s="2" t="s">
        <v>392</v>
      </c>
      <c r="F40" s="4">
        <v>1960</v>
      </c>
      <c r="G40" s="5">
        <v>23520</v>
      </c>
      <c r="H40" s="6"/>
      <c r="I40" s="7">
        <v>44943</v>
      </c>
      <c r="J40" s="2" t="s">
        <v>393</v>
      </c>
      <c r="K40" s="53">
        <v>3</v>
      </c>
      <c r="L40" s="7">
        <v>44930</v>
      </c>
      <c r="M40" s="10"/>
      <c r="N40" s="11" t="s">
        <v>95</v>
      </c>
      <c r="O40" s="12" t="s">
        <v>52</v>
      </c>
      <c r="P40" s="2" t="s">
        <v>83</v>
      </c>
      <c r="Q40" s="49" t="s">
        <v>206</v>
      </c>
      <c r="R40" s="13" t="s">
        <v>55</v>
      </c>
      <c r="S40" s="14" t="s">
        <v>394</v>
      </c>
      <c r="T40" s="15"/>
      <c r="U40" s="50"/>
      <c r="V40" s="50"/>
      <c r="W40" s="50"/>
      <c r="X40" s="51"/>
      <c r="Y40" s="52"/>
      <c r="Z40" s="50"/>
      <c r="BH40" s="85" t="s">
        <v>126</v>
      </c>
      <c r="BI40" s="86" t="s">
        <v>5110</v>
      </c>
      <c r="BJ40" s="804">
        <v>1568</v>
      </c>
      <c r="BK40" s="805"/>
      <c r="BL40" s="687">
        <v>45384</v>
      </c>
      <c r="BM40" s="806" t="s">
        <v>95</v>
      </c>
      <c r="BN40" s="807" t="s">
        <v>52</v>
      </c>
      <c r="BO40" s="808" t="s">
        <v>112</v>
      </c>
      <c r="BP40" s="809" t="s">
        <v>30277</v>
      </c>
      <c r="BQ40" s="810" t="s">
        <v>55</v>
      </c>
    </row>
    <row r="41" spans="1:69">
      <c r="A41" s="1"/>
      <c r="B41" s="1"/>
      <c r="C41" s="2" t="s">
        <v>275</v>
      </c>
      <c r="D41" s="3" t="s">
        <v>395</v>
      </c>
      <c r="E41" s="2" t="s">
        <v>396</v>
      </c>
      <c r="F41" s="4">
        <v>1980</v>
      </c>
      <c r="G41" s="5">
        <v>23760</v>
      </c>
      <c r="H41" s="6" t="s">
        <v>233</v>
      </c>
      <c r="I41" s="7">
        <v>44944</v>
      </c>
      <c r="J41" s="2" t="s">
        <v>397</v>
      </c>
      <c r="K41" s="53">
        <v>4</v>
      </c>
      <c r="L41" s="7">
        <v>44939</v>
      </c>
      <c r="M41" s="10"/>
      <c r="N41" s="11" t="s">
        <v>169</v>
      </c>
      <c r="O41" s="12" t="s">
        <v>52</v>
      </c>
      <c r="P41" s="2" t="s">
        <v>53</v>
      </c>
      <c r="Q41" s="49" t="s">
        <v>225</v>
      </c>
      <c r="R41" s="13" t="s">
        <v>55</v>
      </c>
      <c r="S41" s="14" t="s">
        <v>398</v>
      </c>
      <c r="T41" s="15"/>
      <c r="U41" s="50"/>
      <c r="V41" s="50"/>
      <c r="W41" s="50"/>
      <c r="X41" s="51"/>
      <c r="Y41" s="52"/>
      <c r="Z41" s="50"/>
      <c r="BH41" s="825" t="s">
        <v>130</v>
      </c>
      <c r="BI41" s="232" t="s">
        <v>5135</v>
      </c>
      <c r="BJ41" s="796">
        <v>1568</v>
      </c>
      <c r="BK41" s="797"/>
      <c r="BL41" s="687">
        <v>45386</v>
      </c>
      <c r="BM41" s="799" t="s">
        <v>95</v>
      </c>
      <c r="BN41" s="807" t="s">
        <v>52</v>
      </c>
      <c r="BO41" s="808" t="s">
        <v>112</v>
      </c>
      <c r="BP41" s="802" t="s">
        <v>84</v>
      </c>
      <c r="BQ41" s="810" t="s">
        <v>55</v>
      </c>
    </row>
    <row r="42" spans="1:69">
      <c r="A42" s="1"/>
      <c r="B42" s="1"/>
      <c r="C42" s="2" t="s">
        <v>275</v>
      </c>
      <c r="D42" s="3" t="s">
        <v>399</v>
      </c>
      <c r="E42" s="2" t="s">
        <v>400</v>
      </c>
      <c r="F42" s="4">
        <v>1980</v>
      </c>
      <c r="G42" s="5">
        <v>23760</v>
      </c>
      <c r="H42" s="6" t="s">
        <v>233</v>
      </c>
      <c r="I42" s="7">
        <v>44944</v>
      </c>
      <c r="J42" s="2">
        <v>62</v>
      </c>
      <c r="K42" s="53">
        <v>3</v>
      </c>
      <c r="L42" s="7">
        <v>44939</v>
      </c>
      <c r="M42" s="10"/>
      <c r="N42" s="11" t="s">
        <v>169</v>
      </c>
      <c r="O42" s="12" t="s">
        <v>52</v>
      </c>
      <c r="P42" s="2" t="s">
        <v>53</v>
      </c>
      <c r="Q42" s="49" t="s">
        <v>225</v>
      </c>
      <c r="R42" s="13" t="s">
        <v>55</v>
      </c>
      <c r="S42" s="14" t="s">
        <v>401</v>
      </c>
      <c r="T42" s="15"/>
      <c r="U42" s="50"/>
      <c r="V42" s="50"/>
      <c r="W42" s="50"/>
      <c r="X42" s="51"/>
      <c r="Y42" s="52"/>
      <c r="Z42" s="50"/>
      <c r="BH42" s="85" t="s">
        <v>145</v>
      </c>
      <c r="BI42" s="86" t="s">
        <v>5227</v>
      </c>
      <c r="BJ42" s="804">
        <v>1568</v>
      </c>
      <c r="BK42" s="805"/>
      <c r="BL42" s="687">
        <v>45393</v>
      </c>
      <c r="BM42" s="806" t="s">
        <v>95</v>
      </c>
      <c r="BN42" s="807" t="s">
        <v>52</v>
      </c>
      <c r="BO42" s="808" t="s">
        <v>112</v>
      </c>
      <c r="BP42" s="809" t="s">
        <v>84</v>
      </c>
      <c r="BQ42" s="810" t="s">
        <v>55</v>
      </c>
    </row>
    <row r="43" spans="1:69">
      <c r="A43" s="1"/>
      <c r="B43" s="1"/>
      <c r="C43" s="2" t="s">
        <v>402</v>
      </c>
      <c r="D43" s="3" t="s">
        <v>403</v>
      </c>
      <c r="E43" s="2" t="s">
        <v>404</v>
      </c>
      <c r="F43" s="4">
        <v>1916</v>
      </c>
      <c r="G43" s="5">
        <v>22992</v>
      </c>
      <c r="H43" s="6" t="s">
        <v>205</v>
      </c>
      <c r="I43" s="7">
        <v>44944</v>
      </c>
      <c r="J43" s="2" t="s">
        <v>405</v>
      </c>
      <c r="K43" s="53">
        <v>4</v>
      </c>
      <c r="L43" s="7">
        <v>44577</v>
      </c>
      <c r="M43" s="10"/>
      <c r="N43" s="11" t="s">
        <v>406</v>
      </c>
      <c r="O43" s="12" t="s">
        <v>52</v>
      </c>
      <c r="P43" s="2" t="s">
        <v>407</v>
      </c>
      <c r="Q43" s="49" t="s">
        <v>206</v>
      </c>
      <c r="R43" s="13" t="s">
        <v>55</v>
      </c>
      <c r="S43" s="14" t="s">
        <v>408</v>
      </c>
      <c r="T43" s="15"/>
      <c r="U43" s="50"/>
      <c r="V43" s="50"/>
      <c r="W43" s="50"/>
      <c r="X43" s="51"/>
      <c r="Y43" s="52"/>
      <c r="Z43" s="50"/>
      <c r="BH43" s="86" t="s">
        <v>126</v>
      </c>
      <c r="BI43" s="825" t="s">
        <v>5235</v>
      </c>
      <c r="BJ43" s="804">
        <v>1568</v>
      </c>
      <c r="BK43" s="805"/>
      <c r="BL43" s="687">
        <v>45393</v>
      </c>
      <c r="BM43" s="806" t="s">
        <v>95</v>
      </c>
      <c r="BN43" s="807" t="s">
        <v>52</v>
      </c>
      <c r="BO43" s="808" t="s">
        <v>112</v>
      </c>
      <c r="BP43" s="809" t="s">
        <v>84</v>
      </c>
      <c r="BQ43" s="810" t="s">
        <v>55</v>
      </c>
    </row>
    <row r="44" spans="1:69">
      <c r="A44" s="1"/>
      <c r="B44" s="1"/>
      <c r="C44" s="2" t="s">
        <v>126</v>
      </c>
      <c r="D44" s="3" t="s">
        <v>409</v>
      </c>
      <c r="E44" s="2" t="s">
        <v>410</v>
      </c>
      <c r="F44" s="4">
        <v>1958</v>
      </c>
      <c r="G44" s="5">
        <v>23496</v>
      </c>
      <c r="H44" s="6" t="s">
        <v>205</v>
      </c>
      <c r="I44" s="7">
        <v>44944</v>
      </c>
      <c r="J44" s="2" t="s">
        <v>411</v>
      </c>
      <c r="K44" s="53">
        <v>3</v>
      </c>
      <c r="L44" s="7">
        <v>44577</v>
      </c>
      <c r="M44" s="10" t="s">
        <v>176</v>
      </c>
      <c r="N44" s="11" t="s">
        <v>177</v>
      </c>
      <c r="O44" s="12" t="s">
        <v>52</v>
      </c>
      <c r="P44" s="2" t="s">
        <v>74</v>
      </c>
      <c r="Q44" s="49" t="s">
        <v>225</v>
      </c>
      <c r="R44" s="13" t="s">
        <v>55</v>
      </c>
      <c r="S44" s="14" t="s">
        <v>412</v>
      </c>
      <c r="T44" s="15"/>
      <c r="U44" s="50"/>
      <c r="V44" s="50"/>
      <c r="W44" s="50"/>
      <c r="X44" s="51"/>
      <c r="Y44" s="52"/>
      <c r="Z44" s="50"/>
      <c r="BH44" s="85" t="s">
        <v>126</v>
      </c>
      <c r="BI44" s="86" t="s">
        <v>5360</v>
      </c>
      <c r="BJ44" s="804">
        <v>1568</v>
      </c>
      <c r="BK44" s="805"/>
      <c r="BL44" s="687">
        <v>45408</v>
      </c>
      <c r="BM44" s="806" t="s">
        <v>95</v>
      </c>
      <c r="BN44" s="807" t="s">
        <v>52</v>
      </c>
      <c r="BO44" s="808" t="s">
        <v>112</v>
      </c>
      <c r="BP44" s="809" t="s">
        <v>84</v>
      </c>
      <c r="BQ44" s="810" t="s">
        <v>55</v>
      </c>
    </row>
    <row r="45" spans="1:69" ht="33.75">
      <c r="A45" s="1"/>
      <c r="B45" s="1"/>
      <c r="C45" s="2" t="s">
        <v>145</v>
      </c>
      <c r="D45" s="3" t="s">
        <v>413</v>
      </c>
      <c r="E45" s="2" t="s">
        <v>414</v>
      </c>
      <c r="F45" s="4">
        <v>1980</v>
      </c>
      <c r="G45" s="5">
        <v>23760</v>
      </c>
      <c r="H45" s="6" t="s">
        <v>205</v>
      </c>
      <c r="I45" s="7">
        <v>44944</v>
      </c>
      <c r="J45" s="8" t="s">
        <v>32428</v>
      </c>
      <c r="K45" s="53">
        <v>1</v>
      </c>
      <c r="L45" s="7">
        <v>44945</v>
      </c>
      <c r="M45" s="10"/>
      <c r="N45" s="11" t="s">
        <v>415</v>
      </c>
      <c r="O45" s="12" t="s">
        <v>52</v>
      </c>
      <c r="P45" s="2" t="s">
        <v>416</v>
      </c>
      <c r="Q45" s="49" t="s">
        <v>225</v>
      </c>
      <c r="R45" s="13" t="s">
        <v>55</v>
      </c>
      <c r="S45" s="14" t="s">
        <v>417</v>
      </c>
      <c r="T45" s="15"/>
      <c r="U45" s="50"/>
      <c r="V45" s="50"/>
      <c r="W45" s="50"/>
      <c r="X45" s="51"/>
      <c r="Y45" s="52"/>
      <c r="Z45" s="50"/>
      <c r="BH45" s="85" t="s">
        <v>130</v>
      </c>
      <c r="BI45" s="232" t="s">
        <v>5493</v>
      </c>
      <c r="BJ45" s="804">
        <v>1568</v>
      </c>
      <c r="BK45" s="805"/>
      <c r="BL45" s="687">
        <v>45428</v>
      </c>
      <c r="BM45" s="806" t="s">
        <v>95</v>
      </c>
      <c r="BN45" s="807" t="s">
        <v>52</v>
      </c>
      <c r="BO45" s="808" t="s">
        <v>112</v>
      </c>
      <c r="BP45" s="809" t="s">
        <v>84</v>
      </c>
      <c r="BQ45" s="810" t="s">
        <v>55</v>
      </c>
    </row>
    <row r="46" spans="1:69">
      <c r="A46" s="1"/>
      <c r="B46" s="1"/>
      <c r="C46" s="2" t="s">
        <v>145</v>
      </c>
      <c r="D46" s="3" t="s">
        <v>418</v>
      </c>
      <c r="E46" s="2" t="s">
        <v>419</v>
      </c>
      <c r="F46" s="4">
        <v>1958</v>
      </c>
      <c r="G46" s="5">
        <v>23496</v>
      </c>
      <c r="H46" s="6" t="s">
        <v>205</v>
      </c>
      <c r="I46" s="7">
        <v>44945</v>
      </c>
      <c r="J46" s="2" t="s">
        <v>32429</v>
      </c>
      <c r="K46" s="53">
        <v>2</v>
      </c>
      <c r="L46" s="7">
        <v>44943</v>
      </c>
      <c r="M46" s="10" t="s">
        <v>176</v>
      </c>
      <c r="N46" s="11" t="s">
        <v>177</v>
      </c>
      <c r="O46" s="12" t="s">
        <v>52</v>
      </c>
      <c r="P46" s="2" t="s">
        <v>74</v>
      </c>
      <c r="Q46" s="49" t="s">
        <v>225</v>
      </c>
      <c r="R46" s="13" t="s">
        <v>55</v>
      </c>
      <c r="S46" s="14" t="s">
        <v>420</v>
      </c>
      <c r="T46" s="15"/>
      <c r="U46" s="50"/>
      <c r="V46" s="50"/>
      <c r="W46" s="50"/>
      <c r="X46" s="51"/>
      <c r="Y46" s="52"/>
      <c r="Z46" s="50"/>
      <c r="BH46" s="85" t="s">
        <v>168</v>
      </c>
      <c r="BI46" s="86" t="s">
        <v>5639</v>
      </c>
      <c r="BJ46" s="804">
        <v>1568</v>
      </c>
      <c r="BK46" s="805"/>
      <c r="BL46" s="687">
        <v>45442</v>
      </c>
      <c r="BM46" s="806" t="s">
        <v>95</v>
      </c>
      <c r="BN46" s="807" t="s">
        <v>52</v>
      </c>
      <c r="BO46" s="808" t="s">
        <v>112</v>
      </c>
      <c r="BP46" s="809" t="s">
        <v>84</v>
      </c>
      <c r="BQ46" s="810" t="s">
        <v>55</v>
      </c>
    </row>
    <row r="47" spans="1:69">
      <c r="A47" s="1"/>
      <c r="B47" s="54"/>
      <c r="C47" s="55" t="s">
        <v>145</v>
      </c>
      <c r="D47" s="56" t="s">
        <v>421</v>
      </c>
      <c r="E47" s="55" t="s">
        <v>422</v>
      </c>
      <c r="F47" s="57">
        <v>1958</v>
      </c>
      <c r="G47" s="58" t="s">
        <v>22929</v>
      </c>
      <c r="H47" s="59" t="s">
        <v>205</v>
      </c>
      <c r="I47" s="7">
        <v>44945</v>
      </c>
      <c r="J47" s="2" t="s">
        <v>32430</v>
      </c>
      <c r="K47" s="53">
        <v>2</v>
      </c>
      <c r="L47" s="7">
        <v>44943</v>
      </c>
      <c r="M47" s="10" t="s">
        <v>30121</v>
      </c>
      <c r="N47" s="11" t="s">
        <v>177</v>
      </c>
      <c r="O47" s="12" t="s">
        <v>52</v>
      </c>
      <c r="P47" s="2" t="s">
        <v>74</v>
      </c>
      <c r="Q47" s="49" t="s">
        <v>225</v>
      </c>
      <c r="R47" s="13" t="s">
        <v>55</v>
      </c>
      <c r="S47" s="14" t="s">
        <v>420</v>
      </c>
      <c r="T47" s="15"/>
      <c r="U47" s="50"/>
      <c r="V47" s="50"/>
      <c r="W47" s="50"/>
      <c r="X47" s="51"/>
      <c r="Y47" s="52"/>
      <c r="Z47" s="50"/>
      <c r="BH47" s="85" t="s">
        <v>126</v>
      </c>
      <c r="BI47" s="86" t="s">
        <v>5884</v>
      </c>
      <c r="BJ47" s="804">
        <v>1568</v>
      </c>
      <c r="BK47" s="805"/>
      <c r="BL47" s="687">
        <v>45485</v>
      </c>
      <c r="BM47" s="806" t="s">
        <v>95</v>
      </c>
      <c r="BN47" s="807" t="s">
        <v>52</v>
      </c>
      <c r="BO47" s="808" t="s">
        <v>112</v>
      </c>
      <c r="BP47" s="809" t="s">
        <v>84</v>
      </c>
      <c r="BQ47" s="810" t="s">
        <v>55</v>
      </c>
    </row>
    <row r="48" spans="1:69">
      <c r="A48" s="1"/>
      <c r="B48" s="54"/>
      <c r="C48" s="55" t="s">
        <v>275</v>
      </c>
      <c r="D48" s="56" t="s">
        <v>424</v>
      </c>
      <c r="E48" s="55" t="s">
        <v>425</v>
      </c>
      <c r="F48" s="57">
        <v>1958</v>
      </c>
      <c r="G48" s="58" t="s">
        <v>22929</v>
      </c>
      <c r="H48" s="59" t="s">
        <v>233</v>
      </c>
      <c r="I48" s="7">
        <v>44945</v>
      </c>
      <c r="J48" s="2" t="s">
        <v>30523</v>
      </c>
      <c r="K48" s="53">
        <v>2</v>
      </c>
      <c r="L48" s="7">
        <v>44943</v>
      </c>
      <c r="M48" s="10" t="s">
        <v>30121</v>
      </c>
      <c r="N48" s="11" t="s">
        <v>177</v>
      </c>
      <c r="O48" s="12" t="s">
        <v>52</v>
      </c>
      <c r="P48" s="2" t="s">
        <v>74</v>
      </c>
      <c r="Q48" s="49" t="s">
        <v>225</v>
      </c>
      <c r="R48" s="13" t="s">
        <v>55</v>
      </c>
      <c r="S48" s="14" t="s">
        <v>426</v>
      </c>
      <c r="T48" s="15"/>
      <c r="U48" s="50"/>
      <c r="V48" s="50"/>
      <c r="W48" s="50"/>
      <c r="X48" s="51"/>
      <c r="Y48" s="52"/>
      <c r="Z48" s="50"/>
      <c r="BH48" s="86" t="s">
        <v>130</v>
      </c>
      <c r="BI48" s="86" t="s">
        <v>6234</v>
      </c>
      <c r="BJ48" s="804">
        <v>1568</v>
      </c>
      <c r="BK48" s="805"/>
      <c r="BL48" s="687">
        <v>45526</v>
      </c>
      <c r="BM48" s="806" t="s">
        <v>95</v>
      </c>
      <c r="BN48" s="807" t="s">
        <v>52</v>
      </c>
      <c r="BO48" s="808" t="s">
        <v>112</v>
      </c>
      <c r="BP48" s="809" t="s">
        <v>84</v>
      </c>
      <c r="BQ48" s="810" t="s">
        <v>55</v>
      </c>
    </row>
    <row r="49" spans="1:69">
      <c r="A49" s="1"/>
      <c r="B49" s="1"/>
      <c r="C49" s="2" t="s">
        <v>275</v>
      </c>
      <c r="D49" s="3" t="s">
        <v>427</v>
      </c>
      <c r="E49" s="2" t="s">
        <v>428</v>
      </c>
      <c r="F49" s="4">
        <v>1958</v>
      </c>
      <c r="G49" s="5">
        <v>23496</v>
      </c>
      <c r="H49" s="6" t="s">
        <v>233</v>
      </c>
      <c r="I49" s="7">
        <v>44945</v>
      </c>
      <c r="J49" s="2" t="s">
        <v>32431</v>
      </c>
      <c r="K49" s="53">
        <v>2</v>
      </c>
      <c r="L49" s="7">
        <v>44943</v>
      </c>
      <c r="M49" s="10" t="s">
        <v>176</v>
      </c>
      <c r="N49" s="11" t="s">
        <v>177</v>
      </c>
      <c r="O49" s="12" t="s">
        <v>52</v>
      </c>
      <c r="P49" s="2" t="s">
        <v>74</v>
      </c>
      <c r="Q49" s="49" t="s">
        <v>225</v>
      </c>
      <c r="R49" s="13" t="s">
        <v>55</v>
      </c>
      <c r="S49" s="14" t="s">
        <v>429</v>
      </c>
      <c r="T49" s="15"/>
      <c r="U49" s="50"/>
      <c r="V49" s="50"/>
      <c r="W49" s="50"/>
      <c r="X49" s="51"/>
      <c r="Y49" s="52"/>
      <c r="Z49" s="50"/>
      <c r="BH49" s="86" t="s">
        <v>103</v>
      </c>
      <c r="BI49" s="825" t="s">
        <v>110</v>
      </c>
      <c r="BJ49" s="804">
        <v>1568</v>
      </c>
      <c r="BK49" s="805"/>
      <c r="BL49" s="687">
        <v>45539</v>
      </c>
      <c r="BM49" s="806" t="s">
        <v>95</v>
      </c>
      <c r="BN49" s="807" t="s">
        <v>52</v>
      </c>
      <c r="BO49" s="808" t="s">
        <v>112</v>
      </c>
      <c r="BP49" s="809" t="s">
        <v>84</v>
      </c>
      <c r="BQ49" s="810" t="s">
        <v>55</v>
      </c>
    </row>
    <row r="50" spans="1:69">
      <c r="A50" s="1"/>
      <c r="B50" s="1"/>
      <c r="C50" s="2" t="s">
        <v>78</v>
      </c>
      <c r="D50" s="3" t="s">
        <v>430</v>
      </c>
      <c r="E50" s="2" t="s">
        <v>431</v>
      </c>
      <c r="F50" s="4">
        <v>1958</v>
      </c>
      <c r="G50" s="5">
        <v>23496</v>
      </c>
      <c r="H50" s="6" t="s">
        <v>205</v>
      </c>
      <c r="I50" s="7">
        <v>44945</v>
      </c>
      <c r="J50" s="2" t="s">
        <v>432</v>
      </c>
      <c r="K50" s="53">
        <v>3</v>
      </c>
      <c r="L50" s="7">
        <v>44943</v>
      </c>
      <c r="M50" s="10"/>
      <c r="N50" s="11" t="s">
        <v>288</v>
      </c>
      <c r="O50" s="12" t="s">
        <v>52</v>
      </c>
      <c r="P50" s="2" t="s">
        <v>74</v>
      </c>
      <c r="Q50" s="49" t="s">
        <v>225</v>
      </c>
      <c r="R50" s="13" t="s">
        <v>55</v>
      </c>
      <c r="S50" s="14" t="s">
        <v>433</v>
      </c>
      <c r="T50" s="15"/>
      <c r="U50" s="50"/>
      <c r="V50" s="50"/>
      <c r="W50" s="50"/>
      <c r="X50" s="51"/>
      <c r="Y50" s="52"/>
      <c r="Z50" s="50"/>
      <c r="BH50" s="85" t="s">
        <v>145</v>
      </c>
      <c r="BI50" s="86" t="s">
        <v>193</v>
      </c>
      <c r="BJ50" s="804">
        <v>1568</v>
      </c>
      <c r="BK50" s="805"/>
      <c r="BL50" s="687">
        <v>45548</v>
      </c>
      <c r="BM50" s="806" t="s">
        <v>95</v>
      </c>
      <c r="BN50" s="807" t="s">
        <v>52</v>
      </c>
      <c r="BO50" s="808" t="s">
        <v>31486</v>
      </c>
      <c r="BP50" s="809" t="s">
        <v>84</v>
      </c>
      <c r="BQ50" s="810" t="s">
        <v>55</v>
      </c>
    </row>
    <row r="51" spans="1:69">
      <c r="A51" s="1"/>
      <c r="B51" s="1"/>
      <c r="C51" s="2" t="s">
        <v>48</v>
      </c>
      <c r="D51" s="3" t="s">
        <v>434</v>
      </c>
      <c r="E51" s="2" t="s">
        <v>435</v>
      </c>
      <c r="F51" s="4">
        <v>1960</v>
      </c>
      <c r="G51" s="5">
        <v>23520</v>
      </c>
      <c r="H51" s="6" t="s">
        <v>224</v>
      </c>
      <c r="I51" s="7">
        <v>44945</v>
      </c>
      <c r="J51" s="2" t="s">
        <v>436</v>
      </c>
      <c r="K51" s="53">
        <v>3</v>
      </c>
      <c r="L51" s="7">
        <v>44943</v>
      </c>
      <c r="M51" s="10"/>
      <c r="N51" s="11" t="s">
        <v>82</v>
      </c>
      <c r="O51" s="12" t="s">
        <v>52</v>
      </c>
      <c r="P51" s="2" t="s">
        <v>83</v>
      </c>
      <c r="Q51" s="49" t="s">
        <v>206</v>
      </c>
      <c r="R51" s="13" t="s">
        <v>55</v>
      </c>
      <c r="S51" s="14" t="s">
        <v>340</v>
      </c>
      <c r="T51" s="15"/>
      <c r="U51" s="50"/>
      <c r="V51" s="50"/>
      <c r="W51" s="50"/>
      <c r="X51" s="51"/>
      <c r="Y51" s="52"/>
      <c r="Z51" s="50"/>
      <c r="BH51" s="86" t="s">
        <v>130</v>
      </c>
      <c r="BI51" s="825" t="s">
        <v>159</v>
      </c>
      <c r="BJ51" s="804">
        <v>1568</v>
      </c>
      <c r="BK51" s="805"/>
      <c r="BL51" s="687">
        <v>45548</v>
      </c>
      <c r="BM51" s="806" t="s">
        <v>95</v>
      </c>
      <c r="BN51" s="807" t="s">
        <v>52</v>
      </c>
      <c r="BO51" s="808" t="s">
        <v>32432</v>
      </c>
      <c r="BP51" s="809" t="s">
        <v>84</v>
      </c>
      <c r="BQ51" s="810" t="s">
        <v>55</v>
      </c>
    </row>
    <row r="52" spans="1:69">
      <c r="A52" s="1"/>
      <c r="B52" s="1"/>
      <c r="C52" s="2" t="s">
        <v>48</v>
      </c>
      <c r="D52" s="3" t="s">
        <v>437</v>
      </c>
      <c r="E52" s="2" t="s">
        <v>438</v>
      </c>
      <c r="F52" s="4">
        <v>1940</v>
      </c>
      <c r="G52" s="5">
        <v>23280</v>
      </c>
      <c r="H52" s="6" t="s">
        <v>224</v>
      </c>
      <c r="I52" s="7">
        <v>44945</v>
      </c>
      <c r="J52" s="2" t="s">
        <v>30524</v>
      </c>
      <c r="K52" s="53">
        <v>1</v>
      </c>
      <c r="L52" s="7">
        <v>44943</v>
      </c>
      <c r="M52" s="10"/>
      <c r="N52" s="11" t="s">
        <v>169</v>
      </c>
      <c r="O52" s="12" t="s">
        <v>52</v>
      </c>
      <c r="P52" s="2" t="s">
        <v>53</v>
      </c>
      <c r="Q52" s="49" t="s">
        <v>225</v>
      </c>
      <c r="R52" s="13" t="s">
        <v>55</v>
      </c>
      <c r="S52" s="14" t="s">
        <v>439</v>
      </c>
      <c r="T52" s="15"/>
      <c r="U52" s="50"/>
      <c r="V52" s="50"/>
      <c r="W52" s="50"/>
      <c r="X52" s="51"/>
      <c r="Y52" s="52"/>
      <c r="Z52" s="50"/>
      <c r="BH52" s="86" t="s">
        <v>145</v>
      </c>
      <c r="BI52" s="825" t="s">
        <v>25054</v>
      </c>
      <c r="BJ52" s="804">
        <v>1568</v>
      </c>
      <c r="BK52" s="805"/>
      <c r="BL52" s="687">
        <v>45601</v>
      </c>
      <c r="BM52" s="806" t="s">
        <v>95</v>
      </c>
      <c r="BN52" s="807" t="s">
        <v>52</v>
      </c>
      <c r="BO52" s="808" t="s">
        <v>112</v>
      </c>
      <c r="BP52" s="809" t="s">
        <v>84</v>
      </c>
      <c r="BQ52" s="810" t="s">
        <v>55</v>
      </c>
    </row>
    <row r="53" spans="1:69">
      <c r="A53" s="1"/>
      <c r="B53" s="1"/>
      <c r="C53" s="2" t="s">
        <v>271</v>
      </c>
      <c r="D53" s="3" t="s">
        <v>440</v>
      </c>
      <c r="E53" s="2" t="s">
        <v>441</v>
      </c>
      <c r="F53" s="4">
        <v>1954</v>
      </c>
      <c r="G53" s="5">
        <v>23448</v>
      </c>
      <c r="H53" s="6" t="s">
        <v>205</v>
      </c>
      <c r="I53" s="7">
        <v>44945</v>
      </c>
      <c r="J53" s="2" t="s">
        <v>442</v>
      </c>
      <c r="K53" s="53">
        <v>4</v>
      </c>
      <c r="L53" s="7">
        <v>44943</v>
      </c>
      <c r="M53" s="10" t="s">
        <v>176</v>
      </c>
      <c r="N53" s="11" t="s">
        <v>73</v>
      </c>
      <c r="O53" s="12" t="s">
        <v>52</v>
      </c>
      <c r="P53" s="2" t="s">
        <v>74</v>
      </c>
      <c r="Q53" s="49" t="s">
        <v>225</v>
      </c>
      <c r="R53" s="13" t="s">
        <v>55</v>
      </c>
      <c r="S53" s="14" t="s">
        <v>443</v>
      </c>
      <c r="T53" s="15"/>
      <c r="U53" s="50"/>
      <c r="V53" s="50"/>
      <c r="W53" s="50"/>
      <c r="X53" s="51"/>
      <c r="Y53" s="52"/>
      <c r="Z53" s="50"/>
      <c r="BH53" s="85" t="s">
        <v>145</v>
      </c>
      <c r="BI53" s="86" t="s">
        <v>25243</v>
      </c>
      <c r="BJ53" s="804">
        <v>1568</v>
      </c>
      <c r="BK53" s="797"/>
      <c r="BL53" s="687">
        <v>45610</v>
      </c>
      <c r="BM53" s="806" t="s">
        <v>95</v>
      </c>
      <c r="BN53" s="807" t="s">
        <v>52</v>
      </c>
      <c r="BO53" s="808" t="s">
        <v>112</v>
      </c>
      <c r="BP53" s="809" t="s">
        <v>84</v>
      </c>
      <c r="BQ53" s="810" t="s">
        <v>55</v>
      </c>
    </row>
    <row r="54" spans="1:69">
      <c r="A54" s="1"/>
      <c r="B54" s="1"/>
      <c r="C54" s="2" t="s">
        <v>48</v>
      </c>
      <c r="D54" s="3" t="s">
        <v>444</v>
      </c>
      <c r="E54" s="2" t="s">
        <v>445</v>
      </c>
      <c r="F54" s="4">
        <v>1940</v>
      </c>
      <c r="G54" s="5">
        <v>23280</v>
      </c>
      <c r="H54" s="6" t="s">
        <v>224</v>
      </c>
      <c r="I54" s="7">
        <v>44946</v>
      </c>
      <c r="J54" s="8" t="s">
        <v>446</v>
      </c>
      <c r="K54" s="9">
        <v>4</v>
      </c>
      <c r="L54" s="7">
        <v>44943</v>
      </c>
      <c r="M54" s="10"/>
      <c r="N54" s="11" t="s">
        <v>169</v>
      </c>
      <c r="O54" s="12" t="s">
        <v>52</v>
      </c>
      <c r="P54" s="2" t="s">
        <v>53</v>
      </c>
      <c r="Q54" s="49" t="s">
        <v>225</v>
      </c>
      <c r="R54" s="13" t="s">
        <v>55</v>
      </c>
      <c r="S54" s="14" t="s">
        <v>447</v>
      </c>
      <c r="T54" s="15"/>
      <c r="U54" s="50"/>
      <c r="V54" s="50"/>
      <c r="W54" s="50"/>
      <c r="X54" s="51"/>
      <c r="Y54" s="52"/>
      <c r="Z54" s="50"/>
      <c r="BH54" s="85" t="s">
        <v>145</v>
      </c>
      <c r="BI54" s="86" t="s">
        <v>25411</v>
      </c>
      <c r="BJ54" s="804">
        <v>1568</v>
      </c>
      <c r="BK54" s="805"/>
      <c r="BL54" s="687">
        <v>45630</v>
      </c>
      <c r="BM54" s="806" t="s">
        <v>95</v>
      </c>
      <c r="BN54" s="807" t="s">
        <v>52</v>
      </c>
      <c r="BO54" s="808" t="s">
        <v>112</v>
      </c>
      <c r="BP54" s="809" t="s">
        <v>84</v>
      </c>
      <c r="BQ54" s="810" t="s">
        <v>55</v>
      </c>
    </row>
    <row r="55" spans="1:69">
      <c r="A55" s="1"/>
      <c r="B55" s="1"/>
      <c r="C55" s="2" t="s">
        <v>145</v>
      </c>
      <c r="D55" s="3" t="s">
        <v>448</v>
      </c>
      <c r="E55" s="2" t="s">
        <v>449</v>
      </c>
      <c r="F55" s="4">
        <v>1958</v>
      </c>
      <c r="G55" s="5">
        <v>23496</v>
      </c>
      <c r="H55" s="6" t="s">
        <v>205</v>
      </c>
      <c r="I55" s="7">
        <v>44946</v>
      </c>
      <c r="J55" s="8" t="s">
        <v>450</v>
      </c>
      <c r="K55" s="9">
        <v>2</v>
      </c>
      <c r="L55" s="7">
        <v>44945</v>
      </c>
      <c r="M55" s="10"/>
      <c r="N55" s="11" t="s">
        <v>177</v>
      </c>
      <c r="O55" s="12" t="s">
        <v>52</v>
      </c>
      <c r="P55" s="2" t="s">
        <v>74</v>
      </c>
      <c r="Q55" s="49" t="s">
        <v>225</v>
      </c>
      <c r="R55" s="13" t="s">
        <v>55</v>
      </c>
      <c r="S55" s="14" t="s">
        <v>451</v>
      </c>
      <c r="T55" s="15"/>
      <c r="U55" s="50"/>
      <c r="V55" s="50"/>
      <c r="W55" s="50"/>
      <c r="X55" s="51"/>
      <c r="Y55" s="52"/>
      <c r="Z55" s="50"/>
      <c r="BH55" s="85" t="s">
        <v>103</v>
      </c>
      <c r="BI55" s="86" t="s">
        <v>27038</v>
      </c>
      <c r="BJ55" s="804">
        <v>1568</v>
      </c>
      <c r="BK55" s="797"/>
      <c r="BL55" s="687">
        <v>45635</v>
      </c>
      <c r="BM55" s="806" t="s">
        <v>95</v>
      </c>
      <c r="BN55" s="807" t="s">
        <v>52</v>
      </c>
      <c r="BO55" s="808" t="s">
        <v>112</v>
      </c>
      <c r="BP55" s="809" t="s">
        <v>84</v>
      </c>
      <c r="BQ55" s="810" t="s">
        <v>55</v>
      </c>
    </row>
    <row r="56" spans="1:69">
      <c r="A56" s="1"/>
      <c r="B56" s="1"/>
      <c r="C56" s="2" t="s">
        <v>145</v>
      </c>
      <c r="D56" s="3" t="s">
        <v>452</v>
      </c>
      <c r="E56" s="2" t="s">
        <v>453</v>
      </c>
      <c r="F56" s="4">
        <v>1533</v>
      </c>
      <c r="G56" s="5">
        <v>22995</v>
      </c>
      <c r="H56" s="6" t="s">
        <v>205</v>
      </c>
      <c r="I56" s="7">
        <v>44946</v>
      </c>
      <c r="J56" s="8" t="s">
        <v>454</v>
      </c>
      <c r="K56" s="9">
        <v>2</v>
      </c>
      <c r="L56" s="7">
        <v>44945</v>
      </c>
      <c r="M56" s="10"/>
      <c r="N56" s="11" t="s">
        <v>455</v>
      </c>
      <c r="O56" s="12" t="s">
        <v>52</v>
      </c>
      <c r="P56" s="2" t="s">
        <v>456</v>
      </c>
      <c r="Q56" s="49" t="s">
        <v>206</v>
      </c>
      <c r="R56" s="13" t="s">
        <v>55</v>
      </c>
      <c r="S56" s="14" t="s">
        <v>457</v>
      </c>
      <c r="T56" s="15"/>
      <c r="U56" s="50"/>
      <c r="V56" s="50"/>
      <c r="W56" s="50"/>
      <c r="X56" s="51"/>
      <c r="Y56" s="52"/>
      <c r="Z56" s="50"/>
      <c r="BH56" s="85" t="s">
        <v>103</v>
      </c>
      <c r="BI56" s="86" t="s">
        <v>27328</v>
      </c>
      <c r="BJ56" s="804">
        <v>1568</v>
      </c>
      <c r="BK56" s="805"/>
      <c r="BL56" s="687">
        <v>45656</v>
      </c>
      <c r="BM56" s="806" t="s">
        <v>95</v>
      </c>
      <c r="BN56" s="807" t="s">
        <v>52</v>
      </c>
      <c r="BO56" s="808" t="s">
        <v>112</v>
      </c>
      <c r="BP56" s="809" t="s">
        <v>84</v>
      </c>
      <c r="BQ56" s="810" t="s">
        <v>55</v>
      </c>
    </row>
    <row r="57" spans="1:69">
      <c r="A57" s="1"/>
      <c r="B57" s="1"/>
      <c r="C57" s="2" t="s">
        <v>145</v>
      </c>
      <c r="D57" s="3" t="s">
        <v>458</v>
      </c>
      <c r="E57" s="2" t="s">
        <v>459</v>
      </c>
      <c r="F57" s="4">
        <v>1533</v>
      </c>
      <c r="G57" s="5">
        <v>22995</v>
      </c>
      <c r="H57" s="6" t="s">
        <v>205</v>
      </c>
      <c r="I57" s="7">
        <v>44946</v>
      </c>
      <c r="J57" s="8" t="s">
        <v>460</v>
      </c>
      <c r="K57" s="9">
        <v>2</v>
      </c>
      <c r="L57" s="7">
        <v>44945</v>
      </c>
      <c r="M57" s="10" t="s">
        <v>32433</v>
      </c>
      <c r="N57" s="11" t="s">
        <v>455</v>
      </c>
      <c r="O57" s="12" t="s">
        <v>52</v>
      </c>
      <c r="P57" s="2" t="s">
        <v>456</v>
      </c>
      <c r="Q57" s="49" t="s">
        <v>206</v>
      </c>
      <c r="R57" s="13" t="s">
        <v>55</v>
      </c>
      <c r="S57" s="14" t="s">
        <v>461</v>
      </c>
      <c r="T57" s="15"/>
      <c r="U57" s="50"/>
      <c r="V57" s="50"/>
      <c r="W57" s="50"/>
      <c r="X57" s="51"/>
      <c r="Y57" s="52"/>
      <c r="Z57" s="50"/>
      <c r="BH57" s="85" t="s">
        <v>130</v>
      </c>
      <c r="BI57" s="86" t="s">
        <v>29147</v>
      </c>
      <c r="BJ57" s="804">
        <v>1568</v>
      </c>
      <c r="BK57" s="805"/>
      <c r="BL57" s="687">
        <v>45709</v>
      </c>
      <c r="BM57" s="806" t="s">
        <v>95</v>
      </c>
      <c r="BN57" s="807" t="s">
        <v>52</v>
      </c>
      <c r="BO57" s="808" t="s">
        <v>112</v>
      </c>
      <c r="BP57" s="809" t="s">
        <v>206</v>
      </c>
      <c r="BQ57" s="810" t="s">
        <v>55</v>
      </c>
    </row>
    <row r="58" spans="1:69">
      <c r="A58" s="1"/>
      <c r="B58" s="1"/>
      <c r="C58" s="2" t="s">
        <v>145</v>
      </c>
      <c r="D58" s="3" t="s">
        <v>462</v>
      </c>
      <c r="E58" s="2" t="s">
        <v>463</v>
      </c>
      <c r="F58" s="4">
        <v>1958</v>
      </c>
      <c r="G58" s="5">
        <v>23496</v>
      </c>
      <c r="H58" s="6" t="s">
        <v>205</v>
      </c>
      <c r="I58" s="7">
        <v>44946</v>
      </c>
      <c r="J58" s="8" t="s">
        <v>464</v>
      </c>
      <c r="K58" s="9">
        <v>4</v>
      </c>
      <c r="L58" s="7" t="s">
        <v>184</v>
      </c>
      <c r="M58" s="10"/>
      <c r="N58" s="11" t="s">
        <v>288</v>
      </c>
      <c r="O58" s="12" t="s">
        <v>52</v>
      </c>
      <c r="P58" s="2" t="s">
        <v>74</v>
      </c>
      <c r="Q58" s="49" t="s">
        <v>225</v>
      </c>
      <c r="R58" s="13" t="s">
        <v>55</v>
      </c>
      <c r="S58" s="14" t="s">
        <v>465</v>
      </c>
      <c r="T58" s="15"/>
      <c r="U58" s="50"/>
      <c r="V58" s="50"/>
      <c r="W58" s="50"/>
      <c r="X58" s="51"/>
      <c r="Y58" s="52"/>
      <c r="Z58" s="50"/>
      <c r="BH58" s="825"/>
      <c r="BI58" s="232"/>
      <c r="BJ58" s="796"/>
      <c r="BK58" s="797"/>
      <c r="BL58" s="688"/>
      <c r="BM58" s="799"/>
      <c r="BN58" s="800"/>
      <c r="BO58" s="801"/>
      <c r="BP58" s="802"/>
      <c r="BQ58" s="803"/>
    </row>
    <row r="59" spans="1:69">
      <c r="A59" s="1"/>
      <c r="B59" s="1"/>
      <c r="C59" s="2" t="s">
        <v>59</v>
      </c>
      <c r="D59" s="3" t="s">
        <v>466</v>
      </c>
      <c r="E59" s="2" t="s">
        <v>467</v>
      </c>
      <c r="F59" s="4">
        <v>1960</v>
      </c>
      <c r="G59" s="5">
        <v>23520</v>
      </c>
      <c r="H59" s="6" t="s">
        <v>369</v>
      </c>
      <c r="I59" s="7">
        <v>44946</v>
      </c>
      <c r="J59" s="8" t="s">
        <v>468</v>
      </c>
      <c r="K59" s="9">
        <v>4</v>
      </c>
      <c r="L59" s="7">
        <v>44945</v>
      </c>
      <c r="M59" s="10" t="s">
        <v>365</v>
      </c>
      <c r="N59" s="11" t="s">
        <v>95</v>
      </c>
      <c r="O59" s="12" t="s">
        <v>52</v>
      </c>
      <c r="P59" s="2" t="s">
        <v>83</v>
      </c>
      <c r="Q59" s="49" t="s">
        <v>206</v>
      </c>
      <c r="R59" s="13" t="s">
        <v>55</v>
      </c>
      <c r="S59" s="14" t="s">
        <v>469</v>
      </c>
      <c r="T59" s="15"/>
      <c r="U59" s="50"/>
      <c r="V59" s="50"/>
      <c r="W59" s="50"/>
      <c r="X59" s="51"/>
      <c r="Y59" s="52"/>
      <c r="Z59" s="50"/>
      <c r="BH59" s="825"/>
      <c r="BI59" s="232"/>
      <c r="BJ59" s="796"/>
      <c r="BK59" s="797"/>
      <c r="BL59" s="688"/>
      <c r="BM59" s="799"/>
      <c r="BN59" s="800"/>
      <c r="BO59" s="801"/>
      <c r="BP59" s="802"/>
      <c r="BQ59" s="803"/>
    </row>
    <row r="60" spans="1:69">
      <c r="A60" s="1"/>
      <c r="B60" s="1"/>
      <c r="C60" s="2" t="s">
        <v>68</v>
      </c>
      <c r="D60" s="3" t="s">
        <v>470</v>
      </c>
      <c r="E60" s="2" t="s">
        <v>471</v>
      </c>
      <c r="F60" s="4">
        <v>1941</v>
      </c>
      <c r="G60" s="5">
        <v>23292</v>
      </c>
      <c r="H60" s="6"/>
      <c r="I60" s="7">
        <v>44946</v>
      </c>
      <c r="J60" s="8" t="s">
        <v>472</v>
      </c>
      <c r="K60" s="9">
        <v>1</v>
      </c>
      <c r="L60" s="7">
        <v>44944</v>
      </c>
      <c r="M60" s="10" t="s">
        <v>72</v>
      </c>
      <c r="N60" s="11" t="s">
        <v>73</v>
      </c>
      <c r="O60" s="12" t="s">
        <v>52</v>
      </c>
      <c r="P60" s="2" t="s">
        <v>74</v>
      </c>
      <c r="Q60" s="49" t="s">
        <v>225</v>
      </c>
      <c r="R60" s="13" t="s">
        <v>55</v>
      </c>
      <c r="S60" s="14" t="s">
        <v>473</v>
      </c>
      <c r="T60" s="15"/>
      <c r="U60" s="50"/>
      <c r="V60" s="50"/>
      <c r="W60" s="50"/>
      <c r="X60" s="51"/>
      <c r="Y60" s="52"/>
      <c r="Z60" s="50"/>
      <c r="BH60" s="825"/>
      <c r="BI60" s="232"/>
      <c r="BJ60" s="796"/>
      <c r="BK60" s="797"/>
      <c r="BL60" s="688"/>
      <c r="BM60" s="799"/>
      <c r="BN60" s="800"/>
      <c r="BO60" s="825"/>
      <c r="BP60" s="802"/>
      <c r="BQ60" s="803"/>
    </row>
    <row r="61" spans="1:69">
      <c r="A61" s="1"/>
      <c r="B61" s="1"/>
      <c r="C61" s="2" t="s">
        <v>103</v>
      </c>
      <c r="D61" s="3" t="s">
        <v>474</v>
      </c>
      <c r="E61" s="2" t="s">
        <v>475</v>
      </c>
      <c r="F61" s="4">
        <v>1452</v>
      </c>
      <c r="G61" s="5">
        <v>21780</v>
      </c>
      <c r="H61" s="6" t="s">
        <v>244</v>
      </c>
      <c r="I61" s="7">
        <v>44946</v>
      </c>
      <c r="J61" s="8" t="s">
        <v>476</v>
      </c>
      <c r="K61" s="9">
        <v>3</v>
      </c>
      <c r="L61" s="7">
        <v>44945</v>
      </c>
      <c r="M61" s="10"/>
      <c r="N61" s="11" t="s">
        <v>477</v>
      </c>
      <c r="O61" s="12" t="s">
        <v>52</v>
      </c>
      <c r="P61" s="2" t="s">
        <v>478</v>
      </c>
      <c r="Q61" s="49" t="s">
        <v>479</v>
      </c>
      <c r="R61" s="13" t="s">
        <v>55</v>
      </c>
      <c r="S61" s="14" t="s">
        <v>480</v>
      </c>
      <c r="T61" s="15"/>
      <c r="U61" s="50"/>
      <c r="V61" s="50"/>
      <c r="W61" s="50"/>
      <c r="X61" s="51"/>
      <c r="Y61" s="52"/>
      <c r="Z61" s="50"/>
      <c r="BH61" s="825"/>
      <c r="BI61" s="232"/>
      <c r="BJ61" s="796"/>
      <c r="BK61" s="797"/>
      <c r="BL61" s="688"/>
      <c r="BM61" s="799"/>
      <c r="BN61" s="800"/>
      <c r="BO61" s="825"/>
      <c r="BP61" s="802"/>
      <c r="BQ61" s="803"/>
    </row>
    <row r="62" spans="1:69">
      <c r="A62" s="1"/>
      <c r="B62" s="1"/>
      <c r="C62" s="2" t="s">
        <v>48</v>
      </c>
      <c r="D62" s="3" t="s">
        <v>481</v>
      </c>
      <c r="E62" s="2" t="s">
        <v>482</v>
      </c>
      <c r="F62" s="4">
        <v>1960</v>
      </c>
      <c r="G62" s="5">
        <v>23520</v>
      </c>
      <c r="H62" s="6" t="s">
        <v>224</v>
      </c>
      <c r="I62" s="7">
        <v>44946</v>
      </c>
      <c r="J62" s="8" t="s">
        <v>483</v>
      </c>
      <c r="K62" s="9">
        <v>3</v>
      </c>
      <c r="L62" s="7">
        <v>44945</v>
      </c>
      <c r="M62" s="10"/>
      <c r="N62" s="11" t="s">
        <v>82</v>
      </c>
      <c r="O62" s="12" t="s">
        <v>52</v>
      </c>
      <c r="P62" s="2" t="s">
        <v>83</v>
      </c>
      <c r="Q62" s="49" t="s">
        <v>206</v>
      </c>
      <c r="R62" s="13" t="s">
        <v>55</v>
      </c>
      <c r="S62" s="14" t="s">
        <v>484</v>
      </c>
      <c r="T62" s="15"/>
      <c r="U62" s="50"/>
      <c r="V62" s="50"/>
      <c r="W62" s="50"/>
      <c r="X62" s="51"/>
      <c r="Y62" s="52"/>
      <c r="Z62" s="50"/>
      <c r="BH62" s="825"/>
      <c r="BI62" s="232"/>
      <c r="BJ62" s="796"/>
      <c r="BK62" s="797"/>
      <c r="BL62" s="688"/>
      <c r="BM62" s="799"/>
      <c r="BN62" s="800"/>
      <c r="BO62" s="825"/>
      <c r="BP62" s="802"/>
      <c r="BQ62" s="803"/>
    </row>
    <row r="63" spans="1:69">
      <c r="A63" s="1">
        <v>1</v>
      </c>
      <c r="B63" s="1">
        <v>11</v>
      </c>
      <c r="C63" s="2" t="s">
        <v>29559</v>
      </c>
      <c r="D63" s="3" t="s">
        <v>485</v>
      </c>
      <c r="E63" s="2" t="s">
        <v>486</v>
      </c>
      <c r="F63" s="4">
        <v>1958</v>
      </c>
      <c r="G63" s="5">
        <v>23496</v>
      </c>
      <c r="H63" s="6" t="s">
        <v>205</v>
      </c>
      <c r="I63" s="7">
        <v>44951</v>
      </c>
      <c r="J63" s="8">
        <v>190</v>
      </c>
      <c r="K63" s="9">
        <v>4</v>
      </c>
      <c r="L63" s="7">
        <v>44943</v>
      </c>
      <c r="M63" s="10"/>
      <c r="N63" s="11" t="s">
        <v>288</v>
      </c>
      <c r="O63" s="12" t="s">
        <v>52</v>
      </c>
      <c r="P63" s="2" t="s">
        <v>74</v>
      </c>
      <c r="Q63" s="49" t="s">
        <v>225</v>
      </c>
      <c r="R63" s="13" t="s">
        <v>55</v>
      </c>
      <c r="S63" s="14" t="s">
        <v>487</v>
      </c>
      <c r="T63" s="15"/>
      <c r="U63" s="50"/>
      <c r="V63" s="50"/>
      <c r="W63" s="50"/>
      <c r="X63" s="51"/>
      <c r="Y63" s="52"/>
      <c r="Z63" s="50"/>
      <c r="BH63" s="825"/>
      <c r="BI63" s="232"/>
      <c r="BJ63" s="796"/>
      <c r="BK63" s="797"/>
      <c r="BL63" s="688"/>
      <c r="BM63" s="799"/>
      <c r="BN63" s="800"/>
      <c r="BO63" s="801"/>
      <c r="BP63" s="802"/>
      <c r="BQ63" s="803"/>
    </row>
    <row r="64" spans="1:69">
      <c r="A64" s="1">
        <v>1</v>
      </c>
      <c r="B64" s="1">
        <v>18</v>
      </c>
      <c r="C64" s="2" t="s">
        <v>59</v>
      </c>
      <c r="D64" s="3" t="s">
        <v>488</v>
      </c>
      <c r="E64" s="2" t="s">
        <v>489</v>
      </c>
      <c r="F64" s="4">
        <v>1917</v>
      </c>
      <c r="G64" s="5">
        <v>23004</v>
      </c>
      <c r="H64" s="6"/>
      <c r="I64" s="7">
        <v>44951</v>
      </c>
      <c r="J64" s="8">
        <v>30</v>
      </c>
      <c r="K64" s="9">
        <v>2</v>
      </c>
      <c r="L64" s="7">
        <v>44944</v>
      </c>
      <c r="M64" s="10" t="s">
        <v>365</v>
      </c>
      <c r="N64" s="11" t="s">
        <v>95</v>
      </c>
      <c r="O64" s="12" t="s">
        <v>52</v>
      </c>
      <c r="P64" s="2" t="s">
        <v>83</v>
      </c>
      <c r="Q64" s="49" t="s">
        <v>32423</v>
      </c>
      <c r="R64" s="13" t="s">
        <v>55</v>
      </c>
      <c r="S64" s="14" t="s">
        <v>469</v>
      </c>
      <c r="T64" s="15"/>
      <c r="U64" s="50" t="s">
        <v>30022</v>
      </c>
      <c r="V64" s="50" t="s">
        <v>32434</v>
      </c>
      <c r="W64" s="50" t="s">
        <v>32435</v>
      </c>
      <c r="X64" s="51">
        <v>1917</v>
      </c>
      <c r="Y64" s="52">
        <v>23962.5</v>
      </c>
      <c r="Z64" s="50" t="s">
        <v>30024</v>
      </c>
      <c r="BH64" s="825"/>
      <c r="BI64" s="232"/>
      <c r="BJ64" s="796"/>
      <c r="BK64" s="797"/>
      <c r="BL64" s="688"/>
      <c r="BM64" s="799"/>
      <c r="BN64" s="800"/>
      <c r="BO64" s="825"/>
      <c r="BP64" s="802"/>
      <c r="BQ64" s="803"/>
    </row>
    <row r="65" spans="1:69">
      <c r="A65" s="1">
        <v>1</v>
      </c>
      <c r="B65" s="1">
        <v>19</v>
      </c>
      <c r="C65" s="2" t="s">
        <v>48</v>
      </c>
      <c r="D65" s="3" t="s">
        <v>490</v>
      </c>
      <c r="E65" s="60" t="s">
        <v>491</v>
      </c>
      <c r="F65" s="4">
        <v>1960</v>
      </c>
      <c r="G65" s="5">
        <v>23520</v>
      </c>
      <c r="H65" s="6" t="s">
        <v>224</v>
      </c>
      <c r="I65" s="7">
        <v>44951</v>
      </c>
      <c r="J65" s="8" t="s">
        <v>492</v>
      </c>
      <c r="K65" s="9">
        <v>3</v>
      </c>
      <c r="L65" s="7">
        <v>44944</v>
      </c>
      <c r="M65" s="10"/>
      <c r="N65" s="11" t="s">
        <v>82</v>
      </c>
      <c r="O65" s="12" t="s">
        <v>52</v>
      </c>
      <c r="P65" s="2" t="s">
        <v>83</v>
      </c>
      <c r="Q65" s="49" t="s">
        <v>84</v>
      </c>
      <c r="R65" s="13" t="s">
        <v>55</v>
      </c>
      <c r="S65" s="14" t="s">
        <v>493</v>
      </c>
      <c r="T65" s="15"/>
      <c r="U65" s="50" t="s">
        <v>31100</v>
      </c>
      <c r="V65" s="50" t="s">
        <v>30023</v>
      </c>
      <c r="W65" s="50" t="s">
        <v>31101</v>
      </c>
      <c r="X65" s="51">
        <v>1960</v>
      </c>
      <c r="Y65" s="52">
        <v>24500</v>
      </c>
      <c r="Z65" s="50" t="s">
        <v>32436</v>
      </c>
      <c r="BH65" s="825"/>
      <c r="BI65" s="232"/>
      <c r="BJ65" s="796"/>
      <c r="BK65" s="797"/>
      <c r="BL65" s="688"/>
      <c r="BM65" s="799"/>
      <c r="BN65" s="800"/>
      <c r="BO65" s="801"/>
      <c r="BP65" s="802"/>
      <c r="BQ65" s="803"/>
    </row>
    <row r="66" spans="1:69">
      <c r="A66" s="1">
        <v>1</v>
      </c>
      <c r="B66" s="1">
        <v>12</v>
      </c>
      <c r="C66" s="2" t="s">
        <v>68</v>
      </c>
      <c r="D66" s="3" t="s">
        <v>494</v>
      </c>
      <c r="E66" s="2" t="s">
        <v>495</v>
      </c>
      <c r="F66" s="4">
        <v>1917</v>
      </c>
      <c r="G66" s="5">
        <v>23004</v>
      </c>
      <c r="H66" s="6" t="s">
        <v>205</v>
      </c>
      <c r="I66" s="7">
        <v>44952</v>
      </c>
      <c r="J66" s="8" t="s">
        <v>496</v>
      </c>
      <c r="K66" s="9">
        <v>4</v>
      </c>
      <c r="L66" s="7">
        <v>44933</v>
      </c>
      <c r="M66" s="10"/>
      <c r="N66" s="11" t="s">
        <v>95</v>
      </c>
      <c r="O66" s="12" t="s">
        <v>52</v>
      </c>
      <c r="P66" s="2" t="s">
        <v>83</v>
      </c>
      <c r="Q66" s="49" t="s">
        <v>206</v>
      </c>
      <c r="R66" s="13" t="s">
        <v>55</v>
      </c>
      <c r="S66" s="14" t="s">
        <v>497</v>
      </c>
      <c r="T66" s="15"/>
      <c r="U66" s="50" t="s">
        <v>30525</v>
      </c>
      <c r="V66" s="50" t="s">
        <v>30526</v>
      </c>
      <c r="W66" s="50" t="s">
        <v>30123</v>
      </c>
      <c r="X66" s="51">
        <v>1917</v>
      </c>
      <c r="Y66" s="52">
        <v>23962.5</v>
      </c>
      <c r="Z66" s="50" t="s">
        <v>32437</v>
      </c>
      <c r="BH66" s="825"/>
      <c r="BI66" s="232"/>
      <c r="BJ66" s="796"/>
      <c r="BK66" s="797"/>
      <c r="BL66" s="688"/>
      <c r="BM66" s="799"/>
      <c r="BN66" s="800"/>
      <c r="BO66" s="825"/>
      <c r="BP66" s="802"/>
      <c r="BQ66" s="803"/>
    </row>
    <row r="67" spans="1:69">
      <c r="A67" s="1">
        <v>1</v>
      </c>
      <c r="B67" s="1">
        <v>14</v>
      </c>
      <c r="C67" s="2" t="s">
        <v>301</v>
      </c>
      <c r="D67" s="3" t="s">
        <v>498</v>
      </c>
      <c r="E67" s="2" t="s">
        <v>499</v>
      </c>
      <c r="F67" s="4">
        <v>2300</v>
      </c>
      <c r="G67" s="5">
        <v>23000</v>
      </c>
      <c r="H67" s="6" t="s">
        <v>205</v>
      </c>
      <c r="I67" s="7">
        <v>44952</v>
      </c>
      <c r="J67" s="8" t="s">
        <v>500</v>
      </c>
      <c r="K67" s="9">
        <v>2</v>
      </c>
      <c r="L67" s="7">
        <v>44938</v>
      </c>
      <c r="M67" s="10"/>
      <c r="N67" s="11" t="s">
        <v>120</v>
      </c>
      <c r="O67" s="12" t="s">
        <v>52</v>
      </c>
      <c r="P67" s="2" t="s">
        <v>121</v>
      </c>
      <c r="Q67" s="49" t="s">
        <v>206</v>
      </c>
      <c r="R67" s="13" t="s">
        <v>164</v>
      </c>
      <c r="S67" s="14" t="s">
        <v>501</v>
      </c>
      <c r="T67" s="15"/>
      <c r="U67" s="50" t="s">
        <v>30124</v>
      </c>
      <c r="V67" s="50" t="s">
        <v>30527</v>
      </c>
      <c r="W67" s="50" t="s">
        <v>30528</v>
      </c>
      <c r="X67" s="51">
        <v>2300</v>
      </c>
      <c r="Y67" s="52">
        <v>23805</v>
      </c>
      <c r="Z67" s="50" t="s">
        <v>30529</v>
      </c>
      <c r="BH67" s="825"/>
      <c r="BI67" s="232"/>
      <c r="BJ67" s="796"/>
      <c r="BK67" s="797"/>
      <c r="BL67" s="688"/>
      <c r="BM67" s="799"/>
      <c r="BN67" s="800"/>
      <c r="BO67" s="801"/>
      <c r="BP67" s="802"/>
      <c r="BQ67" s="803"/>
    </row>
    <row r="68" spans="1:69">
      <c r="A68" s="1">
        <v>1</v>
      </c>
      <c r="B68" s="1">
        <v>20</v>
      </c>
      <c r="C68" s="2" t="s">
        <v>103</v>
      </c>
      <c r="D68" s="3" t="s">
        <v>502</v>
      </c>
      <c r="E68" s="2" t="s">
        <v>503</v>
      </c>
      <c r="F68" s="4">
        <v>1500</v>
      </c>
      <c r="G68" s="5">
        <v>22500</v>
      </c>
      <c r="H68" s="6" t="s">
        <v>254</v>
      </c>
      <c r="I68" s="7">
        <v>44952</v>
      </c>
      <c r="J68" s="8" t="s">
        <v>504</v>
      </c>
      <c r="K68" s="9">
        <v>1</v>
      </c>
      <c r="L68" s="7">
        <v>44945</v>
      </c>
      <c r="M68" s="10"/>
      <c r="N68" s="11" t="s">
        <v>234</v>
      </c>
      <c r="O68" s="12" t="s">
        <v>52</v>
      </c>
      <c r="P68" s="2" t="s">
        <v>121</v>
      </c>
      <c r="Q68" s="49" t="s">
        <v>84</v>
      </c>
      <c r="R68" s="13" t="s">
        <v>55</v>
      </c>
      <c r="S68" s="14" t="s">
        <v>505</v>
      </c>
      <c r="T68" s="15"/>
      <c r="U68" s="50" t="s">
        <v>30530</v>
      </c>
      <c r="V68" s="50" t="s">
        <v>30125</v>
      </c>
      <c r="W68" s="50" t="s">
        <v>30531</v>
      </c>
      <c r="X68" s="51">
        <v>1500</v>
      </c>
      <c r="Y68" s="52">
        <v>23310</v>
      </c>
      <c r="Z68" s="50" t="s">
        <v>32436</v>
      </c>
      <c r="BH68" s="825"/>
      <c r="BI68" s="232"/>
      <c r="BJ68" s="796"/>
      <c r="BK68" s="797"/>
      <c r="BL68" s="688"/>
      <c r="BM68" s="799"/>
      <c r="BN68" s="800"/>
      <c r="BO68" s="825"/>
      <c r="BP68" s="802"/>
      <c r="BQ68" s="803"/>
    </row>
    <row r="69" spans="1:69">
      <c r="A69" s="1">
        <v>1</v>
      </c>
      <c r="B69" s="1">
        <v>59</v>
      </c>
      <c r="C69" s="2" t="s">
        <v>506</v>
      </c>
      <c r="D69" s="3" t="s">
        <v>507</v>
      </c>
      <c r="E69" s="2" t="s">
        <v>508</v>
      </c>
      <c r="F69" s="4">
        <v>1960</v>
      </c>
      <c r="G69" s="5">
        <v>23520</v>
      </c>
      <c r="H69" s="6"/>
      <c r="I69" s="7">
        <v>44953</v>
      </c>
      <c r="J69" s="8" t="s">
        <v>31102</v>
      </c>
      <c r="K69" s="9">
        <v>4</v>
      </c>
      <c r="L69" s="7">
        <v>44950</v>
      </c>
      <c r="M69" s="10"/>
      <c r="N69" s="11" t="s">
        <v>95</v>
      </c>
      <c r="O69" s="12" t="s">
        <v>52</v>
      </c>
      <c r="P69" s="2" t="s">
        <v>83</v>
      </c>
      <c r="Q69" s="49" t="s">
        <v>84</v>
      </c>
      <c r="R69" s="13" t="s">
        <v>55</v>
      </c>
      <c r="S69" s="14" t="s">
        <v>509</v>
      </c>
      <c r="T69" s="15"/>
      <c r="U69" s="50" t="s">
        <v>31103</v>
      </c>
      <c r="V69" s="50" t="s">
        <v>30025</v>
      </c>
      <c r="W69" s="50" t="s">
        <v>32438</v>
      </c>
      <c r="X69" s="51">
        <v>1960</v>
      </c>
      <c r="Y69" s="52">
        <v>24500</v>
      </c>
      <c r="Z69" s="50" t="s">
        <v>30026</v>
      </c>
      <c r="BH69" s="825"/>
      <c r="BI69" s="232"/>
      <c r="BJ69" s="796"/>
      <c r="BK69" s="797"/>
      <c r="BL69" s="688"/>
      <c r="BM69" s="799"/>
      <c r="BN69" s="800"/>
      <c r="BO69" s="801"/>
      <c r="BP69" s="802"/>
      <c r="BQ69" s="803"/>
    </row>
    <row r="70" spans="1:69">
      <c r="A70" s="1">
        <v>1</v>
      </c>
      <c r="B70" s="1">
        <v>61</v>
      </c>
      <c r="C70" s="2" t="s">
        <v>510</v>
      </c>
      <c r="D70" s="3" t="s">
        <v>511</v>
      </c>
      <c r="E70" s="2" t="s">
        <v>512</v>
      </c>
      <c r="F70" s="4">
        <v>1958</v>
      </c>
      <c r="G70" s="5">
        <v>23496</v>
      </c>
      <c r="H70" s="6" t="s">
        <v>51</v>
      </c>
      <c r="I70" s="7">
        <v>44953</v>
      </c>
      <c r="J70" s="8" t="s">
        <v>32439</v>
      </c>
      <c r="K70" s="9">
        <v>2</v>
      </c>
      <c r="L70" s="7">
        <v>44951</v>
      </c>
      <c r="M70" s="10" t="s">
        <v>176</v>
      </c>
      <c r="N70" s="11" t="s">
        <v>177</v>
      </c>
      <c r="O70" s="12" t="s">
        <v>52</v>
      </c>
      <c r="P70" s="2" t="s">
        <v>74</v>
      </c>
      <c r="Q70" s="49" t="s">
        <v>31064</v>
      </c>
      <c r="R70" s="13" t="s">
        <v>55</v>
      </c>
      <c r="S70" s="14" t="s">
        <v>513</v>
      </c>
      <c r="T70" s="15"/>
      <c r="U70" s="50" t="s">
        <v>32440</v>
      </c>
      <c r="V70" s="50" t="s">
        <v>30025</v>
      </c>
      <c r="W70" s="50" t="s">
        <v>32441</v>
      </c>
      <c r="X70" s="51">
        <v>1958</v>
      </c>
      <c r="Y70" s="52">
        <v>24678.16</v>
      </c>
      <c r="Z70" s="50" t="s">
        <v>32442</v>
      </c>
      <c r="BH70" s="825"/>
      <c r="BI70" s="232"/>
      <c r="BJ70" s="796"/>
      <c r="BK70" s="797"/>
      <c r="BL70" s="688"/>
      <c r="BM70" s="799"/>
      <c r="BN70" s="800"/>
      <c r="BO70" s="801"/>
      <c r="BP70" s="802"/>
      <c r="BQ70" s="803"/>
    </row>
    <row r="71" spans="1:69">
      <c r="A71" s="1">
        <v>1</v>
      </c>
      <c r="B71" s="1">
        <v>60</v>
      </c>
      <c r="C71" s="2" t="s">
        <v>510</v>
      </c>
      <c r="D71" s="3" t="s">
        <v>514</v>
      </c>
      <c r="E71" s="2" t="s">
        <v>515</v>
      </c>
      <c r="F71" s="4">
        <v>1958</v>
      </c>
      <c r="G71" s="5">
        <v>23496</v>
      </c>
      <c r="H71" s="6" t="s">
        <v>51</v>
      </c>
      <c r="I71" s="7">
        <v>44953</v>
      </c>
      <c r="J71" s="8" t="s">
        <v>31104</v>
      </c>
      <c r="K71" s="9">
        <v>2</v>
      </c>
      <c r="L71" s="7">
        <v>44951</v>
      </c>
      <c r="M71" s="10" t="s">
        <v>176</v>
      </c>
      <c r="N71" s="11" t="s">
        <v>177</v>
      </c>
      <c r="O71" s="12" t="s">
        <v>52</v>
      </c>
      <c r="P71" s="2" t="s">
        <v>74</v>
      </c>
      <c r="Q71" s="49" t="s">
        <v>32443</v>
      </c>
      <c r="R71" s="13" t="s">
        <v>55</v>
      </c>
      <c r="S71" s="14" t="s">
        <v>32444</v>
      </c>
      <c r="T71" s="15"/>
      <c r="U71" s="50" t="s">
        <v>30532</v>
      </c>
      <c r="V71" s="50" t="s">
        <v>32445</v>
      </c>
      <c r="W71" s="50" t="s">
        <v>32446</v>
      </c>
      <c r="X71" s="51">
        <v>1958</v>
      </c>
      <c r="Y71" s="52">
        <v>24678.16</v>
      </c>
      <c r="Z71" s="50" t="s">
        <v>32442</v>
      </c>
      <c r="BH71" s="825"/>
      <c r="BI71" s="232"/>
      <c r="BJ71" s="796"/>
      <c r="BK71" s="797"/>
      <c r="BL71" s="688"/>
      <c r="BM71" s="799"/>
      <c r="BN71" s="800"/>
      <c r="BO71" s="801"/>
      <c r="BP71" s="802"/>
      <c r="BQ71" s="803"/>
    </row>
    <row r="72" spans="1:69">
      <c r="A72" s="1">
        <v>1</v>
      </c>
      <c r="B72" s="1">
        <v>15</v>
      </c>
      <c r="C72" s="2" t="s">
        <v>301</v>
      </c>
      <c r="D72" s="3" t="s">
        <v>516</v>
      </c>
      <c r="E72" s="2" t="s">
        <v>517</v>
      </c>
      <c r="F72" s="4">
        <v>2300</v>
      </c>
      <c r="G72" s="5">
        <v>23000</v>
      </c>
      <c r="H72" s="6" t="s">
        <v>205</v>
      </c>
      <c r="I72" s="7">
        <v>44953</v>
      </c>
      <c r="J72" s="8">
        <v>77</v>
      </c>
      <c r="K72" s="9">
        <v>2</v>
      </c>
      <c r="L72" s="7">
        <v>44939</v>
      </c>
      <c r="M72" s="10"/>
      <c r="N72" s="11" t="s">
        <v>120</v>
      </c>
      <c r="O72" s="12" t="s">
        <v>52</v>
      </c>
      <c r="P72" s="2" t="s">
        <v>121</v>
      </c>
      <c r="Q72" s="49" t="s">
        <v>206</v>
      </c>
      <c r="R72" s="13" t="s">
        <v>164</v>
      </c>
      <c r="S72" s="14" t="s">
        <v>518</v>
      </c>
      <c r="T72" s="15"/>
      <c r="U72" s="50" t="s">
        <v>516</v>
      </c>
      <c r="V72" s="50" t="s">
        <v>519</v>
      </c>
      <c r="W72" s="50" t="s">
        <v>520</v>
      </c>
      <c r="X72" s="51">
        <v>2300</v>
      </c>
      <c r="Y72" s="52">
        <v>23805</v>
      </c>
      <c r="Z72" s="50" t="s">
        <v>521</v>
      </c>
      <c r="BH72" s="825"/>
      <c r="BI72" s="232"/>
      <c r="BJ72" s="796"/>
      <c r="BK72" s="797"/>
      <c r="BL72" s="688"/>
      <c r="BM72" s="799"/>
      <c r="BN72" s="800"/>
      <c r="BO72" s="825"/>
      <c r="BP72" s="802"/>
      <c r="BQ72" s="803"/>
    </row>
    <row r="73" spans="1:69">
      <c r="A73" s="1">
        <v>1</v>
      </c>
      <c r="B73" s="1">
        <v>16</v>
      </c>
      <c r="C73" s="2" t="s">
        <v>301</v>
      </c>
      <c r="D73" s="3" t="s">
        <v>522</v>
      </c>
      <c r="E73" s="2" t="s">
        <v>523</v>
      </c>
      <c r="F73" s="4">
        <v>2300</v>
      </c>
      <c r="G73" s="5">
        <v>23000</v>
      </c>
      <c r="H73" s="6" t="s">
        <v>205</v>
      </c>
      <c r="I73" s="7">
        <v>44953</v>
      </c>
      <c r="J73" s="8" t="s">
        <v>524</v>
      </c>
      <c r="K73" s="9">
        <v>3</v>
      </c>
      <c r="L73" s="7">
        <v>44941</v>
      </c>
      <c r="M73" s="10"/>
      <c r="N73" s="11" t="s">
        <v>120</v>
      </c>
      <c r="O73" s="12" t="s">
        <v>52</v>
      </c>
      <c r="P73" s="2" t="s">
        <v>121</v>
      </c>
      <c r="Q73" s="49" t="s">
        <v>206</v>
      </c>
      <c r="R73" s="13" t="s">
        <v>164</v>
      </c>
      <c r="S73" s="14" t="s">
        <v>525</v>
      </c>
      <c r="T73" s="15"/>
      <c r="U73" s="50" t="s">
        <v>522</v>
      </c>
      <c r="V73" s="50" t="s">
        <v>526</v>
      </c>
      <c r="W73" s="50" t="s">
        <v>527</v>
      </c>
      <c r="X73" s="51">
        <v>2300</v>
      </c>
      <c r="Y73" s="52">
        <v>23805</v>
      </c>
      <c r="Z73" s="50" t="s">
        <v>528</v>
      </c>
      <c r="BH73" s="825"/>
      <c r="BI73" s="232"/>
      <c r="BJ73" s="796"/>
      <c r="BK73" s="797"/>
      <c r="BL73" s="688"/>
      <c r="BM73" s="799"/>
      <c r="BN73" s="800"/>
      <c r="BO73" s="825"/>
      <c r="BP73" s="802"/>
      <c r="BQ73" s="803"/>
    </row>
    <row r="74" spans="1:69">
      <c r="A74" s="1">
        <v>1</v>
      </c>
      <c r="B74" s="1">
        <v>13</v>
      </c>
      <c r="C74" s="2" t="s">
        <v>301</v>
      </c>
      <c r="D74" s="3" t="s">
        <v>529</v>
      </c>
      <c r="E74" s="61" t="s">
        <v>530</v>
      </c>
      <c r="F74" s="4">
        <v>2300</v>
      </c>
      <c r="G74" s="5">
        <v>23000</v>
      </c>
      <c r="H74" s="6" t="s">
        <v>205</v>
      </c>
      <c r="I74" s="7">
        <v>44953</v>
      </c>
      <c r="J74" s="8" t="s">
        <v>531</v>
      </c>
      <c r="K74" s="9">
        <v>3</v>
      </c>
      <c r="L74" s="7">
        <v>44938</v>
      </c>
      <c r="M74" s="10"/>
      <c r="N74" s="11" t="s">
        <v>120</v>
      </c>
      <c r="O74" s="12" t="s">
        <v>52</v>
      </c>
      <c r="P74" s="2" t="s">
        <v>121</v>
      </c>
      <c r="Q74" s="49" t="s">
        <v>206</v>
      </c>
      <c r="R74" s="13" t="s">
        <v>164</v>
      </c>
      <c r="S74" s="14" t="s">
        <v>532</v>
      </c>
      <c r="T74" s="15"/>
      <c r="U74" s="50" t="s">
        <v>529</v>
      </c>
      <c r="V74" s="50" t="s">
        <v>533</v>
      </c>
      <c r="W74" s="50" t="s">
        <v>534</v>
      </c>
      <c r="X74" s="51">
        <v>2300</v>
      </c>
      <c r="Y74" s="52">
        <v>23805</v>
      </c>
      <c r="Z74" s="50" t="s">
        <v>535</v>
      </c>
      <c r="BH74" s="825"/>
      <c r="BI74" s="232"/>
      <c r="BJ74" s="796"/>
      <c r="BK74" s="797"/>
      <c r="BL74" s="688"/>
      <c r="BM74" s="799"/>
      <c r="BN74" s="800"/>
      <c r="BO74" s="825"/>
      <c r="BP74" s="802"/>
      <c r="BQ74" s="803"/>
    </row>
    <row r="75" spans="1:69">
      <c r="A75" s="1">
        <v>1</v>
      </c>
      <c r="B75" s="1">
        <v>22</v>
      </c>
      <c r="C75" s="2" t="s">
        <v>271</v>
      </c>
      <c r="D75" s="3" t="s">
        <v>536</v>
      </c>
      <c r="E75" s="2" t="s">
        <v>537</v>
      </c>
      <c r="F75" s="4">
        <v>1958</v>
      </c>
      <c r="G75" s="5">
        <v>23496</v>
      </c>
      <c r="H75" s="6" t="s">
        <v>205</v>
      </c>
      <c r="I75" s="7">
        <v>44953</v>
      </c>
      <c r="J75" s="8">
        <v>8</v>
      </c>
      <c r="K75" s="9">
        <v>4</v>
      </c>
      <c r="L75" s="7">
        <v>44949</v>
      </c>
      <c r="M75" s="10" t="s">
        <v>176</v>
      </c>
      <c r="N75" s="11" t="s">
        <v>73</v>
      </c>
      <c r="O75" s="12" t="s">
        <v>52</v>
      </c>
      <c r="P75" s="2" t="s">
        <v>74</v>
      </c>
      <c r="Q75" s="49" t="s">
        <v>54</v>
      </c>
      <c r="R75" s="13" t="s">
        <v>55</v>
      </c>
      <c r="S75" s="14" t="s">
        <v>538</v>
      </c>
      <c r="T75" s="15"/>
      <c r="U75" s="50" t="s">
        <v>32447</v>
      </c>
      <c r="V75" s="50" t="s">
        <v>30025</v>
      </c>
      <c r="W75" s="50" t="s">
        <v>32448</v>
      </c>
      <c r="X75" s="51">
        <v>1958</v>
      </c>
      <c r="Y75" s="52">
        <v>24364.87</v>
      </c>
      <c r="Z75" s="50" t="s">
        <v>32442</v>
      </c>
      <c r="BH75" s="825"/>
      <c r="BI75" s="232"/>
      <c r="BJ75" s="796"/>
      <c r="BK75" s="797"/>
      <c r="BL75" s="688"/>
      <c r="BM75" s="799"/>
      <c r="BN75" s="800"/>
      <c r="BO75" s="801"/>
      <c r="BP75" s="802"/>
      <c r="BQ75" s="803"/>
    </row>
    <row r="76" spans="1:69">
      <c r="A76" s="1">
        <v>1</v>
      </c>
      <c r="B76" s="1">
        <v>27</v>
      </c>
      <c r="C76" s="2" t="s">
        <v>59</v>
      </c>
      <c r="D76" s="3" t="s">
        <v>539</v>
      </c>
      <c r="E76" s="2" t="s">
        <v>540</v>
      </c>
      <c r="F76" s="4">
        <v>1958</v>
      </c>
      <c r="G76" s="5">
        <v>23496</v>
      </c>
      <c r="H76" s="6" t="s">
        <v>205</v>
      </c>
      <c r="I76" s="7">
        <v>44953</v>
      </c>
      <c r="J76" s="8">
        <v>88</v>
      </c>
      <c r="K76" s="9">
        <v>3</v>
      </c>
      <c r="L76" s="7">
        <v>44950</v>
      </c>
      <c r="M76" s="10"/>
      <c r="N76" s="11" t="s">
        <v>82</v>
      </c>
      <c r="O76" s="12" t="s">
        <v>52</v>
      </c>
      <c r="P76" s="2" t="s">
        <v>83</v>
      </c>
      <c r="Q76" s="49" t="s">
        <v>31106</v>
      </c>
      <c r="R76" s="13" t="s">
        <v>55</v>
      </c>
      <c r="S76" s="14" t="s">
        <v>541</v>
      </c>
      <c r="T76" s="15"/>
      <c r="U76" s="50" t="s">
        <v>30346</v>
      </c>
      <c r="V76" s="50" t="s">
        <v>32445</v>
      </c>
      <c r="W76" s="50" t="s">
        <v>31105</v>
      </c>
      <c r="X76" s="51">
        <v>1958</v>
      </c>
      <c r="Y76" s="52">
        <v>24475</v>
      </c>
      <c r="Z76" s="50" t="s">
        <v>32442</v>
      </c>
      <c r="BH76" s="825"/>
      <c r="BI76" s="232"/>
      <c r="BJ76" s="796"/>
      <c r="BK76" s="797"/>
      <c r="BL76" s="688"/>
      <c r="BM76" s="799"/>
      <c r="BN76" s="800"/>
      <c r="BO76" s="825"/>
      <c r="BP76" s="802"/>
      <c r="BQ76" s="803"/>
    </row>
    <row r="77" spans="1:69">
      <c r="A77" s="1">
        <v>1</v>
      </c>
      <c r="B77" s="1">
        <v>28</v>
      </c>
      <c r="C77" s="2" t="s">
        <v>59</v>
      </c>
      <c r="D77" s="3" t="s">
        <v>542</v>
      </c>
      <c r="E77" s="2" t="s">
        <v>543</v>
      </c>
      <c r="F77" s="4">
        <v>1917</v>
      </c>
      <c r="G77" s="5">
        <v>23004</v>
      </c>
      <c r="H77" s="6" t="s">
        <v>205</v>
      </c>
      <c r="I77" s="7">
        <v>44953</v>
      </c>
      <c r="J77" s="8" t="s">
        <v>544</v>
      </c>
      <c r="K77" s="9">
        <v>1</v>
      </c>
      <c r="L77" s="7">
        <v>44950</v>
      </c>
      <c r="M77" s="10"/>
      <c r="N77" s="11" t="s">
        <v>95</v>
      </c>
      <c r="O77" s="12" t="s">
        <v>52</v>
      </c>
      <c r="P77" s="2" t="s">
        <v>83</v>
      </c>
      <c r="Q77" s="49" t="s">
        <v>31106</v>
      </c>
      <c r="R77" s="13" t="s">
        <v>55</v>
      </c>
      <c r="S77" s="14" t="s">
        <v>545</v>
      </c>
      <c r="T77" s="15"/>
      <c r="U77" s="50" t="s">
        <v>31107</v>
      </c>
      <c r="V77" s="50" t="s">
        <v>30025</v>
      </c>
      <c r="W77" s="50" t="s">
        <v>32449</v>
      </c>
      <c r="X77" s="51">
        <v>1917</v>
      </c>
      <c r="Y77" s="52">
        <v>23962.5</v>
      </c>
      <c r="Z77" s="50" t="s">
        <v>32442</v>
      </c>
      <c r="BH77" s="825"/>
      <c r="BI77" s="232"/>
      <c r="BJ77" s="796"/>
      <c r="BK77" s="797"/>
      <c r="BL77" s="688"/>
      <c r="BM77" s="799"/>
      <c r="BN77" s="800"/>
      <c r="BO77" s="825"/>
      <c r="BP77" s="802"/>
      <c r="BQ77" s="803"/>
    </row>
    <row r="78" spans="1:69">
      <c r="A78" s="1">
        <v>1</v>
      </c>
      <c r="B78" s="1">
        <v>26</v>
      </c>
      <c r="C78" s="2" t="s">
        <v>59</v>
      </c>
      <c r="D78" s="3" t="s">
        <v>546</v>
      </c>
      <c r="E78" s="2" t="s">
        <v>547</v>
      </c>
      <c r="F78" s="4">
        <v>1960</v>
      </c>
      <c r="G78" s="5">
        <v>23520</v>
      </c>
      <c r="H78" s="6" t="s">
        <v>205</v>
      </c>
      <c r="I78" s="7">
        <v>44953</v>
      </c>
      <c r="J78" s="8" t="s">
        <v>548</v>
      </c>
      <c r="K78" s="9">
        <v>4</v>
      </c>
      <c r="L78" s="7">
        <v>44950</v>
      </c>
      <c r="M78" s="10"/>
      <c r="N78" s="11" t="s">
        <v>95</v>
      </c>
      <c r="O78" s="12" t="s">
        <v>52</v>
      </c>
      <c r="P78" s="2" t="s">
        <v>83</v>
      </c>
      <c r="Q78" s="49" t="s">
        <v>31106</v>
      </c>
      <c r="R78" s="13" t="s">
        <v>55</v>
      </c>
      <c r="S78" s="14" t="s">
        <v>549</v>
      </c>
      <c r="T78" s="15"/>
      <c r="U78" s="50" t="s">
        <v>32450</v>
      </c>
      <c r="V78" s="50" t="s">
        <v>32445</v>
      </c>
      <c r="W78" s="50" t="s">
        <v>32451</v>
      </c>
      <c r="X78" s="51">
        <v>1960</v>
      </c>
      <c r="Y78" s="52">
        <v>24500</v>
      </c>
      <c r="Z78" s="50" t="s">
        <v>32442</v>
      </c>
      <c r="BH78" s="825"/>
      <c r="BI78" s="232"/>
      <c r="BJ78" s="796"/>
      <c r="BK78" s="797"/>
      <c r="BL78" s="688"/>
      <c r="BM78" s="799"/>
      <c r="BN78" s="800"/>
      <c r="BO78" s="801"/>
      <c r="BP78" s="802"/>
      <c r="BQ78" s="803"/>
    </row>
    <row r="79" spans="1:69">
      <c r="A79" s="1">
        <v>1</v>
      </c>
      <c r="B79" s="1">
        <v>57</v>
      </c>
      <c r="C79" s="2" t="s">
        <v>550</v>
      </c>
      <c r="D79" s="3" t="s">
        <v>551</v>
      </c>
      <c r="E79" s="2" t="s">
        <v>552</v>
      </c>
      <c r="F79" s="4">
        <v>1958</v>
      </c>
      <c r="G79" s="5">
        <v>23496</v>
      </c>
      <c r="H79" s="6"/>
      <c r="I79" s="7">
        <v>44953</v>
      </c>
      <c r="J79" s="8" t="s">
        <v>30533</v>
      </c>
      <c r="K79" s="9">
        <v>1</v>
      </c>
      <c r="L79" s="7">
        <v>44949</v>
      </c>
      <c r="M79" s="10"/>
      <c r="N79" s="11" t="s">
        <v>177</v>
      </c>
      <c r="O79" s="12" t="s">
        <v>52</v>
      </c>
      <c r="P79" s="2" t="s">
        <v>32452</v>
      </c>
      <c r="Q79" s="49" t="s">
        <v>54</v>
      </c>
      <c r="R79" s="13" t="s">
        <v>55</v>
      </c>
      <c r="S79" s="14" t="s">
        <v>553</v>
      </c>
      <c r="T79" s="15"/>
      <c r="U79" s="50" t="s">
        <v>551</v>
      </c>
      <c r="V79" s="50" t="s">
        <v>554</v>
      </c>
      <c r="W79" s="50" t="s">
        <v>555</v>
      </c>
      <c r="X79" s="51">
        <v>1958</v>
      </c>
      <c r="Y79" s="52">
        <v>24678.18</v>
      </c>
      <c r="Z79" s="50" t="s">
        <v>556</v>
      </c>
      <c r="BH79" s="825"/>
      <c r="BI79" s="232"/>
      <c r="BJ79" s="796"/>
      <c r="BK79" s="797"/>
      <c r="BL79" s="688"/>
      <c r="BM79" s="799"/>
      <c r="BN79" s="800"/>
      <c r="BO79" s="825"/>
      <c r="BP79" s="802"/>
      <c r="BQ79" s="803"/>
    </row>
    <row r="80" spans="1:69">
      <c r="A80" s="1">
        <v>1</v>
      </c>
      <c r="B80" s="1">
        <v>32</v>
      </c>
      <c r="C80" s="2" t="s">
        <v>145</v>
      </c>
      <c r="D80" s="3" t="s">
        <v>557</v>
      </c>
      <c r="E80" s="2" t="s">
        <v>558</v>
      </c>
      <c r="F80" s="4">
        <v>1958</v>
      </c>
      <c r="G80" s="5">
        <v>23496</v>
      </c>
      <c r="H80" s="6" t="s">
        <v>205</v>
      </c>
      <c r="I80" s="7">
        <v>44956</v>
      </c>
      <c r="J80" s="8" t="s">
        <v>559</v>
      </c>
      <c r="K80" s="9">
        <v>2</v>
      </c>
      <c r="L80" s="7">
        <v>44586</v>
      </c>
      <c r="M80" s="10" t="s">
        <v>176</v>
      </c>
      <c r="N80" s="11" t="s">
        <v>177</v>
      </c>
      <c r="O80" s="12" t="s">
        <v>52</v>
      </c>
      <c r="P80" s="2" t="s">
        <v>74</v>
      </c>
      <c r="Q80" s="49" t="s">
        <v>54</v>
      </c>
      <c r="R80" s="13" t="s">
        <v>55</v>
      </c>
      <c r="S80" s="14" t="s">
        <v>560</v>
      </c>
      <c r="T80" s="15"/>
      <c r="U80" s="50" t="s">
        <v>30126</v>
      </c>
      <c r="V80" s="50" t="s">
        <v>30025</v>
      </c>
      <c r="W80" s="50" t="s">
        <v>30534</v>
      </c>
      <c r="X80" s="51">
        <v>1958</v>
      </c>
      <c r="Y80" s="52">
        <v>24678.04</v>
      </c>
      <c r="Z80" s="50" t="s">
        <v>30026</v>
      </c>
      <c r="BH80" s="825"/>
      <c r="BI80" s="232"/>
      <c r="BJ80" s="796"/>
      <c r="BK80" s="797"/>
      <c r="BL80" s="688"/>
      <c r="BM80" s="799"/>
      <c r="BN80" s="800"/>
      <c r="BO80" s="801"/>
      <c r="BP80" s="802"/>
      <c r="BQ80" s="803"/>
    </row>
    <row r="81" spans="1:69">
      <c r="A81" s="1">
        <v>1</v>
      </c>
      <c r="B81" s="1">
        <v>24</v>
      </c>
      <c r="C81" s="2" t="s">
        <v>275</v>
      </c>
      <c r="D81" s="3" t="s">
        <v>561</v>
      </c>
      <c r="E81" s="2" t="s">
        <v>562</v>
      </c>
      <c r="F81" s="4">
        <v>1815</v>
      </c>
      <c r="G81" s="5">
        <v>21780</v>
      </c>
      <c r="H81" s="6" t="s">
        <v>205</v>
      </c>
      <c r="I81" s="7">
        <v>44956</v>
      </c>
      <c r="J81" s="8" t="s">
        <v>563</v>
      </c>
      <c r="K81" s="9">
        <v>1</v>
      </c>
      <c r="L81" s="7">
        <v>44950</v>
      </c>
      <c r="M81" s="10"/>
      <c r="N81" s="11" t="s">
        <v>234</v>
      </c>
      <c r="O81" s="12" t="s">
        <v>52</v>
      </c>
      <c r="P81" s="2" t="s">
        <v>235</v>
      </c>
      <c r="Q81" s="49" t="s">
        <v>31064</v>
      </c>
      <c r="R81" s="13" t="s">
        <v>55</v>
      </c>
      <c r="S81" s="14" t="s">
        <v>564</v>
      </c>
      <c r="T81" s="15"/>
      <c r="U81" s="50" t="s">
        <v>32453</v>
      </c>
      <c r="V81" s="50" t="s">
        <v>30027</v>
      </c>
      <c r="W81" s="50" t="s">
        <v>30535</v>
      </c>
      <c r="X81" s="51">
        <v>1815</v>
      </c>
      <c r="Y81" s="52">
        <v>22956.12</v>
      </c>
      <c r="Z81" s="50" t="s">
        <v>32442</v>
      </c>
      <c r="BH81" s="825"/>
      <c r="BI81" s="232"/>
      <c r="BJ81" s="796"/>
      <c r="BK81" s="797"/>
      <c r="BL81" s="688"/>
      <c r="BM81" s="799"/>
      <c r="BN81" s="800"/>
      <c r="BO81" s="801"/>
      <c r="BP81" s="802"/>
      <c r="BQ81" s="803"/>
    </row>
    <row r="82" spans="1:69">
      <c r="A82" s="1">
        <v>1</v>
      </c>
      <c r="B82" s="1">
        <v>58</v>
      </c>
      <c r="C82" s="2" t="s">
        <v>550</v>
      </c>
      <c r="D82" s="3" t="s">
        <v>565</v>
      </c>
      <c r="E82" s="2" t="s">
        <v>566</v>
      </c>
      <c r="F82" s="4">
        <v>1958</v>
      </c>
      <c r="G82" s="5">
        <v>23496</v>
      </c>
      <c r="H82" s="6"/>
      <c r="I82" s="7">
        <v>44956</v>
      </c>
      <c r="J82" s="8" t="s">
        <v>567</v>
      </c>
      <c r="K82" s="9">
        <v>4</v>
      </c>
      <c r="L82" s="7">
        <v>44949</v>
      </c>
      <c r="M82" s="10"/>
      <c r="N82" s="11" t="s">
        <v>177</v>
      </c>
      <c r="O82" s="12" t="s">
        <v>52</v>
      </c>
      <c r="P82" s="2" t="s">
        <v>31108</v>
      </c>
      <c r="Q82" s="49" t="s">
        <v>54</v>
      </c>
      <c r="R82" s="13" t="s">
        <v>55</v>
      </c>
      <c r="S82" s="14" t="s">
        <v>553</v>
      </c>
      <c r="T82" s="15"/>
      <c r="U82" s="50" t="s">
        <v>30536</v>
      </c>
      <c r="V82" s="50" t="s">
        <v>32445</v>
      </c>
      <c r="W82" s="50" t="s">
        <v>30537</v>
      </c>
      <c r="X82" s="51">
        <v>1958</v>
      </c>
      <c r="Y82" s="52">
        <v>24678.14</v>
      </c>
      <c r="Z82" s="50" t="s">
        <v>30026</v>
      </c>
      <c r="BH82" s="825"/>
      <c r="BI82" s="232"/>
      <c r="BJ82" s="796"/>
      <c r="BK82" s="797"/>
      <c r="BL82" s="688"/>
      <c r="BM82" s="799"/>
      <c r="BN82" s="800"/>
      <c r="BO82" s="801"/>
      <c r="BP82" s="802"/>
      <c r="BQ82" s="803"/>
    </row>
    <row r="83" spans="1:69">
      <c r="A83" s="1">
        <v>1</v>
      </c>
      <c r="B83" s="1">
        <v>29</v>
      </c>
      <c r="C83" s="2" t="s">
        <v>402</v>
      </c>
      <c r="D83" s="3" t="s">
        <v>568</v>
      </c>
      <c r="E83" s="2" t="s">
        <v>569</v>
      </c>
      <c r="F83" s="4">
        <v>1916</v>
      </c>
      <c r="G83" s="5">
        <v>22992</v>
      </c>
      <c r="H83" s="6" t="s">
        <v>205</v>
      </c>
      <c r="I83" s="7">
        <v>44956</v>
      </c>
      <c r="J83" s="8">
        <v>18</v>
      </c>
      <c r="K83" s="9">
        <v>3</v>
      </c>
      <c r="L83" s="7">
        <v>44586</v>
      </c>
      <c r="M83" s="10"/>
      <c r="N83" s="11" t="s">
        <v>406</v>
      </c>
      <c r="O83" s="12" t="s">
        <v>52</v>
      </c>
      <c r="P83" s="2" t="s">
        <v>407</v>
      </c>
      <c r="Q83" s="49" t="s">
        <v>84</v>
      </c>
      <c r="R83" s="13" t="s">
        <v>55</v>
      </c>
      <c r="S83" s="14" t="s">
        <v>570</v>
      </c>
      <c r="T83" s="15"/>
      <c r="U83" s="50" t="s">
        <v>31109</v>
      </c>
      <c r="V83" s="50" t="s">
        <v>32445</v>
      </c>
      <c r="W83" s="50" t="s">
        <v>32454</v>
      </c>
      <c r="X83" s="51">
        <v>1916</v>
      </c>
      <c r="Y83" s="52">
        <v>24026.639999999999</v>
      </c>
      <c r="Z83" s="50" t="s">
        <v>32442</v>
      </c>
      <c r="BH83" s="825"/>
      <c r="BI83" s="232"/>
      <c r="BJ83" s="796"/>
      <c r="BK83" s="797"/>
      <c r="BL83" s="688"/>
      <c r="BM83" s="799"/>
      <c r="BN83" s="800"/>
      <c r="BO83" s="801"/>
      <c r="BP83" s="802"/>
      <c r="BQ83" s="803"/>
    </row>
    <row r="84" spans="1:69">
      <c r="A84" s="1">
        <v>1</v>
      </c>
      <c r="B84" s="1">
        <v>30</v>
      </c>
      <c r="C84" s="2" t="s">
        <v>402</v>
      </c>
      <c r="D84" s="3" t="s">
        <v>571</v>
      </c>
      <c r="E84" s="2" t="s">
        <v>572</v>
      </c>
      <c r="F84" s="4">
        <v>1916</v>
      </c>
      <c r="G84" s="5">
        <v>22992</v>
      </c>
      <c r="H84" s="6" t="s">
        <v>205</v>
      </c>
      <c r="I84" s="7">
        <v>44956</v>
      </c>
      <c r="J84" s="8" t="s">
        <v>573</v>
      </c>
      <c r="K84" s="9">
        <v>4</v>
      </c>
      <c r="L84" s="7">
        <v>44586</v>
      </c>
      <c r="M84" s="10"/>
      <c r="N84" s="11" t="s">
        <v>406</v>
      </c>
      <c r="O84" s="12" t="s">
        <v>52</v>
      </c>
      <c r="P84" s="2" t="s">
        <v>407</v>
      </c>
      <c r="Q84" s="49" t="s">
        <v>84</v>
      </c>
      <c r="R84" s="13" t="s">
        <v>55</v>
      </c>
      <c r="S84" s="14" t="s">
        <v>408</v>
      </c>
      <c r="T84" s="15"/>
      <c r="U84" s="50" t="s">
        <v>32455</v>
      </c>
      <c r="V84" s="50" t="s">
        <v>32445</v>
      </c>
      <c r="W84" s="50" t="s">
        <v>31110</v>
      </c>
      <c r="X84" s="51">
        <v>1916</v>
      </c>
      <c r="Y84" s="52">
        <v>24026.639999999999</v>
      </c>
      <c r="Z84" s="50" t="s">
        <v>30026</v>
      </c>
      <c r="BH84" s="825"/>
      <c r="BI84" s="232"/>
      <c r="BJ84" s="796"/>
      <c r="BK84" s="797"/>
      <c r="BL84" s="688"/>
      <c r="BM84" s="799"/>
      <c r="BN84" s="800"/>
      <c r="BO84" s="825"/>
      <c r="BP84" s="802"/>
      <c r="BQ84" s="803"/>
    </row>
    <row r="85" spans="1:69">
      <c r="A85" s="1">
        <v>1</v>
      </c>
      <c r="B85" s="1">
        <v>31</v>
      </c>
      <c r="C85" s="2" t="s">
        <v>402</v>
      </c>
      <c r="D85" s="3" t="s">
        <v>574</v>
      </c>
      <c r="E85" s="2" t="s">
        <v>575</v>
      </c>
      <c r="F85" s="4">
        <v>1916</v>
      </c>
      <c r="G85" s="5">
        <v>22992</v>
      </c>
      <c r="H85" s="6" t="s">
        <v>205</v>
      </c>
      <c r="I85" s="7">
        <v>44956</v>
      </c>
      <c r="J85" s="8" t="s">
        <v>576</v>
      </c>
      <c r="K85" s="9">
        <v>2</v>
      </c>
      <c r="L85" s="7">
        <v>44586</v>
      </c>
      <c r="M85" s="10"/>
      <c r="N85" s="11" t="s">
        <v>406</v>
      </c>
      <c r="O85" s="12" t="s">
        <v>52</v>
      </c>
      <c r="P85" s="2" t="s">
        <v>407</v>
      </c>
      <c r="Q85" s="49" t="s">
        <v>84</v>
      </c>
      <c r="R85" s="13" t="s">
        <v>55</v>
      </c>
      <c r="S85" s="14" t="s">
        <v>577</v>
      </c>
      <c r="T85" s="15"/>
      <c r="U85" s="50" t="s">
        <v>30028</v>
      </c>
      <c r="V85" s="50" t="s">
        <v>32445</v>
      </c>
      <c r="W85" s="50" t="s">
        <v>31111</v>
      </c>
      <c r="X85" s="51">
        <v>1916</v>
      </c>
      <c r="Y85" s="52">
        <v>24026.639999999999</v>
      </c>
      <c r="Z85" s="50" t="s">
        <v>32442</v>
      </c>
      <c r="BH85" s="825"/>
      <c r="BI85" s="232"/>
      <c r="BJ85" s="796"/>
      <c r="BK85" s="797"/>
      <c r="BL85" s="688"/>
      <c r="BM85" s="799"/>
      <c r="BN85" s="800"/>
      <c r="BO85" s="825"/>
      <c r="BP85" s="802"/>
      <c r="BQ85" s="803"/>
    </row>
    <row r="86" spans="1:69">
      <c r="A86" s="1">
        <v>1</v>
      </c>
      <c r="B86" s="1">
        <v>21</v>
      </c>
      <c r="C86" s="2" t="s">
        <v>103</v>
      </c>
      <c r="D86" s="3" t="s">
        <v>578</v>
      </c>
      <c r="E86" s="2" t="s">
        <v>579</v>
      </c>
      <c r="F86" s="4">
        <v>1500</v>
      </c>
      <c r="G86" s="5">
        <v>22500</v>
      </c>
      <c r="H86" s="6" t="s">
        <v>254</v>
      </c>
      <c r="I86" s="7">
        <v>44957</v>
      </c>
      <c r="J86" s="8" t="s">
        <v>580</v>
      </c>
      <c r="K86" s="9">
        <v>3</v>
      </c>
      <c r="L86" s="7">
        <v>44584</v>
      </c>
      <c r="M86" s="10"/>
      <c r="N86" s="11" t="s">
        <v>234</v>
      </c>
      <c r="O86" s="12" t="s">
        <v>52</v>
      </c>
      <c r="P86" s="2" t="s">
        <v>121</v>
      </c>
      <c r="Q86" s="49" t="s">
        <v>32423</v>
      </c>
      <c r="R86" s="13" t="s">
        <v>55</v>
      </c>
      <c r="S86" s="14" t="s">
        <v>581</v>
      </c>
      <c r="T86" s="15"/>
      <c r="U86" s="50" t="s">
        <v>32456</v>
      </c>
      <c r="V86" s="50" t="s">
        <v>32457</v>
      </c>
      <c r="W86" s="50" t="s">
        <v>32458</v>
      </c>
      <c r="X86" s="51">
        <v>1500</v>
      </c>
      <c r="Y86" s="52">
        <v>23310</v>
      </c>
      <c r="Z86" s="50" t="s">
        <v>30538</v>
      </c>
      <c r="BH86" s="825"/>
      <c r="BI86" s="232"/>
      <c r="BJ86" s="796"/>
      <c r="BK86" s="797"/>
      <c r="BL86" s="688"/>
      <c r="BM86" s="799"/>
      <c r="BN86" s="800"/>
      <c r="BO86" s="801"/>
      <c r="BP86" s="802"/>
      <c r="BQ86" s="803"/>
    </row>
    <row r="87" spans="1:69">
      <c r="A87" s="1">
        <v>1</v>
      </c>
      <c r="B87" s="1">
        <v>17</v>
      </c>
      <c r="C87" s="2" t="s">
        <v>145</v>
      </c>
      <c r="D87" s="3" t="s">
        <v>582</v>
      </c>
      <c r="E87" s="2" t="s">
        <v>583</v>
      </c>
      <c r="F87" s="4">
        <v>1533</v>
      </c>
      <c r="G87" s="5">
        <v>22995</v>
      </c>
      <c r="H87" s="6" t="s">
        <v>205</v>
      </c>
      <c r="I87" s="7">
        <v>44957</v>
      </c>
      <c r="J87" s="8">
        <v>19</v>
      </c>
      <c r="K87" s="9">
        <v>2</v>
      </c>
      <c r="L87" s="7">
        <v>44943</v>
      </c>
      <c r="M87" s="10"/>
      <c r="N87" s="11" t="s">
        <v>455</v>
      </c>
      <c r="O87" s="12" t="s">
        <v>52</v>
      </c>
      <c r="P87" s="2" t="s">
        <v>456</v>
      </c>
      <c r="Q87" s="49" t="s">
        <v>32423</v>
      </c>
      <c r="R87" s="13" t="s">
        <v>55</v>
      </c>
      <c r="S87" s="14" t="s">
        <v>584</v>
      </c>
      <c r="T87" s="15"/>
      <c r="U87" s="50" t="s">
        <v>31112</v>
      </c>
      <c r="V87" s="50" t="s">
        <v>30029</v>
      </c>
      <c r="W87" s="50" t="s">
        <v>30539</v>
      </c>
      <c r="X87" s="51">
        <v>1533</v>
      </c>
      <c r="Y87" s="52">
        <v>23838.15</v>
      </c>
      <c r="Z87" s="50" t="s">
        <v>31113</v>
      </c>
      <c r="BH87" s="825"/>
      <c r="BI87" s="232"/>
      <c r="BJ87" s="796"/>
      <c r="BK87" s="797"/>
      <c r="BL87" s="688"/>
      <c r="BM87" s="799"/>
      <c r="BN87" s="800"/>
      <c r="BO87" s="801"/>
      <c r="BP87" s="802"/>
      <c r="BQ87" s="803"/>
    </row>
    <row r="88" spans="1:69">
      <c r="A88" s="1">
        <v>1</v>
      </c>
      <c r="B88" s="1">
        <v>25</v>
      </c>
      <c r="C88" s="2" t="s">
        <v>275</v>
      </c>
      <c r="D88" s="3" t="s">
        <v>585</v>
      </c>
      <c r="E88" s="2" t="s">
        <v>586</v>
      </c>
      <c r="F88" s="4">
        <v>1815</v>
      </c>
      <c r="G88" s="5">
        <v>21780</v>
      </c>
      <c r="H88" s="6" t="s">
        <v>205</v>
      </c>
      <c r="I88" s="7">
        <v>44957</v>
      </c>
      <c r="J88" s="8" t="s">
        <v>587</v>
      </c>
      <c r="K88" s="9">
        <v>4</v>
      </c>
      <c r="L88" s="7">
        <v>44950</v>
      </c>
      <c r="M88" s="10"/>
      <c r="N88" s="11" t="s">
        <v>234</v>
      </c>
      <c r="O88" s="12" t="s">
        <v>52</v>
      </c>
      <c r="P88" s="2" t="s">
        <v>235</v>
      </c>
      <c r="Q88" s="49" t="s">
        <v>32443</v>
      </c>
      <c r="R88" s="13" t="s">
        <v>55</v>
      </c>
      <c r="S88" s="14" t="s">
        <v>588</v>
      </c>
      <c r="T88" s="15"/>
      <c r="U88" s="50" t="s">
        <v>30127</v>
      </c>
      <c r="V88" s="50" t="s">
        <v>32459</v>
      </c>
      <c r="W88" s="50" t="s">
        <v>31114</v>
      </c>
      <c r="X88" s="51">
        <v>1815</v>
      </c>
      <c r="Y88" s="52">
        <v>22956.12</v>
      </c>
      <c r="Z88" s="50" t="s">
        <v>32460</v>
      </c>
      <c r="BH88" s="825"/>
      <c r="BI88" s="232"/>
      <c r="BJ88" s="796"/>
      <c r="BK88" s="797"/>
      <c r="BL88" s="688"/>
      <c r="BM88" s="799"/>
      <c r="BN88" s="800"/>
      <c r="BO88" s="801"/>
      <c r="BP88" s="802"/>
      <c r="BQ88" s="803"/>
    </row>
    <row r="89" spans="1:69" ht="33.75">
      <c r="A89" s="1">
        <v>1</v>
      </c>
      <c r="B89" s="1">
        <v>54</v>
      </c>
      <c r="C89" s="2" t="s">
        <v>589</v>
      </c>
      <c r="D89" s="3" t="s">
        <v>590</v>
      </c>
      <c r="E89" s="2" t="s">
        <v>591</v>
      </c>
      <c r="F89" s="4">
        <v>1958</v>
      </c>
      <c r="G89" s="5">
        <v>23496</v>
      </c>
      <c r="H89" s="6"/>
      <c r="I89" s="7">
        <v>44957</v>
      </c>
      <c r="J89" s="8">
        <v>82</v>
      </c>
      <c r="K89" s="9" t="s">
        <v>31115</v>
      </c>
      <c r="L89" s="7">
        <v>44952</v>
      </c>
      <c r="M89" s="10"/>
      <c r="N89" s="11" t="s">
        <v>31191</v>
      </c>
      <c r="O89" s="12" t="s">
        <v>52</v>
      </c>
      <c r="P89" s="2" t="s">
        <v>74</v>
      </c>
      <c r="Q89" s="49"/>
      <c r="R89" s="13" t="s">
        <v>55</v>
      </c>
      <c r="S89" s="14" t="s">
        <v>32461</v>
      </c>
      <c r="T89" s="15"/>
      <c r="U89" s="50" t="s">
        <v>32462</v>
      </c>
      <c r="V89" s="50" t="s">
        <v>30025</v>
      </c>
      <c r="W89" s="50" t="s">
        <v>32463</v>
      </c>
      <c r="X89" s="51">
        <v>1958</v>
      </c>
      <c r="Y89" s="52">
        <v>24583.26</v>
      </c>
      <c r="Z89" s="50" t="s">
        <v>30026</v>
      </c>
      <c r="BH89" s="825"/>
      <c r="BI89" s="232"/>
      <c r="BJ89" s="796"/>
      <c r="BK89" s="797"/>
      <c r="BL89" s="688"/>
      <c r="BM89" s="799"/>
      <c r="BN89" s="800"/>
      <c r="BO89" s="825"/>
      <c r="BP89" s="802"/>
      <c r="BQ89" s="803"/>
    </row>
    <row r="90" spans="1:69">
      <c r="A90" s="1">
        <v>1</v>
      </c>
      <c r="B90" s="1">
        <v>53</v>
      </c>
      <c r="C90" s="2" t="s">
        <v>301</v>
      </c>
      <c r="D90" s="3" t="s">
        <v>592</v>
      </c>
      <c r="E90" s="2" t="s">
        <v>593</v>
      </c>
      <c r="F90" s="4">
        <v>2300</v>
      </c>
      <c r="G90" s="5">
        <v>23000</v>
      </c>
      <c r="H90" s="6"/>
      <c r="I90" s="7">
        <v>44958</v>
      </c>
      <c r="J90" s="8" t="s">
        <v>594</v>
      </c>
      <c r="K90" s="9">
        <v>4</v>
      </c>
      <c r="L90" s="7">
        <v>44941</v>
      </c>
      <c r="M90" s="10"/>
      <c r="N90" s="11" t="s">
        <v>120</v>
      </c>
      <c r="O90" s="12" t="s">
        <v>52</v>
      </c>
      <c r="P90" s="2" t="s">
        <v>121</v>
      </c>
      <c r="Q90" s="49" t="s">
        <v>31106</v>
      </c>
      <c r="R90" s="13" t="s">
        <v>164</v>
      </c>
      <c r="S90" s="14" t="s">
        <v>595</v>
      </c>
      <c r="T90" s="15"/>
      <c r="U90" s="50" t="s">
        <v>592</v>
      </c>
      <c r="V90" s="50" t="s">
        <v>526</v>
      </c>
      <c r="W90" s="50" t="s">
        <v>596</v>
      </c>
      <c r="X90" s="51">
        <v>2300</v>
      </c>
      <c r="Y90" s="52">
        <v>23805</v>
      </c>
      <c r="Z90" s="50" t="s">
        <v>31116</v>
      </c>
      <c r="AB90" s="277"/>
      <c r="BH90" s="825"/>
      <c r="BI90" s="232"/>
      <c r="BJ90" s="796"/>
      <c r="BK90" s="797"/>
      <c r="BL90" s="688"/>
      <c r="BM90" s="799"/>
      <c r="BN90" s="800"/>
      <c r="BO90" s="825"/>
      <c r="BP90" s="802"/>
      <c r="BQ90" s="803"/>
    </row>
    <row r="91" spans="1:69">
      <c r="A91" s="1">
        <v>1</v>
      </c>
      <c r="B91" s="1">
        <v>33</v>
      </c>
      <c r="C91" s="2" t="s">
        <v>68</v>
      </c>
      <c r="D91" s="3" t="s">
        <v>597</v>
      </c>
      <c r="E91" s="2" t="s">
        <v>598</v>
      </c>
      <c r="F91" s="4">
        <v>1958</v>
      </c>
      <c r="G91" s="5">
        <v>23496</v>
      </c>
      <c r="H91" s="6" t="s">
        <v>205</v>
      </c>
      <c r="I91" s="7">
        <v>44958</v>
      </c>
      <c r="J91" s="8" t="s">
        <v>599</v>
      </c>
      <c r="K91" s="9">
        <v>3</v>
      </c>
      <c r="L91" s="7">
        <v>44956</v>
      </c>
      <c r="M91" s="10" t="s">
        <v>72</v>
      </c>
      <c r="N91" s="11" t="s">
        <v>73</v>
      </c>
      <c r="O91" s="12" t="s">
        <v>52</v>
      </c>
      <c r="P91" s="2" t="s">
        <v>74</v>
      </c>
      <c r="Q91" s="49" t="s">
        <v>31064</v>
      </c>
      <c r="R91" s="13" t="s">
        <v>55</v>
      </c>
      <c r="S91" s="14" t="s">
        <v>600</v>
      </c>
      <c r="T91" s="15"/>
      <c r="U91" s="50" t="s">
        <v>30128</v>
      </c>
      <c r="V91" s="50" t="s">
        <v>32464</v>
      </c>
      <c r="W91" s="50" t="s">
        <v>30129</v>
      </c>
      <c r="X91" s="51">
        <v>1958</v>
      </c>
      <c r="Y91" s="52">
        <v>24457.4</v>
      </c>
      <c r="Z91" s="50" t="s">
        <v>30540</v>
      </c>
      <c r="AB91" s="277"/>
      <c r="BH91" s="825"/>
      <c r="BI91" s="232"/>
      <c r="BJ91" s="796"/>
      <c r="BK91" s="797"/>
      <c r="BL91" s="688"/>
      <c r="BM91" s="799"/>
      <c r="BN91" s="800"/>
      <c r="BO91" s="825"/>
      <c r="BP91" s="802"/>
      <c r="BQ91" s="803"/>
    </row>
    <row r="92" spans="1:69">
      <c r="A92" s="1">
        <v>1</v>
      </c>
      <c r="B92" s="1">
        <v>49</v>
      </c>
      <c r="C92" s="2" t="s">
        <v>68</v>
      </c>
      <c r="D92" s="3" t="s">
        <v>601</v>
      </c>
      <c r="E92" s="2" t="s">
        <v>602</v>
      </c>
      <c r="F92" s="4">
        <v>925</v>
      </c>
      <c r="G92" s="5">
        <v>11100</v>
      </c>
      <c r="H92" s="6"/>
      <c r="I92" s="7">
        <v>44959</v>
      </c>
      <c r="J92" s="8" t="s">
        <v>603</v>
      </c>
      <c r="K92" s="9">
        <v>1</v>
      </c>
      <c r="L92" s="7">
        <v>44957</v>
      </c>
      <c r="M92" s="10" t="s">
        <v>31117</v>
      </c>
      <c r="N92" s="11" t="s">
        <v>604</v>
      </c>
      <c r="O92" s="12" t="s">
        <v>52</v>
      </c>
      <c r="P92" s="2" t="s">
        <v>30541</v>
      </c>
      <c r="Q92" s="49" t="s">
        <v>54</v>
      </c>
      <c r="R92" s="13" t="s">
        <v>64</v>
      </c>
      <c r="S92" s="14" t="s">
        <v>605</v>
      </c>
      <c r="T92" s="15"/>
      <c r="U92" s="50" t="s">
        <v>601</v>
      </c>
      <c r="V92" s="50" t="s">
        <v>606</v>
      </c>
      <c r="W92" s="50" t="s">
        <v>607</v>
      </c>
      <c r="X92" s="51">
        <v>925</v>
      </c>
      <c r="Y92" s="52">
        <v>11840</v>
      </c>
      <c r="Z92" s="50" t="s">
        <v>30542</v>
      </c>
      <c r="AB92" s="277"/>
      <c r="BH92" s="825"/>
      <c r="BI92" s="232"/>
      <c r="BJ92" s="796"/>
      <c r="BK92" s="797"/>
      <c r="BL92" s="688"/>
      <c r="BM92" s="799"/>
      <c r="BN92" s="800"/>
      <c r="BO92" s="825"/>
      <c r="BP92" s="802"/>
      <c r="BQ92" s="803"/>
    </row>
    <row r="93" spans="1:69">
      <c r="A93" s="1">
        <v>1</v>
      </c>
      <c r="B93" s="1">
        <v>23</v>
      </c>
      <c r="C93" s="2" t="s">
        <v>103</v>
      </c>
      <c r="D93" s="3" t="s">
        <v>608</v>
      </c>
      <c r="E93" s="2" t="s">
        <v>609</v>
      </c>
      <c r="F93" s="4">
        <v>1568</v>
      </c>
      <c r="G93" s="5">
        <v>23520</v>
      </c>
      <c r="H93" s="6" t="s">
        <v>254</v>
      </c>
      <c r="I93" s="7">
        <v>44960</v>
      </c>
      <c r="J93" s="8">
        <v>99</v>
      </c>
      <c r="K93" s="9">
        <v>4</v>
      </c>
      <c r="L93" s="7">
        <v>44959</v>
      </c>
      <c r="M93" s="10"/>
      <c r="N93" s="11" t="s">
        <v>95</v>
      </c>
      <c r="O93" s="12" t="s">
        <v>52</v>
      </c>
      <c r="P93" s="2" t="s">
        <v>240</v>
      </c>
      <c r="Q93" s="49" t="s">
        <v>32443</v>
      </c>
      <c r="R93" s="13" t="s">
        <v>55</v>
      </c>
      <c r="S93" s="14" t="s">
        <v>610</v>
      </c>
      <c r="T93" s="15"/>
      <c r="U93" s="50" t="s">
        <v>608</v>
      </c>
      <c r="V93" s="50" t="s">
        <v>611</v>
      </c>
      <c r="W93" s="50" t="s">
        <v>612</v>
      </c>
      <c r="X93" s="51">
        <v>1568</v>
      </c>
      <c r="Y93" s="52" t="s">
        <v>611</v>
      </c>
      <c r="Z93" s="50" t="s">
        <v>32465</v>
      </c>
      <c r="AB93" s="277"/>
      <c r="BH93" s="825"/>
      <c r="BI93" s="232"/>
      <c r="BJ93" s="796"/>
      <c r="BK93" s="797"/>
      <c r="BL93" s="688"/>
      <c r="BM93" s="799"/>
      <c r="BN93" s="800"/>
      <c r="BO93" s="801"/>
      <c r="BP93" s="802"/>
      <c r="BQ93" s="803"/>
    </row>
    <row r="94" spans="1:69">
      <c r="A94" s="1">
        <v>1</v>
      </c>
      <c r="B94" s="1">
        <v>46</v>
      </c>
      <c r="C94" s="2" t="s">
        <v>506</v>
      </c>
      <c r="D94" s="3" t="s">
        <v>613</v>
      </c>
      <c r="E94" s="2" t="s">
        <v>614</v>
      </c>
      <c r="F94" s="4">
        <v>1960</v>
      </c>
      <c r="G94" s="5">
        <v>23520</v>
      </c>
      <c r="H94" s="6"/>
      <c r="I94" s="7">
        <v>44960</v>
      </c>
      <c r="J94" s="8" t="s">
        <v>615</v>
      </c>
      <c r="K94" s="9">
        <v>3</v>
      </c>
      <c r="L94" s="7">
        <v>44959</v>
      </c>
      <c r="M94" s="10"/>
      <c r="N94" s="11" t="s">
        <v>82</v>
      </c>
      <c r="O94" s="12" t="s">
        <v>52</v>
      </c>
      <c r="P94" s="2" t="s">
        <v>83</v>
      </c>
      <c r="Q94" s="49" t="s">
        <v>84</v>
      </c>
      <c r="R94" s="13" t="s">
        <v>55</v>
      </c>
      <c r="S94" s="14" t="s">
        <v>616</v>
      </c>
      <c r="T94" s="15"/>
      <c r="U94" s="50" t="s">
        <v>613</v>
      </c>
      <c r="V94" s="50" t="s">
        <v>611</v>
      </c>
      <c r="W94" s="50" t="s">
        <v>617</v>
      </c>
      <c r="X94" s="51">
        <v>1960</v>
      </c>
      <c r="Y94" s="52">
        <v>24500</v>
      </c>
      <c r="Z94" s="50" t="s">
        <v>30030</v>
      </c>
      <c r="AB94" s="277"/>
      <c r="BH94" s="825"/>
      <c r="BI94" s="232"/>
      <c r="BJ94" s="796"/>
      <c r="BK94" s="797"/>
      <c r="BL94" s="688"/>
      <c r="BM94" s="799"/>
      <c r="BN94" s="800"/>
      <c r="BO94" s="825"/>
      <c r="BP94" s="802"/>
      <c r="BQ94" s="803"/>
    </row>
    <row r="95" spans="1:69">
      <c r="A95" s="1">
        <v>1</v>
      </c>
      <c r="B95" s="1">
        <v>42</v>
      </c>
      <c r="C95" s="2" t="s">
        <v>145</v>
      </c>
      <c r="D95" s="3" t="s">
        <v>618</v>
      </c>
      <c r="E95" s="2" t="s">
        <v>619</v>
      </c>
      <c r="F95" s="4">
        <v>1958</v>
      </c>
      <c r="G95" s="5">
        <v>23496</v>
      </c>
      <c r="H95" s="6" t="s">
        <v>205</v>
      </c>
      <c r="I95" s="7">
        <v>44963</v>
      </c>
      <c r="J95" s="8" t="s">
        <v>620</v>
      </c>
      <c r="K95" s="9">
        <v>2</v>
      </c>
      <c r="L95" s="7">
        <v>44959</v>
      </c>
      <c r="M95" s="10" t="s">
        <v>176</v>
      </c>
      <c r="N95" s="11" t="s">
        <v>177</v>
      </c>
      <c r="O95" s="12" t="s">
        <v>52</v>
      </c>
      <c r="P95" s="2" t="s">
        <v>74</v>
      </c>
      <c r="Q95" s="49" t="s">
        <v>31064</v>
      </c>
      <c r="R95" s="13" t="s">
        <v>55</v>
      </c>
      <c r="S95" s="14" t="s">
        <v>621</v>
      </c>
      <c r="T95" s="15"/>
      <c r="U95" s="50" t="s">
        <v>618</v>
      </c>
      <c r="V95" s="50" t="s">
        <v>622</v>
      </c>
      <c r="W95" s="50" t="s">
        <v>623</v>
      </c>
      <c r="X95" s="51">
        <v>1958</v>
      </c>
      <c r="Y95" s="52">
        <v>25203.14</v>
      </c>
      <c r="Z95" s="50" t="s">
        <v>32465</v>
      </c>
      <c r="AB95" s="277"/>
      <c r="BH95" s="825"/>
      <c r="BI95" s="232"/>
      <c r="BJ95" s="796"/>
      <c r="BK95" s="797"/>
      <c r="BL95" s="688"/>
      <c r="BM95" s="799"/>
      <c r="BN95" s="800"/>
      <c r="BO95" s="825"/>
      <c r="BP95" s="802"/>
      <c r="BQ95" s="803"/>
    </row>
    <row r="96" spans="1:69">
      <c r="A96" s="1">
        <v>1</v>
      </c>
      <c r="B96" s="1">
        <v>59</v>
      </c>
      <c r="C96" s="2" t="s">
        <v>59</v>
      </c>
      <c r="D96" s="3" t="s">
        <v>624</v>
      </c>
      <c r="E96" s="2" t="s">
        <v>625</v>
      </c>
      <c r="F96" s="4">
        <v>1960</v>
      </c>
      <c r="G96" s="5">
        <v>23520</v>
      </c>
      <c r="H96" s="6"/>
      <c r="I96" s="7">
        <v>44963</v>
      </c>
      <c r="J96" s="8">
        <v>40</v>
      </c>
      <c r="K96" s="9">
        <v>4</v>
      </c>
      <c r="L96" s="7">
        <v>44959</v>
      </c>
      <c r="M96" s="10"/>
      <c r="N96" s="11" t="s">
        <v>95</v>
      </c>
      <c r="O96" s="12" t="s">
        <v>52</v>
      </c>
      <c r="P96" s="2" t="s">
        <v>83</v>
      </c>
      <c r="Q96" s="49" t="s">
        <v>84</v>
      </c>
      <c r="R96" s="13" t="s">
        <v>55</v>
      </c>
      <c r="S96" s="14" t="s">
        <v>626</v>
      </c>
      <c r="T96" s="15"/>
      <c r="U96" s="50" t="s">
        <v>624</v>
      </c>
      <c r="V96" s="50" t="s">
        <v>622</v>
      </c>
      <c r="W96" s="50" t="s">
        <v>627</v>
      </c>
      <c r="X96" s="51">
        <v>1960</v>
      </c>
      <c r="Y96" s="52">
        <v>24500</v>
      </c>
      <c r="Z96" s="50" t="s">
        <v>32466</v>
      </c>
      <c r="AB96" s="277"/>
      <c r="BH96" s="825"/>
      <c r="BI96" s="232"/>
      <c r="BJ96" s="796"/>
      <c r="BK96" s="797"/>
      <c r="BL96" s="688"/>
      <c r="BM96" s="799"/>
      <c r="BN96" s="800"/>
      <c r="BO96" s="801"/>
      <c r="BP96" s="802"/>
      <c r="BQ96" s="803"/>
    </row>
    <row r="97" spans="1:69">
      <c r="A97" s="1">
        <v>1</v>
      </c>
      <c r="B97" s="1">
        <v>61</v>
      </c>
      <c r="C97" s="2" t="s">
        <v>59</v>
      </c>
      <c r="D97" s="3" t="s">
        <v>628</v>
      </c>
      <c r="E97" s="2" t="s">
        <v>629</v>
      </c>
      <c r="F97" s="4">
        <v>1917</v>
      </c>
      <c r="G97" s="5">
        <v>23004</v>
      </c>
      <c r="H97" s="6"/>
      <c r="I97" s="7">
        <v>44963</v>
      </c>
      <c r="J97" s="8" t="s">
        <v>630</v>
      </c>
      <c r="K97" s="9">
        <v>2</v>
      </c>
      <c r="L97" s="7">
        <v>44959</v>
      </c>
      <c r="M97" s="10"/>
      <c r="N97" s="11" t="s">
        <v>82</v>
      </c>
      <c r="O97" s="12" t="s">
        <v>52</v>
      </c>
      <c r="P97" s="2" t="s">
        <v>83</v>
      </c>
      <c r="Q97" s="49" t="s">
        <v>84</v>
      </c>
      <c r="R97" s="13" t="s">
        <v>55</v>
      </c>
      <c r="S97" s="14" t="s">
        <v>631</v>
      </c>
      <c r="T97" s="15"/>
      <c r="U97" s="50" t="s">
        <v>628</v>
      </c>
      <c r="V97" s="50" t="s">
        <v>622</v>
      </c>
      <c r="W97" s="50" t="s">
        <v>632</v>
      </c>
      <c r="X97" s="51">
        <v>1917</v>
      </c>
      <c r="Y97" s="52">
        <v>23962.5</v>
      </c>
      <c r="Z97" s="50" t="s">
        <v>30030</v>
      </c>
      <c r="AB97" s="277"/>
      <c r="BH97" s="825"/>
      <c r="BI97" s="232"/>
      <c r="BJ97" s="796"/>
      <c r="BK97" s="797"/>
      <c r="BL97" s="688"/>
      <c r="BM97" s="799"/>
      <c r="BN97" s="800"/>
      <c r="BO97" s="801"/>
      <c r="BP97" s="802"/>
      <c r="BQ97" s="803"/>
    </row>
    <row r="98" spans="1:69">
      <c r="A98" s="1">
        <v>1</v>
      </c>
      <c r="B98" s="1">
        <v>56</v>
      </c>
      <c r="C98" s="2" t="s">
        <v>59</v>
      </c>
      <c r="D98" s="3" t="s">
        <v>633</v>
      </c>
      <c r="E98" s="2" t="s">
        <v>634</v>
      </c>
      <c r="F98" s="4">
        <v>1917</v>
      </c>
      <c r="G98" s="5">
        <v>23004</v>
      </c>
      <c r="H98" s="6"/>
      <c r="I98" s="7">
        <v>44963</v>
      </c>
      <c r="J98" s="8" t="s">
        <v>635</v>
      </c>
      <c r="K98" s="9">
        <v>4</v>
      </c>
      <c r="L98" s="7">
        <v>44959</v>
      </c>
      <c r="M98" s="10"/>
      <c r="N98" s="11" t="s">
        <v>95</v>
      </c>
      <c r="O98" s="12" t="s">
        <v>52</v>
      </c>
      <c r="P98" s="2" t="s">
        <v>83</v>
      </c>
      <c r="Q98" s="49" t="s">
        <v>84</v>
      </c>
      <c r="R98" s="13" t="s">
        <v>55</v>
      </c>
      <c r="S98" s="14" t="s">
        <v>636</v>
      </c>
      <c r="T98" s="15"/>
      <c r="U98" s="50" t="s">
        <v>633</v>
      </c>
      <c r="V98" s="50" t="s">
        <v>622</v>
      </c>
      <c r="W98" s="50" t="s">
        <v>637</v>
      </c>
      <c r="X98" s="51">
        <v>1917</v>
      </c>
      <c r="Y98" s="52">
        <v>23962.5</v>
      </c>
      <c r="Z98" s="50" t="s">
        <v>30030</v>
      </c>
      <c r="AB98" s="277"/>
      <c r="BH98" s="825"/>
      <c r="BI98" s="232"/>
      <c r="BJ98" s="796"/>
      <c r="BK98" s="797"/>
      <c r="BL98" s="688"/>
      <c r="BM98" s="799"/>
      <c r="BN98" s="800"/>
      <c r="BO98" s="801"/>
      <c r="BP98" s="802"/>
      <c r="BQ98" s="803"/>
    </row>
    <row r="99" spans="1:69">
      <c r="A99" s="1">
        <v>1</v>
      </c>
      <c r="B99" s="1">
        <v>39</v>
      </c>
      <c r="C99" s="2" t="s">
        <v>402</v>
      </c>
      <c r="D99" s="3" t="s">
        <v>638</v>
      </c>
      <c r="E99" s="2" t="s">
        <v>639</v>
      </c>
      <c r="F99" s="4">
        <v>1916</v>
      </c>
      <c r="G99" s="5">
        <v>22992</v>
      </c>
      <c r="H99" s="6" t="s">
        <v>205</v>
      </c>
      <c r="I99" s="7">
        <v>44963</v>
      </c>
      <c r="J99" s="8">
        <v>9</v>
      </c>
      <c r="K99" s="9">
        <v>3</v>
      </c>
      <c r="L99" s="7">
        <v>44959</v>
      </c>
      <c r="M99" s="10"/>
      <c r="N99" s="11" t="s">
        <v>640</v>
      </c>
      <c r="O99" s="12" t="s">
        <v>52</v>
      </c>
      <c r="P99" s="2" t="s">
        <v>407</v>
      </c>
      <c r="Q99" s="49" t="s">
        <v>84</v>
      </c>
      <c r="R99" s="13" t="s">
        <v>55</v>
      </c>
      <c r="S99" s="14" t="s">
        <v>487</v>
      </c>
      <c r="T99" s="15"/>
      <c r="U99" s="50" t="s">
        <v>638</v>
      </c>
      <c r="V99" s="50" t="s">
        <v>622</v>
      </c>
      <c r="W99" s="50" t="s">
        <v>641</v>
      </c>
      <c r="X99" s="51">
        <v>1916</v>
      </c>
      <c r="Y99" s="52">
        <v>24435.11</v>
      </c>
      <c r="Z99" s="50" t="s">
        <v>32465</v>
      </c>
      <c r="AB99" s="277"/>
      <c r="BH99" s="825"/>
      <c r="BI99" s="232"/>
      <c r="BJ99" s="796"/>
      <c r="BK99" s="797"/>
      <c r="BL99" s="688"/>
      <c r="BM99" s="799"/>
      <c r="BN99" s="800"/>
      <c r="BO99" s="801"/>
      <c r="BP99" s="802"/>
      <c r="BQ99" s="803"/>
    </row>
    <row r="100" spans="1:69">
      <c r="A100" s="1">
        <v>1</v>
      </c>
      <c r="B100" s="1">
        <v>41</v>
      </c>
      <c r="C100" s="2" t="s">
        <v>402</v>
      </c>
      <c r="D100" s="3" t="s">
        <v>642</v>
      </c>
      <c r="E100" s="2" t="s">
        <v>643</v>
      </c>
      <c r="F100" s="4">
        <v>1916</v>
      </c>
      <c r="G100" s="5">
        <v>22992</v>
      </c>
      <c r="H100" s="6" t="s">
        <v>205</v>
      </c>
      <c r="I100" s="7">
        <v>44963</v>
      </c>
      <c r="J100" s="8" t="s">
        <v>31118</v>
      </c>
      <c r="K100" s="9">
        <v>2</v>
      </c>
      <c r="L100" s="7">
        <v>44959</v>
      </c>
      <c r="M100" s="10"/>
      <c r="N100" s="11" t="s">
        <v>406</v>
      </c>
      <c r="O100" s="12" t="s">
        <v>52</v>
      </c>
      <c r="P100" s="2" t="s">
        <v>407</v>
      </c>
      <c r="Q100" s="49" t="s">
        <v>84</v>
      </c>
      <c r="R100" s="13" t="s">
        <v>55</v>
      </c>
      <c r="S100" s="14" t="s">
        <v>644</v>
      </c>
      <c r="T100" s="15"/>
      <c r="U100" s="50" t="s">
        <v>642</v>
      </c>
      <c r="V100" s="50" t="s">
        <v>622</v>
      </c>
      <c r="W100" s="50" t="s">
        <v>645</v>
      </c>
      <c r="X100" s="51">
        <v>1916</v>
      </c>
      <c r="Y100" s="52">
        <v>24026.639999999999</v>
      </c>
      <c r="Z100" s="50" t="s">
        <v>32465</v>
      </c>
      <c r="AB100" s="277"/>
      <c r="BH100" s="825"/>
      <c r="BI100" s="232"/>
      <c r="BJ100" s="796"/>
      <c r="BK100" s="797"/>
      <c r="BL100" s="688"/>
      <c r="BM100" s="799"/>
      <c r="BN100" s="800"/>
      <c r="BO100" s="825"/>
      <c r="BP100" s="802"/>
      <c r="BQ100" s="803"/>
    </row>
    <row r="101" spans="1:69">
      <c r="A101" s="1">
        <v>1</v>
      </c>
      <c r="B101" s="1">
        <v>38</v>
      </c>
      <c r="C101" s="2" t="s">
        <v>402</v>
      </c>
      <c r="D101" s="3" t="s">
        <v>646</v>
      </c>
      <c r="E101" s="2" t="s">
        <v>647</v>
      </c>
      <c r="F101" s="4">
        <v>1916</v>
      </c>
      <c r="G101" s="5">
        <v>22992</v>
      </c>
      <c r="H101" s="6" t="s">
        <v>205</v>
      </c>
      <c r="I101" s="7">
        <v>44963</v>
      </c>
      <c r="J101" s="8" t="s">
        <v>32467</v>
      </c>
      <c r="K101" s="9">
        <v>2</v>
      </c>
      <c r="L101" s="7">
        <v>44959</v>
      </c>
      <c r="M101" s="10"/>
      <c r="N101" s="11" t="s">
        <v>406</v>
      </c>
      <c r="O101" s="12" t="s">
        <v>52</v>
      </c>
      <c r="P101" s="2" t="s">
        <v>407</v>
      </c>
      <c r="Q101" s="49" t="s">
        <v>84</v>
      </c>
      <c r="R101" s="13" t="s">
        <v>55</v>
      </c>
      <c r="S101" s="14" t="s">
        <v>577</v>
      </c>
      <c r="T101" s="15"/>
      <c r="U101" s="50" t="s">
        <v>646</v>
      </c>
      <c r="V101" s="50" t="s">
        <v>622</v>
      </c>
      <c r="W101" s="50" t="s">
        <v>648</v>
      </c>
      <c r="X101" s="51">
        <v>1916</v>
      </c>
      <c r="Y101" s="52">
        <v>24026.639999999999</v>
      </c>
      <c r="Z101" s="50" t="s">
        <v>32465</v>
      </c>
      <c r="AB101" s="277"/>
      <c r="BH101" s="825"/>
      <c r="BI101" s="232"/>
      <c r="BJ101" s="796"/>
      <c r="BK101" s="797"/>
      <c r="BL101" s="688"/>
      <c r="BM101" s="799"/>
      <c r="BN101" s="800"/>
      <c r="BO101" s="801"/>
      <c r="BP101" s="802"/>
      <c r="BQ101" s="803"/>
    </row>
    <row r="102" spans="1:69">
      <c r="A102" s="1"/>
      <c r="B102" s="1">
        <v>48</v>
      </c>
      <c r="C102" s="2" t="s">
        <v>130</v>
      </c>
      <c r="D102" s="3" t="s">
        <v>649</v>
      </c>
      <c r="E102" s="2" t="s">
        <v>650</v>
      </c>
      <c r="F102" s="4">
        <v>1950</v>
      </c>
      <c r="G102" s="5">
        <v>23400</v>
      </c>
      <c r="H102" s="6"/>
      <c r="I102" s="7">
        <v>44964</v>
      </c>
      <c r="J102" s="8" t="s">
        <v>651</v>
      </c>
      <c r="K102" s="9">
        <v>3</v>
      </c>
      <c r="L102" s="7">
        <v>44960</v>
      </c>
      <c r="M102" s="10" t="s">
        <v>30031</v>
      </c>
      <c r="N102" s="11" t="s">
        <v>30543</v>
      </c>
      <c r="O102" s="12" t="s">
        <v>52</v>
      </c>
      <c r="P102" s="2" t="s">
        <v>652</v>
      </c>
      <c r="Q102" s="49" t="s">
        <v>54</v>
      </c>
      <c r="R102" s="13" t="s">
        <v>64</v>
      </c>
      <c r="S102" s="14" t="s">
        <v>653</v>
      </c>
      <c r="T102" s="15"/>
      <c r="U102" s="50" t="s">
        <v>649</v>
      </c>
      <c r="V102" s="50" t="s">
        <v>654</v>
      </c>
      <c r="W102" s="50" t="s">
        <v>655</v>
      </c>
      <c r="X102" s="51">
        <v>1950</v>
      </c>
      <c r="Y102" s="52">
        <v>24850.799999999999</v>
      </c>
      <c r="Z102" s="50" t="s">
        <v>656</v>
      </c>
      <c r="AB102" s="277"/>
      <c r="BH102" s="85"/>
      <c r="BI102" s="86"/>
      <c r="BJ102" s="804"/>
      <c r="BK102" s="805"/>
      <c r="BL102" s="687"/>
      <c r="BM102" s="806"/>
      <c r="BN102" s="807"/>
      <c r="BO102" s="808"/>
      <c r="BP102" s="809"/>
      <c r="BQ102" s="810"/>
    </row>
    <row r="103" spans="1:69">
      <c r="A103" s="1"/>
      <c r="B103" s="1">
        <v>54</v>
      </c>
      <c r="C103" s="2" t="s">
        <v>68</v>
      </c>
      <c r="D103" s="3" t="s">
        <v>657</v>
      </c>
      <c r="E103" s="2" t="s">
        <v>658</v>
      </c>
      <c r="F103" s="4">
        <v>1000</v>
      </c>
      <c r="G103" s="5">
        <v>12000</v>
      </c>
      <c r="H103" s="6"/>
      <c r="I103" s="7">
        <v>44964</v>
      </c>
      <c r="J103" s="8" t="s">
        <v>659</v>
      </c>
      <c r="K103" s="9">
        <v>4</v>
      </c>
      <c r="L103" s="7">
        <v>44963</v>
      </c>
      <c r="M103" s="10"/>
      <c r="N103" s="11" t="s">
        <v>604</v>
      </c>
      <c r="O103" s="12" t="s">
        <v>52</v>
      </c>
      <c r="P103" s="2" t="s">
        <v>660</v>
      </c>
      <c r="Q103" s="49" t="s">
        <v>54</v>
      </c>
      <c r="R103" s="13" t="s">
        <v>64</v>
      </c>
      <c r="S103" s="14" t="s">
        <v>661</v>
      </c>
      <c r="T103" s="15"/>
      <c r="U103" s="50" t="s">
        <v>657</v>
      </c>
      <c r="V103" s="50" t="s">
        <v>662</v>
      </c>
      <c r="W103" s="50" t="s">
        <v>663</v>
      </c>
      <c r="X103" s="51">
        <v>1000</v>
      </c>
      <c r="Y103" s="52">
        <v>12800</v>
      </c>
      <c r="Z103" s="50" t="s">
        <v>664</v>
      </c>
      <c r="AB103" s="277"/>
      <c r="BH103" s="825"/>
      <c r="BI103" s="232"/>
      <c r="BJ103" s="796"/>
      <c r="BK103" s="797"/>
      <c r="BL103" s="688"/>
      <c r="BM103" s="799"/>
      <c r="BN103" s="800"/>
      <c r="BO103" s="825"/>
      <c r="BP103" s="802"/>
      <c r="BQ103" s="803"/>
    </row>
    <row r="104" spans="1:69">
      <c r="A104" s="1">
        <v>1</v>
      </c>
      <c r="B104" s="1">
        <v>44</v>
      </c>
      <c r="C104" s="2" t="s">
        <v>103</v>
      </c>
      <c r="D104" s="3" t="s">
        <v>665</v>
      </c>
      <c r="E104" s="2" t="s">
        <v>666</v>
      </c>
      <c r="F104" s="4">
        <v>1960</v>
      </c>
      <c r="G104" s="5">
        <v>23520</v>
      </c>
      <c r="H104" s="6"/>
      <c r="I104" s="7">
        <v>44966</v>
      </c>
      <c r="J104" s="8" t="s">
        <v>667</v>
      </c>
      <c r="K104" s="9">
        <v>3</v>
      </c>
      <c r="L104" s="7">
        <v>44963</v>
      </c>
      <c r="M104" s="10"/>
      <c r="N104" s="11" t="s">
        <v>95</v>
      </c>
      <c r="O104" s="12" t="s">
        <v>52</v>
      </c>
      <c r="P104" s="2" t="s">
        <v>83</v>
      </c>
      <c r="Q104" s="49" t="s">
        <v>84</v>
      </c>
      <c r="R104" s="13" t="s">
        <v>55</v>
      </c>
      <c r="S104" s="14" t="s">
        <v>668</v>
      </c>
      <c r="T104" s="15"/>
      <c r="U104" s="50" t="s">
        <v>665</v>
      </c>
      <c r="V104" s="50" t="s">
        <v>669</v>
      </c>
      <c r="W104" s="50" t="s">
        <v>670</v>
      </c>
      <c r="X104" s="51">
        <v>1960</v>
      </c>
      <c r="Y104" s="52">
        <v>24500</v>
      </c>
      <c r="Z104" s="50" t="s">
        <v>671</v>
      </c>
      <c r="AB104" s="277"/>
      <c r="BH104" s="85"/>
      <c r="BI104" s="86"/>
      <c r="BJ104" s="804"/>
      <c r="BK104" s="805"/>
      <c r="BL104" s="687"/>
      <c r="BM104" s="806"/>
      <c r="BN104" s="807"/>
      <c r="BO104" s="808"/>
      <c r="BP104" s="809"/>
      <c r="BQ104" s="810"/>
    </row>
    <row r="105" spans="1:69">
      <c r="A105" s="1">
        <v>1</v>
      </c>
      <c r="B105" s="1">
        <v>54</v>
      </c>
      <c r="C105" s="2" t="s">
        <v>145</v>
      </c>
      <c r="D105" s="3" t="s">
        <v>672</v>
      </c>
      <c r="E105" s="2" t="s">
        <v>673</v>
      </c>
      <c r="F105" s="4">
        <v>1940</v>
      </c>
      <c r="G105" s="5">
        <v>23280</v>
      </c>
      <c r="H105" s="6"/>
      <c r="I105" s="7">
        <v>44966</v>
      </c>
      <c r="J105" s="8">
        <v>48</v>
      </c>
      <c r="K105" s="9">
        <v>4</v>
      </c>
      <c r="L105" s="7">
        <v>44964</v>
      </c>
      <c r="M105" s="10"/>
      <c r="N105" s="11" t="s">
        <v>674</v>
      </c>
      <c r="O105" s="12" t="s">
        <v>52</v>
      </c>
      <c r="P105" s="2" t="s">
        <v>74</v>
      </c>
      <c r="Q105" s="49" t="s">
        <v>54</v>
      </c>
      <c r="R105" s="13" t="s">
        <v>55</v>
      </c>
      <c r="S105" s="14" t="s">
        <v>675</v>
      </c>
      <c r="T105" s="15"/>
      <c r="U105" s="50" t="s">
        <v>672</v>
      </c>
      <c r="V105" s="50" t="s">
        <v>669</v>
      </c>
      <c r="W105" s="50" t="s">
        <v>676</v>
      </c>
      <c r="X105" s="51">
        <v>1940</v>
      </c>
      <c r="Y105" s="52">
        <v>24357.32</v>
      </c>
      <c r="Z105" s="50" t="s">
        <v>671</v>
      </c>
      <c r="AB105" s="277"/>
      <c r="BH105" s="85"/>
      <c r="BI105" s="86"/>
      <c r="BJ105" s="804"/>
      <c r="BK105" s="805"/>
      <c r="BL105" s="687"/>
      <c r="BM105" s="806"/>
      <c r="BN105" s="807"/>
      <c r="BO105" s="85"/>
      <c r="BP105" s="809"/>
      <c r="BQ105" s="810"/>
    </row>
    <row r="106" spans="1:69">
      <c r="A106" s="1"/>
      <c r="B106" s="1">
        <v>53</v>
      </c>
      <c r="C106" s="2" t="s">
        <v>48</v>
      </c>
      <c r="D106" s="3" t="s">
        <v>677</v>
      </c>
      <c r="E106" s="2" t="s">
        <v>678</v>
      </c>
      <c r="F106" s="4">
        <v>1953</v>
      </c>
      <c r="G106" s="5">
        <v>23436</v>
      </c>
      <c r="H106" s="6" t="s">
        <v>168</v>
      </c>
      <c r="I106" s="7">
        <v>44967</v>
      </c>
      <c r="J106" s="8" t="s">
        <v>679</v>
      </c>
      <c r="K106" s="9">
        <v>3</v>
      </c>
      <c r="L106" s="7">
        <v>44964</v>
      </c>
      <c r="M106" s="10"/>
      <c r="N106" s="11" t="s">
        <v>312</v>
      </c>
      <c r="O106" s="12" t="s">
        <v>52</v>
      </c>
      <c r="P106" s="2" t="s">
        <v>186</v>
      </c>
      <c r="Q106" s="49" t="s">
        <v>31064</v>
      </c>
      <c r="R106" s="13" t="s">
        <v>55</v>
      </c>
      <c r="S106" s="14" t="s">
        <v>680</v>
      </c>
      <c r="T106" s="15"/>
      <c r="U106" s="50" t="s">
        <v>32468</v>
      </c>
      <c r="V106" s="50" t="s">
        <v>32469</v>
      </c>
      <c r="W106" s="50" t="s">
        <v>32470</v>
      </c>
      <c r="X106" s="51">
        <v>1953</v>
      </c>
      <c r="Y106" s="52">
        <v>24982.78</v>
      </c>
      <c r="Z106" s="50" t="s">
        <v>30544</v>
      </c>
      <c r="AB106" s="277"/>
      <c r="BH106" s="811"/>
      <c r="BI106" s="232"/>
      <c r="BJ106" s="796"/>
      <c r="BK106" s="805"/>
      <c r="BL106" s="688"/>
      <c r="BM106" s="799"/>
      <c r="BN106" s="800"/>
      <c r="BO106" s="801"/>
      <c r="BP106" s="802"/>
      <c r="BQ106" s="803"/>
    </row>
    <row r="107" spans="1:69">
      <c r="A107" s="1"/>
      <c r="B107" s="1">
        <v>60</v>
      </c>
      <c r="C107" s="2" t="s">
        <v>59</v>
      </c>
      <c r="D107" s="3" t="s">
        <v>681</v>
      </c>
      <c r="E107" s="2" t="s">
        <v>682</v>
      </c>
      <c r="F107" s="4">
        <v>1960</v>
      </c>
      <c r="G107" s="5">
        <v>23520</v>
      </c>
      <c r="H107" s="6"/>
      <c r="I107" s="7">
        <v>44967</v>
      </c>
      <c r="J107" s="8" t="s">
        <v>683</v>
      </c>
      <c r="K107" s="9">
        <v>4</v>
      </c>
      <c r="L107" s="7">
        <v>44964</v>
      </c>
      <c r="M107" s="10"/>
      <c r="N107" s="11" t="s">
        <v>95</v>
      </c>
      <c r="O107" s="12" t="s">
        <v>52</v>
      </c>
      <c r="P107" s="2" t="s">
        <v>83</v>
      </c>
      <c r="Q107" s="49" t="s">
        <v>84</v>
      </c>
      <c r="R107" s="13" t="s">
        <v>55</v>
      </c>
      <c r="S107" s="14" t="s">
        <v>684</v>
      </c>
      <c r="T107" s="15"/>
      <c r="U107" s="50" t="s">
        <v>32471</v>
      </c>
      <c r="V107" s="50" t="s">
        <v>30032</v>
      </c>
      <c r="W107" s="50" t="s">
        <v>32472</v>
      </c>
      <c r="X107" s="51">
        <v>1960</v>
      </c>
      <c r="Y107" s="52">
        <v>24500</v>
      </c>
      <c r="Z107" s="50" t="s">
        <v>32473</v>
      </c>
      <c r="AB107" s="277"/>
      <c r="BH107" s="811"/>
      <c r="BI107" s="232"/>
      <c r="BJ107" s="796"/>
      <c r="BK107" s="797"/>
      <c r="BL107" s="688"/>
      <c r="BM107" s="799"/>
      <c r="BN107" s="800"/>
      <c r="BO107" s="801"/>
      <c r="BP107" s="802"/>
      <c r="BQ107" s="803"/>
    </row>
    <row r="108" spans="1:69">
      <c r="A108" s="1"/>
      <c r="B108" s="1">
        <v>54</v>
      </c>
      <c r="C108" s="2" t="s">
        <v>275</v>
      </c>
      <c r="D108" s="3" t="s">
        <v>685</v>
      </c>
      <c r="E108" s="2" t="s">
        <v>686</v>
      </c>
      <c r="F108" s="4">
        <v>1916</v>
      </c>
      <c r="G108" s="5">
        <v>22992</v>
      </c>
      <c r="H108" s="6" t="s">
        <v>687</v>
      </c>
      <c r="I108" s="7">
        <v>44967</v>
      </c>
      <c r="J108" s="8" t="s">
        <v>30545</v>
      </c>
      <c r="K108" s="9">
        <v>2</v>
      </c>
      <c r="L108" s="7">
        <v>44964</v>
      </c>
      <c r="M108" s="10"/>
      <c r="N108" s="11" t="s">
        <v>406</v>
      </c>
      <c r="O108" s="12" t="s">
        <v>52</v>
      </c>
      <c r="P108" s="2" t="s">
        <v>407</v>
      </c>
      <c r="Q108" s="49" t="s">
        <v>32423</v>
      </c>
      <c r="R108" s="13" t="s">
        <v>55</v>
      </c>
      <c r="S108" s="14" t="s">
        <v>688</v>
      </c>
      <c r="T108" s="15"/>
      <c r="U108" s="50" t="s">
        <v>685</v>
      </c>
      <c r="V108" s="50" t="s">
        <v>669</v>
      </c>
      <c r="W108" s="50" t="s">
        <v>689</v>
      </c>
      <c r="X108" s="51">
        <v>1916</v>
      </c>
      <c r="Y108" s="52">
        <v>24026.639999999999</v>
      </c>
      <c r="Z108" s="50" t="s">
        <v>671</v>
      </c>
      <c r="AB108" s="277"/>
      <c r="BH108" s="85"/>
      <c r="BI108" s="86"/>
      <c r="BJ108" s="804"/>
      <c r="BK108" s="805"/>
      <c r="BL108" s="687"/>
      <c r="BM108" s="806"/>
      <c r="BN108" s="807"/>
      <c r="BO108" s="808"/>
      <c r="BP108" s="809"/>
      <c r="BQ108" s="810"/>
    </row>
    <row r="109" spans="1:69">
      <c r="A109" s="1"/>
      <c r="B109" s="1">
        <v>53</v>
      </c>
      <c r="C109" s="2" t="s">
        <v>275</v>
      </c>
      <c r="D109" s="3" t="s">
        <v>690</v>
      </c>
      <c r="E109" s="2" t="s">
        <v>691</v>
      </c>
      <c r="F109" s="4">
        <v>1916</v>
      </c>
      <c r="G109" s="5">
        <v>22992</v>
      </c>
      <c r="H109" s="6" t="s">
        <v>687</v>
      </c>
      <c r="I109" s="7">
        <v>44967</v>
      </c>
      <c r="J109" s="8" t="s">
        <v>30130</v>
      </c>
      <c r="K109" s="9">
        <v>2</v>
      </c>
      <c r="L109" s="7">
        <v>44964</v>
      </c>
      <c r="M109" s="10"/>
      <c r="N109" s="11" t="s">
        <v>406</v>
      </c>
      <c r="O109" s="12" t="s">
        <v>52</v>
      </c>
      <c r="P109" s="2" t="s">
        <v>407</v>
      </c>
      <c r="Q109" s="49" t="s">
        <v>31106</v>
      </c>
      <c r="R109" s="13" t="s">
        <v>55</v>
      </c>
      <c r="S109" s="14" t="s">
        <v>692</v>
      </c>
      <c r="T109" s="15"/>
      <c r="U109" s="50" t="s">
        <v>690</v>
      </c>
      <c r="V109" s="50" t="s">
        <v>669</v>
      </c>
      <c r="W109" s="50" t="s">
        <v>693</v>
      </c>
      <c r="X109" s="51">
        <v>1916</v>
      </c>
      <c r="Y109" s="52">
        <v>24026.639999999999</v>
      </c>
      <c r="Z109" s="50" t="s">
        <v>671</v>
      </c>
      <c r="AB109" s="277"/>
      <c r="BH109" s="85"/>
      <c r="BI109" s="86"/>
      <c r="BJ109" s="804"/>
      <c r="BK109" s="805"/>
      <c r="BL109" s="687"/>
      <c r="BM109" s="806"/>
      <c r="BN109" s="807"/>
      <c r="BO109" s="85"/>
      <c r="BP109" s="809"/>
      <c r="BQ109" s="810"/>
    </row>
    <row r="110" spans="1:69">
      <c r="A110" s="1"/>
      <c r="B110" s="1">
        <v>59</v>
      </c>
      <c r="C110" s="2" t="s">
        <v>589</v>
      </c>
      <c r="D110" s="3" t="s">
        <v>694</v>
      </c>
      <c r="E110" s="2" t="s">
        <v>695</v>
      </c>
      <c r="F110" s="4">
        <v>1881</v>
      </c>
      <c r="G110" s="5">
        <v>22572</v>
      </c>
      <c r="H110" s="6"/>
      <c r="I110" s="7">
        <v>44967</v>
      </c>
      <c r="J110" s="8" t="s">
        <v>32474</v>
      </c>
      <c r="K110" s="9">
        <v>2</v>
      </c>
      <c r="L110" s="7">
        <v>44964</v>
      </c>
      <c r="M110" s="10"/>
      <c r="N110" s="11" t="s">
        <v>73</v>
      </c>
      <c r="O110" s="12" t="s">
        <v>52</v>
      </c>
      <c r="P110" s="2" t="s">
        <v>74</v>
      </c>
      <c r="Q110" s="49"/>
      <c r="R110" s="13" t="s">
        <v>55</v>
      </c>
      <c r="S110" s="14" t="s">
        <v>696</v>
      </c>
      <c r="T110" s="15"/>
      <c r="U110" s="50" t="s">
        <v>694</v>
      </c>
      <c r="V110" s="50" t="s">
        <v>669</v>
      </c>
      <c r="W110" s="50" t="s">
        <v>697</v>
      </c>
      <c r="X110" s="51">
        <v>1881</v>
      </c>
      <c r="Y110" s="52">
        <v>23616.63</v>
      </c>
      <c r="Z110" s="50" t="s">
        <v>671</v>
      </c>
      <c r="AB110" s="277"/>
      <c r="BH110" s="85"/>
      <c r="BI110" s="86"/>
      <c r="BJ110" s="804"/>
      <c r="BK110" s="805"/>
      <c r="BL110" s="687"/>
      <c r="BM110" s="806"/>
      <c r="BN110" s="807"/>
      <c r="BO110" s="808"/>
      <c r="BP110" s="809"/>
      <c r="BQ110" s="810"/>
    </row>
    <row r="111" spans="1:69">
      <c r="A111" s="1"/>
      <c r="B111" s="1">
        <v>34</v>
      </c>
      <c r="C111" s="2" t="s">
        <v>402</v>
      </c>
      <c r="D111" s="3" t="s">
        <v>698</v>
      </c>
      <c r="E111" s="2" t="s">
        <v>699</v>
      </c>
      <c r="F111" s="4">
        <v>1916</v>
      </c>
      <c r="G111" s="5">
        <v>22992</v>
      </c>
      <c r="H111" s="6" t="s">
        <v>205</v>
      </c>
      <c r="I111" s="7">
        <v>44967</v>
      </c>
      <c r="J111" s="8" t="s">
        <v>700</v>
      </c>
      <c r="K111" s="9">
        <v>3</v>
      </c>
      <c r="L111" s="7">
        <v>44964</v>
      </c>
      <c r="M111" s="10"/>
      <c r="N111" s="11" t="s">
        <v>406</v>
      </c>
      <c r="O111" s="12" t="s">
        <v>52</v>
      </c>
      <c r="P111" s="2" t="s">
        <v>407</v>
      </c>
      <c r="Q111" s="49" t="s">
        <v>32423</v>
      </c>
      <c r="R111" s="13" t="s">
        <v>55</v>
      </c>
      <c r="S111" s="14" t="s">
        <v>701</v>
      </c>
      <c r="T111" s="15"/>
      <c r="U111" s="50" t="s">
        <v>698</v>
      </c>
      <c r="V111" s="50" t="s">
        <v>32475</v>
      </c>
      <c r="W111" s="50" t="s">
        <v>702</v>
      </c>
      <c r="X111" s="51">
        <v>1916</v>
      </c>
      <c r="Y111" s="52">
        <v>24026.639999999999</v>
      </c>
      <c r="Z111" s="50" t="s">
        <v>30544</v>
      </c>
      <c r="AB111" s="277"/>
      <c r="BH111" s="85"/>
      <c r="BI111" s="86"/>
      <c r="BJ111" s="804"/>
      <c r="BK111" s="805"/>
      <c r="BL111" s="687"/>
      <c r="BM111" s="806"/>
      <c r="BN111" s="807"/>
      <c r="BO111" s="808"/>
      <c r="BP111" s="809"/>
      <c r="BQ111" s="810"/>
    </row>
    <row r="112" spans="1:69">
      <c r="A112" s="1"/>
      <c r="B112" s="1">
        <v>58</v>
      </c>
      <c r="C112" s="2" t="s">
        <v>68</v>
      </c>
      <c r="D112" s="3" t="s">
        <v>703</v>
      </c>
      <c r="E112" s="2" t="s">
        <v>704</v>
      </c>
      <c r="F112" s="4">
        <v>1000</v>
      </c>
      <c r="G112" s="5">
        <v>12000</v>
      </c>
      <c r="H112" s="6"/>
      <c r="I112" s="7">
        <v>44970</v>
      </c>
      <c r="J112" s="8">
        <v>29</v>
      </c>
      <c r="K112" s="9">
        <v>4</v>
      </c>
      <c r="L112" s="7">
        <v>44966</v>
      </c>
      <c r="M112" s="10" t="s">
        <v>705</v>
      </c>
      <c r="N112" s="11" t="s">
        <v>62</v>
      </c>
      <c r="O112" s="12" t="s">
        <v>52</v>
      </c>
      <c r="P112" s="2" t="s">
        <v>30033</v>
      </c>
      <c r="Q112" s="49" t="s">
        <v>31064</v>
      </c>
      <c r="R112" s="13" t="s">
        <v>64</v>
      </c>
      <c r="S112" s="14" t="s">
        <v>706</v>
      </c>
      <c r="T112" s="15"/>
      <c r="U112" s="50" t="s">
        <v>703</v>
      </c>
      <c r="V112" s="50" t="s">
        <v>707</v>
      </c>
      <c r="W112" s="50" t="s">
        <v>708</v>
      </c>
      <c r="X112" s="51">
        <v>1000</v>
      </c>
      <c r="Y112" s="52">
        <v>12800</v>
      </c>
      <c r="Z112" s="50" t="s">
        <v>709</v>
      </c>
      <c r="AB112" s="277"/>
      <c r="BH112" s="825"/>
      <c r="BI112" s="232"/>
      <c r="BJ112" s="796"/>
      <c r="BK112" s="797"/>
      <c r="BL112" s="688"/>
      <c r="BM112" s="799"/>
      <c r="BN112" s="800"/>
      <c r="BO112" s="825"/>
      <c r="BP112" s="802"/>
      <c r="BQ112" s="803"/>
    </row>
    <row r="113" spans="1:69">
      <c r="A113" s="1"/>
      <c r="B113" s="1">
        <v>57</v>
      </c>
      <c r="C113" s="2" t="s">
        <v>301</v>
      </c>
      <c r="D113" s="3" t="s">
        <v>710</v>
      </c>
      <c r="E113" s="2" t="s">
        <v>711</v>
      </c>
      <c r="F113" s="4">
        <v>1925</v>
      </c>
      <c r="G113" s="5">
        <v>23100</v>
      </c>
      <c r="H113" s="6"/>
      <c r="I113" s="7">
        <v>44970</v>
      </c>
      <c r="J113" s="8" t="s">
        <v>712</v>
      </c>
      <c r="K113" s="9">
        <v>4</v>
      </c>
      <c r="L113" s="7">
        <v>44966</v>
      </c>
      <c r="M113" s="10" t="s">
        <v>713</v>
      </c>
      <c r="N113" s="11" t="s">
        <v>604</v>
      </c>
      <c r="O113" s="12" t="s">
        <v>52</v>
      </c>
      <c r="P113" s="2" t="s">
        <v>32476</v>
      </c>
      <c r="Q113" s="49" t="s">
        <v>31064</v>
      </c>
      <c r="R113" s="13" t="s">
        <v>64</v>
      </c>
      <c r="S113" s="14" t="s">
        <v>714</v>
      </c>
      <c r="T113" s="15"/>
      <c r="U113" s="50" t="s">
        <v>710</v>
      </c>
      <c r="V113" s="50" t="s">
        <v>707</v>
      </c>
      <c r="W113" s="50" t="s">
        <v>715</v>
      </c>
      <c r="X113" s="51">
        <v>1925</v>
      </c>
      <c r="Y113" s="52">
        <v>24640</v>
      </c>
      <c r="Z113" s="50" t="s">
        <v>709</v>
      </c>
      <c r="AB113" s="277"/>
      <c r="BH113" s="85"/>
      <c r="BI113" s="86"/>
      <c r="BJ113" s="804"/>
      <c r="BK113" s="805"/>
      <c r="BL113" s="687"/>
      <c r="BM113" s="806"/>
      <c r="BN113" s="807"/>
      <c r="BO113" s="808"/>
      <c r="BP113" s="809"/>
      <c r="BQ113" s="810"/>
    </row>
    <row r="114" spans="1:69">
      <c r="A114" s="1"/>
      <c r="B114" s="1">
        <v>54</v>
      </c>
      <c r="C114" s="2" t="s">
        <v>59</v>
      </c>
      <c r="D114" s="3" t="s">
        <v>716</v>
      </c>
      <c r="E114" s="2" t="s">
        <v>717</v>
      </c>
      <c r="F114" s="4">
        <v>1917</v>
      </c>
      <c r="G114" s="5">
        <v>23004</v>
      </c>
      <c r="H114" s="6"/>
      <c r="I114" s="7">
        <v>44970</v>
      </c>
      <c r="J114" s="8" t="s">
        <v>718</v>
      </c>
      <c r="K114" s="9">
        <v>2</v>
      </c>
      <c r="L114" s="7">
        <v>44967</v>
      </c>
      <c r="M114" s="10"/>
      <c r="N114" s="11" t="s">
        <v>95</v>
      </c>
      <c r="O114" s="12" t="s">
        <v>52</v>
      </c>
      <c r="P114" s="2" t="s">
        <v>83</v>
      </c>
      <c r="Q114" s="49" t="s">
        <v>84</v>
      </c>
      <c r="R114" s="13" t="s">
        <v>55</v>
      </c>
      <c r="S114" s="14" t="s">
        <v>719</v>
      </c>
      <c r="T114" s="15"/>
      <c r="U114" s="50" t="s">
        <v>716</v>
      </c>
      <c r="V114" s="50" t="s">
        <v>720</v>
      </c>
      <c r="W114" s="50" t="s">
        <v>721</v>
      </c>
      <c r="X114" s="51">
        <v>1917</v>
      </c>
      <c r="Y114" s="52">
        <v>23962.5</v>
      </c>
      <c r="Z114" s="50" t="s">
        <v>722</v>
      </c>
      <c r="AB114" s="277"/>
      <c r="BH114" s="825"/>
      <c r="BI114" s="86"/>
      <c r="BJ114" s="796"/>
      <c r="BK114" s="797"/>
      <c r="BL114" s="687"/>
      <c r="BM114" s="799"/>
      <c r="BN114" s="800"/>
      <c r="BO114" s="825"/>
      <c r="BP114" s="802"/>
      <c r="BQ114" s="803"/>
    </row>
    <row r="115" spans="1:69">
      <c r="A115" s="1"/>
      <c r="B115" s="1">
        <v>52</v>
      </c>
      <c r="C115" s="2" t="s">
        <v>48</v>
      </c>
      <c r="D115" s="3" t="s">
        <v>723</v>
      </c>
      <c r="E115" s="2" t="s">
        <v>724</v>
      </c>
      <c r="F115" s="4">
        <v>1953</v>
      </c>
      <c r="G115" s="5">
        <v>23436</v>
      </c>
      <c r="H115" s="6" t="s">
        <v>168</v>
      </c>
      <c r="I115" s="7">
        <v>44970</v>
      </c>
      <c r="J115" s="8" t="s">
        <v>31120</v>
      </c>
      <c r="K115" s="9">
        <v>2</v>
      </c>
      <c r="L115" s="7">
        <v>44967</v>
      </c>
      <c r="M115" s="10"/>
      <c r="N115" s="11" t="s">
        <v>312</v>
      </c>
      <c r="O115" s="12" t="s">
        <v>52</v>
      </c>
      <c r="P115" s="2" t="s">
        <v>186</v>
      </c>
      <c r="Q115" s="49" t="s">
        <v>54</v>
      </c>
      <c r="R115" s="13" t="s">
        <v>55</v>
      </c>
      <c r="S115" s="14" t="s">
        <v>725</v>
      </c>
      <c r="T115" s="15"/>
      <c r="U115" s="50" t="s">
        <v>31121</v>
      </c>
      <c r="V115" s="50" t="s">
        <v>32477</v>
      </c>
      <c r="W115" s="50" t="s">
        <v>31122</v>
      </c>
      <c r="X115" s="51">
        <v>1953</v>
      </c>
      <c r="Y115" s="52">
        <v>24982.776000000002</v>
      </c>
      <c r="Z115" s="50" t="s">
        <v>30035</v>
      </c>
      <c r="AB115" s="277"/>
      <c r="BH115" s="825"/>
      <c r="BI115" s="86"/>
      <c r="BJ115" s="796"/>
      <c r="BK115" s="797"/>
      <c r="BL115" s="687"/>
      <c r="BM115" s="799"/>
      <c r="BN115" s="800"/>
      <c r="BO115" s="825"/>
      <c r="BP115" s="809"/>
      <c r="BQ115" s="803"/>
    </row>
    <row r="116" spans="1:69">
      <c r="A116" s="1">
        <v>1</v>
      </c>
      <c r="B116" s="1">
        <v>55</v>
      </c>
      <c r="C116" s="2" t="s">
        <v>301</v>
      </c>
      <c r="D116" s="3" t="s">
        <v>726</v>
      </c>
      <c r="E116" s="2" t="s">
        <v>727</v>
      </c>
      <c r="F116" s="4">
        <v>2300</v>
      </c>
      <c r="G116" s="5">
        <v>23000</v>
      </c>
      <c r="H116" s="6"/>
      <c r="I116" s="7">
        <v>44971</v>
      </c>
      <c r="J116" s="8" t="s">
        <v>728</v>
      </c>
      <c r="K116" s="9">
        <v>3</v>
      </c>
      <c r="L116" s="7">
        <v>44956</v>
      </c>
      <c r="M116" s="10"/>
      <c r="N116" s="11" t="s">
        <v>120</v>
      </c>
      <c r="O116" s="12" t="s">
        <v>52</v>
      </c>
      <c r="P116" s="2" t="s">
        <v>121</v>
      </c>
      <c r="Q116" s="49" t="s">
        <v>84</v>
      </c>
      <c r="R116" s="13" t="s">
        <v>164</v>
      </c>
      <c r="S116" s="14" t="s">
        <v>729</v>
      </c>
      <c r="T116" s="15"/>
      <c r="U116" s="50" t="s">
        <v>726</v>
      </c>
      <c r="V116" s="50" t="s">
        <v>730</v>
      </c>
      <c r="W116" s="50" t="s">
        <v>731</v>
      </c>
      <c r="X116" s="51">
        <v>2300</v>
      </c>
      <c r="Y116" s="52">
        <v>23805</v>
      </c>
      <c r="Z116" s="50" t="s">
        <v>732</v>
      </c>
      <c r="AB116" s="277"/>
      <c r="BH116" s="85"/>
      <c r="BI116" s="86"/>
      <c r="BJ116" s="804"/>
      <c r="BK116" s="805"/>
      <c r="BL116" s="687"/>
      <c r="BM116" s="806"/>
      <c r="BN116" s="807"/>
      <c r="BO116" s="85"/>
      <c r="BP116" s="809"/>
      <c r="BQ116" s="810"/>
    </row>
    <row r="117" spans="1:69">
      <c r="A117" s="1">
        <v>1</v>
      </c>
      <c r="B117" s="1">
        <v>55</v>
      </c>
      <c r="C117" s="2" t="s">
        <v>275</v>
      </c>
      <c r="D117" s="3" t="s">
        <v>733</v>
      </c>
      <c r="E117" s="2" t="s">
        <v>734</v>
      </c>
      <c r="F117" s="4">
        <v>1980</v>
      </c>
      <c r="G117" s="5">
        <v>23760</v>
      </c>
      <c r="H117" s="6"/>
      <c r="I117" s="7">
        <v>44971</v>
      </c>
      <c r="J117" s="8" t="s">
        <v>735</v>
      </c>
      <c r="K117" s="9">
        <v>2</v>
      </c>
      <c r="L117" s="7">
        <v>44967</v>
      </c>
      <c r="M117" s="10"/>
      <c r="N117" s="11" t="s">
        <v>181</v>
      </c>
      <c r="O117" s="12" t="s">
        <v>52</v>
      </c>
      <c r="P117" s="2" t="s">
        <v>186</v>
      </c>
      <c r="Q117" s="49" t="s">
        <v>54</v>
      </c>
      <c r="R117" s="13" t="s">
        <v>55</v>
      </c>
      <c r="S117" s="14" t="s">
        <v>736</v>
      </c>
      <c r="T117" s="15"/>
      <c r="U117" s="50" t="s">
        <v>733</v>
      </c>
      <c r="V117" s="50" t="s">
        <v>720</v>
      </c>
      <c r="W117" s="50" t="s">
        <v>737</v>
      </c>
      <c r="X117" s="51">
        <v>1980</v>
      </c>
      <c r="Y117" s="52">
        <v>24948</v>
      </c>
      <c r="Z117" s="50" t="s">
        <v>722</v>
      </c>
      <c r="AB117" s="277"/>
      <c r="BH117" s="85"/>
      <c r="BI117" s="86"/>
      <c r="BJ117" s="804"/>
      <c r="BK117" s="805"/>
      <c r="BL117" s="687"/>
      <c r="BM117" s="806"/>
      <c r="BN117" s="807"/>
      <c r="BO117" s="85"/>
      <c r="BP117" s="809"/>
      <c r="BQ117" s="803"/>
    </row>
    <row r="118" spans="1:69">
      <c r="A118" s="1">
        <v>1</v>
      </c>
      <c r="B118" s="1">
        <v>49</v>
      </c>
      <c r="C118" s="2" t="s">
        <v>48</v>
      </c>
      <c r="D118" s="3" t="s">
        <v>738</v>
      </c>
      <c r="E118" s="2" t="s">
        <v>739</v>
      </c>
      <c r="F118" s="4">
        <v>1980</v>
      </c>
      <c r="G118" s="5">
        <v>23760</v>
      </c>
      <c r="H118" s="6" t="s">
        <v>168</v>
      </c>
      <c r="I118" s="7">
        <v>44971</v>
      </c>
      <c r="J118" s="8" t="s">
        <v>740</v>
      </c>
      <c r="K118" s="9">
        <v>3</v>
      </c>
      <c r="L118" s="7">
        <v>44969</v>
      </c>
      <c r="M118" s="10"/>
      <c r="N118" s="11" t="s">
        <v>181</v>
      </c>
      <c r="O118" s="12" t="s">
        <v>52</v>
      </c>
      <c r="P118" s="2" t="s">
        <v>186</v>
      </c>
      <c r="Q118" s="49" t="s">
        <v>54</v>
      </c>
      <c r="R118" s="13" t="s">
        <v>55</v>
      </c>
      <c r="S118" s="14" t="s">
        <v>741</v>
      </c>
      <c r="T118" s="15"/>
      <c r="U118" s="50" t="s">
        <v>738</v>
      </c>
      <c r="V118" s="50" t="s">
        <v>742</v>
      </c>
      <c r="W118" s="50" t="s">
        <v>743</v>
      </c>
      <c r="X118" s="51">
        <v>1980</v>
      </c>
      <c r="Y118" s="52">
        <v>24948</v>
      </c>
      <c r="Z118" s="50" t="s">
        <v>744</v>
      </c>
      <c r="AB118" s="277"/>
      <c r="BH118" s="85"/>
      <c r="BI118" s="86"/>
      <c r="BJ118" s="804"/>
      <c r="BK118" s="805"/>
      <c r="BL118" s="688"/>
      <c r="BM118" s="806"/>
      <c r="BN118" s="807"/>
      <c r="BO118" s="808"/>
      <c r="BP118" s="809"/>
      <c r="BQ118" s="810"/>
    </row>
    <row r="119" spans="1:69">
      <c r="A119" s="1">
        <v>1</v>
      </c>
      <c r="B119" s="1">
        <v>50</v>
      </c>
      <c r="C119" s="2" t="s">
        <v>48</v>
      </c>
      <c r="D119" s="3" t="s">
        <v>745</v>
      </c>
      <c r="E119" s="2" t="s">
        <v>746</v>
      </c>
      <c r="F119" s="4">
        <v>1980</v>
      </c>
      <c r="G119" s="5">
        <v>23760</v>
      </c>
      <c r="H119" s="6" t="s">
        <v>168</v>
      </c>
      <c r="I119" s="7">
        <v>44971</v>
      </c>
      <c r="J119" s="8" t="s">
        <v>747</v>
      </c>
      <c r="K119" s="9">
        <v>4</v>
      </c>
      <c r="L119" s="7">
        <v>44969</v>
      </c>
      <c r="M119" s="10"/>
      <c r="N119" s="11" t="s">
        <v>181</v>
      </c>
      <c r="O119" s="12" t="s">
        <v>52</v>
      </c>
      <c r="P119" s="2" t="s">
        <v>186</v>
      </c>
      <c r="Q119" s="49" t="s">
        <v>54</v>
      </c>
      <c r="R119" s="13" t="s">
        <v>55</v>
      </c>
      <c r="S119" s="14" t="s">
        <v>741</v>
      </c>
      <c r="T119" s="15"/>
      <c r="U119" s="50" t="s">
        <v>745</v>
      </c>
      <c r="V119" s="50" t="s">
        <v>742</v>
      </c>
      <c r="W119" s="50" t="s">
        <v>748</v>
      </c>
      <c r="X119" s="51">
        <v>1980</v>
      </c>
      <c r="Y119" s="52">
        <v>24948</v>
      </c>
      <c r="Z119" s="50" t="s">
        <v>744</v>
      </c>
      <c r="AB119" s="277"/>
      <c r="BH119" s="825"/>
      <c r="BI119" s="232"/>
      <c r="BJ119" s="796"/>
      <c r="BK119" s="797"/>
      <c r="BL119" s="688"/>
      <c r="BM119" s="799"/>
      <c r="BN119" s="800"/>
      <c r="BO119" s="801"/>
      <c r="BP119" s="802"/>
      <c r="BQ119" s="803"/>
    </row>
    <row r="120" spans="1:69">
      <c r="A120" s="1">
        <v>1</v>
      </c>
      <c r="B120" s="1">
        <v>51</v>
      </c>
      <c r="C120" s="2" t="s">
        <v>48</v>
      </c>
      <c r="D120" s="3" t="s">
        <v>749</v>
      </c>
      <c r="E120" s="2" t="s">
        <v>750</v>
      </c>
      <c r="F120" s="4">
        <v>1953</v>
      </c>
      <c r="G120" s="5">
        <v>23436</v>
      </c>
      <c r="H120" s="6" t="s">
        <v>168</v>
      </c>
      <c r="I120" s="7">
        <v>44971</v>
      </c>
      <c r="J120" s="8" t="s">
        <v>30546</v>
      </c>
      <c r="K120" s="9">
        <v>2</v>
      </c>
      <c r="L120" s="7">
        <v>44967</v>
      </c>
      <c r="M120" s="10"/>
      <c r="N120" s="11" t="s">
        <v>312</v>
      </c>
      <c r="O120" s="12" t="s">
        <v>52</v>
      </c>
      <c r="P120" s="2" t="s">
        <v>186</v>
      </c>
      <c r="Q120" s="49" t="s">
        <v>54</v>
      </c>
      <c r="R120" s="13" t="s">
        <v>55</v>
      </c>
      <c r="S120" s="14" t="s">
        <v>751</v>
      </c>
      <c r="T120" s="15"/>
      <c r="U120" s="50" t="s">
        <v>30547</v>
      </c>
      <c r="V120" s="50" t="s">
        <v>32477</v>
      </c>
      <c r="W120" s="50" t="s">
        <v>31123</v>
      </c>
      <c r="X120" s="51">
        <v>1953</v>
      </c>
      <c r="Y120" s="52">
        <v>24982.776000000002</v>
      </c>
      <c r="Z120" s="50" t="s">
        <v>32478</v>
      </c>
      <c r="AB120" s="277"/>
      <c r="BH120" s="825"/>
      <c r="BI120" s="232"/>
      <c r="BJ120" s="796"/>
      <c r="BK120" s="805"/>
      <c r="BL120" s="688"/>
      <c r="BM120" s="799"/>
      <c r="BN120" s="800"/>
      <c r="BO120" s="825"/>
      <c r="BP120" s="802"/>
      <c r="BQ120" s="803"/>
    </row>
    <row r="121" spans="1:69">
      <c r="A121" s="1">
        <v>1</v>
      </c>
      <c r="B121" s="1">
        <v>46</v>
      </c>
      <c r="C121" s="2" t="s">
        <v>145</v>
      </c>
      <c r="D121" s="3" t="s">
        <v>752</v>
      </c>
      <c r="E121" s="2" t="s">
        <v>753</v>
      </c>
      <c r="F121" s="4">
        <v>1958</v>
      </c>
      <c r="G121" s="5">
        <v>23496</v>
      </c>
      <c r="H121" s="6" t="s">
        <v>205</v>
      </c>
      <c r="I121" s="7">
        <v>44971</v>
      </c>
      <c r="J121" s="8" t="s">
        <v>30548</v>
      </c>
      <c r="K121" s="9">
        <v>2</v>
      </c>
      <c r="L121" s="7">
        <v>44969</v>
      </c>
      <c r="M121" s="10" t="s">
        <v>176</v>
      </c>
      <c r="N121" s="11" t="s">
        <v>177</v>
      </c>
      <c r="O121" s="12" t="s">
        <v>52</v>
      </c>
      <c r="P121" s="2" t="s">
        <v>74</v>
      </c>
      <c r="Q121" s="49" t="s">
        <v>54</v>
      </c>
      <c r="R121" s="13" t="s">
        <v>55</v>
      </c>
      <c r="S121" s="14" t="s">
        <v>754</v>
      </c>
      <c r="T121" s="15"/>
      <c r="U121" s="50" t="s">
        <v>752</v>
      </c>
      <c r="V121" s="50" t="s">
        <v>755</v>
      </c>
      <c r="W121" s="50" t="s">
        <v>756</v>
      </c>
      <c r="X121" s="51">
        <v>1958</v>
      </c>
      <c r="Y121" s="52">
        <v>24678.14</v>
      </c>
      <c r="Z121" s="50" t="s">
        <v>744</v>
      </c>
      <c r="AB121" s="277"/>
      <c r="BH121" s="85"/>
      <c r="BI121" s="86"/>
      <c r="BJ121" s="804"/>
      <c r="BK121" s="805"/>
      <c r="BL121" s="688"/>
      <c r="BM121" s="806"/>
      <c r="BN121" s="807"/>
      <c r="BO121" s="808"/>
      <c r="BP121" s="809"/>
      <c r="BQ121" s="810"/>
    </row>
    <row r="122" spans="1:69">
      <c r="A122" s="1">
        <v>1</v>
      </c>
      <c r="B122" s="1">
        <v>45</v>
      </c>
      <c r="C122" s="2" t="s">
        <v>145</v>
      </c>
      <c r="D122" s="3" t="s">
        <v>757</v>
      </c>
      <c r="E122" s="2" t="s">
        <v>758</v>
      </c>
      <c r="F122" s="4">
        <v>1958</v>
      </c>
      <c r="G122" s="5">
        <v>23496</v>
      </c>
      <c r="H122" s="6" t="s">
        <v>205</v>
      </c>
      <c r="I122" s="7">
        <v>44971</v>
      </c>
      <c r="J122" s="8" t="s">
        <v>30549</v>
      </c>
      <c r="K122" s="9">
        <v>2</v>
      </c>
      <c r="L122" s="7">
        <v>44969</v>
      </c>
      <c r="M122" s="10" t="s">
        <v>176</v>
      </c>
      <c r="N122" s="11" t="s">
        <v>177</v>
      </c>
      <c r="O122" s="12" t="s">
        <v>52</v>
      </c>
      <c r="P122" s="2" t="s">
        <v>74</v>
      </c>
      <c r="Q122" s="49" t="s">
        <v>54</v>
      </c>
      <c r="R122" s="13" t="s">
        <v>55</v>
      </c>
      <c r="S122" s="14" t="s">
        <v>754</v>
      </c>
      <c r="T122" s="15"/>
      <c r="U122" s="50" t="s">
        <v>757</v>
      </c>
      <c r="V122" s="50" t="s">
        <v>755</v>
      </c>
      <c r="W122" s="50" t="s">
        <v>759</v>
      </c>
      <c r="X122" s="51">
        <v>1958</v>
      </c>
      <c r="Y122" s="52">
        <v>24678.14</v>
      </c>
      <c r="Z122" s="50" t="s">
        <v>744</v>
      </c>
      <c r="AB122" s="277"/>
      <c r="BH122" s="85"/>
      <c r="BI122" s="86"/>
      <c r="BJ122" s="804"/>
      <c r="BK122" s="805"/>
      <c r="BL122" s="688"/>
      <c r="BM122" s="806"/>
      <c r="BN122" s="807"/>
      <c r="BO122" s="808"/>
      <c r="BP122" s="802"/>
      <c r="BQ122" s="810"/>
    </row>
    <row r="123" spans="1:69">
      <c r="A123" s="1">
        <v>1</v>
      </c>
      <c r="B123" s="1">
        <v>48</v>
      </c>
      <c r="C123" s="2" t="s">
        <v>103</v>
      </c>
      <c r="D123" s="3" t="s">
        <v>760</v>
      </c>
      <c r="E123" s="2" t="s">
        <v>761</v>
      </c>
      <c r="F123" s="4">
        <v>1568</v>
      </c>
      <c r="G123" s="5">
        <v>23520</v>
      </c>
      <c r="H123" s="6" t="s">
        <v>254</v>
      </c>
      <c r="I123" s="7">
        <v>44971</v>
      </c>
      <c r="J123" s="8">
        <v>92</v>
      </c>
      <c r="K123" s="9">
        <v>3</v>
      </c>
      <c r="L123" s="7">
        <v>44967</v>
      </c>
      <c r="M123" s="10"/>
      <c r="N123" s="11" t="s">
        <v>95</v>
      </c>
      <c r="O123" s="12" t="s">
        <v>52</v>
      </c>
      <c r="P123" s="2" t="s">
        <v>240</v>
      </c>
      <c r="Q123" s="49" t="s">
        <v>54</v>
      </c>
      <c r="R123" s="13" t="s">
        <v>55</v>
      </c>
      <c r="S123" s="14" t="s">
        <v>762</v>
      </c>
      <c r="T123" s="15"/>
      <c r="U123" s="50" t="s">
        <v>30550</v>
      </c>
      <c r="V123" s="50" t="s">
        <v>32477</v>
      </c>
      <c r="W123" s="50" t="s">
        <v>32479</v>
      </c>
      <c r="X123" s="51">
        <v>1568</v>
      </c>
      <c r="Y123" s="52">
        <v>24304</v>
      </c>
      <c r="Z123" s="50" t="s">
        <v>32478</v>
      </c>
      <c r="AB123" s="277"/>
      <c r="BH123" s="85"/>
      <c r="BI123" s="86"/>
      <c r="BJ123" s="804"/>
      <c r="BK123" s="805"/>
      <c r="BL123" s="688"/>
      <c r="BM123" s="806"/>
      <c r="BN123" s="807"/>
      <c r="BO123" s="808"/>
      <c r="BP123" s="809"/>
      <c r="BQ123" s="810"/>
    </row>
    <row r="124" spans="1:69">
      <c r="A124" s="1">
        <v>1</v>
      </c>
      <c r="B124" s="1">
        <v>51</v>
      </c>
      <c r="C124" s="2" t="s">
        <v>103</v>
      </c>
      <c r="D124" s="3" t="s">
        <v>763</v>
      </c>
      <c r="E124" s="2" t="s">
        <v>764</v>
      </c>
      <c r="F124" s="4">
        <v>1960</v>
      </c>
      <c r="G124" s="5">
        <v>23520</v>
      </c>
      <c r="H124" s="6"/>
      <c r="I124" s="7">
        <v>44971</v>
      </c>
      <c r="J124" s="8" t="s">
        <v>765</v>
      </c>
      <c r="K124" s="9">
        <v>3</v>
      </c>
      <c r="L124" s="7">
        <v>44967</v>
      </c>
      <c r="M124" s="10"/>
      <c r="N124" s="11" t="s">
        <v>95</v>
      </c>
      <c r="O124" s="12" t="s">
        <v>52</v>
      </c>
      <c r="P124" s="2" t="s">
        <v>83</v>
      </c>
      <c r="Q124" s="49" t="s">
        <v>84</v>
      </c>
      <c r="R124" s="13" t="s">
        <v>55</v>
      </c>
      <c r="S124" s="14" t="s">
        <v>766</v>
      </c>
      <c r="T124" s="15"/>
      <c r="U124" s="50" t="s">
        <v>30551</v>
      </c>
      <c r="V124" s="50" t="s">
        <v>32477</v>
      </c>
      <c r="W124" s="50" t="s">
        <v>31124</v>
      </c>
      <c r="X124" s="51">
        <v>1960</v>
      </c>
      <c r="Y124" s="52">
        <v>24500</v>
      </c>
      <c r="Z124" s="50" t="s">
        <v>32480</v>
      </c>
      <c r="AB124" s="277"/>
      <c r="BH124" s="85"/>
      <c r="BI124" s="86"/>
      <c r="BJ124" s="804"/>
      <c r="BK124" s="805"/>
      <c r="BL124" s="688"/>
      <c r="BM124" s="806"/>
      <c r="BN124" s="807"/>
      <c r="BO124" s="808"/>
      <c r="BP124" s="809"/>
      <c r="BQ124" s="810"/>
    </row>
    <row r="125" spans="1:69">
      <c r="A125" s="1">
        <v>1</v>
      </c>
      <c r="B125" s="1">
        <v>59</v>
      </c>
      <c r="C125" s="2" t="s">
        <v>767</v>
      </c>
      <c r="D125" s="3" t="s">
        <v>768</v>
      </c>
      <c r="E125" s="2" t="s">
        <v>769</v>
      </c>
      <c r="F125" s="4">
        <v>1948</v>
      </c>
      <c r="G125" s="5">
        <v>23376</v>
      </c>
      <c r="H125" s="6"/>
      <c r="I125" s="7">
        <v>44972</v>
      </c>
      <c r="J125" s="8" t="s">
        <v>464</v>
      </c>
      <c r="K125" s="9">
        <v>4</v>
      </c>
      <c r="L125" s="7">
        <v>44967</v>
      </c>
      <c r="M125" s="10"/>
      <c r="N125" s="11" t="s">
        <v>30132</v>
      </c>
      <c r="O125" s="12" t="s">
        <v>52</v>
      </c>
      <c r="P125" s="2" t="s">
        <v>770</v>
      </c>
      <c r="Q125" s="49" t="s">
        <v>32443</v>
      </c>
      <c r="R125" s="13" t="s">
        <v>55</v>
      </c>
      <c r="S125" s="14" t="s">
        <v>771</v>
      </c>
      <c r="T125" s="15"/>
      <c r="U125" s="50" t="s">
        <v>32481</v>
      </c>
      <c r="V125" s="50" t="s">
        <v>30034</v>
      </c>
      <c r="W125" s="50" t="s">
        <v>31125</v>
      </c>
      <c r="X125" s="51">
        <v>1948</v>
      </c>
      <c r="Y125" s="52">
        <v>24323.27</v>
      </c>
      <c r="Z125" s="50" t="s">
        <v>30035</v>
      </c>
      <c r="AB125" s="277"/>
      <c r="BH125" s="85"/>
      <c r="BI125" s="232"/>
      <c r="BJ125" s="804"/>
      <c r="BK125" s="805"/>
      <c r="BL125" s="687"/>
      <c r="BM125" s="806"/>
      <c r="BN125" s="807"/>
      <c r="BO125" s="808"/>
      <c r="BP125" s="809"/>
      <c r="BQ125" s="810"/>
    </row>
    <row r="126" spans="1:69">
      <c r="A126" s="1">
        <v>1</v>
      </c>
      <c r="B126" s="1">
        <v>47</v>
      </c>
      <c r="C126" s="2" t="s">
        <v>103</v>
      </c>
      <c r="D126" s="3" t="s">
        <v>772</v>
      </c>
      <c r="E126" s="2" t="s">
        <v>773</v>
      </c>
      <c r="F126" s="4">
        <v>1512</v>
      </c>
      <c r="G126" s="5">
        <v>22680</v>
      </c>
      <c r="H126" s="6" t="s">
        <v>254</v>
      </c>
      <c r="I126" s="7">
        <v>44972</v>
      </c>
      <c r="J126" s="8" t="s">
        <v>774</v>
      </c>
      <c r="K126" s="9">
        <v>4</v>
      </c>
      <c r="L126" s="7">
        <v>44967</v>
      </c>
      <c r="M126" s="10"/>
      <c r="N126" s="11" t="s">
        <v>775</v>
      </c>
      <c r="O126" s="12" t="s">
        <v>52</v>
      </c>
      <c r="P126" s="2" t="s">
        <v>121</v>
      </c>
      <c r="Q126" s="49" t="s">
        <v>32443</v>
      </c>
      <c r="R126" s="13" t="s">
        <v>55</v>
      </c>
      <c r="S126" s="14" t="s">
        <v>776</v>
      </c>
      <c r="T126" s="15"/>
      <c r="U126" s="50" t="s">
        <v>31126</v>
      </c>
      <c r="V126" s="50" t="s">
        <v>30034</v>
      </c>
      <c r="W126" s="50" t="s">
        <v>30552</v>
      </c>
      <c r="X126" s="51">
        <v>1512</v>
      </c>
      <c r="Y126" s="52">
        <v>23466.240000000002</v>
      </c>
      <c r="Z126" s="50" t="s">
        <v>30035</v>
      </c>
      <c r="AB126" s="277"/>
      <c r="BH126" s="85"/>
      <c r="BI126" s="232"/>
      <c r="BJ126" s="804"/>
      <c r="BK126" s="805"/>
      <c r="BL126" s="687"/>
      <c r="BM126" s="806"/>
      <c r="BN126" s="807"/>
      <c r="BO126" s="85"/>
      <c r="BP126" s="809"/>
      <c r="BQ126" s="810"/>
    </row>
    <row r="127" spans="1:69" ht="22.5">
      <c r="A127" s="1">
        <v>1</v>
      </c>
      <c r="B127" s="1">
        <v>35</v>
      </c>
      <c r="C127" s="2" t="s">
        <v>103</v>
      </c>
      <c r="D127" s="3" t="s">
        <v>777</v>
      </c>
      <c r="E127" s="2" t="s">
        <v>778</v>
      </c>
      <c r="F127" s="4">
        <v>1452</v>
      </c>
      <c r="G127" s="5">
        <v>21780</v>
      </c>
      <c r="H127" s="6" t="s">
        <v>254</v>
      </c>
      <c r="I127" s="7">
        <v>44972</v>
      </c>
      <c r="J127" s="8" t="s">
        <v>779</v>
      </c>
      <c r="K127" s="9">
        <v>3</v>
      </c>
      <c r="L127" s="7">
        <v>44969</v>
      </c>
      <c r="M127" s="10"/>
      <c r="N127" s="11" t="s">
        <v>477</v>
      </c>
      <c r="O127" s="12" t="s">
        <v>52</v>
      </c>
      <c r="P127" s="2" t="s">
        <v>121</v>
      </c>
      <c r="Q127" s="49" t="s">
        <v>31127</v>
      </c>
      <c r="R127" s="13" t="s">
        <v>55</v>
      </c>
      <c r="S127" s="14" t="s">
        <v>780</v>
      </c>
      <c r="T127" s="15"/>
      <c r="U127" s="50" t="s">
        <v>777</v>
      </c>
      <c r="V127" s="50" t="s">
        <v>742</v>
      </c>
      <c r="W127" s="50" t="s">
        <v>781</v>
      </c>
      <c r="X127" s="51">
        <v>1452</v>
      </c>
      <c r="Y127" s="52">
        <v>22716.54</v>
      </c>
      <c r="Z127" s="50" t="s">
        <v>744</v>
      </c>
      <c r="AB127" s="277"/>
      <c r="BH127" s="85"/>
      <c r="BI127" s="232"/>
      <c r="BJ127" s="804"/>
      <c r="BK127" s="805"/>
      <c r="BL127" s="687"/>
      <c r="BM127" s="806"/>
      <c r="BN127" s="807"/>
      <c r="BO127" s="808"/>
      <c r="BP127" s="809"/>
      <c r="BQ127" s="810"/>
    </row>
    <row r="128" spans="1:69">
      <c r="A128" s="1">
        <v>1</v>
      </c>
      <c r="B128" s="1">
        <v>36</v>
      </c>
      <c r="C128" s="2" t="s">
        <v>103</v>
      </c>
      <c r="D128" s="3" t="s">
        <v>782</v>
      </c>
      <c r="E128" s="2" t="s">
        <v>783</v>
      </c>
      <c r="F128" s="4">
        <v>1500</v>
      </c>
      <c r="G128" s="5">
        <v>22500</v>
      </c>
      <c r="H128" s="6" t="s">
        <v>254</v>
      </c>
      <c r="I128" s="7">
        <v>44972</v>
      </c>
      <c r="J128" s="8" t="s">
        <v>784</v>
      </c>
      <c r="K128" s="9">
        <v>2</v>
      </c>
      <c r="L128" s="7">
        <v>44969</v>
      </c>
      <c r="M128" s="10"/>
      <c r="N128" s="11" t="s">
        <v>234</v>
      </c>
      <c r="O128" s="12" t="s">
        <v>52</v>
      </c>
      <c r="P128" s="2" t="s">
        <v>121</v>
      </c>
      <c r="Q128" s="49" t="s">
        <v>31106</v>
      </c>
      <c r="R128" s="13" t="s">
        <v>55</v>
      </c>
      <c r="S128" s="14" t="s">
        <v>785</v>
      </c>
      <c r="T128" s="15"/>
      <c r="U128" s="50" t="s">
        <v>782</v>
      </c>
      <c r="V128" s="50" t="s">
        <v>742</v>
      </c>
      <c r="W128" s="50" t="s">
        <v>786</v>
      </c>
      <c r="X128" s="51">
        <v>1500</v>
      </c>
      <c r="Y128" s="52">
        <v>23310</v>
      </c>
      <c r="Z128" s="50" t="s">
        <v>744</v>
      </c>
      <c r="AB128" s="277"/>
      <c r="BH128" s="85"/>
      <c r="BI128" s="86"/>
      <c r="BJ128" s="804"/>
      <c r="BK128" s="805"/>
      <c r="BL128" s="687"/>
      <c r="BM128" s="806"/>
      <c r="BN128" s="807"/>
      <c r="BO128" s="808"/>
      <c r="BP128" s="809"/>
      <c r="BQ128" s="810"/>
    </row>
    <row r="129" spans="1:69">
      <c r="A129" s="1">
        <v>1</v>
      </c>
      <c r="B129" s="1">
        <v>37</v>
      </c>
      <c r="C129" s="2" t="s">
        <v>103</v>
      </c>
      <c r="D129" s="3" t="s">
        <v>787</v>
      </c>
      <c r="E129" s="2" t="s">
        <v>788</v>
      </c>
      <c r="F129" s="4">
        <v>1568</v>
      </c>
      <c r="G129" s="5">
        <v>23520</v>
      </c>
      <c r="H129" s="6" t="s">
        <v>254</v>
      </c>
      <c r="I129" s="7">
        <v>44972</v>
      </c>
      <c r="J129" s="8">
        <v>15</v>
      </c>
      <c r="K129" s="9">
        <v>4</v>
      </c>
      <c r="L129" s="7">
        <v>44969</v>
      </c>
      <c r="M129" s="10"/>
      <c r="N129" s="11" t="s">
        <v>95</v>
      </c>
      <c r="O129" s="12" t="s">
        <v>52</v>
      </c>
      <c r="P129" s="2" t="s">
        <v>240</v>
      </c>
      <c r="Q129" s="49" t="s">
        <v>54</v>
      </c>
      <c r="R129" s="13" t="s">
        <v>55</v>
      </c>
      <c r="S129" s="14" t="s">
        <v>789</v>
      </c>
      <c r="T129" s="15"/>
      <c r="U129" s="50" t="s">
        <v>30553</v>
      </c>
      <c r="V129" s="50" t="s">
        <v>30133</v>
      </c>
      <c r="W129" s="50" t="s">
        <v>31128</v>
      </c>
      <c r="X129" s="51">
        <v>1568</v>
      </c>
      <c r="Y129" s="52">
        <v>24304</v>
      </c>
      <c r="Z129" s="50" t="s">
        <v>31129</v>
      </c>
      <c r="AB129" s="277"/>
      <c r="BH129" s="85"/>
      <c r="BI129" s="232"/>
      <c r="BJ129" s="804"/>
      <c r="BK129" s="805"/>
      <c r="BL129" s="687"/>
      <c r="BM129" s="806"/>
      <c r="BN129" s="807"/>
      <c r="BO129" s="808"/>
      <c r="BP129" s="809"/>
      <c r="BQ129" s="810"/>
    </row>
    <row r="130" spans="1:69">
      <c r="A130" s="1">
        <v>1</v>
      </c>
      <c r="B130" s="1">
        <v>42</v>
      </c>
      <c r="C130" s="2" t="s">
        <v>589</v>
      </c>
      <c r="D130" s="3" t="s">
        <v>790</v>
      </c>
      <c r="E130" s="2" t="s">
        <v>791</v>
      </c>
      <c r="F130" s="4">
        <v>1940</v>
      </c>
      <c r="G130" s="5">
        <v>23280</v>
      </c>
      <c r="H130" s="6"/>
      <c r="I130" s="7">
        <v>44973</v>
      </c>
      <c r="J130" s="8" t="s">
        <v>792</v>
      </c>
      <c r="K130" s="9">
        <v>4</v>
      </c>
      <c r="L130" s="7">
        <v>44967</v>
      </c>
      <c r="M130" s="10" t="s">
        <v>136</v>
      </c>
      <c r="N130" s="11" t="s">
        <v>674</v>
      </c>
      <c r="O130" s="12" t="s">
        <v>52</v>
      </c>
      <c r="P130" s="2" t="s">
        <v>74</v>
      </c>
      <c r="Q130" s="49" t="s">
        <v>32482</v>
      </c>
      <c r="R130" s="13" t="s">
        <v>55</v>
      </c>
      <c r="S130" s="14" t="s">
        <v>793</v>
      </c>
      <c r="T130" s="15"/>
      <c r="U130" s="50" t="s">
        <v>790</v>
      </c>
      <c r="V130" s="50" t="s">
        <v>720</v>
      </c>
      <c r="W130" s="50" t="s">
        <v>794</v>
      </c>
      <c r="X130" s="51">
        <v>1940</v>
      </c>
      <c r="Y130" s="52">
        <v>24357.25</v>
      </c>
      <c r="Z130" s="50" t="s">
        <v>795</v>
      </c>
      <c r="AB130" s="277"/>
      <c r="BH130" s="85"/>
      <c r="BI130" s="232"/>
      <c r="BJ130" s="804"/>
      <c r="BK130" s="805"/>
      <c r="BL130" s="687"/>
      <c r="BM130" s="806"/>
      <c r="BN130" s="807"/>
      <c r="BO130" s="808"/>
      <c r="BP130" s="809"/>
      <c r="BQ130" s="810"/>
    </row>
    <row r="131" spans="1:69">
      <c r="A131" s="1">
        <v>1</v>
      </c>
      <c r="B131" s="1">
        <v>40</v>
      </c>
      <c r="C131" s="2" t="s">
        <v>589</v>
      </c>
      <c r="D131" s="3" t="s">
        <v>796</v>
      </c>
      <c r="E131" s="2" t="s">
        <v>797</v>
      </c>
      <c r="F131" s="4">
        <v>1958</v>
      </c>
      <c r="G131" s="5">
        <v>23496</v>
      </c>
      <c r="H131" s="6"/>
      <c r="I131" s="7">
        <v>44973</v>
      </c>
      <c r="J131" s="8" t="s">
        <v>32483</v>
      </c>
      <c r="K131" s="9">
        <v>2</v>
      </c>
      <c r="L131" s="7">
        <v>44967</v>
      </c>
      <c r="M131" s="10" t="s">
        <v>798</v>
      </c>
      <c r="N131" s="11" t="s">
        <v>288</v>
      </c>
      <c r="O131" s="12" t="s">
        <v>52</v>
      </c>
      <c r="P131" s="2" t="s">
        <v>153</v>
      </c>
      <c r="Q131" s="49" t="s">
        <v>31130</v>
      </c>
      <c r="R131" s="13" t="s">
        <v>55</v>
      </c>
      <c r="S131" s="14" t="s">
        <v>799</v>
      </c>
      <c r="T131" s="15"/>
      <c r="U131" s="50" t="s">
        <v>796</v>
      </c>
      <c r="V131" s="50" t="s">
        <v>755</v>
      </c>
      <c r="W131" s="50" t="s">
        <v>800</v>
      </c>
      <c r="X131" s="51">
        <v>1958</v>
      </c>
      <c r="Y131" s="52">
        <v>24583.27</v>
      </c>
      <c r="Z131" s="50" t="s">
        <v>744</v>
      </c>
      <c r="AB131" s="277"/>
      <c r="BH131" s="825"/>
      <c r="BI131" s="232"/>
      <c r="BJ131" s="796"/>
      <c r="BK131" s="797"/>
      <c r="BL131" s="688"/>
      <c r="BM131" s="799"/>
      <c r="BN131" s="800"/>
      <c r="BO131" s="801"/>
      <c r="BP131" s="802"/>
      <c r="BQ131" s="803"/>
    </row>
    <row r="132" spans="1:69">
      <c r="A132" s="1">
        <v>1</v>
      </c>
      <c r="B132" s="1">
        <v>41</v>
      </c>
      <c r="C132" s="2" t="s">
        <v>589</v>
      </c>
      <c r="D132" s="3" t="s">
        <v>801</v>
      </c>
      <c r="E132" s="2" t="s">
        <v>802</v>
      </c>
      <c r="F132" s="4">
        <v>1958</v>
      </c>
      <c r="G132" s="5">
        <v>23496</v>
      </c>
      <c r="H132" s="6"/>
      <c r="I132" s="7">
        <v>44973</v>
      </c>
      <c r="J132" s="8" t="s">
        <v>30554</v>
      </c>
      <c r="K132" s="9">
        <v>2</v>
      </c>
      <c r="L132" s="7">
        <v>44969</v>
      </c>
      <c r="M132" s="10" t="s">
        <v>798</v>
      </c>
      <c r="N132" s="11" t="s">
        <v>288</v>
      </c>
      <c r="O132" s="12" t="s">
        <v>52</v>
      </c>
      <c r="P132" s="2" t="s">
        <v>153</v>
      </c>
      <c r="Q132" s="49" t="s">
        <v>31130</v>
      </c>
      <c r="R132" s="13" t="s">
        <v>55</v>
      </c>
      <c r="S132" s="14" t="s">
        <v>803</v>
      </c>
      <c r="T132" s="15"/>
      <c r="U132" s="50" t="s">
        <v>801</v>
      </c>
      <c r="V132" s="50" t="s">
        <v>755</v>
      </c>
      <c r="W132" s="50" t="s">
        <v>804</v>
      </c>
      <c r="X132" s="51">
        <v>1958</v>
      </c>
      <c r="Y132" s="52">
        <v>24583.3</v>
      </c>
      <c r="Z132" s="50" t="s">
        <v>744</v>
      </c>
      <c r="AB132" s="277"/>
      <c r="BH132" s="85"/>
      <c r="BI132" s="232"/>
      <c r="BJ132" s="804"/>
      <c r="BK132" s="805"/>
      <c r="BL132" s="687"/>
      <c r="BM132" s="806"/>
      <c r="BN132" s="807"/>
      <c r="BO132" s="85"/>
      <c r="BP132" s="809"/>
      <c r="BQ132" s="810"/>
    </row>
    <row r="133" spans="1:69">
      <c r="A133" s="1">
        <v>1</v>
      </c>
      <c r="B133" s="1">
        <v>54</v>
      </c>
      <c r="C133" s="2" t="s">
        <v>145</v>
      </c>
      <c r="D133" s="3" t="s">
        <v>805</v>
      </c>
      <c r="E133" s="2" t="s">
        <v>806</v>
      </c>
      <c r="F133" s="4">
        <v>1940</v>
      </c>
      <c r="G133" s="5">
        <v>23280</v>
      </c>
      <c r="H133" s="6" t="s">
        <v>205</v>
      </c>
      <c r="I133" s="7">
        <v>44973</v>
      </c>
      <c r="J133" s="8">
        <v>38</v>
      </c>
      <c r="K133" s="9">
        <v>3</v>
      </c>
      <c r="L133" s="7">
        <v>44971</v>
      </c>
      <c r="M133" s="10"/>
      <c r="N133" s="11" t="s">
        <v>674</v>
      </c>
      <c r="O133" s="12" t="s">
        <v>52</v>
      </c>
      <c r="P133" s="2" t="s">
        <v>74</v>
      </c>
      <c r="Q133" s="49" t="s">
        <v>32443</v>
      </c>
      <c r="R133" s="13" t="s">
        <v>55</v>
      </c>
      <c r="S133" s="14" t="s">
        <v>807</v>
      </c>
      <c r="T133" s="15"/>
      <c r="U133" s="50" t="s">
        <v>805</v>
      </c>
      <c r="V133" s="50" t="s">
        <v>808</v>
      </c>
      <c r="W133" s="50" t="s">
        <v>809</v>
      </c>
      <c r="X133" s="51">
        <v>1940</v>
      </c>
      <c r="Y133" s="52">
        <v>24357.23</v>
      </c>
      <c r="Z133" s="50" t="s">
        <v>32484</v>
      </c>
      <c r="AB133" s="277"/>
      <c r="BH133" s="811"/>
      <c r="BI133" s="86"/>
      <c r="BJ133" s="804"/>
      <c r="BK133" s="805"/>
      <c r="BL133" s="687"/>
      <c r="BM133" s="806"/>
      <c r="BN133" s="807"/>
      <c r="BO133" s="808"/>
      <c r="BP133" s="809"/>
      <c r="BQ133" s="810"/>
    </row>
    <row r="134" spans="1:69">
      <c r="A134" s="1">
        <v>1</v>
      </c>
      <c r="B134" s="1">
        <v>60</v>
      </c>
      <c r="C134" s="2" t="s">
        <v>589</v>
      </c>
      <c r="D134" s="3" t="s">
        <v>810</v>
      </c>
      <c r="E134" s="2" t="s">
        <v>811</v>
      </c>
      <c r="F134" s="4">
        <v>1929</v>
      </c>
      <c r="G134" s="5">
        <v>23148</v>
      </c>
      <c r="H134" s="6"/>
      <c r="I134" s="7">
        <v>44974</v>
      </c>
      <c r="J134" s="8" t="s">
        <v>812</v>
      </c>
      <c r="K134" s="9">
        <v>4</v>
      </c>
      <c r="L134" s="7">
        <v>44969</v>
      </c>
      <c r="M134" s="10"/>
      <c r="N134" s="11" t="s">
        <v>73</v>
      </c>
      <c r="O134" s="12" t="s">
        <v>52</v>
      </c>
      <c r="P134" s="2" t="s">
        <v>74</v>
      </c>
      <c r="Q134" s="49"/>
      <c r="R134" s="13" t="s">
        <v>55</v>
      </c>
      <c r="S134" s="14" t="s">
        <v>813</v>
      </c>
      <c r="T134" s="15"/>
      <c r="U134" s="50" t="s">
        <v>810</v>
      </c>
      <c r="V134" s="50" t="s">
        <v>755</v>
      </c>
      <c r="W134" s="50" t="s">
        <v>814</v>
      </c>
      <c r="X134" s="51">
        <v>1929</v>
      </c>
      <c r="Y134" s="52">
        <v>24219.41</v>
      </c>
      <c r="Z134" s="50" t="s">
        <v>744</v>
      </c>
      <c r="AB134" s="277"/>
      <c r="BH134" s="825"/>
      <c r="BI134" s="232"/>
      <c r="BJ134" s="796"/>
      <c r="BK134" s="797"/>
      <c r="BL134" s="688"/>
      <c r="BM134" s="799"/>
      <c r="BN134" s="800"/>
      <c r="BO134" s="801"/>
      <c r="BP134" s="802"/>
      <c r="BQ134" s="803"/>
    </row>
    <row r="135" spans="1:69">
      <c r="A135" s="1">
        <v>1</v>
      </c>
      <c r="B135" s="1">
        <v>43</v>
      </c>
      <c r="C135" s="2" t="s">
        <v>589</v>
      </c>
      <c r="D135" s="3" t="s">
        <v>815</v>
      </c>
      <c r="E135" s="2" t="s">
        <v>816</v>
      </c>
      <c r="F135" s="4">
        <v>1958</v>
      </c>
      <c r="G135" s="5">
        <v>23496</v>
      </c>
      <c r="H135" s="6"/>
      <c r="I135" s="7">
        <v>44974</v>
      </c>
      <c r="J135" s="8" t="s">
        <v>817</v>
      </c>
      <c r="K135" s="9">
        <v>4</v>
      </c>
      <c r="L135" s="7">
        <v>44969</v>
      </c>
      <c r="M135" s="10" t="s">
        <v>151</v>
      </c>
      <c r="N135" s="11" t="s">
        <v>152</v>
      </c>
      <c r="O135" s="12" t="s">
        <v>52</v>
      </c>
      <c r="P135" s="2" t="s">
        <v>153</v>
      </c>
      <c r="Q135" s="49"/>
      <c r="R135" s="13" t="s">
        <v>55</v>
      </c>
      <c r="S135" s="14" t="s">
        <v>818</v>
      </c>
      <c r="T135" s="15"/>
      <c r="U135" s="50" t="s">
        <v>815</v>
      </c>
      <c r="V135" s="50" t="s">
        <v>808</v>
      </c>
      <c r="W135" s="50" t="s">
        <v>819</v>
      </c>
      <c r="X135" s="51">
        <v>1958</v>
      </c>
      <c r="Y135" s="52">
        <v>24583.32</v>
      </c>
      <c r="Z135" s="50" t="s">
        <v>820</v>
      </c>
      <c r="AB135" s="277"/>
      <c r="BH135" s="811"/>
      <c r="BI135" s="86"/>
      <c r="BJ135" s="804"/>
      <c r="BK135" s="805"/>
      <c r="BL135" s="687"/>
      <c r="BM135" s="806"/>
      <c r="BN135" s="807"/>
      <c r="BO135" s="808"/>
      <c r="BP135" s="809"/>
      <c r="BQ135" s="810"/>
    </row>
    <row r="136" spans="1:69">
      <c r="A136" s="1">
        <v>1</v>
      </c>
      <c r="B136" s="1">
        <v>41</v>
      </c>
      <c r="C136" s="2" t="s">
        <v>126</v>
      </c>
      <c r="D136" s="3" t="s">
        <v>821</v>
      </c>
      <c r="E136" s="2" t="s">
        <v>822</v>
      </c>
      <c r="F136" s="4">
        <v>1925</v>
      </c>
      <c r="G136" s="5">
        <v>23100</v>
      </c>
      <c r="H136" s="6"/>
      <c r="I136" s="7">
        <v>44974</v>
      </c>
      <c r="J136" s="8" t="s">
        <v>823</v>
      </c>
      <c r="K136" s="9">
        <v>2</v>
      </c>
      <c r="L136" s="7">
        <v>44973</v>
      </c>
      <c r="M136" s="10" t="s">
        <v>151</v>
      </c>
      <c r="N136" s="11" t="s">
        <v>604</v>
      </c>
      <c r="O136" s="12" t="s">
        <v>52</v>
      </c>
      <c r="P136" s="2" t="s">
        <v>824</v>
      </c>
      <c r="Q136" s="49" t="s">
        <v>32443</v>
      </c>
      <c r="R136" s="13" t="s">
        <v>64</v>
      </c>
      <c r="S136" s="14" t="s">
        <v>825</v>
      </c>
      <c r="T136" s="15"/>
      <c r="U136" s="50" t="s">
        <v>821</v>
      </c>
      <c r="V136" s="50" t="s">
        <v>826</v>
      </c>
      <c r="W136" s="50" t="s">
        <v>827</v>
      </c>
      <c r="X136" s="51">
        <v>1925</v>
      </c>
      <c r="Y136" s="52">
        <v>24640</v>
      </c>
      <c r="Z136" s="50" t="s">
        <v>828</v>
      </c>
      <c r="AB136" s="277"/>
      <c r="BH136" s="85"/>
      <c r="BI136" s="86"/>
      <c r="BJ136" s="804"/>
      <c r="BK136" s="805"/>
      <c r="BL136" s="687"/>
      <c r="BM136" s="806"/>
      <c r="BN136" s="807"/>
      <c r="BO136" s="808"/>
      <c r="BP136" s="809"/>
      <c r="BQ136" s="810"/>
    </row>
    <row r="137" spans="1:69">
      <c r="A137" s="1">
        <v>1</v>
      </c>
      <c r="B137" s="1">
        <v>42</v>
      </c>
      <c r="C137" s="2" t="s">
        <v>275</v>
      </c>
      <c r="D137" s="3" t="s">
        <v>829</v>
      </c>
      <c r="E137" s="2" t="s">
        <v>830</v>
      </c>
      <c r="F137" s="4">
        <v>1815</v>
      </c>
      <c r="G137" s="5">
        <v>21780</v>
      </c>
      <c r="H137" s="6"/>
      <c r="I137" s="7">
        <v>44978</v>
      </c>
      <c r="J137" s="8" t="s">
        <v>831</v>
      </c>
      <c r="K137" s="9">
        <v>4</v>
      </c>
      <c r="L137" s="7">
        <v>44975</v>
      </c>
      <c r="M137" s="10"/>
      <c r="N137" s="11" t="s">
        <v>234</v>
      </c>
      <c r="O137" s="12" t="s">
        <v>52</v>
      </c>
      <c r="P137" s="2" t="s">
        <v>235</v>
      </c>
      <c r="Q137" s="49" t="s">
        <v>31064</v>
      </c>
      <c r="R137" s="13" t="s">
        <v>55</v>
      </c>
      <c r="S137" s="14" t="s">
        <v>832</v>
      </c>
      <c r="T137" s="15"/>
      <c r="U137" s="50" t="s">
        <v>829</v>
      </c>
      <c r="V137" s="50" t="s">
        <v>833</v>
      </c>
      <c r="W137" s="50" t="s">
        <v>834</v>
      </c>
      <c r="X137" s="51">
        <v>1815</v>
      </c>
      <c r="Y137" s="52">
        <v>22956.12</v>
      </c>
      <c r="Z137" s="50" t="s">
        <v>32485</v>
      </c>
      <c r="AB137" s="277"/>
      <c r="BH137" s="811"/>
      <c r="BI137" s="232"/>
      <c r="BJ137" s="796"/>
      <c r="BK137" s="797"/>
      <c r="BL137" s="688"/>
      <c r="BM137" s="799"/>
      <c r="BN137" s="800"/>
      <c r="BO137" s="801"/>
      <c r="BP137" s="802"/>
      <c r="BQ137" s="803"/>
    </row>
    <row r="138" spans="1:69">
      <c r="A138" s="1">
        <v>1</v>
      </c>
      <c r="B138" s="1">
        <v>53</v>
      </c>
      <c r="C138" s="2" t="s">
        <v>103</v>
      </c>
      <c r="D138" s="3" t="s">
        <v>835</v>
      </c>
      <c r="E138" s="2" t="s">
        <v>836</v>
      </c>
      <c r="F138" s="4">
        <v>1500</v>
      </c>
      <c r="G138" s="5">
        <v>22500</v>
      </c>
      <c r="H138" s="6" t="s">
        <v>254</v>
      </c>
      <c r="I138" s="7">
        <v>44978</v>
      </c>
      <c r="J138" s="8" t="s">
        <v>837</v>
      </c>
      <c r="K138" s="9">
        <v>2</v>
      </c>
      <c r="L138" s="7">
        <v>44975</v>
      </c>
      <c r="M138" s="10"/>
      <c r="N138" s="11" t="s">
        <v>234</v>
      </c>
      <c r="O138" s="12" t="s">
        <v>52</v>
      </c>
      <c r="P138" s="2" t="s">
        <v>121</v>
      </c>
      <c r="Q138" s="49" t="s">
        <v>838</v>
      </c>
      <c r="R138" s="13" t="s">
        <v>55</v>
      </c>
      <c r="S138" s="14" t="s">
        <v>839</v>
      </c>
      <c r="T138" s="15"/>
      <c r="U138" s="50" t="s">
        <v>835</v>
      </c>
      <c r="V138" s="50" t="s">
        <v>833</v>
      </c>
      <c r="W138" s="50" t="s">
        <v>840</v>
      </c>
      <c r="X138" s="51">
        <v>1500</v>
      </c>
      <c r="Y138" s="52">
        <v>23310</v>
      </c>
      <c r="Z138" s="50" t="s">
        <v>30555</v>
      </c>
      <c r="AB138" s="277"/>
      <c r="BH138" s="85"/>
      <c r="BI138" s="86"/>
      <c r="BJ138" s="804"/>
      <c r="BK138" s="805"/>
      <c r="BL138" s="687"/>
      <c r="BM138" s="806"/>
      <c r="BN138" s="807"/>
      <c r="BO138" s="808"/>
      <c r="BP138" s="809"/>
      <c r="BQ138" s="810"/>
    </row>
    <row r="139" spans="1:69">
      <c r="A139" s="1">
        <v>1</v>
      </c>
      <c r="B139" s="1">
        <v>49</v>
      </c>
      <c r="C139" s="2" t="s">
        <v>103</v>
      </c>
      <c r="D139" s="3" t="s">
        <v>841</v>
      </c>
      <c r="E139" s="2" t="s">
        <v>842</v>
      </c>
      <c r="F139" s="4">
        <v>1500</v>
      </c>
      <c r="G139" s="5">
        <v>22500</v>
      </c>
      <c r="H139" s="6" t="s">
        <v>254</v>
      </c>
      <c r="I139" s="7">
        <v>44978</v>
      </c>
      <c r="J139" s="8" t="s">
        <v>843</v>
      </c>
      <c r="K139" s="9">
        <v>3</v>
      </c>
      <c r="L139" s="7">
        <v>44977</v>
      </c>
      <c r="M139" s="10"/>
      <c r="N139" s="11" t="s">
        <v>234</v>
      </c>
      <c r="O139" s="12" t="s">
        <v>52</v>
      </c>
      <c r="P139" s="2" t="s">
        <v>121</v>
      </c>
      <c r="Q139" s="49" t="s">
        <v>838</v>
      </c>
      <c r="R139" s="13" t="s">
        <v>55</v>
      </c>
      <c r="S139" s="14" t="s">
        <v>844</v>
      </c>
      <c r="T139" s="15"/>
      <c r="U139" s="50" t="s">
        <v>841</v>
      </c>
      <c r="V139" s="50" t="s">
        <v>845</v>
      </c>
      <c r="W139" s="50" t="s">
        <v>846</v>
      </c>
      <c r="X139" s="51">
        <v>1500</v>
      </c>
      <c r="Y139" s="52">
        <v>23310</v>
      </c>
      <c r="Z139" s="50" t="s">
        <v>32486</v>
      </c>
      <c r="AB139" s="277"/>
      <c r="BH139" s="85"/>
      <c r="BI139" s="86"/>
      <c r="BJ139" s="804"/>
      <c r="BK139" s="805"/>
      <c r="BL139" s="687"/>
      <c r="BM139" s="806"/>
      <c r="BN139" s="807"/>
      <c r="BO139" s="808"/>
      <c r="BP139" s="809"/>
      <c r="BQ139" s="810"/>
    </row>
    <row r="140" spans="1:69">
      <c r="A140" s="1">
        <v>1</v>
      </c>
      <c r="B140" s="1">
        <v>40</v>
      </c>
      <c r="C140" s="2" t="s">
        <v>48</v>
      </c>
      <c r="D140" s="3" t="s">
        <v>847</v>
      </c>
      <c r="E140" s="2" t="s">
        <v>848</v>
      </c>
      <c r="F140" s="4">
        <v>1980</v>
      </c>
      <c r="G140" s="5">
        <v>23760</v>
      </c>
      <c r="H140" s="6" t="s">
        <v>51</v>
      </c>
      <c r="I140" s="7">
        <v>44978</v>
      </c>
      <c r="J140" s="8">
        <v>39</v>
      </c>
      <c r="K140" s="9">
        <v>4</v>
      </c>
      <c r="L140" s="7">
        <v>44976</v>
      </c>
      <c r="M140" s="10"/>
      <c r="N140" s="11" t="s">
        <v>181</v>
      </c>
      <c r="O140" s="12" t="s">
        <v>52</v>
      </c>
      <c r="P140" s="2" t="s">
        <v>32487</v>
      </c>
      <c r="Q140" s="49" t="s">
        <v>31064</v>
      </c>
      <c r="R140" s="13" t="s">
        <v>55</v>
      </c>
      <c r="S140" s="14" t="s">
        <v>849</v>
      </c>
      <c r="T140" s="15"/>
      <c r="U140" s="50" t="s">
        <v>847</v>
      </c>
      <c r="V140" s="50" t="s">
        <v>850</v>
      </c>
      <c r="W140" s="50" t="s">
        <v>851</v>
      </c>
      <c r="X140" s="51">
        <v>1980</v>
      </c>
      <c r="Y140" s="52">
        <v>24948</v>
      </c>
      <c r="Z140" s="50" t="s">
        <v>30134</v>
      </c>
      <c r="AB140" s="277"/>
      <c r="BH140" s="85"/>
      <c r="BI140" s="86"/>
      <c r="BJ140" s="804"/>
      <c r="BK140" s="805"/>
      <c r="BL140" s="687"/>
      <c r="BM140" s="806"/>
      <c r="BN140" s="807"/>
      <c r="BO140" s="808"/>
      <c r="BP140" s="809"/>
      <c r="BQ140" s="810"/>
    </row>
    <row r="141" spans="1:69">
      <c r="A141" s="1">
        <v>1</v>
      </c>
      <c r="B141" s="1">
        <v>39</v>
      </c>
      <c r="C141" s="2" t="s">
        <v>48</v>
      </c>
      <c r="D141" s="3" t="s">
        <v>852</v>
      </c>
      <c r="E141" s="2" t="s">
        <v>853</v>
      </c>
      <c r="F141" s="4">
        <v>1940</v>
      </c>
      <c r="G141" s="5">
        <v>23280</v>
      </c>
      <c r="H141" s="6" t="s">
        <v>168</v>
      </c>
      <c r="I141" s="7">
        <v>44978</v>
      </c>
      <c r="J141" s="8" t="s">
        <v>854</v>
      </c>
      <c r="K141" s="9">
        <v>3</v>
      </c>
      <c r="L141" s="7">
        <v>44976</v>
      </c>
      <c r="M141" s="10"/>
      <c r="N141" s="11" t="s">
        <v>169</v>
      </c>
      <c r="O141" s="12" t="s">
        <v>52</v>
      </c>
      <c r="P141" s="2" t="s">
        <v>53</v>
      </c>
      <c r="Q141" s="49" t="s">
        <v>32443</v>
      </c>
      <c r="R141" s="13" t="s">
        <v>55</v>
      </c>
      <c r="S141" s="14" t="s">
        <v>855</v>
      </c>
      <c r="T141" s="15"/>
      <c r="U141" s="50" t="s">
        <v>852</v>
      </c>
      <c r="V141" s="50" t="s">
        <v>850</v>
      </c>
      <c r="W141" s="50" t="s">
        <v>856</v>
      </c>
      <c r="X141" s="51">
        <v>1940</v>
      </c>
      <c r="Y141" s="52">
        <v>24444</v>
      </c>
      <c r="Z141" s="50" t="s">
        <v>30134</v>
      </c>
      <c r="AB141" s="277"/>
      <c r="BH141" s="825"/>
      <c r="BI141" s="86"/>
      <c r="BJ141" s="796"/>
      <c r="BK141" s="797"/>
      <c r="BL141" s="687"/>
      <c r="BM141" s="799"/>
      <c r="BN141" s="800"/>
      <c r="BO141" s="85"/>
      <c r="BP141" s="802"/>
      <c r="BQ141" s="803"/>
    </row>
    <row r="142" spans="1:69">
      <c r="A142" s="1">
        <v>1</v>
      </c>
      <c r="B142" s="1">
        <v>44</v>
      </c>
      <c r="C142" s="2" t="s">
        <v>275</v>
      </c>
      <c r="D142" s="3" t="s">
        <v>857</v>
      </c>
      <c r="E142" s="2" t="s">
        <v>858</v>
      </c>
      <c r="F142" s="4">
        <v>1958</v>
      </c>
      <c r="G142" s="5">
        <v>23496</v>
      </c>
      <c r="H142" s="6"/>
      <c r="I142" s="7">
        <v>44980</v>
      </c>
      <c r="J142" s="8" t="s">
        <v>32488</v>
      </c>
      <c r="K142" s="9">
        <v>2</v>
      </c>
      <c r="L142" s="7">
        <v>44979</v>
      </c>
      <c r="M142" s="10" t="s">
        <v>176</v>
      </c>
      <c r="N142" s="11" t="s">
        <v>177</v>
      </c>
      <c r="O142" s="12" t="s">
        <v>52</v>
      </c>
      <c r="P142" s="2" t="s">
        <v>74</v>
      </c>
      <c r="Q142" s="49" t="s">
        <v>278</v>
      </c>
      <c r="R142" s="13" t="s">
        <v>55</v>
      </c>
      <c r="S142" s="14" t="s">
        <v>859</v>
      </c>
      <c r="T142" s="15"/>
      <c r="U142" s="50" t="s">
        <v>857</v>
      </c>
      <c r="V142" s="50" t="s">
        <v>860</v>
      </c>
      <c r="W142" s="50" t="s">
        <v>861</v>
      </c>
      <c r="X142" s="51">
        <v>1958</v>
      </c>
      <c r="Y142" s="52">
        <v>24678.18</v>
      </c>
      <c r="Z142" s="50" t="s">
        <v>862</v>
      </c>
      <c r="AB142" s="277"/>
      <c r="BH142" s="811"/>
      <c r="BI142" s="86"/>
      <c r="BJ142" s="804"/>
      <c r="BK142" s="805"/>
      <c r="BL142" s="687"/>
      <c r="BM142" s="806"/>
      <c r="BN142" s="807"/>
      <c r="BO142" s="808"/>
      <c r="BP142" s="809"/>
      <c r="BQ142" s="810"/>
    </row>
    <row r="143" spans="1:69">
      <c r="A143" s="1">
        <v>1</v>
      </c>
      <c r="B143" s="1">
        <v>45</v>
      </c>
      <c r="C143" s="2" t="s">
        <v>275</v>
      </c>
      <c r="D143" s="3" t="s">
        <v>863</v>
      </c>
      <c r="E143" s="2" t="s">
        <v>864</v>
      </c>
      <c r="F143" s="4">
        <v>1958</v>
      </c>
      <c r="G143" s="5">
        <v>23496</v>
      </c>
      <c r="H143" s="6"/>
      <c r="I143" s="7">
        <v>44980</v>
      </c>
      <c r="J143" s="8" t="s">
        <v>32489</v>
      </c>
      <c r="K143" s="9">
        <v>2</v>
      </c>
      <c r="L143" s="7">
        <v>44979</v>
      </c>
      <c r="M143" s="10" t="s">
        <v>176</v>
      </c>
      <c r="N143" s="11" t="s">
        <v>177</v>
      </c>
      <c r="O143" s="12" t="s">
        <v>52</v>
      </c>
      <c r="P143" s="2" t="s">
        <v>74</v>
      </c>
      <c r="Q143" s="49" t="s">
        <v>278</v>
      </c>
      <c r="R143" s="13" t="s">
        <v>55</v>
      </c>
      <c r="S143" s="14" t="s">
        <v>865</v>
      </c>
      <c r="T143" s="15"/>
      <c r="U143" s="50" t="s">
        <v>863</v>
      </c>
      <c r="V143" s="50" t="s">
        <v>860</v>
      </c>
      <c r="W143" s="50" t="s">
        <v>866</v>
      </c>
      <c r="X143" s="51">
        <v>1958</v>
      </c>
      <c r="Y143" s="52">
        <v>24678.14</v>
      </c>
      <c r="Z143" s="50" t="s">
        <v>862</v>
      </c>
      <c r="AB143" s="277"/>
      <c r="BH143" s="85"/>
      <c r="BI143" s="86"/>
      <c r="BJ143" s="804"/>
      <c r="BK143" s="805"/>
      <c r="BL143" s="687"/>
      <c r="BM143" s="806"/>
      <c r="BN143" s="807"/>
      <c r="BO143" s="808"/>
      <c r="BP143" s="809"/>
      <c r="BQ143" s="810"/>
    </row>
    <row r="144" spans="1:69">
      <c r="A144" s="1">
        <v>1</v>
      </c>
      <c r="B144" s="1">
        <v>43</v>
      </c>
      <c r="C144" s="2" t="s">
        <v>301</v>
      </c>
      <c r="D144" s="3" t="s">
        <v>867</v>
      </c>
      <c r="E144" s="2" t="s">
        <v>868</v>
      </c>
      <c r="F144" s="4">
        <v>2300</v>
      </c>
      <c r="G144" s="5">
        <v>23000</v>
      </c>
      <c r="H144" s="6"/>
      <c r="I144" s="7">
        <v>44981</v>
      </c>
      <c r="J144" s="8">
        <v>17</v>
      </c>
      <c r="K144" s="9">
        <v>3</v>
      </c>
      <c r="L144" s="7">
        <v>44977</v>
      </c>
      <c r="M144" s="10"/>
      <c r="N144" s="11" t="s">
        <v>120</v>
      </c>
      <c r="O144" s="12" t="s">
        <v>52</v>
      </c>
      <c r="P144" s="2" t="s">
        <v>30135</v>
      </c>
      <c r="Q144" s="49" t="s">
        <v>838</v>
      </c>
      <c r="R144" s="13" t="s">
        <v>164</v>
      </c>
      <c r="S144" s="14" t="s">
        <v>869</v>
      </c>
      <c r="T144" s="15"/>
      <c r="U144" s="50" t="s">
        <v>867</v>
      </c>
      <c r="V144" s="50" t="s">
        <v>870</v>
      </c>
      <c r="W144" s="50" t="s">
        <v>871</v>
      </c>
      <c r="X144" s="51">
        <v>2300</v>
      </c>
      <c r="Y144" s="52">
        <v>23805</v>
      </c>
      <c r="Z144" s="50" t="s">
        <v>872</v>
      </c>
      <c r="AB144" s="277"/>
      <c r="BH144" s="825"/>
      <c r="BI144" s="86"/>
      <c r="BJ144" s="804"/>
      <c r="BK144" s="805"/>
      <c r="BL144" s="687"/>
      <c r="BM144" s="806"/>
      <c r="BN144" s="807"/>
      <c r="BO144" s="801"/>
      <c r="BP144" s="809"/>
      <c r="BQ144" s="810"/>
    </row>
    <row r="145" spans="1:69">
      <c r="A145" s="1">
        <v>1</v>
      </c>
      <c r="B145" s="1">
        <v>48</v>
      </c>
      <c r="C145" s="2" t="s">
        <v>301</v>
      </c>
      <c r="D145" s="3" t="s">
        <v>873</v>
      </c>
      <c r="E145" s="2" t="s">
        <v>874</v>
      </c>
      <c r="F145" s="4">
        <v>1925</v>
      </c>
      <c r="G145" s="5">
        <v>23100</v>
      </c>
      <c r="H145" s="6"/>
      <c r="I145" s="7">
        <v>44981</v>
      </c>
      <c r="J145" s="8" t="s">
        <v>875</v>
      </c>
      <c r="K145" s="9">
        <v>4</v>
      </c>
      <c r="L145" s="7">
        <v>44978</v>
      </c>
      <c r="M145" s="10"/>
      <c r="N145" s="11" t="s">
        <v>604</v>
      </c>
      <c r="O145" s="12" t="s">
        <v>52</v>
      </c>
      <c r="P145" s="2" t="s">
        <v>32490</v>
      </c>
      <c r="Q145" s="49" t="s">
        <v>278</v>
      </c>
      <c r="R145" s="13" t="s">
        <v>64</v>
      </c>
      <c r="S145" s="14" t="s">
        <v>876</v>
      </c>
      <c r="T145" s="15"/>
      <c r="U145" s="50" t="s">
        <v>873</v>
      </c>
      <c r="V145" s="50" t="s">
        <v>877</v>
      </c>
      <c r="W145" s="50" t="s">
        <v>878</v>
      </c>
      <c r="X145" s="51">
        <v>1925</v>
      </c>
      <c r="Y145" s="52">
        <v>24640</v>
      </c>
      <c r="Z145" s="50" t="s">
        <v>30556</v>
      </c>
      <c r="AB145" s="277"/>
      <c r="BH145" s="825"/>
      <c r="BI145" s="232"/>
      <c r="BJ145" s="796"/>
      <c r="BK145" s="797"/>
      <c r="BL145" s="687"/>
      <c r="BM145" s="799"/>
      <c r="BN145" s="800"/>
      <c r="BO145" s="801"/>
      <c r="BP145" s="809"/>
      <c r="BQ145" s="803"/>
    </row>
    <row r="146" spans="1:69">
      <c r="A146" s="1">
        <v>1</v>
      </c>
      <c r="B146" s="1">
        <v>1</v>
      </c>
      <c r="C146" s="2" t="s">
        <v>59</v>
      </c>
      <c r="D146" s="3" t="s">
        <v>32491</v>
      </c>
      <c r="E146" s="2" t="s">
        <v>879</v>
      </c>
      <c r="F146" s="4">
        <v>1960</v>
      </c>
      <c r="G146" s="5">
        <v>23520</v>
      </c>
      <c r="H146" s="6"/>
      <c r="I146" s="7">
        <v>44984</v>
      </c>
      <c r="J146" s="8" t="s">
        <v>880</v>
      </c>
      <c r="K146" s="9">
        <v>3</v>
      </c>
      <c r="L146" s="7">
        <v>44984</v>
      </c>
      <c r="M146" s="10"/>
      <c r="N146" s="11" t="s">
        <v>95</v>
      </c>
      <c r="O146" s="12" t="s">
        <v>52</v>
      </c>
      <c r="P146" s="2" t="s">
        <v>83</v>
      </c>
      <c r="Q146" s="49" t="s">
        <v>838</v>
      </c>
      <c r="R146" s="13" t="s">
        <v>55</v>
      </c>
      <c r="S146" s="14" t="s">
        <v>881</v>
      </c>
      <c r="T146" s="15"/>
      <c r="U146" s="50" t="s">
        <v>882</v>
      </c>
      <c r="V146" s="50" t="s">
        <v>883</v>
      </c>
      <c r="W146" s="50" t="s">
        <v>884</v>
      </c>
      <c r="X146" s="51">
        <v>1960</v>
      </c>
      <c r="Y146" s="52">
        <v>24500</v>
      </c>
      <c r="Z146" s="50" t="s">
        <v>885</v>
      </c>
      <c r="AB146" s="277"/>
      <c r="BH146" s="85"/>
      <c r="BI146" s="86"/>
      <c r="BJ146" s="804"/>
      <c r="BK146" s="805"/>
      <c r="BL146" s="687"/>
      <c r="BM146" s="806"/>
      <c r="BN146" s="807"/>
      <c r="BO146" s="808"/>
      <c r="BP146" s="809"/>
      <c r="BQ146" s="810"/>
    </row>
    <row r="147" spans="1:69">
      <c r="A147" s="1">
        <v>1</v>
      </c>
      <c r="B147" s="1">
        <v>2</v>
      </c>
      <c r="C147" s="2" t="s">
        <v>59</v>
      </c>
      <c r="D147" s="3" t="s">
        <v>30557</v>
      </c>
      <c r="E147" s="2" t="s">
        <v>886</v>
      </c>
      <c r="F147" s="4">
        <v>1917</v>
      </c>
      <c r="G147" s="5">
        <v>23004</v>
      </c>
      <c r="H147" s="6"/>
      <c r="I147" s="7">
        <v>44984</v>
      </c>
      <c r="J147" s="8" t="s">
        <v>887</v>
      </c>
      <c r="K147" s="9">
        <v>2</v>
      </c>
      <c r="L147" s="7">
        <v>44984</v>
      </c>
      <c r="M147" s="10"/>
      <c r="N147" s="11" t="s">
        <v>95</v>
      </c>
      <c r="O147" s="12" t="s">
        <v>52</v>
      </c>
      <c r="P147" s="2" t="s">
        <v>83</v>
      </c>
      <c r="Q147" s="49" t="s">
        <v>838</v>
      </c>
      <c r="R147" s="13" t="s">
        <v>55</v>
      </c>
      <c r="S147" s="14" t="s">
        <v>888</v>
      </c>
      <c r="T147" s="15"/>
      <c r="U147" s="50" t="s">
        <v>889</v>
      </c>
      <c r="V147" s="50" t="s">
        <v>883</v>
      </c>
      <c r="W147" s="50" t="s">
        <v>890</v>
      </c>
      <c r="X147" s="51">
        <v>1917</v>
      </c>
      <c r="Y147" s="52">
        <v>23962.5</v>
      </c>
      <c r="Z147" s="50" t="s">
        <v>885</v>
      </c>
      <c r="AB147" s="277"/>
      <c r="BH147" s="85"/>
      <c r="BI147" s="232"/>
      <c r="BJ147" s="804"/>
      <c r="BK147" s="805"/>
      <c r="BL147" s="687"/>
      <c r="BM147" s="806"/>
      <c r="BN147" s="807"/>
      <c r="BO147" s="85"/>
      <c r="BP147" s="809"/>
      <c r="BQ147" s="810"/>
    </row>
    <row r="148" spans="1:69">
      <c r="A148" s="1">
        <v>1</v>
      </c>
      <c r="B148" s="1">
        <v>3</v>
      </c>
      <c r="C148" s="2" t="s">
        <v>59</v>
      </c>
      <c r="D148" s="3" t="s">
        <v>32492</v>
      </c>
      <c r="E148" s="2" t="s">
        <v>891</v>
      </c>
      <c r="F148" s="4">
        <v>1917</v>
      </c>
      <c r="G148" s="5">
        <v>23004</v>
      </c>
      <c r="H148" s="6"/>
      <c r="I148" s="7">
        <v>44984</v>
      </c>
      <c r="J148" s="8">
        <v>60</v>
      </c>
      <c r="K148" s="9">
        <v>2</v>
      </c>
      <c r="L148" s="7">
        <v>44984</v>
      </c>
      <c r="M148" s="10"/>
      <c r="N148" s="11" t="s">
        <v>95</v>
      </c>
      <c r="O148" s="12" t="s">
        <v>52</v>
      </c>
      <c r="P148" s="2" t="s">
        <v>83</v>
      </c>
      <c r="Q148" s="49" t="s">
        <v>838</v>
      </c>
      <c r="R148" s="13" t="s">
        <v>55</v>
      </c>
      <c r="S148" s="14" t="s">
        <v>892</v>
      </c>
      <c r="T148" s="15"/>
      <c r="U148" s="50" t="s">
        <v>893</v>
      </c>
      <c r="V148" s="50" t="s">
        <v>883</v>
      </c>
      <c r="W148" s="50" t="s">
        <v>894</v>
      </c>
      <c r="X148" s="51">
        <v>1917</v>
      </c>
      <c r="Y148" s="52">
        <v>23962.5</v>
      </c>
      <c r="Z148" s="50" t="s">
        <v>885</v>
      </c>
      <c r="AB148" s="277"/>
      <c r="BH148" s="85"/>
      <c r="BI148" s="86"/>
      <c r="BJ148" s="804"/>
      <c r="BK148" s="805"/>
      <c r="BL148" s="687"/>
      <c r="BM148" s="806"/>
      <c r="BN148" s="807"/>
      <c r="BO148" s="808"/>
      <c r="BP148" s="809"/>
      <c r="BQ148" s="810"/>
    </row>
    <row r="149" spans="1:69">
      <c r="A149" s="1">
        <v>1</v>
      </c>
      <c r="B149" s="1">
        <v>1</v>
      </c>
      <c r="C149" s="2" t="s">
        <v>145</v>
      </c>
      <c r="D149" s="3" t="s">
        <v>895</v>
      </c>
      <c r="E149" s="2" t="s">
        <v>896</v>
      </c>
      <c r="F149" s="4">
        <v>1533</v>
      </c>
      <c r="G149" s="5">
        <v>22995</v>
      </c>
      <c r="H149" s="6"/>
      <c r="I149" s="7">
        <v>44987</v>
      </c>
      <c r="J149" s="8" t="s">
        <v>897</v>
      </c>
      <c r="K149" s="9">
        <v>4</v>
      </c>
      <c r="L149" s="7">
        <v>44979</v>
      </c>
      <c r="M149" s="10" t="s">
        <v>32493</v>
      </c>
      <c r="N149" s="11" t="s">
        <v>455</v>
      </c>
      <c r="O149" s="12" t="s">
        <v>52</v>
      </c>
      <c r="P149" s="2" t="s">
        <v>456</v>
      </c>
      <c r="Q149" s="49" t="s">
        <v>84</v>
      </c>
      <c r="R149" s="13" t="s">
        <v>55</v>
      </c>
      <c r="S149" s="14" t="s">
        <v>898</v>
      </c>
      <c r="T149" s="15"/>
      <c r="U149" s="50" t="s">
        <v>895</v>
      </c>
      <c r="V149" s="50" t="s">
        <v>860</v>
      </c>
      <c r="W149" s="50" t="s">
        <v>899</v>
      </c>
      <c r="X149" s="51">
        <v>1533</v>
      </c>
      <c r="Y149" s="52">
        <v>23838.15</v>
      </c>
      <c r="Z149" s="50" t="s">
        <v>30558</v>
      </c>
      <c r="BH149" s="825"/>
      <c r="BI149" s="232"/>
      <c r="BJ149" s="796"/>
      <c r="BK149" s="797"/>
      <c r="BL149" s="687"/>
      <c r="BM149" s="799"/>
      <c r="BN149" s="807"/>
      <c r="BO149" s="808"/>
      <c r="BP149" s="802"/>
      <c r="BQ149" s="810"/>
    </row>
    <row r="150" spans="1:69">
      <c r="A150" s="1">
        <v>1</v>
      </c>
      <c r="B150" s="1">
        <v>3</v>
      </c>
      <c r="C150" s="2" t="s">
        <v>103</v>
      </c>
      <c r="D150" s="3" t="s">
        <v>900</v>
      </c>
      <c r="E150" s="2" t="s">
        <v>901</v>
      </c>
      <c r="F150" s="4">
        <v>1960</v>
      </c>
      <c r="G150" s="5">
        <v>23520</v>
      </c>
      <c r="H150" s="6" t="s">
        <v>205</v>
      </c>
      <c r="I150" s="7">
        <v>44987</v>
      </c>
      <c r="J150" s="8">
        <v>25</v>
      </c>
      <c r="K150" s="9">
        <v>3</v>
      </c>
      <c r="L150" s="7">
        <v>44985</v>
      </c>
      <c r="M150" s="10"/>
      <c r="N150" s="11" t="s">
        <v>95</v>
      </c>
      <c r="O150" s="12" t="s">
        <v>52</v>
      </c>
      <c r="P150" s="2" t="s">
        <v>83</v>
      </c>
      <c r="Q150" s="49" t="s">
        <v>84</v>
      </c>
      <c r="R150" s="13" t="s">
        <v>55</v>
      </c>
      <c r="S150" s="14" t="s">
        <v>902</v>
      </c>
      <c r="T150" s="15"/>
      <c r="U150" s="50" t="s">
        <v>900</v>
      </c>
      <c r="V150" s="50" t="s">
        <v>903</v>
      </c>
      <c r="W150" s="50" t="s">
        <v>904</v>
      </c>
      <c r="X150" s="51">
        <v>1960</v>
      </c>
      <c r="Y150" s="52">
        <v>24500</v>
      </c>
      <c r="Z150" s="50" t="s">
        <v>32494</v>
      </c>
      <c r="BH150" s="86"/>
      <c r="BI150" s="825"/>
      <c r="BJ150" s="804"/>
      <c r="BK150" s="805"/>
      <c r="BL150" s="687"/>
      <c r="BM150" s="825"/>
      <c r="BN150" s="807"/>
      <c r="BO150" s="808"/>
      <c r="BP150" s="809"/>
      <c r="BQ150" s="810"/>
    </row>
    <row r="151" spans="1:69">
      <c r="A151" s="1">
        <v>1</v>
      </c>
      <c r="B151" s="1">
        <v>2</v>
      </c>
      <c r="C151" s="2" t="s">
        <v>103</v>
      </c>
      <c r="D151" s="3" t="s">
        <v>905</v>
      </c>
      <c r="E151" s="2" t="s">
        <v>906</v>
      </c>
      <c r="F151" s="4">
        <v>1815</v>
      </c>
      <c r="G151" s="5">
        <v>21780</v>
      </c>
      <c r="H151" s="6" t="s">
        <v>254</v>
      </c>
      <c r="I151" s="7">
        <v>44987</v>
      </c>
      <c r="J151" s="8" t="s">
        <v>907</v>
      </c>
      <c r="K151" s="9">
        <v>2</v>
      </c>
      <c r="L151" s="7">
        <v>44984</v>
      </c>
      <c r="M151" s="10"/>
      <c r="N151" s="11" t="s">
        <v>234</v>
      </c>
      <c r="O151" s="12" t="s">
        <v>52</v>
      </c>
      <c r="P151" s="2" t="s">
        <v>30559</v>
      </c>
      <c r="Q151" s="49" t="s">
        <v>54</v>
      </c>
      <c r="R151" s="13" t="s">
        <v>55</v>
      </c>
      <c r="S151" s="14" t="s">
        <v>908</v>
      </c>
      <c r="T151" s="15"/>
      <c r="U151" s="50" t="s">
        <v>905</v>
      </c>
      <c r="V151" s="50" t="s">
        <v>909</v>
      </c>
      <c r="W151" s="50" t="s">
        <v>910</v>
      </c>
      <c r="X151" s="51">
        <v>1815</v>
      </c>
      <c r="Y151" s="52">
        <v>22956.12</v>
      </c>
      <c r="Z151" s="50" t="s">
        <v>30560</v>
      </c>
      <c r="BH151" s="85"/>
      <c r="BI151" s="812"/>
      <c r="BJ151" s="804"/>
      <c r="BK151" s="805"/>
      <c r="BL151" s="687"/>
      <c r="BM151" s="806"/>
      <c r="BN151" s="807"/>
      <c r="BO151" s="808"/>
      <c r="BP151" s="809"/>
      <c r="BQ151" s="810"/>
    </row>
    <row r="152" spans="1:69">
      <c r="A152" s="1">
        <v>1</v>
      </c>
      <c r="B152" s="1">
        <v>4</v>
      </c>
      <c r="C152" s="2" t="s">
        <v>103</v>
      </c>
      <c r="D152" s="3" t="s">
        <v>911</v>
      </c>
      <c r="E152" s="2" t="s">
        <v>912</v>
      </c>
      <c r="F152" s="4">
        <v>1815</v>
      </c>
      <c r="G152" s="5">
        <v>21780</v>
      </c>
      <c r="H152" s="6" t="s">
        <v>254</v>
      </c>
      <c r="I152" s="7">
        <v>44987</v>
      </c>
      <c r="J152" s="8" t="s">
        <v>913</v>
      </c>
      <c r="K152" s="9">
        <v>4</v>
      </c>
      <c r="L152" s="7">
        <v>44985</v>
      </c>
      <c r="M152" s="10"/>
      <c r="N152" s="11" t="s">
        <v>234</v>
      </c>
      <c r="O152" s="12" t="s">
        <v>52</v>
      </c>
      <c r="P152" s="2" t="s">
        <v>30559</v>
      </c>
      <c r="Q152" s="49" t="s">
        <v>278</v>
      </c>
      <c r="R152" s="13" t="s">
        <v>55</v>
      </c>
      <c r="S152" s="14" t="s">
        <v>914</v>
      </c>
      <c r="T152" s="15"/>
      <c r="U152" s="50" t="s">
        <v>911</v>
      </c>
      <c r="V152" s="50" t="s">
        <v>903</v>
      </c>
      <c r="W152" s="50" t="s">
        <v>915</v>
      </c>
      <c r="X152" s="51">
        <v>1815</v>
      </c>
      <c r="Y152" s="52">
        <v>22956.12</v>
      </c>
      <c r="Z152" s="50" t="s">
        <v>32495</v>
      </c>
      <c r="BH152" s="85"/>
      <c r="BI152" s="86"/>
      <c r="BJ152" s="804"/>
      <c r="BK152" s="805"/>
      <c r="BL152" s="687"/>
      <c r="BM152" s="806"/>
      <c r="BN152" s="807"/>
      <c r="BO152" s="808"/>
      <c r="BP152" s="809"/>
      <c r="BQ152" s="810"/>
    </row>
    <row r="153" spans="1:69">
      <c r="A153" s="1">
        <v>1</v>
      </c>
      <c r="B153" s="1">
        <v>5</v>
      </c>
      <c r="C153" s="2" t="s">
        <v>103</v>
      </c>
      <c r="D153" s="3" t="s">
        <v>916</v>
      </c>
      <c r="E153" s="2" t="s">
        <v>917</v>
      </c>
      <c r="F153" s="4">
        <v>1500</v>
      </c>
      <c r="G153" s="5">
        <v>22500</v>
      </c>
      <c r="H153" s="6" t="s">
        <v>254</v>
      </c>
      <c r="I153" s="7">
        <v>44987</v>
      </c>
      <c r="J153" s="8" t="s">
        <v>918</v>
      </c>
      <c r="K153" s="9">
        <v>2</v>
      </c>
      <c r="L153" s="7">
        <v>44985</v>
      </c>
      <c r="M153" s="10"/>
      <c r="N153" s="11" t="s">
        <v>234</v>
      </c>
      <c r="O153" s="12" t="s">
        <v>52</v>
      </c>
      <c r="P153" s="2" t="s">
        <v>121</v>
      </c>
      <c r="Q153" s="49" t="s">
        <v>84</v>
      </c>
      <c r="R153" s="13" t="s">
        <v>55</v>
      </c>
      <c r="S153" s="14" t="s">
        <v>919</v>
      </c>
      <c r="T153" s="15"/>
      <c r="U153" s="50" t="s">
        <v>916</v>
      </c>
      <c r="V153" s="50" t="s">
        <v>903</v>
      </c>
      <c r="W153" s="50" t="s">
        <v>920</v>
      </c>
      <c r="X153" s="51">
        <v>1500</v>
      </c>
      <c r="Y153" s="52">
        <v>23310</v>
      </c>
      <c r="Z153" s="50" t="s">
        <v>30037</v>
      </c>
      <c r="BH153" s="825"/>
      <c r="BI153" s="86"/>
      <c r="BJ153" s="804"/>
      <c r="BK153" s="805"/>
      <c r="BL153" s="688"/>
      <c r="BM153" s="806"/>
      <c r="BN153" s="807"/>
      <c r="BO153" s="808"/>
      <c r="BP153" s="809"/>
      <c r="BQ153" s="810"/>
    </row>
    <row r="154" spans="1:69">
      <c r="A154" s="1">
        <v>1</v>
      </c>
      <c r="B154" s="1">
        <v>6</v>
      </c>
      <c r="C154" s="2" t="s">
        <v>103</v>
      </c>
      <c r="D154" s="3" t="s">
        <v>921</v>
      </c>
      <c r="E154" s="2" t="s">
        <v>922</v>
      </c>
      <c r="F154" s="4">
        <v>1500</v>
      </c>
      <c r="G154" s="5">
        <v>22500</v>
      </c>
      <c r="H154" s="6" t="s">
        <v>254</v>
      </c>
      <c r="I154" s="7">
        <v>44987</v>
      </c>
      <c r="J154" s="8" t="s">
        <v>923</v>
      </c>
      <c r="K154" s="9">
        <v>3</v>
      </c>
      <c r="L154" s="7">
        <v>44985</v>
      </c>
      <c r="M154" s="10"/>
      <c r="N154" s="11" t="s">
        <v>234</v>
      </c>
      <c r="O154" s="12" t="s">
        <v>52</v>
      </c>
      <c r="P154" s="2" t="s">
        <v>121</v>
      </c>
      <c r="Q154" s="49" t="s">
        <v>84</v>
      </c>
      <c r="R154" s="13" t="s">
        <v>55</v>
      </c>
      <c r="S154" s="14" t="s">
        <v>924</v>
      </c>
      <c r="T154" s="15"/>
      <c r="U154" s="50" t="s">
        <v>921</v>
      </c>
      <c r="V154" s="50" t="s">
        <v>903</v>
      </c>
      <c r="W154" s="50" t="s">
        <v>925</v>
      </c>
      <c r="X154" s="51">
        <v>1500</v>
      </c>
      <c r="Y154" s="52">
        <v>23310</v>
      </c>
      <c r="Z154" s="50" t="s">
        <v>32495</v>
      </c>
      <c r="BH154" s="85"/>
      <c r="BI154" s="86"/>
      <c r="BJ154" s="804"/>
      <c r="BK154" s="805"/>
      <c r="BL154" s="687"/>
      <c r="BM154" s="806"/>
      <c r="BN154" s="807"/>
      <c r="BO154" s="808"/>
      <c r="BP154" s="809"/>
      <c r="BQ154" s="810"/>
    </row>
    <row r="155" spans="1:69" ht="33.75">
      <c r="A155" s="1"/>
      <c r="B155" s="1">
        <v>7</v>
      </c>
      <c r="C155" s="2" t="s">
        <v>48</v>
      </c>
      <c r="D155" s="3" t="s">
        <v>926</v>
      </c>
      <c r="E155" s="2" t="s">
        <v>927</v>
      </c>
      <c r="F155" s="4">
        <v>1980</v>
      </c>
      <c r="G155" s="5">
        <v>23760</v>
      </c>
      <c r="H155" s="6" t="s">
        <v>51</v>
      </c>
      <c r="I155" s="7">
        <v>44987</v>
      </c>
      <c r="J155" s="8" t="s">
        <v>30136</v>
      </c>
      <c r="K155" s="9">
        <v>1</v>
      </c>
      <c r="L155" s="7">
        <v>44980</v>
      </c>
      <c r="M155" s="10"/>
      <c r="N155" s="11" t="s">
        <v>32496</v>
      </c>
      <c r="O155" s="12" t="s">
        <v>52</v>
      </c>
      <c r="P155" s="2" t="s">
        <v>32497</v>
      </c>
      <c r="Q155" s="49" t="s">
        <v>54</v>
      </c>
      <c r="R155" s="13" t="s">
        <v>55</v>
      </c>
      <c r="S155" s="14" t="s">
        <v>31133</v>
      </c>
      <c r="T155" s="15"/>
      <c r="U155" s="50" t="s">
        <v>926</v>
      </c>
      <c r="V155" s="50" t="s">
        <v>883</v>
      </c>
      <c r="W155" s="50" t="s">
        <v>928</v>
      </c>
      <c r="X155" s="51">
        <v>1980</v>
      </c>
      <c r="Y155" s="52">
        <v>24948</v>
      </c>
      <c r="Z155" s="50" t="s">
        <v>31134</v>
      </c>
      <c r="BH155" s="85"/>
      <c r="BI155" s="86"/>
      <c r="BJ155" s="804"/>
      <c r="BK155" s="805"/>
      <c r="BL155" s="687"/>
      <c r="BM155" s="806"/>
      <c r="BN155" s="807"/>
      <c r="BO155" s="808"/>
      <c r="BP155" s="809"/>
      <c r="BQ155" s="810"/>
    </row>
    <row r="156" spans="1:69">
      <c r="A156" s="1"/>
      <c r="B156" s="1">
        <v>1</v>
      </c>
      <c r="C156" s="2" t="s">
        <v>506</v>
      </c>
      <c r="D156" s="3" t="s">
        <v>929</v>
      </c>
      <c r="E156" s="2" t="s">
        <v>930</v>
      </c>
      <c r="F156" s="4">
        <v>1960</v>
      </c>
      <c r="G156" s="5">
        <v>23520</v>
      </c>
      <c r="H156" s="6"/>
      <c r="I156" s="7">
        <v>44988</v>
      </c>
      <c r="J156" s="8">
        <v>28</v>
      </c>
      <c r="K156" s="9">
        <v>4</v>
      </c>
      <c r="L156" s="7">
        <v>44985</v>
      </c>
      <c r="M156" s="10"/>
      <c r="N156" s="11" t="s">
        <v>82</v>
      </c>
      <c r="O156" s="12" t="s">
        <v>52</v>
      </c>
      <c r="P156" s="2" t="s">
        <v>83</v>
      </c>
      <c r="Q156" s="49" t="s">
        <v>84</v>
      </c>
      <c r="R156" s="13" t="s">
        <v>55</v>
      </c>
      <c r="S156" s="14" t="s">
        <v>931</v>
      </c>
      <c r="T156" s="15"/>
      <c r="U156" s="50" t="s">
        <v>929</v>
      </c>
      <c r="V156" s="50" t="s">
        <v>932</v>
      </c>
      <c r="W156" s="50" t="s">
        <v>933</v>
      </c>
      <c r="X156" s="51">
        <v>1960</v>
      </c>
      <c r="Y156" s="52">
        <v>24500</v>
      </c>
      <c r="Z156" s="50" t="s">
        <v>934</v>
      </c>
      <c r="BH156" s="85"/>
      <c r="BI156" s="86"/>
      <c r="BJ156" s="804"/>
      <c r="BK156" s="805"/>
      <c r="BL156" s="687"/>
      <c r="BM156" s="806"/>
      <c r="BN156" s="807"/>
      <c r="BO156" s="808"/>
      <c r="BP156" s="809"/>
      <c r="BQ156" s="810"/>
    </row>
    <row r="157" spans="1:69">
      <c r="A157" s="1"/>
      <c r="B157" s="1">
        <v>2</v>
      </c>
      <c r="C157" s="2" t="s">
        <v>506</v>
      </c>
      <c r="D157" s="3" t="s">
        <v>935</v>
      </c>
      <c r="E157" s="2" t="s">
        <v>936</v>
      </c>
      <c r="F157" s="4">
        <v>1960</v>
      </c>
      <c r="G157" s="5">
        <v>23520</v>
      </c>
      <c r="H157" s="6"/>
      <c r="I157" s="7">
        <v>44988</v>
      </c>
      <c r="J157" s="8" t="s">
        <v>937</v>
      </c>
      <c r="K157" s="9">
        <v>2</v>
      </c>
      <c r="L157" s="7">
        <v>44985</v>
      </c>
      <c r="M157" s="10"/>
      <c r="N157" s="11" t="s">
        <v>82</v>
      </c>
      <c r="O157" s="12" t="s">
        <v>52</v>
      </c>
      <c r="P157" s="2" t="s">
        <v>83</v>
      </c>
      <c r="Q157" s="49" t="s">
        <v>84</v>
      </c>
      <c r="R157" s="13" t="s">
        <v>55</v>
      </c>
      <c r="S157" s="14" t="s">
        <v>938</v>
      </c>
      <c r="T157" s="15"/>
      <c r="U157" s="50" t="s">
        <v>935</v>
      </c>
      <c r="V157" s="50" t="s">
        <v>932</v>
      </c>
      <c r="W157" s="50" t="s">
        <v>939</v>
      </c>
      <c r="X157" s="51">
        <v>1960</v>
      </c>
      <c r="Y157" s="52">
        <v>24500</v>
      </c>
      <c r="Z157" s="50" t="s">
        <v>934</v>
      </c>
      <c r="BH157" s="85"/>
      <c r="BI157" s="232"/>
      <c r="BJ157" s="804"/>
      <c r="BK157" s="805"/>
      <c r="BL157" s="687"/>
      <c r="BM157" s="806"/>
      <c r="BN157" s="807"/>
      <c r="BO157" s="808"/>
      <c r="BP157" s="809"/>
      <c r="BQ157" s="810"/>
    </row>
    <row r="158" spans="1:69">
      <c r="A158" s="1"/>
      <c r="B158" s="1">
        <v>3</v>
      </c>
      <c r="C158" s="2" t="s">
        <v>32498</v>
      </c>
      <c r="D158" s="3" t="s">
        <v>30038</v>
      </c>
      <c r="E158" s="2" t="s">
        <v>32499</v>
      </c>
      <c r="F158" s="4">
        <v>925</v>
      </c>
      <c r="G158" s="5">
        <v>11100</v>
      </c>
      <c r="H158" s="6"/>
      <c r="I158" s="7">
        <v>44988</v>
      </c>
      <c r="J158" s="8" t="s">
        <v>940</v>
      </c>
      <c r="K158" s="9">
        <v>1</v>
      </c>
      <c r="L158" s="7">
        <v>44986</v>
      </c>
      <c r="M158" s="10"/>
      <c r="N158" s="11" t="s">
        <v>62</v>
      </c>
      <c r="O158" s="12" t="s">
        <v>52</v>
      </c>
      <c r="P158" s="2" t="s">
        <v>941</v>
      </c>
      <c r="Q158" s="49" t="s">
        <v>32443</v>
      </c>
      <c r="R158" s="13" t="s">
        <v>64</v>
      </c>
      <c r="S158" s="14" t="s">
        <v>942</v>
      </c>
      <c r="T158" s="15"/>
      <c r="U158" s="50" t="s">
        <v>943</v>
      </c>
      <c r="V158" s="50" t="s">
        <v>944</v>
      </c>
      <c r="W158" s="50" t="s">
        <v>945</v>
      </c>
      <c r="X158" s="51">
        <v>925</v>
      </c>
      <c r="Y158" s="52">
        <v>11840</v>
      </c>
      <c r="Z158" s="50" t="s">
        <v>32500</v>
      </c>
      <c r="BH158" s="85"/>
      <c r="BI158" s="86"/>
      <c r="BJ158" s="804"/>
      <c r="BK158" s="805"/>
      <c r="BL158" s="687"/>
      <c r="BM158" s="806"/>
      <c r="BN158" s="807"/>
      <c r="BO158" s="808"/>
      <c r="BP158" s="809"/>
      <c r="BQ158" s="810"/>
    </row>
    <row r="159" spans="1:69" ht="22.5">
      <c r="A159" s="1">
        <v>1</v>
      </c>
      <c r="B159" s="1">
        <v>1</v>
      </c>
      <c r="C159" s="2" t="s">
        <v>301</v>
      </c>
      <c r="D159" s="3" t="s">
        <v>946</v>
      </c>
      <c r="E159" s="2" t="s">
        <v>947</v>
      </c>
      <c r="F159" s="4">
        <v>1925</v>
      </c>
      <c r="G159" s="5">
        <v>23100</v>
      </c>
      <c r="H159" s="6"/>
      <c r="I159" s="7">
        <v>44991</v>
      </c>
      <c r="J159" s="8">
        <v>113</v>
      </c>
      <c r="K159" s="9">
        <v>3</v>
      </c>
      <c r="L159" s="7">
        <v>44986</v>
      </c>
      <c r="M159" s="10"/>
      <c r="N159" s="11" t="s">
        <v>62</v>
      </c>
      <c r="O159" s="12" t="s">
        <v>52</v>
      </c>
      <c r="P159" s="2" t="s">
        <v>63</v>
      </c>
      <c r="Q159" s="49" t="s">
        <v>54</v>
      </c>
      <c r="R159" s="13" t="s">
        <v>64</v>
      </c>
      <c r="S159" s="14" t="s">
        <v>948</v>
      </c>
      <c r="T159" s="15"/>
      <c r="U159" s="50" t="s">
        <v>32501</v>
      </c>
      <c r="V159" s="50" t="s">
        <v>30139</v>
      </c>
      <c r="W159" s="50" t="s">
        <v>32502</v>
      </c>
      <c r="X159" s="51">
        <v>1925</v>
      </c>
      <c r="Y159" s="52">
        <v>24640</v>
      </c>
      <c r="Z159" s="50" t="s">
        <v>32500</v>
      </c>
      <c r="BH159" s="85"/>
      <c r="BI159" s="86"/>
      <c r="BJ159" s="804"/>
      <c r="BK159" s="805"/>
      <c r="BL159" s="687"/>
      <c r="BM159" s="799"/>
      <c r="BN159" s="807"/>
      <c r="BO159" s="808"/>
      <c r="BP159" s="809"/>
      <c r="BQ159" s="810"/>
    </row>
    <row r="160" spans="1:69">
      <c r="A160" s="1">
        <v>1</v>
      </c>
      <c r="B160" s="1">
        <v>2</v>
      </c>
      <c r="C160" s="2" t="s">
        <v>78</v>
      </c>
      <c r="D160" s="3" t="s">
        <v>949</v>
      </c>
      <c r="E160" s="2" t="s">
        <v>950</v>
      </c>
      <c r="F160" s="4">
        <v>1916</v>
      </c>
      <c r="G160" s="5">
        <v>22992</v>
      </c>
      <c r="H160" s="6"/>
      <c r="I160" s="7">
        <v>44991</v>
      </c>
      <c r="J160" s="8" t="s">
        <v>951</v>
      </c>
      <c r="K160" s="9">
        <v>4</v>
      </c>
      <c r="L160" s="7">
        <v>44987</v>
      </c>
      <c r="M160" s="10"/>
      <c r="N160" s="11" t="s">
        <v>406</v>
      </c>
      <c r="O160" s="12" t="s">
        <v>52</v>
      </c>
      <c r="P160" s="2" t="s">
        <v>407</v>
      </c>
      <c r="Q160" s="49" t="s">
        <v>84</v>
      </c>
      <c r="R160" s="13" t="s">
        <v>55</v>
      </c>
      <c r="S160" s="14" t="s">
        <v>952</v>
      </c>
      <c r="T160" s="15"/>
      <c r="U160" s="50" t="s">
        <v>32503</v>
      </c>
      <c r="V160" s="50" t="s">
        <v>30140</v>
      </c>
      <c r="W160" s="50" t="s">
        <v>31135</v>
      </c>
      <c r="X160" s="51">
        <v>1916</v>
      </c>
      <c r="Y160" s="52">
        <v>24026.639999999999</v>
      </c>
      <c r="Z160" s="50" t="s">
        <v>30138</v>
      </c>
      <c r="BH160" s="85"/>
      <c r="BI160" s="86"/>
      <c r="BJ160" s="804"/>
      <c r="BK160" s="805"/>
      <c r="BL160" s="687"/>
      <c r="BM160" s="806"/>
      <c r="BN160" s="807"/>
      <c r="BO160" s="801"/>
      <c r="BP160" s="809"/>
      <c r="BQ160" s="810"/>
    </row>
    <row r="161" spans="1:69">
      <c r="A161" s="1">
        <v>1</v>
      </c>
      <c r="B161" s="1">
        <v>3</v>
      </c>
      <c r="C161" s="2" t="s">
        <v>402</v>
      </c>
      <c r="D161" s="3" t="s">
        <v>953</v>
      </c>
      <c r="E161" s="2" t="s">
        <v>954</v>
      </c>
      <c r="F161" s="4">
        <v>1916</v>
      </c>
      <c r="G161" s="5">
        <v>22992</v>
      </c>
      <c r="H161" s="6"/>
      <c r="I161" s="7">
        <v>44991</v>
      </c>
      <c r="J161" s="8" t="s">
        <v>955</v>
      </c>
      <c r="K161" s="9">
        <v>2</v>
      </c>
      <c r="L161" s="7">
        <v>44987</v>
      </c>
      <c r="M161" s="10"/>
      <c r="N161" s="11" t="s">
        <v>406</v>
      </c>
      <c r="O161" s="12" t="s">
        <v>52</v>
      </c>
      <c r="P161" s="2" t="s">
        <v>407</v>
      </c>
      <c r="Q161" s="49" t="s">
        <v>84</v>
      </c>
      <c r="R161" s="13" t="s">
        <v>55</v>
      </c>
      <c r="S161" s="14" t="s">
        <v>956</v>
      </c>
      <c r="T161" s="15"/>
      <c r="U161" s="50" t="s">
        <v>32504</v>
      </c>
      <c r="V161" s="50" t="s">
        <v>30140</v>
      </c>
      <c r="W161" s="50" t="s">
        <v>31136</v>
      </c>
      <c r="X161" s="51">
        <v>1916</v>
      </c>
      <c r="Y161" s="52">
        <v>24026.639999999999</v>
      </c>
      <c r="Z161" s="50" t="s">
        <v>30141</v>
      </c>
      <c r="BH161" s="85"/>
      <c r="BI161" s="86"/>
      <c r="BJ161" s="804"/>
      <c r="BK161" s="805"/>
      <c r="BL161" s="687"/>
      <c r="BM161" s="806"/>
      <c r="BN161" s="807"/>
      <c r="BO161" s="85"/>
      <c r="BP161" s="809"/>
      <c r="BQ161" s="810"/>
    </row>
    <row r="162" spans="1:69">
      <c r="A162" s="1">
        <v>1</v>
      </c>
      <c r="B162" s="1">
        <v>4</v>
      </c>
      <c r="C162" s="2" t="s">
        <v>957</v>
      </c>
      <c r="D162" s="3" t="s">
        <v>958</v>
      </c>
      <c r="E162" s="2" t="s">
        <v>959</v>
      </c>
      <c r="F162" s="4">
        <v>1980</v>
      </c>
      <c r="G162" s="5">
        <v>23760</v>
      </c>
      <c r="H162" s="6"/>
      <c r="I162" s="7">
        <v>44991</v>
      </c>
      <c r="J162" s="8">
        <v>27</v>
      </c>
      <c r="K162" s="9">
        <v>4</v>
      </c>
      <c r="L162" s="7">
        <v>44988</v>
      </c>
      <c r="M162" s="10" t="s">
        <v>176</v>
      </c>
      <c r="N162" s="11" t="s">
        <v>960</v>
      </c>
      <c r="O162" s="12" t="s">
        <v>52</v>
      </c>
      <c r="P162" s="2" t="s">
        <v>30347</v>
      </c>
      <c r="Q162" s="49" t="s">
        <v>31130</v>
      </c>
      <c r="R162" s="13" t="s">
        <v>55</v>
      </c>
      <c r="S162" s="14" t="s">
        <v>962</v>
      </c>
      <c r="T162" s="15"/>
      <c r="U162" s="50" t="s">
        <v>32505</v>
      </c>
      <c r="V162" s="50" t="s">
        <v>30039</v>
      </c>
      <c r="W162" s="50" t="s">
        <v>32506</v>
      </c>
      <c r="X162" s="51">
        <v>1980</v>
      </c>
      <c r="Y162" s="52">
        <v>24850</v>
      </c>
      <c r="Z162" s="50" t="s">
        <v>30561</v>
      </c>
      <c r="BH162" s="85"/>
      <c r="BI162" s="86"/>
      <c r="BJ162" s="804"/>
      <c r="BK162" s="805"/>
      <c r="BL162" s="687"/>
      <c r="BM162" s="806"/>
      <c r="BN162" s="807"/>
      <c r="BO162" s="808"/>
      <c r="BP162" s="809"/>
      <c r="BQ162" s="810"/>
    </row>
    <row r="163" spans="1:69">
      <c r="A163" s="1">
        <v>1</v>
      </c>
      <c r="B163" s="1">
        <v>5</v>
      </c>
      <c r="C163" s="2" t="s">
        <v>59</v>
      </c>
      <c r="D163" s="3" t="s">
        <v>963</v>
      </c>
      <c r="E163" s="2" t="s">
        <v>964</v>
      </c>
      <c r="F163" s="4">
        <v>1960</v>
      </c>
      <c r="G163" s="5">
        <v>23520</v>
      </c>
      <c r="H163" s="6"/>
      <c r="I163" s="7">
        <v>44991</v>
      </c>
      <c r="J163" s="8">
        <v>49</v>
      </c>
      <c r="K163" s="9">
        <v>3</v>
      </c>
      <c r="L163" s="7">
        <v>44988</v>
      </c>
      <c r="M163" s="10"/>
      <c r="N163" s="11" t="s">
        <v>82</v>
      </c>
      <c r="O163" s="12" t="s">
        <v>52</v>
      </c>
      <c r="P163" s="2" t="s">
        <v>83</v>
      </c>
      <c r="Q163" s="49" t="s">
        <v>838</v>
      </c>
      <c r="R163" s="13" t="s">
        <v>55</v>
      </c>
      <c r="S163" s="14" t="s">
        <v>965</v>
      </c>
      <c r="T163" s="15"/>
      <c r="U163" s="50" t="s">
        <v>31137</v>
      </c>
      <c r="V163" s="50" t="s">
        <v>32507</v>
      </c>
      <c r="W163" s="50" t="s">
        <v>31138</v>
      </c>
      <c r="X163" s="51">
        <v>1960</v>
      </c>
      <c r="Y163" s="52">
        <v>24500</v>
      </c>
      <c r="Z163" s="50" t="s">
        <v>32508</v>
      </c>
      <c r="BH163" s="85"/>
      <c r="BI163" s="86"/>
      <c r="BJ163" s="804"/>
      <c r="BK163" s="805"/>
      <c r="BL163" s="687"/>
      <c r="BM163" s="806"/>
      <c r="BN163" s="807"/>
      <c r="BO163" s="808"/>
      <c r="BP163" s="809"/>
      <c r="BQ163" s="810"/>
    </row>
    <row r="164" spans="1:69">
      <c r="A164" s="1">
        <v>1</v>
      </c>
      <c r="B164" s="1">
        <v>6</v>
      </c>
      <c r="C164" s="2" t="s">
        <v>48</v>
      </c>
      <c r="D164" s="3" t="s">
        <v>966</v>
      </c>
      <c r="E164" s="2" t="s">
        <v>967</v>
      </c>
      <c r="F164" s="4">
        <v>1985</v>
      </c>
      <c r="G164" s="5">
        <v>23820</v>
      </c>
      <c r="H164" s="6" t="s">
        <v>168</v>
      </c>
      <c r="I164" s="7">
        <v>44991</v>
      </c>
      <c r="J164" s="8" t="s">
        <v>968</v>
      </c>
      <c r="K164" s="9">
        <v>4</v>
      </c>
      <c r="L164" s="7">
        <v>44988</v>
      </c>
      <c r="M164" s="10"/>
      <c r="N164" s="11" t="s">
        <v>181</v>
      </c>
      <c r="O164" s="12" t="s">
        <v>52</v>
      </c>
      <c r="P164" s="2" t="s">
        <v>186</v>
      </c>
      <c r="Q164" s="49" t="s">
        <v>278</v>
      </c>
      <c r="R164" s="13" t="s">
        <v>55</v>
      </c>
      <c r="S164" s="14" t="s">
        <v>969</v>
      </c>
      <c r="T164" s="15"/>
      <c r="U164" s="50" t="s">
        <v>31139</v>
      </c>
      <c r="V164" s="50" t="s">
        <v>32509</v>
      </c>
      <c r="W164" s="50" t="s">
        <v>32510</v>
      </c>
      <c r="X164" s="51">
        <v>1985</v>
      </c>
      <c r="Y164" s="52">
        <v>24796.62</v>
      </c>
      <c r="Z164" s="50" t="s">
        <v>32508</v>
      </c>
      <c r="BH164" s="85"/>
      <c r="BI164" s="86"/>
      <c r="BJ164" s="804"/>
      <c r="BK164" s="805"/>
      <c r="BL164" s="687"/>
      <c r="BM164" s="806"/>
      <c r="BN164" s="807"/>
      <c r="BO164" s="808"/>
      <c r="BP164" s="809"/>
      <c r="BQ164" s="810"/>
    </row>
    <row r="165" spans="1:69">
      <c r="A165" s="1">
        <v>1</v>
      </c>
      <c r="B165" s="1">
        <v>7</v>
      </c>
      <c r="C165" s="2" t="s">
        <v>48</v>
      </c>
      <c r="D165" s="3" t="s">
        <v>970</v>
      </c>
      <c r="E165" s="2" t="s">
        <v>971</v>
      </c>
      <c r="F165" s="4">
        <v>1953</v>
      </c>
      <c r="G165" s="5">
        <v>23436</v>
      </c>
      <c r="H165" s="6" t="s">
        <v>168</v>
      </c>
      <c r="I165" s="7">
        <v>44991</v>
      </c>
      <c r="J165" s="8" t="s">
        <v>972</v>
      </c>
      <c r="K165" s="9">
        <v>2</v>
      </c>
      <c r="L165" s="7">
        <v>44988</v>
      </c>
      <c r="M165" s="10"/>
      <c r="N165" s="11" t="s">
        <v>312</v>
      </c>
      <c r="O165" s="12" t="s">
        <v>52</v>
      </c>
      <c r="P165" s="2" t="s">
        <v>186</v>
      </c>
      <c r="Q165" s="49" t="s">
        <v>278</v>
      </c>
      <c r="R165" s="13" t="s">
        <v>55</v>
      </c>
      <c r="S165" s="14" t="s">
        <v>973</v>
      </c>
      <c r="T165" s="15"/>
      <c r="U165" s="50" t="s">
        <v>31140</v>
      </c>
      <c r="V165" s="50" t="s">
        <v>30040</v>
      </c>
      <c r="W165" s="50" t="s">
        <v>32511</v>
      </c>
      <c r="X165" s="51">
        <v>1953</v>
      </c>
      <c r="Y165" s="52">
        <v>24982.776000000002</v>
      </c>
      <c r="Z165" s="50" t="s">
        <v>30141</v>
      </c>
      <c r="BH165" s="85"/>
      <c r="BI165" s="86"/>
      <c r="BJ165" s="804"/>
      <c r="BK165" s="805"/>
      <c r="BL165" s="687"/>
      <c r="BM165" s="806"/>
      <c r="BN165" s="807"/>
      <c r="BO165" s="808"/>
      <c r="BP165" s="809"/>
      <c r="BQ165" s="810"/>
    </row>
    <row r="166" spans="1:69">
      <c r="A166" s="1">
        <v>1</v>
      </c>
      <c r="B166" s="1">
        <v>8</v>
      </c>
      <c r="C166" s="2" t="s">
        <v>68</v>
      </c>
      <c r="D166" s="3" t="s">
        <v>974</v>
      </c>
      <c r="E166" s="2" t="s">
        <v>975</v>
      </c>
      <c r="F166" s="4">
        <v>1917</v>
      </c>
      <c r="G166" s="5">
        <v>23004</v>
      </c>
      <c r="H166" s="6"/>
      <c r="I166" s="7">
        <v>44992</v>
      </c>
      <c r="J166" s="8" t="s">
        <v>976</v>
      </c>
      <c r="K166" s="9">
        <v>3</v>
      </c>
      <c r="L166" s="7">
        <v>44988</v>
      </c>
      <c r="M166" s="10"/>
      <c r="N166" s="11" t="s">
        <v>95</v>
      </c>
      <c r="O166" s="12" t="s">
        <v>52</v>
      </c>
      <c r="P166" s="2" t="s">
        <v>83</v>
      </c>
      <c r="Q166" s="49" t="s">
        <v>84</v>
      </c>
      <c r="R166" s="13" t="s">
        <v>55</v>
      </c>
      <c r="S166" s="14" t="s">
        <v>977</v>
      </c>
      <c r="T166" s="15"/>
      <c r="U166" s="50" t="s">
        <v>32512</v>
      </c>
      <c r="V166" s="50" t="s">
        <v>30039</v>
      </c>
      <c r="W166" s="50" t="s">
        <v>32513</v>
      </c>
      <c r="X166" s="51">
        <v>1917</v>
      </c>
      <c r="Y166" s="52">
        <v>23962.5</v>
      </c>
      <c r="Z166" s="50" t="s">
        <v>32514</v>
      </c>
      <c r="BH166" s="85"/>
      <c r="BI166" s="86"/>
      <c r="BJ166" s="804"/>
      <c r="BK166" s="805"/>
      <c r="BL166" s="687"/>
      <c r="BM166" s="806"/>
      <c r="BN166" s="807"/>
      <c r="BO166" s="85"/>
      <c r="BP166" s="809"/>
      <c r="BQ166" s="810"/>
    </row>
    <row r="167" spans="1:69">
      <c r="A167" s="1">
        <v>1</v>
      </c>
      <c r="B167" s="1">
        <v>1</v>
      </c>
      <c r="C167" s="2" t="s">
        <v>275</v>
      </c>
      <c r="D167" s="3" t="s">
        <v>978</v>
      </c>
      <c r="E167" s="2" t="s">
        <v>979</v>
      </c>
      <c r="F167" s="4">
        <v>1958</v>
      </c>
      <c r="G167" s="5">
        <v>23496</v>
      </c>
      <c r="H167" s="6"/>
      <c r="I167" s="7">
        <v>44992</v>
      </c>
      <c r="J167" s="8" t="s">
        <v>980</v>
      </c>
      <c r="K167" s="9">
        <v>4</v>
      </c>
      <c r="L167" s="7">
        <v>44988</v>
      </c>
      <c r="M167" s="10" t="s">
        <v>176</v>
      </c>
      <c r="N167" s="11" t="s">
        <v>177</v>
      </c>
      <c r="O167" s="12" t="s">
        <v>52</v>
      </c>
      <c r="P167" s="2" t="s">
        <v>74</v>
      </c>
      <c r="Q167" s="49" t="s">
        <v>278</v>
      </c>
      <c r="R167" s="13" t="s">
        <v>55</v>
      </c>
      <c r="S167" s="14" t="s">
        <v>981</v>
      </c>
      <c r="T167" s="15"/>
      <c r="U167" s="50" t="s">
        <v>32515</v>
      </c>
      <c r="V167" s="50" t="s">
        <v>30040</v>
      </c>
      <c r="W167" s="50" t="s">
        <v>32516</v>
      </c>
      <c r="X167" s="51">
        <v>1958</v>
      </c>
      <c r="Y167" s="52">
        <v>24678</v>
      </c>
      <c r="Z167" s="50" t="s">
        <v>30141</v>
      </c>
      <c r="BH167" s="85"/>
      <c r="BI167" s="86"/>
      <c r="BJ167" s="804"/>
      <c r="BK167" s="805"/>
      <c r="BL167" s="687"/>
      <c r="BM167" s="806"/>
      <c r="BN167" s="807"/>
      <c r="BO167" s="808"/>
      <c r="BP167" s="809"/>
      <c r="BQ167" s="810"/>
    </row>
    <row r="168" spans="1:69">
      <c r="A168" s="1">
        <v>1</v>
      </c>
      <c r="B168" s="1">
        <v>2</v>
      </c>
      <c r="C168" s="2" t="s">
        <v>103</v>
      </c>
      <c r="D168" s="3" t="s">
        <v>982</v>
      </c>
      <c r="E168" s="2" t="s">
        <v>983</v>
      </c>
      <c r="F168" s="4">
        <v>1960</v>
      </c>
      <c r="G168" s="5">
        <v>23520</v>
      </c>
      <c r="H168" s="6"/>
      <c r="I168" s="7">
        <v>44992</v>
      </c>
      <c r="J168" s="8" t="s">
        <v>984</v>
      </c>
      <c r="K168" s="9">
        <v>3</v>
      </c>
      <c r="L168" s="7">
        <v>44988</v>
      </c>
      <c r="M168" s="10"/>
      <c r="N168" s="11" t="s">
        <v>95</v>
      </c>
      <c r="O168" s="12" t="s">
        <v>52</v>
      </c>
      <c r="P168" s="2" t="s">
        <v>83</v>
      </c>
      <c r="Q168" s="49" t="s">
        <v>84</v>
      </c>
      <c r="R168" s="13" t="s">
        <v>55</v>
      </c>
      <c r="S168" s="14" t="s">
        <v>985</v>
      </c>
      <c r="T168" s="15"/>
      <c r="U168" s="50" t="s">
        <v>982</v>
      </c>
      <c r="V168" s="50" t="s">
        <v>986</v>
      </c>
      <c r="W168" s="50" t="s">
        <v>987</v>
      </c>
      <c r="X168" s="51">
        <v>1960</v>
      </c>
      <c r="Y168" s="52">
        <v>24500</v>
      </c>
      <c r="Z168" s="50" t="s">
        <v>988</v>
      </c>
      <c r="BH168" s="85"/>
      <c r="BI168" s="86"/>
      <c r="BJ168" s="804"/>
      <c r="BK168" s="805"/>
      <c r="BL168" s="687"/>
      <c r="BM168" s="806"/>
      <c r="BN168" s="807"/>
      <c r="BO168" s="808"/>
      <c r="BP168" s="809"/>
      <c r="BQ168" s="810"/>
    </row>
    <row r="169" spans="1:69">
      <c r="A169" s="1">
        <v>1</v>
      </c>
      <c r="B169" s="1">
        <v>11</v>
      </c>
      <c r="C169" s="2" t="s">
        <v>402</v>
      </c>
      <c r="D169" s="3" t="s">
        <v>989</v>
      </c>
      <c r="E169" s="2" t="s">
        <v>990</v>
      </c>
      <c r="F169" s="4">
        <v>1916</v>
      </c>
      <c r="G169" s="5">
        <v>22992</v>
      </c>
      <c r="H169" s="6"/>
      <c r="I169" s="7">
        <v>44992</v>
      </c>
      <c r="J169" s="8" t="s">
        <v>991</v>
      </c>
      <c r="K169" s="9">
        <v>2</v>
      </c>
      <c r="L169" s="7">
        <v>44988</v>
      </c>
      <c r="M169" s="10"/>
      <c r="N169" s="11" t="s">
        <v>640</v>
      </c>
      <c r="O169" s="12" t="s">
        <v>52</v>
      </c>
      <c r="P169" s="2" t="s">
        <v>407</v>
      </c>
      <c r="Q169" s="49" t="s">
        <v>84</v>
      </c>
      <c r="R169" s="13" t="s">
        <v>55</v>
      </c>
      <c r="S169" s="14" t="s">
        <v>992</v>
      </c>
      <c r="T169" s="15"/>
      <c r="U169" s="50" t="s">
        <v>989</v>
      </c>
      <c r="V169" s="50" t="s">
        <v>986</v>
      </c>
      <c r="W169" s="50" t="s">
        <v>993</v>
      </c>
      <c r="X169" s="51">
        <v>1916</v>
      </c>
      <c r="Y169" s="52">
        <v>24444.75</v>
      </c>
      <c r="Z169" s="50" t="s">
        <v>988</v>
      </c>
      <c r="BH169" s="85"/>
      <c r="BI169" s="86"/>
      <c r="BJ169" s="804"/>
      <c r="BK169" s="805"/>
      <c r="BL169" s="687"/>
      <c r="BM169" s="799"/>
      <c r="BN169" s="807"/>
      <c r="BO169" s="808"/>
      <c r="BP169" s="809"/>
      <c r="BQ169" s="810"/>
    </row>
    <row r="170" spans="1:69">
      <c r="A170" s="1">
        <v>1</v>
      </c>
      <c r="B170" s="1">
        <v>1</v>
      </c>
      <c r="C170" s="2" t="s">
        <v>589</v>
      </c>
      <c r="D170" s="3" t="s">
        <v>994</v>
      </c>
      <c r="E170" s="2" t="s">
        <v>995</v>
      </c>
      <c r="F170" s="4">
        <v>1817</v>
      </c>
      <c r="G170" s="5">
        <v>21804</v>
      </c>
      <c r="H170" s="6"/>
      <c r="I170" s="7">
        <v>44993</v>
      </c>
      <c r="J170" s="8">
        <v>70</v>
      </c>
      <c r="K170" s="9">
        <v>4</v>
      </c>
      <c r="L170" s="7">
        <v>44987</v>
      </c>
      <c r="M170" s="10" t="s">
        <v>31141</v>
      </c>
      <c r="N170" s="11" t="s">
        <v>73</v>
      </c>
      <c r="O170" s="12" t="s">
        <v>52</v>
      </c>
      <c r="P170" s="2" t="s">
        <v>74</v>
      </c>
      <c r="Q170" s="49"/>
      <c r="R170" s="13" t="s">
        <v>55</v>
      </c>
      <c r="S170" s="14" t="s">
        <v>996</v>
      </c>
      <c r="T170" s="15"/>
      <c r="U170" s="50" t="s">
        <v>32517</v>
      </c>
      <c r="V170" s="50" t="s">
        <v>30140</v>
      </c>
      <c r="W170" s="50" t="s">
        <v>31142</v>
      </c>
      <c r="X170" s="51">
        <v>1817</v>
      </c>
      <c r="Y170" s="52">
        <v>22813.55</v>
      </c>
      <c r="Z170" s="50" t="s">
        <v>30141</v>
      </c>
      <c r="BH170" s="85"/>
      <c r="BI170" s="232"/>
      <c r="BJ170" s="796"/>
      <c r="BK170" s="797"/>
      <c r="BL170" s="688"/>
      <c r="BM170" s="799"/>
      <c r="BN170" s="800"/>
      <c r="BO170" s="801"/>
      <c r="BP170" s="802"/>
      <c r="BQ170" s="803"/>
    </row>
    <row r="171" spans="1:69">
      <c r="A171" s="1">
        <v>1</v>
      </c>
      <c r="B171" s="1">
        <v>3</v>
      </c>
      <c r="C171" s="2" t="s">
        <v>589</v>
      </c>
      <c r="D171" s="3" t="s">
        <v>997</v>
      </c>
      <c r="E171" s="2" t="s">
        <v>998</v>
      </c>
      <c r="F171" s="4">
        <v>1939</v>
      </c>
      <c r="G171" s="5">
        <v>23268</v>
      </c>
      <c r="H171" s="6"/>
      <c r="I171" s="7">
        <v>44993</v>
      </c>
      <c r="J171" s="8" t="s">
        <v>999</v>
      </c>
      <c r="K171" s="9">
        <v>2</v>
      </c>
      <c r="L171" s="7">
        <v>44988</v>
      </c>
      <c r="M171" s="10"/>
      <c r="N171" s="11" t="s">
        <v>674</v>
      </c>
      <c r="O171" s="12" t="s">
        <v>52</v>
      </c>
      <c r="P171" s="2" t="s">
        <v>74</v>
      </c>
      <c r="Q171" s="49"/>
      <c r="R171" s="13" t="s">
        <v>55</v>
      </c>
      <c r="S171" s="14" t="s">
        <v>1000</v>
      </c>
      <c r="T171" s="15"/>
      <c r="U171" s="50" t="s">
        <v>30562</v>
      </c>
      <c r="V171" s="50" t="s">
        <v>32509</v>
      </c>
      <c r="W171" s="50" t="s">
        <v>32518</v>
      </c>
      <c r="X171" s="51">
        <v>1939</v>
      </c>
      <c r="Y171" s="52">
        <v>24345.03</v>
      </c>
      <c r="Z171" s="50" t="s">
        <v>32519</v>
      </c>
      <c r="BH171" s="85"/>
      <c r="BI171" s="86"/>
      <c r="BJ171" s="804"/>
      <c r="BK171" s="805"/>
      <c r="BL171" s="687"/>
      <c r="BM171" s="806"/>
      <c r="BN171" s="807"/>
      <c r="BO171" s="808"/>
      <c r="BP171" s="809"/>
      <c r="BQ171" s="810"/>
    </row>
    <row r="172" spans="1:69">
      <c r="A172" s="1">
        <v>1</v>
      </c>
      <c r="B172" s="1">
        <v>2</v>
      </c>
      <c r="C172" s="2" t="s">
        <v>275</v>
      </c>
      <c r="D172" s="3" t="s">
        <v>1001</v>
      </c>
      <c r="E172" s="2" t="s">
        <v>1002</v>
      </c>
      <c r="F172" s="4">
        <v>1980</v>
      </c>
      <c r="G172" s="5">
        <v>23760</v>
      </c>
      <c r="H172" s="6" t="s">
        <v>1003</v>
      </c>
      <c r="I172" s="7">
        <v>44993</v>
      </c>
      <c r="J172" s="8" t="s">
        <v>1004</v>
      </c>
      <c r="K172" s="9">
        <v>4</v>
      </c>
      <c r="L172" s="7">
        <v>44988</v>
      </c>
      <c r="M172" s="10"/>
      <c r="N172" s="11" t="s">
        <v>185</v>
      </c>
      <c r="O172" s="12" t="s">
        <v>52</v>
      </c>
      <c r="P172" s="2" t="s">
        <v>6240</v>
      </c>
      <c r="Q172" s="49" t="s">
        <v>54</v>
      </c>
      <c r="R172" s="13" t="s">
        <v>55</v>
      </c>
      <c r="S172" s="14" t="s">
        <v>1005</v>
      </c>
      <c r="T172" s="15"/>
      <c r="U172" s="50" t="s">
        <v>31143</v>
      </c>
      <c r="V172" s="50" t="s">
        <v>30040</v>
      </c>
      <c r="W172" s="50" t="s">
        <v>30563</v>
      </c>
      <c r="X172" s="51">
        <v>1980</v>
      </c>
      <c r="Y172" s="52">
        <v>24948</v>
      </c>
      <c r="Z172" s="50" t="s">
        <v>32508</v>
      </c>
      <c r="BH172" s="85"/>
      <c r="BI172" s="86"/>
      <c r="BJ172" s="804"/>
      <c r="BK172" s="805"/>
      <c r="BL172" s="687"/>
      <c r="BM172" s="799"/>
      <c r="BN172" s="807"/>
      <c r="BO172" s="808"/>
      <c r="BP172" s="809"/>
      <c r="BQ172" s="810"/>
    </row>
    <row r="173" spans="1:69">
      <c r="A173" s="1">
        <v>1</v>
      </c>
      <c r="B173" s="1">
        <v>4</v>
      </c>
      <c r="C173" s="2" t="s">
        <v>59</v>
      </c>
      <c r="D173" s="3" t="s">
        <v>1006</v>
      </c>
      <c r="E173" s="2" t="s">
        <v>1007</v>
      </c>
      <c r="F173" s="4">
        <v>1960</v>
      </c>
      <c r="G173" s="5">
        <v>23520</v>
      </c>
      <c r="H173" s="6"/>
      <c r="I173" s="7">
        <v>44993</v>
      </c>
      <c r="J173" s="8">
        <v>35</v>
      </c>
      <c r="K173" s="9">
        <v>2</v>
      </c>
      <c r="L173" s="7">
        <v>44992</v>
      </c>
      <c r="M173" s="10"/>
      <c r="N173" s="11" t="s">
        <v>95</v>
      </c>
      <c r="O173" s="12" t="s">
        <v>52</v>
      </c>
      <c r="P173" s="2" t="s">
        <v>83</v>
      </c>
      <c r="Q173" s="49" t="s">
        <v>838</v>
      </c>
      <c r="R173" s="13" t="s">
        <v>55</v>
      </c>
      <c r="S173" s="14" t="s">
        <v>1008</v>
      </c>
      <c r="T173" s="15"/>
      <c r="U173" s="50" t="s">
        <v>32520</v>
      </c>
      <c r="V173" s="50" t="s">
        <v>30041</v>
      </c>
      <c r="W173" s="50" t="s">
        <v>32521</v>
      </c>
      <c r="X173" s="51">
        <v>1960</v>
      </c>
      <c r="Y173" s="52">
        <v>24500</v>
      </c>
      <c r="Z173" s="50" t="s">
        <v>32522</v>
      </c>
      <c r="BH173" s="85"/>
      <c r="BI173" s="86"/>
      <c r="BJ173" s="804"/>
      <c r="BK173" s="805"/>
      <c r="BL173" s="687"/>
      <c r="BM173" s="806"/>
      <c r="BN173" s="807"/>
      <c r="BO173" s="808"/>
      <c r="BP173" s="809"/>
      <c r="BQ173" s="810"/>
    </row>
    <row r="174" spans="1:69">
      <c r="A174" s="1">
        <v>1</v>
      </c>
      <c r="B174" s="1">
        <v>5</v>
      </c>
      <c r="C174" s="2" t="s">
        <v>59</v>
      </c>
      <c r="D174" s="3" t="s">
        <v>1009</v>
      </c>
      <c r="E174" s="2" t="s">
        <v>1010</v>
      </c>
      <c r="F174" s="4">
        <v>1917</v>
      </c>
      <c r="G174" s="5">
        <v>23004</v>
      </c>
      <c r="H174" s="6"/>
      <c r="I174" s="7">
        <v>44993</v>
      </c>
      <c r="J174" s="8" t="s">
        <v>1011</v>
      </c>
      <c r="K174" s="9">
        <v>3</v>
      </c>
      <c r="L174" s="7">
        <v>44992</v>
      </c>
      <c r="M174" s="10"/>
      <c r="N174" s="11" t="s">
        <v>95</v>
      </c>
      <c r="O174" s="12" t="s">
        <v>52</v>
      </c>
      <c r="P174" s="2" t="s">
        <v>83</v>
      </c>
      <c r="Q174" s="49" t="s">
        <v>838</v>
      </c>
      <c r="R174" s="13" t="s">
        <v>55</v>
      </c>
      <c r="S174" s="14" t="s">
        <v>1012</v>
      </c>
      <c r="T174" s="15"/>
      <c r="U174" s="50" t="s">
        <v>32523</v>
      </c>
      <c r="V174" s="50" t="s">
        <v>32524</v>
      </c>
      <c r="W174" s="50" t="s">
        <v>32525</v>
      </c>
      <c r="X174" s="51">
        <v>1917</v>
      </c>
      <c r="Y174" s="52">
        <v>23962.5</v>
      </c>
      <c r="Z174" s="50" t="s">
        <v>32526</v>
      </c>
      <c r="BH174" s="85"/>
      <c r="BI174" s="86"/>
      <c r="BJ174" s="804"/>
      <c r="BK174" s="805"/>
      <c r="BL174" s="687"/>
      <c r="BM174" s="806"/>
      <c r="BN174" s="807"/>
      <c r="BO174" s="808"/>
      <c r="BP174" s="809"/>
      <c r="BQ174" s="810"/>
    </row>
    <row r="175" spans="1:69" ht="22.5">
      <c r="A175" s="1">
        <v>1</v>
      </c>
      <c r="B175" s="1">
        <v>6</v>
      </c>
      <c r="C175" s="2" t="s">
        <v>103</v>
      </c>
      <c r="D175" s="3" t="s">
        <v>1013</v>
      </c>
      <c r="E175" s="2" t="s">
        <v>1014</v>
      </c>
      <c r="F175" s="4">
        <v>1500</v>
      </c>
      <c r="G175" s="5">
        <v>22500</v>
      </c>
      <c r="H175" s="6" t="s">
        <v>254</v>
      </c>
      <c r="I175" s="7">
        <v>44993</v>
      </c>
      <c r="J175" s="8" t="s">
        <v>1015</v>
      </c>
      <c r="K175" s="9">
        <v>2</v>
      </c>
      <c r="L175" s="7">
        <v>44998</v>
      </c>
      <c r="M175" s="10"/>
      <c r="N175" s="11" t="s">
        <v>477</v>
      </c>
      <c r="O175" s="12" t="s">
        <v>52</v>
      </c>
      <c r="P175" s="2" t="s">
        <v>121</v>
      </c>
      <c r="Q175" s="49" t="s">
        <v>1016</v>
      </c>
      <c r="R175" s="13" t="s">
        <v>55</v>
      </c>
      <c r="S175" s="14" t="s">
        <v>1017</v>
      </c>
      <c r="T175" s="15"/>
      <c r="U175" s="50" t="s">
        <v>1013</v>
      </c>
      <c r="V175" s="50" t="s">
        <v>1018</v>
      </c>
      <c r="W175" s="50" t="s">
        <v>1019</v>
      </c>
      <c r="X175" s="51">
        <v>1500</v>
      </c>
      <c r="Y175" s="52">
        <v>23467.5</v>
      </c>
      <c r="Z175" s="50" t="s">
        <v>1020</v>
      </c>
      <c r="BH175" s="85"/>
      <c r="BI175" s="86"/>
      <c r="BJ175" s="804"/>
      <c r="BK175" s="805"/>
      <c r="BL175" s="687"/>
      <c r="BM175" s="806"/>
      <c r="BN175" s="807"/>
      <c r="BO175" s="808"/>
      <c r="BP175" s="809"/>
      <c r="BQ175" s="810"/>
    </row>
    <row r="176" spans="1:69" ht="22.5">
      <c r="A176" s="1">
        <v>1</v>
      </c>
      <c r="B176" s="1">
        <v>1</v>
      </c>
      <c r="C176" s="2" t="s">
        <v>145</v>
      </c>
      <c r="D176" s="3" t="s">
        <v>1021</v>
      </c>
      <c r="E176" s="2" t="s">
        <v>1022</v>
      </c>
      <c r="F176" s="4">
        <v>1533</v>
      </c>
      <c r="G176" s="5">
        <v>22995</v>
      </c>
      <c r="H176" s="6"/>
      <c r="I176" s="7">
        <v>44994</v>
      </c>
      <c r="J176" s="8" t="s">
        <v>30564</v>
      </c>
      <c r="K176" s="9">
        <v>3</v>
      </c>
      <c r="L176" s="7">
        <v>44988</v>
      </c>
      <c r="M176" s="10" t="s">
        <v>30036</v>
      </c>
      <c r="N176" s="11" t="s">
        <v>455</v>
      </c>
      <c r="O176" s="12" t="s">
        <v>52</v>
      </c>
      <c r="P176" s="2" t="s">
        <v>456</v>
      </c>
      <c r="Q176" s="49" t="s">
        <v>84</v>
      </c>
      <c r="R176" s="13" t="s">
        <v>55</v>
      </c>
      <c r="S176" s="14" t="s">
        <v>1023</v>
      </c>
      <c r="T176" s="15"/>
      <c r="U176" s="50" t="s">
        <v>1021</v>
      </c>
      <c r="V176" s="50" t="s">
        <v>986</v>
      </c>
      <c r="W176" s="50" t="s">
        <v>1024</v>
      </c>
      <c r="X176" s="51">
        <v>1533</v>
      </c>
      <c r="Y176" s="52">
        <v>23838.15</v>
      </c>
      <c r="Z176" s="50" t="s">
        <v>988</v>
      </c>
      <c r="BH176" s="85"/>
      <c r="BI176" s="86"/>
      <c r="BJ176" s="804"/>
      <c r="BK176" s="805"/>
      <c r="BL176" s="687"/>
      <c r="BM176" s="806"/>
      <c r="BN176" s="807"/>
      <c r="BO176" s="808"/>
      <c r="BP176" s="809"/>
      <c r="BQ176" s="810"/>
    </row>
    <row r="177" spans="1:69">
      <c r="A177" s="1">
        <v>1</v>
      </c>
      <c r="B177" s="1">
        <v>2</v>
      </c>
      <c r="C177" s="2" t="s">
        <v>145</v>
      </c>
      <c r="D177" s="3" t="s">
        <v>1025</v>
      </c>
      <c r="E177" s="2" t="s">
        <v>1026</v>
      </c>
      <c r="F177" s="4">
        <v>1533</v>
      </c>
      <c r="G177" s="5">
        <v>22995</v>
      </c>
      <c r="H177" s="6"/>
      <c r="I177" s="7">
        <v>44994</v>
      </c>
      <c r="J177" s="8" t="s">
        <v>32527</v>
      </c>
      <c r="K177" s="9">
        <v>3</v>
      </c>
      <c r="L177" s="7">
        <v>44988</v>
      </c>
      <c r="M177" s="10" t="s">
        <v>30036</v>
      </c>
      <c r="N177" s="11" t="s">
        <v>455</v>
      </c>
      <c r="O177" s="12" t="s">
        <v>52</v>
      </c>
      <c r="P177" s="2" t="s">
        <v>456</v>
      </c>
      <c r="Q177" s="49" t="s">
        <v>84</v>
      </c>
      <c r="R177" s="13" t="s">
        <v>55</v>
      </c>
      <c r="S177" s="14" t="s">
        <v>1027</v>
      </c>
      <c r="T177" s="15"/>
      <c r="U177" s="50" t="s">
        <v>1025</v>
      </c>
      <c r="V177" s="50" t="s">
        <v>986</v>
      </c>
      <c r="W177" s="50" t="s">
        <v>1028</v>
      </c>
      <c r="X177" s="51">
        <v>1533</v>
      </c>
      <c r="Y177" s="52">
        <v>23838.15</v>
      </c>
      <c r="Z177" s="50" t="s">
        <v>988</v>
      </c>
      <c r="BH177" s="85"/>
      <c r="BI177" s="86"/>
      <c r="BJ177" s="804"/>
      <c r="BK177" s="805"/>
      <c r="BL177" s="687"/>
      <c r="BM177" s="806"/>
      <c r="BN177" s="807"/>
      <c r="BO177" s="808"/>
      <c r="BP177" s="809"/>
      <c r="BQ177" s="810"/>
    </row>
    <row r="178" spans="1:69">
      <c r="A178" s="1">
        <v>1</v>
      </c>
      <c r="B178" s="1">
        <v>3</v>
      </c>
      <c r="C178" s="2" t="s">
        <v>130</v>
      </c>
      <c r="D178" s="3" t="s">
        <v>1029</v>
      </c>
      <c r="E178" s="2" t="s">
        <v>1030</v>
      </c>
      <c r="F178" s="4">
        <v>1568</v>
      </c>
      <c r="G178" s="5">
        <v>23520</v>
      </c>
      <c r="H178" s="6"/>
      <c r="I178" s="7">
        <v>44994</v>
      </c>
      <c r="J178" s="8" t="s">
        <v>1031</v>
      </c>
      <c r="K178" s="9">
        <v>4</v>
      </c>
      <c r="L178" s="7">
        <v>44992</v>
      </c>
      <c r="M178" s="10"/>
      <c r="N178" s="11" t="s">
        <v>95</v>
      </c>
      <c r="O178" s="12" t="s">
        <v>52</v>
      </c>
      <c r="P178" s="2" t="s">
        <v>112</v>
      </c>
      <c r="Q178" s="49" t="s">
        <v>84</v>
      </c>
      <c r="R178" s="13" t="s">
        <v>55</v>
      </c>
      <c r="S178" s="14" t="s">
        <v>1032</v>
      </c>
      <c r="T178" s="15"/>
      <c r="U178" s="50" t="s">
        <v>32528</v>
      </c>
      <c r="V178" s="50" t="s">
        <v>30041</v>
      </c>
      <c r="W178" s="50" t="s">
        <v>32529</v>
      </c>
      <c r="X178" s="51">
        <v>1568</v>
      </c>
      <c r="Y178" s="52">
        <v>24304</v>
      </c>
      <c r="Z178" s="50" t="s">
        <v>30042</v>
      </c>
      <c r="BH178" s="85"/>
      <c r="BI178" s="86"/>
      <c r="BJ178" s="804"/>
      <c r="BK178" s="805"/>
      <c r="BL178" s="687"/>
      <c r="BM178" s="806"/>
      <c r="BN178" s="807"/>
      <c r="BO178" s="808"/>
      <c r="BP178" s="809"/>
      <c r="BQ178" s="810"/>
    </row>
    <row r="179" spans="1:69">
      <c r="A179" s="1">
        <v>1</v>
      </c>
      <c r="B179" s="1">
        <v>4</v>
      </c>
      <c r="C179" s="2" t="s">
        <v>103</v>
      </c>
      <c r="D179" s="3" t="s">
        <v>1033</v>
      </c>
      <c r="E179" s="2" t="s">
        <v>1034</v>
      </c>
      <c r="F179" s="4">
        <v>1500</v>
      </c>
      <c r="G179" s="5">
        <v>22500</v>
      </c>
      <c r="H179" s="6" t="s">
        <v>254</v>
      </c>
      <c r="I179" s="7">
        <v>44994</v>
      </c>
      <c r="J179" s="8" t="s">
        <v>32530</v>
      </c>
      <c r="K179" s="9">
        <v>2</v>
      </c>
      <c r="L179" s="7">
        <v>44992</v>
      </c>
      <c r="M179" s="10"/>
      <c r="N179" s="11" t="s">
        <v>234</v>
      </c>
      <c r="O179" s="12" t="s">
        <v>52</v>
      </c>
      <c r="P179" s="2" t="s">
        <v>121</v>
      </c>
      <c r="Q179" s="49" t="s">
        <v>84</v>
      </c>
      <c r="R179" s="13" t="s">
        <v>55</v>
      </c>
      <c r="S179" s="14" t="s">
        <v>1035</v>
      </c>
      <c r="T179" s="15"/>
      <c r="U179" s="50" t="s">
        <v>32531</v>
      </c>
      <c r="V179" s="50" t="s">
        <v>30041</v>
      </c>
      <c r="W179" s="50" t="s">
        <v>32532</v>
      </c>
      <c r="X179" s="51">
        <v>1500</v>
      </c>
      <c r="Y179" s="52">
        <v>23310</v>
      </c>
      <c r="Z179" s="50" t="s">
        <v>32526</v>
      </c>
      <c r="BH179" s="85"/>
      <c r="BI179" s="86"/>
      <c r="BJ179" s="804"/>
      <c r="BK179" s="805"/>
      <c r="BL179" s="687"/>
      <c r="BM179" s="806"/>
      <c r="BN179" s="807"/>
      <c r="BO179" s="808"/>
      <c r="BP179" s="809"/>
      <c r="BQ179" s="810"/>
    </row>
    <row r="180" spans="1:69" ht="22.5">
      <c r="A180" s="1">
        <v>1</v>
      </c>
      <c r="B180" s="1">
        <v>5</v>
      </c>
      <c r="C180" s="2" t="s">
        <v>103</v>
      </c>
      <c r="D180" s="3" t="s">
        <v>1036</v>
      </c>
      <c r="E180" s="2" t="s">
        <v>1037</v>
      </c>
      <c r="F180" s="4">
        <v>1500</v>
      </c>
      <c r="G180" s="5">
        <v>22500</v>
      </c>
      <c r="H180" s="6" t="s">
        <v>254</v>
      </c>
      <c r="I180" s="7">
        <v>44994</v>
      </c>
      <c r="J180" s="8" t="s">
        <v>1038</v>
      </c>
      <c r="K180" s="9">
        <v>4</v>
      </c>
      <c r="L180" s="7">
        <v>44992</v>
      </c>
      <c r="M180" s="10"/>
      <c r="N180" s="11" t="s">
        <v>477</v>
      </c>
      <c r="O180" s="12" t="s">
        <v>52</v>
      </c>
      <c r="P180" s="2" t="s">
        <v>121</v>
      </c>
      <c r="Q180" s="49" t="s">
        <v>1039</v>
      </c>
      <c r="R180" s="13" t="s">
        <v>55</v>
      </c>
      <c r="S180" s="14" t="s">
        <v>973</v>
      </c>
      <c r="T180" s="15"/>
      <c r="U180" s="50" t="s">
        <v>31144</v>
      </c>
      <c r="V180" s="50" t="s">
        <v>32524</v>
      </c>
      <c r="W180" s="50" t="s">
        <v>32533</v>
      </c>
      <c r="X180" s="51">
        <v>1500</v>
      </c>
      <c r="Y180" s="52">
        <v>23467.5</v>
      </c>
      <c r="Z180" s="50" t="s">
        <v>30042</v>
      </c>
      <c r="BH180" s="85"/>
      <c r="BI180" s="86"/>
      <c r="BJ180" s="804"/>
      <c r="BK180" s="805"/>
      <c r="BL180" s="688"/>
      <c r="BM180" s="806"/>
      <c r="BN180" s="807"/>
      <c r="BO180" s="808"/>
      <c r="BP180" s="809"/>
      <c r="BQ180" s="810"/>
    </row>
    <row r="181" spans="1:69">
      <c r="A181" s="1">
        <v>1</v>
      </c>
      <c r="B181" s="1">
        <v>6</v>
      </c>
      <c r="C181" s="2" t="s">
        <v>103</v>
      </c>
      <c r="D181" s="3" t="s">
        <v>1040</v>
      </c>
      <c r="E181" s="2" t="s">
        <v>1041</v>
      </c>
      <c r="F181" s="4">
        <v>1568</v>
      </c>
      <c r="G181" s="5">
        <v>23520</v>
      </c>
      <c r="H181" s="6" t="s">
        <v>254</v>
      </c>
      <c r="I181" s="7">
        <v>44994</v>
      </c>
      <c r="J181" s="8">
        <v>58</v>
      </c>
      <c r="K181" s="9">
        <v>4</v>
      </c>
      <c r="L181" s="7">
        <v>44994</v>
      </c>
      <c r="M181" s="10"/>
      <c r="N181" s="11" t="s">
        <v>82</v>
      </c>
      <c r="O181" s="12" t="s">
        <v>52</v>
      </c>
      <c r="P181" s="2" t="s">
        <v>240</v>
      </c>
      <c r="Q181" s="49" t="s">
        <v>32423</v>
      </c>
      <c r="R181" s="13" t="s">
        <v>55</v>
      </c>
      <c r="S181" s="14" t="s">
        <v>1042</v>
      </c>
      <c r="T181" s="15"/>
      <c r="U181" s="50" t="s">
        <v>31145</v>
      </c>
      <c r="V181" s="50" t="s">
        <v>30041</v>
      </c>
      <c r="W181" s="50" t="s">
        <v>31146</v>
      </c>
      <c r="X181" s="51">
        <v>1568</v>
      </c>
      <c r="Y181" s="52">
        <v>24304</v>
      </c>
      <c r="Z181" s="50" t="s">
        <v>32526</v>
      </c>
      <c r="BH181" s="85"/>
      <c r="BI181" s="819"/>
      <c r="BJ181" s="804"/>
      <c r="BK181" s="805"/>
      <c r="BL181" s="687"/>
      <c r="BM181" s="799"/>
      <c r="BN181" s="807"/>
      <c r="BO181" s="808"/>
      <c r="BP181" s="809"/>
      <c r="BQ181" s="810"/>
    </row>
    <row r="182" spans="1:69">
      <c r="A182" s="1">
        <v>1</v>
      </c>
      <c r="B182" s="1">
        <v>7</v>
      </c>
      <c r="C182" s="2" t="s">
        <v>103</v>
      </c>
      <c r="D182" s="3" t="s">
        <v>1043</v>
      </c>
      <c r="E182" s="2" t="s">
        <v>1044</v>
      </c>
      <c r="F182" s="4">
        <v>1960</v>
      </c>
      <c r="G182" s="5">
        <v>23520</v>
      </c>
      <c r="H182" s="6"/>
      <c r="I182" s="7">
        <v>44994</v>
      </c>
      <c r="J182" s="8" t="s">
        <v>31147</v>
      </c>
      <c r="K182" s="9">
        <v>3</v>
      </c>
      <c r="L182" s="7">
        <v>44997</v>
      </c>
      <c r="M182" s="10"/>
      <c r="N182" s="11" t="s">
        <v>95</v>
      </c>
      <c r="O182" s="12" t="s">
        <v>52</v>
      </c>
      <c r="P182" s="2" t="s">
        <v>83</v>
      </c>
      <c r="Q182" s="49" t="s">
        <v>84</v>
      </c>
      <c r="R182" s="13" t="s">
        <v>55</v>
      </c>
      <c r="S182" s="14" t="s">
        <v>513</v>
      </c>
      <c r="T182" s="15"/>
      <c r="U182" s="50" t="s">
        <v>32534</v>
      </c>
      <c r="V182" s="50" t="s">
        <v>30041</v>
      </c>
      <c r="W182" s="50" t="s">
        <v>32535</v>
      </c>
      <c r="X182" s="51">
        <v>1960</v>
      </c>
      <c r="Y182" s="52">
        <v>24500</v>
      </c>
      <c r="Z182" s="50" t="s">
        <v>30042</v>
      </c>
      <c r="BH182" s="85"/>
      <c r="BI182" s="86"/>
      <c r="BJ182" s="804"/>
      <c r="BK182" s="805"/>
      <c r="BL182" s="687"/>
      <c r="BM182" s="806"/>
      <c r="BN182" s="807"/>
      <c r="BO182" s="808"/>
      <c r="BP182" s="809"/>
      <c r="BQ182" s="810"/>
    </row>
    <row r="183" spans="1:69">
      <c r="A183" s="1">
        <v>1</v>
      </c>
      <c r="B183" s="1">
        <v>8</v>
      </c>
      <c r="C183" s="2" t="s">
        <v>103</v>
      </c>
      <c r="D183" s="3" t="s">
        <v>1045</v>
      </c>
      <c r="E183" s="2" t="s">
        <v>1046</v>
      </c>
      <c r="F183" s="4">
        <v>1500</v>
      </c>
      <c r="G183" s="5">
        <v>22500</v>
      </c>
      <c r="H183" s="6" t="s">
        <v>254</v>
      </c>
      <c r="I183" s="7">
        <v>44994</v>
      </c>
      <c r="J183" s="8" t="s">
        <v>31148</v>
      </c>
      <c r="K183" s="9">
        <v>2</v>
      </c>
      <c r="L183" s="7">
        <v>44998</v>
      </c>
      <c r="M183" s="10"/>
      <c r="N183" s="11" t="s">
        <v>234</v>
      </c>
      <c r="O183" s="12" t="s">
        <v>52</v>
      </c>
      <c r="P183" s="2" t="s">
        <v>121</v>
      </c>
      <c r="Q183" s="49" t="s">
        <v>84</v>
      </c>
      <c r="R183" s="13" t="s">
        <v>55</v>
      </c>
      <c r="S183" s="14" t="s">
        <v>1047</v>
      </c>
      <c r="T183" s="15"/>
      <c r="U183" s="50" t="s">
        <v>32536</v>
      </c>
      <c r="V183" s="50" t="s">
        <v>32537</v>
      </c>
      <c r="W183" s="50" t="s">
        <v>32538</v>
      </c>
      <c r="X183" s="51">
        <v>1500</v>
      </c>
      <c r="Y183" s="52">
        <v>23310</v>
      </c>
      <c r="Z183" s="50" t="s">
        <v>31149</v>
      </c>
      <c r="BH183" s="85"/>
      <c r="BI183" s="86"/>
      <c r="BJ183" s="804"/>
      <c r="BK183" s="805"/>
      <c r="BL183" s="687"/>
      <c r="BM183" s="806"/>
      <c r="BN183" s="807"/>
      <c r="BO183" s="808"/>
      <c r="BP183" s="809"/>
      <c r="BQ183" s="810"/>
    </row>
    <row r="184" spans="1:69">
      <c r="A184" s="1">
        <v>1</v>
      </c>
      <c r="B184" s="1">
        <v>1</v>
      </c>
      <c r="C184" s="2" t="s">
        <v>301</v>
      </c>
      <c r="D184" s="3" t="s">
        <v>1048</v>
      </c>
      <c r="E184" s="2" t="s">
        <v>1049</v>
      </c>
      <c r="F184" s="4">
        <v>2300</v>
      </c>
      <c r="G184" s="5">
        <v>23000</v>
      </c>
      <c r="H184" s="6"/>
      <c r="I184" s="7">
        <v>44995</v>
      </c>
      <c r="J184" s="8">
        <v>119</v>
      </c>
      <c r="K184" s="9">
        <v>3</v>
      </c>
      <c r="L184" s="7">
        <v>44990</v>
      </c>
      <c r="M184" s="10"/>
      <c r="N184" s="11" t="s">
        <v>120</v>
      </c>
      <c r="O184" s="12" t="s">
        <v>52</v>
      </c>
      <c r="P184" s="2" t="s">
        <v>121</v>
      </c>
      <c r="Q184" s="49" t="s">
        <v>84</v>
      </c>
      <c r="R184" s="13" t="s">
        <v>164</v>
      </c>
      <c r="S184" s="14" t="s">
        <v>869</v>
      </c>
      <c r="T184" s="15"/>
      <c r="U184" s="50" t="s">
        <v>1048</v>
      </c>
      <c r="V184" s="50" t="s">
        <v>1050</v>
      </c>
      <c r="W184" s="50" t="s">
        <v>1051</v>
      </c>
      <c r="X184" s="51">
        <v>2300</v>
      </c>
      <c r="Y184" s="52">
        <v>23805</v>
      </c>
      <c r="Z184" s="50" t="s">
        <v>1052</v>
      </c>
      <c r="BH184" s="85"/>
      <c r="BI184" s="86"/>
      <c r="BJ184" s="804"/>
      <c r="BK184" s="805"/>
      <c r="BL184" s="687"/>
      <c r="BM184" s="806"/>
      <c r="BN184" s="807"/>
      <c r="BO184" s="808"/>
      <c r="BP184" s="809"/>
      <c r="BQ184" s="810"/>
    </row>
    <row r="185" spans="1:69">
      <c r="A185" s="1">
        <v>1</v>
      </c>
      <c r="B185" s="1">
        <v>2</v>
      </c>
      <c r="C185" s="2" t="s">
        <v>145</v>
      </c>
      <c r="D185" s="3" t="s">
        <v>1053</v>
      </c>
      <c r="E185" s="2" t="s">
        <v>1054</v>
      </c>
      <c r="F185" s="4">
        <v>1958</v>
      </c>
      <c r="G185" s="5">
        <v>23496</v>
      </c>
      <c r="H185" s="6"/>
      <c r="I185" s="7">
        <v>44995</v>
      </c>
      <c r="J185" s="8" t="s">
        <v>32539</v>
      </c>
      <c r="K185" s="9">
        <v>2</v>
      </c>
      <c r="L185" s="7">
        <v>44991</v>
      </c>
      <c r="M185" s="10" t="s">
        <v>30142</v>
      </c>
      <c r="N185" s="11" t="s">
        <v>177</v>
      </c>
      <c r="O185" s="12" t="s">
        <v>52</v>
      </c>
      <c r="P185" s="2" t="s">
        <v>74</v>
      </c>
      <c r="Q185" s="49" t="s">
        <v>54</v>
      </c>
      <c r="R185" s="13" t="s">
        <v>55</v>
      </c>
      <c r="S185" s="14" t="s">
        <v>1055</v>
      </c>
      <c r="T185" s="15"/>
      <c r="U185" s="50" t="s">
        <v>1053</v>
      </c>
      <c r="V185" s="50" t="s">
        <v>1056</v>
      </c>
      <c r="W185" s="50" t="s">
        <v>1057</v>
      </c>
      <c r="X185" s="51">
        <v>1958</v>
      </c>
      <c r="Y185" s="52">
        <v>24678.19</v>
      </c>
      <c r="Z185" s="50" t="s">
        <v>1058</v>
      </c>
      <c r="BH185" s="85"/>
      <c r="BI185" s="86"/>
      <c r="BJ185" s="804"/>
      <c r="BK185" s="805"/>
      <c r="BL185" s="687"/>
      <c r="BM185" s="806"/>
      <c r="BN185" s="807"/>
      <c r="BO185" s="808"/>
      <c r="BP185" s="809"/>
      <c r="BQ185" s="810"/>
    </row>
    <row r="186" spans="1:69">
      <c r="A186" s="1">
        <v>1</v>
      </c>
      <c r="B186" s="1">
        <v>3</v>
      </c>
      <c r="C186" s="2" t="s">
        <v>145</v>
      </c>
      <c r="D186" s="3" t="s">
        <v>1059</v>
      </c>
      <c r="E186" s="2" t="s">
        <v>1060</v>
      </c>
      <c r="F186" s="4">
        <v>1958</v>
      </c>
      <c r="G186" s="5">
        <v>23496</v>
      </c>
      <c r="H186" s="6"/>
      <c r="I186" s="7">
        <v>44995</v>
      </c>
      <c r="J186" s="8" t="s">
        <v>30565</v>
      </c>
      <c r="K186" s="9">
        <v>2</v>
      </c>
      <c r="L186" s="7">
        <v>44991</v>
      </c>
      <c r="M186" s="10" t="s">
        <v>32540</v>
      </c>
      <c r="N186" s="11" t="s">
        <v>177</v>
      </c>
      <c r="O186" s="12" t="s">
        <v>52</v>
      </c>
      <c r="P186" s="2" t="s">
        <v>74</v>
      </c>
      <c r="Q186" s="49" t="s">
        <v>54</v>
      </c>
      <c r="R186" s="13" t="s">
        <v>55</v>
      </c>
      <c r="S186" s="14" t="s">
        <v>1061</v>
      </c>
      <c r="T186" s="15"/>
      <c r="U186" s="50" t="s">
        <v>1059</v>
      </c>
      <c r="V186" s="50" t="s">
        <v>1056</v>
      </c>
      <c r="W186" s="50" t="s">
        <v>1062</v>
      </c>
      <c r="X186" s="51">
        <v>1958</v>
      </c>
      <c r="Y186" s="52">
        <v>24678</v>
      </c>
      <c r="Z186" s="50" t="s">
        <v>1058</v>
      </c>
      <c r="BH186" s="85"/>
      <c r="BI186" s="86"/>
      <c r="BJ186" s="804"/>
      <c r="BK186" s="805"/>
      <c r="BL186" s="687"/>
      <c r="BM186" s="806"/>
      <c r="BN186" s="807"/>
      <c r="BO186" s="808"/>
      <c r="BP186" s="809"/>
      <c r="BQ186" s="810"/>
    </row>
    <row r="187" spans="1:69">
      <c r="A187" s="1">
        <v>1</v>
      </c>
      <c r="B187" s="1">
        <v>4</v>
      </c>
      <c r="C187" s="2" t="s">
        <v>130</v>
      </c>
      <c r="D187" s="3" t="s">
        <v>1063</v>
      </c>
      <c r="E187" s="2" t="s">
        <v>1064</v>
      </c>
      <c r="F187" s="4">
        <v>1960</v>
      </c>
      <c r="G187" s="5">
        <v>23520</v>
      </c>
      <c r="H187" s="6"/>
      <c r="I187" s="7">
        <v>44995</v>
      </c>
      <c r="J187" s="8" t="s">
        <v>1065</v>
      </c>
      <c r="K187" s="9">
        <v>1</v>
      </c>
      <c r="L187" s="7">
        <v>44992</v>
      </c>
      <c r="M187" s="10" t="s">
        <v>30143</v>
      </c>
      <c r="N187" s="11" t="s">
        <v>82</v>
      </c>
      <c r="O187" s="12" t="s">
        <v>52</v>
      </c>
      <c r="P187" s="2" t="s">
        <v>83</v>
      </c>
      <c r="Q187" s="49" t="s">
        <v>84</v>
      </c>
      <c r="R187" s="13" t="s">
        <v>55</v>
      </c>
      <c r="S187" s="14" t="s">
        <v>1066</v>
      </c>
      <c r="T187" s="15"/>
      <c r="U187" s="50" t="s">
        <v>30566</v>
      </c>
      <c r="V187" s="50" t="s">
        <v>30041</v>
      </c>
      <c r="W187" s="50" t="s">
        <v>32541</v>
      </c>
      <c r="X187" s="51">
        <v>1960</v>
      </c>
      <c r="Y187" s="52">
        <v>24500</v>
      </c>
      <c r="Z187" s="50" t="s">
        <v>30042</v>
      </c>
      <c r="BH187" s="85"/>
      <c r="BI187" s="86"/>
      <c r="BJ187" s="804"/>
      <c r="BK187" s="805"/>
      <c r="BL187" s="687"/>
      <c r="BM187" s="806"/>
      <c r="BN187" s="807"/>
      <c r="BO187" s="808"/>
      <c r="BP187" s="809"/>
      <c r="BQ187" s="810"/>
    </row>
    <row r="188" spans="1:69">
      <c r="A188" s="1">
        <v>1</v>
      </c>
      <c r="B188" s="1">
        <v>5</v>
      </c>
      <c r="C188" s="2" t="s">
        <v>130</v>
      </c>
      <c r="D188" s="3" t="s">
        <v>1067</v>
      </c>
      <c r="E188" s="2" t="s">
        <v>1068</v>
      </c>
      <c r="F188" s="4">
        <v>1960</v>
      </c>
      <c r="G188" s="5">
        <v>23520</v>
      </c>
      <c r="H188" s="6"/>
      <c r="I188" s="7">
        <v>44995</v>
      </c>
      <c r="J188" s="8" t="s">
        <v>1069</v>
      </c>
      <c r="K188" s="9">
        <v>1</v>
      </c>
      <c r="L188" s="7">
        <v>44992</v>
      </c>
      <c r="M188" s="10" t="s">
        <v>32542</v>
      </c>
      <c r="N188" s="11" t="s">
        <v>82</v>
      </c>
      <c r="O188" s="12" t="s">
        <v>52</v>
      </c>
      <c r="P188" s="2" t="s">
        <v>83</v>
      </c>
      <c r="Q188" s="49" t="s">
        <v>84</v>
      </c>
      <c r="R188" s="13" t="s">
        <v>55</v>
      </c>
      <c r="S188" s="14" t="s">
        <v>1070</v>
      </c>
      <c r="T188" s="15"/>
      <c r="U188" s="50" t="s">
        <v>30567</v>
      </c>
      <c r="V188" s="50" t="s">
        <v>32543</v>
      </c>
      <c r="W188" s="50" t="s">
        <v>30568</v>
      </c>
      <c r="X188" s="51">
        <v>1960</v>
      </c>
      <c r="Y188" s="52">
        <v>24500</v>
      </c>
      <c r="Z188" s="50" t="s">
        <v>30042</v>
      </c>
      <c r="BH188" s="85"/>
      <c r="BI188" s="86"/>
      <c r="BJ188" s="804"/>
      <c r="BK188" s="805"/>
      <c r="BL188" s="687"/>
      <c r="BM188" s="806"/>
      <c r="BN188" s="807"/>
      <c r="BO188" s="808"/>
      <c r="BP188" s="809"/>
      <c r="BQ188" s="810"/>
    </row>
    <row r="189" spans="1:69">
      <c r="A189" s="1">
        <v>1</v>
      </c>
      <c r="B189" s="1">
        <v>6</v>
      </c>
      <c r="C189" s="2" t="s">
        <v>78</v>
      </c>
      <c r="D189" s="3" t="s">
        <v>1071</v>
      </c>
      <c r="E189" s="2" t="s">
        <v>1072</v>
      </c>
      <c r="F189" s="4">
        <v>1916</v>
      </c>
      <c r="G189" s="5">
        <v>22992</v>
      </c>
      <c r="H189" s="6"/>
      <c r="I189" s="7">
        <v>44998</v>
      </c>
      <c r="J189" s="8">
        <v>59</v>
      </c>
      <c r="K189" s="9">
        <v>4</v>
      </c>
      <c r="L189" s="7">
        <v>44995</v>
      </c>
      <c r="M189" s="10"/>
      <c r="N189" s="11" t="s">
        <v>406</v>
      </c>
      <c r="O189" s="12" t="s">
        <v>52</v>
      </c>
      <c r="P189" s="2" t="s">
        <v>407</v>
      </c>
      <c r="Q189" s="49" t="s">
        <v>84</v>
      </c>
      <c r="R189" s="13" t="s">
        <v>55</v>
      </c>
      <c r="S189" s="14" t="s">
        <v>1073</v>
      </c>
      <c r="T189" s="15"/>
      <c r="U189" s="50" t="s">
        <v>32544</v>
      </c>
      <c r="V189" s="50" t="s">
        <v>32545</v>
      </c>
      <c r="W189" s="50" t="s">
        <v>31150</v>
      </c>
      <c r="X189" s="51">
        <v>1916</v>
      </c>
      <c r="Y189" s="52">
        <v>24026.639999999999</v>
      </c>
      <c r="Z189" s="50" t="s">
        <v>30569</v>
      </c>
      <c r="BH189" s="825"/>
      <c r="BI189" s="86"/>
      <c r="BJ189" s="804"/>
      <c r="BK189" s="805"/>
      <c r="BL189" s="687"/>
      <c r="BM189" s="806"/>
      <c r="BN189" s="807"/>
      <c r="BO189" s="801"/>
      <c r="BP189" s="809"/>
      <c r="BQ189" s="810"/>
    </row>
    <row r="190" spans="1:69">
      <c r="A190" s="1">
        <v>1</v>
      </c>
      <c r="B190" s="1">
        <v>17</v>
      </c>
      <c r="C190" s="2" t="s">
        <v>103</v>
      </c>
      <c r="D190" s="3" t="s">
        <v>30570</v>
      </c>
      <c r="E190" s="2" t="s">
        <v>1074</v>
      </c>
      <c r="F190" s="4">
        <v>1500</v>
      </c>
      <c r="G190" s="5">
        <v>22500</v>
      </c>
      <c r="H190" s="6" t="s">
        <v>254</v>
      </c>
      <c r="I190" s="7">
        <v>44998</v>
      </c>
      <c r="J190" s="8" t="s">
        <v>1075</v>
      </c>
      <c r="K190" s="9">
        <v>1</v>
      </c>
      <c r="L190" s="7">
        <v>44995</v>
      </c>
      <c r="M190" s="10"/>
      <c r="N190" s="11" t="s">
        <v>234</v>
      </c>
      <c r="O190" s="12" t="s">
        <v>52</v>
      </c>
      <c r="P190" s="2" t="s">
        <v>121</v>
      </c>
      <c r="Q190" s="49" t="s">
        <v>84</v>
      </c>
      <c r="R190" s="13" t="s">
        <v>55</v>
      </c>
      <c r="S190" s="14" t="s">
        <v>1076</v>
      </c>
      <c r="T190" s="15"/>
      <c r="U190" s="50" t="s">
        <v>1077</v>
      </c>
      <c r="V190" s="50" t="s">
        <v>1078</v>
      </c>
      <c r="W190" s="50" t="s">
        <v>1079</v>
      </c>
      <c r="X190" s="51">
        <v>1500</v>
      </c>
      <c r="Y190" s="52">
        <v>23310</v>
      </c>
      <c r="Z190" s="50" t="s">
        <v>1080</v>
      </c>
      <c r="BH190" s="85"/>
      <c r="BI190" s="86"/>
      <c r="BJ190" s="804"/>
      <c r="BK190" s="805"/>
      <c r="BL190" s="687"/>
      <c r="BM190" s="806"/>
      <c r="BN190" s="807"/>
      <c r="BO190" s="808"/>
      <c r="BP190" s="809"/>
      <c r="BQ190" s="810"/>
    </row>
    <row r="191" spans="1:69">
      <c r="A191" s="1">
        <v>1</v>
      </c>
      <c r="B191" s="1">
        <v>2</v>
      </c>
      <c r="C191" s="2" t="s">
        <v>589</v>
      </c>
      <c r="D191" s="3" t="s">
        <v>1081</v>
      </c>
      <c r="E191" s="2" t="s">
        <v>1082</v>
      </c>
      <c r="F191" s="4">
        <v>1958</v>
      </c>
      <c r="G191" s="5">
        <v>23496</v>
      </c>
      <c r="H191" s="6"/>
      <c r="I191" s="7">
        <v>44999</v>
      </c>
      <c r="J191" s="8" t="s">
        <v>1075</v>
      </c>
      <c r="K191" s="9">
        <v>2</v>
      </c>
      <c r="L191" s="7">
        <v>44994</v>
      </c>
      <c r="M191" s="10"/>
      <c r="N191" s="11" t="s">
        <v>73</v>
      </c>
      <c r="O191" s="12" t="s">
        <v>52</v>
      </c>
      <c r="P191" s="2" t="s">
        <v>74</v>
      </c>
      <c r="Q191" s="49"/>
      <c r="R191" s="13" t="s">
        <v>55</v>
      </c>
      <c r="S191" s="14" t="s">
        <v>1083</v>
      </c>
      <c r="T191" s="15"/>
      <c r="U191" s="50" t="s">
        <v>1081</v>
      </c>
      <c r="V191" s="50" t="s">
        <v>1056</v>
      </c>
      <c r="W191" s="50" t="s">
        <v>1084</v>
      </c>
      <c r="X191" s="51">
        <v>1958</v>
      </c>
      <c r="Y191" s="52">
        <v>24457.42</v>
      </c>
      <c r="Z191" s="50" t="s">
        <v>1058</v>
      </c>
      <c r="BH191" s="85"/>
      <c r="BI191" s="86"/>
      <c r="BJ191" s="804"/>
      <c r="BK191" s="805"/>
      <c r="BL191" s="687"/>
      <c r="BM191" s="806"/>
      <c r="BN191" s="807"/>
      <c r="BO191" s="808"/>
      <c r="BP191" s="809"/>
      <c r="BQ191" s="810"/>
    </row>
    <row r="192" spans="1:69">
      <c r="A192" s="1">
        <v>1</v>
      </c>
      <c r="B192" s="1">
        <v>3</v>
      </c>
      <c r="C192" s="2" t="s">
        <v>589</v>
      </c>
      <c r="D192" s="3" t="s">
        <v>1085</v>
      </c>
      <c r="E192" s="2" t="s">
        <v>1086</v>
      </c>
      <c r="F192" s="4">
        <v>1958</v>
      </c>
      <c r="G192" s="5">
        <v>23496</v>
      </c>
      <c r="H192" s="6"/>
      <c r="I192" s="7">
        <v>44999</v>
      </c>
      <c r="J192" s="8" t="s">
        <v>1087</v>
      </c>
      <c r="K192" s="9">
        <v>3</v>
      </c>
      <c r="L192" s="7">
        <v>44994</v>
      </c>
      <c r="M192" s="10"/>
      <c r="N192" s="11" t="s">
        <v>30144</v>
      </c>
      <c r="O192" s="12" t="s">
        <v>52</v>
      </c>
      <c r="P192" s="2" t="s">
        <v>153</v>
      </c>
      <c r="Q192" s="49"/>
      <c r="R192" s="13" t="s">
        <v>55</v>
      </c>
      <c r="S192" s="14" t="s">
        <v>30571</v>
      </c>
      <c r="T192" s="15"/>
      <c r="U192" s="50" t="s">
        <v>1085</v>
      </c>
      <c r="V192" s="50" t="s">
        <v>1056</v>
      </c>
      <c r="W192" s="50" t="s">
        <v>1088</v>
      </c>
      <c r="X192" s="51">
        <v>1958</v>
      </c>
      <c r="Y192" s="52">
        <v>24583.32</v>
      </c>
      <c r="Z192" s="50" t="s">
        <v>1058</v>
      </c>
      <c r="BH192" s="85"/>
      <c r="BI192" s="86"/>
      <c r="BJ192" s="804"/>
      <c r="BK192" s="805"/>
      <c r="BL192" s="687"/>
      <c r="BM192" s="806"/>
      <c r="BN192" s="807"/>
      <c r="BO192" s="808"/>
      <c r="BP192" s="809"/>
      <c r="BQ192" s="810"/>
    </row>
    <row r="193" spans="1:69">
      <c r="A193" s="1">
        <v>1</v>
      </c>
      <c r="B193" s="1">
        <v>4</v>
      </c>
      <c r="C193" s="2" t="s">
        <v>130</v>
      </c>
      <c r="D193" s="3" t="s">
        <v>1089</v>
      </c>
      <c r="E193" s="2" t="s">
        <v>1090</v>
      </c>
      <c r="F193" s="4">
        <v>1960</v>
      </c>
      <c r="G193" s="5">
        <v>23520</v>
      </c>
      <c r="H193" s="6"/>
      <c r="I193" s="7">
        <v>44999</v>
      </c>
      <c r="J193" s="8" t="s">
        <v>1069</v>
      </c>
      <c r="K193" s="9">
        <v>4</v>
      </c>
      <c r="L193" s="7">
        <v>44995</v>
      </c>
      <c r="M193" s="10"/>
      <c r="N193" s="11" t="s">
        <v>82</v>
      </c>
      <c r="O193" s="12" t="s">
        <v>52</v>
      </c>
      <c r="P193" s="2" t="s">
        <v>83</v>
      </c>
      <c r="Q193" s="49" t="s">
        <v>54</v>
      </c>
      <c r="R193" s="13" t="s">
        <v>55</v>
      </c>
      <c r="S193" s="14" t="s">
        <v>1091</v>
      </c>
      <c r="T193" s="15"/>
      <c r="U193" s="50" t="s">
        <v>32546</v>
      </c>
      <c r="V193" s="50" t="s">
        <v>32547</v>
      </c>
      <c r="W193" s="50" t="s">
        <v>30572</v>
      </c>
      <c r="X193" s="51">
        <v>1960</v>
      </c>
      <c r="Y193" s="52">
        <v>24500</v>
      </c>
      <c r="Z193" s="50" t="s">
        <v>30145</v>
      </c>
      <c r="BH193" s="85"/>
      <c r="BI193" s="86"/>
      <c r="BJ193" s="804"/>
      <c r="BK193" s="805"/>
      <c r="BL193" s="687"/>
      <c r="BM193" s="806"/>
      <c r="BN193" s="807"/>
      <c r="BO193" s="808"/>
      <c r="BP193" s="809"/>
      <c r="BQ193" s="810"/>
    </row>
    <row r="194" spans="1:69">
      <c r="A194" s="1">
        <v>1</v>
      </c>
      <c r="B194" s="1">
        <v>5</v>
      </c>
      <c r="C194" s="2" t="s">
        <v>103</v>
      </c>
      <c r="D194" s="3" t="s">
        <v>1092</v>
      </c>
      <c r="E194" s="2" t="s">
        <v>1093</v>
      </c>
      <c r="F194" s="4">
        <v>1500</v>
      </c>
      <c r="G194" s="5">
        <v>22500</v>
      </c>
      <c r="H194" s="6" t="s">
        <v>254</v>
      </c>
      <c r="I194" s="7">
        <v>44999</v>
      </c>
      <c r="J194" s="8">
        <v>59</v>
      </c>
      <c r="K194" s="9">
        <v>3</v>
      </c>
      <c r="L194" s="7">
        <v>44995</v>
      </c>
      <c r="M194" s="10"/>
      <c r="N194" s="11" t="s">
        <v>234</v>
      </c>
      <c r="O194" s="12" t="s">
        <v>52</v>
      </c>
      <c r="P194" s="2" t="s">
        <v>121</v>
      </c>
      <c r="Q194" s="49" t="s">
        <v>84</v>
      </c>
      <c r="R194" s="13" t="s">
        <v>55</v>
      </c>
      <c r="S194" s="14" t="s">
        <v>1094</v>
      </c>
      <c r="T194" s="15"/>
      <c r="U194" s="50" t="s">
        <v>1092</v>
      </c>
      <c r="V194" s="50" t="s">
        <v>1078</v>
      </c>
      <c r="W194" s="50" t="s">
        <v>1095</v>
      </c>
      <c r="X194" s="51">
        <v>1500</v>
      </c>
      <c r="Y194" s="52">
        <v>23310</v>
      </c>
      <c r="Z194" s="50" t="s">
        <v>1080</v>
      </c>
      <c r="BH194" s="85"/>
      <c r="BI194" s="86"/>
      <c r="BJ194" s="804"/>
      <c r="BK194" s="805"/>
      <c r="BL194" s="687"/>
      <c r="BM194" s="806"/>
      <c r="BN194" s="807"/>
      <c r="BO194" s="808"/>
      <c r="BP194" s="809"/>
      <c r="BQ194" s="810"/>
    </row>
    <row r="195" spans="1:69">
      <c r="A195" s="1">
        <v>1</v>
      </c>
      <c r="B195" s="1">
        <v>6</v>
      </c>
      <c r="C195" s="2" t="s">
        <v>78</v>
      </c>
      <c r="D195" s="3" t="s">
        <v>1096</v>
      </c>
      <c r="E195" s="2" t="s">
        <v>1097</v>
      </c>
      <c r="F195" s="4">
        <v>1916</v>
      </c>
      <c r="G195" s="5">
        <v>22992</v>
      </c>
      <c r="H195" s="6"/>
      <c r="I195" s="7">
        <v>44999</v>
      </c>
      <c r="J195" s="8">
        <v>81</v>
      </c>
      <c r="K195" s="9">
        <v>2</v>
      </c>
      <c r="L195" s="7">
        <v>44995</v>
      </c>
      <c r="M195" s="10"/>
      <c r="N195" s="11" t="s">
        <v>406</v>
      </c>
      <c r="O195" s="12" t="s">
        <v>52</v>
      </c>
      <c r="P195" s="2" t="s">
        <v>407</v>
      </c>
      <c r="Q195" s="49" t="s">
        <v>84</v>
      </c>
      <c r="R195" s="13" t="s">
        <v>55</v>
      </c>
      <c r="S195" s="14" t="s">
        <v>956</v>
      </c>
      <c r="T195" s="15"/>
      <c r="U195" s="50" t="s">
        <v>30573</v>
      </c>
      <c r="V195" s="50" t="s">
        <v>30043</v>
      </c>
      <c r="W195" s="50" t="s">
        <v>30574</v>
      </c>
      <c r="X195" s="51">
        <v>1916</v>
      </c>
      <c r="Y195" s="52">
        <v>24026.639999999999</v>
      </c>
      <c r="Z195" s="50" t="s">
        <v>30145</v>
      </c>
      <c r="BH195" s="85"/>
      <c r="BI195" s="86"/>
      <c r="BJ195" s="804"/>
      <c r="BK195" s="805"/>
      <c r="BL195" s="687"/>
      <c r="BM195" s="799"/>
      <c r="BN195" s="807"/>
      <c r="BO195" s="808"/>
      <c r="BP195" s="809"/>
      <c r="BQ195" s="810"/>
    </row>
    <row r="196" spans="1:69">
      <c r="A196" s="1">
        <v>1</v>
      </c>
      <c r="B196" s="1">
        <v>7</v>
      </c>
      <c r="C196" s="2" t="s">
        <v>402</v>
      </c>
      <c r="D196" s="3" t="s">
        <v>1098</v>
      </c>
      <c r="E196" s="2" t="s">
        <v>1099</v>
      </c>
      <c r="F196" s="4">
        <v>1916</v>
      </c>
      <c r="G196" s="5">
        <v>22992</v>
      </c>
      <c r="H196" s="6"/>
      <c r="I196" s="7">
        <v>44999</v>
      </c>
      <c r="J196" s="8" t="s">
        <v>1065</v>
      </c>
      <c r="K196" s="9">
        <v>4</v>
      </c>
      <c r="L196" s="7">
        <v>44995</v>
      </c>
      <c r="M196" s="10"/>
      <c r="N196" s="11" t="s">
        <v>406</v>
      </c>
      <c r="O196" s="12" t="s">
        <v>52</v>
      </c>
      <c r="P196" s="2" t="s">
        <v>407</v>
      </c>
      <c r="Q196" s="49" t="s">
        <v>84</v>
      </c>
      <c r="R196" s="13" t="s">
        <v>55</v>
      </c>
      <c r="S196" s="14" t="s">
        <v>1076</v>
      </c>
      <c r="T196" s="15"/>
      <c r="U196" s="50" t="s">
        <v>31151</v>
      </c>
      <c r="V196" s="50" t="s">
        <v>32547</v>
      </c>
      <c r="W196" s="50" t="s">
        <v>30575</v>
      </c>
      <c r="X196" s="51">
        <v>1916</v>
      </c>
      <c r="Y196" s="52">
        <v>24026.639999999999</v>
      </c>
      <c r="Z196" s="50" t="s">
        <v>30145</v>
      </c>
      <c r="BH196" s="85"/>
      <c r="BI196" s="86"/>
      <c r="BJ196" s="804"/>
      <c r="BK196" s="805"/>
      <c r="BL196" s="687"/>
      <c r="BM196" s="806"/>
      <c r="BN196" s="807"/>
      <c r="BO196" s="808"/>
      <c r="BP196" s="809"/>
      <c r="BQ196" s="810"/>
    </row>
    <row r="197" spans="1:69">
      <c r="A197" s="1">
        <v>1</v>
      </c>
      <c r="B197" s="1">
        <v>1</v>
      </c>
      <c r="C197" s="2" t="s">
        <v>59</v>
      </c>
      <c r="D197" s="3" t="s">
        <v>1100</v>
      </c>
      <c r="E197" s="2" t="s">
        <v>1101</v>
      </c>
      <c r="F197" s="4">
        <v>1960</v>
      </c>
      <c r="G197" s="5">
        <v>23520</v>
      </c>
      <c r="H197" s="6"/>
      <c r="I197" s="7">
        <v>45000</v>
      </c>
      <c r="J197" s="8" t="s">
        <v>1102</v>
      </c>
      <c r="K197" s="9">
        <v>3</v>
      </c>
      <c r="L197" s="7">
        <v>44998</v>
      </c>
      <c r="M197" s="10"/>
      <c r="N197" s="11" t="s">
        <v>95</v>
      </c>
      <c r="O197" s="12" t="s">
        <v>52</v>
      </c>
      <c r="P197" s="2" t="s">
        <v>83</v>
      </c>
      <c r="Q197" s="49" t="s">
        <v>838</v>
      </c>
      <c r="R197" s="13" t="s">
        <v>55</v>
      </c>
      <c r="S197" s="14" t="s">
        <v>1103</v>
      </c>
      <c r="T197" s="15"/>
      <c r="U197" s="50" t="s">
        <v>30576</v>
      </c>
      <c r="V197" s="50" t="s">
        <v>30577</v>
      </c>
      <c r="W197" s="50" t="s">
        <v>31152</v>
      </c>
      <c r="X197" s="51">
        <v>1960</v>
      </c>
      <c r="Y197" s="52">
        <v>24500</v>
      </c>
      <c r="Z197" s="50" t="s">
        <v>32548</v>
      </c>
      <c r="BH197" s="85"/>
      <c r="BI197" s="86"/>
      <c r="BJ197" s="804"/>
      <c r="BK197" s="805"/>
      <c r="BL197" s="687"/>
      <c r="BM197" s="806"/>
      <c r="BN197" s="807"/>
      <c r="BO197" s="808"/>
      <c r="BP197" s="809"/>
      <c r="BQ197" s="810"/>
    </row>
    <row r="198" spans="1:69">
      <c r="A198" s="1">
        <v>1</v>
      </c>
      <c r="B198" s="1">
        <v>2</v>
      </c>
      <c r="C198" s="2" t="s">
        <v>275</v>
      </c>
      <c r="D198" s="3" t="s">
        <v>1104</v>
      </c>
      <c r="E198" s="2" t="s">
        <v>1105</v>
      </c>
      <c r="F198" s="4">
        <v>1815</v>
      </c>
      <c r="G198" s="5">
        <v>21780</v>
      </c>
      <c r="H198" s="6"/>
      <c r="I198" s="7">
        <v>45000</v>
      </c>
      <c r="J198" s="8" t="s">
        <v>1106</v>
      </c>
      <c r="K198" s="9">
        <v>2</v>
      </c>
      <c r="L198" s="7">
        <v>44998</v>
      </c>
      <c r="M198" s="10"/>
      <c r="N198" s="11" t="s">
        <v>234</v>
      </c>
      <c r="O198" s="12" t="s">
        <v>52</v>
      </c>
      <c r="P198" s="2" t="s">
        <v>1107</v>
      </c>
      <c r="Q198" s="49" t="s">
        <v>54</v>
      </c>
      <c r="R198" s="13" t="s">
        <v>55</v>
      </c>
      <c r="S198" s="14" t="s">
        <v>1108</v>
      </c>
      <c r="T198" s="15"/>
      <c r="U198" s="50" t="s">
        <v>32549</v>
      </c>
      <c r="V198" s="50" t="s">
        <v>30577</v>
      </c>
      <c r="W198" s="50" t="s">
        <v>30578</v>
      </c>
      <c r="X198" s="51">
        <v>1815</v>
      </c>
      <c r="Y198" s="52">
        <v>22956.12</v>
      </c>
      <c r="Z198" s="50" t="s">
        <v>32548</v>
      </c>
      <c r="BH198" s="85"/>
      <c r="BI198" s="86"/>
      <c r="BJ198" s="804"/>
      <c r="BK198" s="805"/>
      <c r="BL198" s="687"/>
      <c r="BM198" s="806"/>
      <c r="BN198" s="807"/>
      <c r="BO198" s="808"/>
      <c r="BP198" s="809"/>
      <c r="BQ198" s="810"/>
    </row>
    <row r="199" spans="1:69">
      <c r="A199" s="1"/>
      <c r="B199" s="1">
        <v>3</v>
      </c>
      <c r="C199" s="2" t="s">
        <v>145</v>
      </c>
      <c r="D199" s="3" t="s">
        <v>1109</v>
      </c>
      <c r="E199" s="2" t="s">
        <v>1110</v>
      </c>
      <c r="F199" s="4">
        <v>1533</v>
      </c>
      <c r="G199" s="5">
        <v>22995</v>
      </c>
      <c r="H199" s="6"/>
      <c r="I199" s="7">
        <v>45000</v>
      </c>
      <c r="J199" s="8" t="s">
        <v>1111</v>
      </c>
      <c r="K199" s="9">
        <v>1</v>
      </c>
      <c r="L199" s="7">
        <v>44988</v>
      </c>
      <c r="M199" s="10" t="s">
        <v>1112</v>
      </c>
      <c r="N199" s="11" t="s">
        <v>455</v>
      </c>
      <c r="O199" s="12" t="s">
        <v>52</v>
      </c>
      <c r="P199" s="2" t="s">
        <v>456</v>
      </c>
      <c r="Q199" s="49" t="s">
        <v>84</v>
      </c>
      <c r="R199" s="13" t="s">
        <v>55</v>
      </c>
      <c r="S199" s="14" t="s">
        <v>1113</v>
      </c>
      <c r="T199" s="15"/>
      <c r="U199" s="50" t="s">
        <v>1109</v>
      </c>
      <c r="V199" s="50" t="s">
        <v>986</v>
      </c>
      <c r="W199" s="50" t="s">
        <v>1114</v>
      </c>
      <c r="X199" s="51">
        <v>1533</v>
      </c>
      <c r="Y199" s="52">
        <v>23838.15</v>
      </c>
      <c r="Z199" s="50" t="s">
        <v>32514</v>
      </c>
      <c r="BH199" s="85"/>
      <c r="BI199" s="86"/>
      <c r="BJ199" s="804"/>
      <c r="BK199" s="805"/>
      <c r="BL199" s="687"/>
      <c r="BM199" s="806"/>
      <c r="BN199" s="807"/>
      <c r="BO199" s="808"/>
      <c r="BP199" s="809"/>
      <c r="BQ199" s="810"/>
    </row>
    <row r="200" spans="1:69">
      <c r="A200" s="1">
        <v>1</v>
      </c>
      <c r="B200" s="1">
        <v>1</v>
      </c>
      <c r="C200" s="2" t="s">
        <v>145</v>
      </c>
      <c r="D200" s="3" t="s">
        <v>1115</v>
      </c>
      <c r="E200" s="2" t="s">
        <v>1116</v>
      </c>
      <c r="F200" s="4">
        <v>1958</v>
      </c>
      <c r="G200" s="5">
        <v>23496</v>
      </c>
      <c r="H200" s="6"/>
      <c r="I200" s="7">
        <v>45001</v>
      </c>
      <c r="J200" s="8" t="s">
        <v>1117</v>
      </c>
      <c r="K200" s="9">
        <v>2</v>
      </c>
      <c r="L200" s="7">
        <v>44995</v>
      </c>
      <c r="M200" s="10"/>
      <c r="N200" s="11" t="s">
        <v>152</v>
      </c>
      <c r="O200" s="12" t="s">
        <v>52</v>
      </c>
      <c r="P200" s="2" t="s">
        <v>74</v>
      </c>
      <c r="Q200" s="49" t="s">
        <v>54</v>
      </c>
      <c r="R200" s="13" t="s">
        <v>55</v>
      </c>
      <c r="S200" s="14" t="s">
        <v>1118</v>
      </c>
      <c r="T200" s="15"/>
      <c r="U200" s="50" t="s">
        <v>30146</v>
      </c>
      <c r="V200" s="50" t="s">
        <v>32550</v>
      </c>
      <c r="W200" s="50" t="s">
        <v>31153</v>
      </c>
      <c r="X200" s="51">
        <v>1958</v>
      </c>
      <c r="Y200" s="52">
        <v>24678.35</v>
      </c>
      <c r="Z200" s="50" t="s">
        <v>30045</v>
      </c>
      <c r="BH200" s="85"/>
      <c r="BI200" s="86"/>
      <c r="BJ200" s="804"/>
      <c r="BK200" s="805"/>
      <c r="BL200" s="687"/>
      <c r="BM200" s="806"/>
      <c r="BN200" s="807"/>
      <c r="BO200" s="808"/>
      <c r="BP200" s="809"/>
      <c r="BQ200" s="810"/>
    </row>
    <row r="201" spans="1:69">
      <c r="A201" s="1">
        <v>1</v>
      </c>
      <c r="B201" s="1">
        <v>2</v>
      </c>
      <c r="C201" s="2" t="s">
        <v>271</v>
      </c>
      <c r="D201" s="3" t="s">
        <v>1119</v>
      </c>
      <c r="E201" s="2" t="s">
        <v>1120</v>
      </c>
      <c r="F201" s="4">
        <v>1958</v>
      </c>
      <c r="G201" s="5">
        <v>23496</v>
      </c>
      <c r="H201" s="6"/>
      <c r="I201" s="7">
        <v>45001</v>
      </c>
      <c r="J201" s="8" t="s">
        <v>1121</v>
      </c>
      <c r="K201" s="9">
        <v>3</v>
      </c>
      <c r="L201" s="7">
        <v>44995</v>
      </c>
      <c r="M201" s="10" t="s">
        <v>176</v>
      </c>
      <c r="N201" s="11" t="s">
        <v>177</v>
      </c>
      <c r="O201" s="12" t="s">
        <v>52</v>
      </c>
      <c r="P201" s="2" t="s">
        <v>74</v>
      </c>
      <c r="Q201" s="49" t="s">
        <v>54</v>
      </c>
      <c r="R201" s="13" t="s">
        <v>55</v>
      </c>
      <c r="S201" s="14" t="s">
        <v>1122</v>
      </c>
      <c r="T201" s="15"/>
      <c r="U201" s="50" t="s">
        <v>31154</v>
      </c>
      <c r="V201" s="50" t="s">
        <v>32550</v>
      </c>
      <c r="W201" s="50" t="s">
        <v>30147</v>
      </c>
      <c r="X201" s="51">
        <v>1958</v>
      </c>
      <c r="Y201" s="52">
        <v>24678.16</v>
      </c>
      <c r="Z201" s="50" t="s">
        <v>32551</v>
      </c>
      <c r="BH201" s="85"/>
      <c r="BI201" s="86"/>
      <c r="BJ201" s="804"/>
      <c r="BK201" s="805"/>
      <c r="BL201" s="687"/>
      <c r="BM201" s="806"/>
      <c r="BN201" s="807"/>
      <c r="BO201" s="808"/>
      <c r="BP201" s="809"/>
      <c r="BQ201" s="810"/>
    </row>
    <row r="202" spans="1:69">
      <c r="A202" s="1">
        <v>1</v>
      </c>
      <c r="B202" s="1">
        <v>3</v>
      </c>
      <c r="C202" s="2" t="s">
        <v>68</v>
      </c>
      <c r="D202" s="3" t="s">
        <v>1123</v>
      </c>
      <c r="E202" s="2" t="s">
        <v>1124</v>
      </c>
      <c r="F202" s="4">
        <v>1917</v>
      </c>
      <c r="G202" s="5">
        <v>23004</v>
      </c>
      <c r="H202" s="6"/>
      <c r="I202" s="7">
        <v>45001</v>
      </c>
      <c r="J202" s="8">
        <v>80</v>
      </c>
      <c r="K202" s="9">
        <v>4</v>
      </c>
      <c r="L202" s="7">
        <v>44995</v>
      </c>
      <c r="M202" s="10"/>
      <c r="N202" s="11" t="s">
        <v>95</v>
      </c>
      <c r="O202" s="12" t="s">
        <v>52</v>
      </c>
      <c r="P202" s="2" t="s">
        <v>83</v>
      </c>
      <c r="Q202" s="49" t="s">
        <v>84</v>
      </c>
      <c r="R202" s="13" t="s">
        <v>55</v>
      </c>
      <c r="S202" s="14" t="s">
        <v>1125</v>
      </c>
      <c r="T202" s="15"/>
      <c r="U202" s="50" t="s">
        <v>31155</v>
      </c>
      <c r="V202" s="50" t="s">
        <v>30044</v>
      </c>
      <c r="W202" s="50" t="s">
        <v>32552</v>
      </c>
      <c r="X202" s="51">
        <v>1917</v>
      </c>
      <c r="Y202" s="52">
        <v>23962.5</v>
      </c>
      <c r="Z202" s="50" t="s">
        <v>32551</v>
      </c>
      <c r="BH202" s="85"/>
      <c r="BI202" s="86"/>
      <c r="BJ202" s="804"/>
      <c r="BK202" s="805"/>
      <c r="BL202" s="687"/>
      <c r="BM202" s="806"/>
      <c r="BN202" s="807"/>
      <c r="BO202" s="808"/>
      <c r="BP202" s="809"/>
      <c r="BQ202" s="810"/>
    </row>
    <row r="203" spans="1:69">
      <c r="A203" s="1">
        <v>1</v>
      </c>
      <c r="B203" s="1">
        <v>5</v>
      </c>
      <c r="C203" s="2" t="s">
        <v>589</v>
      </c>
      <c r="D203" s="3" t="s">
        <v>1126</v>
      </c>
      <c r="E203" s="2" t="s">
        <v>1127</v>
      </c>
      <c r="F203" s="4">
        <v>1953</v>
      </c>
      <c r="G203" s="5">
        <v>23436</v>
      </c>
      <c r="H203" s="6"/>
      <c r="I203" s="7">
        <v>45002</v>
      </c>
      <c r="J203" s="8" t="s">
        <v>30148</v>
      </c>
      <c r="K203" s="9">
        <v>2</v>
      </c>
      <c r="L203" s="7">
        <v>44994</v>
      </c>
      <c r="M203" s="10" t="s">
        <v>30046</v>
      </c>
      <c r="N203" s="11" t="s">
        <v>177</v>
      </c>
      <c r="O203" s="12" t="s">
        <v>52</v>
      </c>
      <c r="P203" s="2" t="s">
        <v>74</v>
      </c>
      <c r="Q203" s="49"/>
      <c r="R203" s="13" t="s">
        <v>55</v>
      </c>
      <c r="S203" s="14" t="s">
        <v>1128</v>
      </c>
      <c r="T203" s="15"/>
      <c r="U203" s="50" t="s">
        <v>1126</v>
      </c>
      <c r="V203" s="50" t="s">
        <v>1056</v>
      </c>
      <c r="W203" s="50" t="s">
        <v>1129</v>
      </c>
      <c r="X203" s="51">
        <v>1953</v>
      </c>
      <c r="Y203" s="52">
        <v>24520.42</v>
      </c>
      <c r="Z203" s="50" t="s">
        <v>1058</v>
      </c>
      <c r="BH203" s="86"/>
      <c r="BI203" s="825"/>
      <c r="BJ203" s="804"/>
      <c r="BK203" s="805"/>
      <c r="BL203" s="687"/>
      <c r="BM203" s="806"/>
      <c r="BN203" s="807"/>
      <c r="BO203" s="808"/>
      <c r="BP203" s="809"/>
      <c r="BQ203" s="810"/>
    </row>
    <row r="204" spans="1:69">
      <c r="A204" s="1">
        <v>1</v>
      </c>
      <c r="B204" s="1">
        <v>6</v>
      </c>
      <c r="C204" s="2" t="s">
        <v>589</v>
      </c>
      <c r="D204" s="3" t="s">
        <v>1130</v>
      </c>
      <c r="E204" s="2" t="s">
        <v>1131</v>
      </c>
      <c r="F204" s="4">
        <v>1939</v>
      </c>
      <c r="G204" s="5">
        <v>23268</v>
      </c>
      <c r="H204" s="6"/>
      <c r="I204" s="7">
        <v>45002</v>
      </c>
      <c r="J204" s="8" t="s">
        <v>30149</v>
      </c>
      <c r="K204" s="9">
        <v>2</v>
      </c>
      <c r="L204" s="7">
        <v>44994</v>
      </c>
      <c r="M204" s="10" t="s">
        <v>30046</v>
      </c>
      <c r="N204" s="11" t="s">
        <v>177</v>
      </c>
      <c r="O204" s="12" t="s">
        <v>52</v>
      </c>
      <c r="P204" s="2" t="s">
        <v>74</v>
      </c>
      <c r="Q204" s="49"/>
      <c r="R204" s="13" t="s">
        <v>55</v>
      </c>
      <c r="S204" s="14" t="s">
        <v>1132</v>
      </c>
      <c r="T204" s="15"/>
      <c r="U204" s="50" t="s">
        <v>1130</v>
      </c>
      <c r="V204" s="50" t="s">
        <v>1056</v>
      </c>
      <c r="W204" s="50" t="s">
        <v>1133</v>
      </c>
      <c r="X204" s="51">
        <v>1939</v>
      </c>
      <c r="Y204" s="52">
        <v>24344.65</v>
      </c>
      <c r="Z204" s="50" t="s">
        <v>1058</v>
      </c>
      <c r="BH204" s="86"/>
      <c r="BI204" s="825"/>
      <c r="BJ204" s="804"/>
      <c r="BK204" s="805"/>
      <c r="BL204" s="687"/>
      <c r="BM204" s="806"/>
      <c r="BN204" s="807"/>
      <c r="BO204" s="808"/>
      <c r="BP204" s="809"/>
      <c r="BQ204" s="810"/>
    </row>
    <row r="205" spans="1:69">
      <c r="A205" s="1">
        <v>1</v>
      </c>
      <c r="B205" s="1">
        <v>4</v>
      </c>
      <c r="C205" s="2" t="s">
        <v>589</v>
      </c>
      <c r="D205" s="3" t="s">
        <v>1134</v>
      </c>
      <c r="E205" s="2" t="s">
        <v>1135</v>
      </c>
      <c r="F205" s="4">
        <v>1860</v>
      </c>
      <c r="G205" s="5">
        <v>22320</v>
      </c>
      <c r="H205" s="6"/>
      <c r="I205" s="7">
        <v>45002</v>
      </c>
      <c r="J205" s="8" t="s">
        <v>1136</v>
      </c>
      <c r="K205" s="9">
        <v>3</v>
      </c>
      <c r="L205" s="7">
        <v>44994</v>
      </c>
      <c r="M205" s="10"/>
      <c r="N205" s="11" t="s">
        <v>73</v>
      </c>
      <c r="O205" s="12" t="s">
        <v>52</v>
      </c>
      <c r="P205" s="2" t="s">
        <v>74</v>
      </c>
      <c r="Q205" s="49"/>
      <c r="R205" s="13" t="s">
        <v>55</v>
      </c>
      <c r="S205" s="14" t="s">
        <v>1137</v>
      </c>
      <c r="T205" s="15"/>
      <c r="U205" s="50" t="s">
        <v>1134</v>
      </c>
      <c r="V205" s="50" t="s">
        <v>1138</v>
      </c>
      <c r="W205" s="50" t="s">
        <v>1139</v>
      </c>
      <c r="X205" s="51">
        <v>1860</v>
      </c>
      <c r="Y205" s="52">
        <v>23353.19</v>
      </c>
      <c r="Z205" s="50" t="s">
        <v>1080</v>
      </c>
      <c r="BH205" s="85"/>
      <c r="BI205" s="86"/>
      <c r="BJ205" s="804"/>
      <c r="BK205" s="805"/>
      <c r="BL205" s="687"/>
      <c r="BM205" s="806"/>
      <c r="BN205" s="807"/>
      <c r="BO205" s="808"/>
      <c r="BP205" s="809"/>
      <c r="BQ205" s="810"/>
    </row>
    <row r="206" spans="1:69" ht="22.5">
      <c r="A206" s="1">
        <v>1</v>
      </c>
      <c r="B206" s="1">
        <v>8</v>
      </c>
      <c r="C206" s="2" t="s">
        <v>68</v>
      </c>
      <c r="D206" s="3" t="s">
        <v>1140</v>
      </c>
      <c r="E206" s="2" t="s">
        <v>1141</v>
      </c>
      <c r="F206" s="4">
        <v>1925</v>
      </c>
      <c r="G206" s="5">
        <v>23100</v>
      </c>
      <c r="H206" s="6"/>
      <c r="I206" s="7">
        <v>45002</v>
      </c>
      <c r="J206" s="8">
        <v>45</v>
      </c>
      <c r="K206" s="9">
        <v>1</v>
      </c>
      <c r="L206" s="7">
        <v>44997</v>
      </c>
      <c r="M206" s="10" t="s">
        <v>705</v>
      </c>
      <c r="N206" s="11" t="s">
        <v>604</v>
      </c>
      <c r="O206" s="12" t="s">
        <v>52</v>
      </c>
      <c r="P206" s="2" t="s">
        <v>30033</v>
      </c>
      <c r="Q206" s="49" t="s">
        <v>54</v>
      </c>
      <c r="R206" s="13" t="s">
        <v>64</v>
      </c>
      <c r="S206" s="14" t="s">
        <v>1142</v>
      </c>
      <c r="T206" s="15"/>
      <c r="U206" s="50" t="s">
        <v>30579</v>
      </c>
      <c r="V206" s="50" t="s">
        <v>32553</v>
      </c>
      <c r="W206" s="50" t="s">
        <v>31156</v>
      </c>
      <c r="X206" s="51">
        <v>1925</v>
      </c>
      <c r="Y206" s="52">
        <v>24640</v>
      </c>
      <c r="Z206" s="50" t="s">
        <v>32554</v>
      </c>
      <c r="BH206" s="86"/>
      <c r="BI206" s="825"/>
      <c r="BJ206" s="804"/>
      <c r="BK206" s="805"/>
      <c r="BL206" s="687"/>
      <c r="BM206" s="806"/>
      <c r="BN206" s="807"/>
      <c r="BO206" s="808"/>
      <c r="BP206" s="809"/>
      <c r="BQ206" s="810"/>
    </row>
    <row r="207" spans="1:69">
      <c r="A207" s="1">
        <v>1</v>
      </c>
      <c r="B207" s="1">
        <v>9</v>
      </c>
      <c r="C207" s="2" t="s">
        <v>59</v>
      </c>
      <c r="D207" s="3" t="s">
        <v>1143</v>
      </c>
      <c r="E207" s="2" t="s">
        <v>1144</v>
      </c>
      <c r="F207" s="4">
        <v>1925</v>
      </c>
      <c r="G207" s="5">
        <v>23100</v>
      </c>
      <c r="H207" s="6"/>
      <c r="I207" s="7">
        <v>45002</v>
      </c>
      <c r="J207" s="8" t="s">
        <v>1145</v>
      </c>
      <c r="K207" s="9">
        <v>2</v>
      </c>
      <c r="L207" s="7">
        <v>44997</v>
      </c>
      <c r="M207" s="10" t="s">
        <v>713</v>
      </c>
      <c r="N207" s="11" t="s">
        <v>604</v>
      </c>
      <c r="O207" s="12" t="s">
        <v>52</v>
      </c>
      <c r="P207" s="2" t="s">
        <v>30131</v>
      </c>
      <c r="Q207" s="49" t="s">
        <v>54</v>
      </c>
      <c r="R207" s="13" t="s">
        <v>64</v>
      </c>
      <c r="S207" s="14" t="s">
        <v>1146</v>
      </c>
      <c r="T207" s="15"/>
      <c r="U207" s="50" t="s">
        <v>32555</v>
      </c>
      <c r="V207" s="50" t="s">
        <v>30047</v>
      </c>
      <c r="W207" s="50" t="s">
        <v>32556</v>
      </c>
      <c r="X207" s="51">
        <v>1925</v>
      </c>
      <c r="Y207" s="52">
        <v>24640</v>
      </c>
      <c r="Z207" s="50" t="s">
        <v>30150</v>
      </c>
      <c r="BH207" s="85"/>
      <c r="BI207" s="86"/>
      <c r="BJ207" s="804"/>
      <c r="BK207" s="805"/>
      <c r="BL207" s="687"/>
      <c r="BM207" s="806"/>
      <c r="BN207" s="807"/>
      <c r="BO207" s="808"/>
      <c r="BP207" s="809"/>
      <c r="BQ207" s="810"/>
    </row>
    <row r="208" spans="1:69">
      <c r="A208" s="1">
        <v>1</v>
      </c>
      <c r="B208" s="1">
        <v>37</v>
      </c>
      <c r="C208" s="2" t="s">
        <v>402</v>
      </c>
      <c r="D208" s="3" t="s">
        <v>1147</v>
      </c>
      <c r="E208" s="2" t="s">
        <v>1148</v>
      </c>
      <c r="F208" s="4">
        <v>1916</v>
      </c>
      <c r="G208" s="5">
        <v>22992</v>
      </c>
      <c r="H208" s="6"/>
      <c r="I208" s="7">
        <v>45002</v>
      </c>
      <c r="J208" s="8" t="s">
        <v>30580</v>
      </c>
      <c r="K208" s="9">
        <v>4</v>
      </c>
      <c r="L208" s="7">
        <v>45000</v>
      </c>
      <c r="M208" s="10" t="s">
        <v>176</v>
      </c>
      <c r="N208" s="11" t="s">
        <v>1149</v>
      </c>
      <c r="O208" s="12" t="s">
        <v>52</v>
      </c>
      <c r="P208" s="2" t="s">
        <v>1150</v>
      </c>
      <c r="Q208" s="49" t="s">
        <v>54</v>
      </c>
      <c r="R208" s="13" t="s">
        <v>55</v>
      </c>
      <c r="S208" s="14" t="s">
        <v>1151</v>
      </c>
      <c r="T208" s="15"/>
      <c r="U208" s="50" t="s">
        <v>1147</v>
      </c>
      <c r="V208" s="50" t="s">
        <v>1152</v>
      </c>
      <c r="W208" s="50" t="s">
        <v>1153</v>
      </c>
      <c r="X208" s="51">
        <v>1916</v>
      </c>
      <c r="Y208" s="52">
        <v>24179.919999999998</v>
      </c>
      <c r="Z208" s="50" t="s">
        <v>1154</v>
      </c>
      <c r="BH208" s="85"/>
      <c r="BI208" s="86"/>
      <c r="BJ208" s="804"/>
      <c r="BK208" s="805"/>
      <c r="BL208" s="687"/>
      <c r="BM208" s="806"/>
      <c r="BN208" s="807"/>
      <c r="BO208" s="808"/>
      <c r="BP208" s="809"/>
      <c r="BQ208" s="810"/>
    </row>
    <row r="209" spans="1:69">
      <c r="A209" s="1">
        <v>1</v>
      </c>
      <c r="B209" s="1">
        <v>38</v>
      </c>
      <c r="C209" s="2" t="s">
        <v>402</v>
      </c>
      <c r="D209" s="3" t="s">
        <v>1155</v>
      </c>
      <c r="E209" s="2" t="s">
        <v>1156</v>
      </c>
      <c r="F209" s="4">
        <v>1916</v>
      </c>
      <c r="G209" s="5">
        <v>22992</v>
      </c>
      <c r="H209" s="6"/>
      <c r="I209" s="7">
        <v>45002</v>
      </c>
      <c r="J209" s="8" t="s">
        <v>30348</v>
      </c>
      <c r="K209" s="9">
        <v>1</v>
      </c>
      <c r="L209" s="7">
        <v>45000</v>
      </c>
      <c r="M209" s="10" t="s">
        <v>176</v>
      </c>
      <c r="N209" s="11" t="s">
        <v>1149</v>
      </c>
      <c r="O209" s="12" t="s">
        <v>52</v>
      </c>
      <c r="P209" s="2" t="s">
        <v>1150</v>
      </c>
      <c r="Q209" s="49" t="s">
        <v>54</v>
      </c>
      <c r="R209" s="13" t="s">
        <v>55</v>
      </c>
      <c r="S209" s="14" t="s">
        <v>1157</v>
      </c>
      <c r="T209" s="15"/>
      <c r="U209" s="50" t="s">
        <v>1155</v>
      </c>
      <c r="V209" s="50" t="s">
        <v>1152</v>
      </c>
      <c r="W209" s="50" t="s">
        <v>1158</v>
      </c>
      <c r="X209" s="51">
        <v>1916</v>
      </c>
      <c r="Y209" s="52">
        <v>24179.919999999998</v>
      </c>
      <c r="Z209" s="50" t="s">
        <v>1154</v>
      </c>
      <c r="BH209" s="85"/>
      <c r="BI209" s="86"/>
      <c r="BJ209" s="804"/>
      <c r="BK209" s="805"/>
      <c r="BL209" s="687"/>
      <c r="BM209" s="806"/>
      <c r="BN209" s="807"/>
      <c r="BO209" s="808"/>
      <c r="BP209" s="809"/>
      <c r="BQ209" s="810"/>
    </row>
    <row r="210" spans="1:69">
      <c r="A210" s="1">
        <v>1</v>
      </c>
      <c r="B210" s="1">
        <v>7</v>
      </c>
      <c r="C210" s="2" t="s">
        <v>402</v>
      </c>
      <c r="D210" s="3" t="s">
        <v>1159</v>
      </c>
      <c r="E210" s="2" t="s">
        <v>1160</v>
      </c>
      <c r="F210" s="4">
        <v>1916</v>
      </c>
      <c r="G210" s="5">
        <v>22992</v>
      </c>
      <c r="H210" s="6"/>
      <c r="I210" s="7">
        <v>45002</v>
      </c>
      <c r="J210" s="8" t="s">
        <v>1161</v>
      </c>
      <c r="K210" s="9">
        <v>3</v>
      </c>
      <c r="L210" s="7">
        <v>45000</v>
      </c>
      <c r="M210" s="10"/>
      <c r="N210" s="11" t="s">
        <v>406</v>
      </c>
      <c r="O210" s="12" t="s">
        <v>52</v>
      </c>
      <c r="P210" s="2" t="s">
        <v>407</v>
      </c>
      <c r="Q210" s="49" t="s">
        <v>84</v>
      </c>
      <c r="R210" s="13" t="s">
        <v>55</v>
      </c>
      <c r="S210" s="14" t="s">
        <v>1151</v>
      </c>
      <c r="T210" s="15"/>
      <c r="U210" s="50" t="s">
        <v>31157</v>
      </c>
      <c r="V210" s="50" t="s">
        <v>30044</v>
      </c>
      <c r="W210" s="50" t="s">
        <v>32557</v>
      </c>
      <c r="X210" s="51">
        <v>1916</v>
      </c>
      <c r="Y210" s="52">
        <v>24026.639999999999</v>
      </c>
      <c r="Z210" s="50" t="s">
        <v>30045</v>
      </c>
      <c r="BH210" s="85"/>
      <c r="BI210" s="86"/>
      <c r="BJ210" s="804"/>
      <c r="BK210" s="805"/>
      <c r="BL210" s="687"/>
      <c r="BM210" s="806"/>
      <c r="BN210" s="807"/>
      <c r="BO210" s="808"/>
      <c r="BP210" s="809"/>
      <c r="BQ210" s="810"/>
    </row>
    <row r="211" spans="1:69" ht="22.5">
      <c r="A211" s="1">
        <v>1</v>
      </c>
      <c r="B211" s="1">
        <v>41</v>
      </c>
      <c r="C211" s="2" t="s">
        <v>103</v>
      </c>
      <c r="D211" s="3" t="s">
        <v>1162</v>
      </c>
      <c r="E211" s="2" t="s">
        <v>1163</v>
      </c>
      <c r="F211" s="4">
        <v>1500</v>
      </c>
      <c r="G211" s="5">
        <v>22500</v>
      </c>
      <c r="H211" s="6" t="s">
        <v>254</v>
      </c>
      <c r="I211" s="7">
        <v>45002</v>
      </c>
      <c r="J211" s="8" t="s">
        <v>1164</v>
      </c>
      <c r="K211" s="9">
        <v>4</v>
      </c>
      <c r="L211" s="7">
        <v>45001</v>
      </c>
      <c r="M211" s="10"/>
      <c r="N211" s="11" t="s">
        <v>477</v>
      </c>
      <c r="O211" s="12" t="s">
        <v>52</v>
      </c>
      <c r="P211" s="2" t="s">
        <v>121</v>
      </c>
      <c r="Q211" s="49" t="s">
        <v>31158</v>
      </c>
      <c r="R211" s="13" t="s">
        <v>55</v>
      </c>
      <c r="S211" s="14" t="s">
        <v>1165</v>
      </c>
      <c r="T211" s="15"/>
      <c r="U211" s="50" t="s">
        <v>31159</v>
      </c>
      <c r="V211" s="50" t="s">
        <v>31160</v>
      </c>
      <c r="W211" s="50" t="s">
        <v>30581</v>
      </c>
      <c r="X211" s="51">
        <v>1500</v>
      </c>
      <c r="Y211" s="52">
        <v>23467.5</v>
      </c>
      <c r="Z211" s="50" t="s">
        <v>32551</v>
      </c>
      <c r="BH211" s="86"/>
      <c r="BI211" s="825"/>
      <c r="BJ211" s="804"/>
      <c r="BK211" s="805"/>
      <c r="BL211" s="687"/>
      <c r="BM211" s="806"/>
      <c r="BN211" s="807"/>
      <c r="BO211" s="808"/>
      <c r="BP211" s="809"/>
      <c r="BQ211" s="810"/>
    </row>
    <row r="212" spans="1:69" ht="45">
      <c r="A212" s="1">
        <v>1</v>
      </c>
      <c r="B212" s="1">
        <v>1</v>
      </c>
      <c r="C212" s="2" t="s">
        <v>275</v>
      </c>
      <c r="D212" s="3" t="s">
        <v>1166</v>
      </c>
      <c r="E212" s="2" t="s">
        <v>1167</v>
      </c>
      <c r="F212" s="4">
        <v>1980</v>
      </c>
      <c r="G212" s="5">
        <v>23760</v>
      </c>
      <c r="H212" s="6"/>
      <c r="I212" s="7">
        <v>45005</v>
      </c>
      <c r="J212" s="8" t="s">
        <v>32558</v>
      </c>
      <c r="K212" s="9">
        <v>1</v>
      </c>
      <c r="L212" s="7">
        <v>44998</v>
      </c>
      <c r="M212" s="62" t="s">
        <v>31161</v>
      </c>
      <c r="N212" s="11" t="s">
        <v>30582</v>
      </c>
      <c r="O212" s="12" t="s">
        <v>52</v>
      </c>
      <c r="P212" s="2" t="s">
        <v>30583</v>
      </c>
      <c r="Q212" s="49" t="s">
        <v>54</v>
      </c>
      <c r="R212" s="13" t="s">
        <v>55</v>
      </c>
      <c r="S212" s="14" t="s">
        <v>30584</v>
      </c>
      <c r="T212" s="15"/>
      <c r="U212" s="50" t="s">
        <v>1166</v>
      </c>
      <c r="V212" s="50" t="s">
        <v>1168</v>
      </c>
      <c r="W212" s="50" t="s">
        <v>1169</v>
      </c>
      <c r="X212" s="51">
        <v>1980</v>
      </c>
      <c r="Y212" s="52">
        <v>24948</v>
      </c>
      <c r="Z212" s="50" t="s">
        <v>1170</v>
      </c>
      <c r="AA212" s="19"/>
      <c r="AB212" s="19"/>
      <c r="AC212" s="19"/>
      <c r="AD212" s="19"/>
      <c r="BH212" s="85"/>
      <c r="BI212" s="86"/>
      <c r="BJ212" s="804"/>
      <c r="BK212" s="805"/>
      <c r="BL212" s="687"/>
      <c r="BM212" s="806"/>
      <c r="BN212" s="807"/>
      <c r="BO212" s="808"/>
      <c r="BP212" s="809"/>
      <c r="BQ212" s="810"/>
    </row>
    <row r="213" spans="1:69">
      <c r="A213" s="1">
        <v>1</v>
      </c>
      <c r="B213" s="1">
        <v>2</v>
      </c>
      <c r="C213" s="2" t="s">
        <v>275</v>
      </c>
      <c r="D213" s="3" t="s">
        <v>1171</v>
      </c>
      <c r="E213" s="2" t="s">
        <v>1172</v>
      </c>
      <c r="F213" s="4">
        <v>1980</v>
      </c>
      <c r="G213" s="5">
        <v>23760</v>
      </c>
      <c r="H213" s="6"/>
      <c r="I213" s="7">
        <v>45005</v>
      </c>
      <c r="J213" s="8" t="s">
        <v>1173</v>
      </c>
      <c r="K213" s="9">
        <v>3</v>
      </c>
      <c r="L213" s="7">
        <v>44998</v>
      </c>
      <c r="M213" s="10"/>
      <c r="N213" s="11" t="s">
        <v>1174</v>
      </c>
      <c r="O213" s="12" t="s">
        <v>52</v>
      </c>
      <c r="P213" s="2" t="s">
        <v>53</v>
      </c>
      <c r="Q213" s="49" t="s">
        <v>54</v>
      </c>
      <c r="R213" s="13" t="s">
        <v>55</v>
      </c>
      <c r="S213" s="14" t="s">
        <v>1175</v>
      </c>
      <c r="T213" s="15"/>
      <c r="U213" s="50" t="s">
        <v>1171</v>
      </c>
      <c r="V213" s="50" t="s">
        <v>1168</v>
      </c>
      <c r="W213" s="50" t="s">
        <v>1176</v>
      </c>
      <c r="X213" s="51">
        <v>1980</v>
      </c>
      <c r="Y213" s="52">
        <v>24948</v>
      </c>
      <c r="Z213" s="50" t="s">
        <v>1170</v>
      </c>
      <c r="AA213" s="19"/>
      <c r="AB213" s="19"/>
      <c r="AC213" s="19"/>
      <c r="AD213" s="19"/>
      <c r="BH213" s="85"/>
      <c r="BI213" s="86"/>
      <c r="BJ213" s="804"/>
      <c r="BK213" s="805"/>
      <c r="BL213" s="687"/>
      <c r="BM213" s="806"/>
      <c r="BN213" s="807"/>
      <c r="BO213" s="808"/>
      <c r="BP213" s="809"/>
      <c r="BQ213" s="810"/>
    </row>
    <row r="214" spans="1:69">
      <c r="A214" s="1">
        <v>1</v>
      </c>
      <c r="B214" s="1">
        <v>3</v>
      </c>
      <c r="C214" s="2" t="s">
        <v>589</v>
      </c>
      <c r="D214" s="3" t="s">
        <v>1177</v>
      </c>
      <c r="E214" s="2" t="s">
        <v>1178</v>
      </c>
      <c r="F214" s="4">
        <v>1859</v>
      </c>
      <c r="G214" s="5">
        <v>22308</v>
      </c>
      <c r="H214" s="6"/>
      <c r="I214" s="7">
        <v>45005</v>
      </c>
      <c r="J214" s="8">
        <v>68</v>
      </c>
      <c r="K214" s="9">
        <v>4</v>
      </c>
      <c r="L214" s="7">
        <v>44999</v>
      </c>
      <c r="M214" s="10"/>
      <c r="N214" s="11" t="s">
        <v>152</v>
      </c>
      <c r="O214" s="12" t="s">
        <v>52</v>
      </c>
      <c r="P214" s="2" t="s">
        <v>74</v>
      </c>
      <c r="Q214" s="49"/>
      <c r="R214" s="13" t="s">
        <v>55</v>
      </c>
      <c r="S214" s="14" t="s">
        <v>1179</v>
      </c>
      <c r="T214" s="15"/>
      <c r="U214" s="50" t="s">
        <v>1177</v>
      </c>
      <c r="V214" s="50" t="s">
        <v>1180</v>
      </c>
      <c r="W214" s="50" t="s">
        <v>1181</v>
      </c>
      <c r="X214" s="51">
        <v>1859</v>
      </c>
      <c r="Y214" s="52">
        <v>23179.03</v>
      </c>
      <c r="Z214" s="50" t="s">
        <v>1182</v>
      </c>
      <c r="BH214" s="85"/>
      <c r="BI214" s="86"/>
      <c r="BJ214" s="804"/>
      <c r="BK214" s="805"/>
      <c r="BL214" s="687"/>
      <c r="BM214" s="806"/>
      <c r="BN214" s="807"/>
      <c r="BO214" s="808"/>
      <c r="BP214" s="809"/>
      <c r="BQ214" s="810"/>
    </row>
    <row r="215" spans="1:69">
      <c r="A215" s="1">
        <v>1</v>
      </c>
      <c r="B215" s="1">
        <v>4</v>
      </c>
      <c r="C215" s="2" t="s">
        <v>589</v>
      </c>
      <c r="D215" s="3" t="s">
        <v>1183</v>
      </c>
      <c r="E215" s="2" t="s">
        <v>1184</v>
      </c>
      <c r="F215" s="4">
        <v>1827</v>
      </c>
      <c r="G215" s="5">
        <v>21924</v>
      </c>
      <c r="H215" s="6"/>
      <c r="I215" s="7">
        <v>45005</v>
      </c>
      <c r="J215" s="8" t="s">
        <v>1185</v>
      </c>
      <c r="K215" s="9">
        <v>2</v>
      </c>
      <c r="L215" s="7">
        <v>45000</v>
      </c>
      <c r="M215" s="10"/>
      <c r="N215" s="11" t="s">
        <v>73</v>
      </c>
      <c r="O215" s="12" t="s">
        <v>52</v>
      </c>
      <c r="P215" s="2" t="s">
        <v>74</v>
      </c>
      <c r="Q215" s="49"/>
      <c r="R215" s="13" t="s">
        <v>55</v>
      </c>
      <c r="S215" s="14" t="s">
        <v>1186</v>
      </c>
      <c r="T215" s="15"/>
      <c r="U215" s="50" t="s">
        <v>1183</v>
      </c>
      <c r="V215" s="50" t="s">
        <v>1187</v>
      </c>
      <c r="W215" s="50" t="s">
        <v>1188</v>
      </c>
      <c r="X215" s="51">
        <v>1827</v>
      </c>
      <c r="Y215" s="52">
        <v>22938.89</v>
      </c>
      <c r="Z215" s="50" t="s">
        <v>1154</v>
      </c>
      <c r="BH215" s="85"/>
      <c r="BI215" s="86"/>
      <c r="BJ215" s="804"/>
      <c r="BK215" s="805"/>
      <c r="BL215" s="687"/>
      <c r="BM215" s="806"/>
      <c r="BN215" s="807"/>
      <c r="BO215" s="808"/>
      <c r="BP215" s="809"/>
      <c r="BQ215" s="810"/>
    </row>
    <row r="216" spans="1:69">
      <c r="A216" s="1">
        <v>1</v>
      </c>
      <c r="B216" s="1">
        <v>5</v>
      </c>
      <c r="C216" s="2" t="s">
        <v>68</v>
      </c>
      <c r="D216" s="3" t="s">
        <v>1189</v>
      </c>
      <c r="E216" s="2" t="s">
        <v>1190</v>
      </c>
      <c r="F216" s="4">
        <v>1917</v>
      </c>
      <c r="G216" s="5">
        <v>23004</v>
      </c>
      <c r="H216" s="6"/>
      <c r="I216" s="7">
        <v>45005</v>
      </c>
      <c r="J216" s="8" t="s">
        <v>1191</v>
      </c>
      <c r="K216" s="9">
        <v>4</v>
      </c>
      <c r="L216" s="7">
        <v>45001</v>
      </c>
      <c r="M216" s="10"/>
      <c r="N216" s="11" t="s">
        <v>95</v>
      </c>
      <c r="O216" s="12" t="s">
        <v>52</v>
      </c>
      <c r="P216" s="2" t="s">
        <v>83</v>
      </c>
      <c r="Q216" s="49" t="s">
        <v>84</v>
      </c>
      <c r="R216" s="13" t="s">
        <v>55</v>
      </c>
      <c r="S216" s="14" t="s">
        <v>1192</v>
      </c>
      <c r="T216" s="15"/>
      <c r="U216" s="50" t="s">
        <v>1189</v>
      </c>
      <c r="V216" s="50" t="s">
        <v>1193</v>
      </c>
      <c r="W216" s="50" t="s">
        <v>1194</v>
      </c>
      <c r="X216" s="51">
        <v>1917</v>
      </c>
      <c r="Y216" s="52">
        <v>23962.5</v>
      </c>
      <c r="Z216" s="50" t="s">
        <v>1195</v>
      </c>
      <c r="BH216" s="85"/>
      <c r="BI216" s="86"/>
      <c r="BJ216" s="804"/>
      <c r="BK216" s="805"/>
      <c r="BL216" s="687"/>
      <c r="BM216" s="806"/>
      <c r="BN216" s="807"/>
      <c r="BO216" s="808"/>
      <c r="BP216" s="809"/>
      <c r="BQ216" s="810"/>
    </row>
    <row r="217" spans="1:69">
      <c r="A217" s="1">
        <v>1</v>
      </c>
      <c r="B217" s="1">
        <v>6</v>
      </c>
      <c r="C217" s="2" t="s">
        <v>68</v>
      </c>
      <c r="D217" s="3" t="s">
        <v>1196</v>
      </c>
      <c r="E217" s="2" t="s">
        <v>1197</v>
      </c>
      <c r="F217" s="4">
        <v>1925</v>
      </c>
      <c r="G217" s="5">
        <v>23100</v>
      </c>
      <c r="H217" s="6"/>
      <c r="I217" s="7">
        <v>45005</v>
      </c>
      <c r="J217" s="8">
        <v>121</v>
      </c>
      <c r="K217" s="9">
        <v>2</v>
      </c>
      <c r="L217" s="7">
        <v>45001</v>
      </c>
      <c r="M217" s="10" t="s">
        <v>705</v>
      </c>
      <c r="N217" s="11" t="s">
        <v>62</v>
      </c>
      <c r="O217" s="12" t="s">
        <v>52</v>
      </c>
      <c r="P217" s="2" t="s">
        <v>30033</v>
      </c>
      <c r="Q217" s="49" t="s">
        <v>54</v>
      </c>
      <c r="R217" s="13" t="s">
        <v>64</v>
      </c>
      <c r="S217" s="14" t="s">
        <v>1198</v>
      </c>
      <c r="T217" s="15"/>
      <c r="U217" s="50" t="s">
        <v>1196</v>
      </c>
      <c r="V217" s="50" t="s">
        <v>1199</v>
      </c>
      <c r="W217" s="50" t="s">
        <v>1200</v>
      </c>
      <c r="X217" s="51">
        <v>1925</v>
      </c>
      <c r="Y217" s="52">
        <v>24640</v>
      </c>
      <c r="Z217" s="50" t="s">
        <v>1170</v>
      </c>
      <c r="BH217" s="85"/>
      <c r="BI217" s="86"/>
      <c r="BJ217" s="804"/>
      <c r="BK217" s="805"/>
      <c r="BL217" s="687"/>
      <c r="BM217" s="806"/>
      <c r="BN217" s="807"/>
      <c r="BO217" s="808"/>
      <c r="BP217" s="809"/>
      <c r="BQ217" s="810"/>
    </row>
    <row r="218" spans="1:69">
      <c r="A218" s="1">
        <v>1</v>
      </c>
      <c r="B218" s="1">
        <v>7</v>
      </c>
      <c r="C218" s="2" t="s">
        <v>145</v>
      </c>
      <c r="D218" s="3" t="s">
        <v>1201</v>
      </c>
      <c r="E218" s="2" t="s">
        <v>1202</v>
      </c>
      <c r="F218" s="4">
        <v>1958</v>
      </c>
      <c r="G218" s="5">
        <v>23496</v>
      </c>
      <c r="H218" s="6"/>
      <c r="I218" s="7">
        <v>45005</v>
      </c>
      <c r="J218" s="8" t="s">
        <v>1203</v>
      </c>
      <c r="K218" s="9">
        <v>4</v>
      </c>
      <c r="L218" s="7">
        <v>45002</v>
      </c>
      <c r="M218" s="10"/>
      <c r="N218" s="11" t="s">
        <v>177</v>
      </c>
      <c r="O218" s="12" t="s">
        <v>52</v>
      </c>
      <c r="P218" s="2" t="s">
        <v>74</v>
      </c>
      <c r="Q218" s="49" t="s">
        <v>54</v>
      </c>
      <c r="R218" s="13" t="s">
        <v>55</v>
      </c>
      <c r="S218" s="14" t="s">
        <v>1204</v>
      </c>
      <c r="T218" s="15"/>
      <c r="U218" s="50" t="s">
        <v>1201</v>
      </c>
      <c r="V218" s="50" t="s">
        <v>1193</v>
      </c>
      <c r="W218" s="50" t="s">
        <v>1205</v>
      </c>
      <c r="X218" s="51">
        <v>1958</v>
      </c>
      <c r="Y218" s="52">
        <v>24583.17</v>
      </c>
      <c r="Z218" s="50" t="s">
        <v>1195</v>
      </c>
      <c r="BH218" s="85"/>
      <c r="BI218" s="86"/>
      <c r="BJ218" s="804"/>
      <c r="BK218" s="805"/>
      <c r="BL218" s="687"/>
      <c r="BM218" s="806"/>
      <c r="BN218" s="807"/>
      <c r="BO218" s="808"/>
      <c r="BP218" s="809"/>
      <c r="BQ218" s="810"/>
    </row>
    <row r="219" spans="1:69">
      <c r="A219" s="1">
        <v>1</v>
      </c>
      <c r="B219" s="1">
        <v>8</v>
      </c>
      <c r="C219" s="2" t="s">
        <v>506</v>
      </c>
      <c r="D219" s="3" t="s">
        <v>1206</v>
      </c>
      <c r="E219" s="2" t="s">
        <v>1207</v>
      </c>
      <c r="F219" s="4">
        <v>1960</v>
      </c>
      <c r="G219" s="5">
        <v>23520</v>
      </c>
      <c r="H219" s="6"/>
      <c r="I219" s="7">
        <v>45005</v>
      </c>
      <c r="J219" s="8" t="s">
        <v>1208</v>
      </c>
      <c r="K219" s="9">
        <v>2</v>
      </c>
      <c r="L219" s="7">
        <v>45002</v>
      </c>
      <c r="M219" s="10"/>
      <c r="N219" s="11" t="s">
        <v>95</v>
      </c>
      <c r="O219" s="12" t="s">
        <v>52</v>
      </c>
      <c r="P219" s="2" t="s">
        <v>83</v>
      </c>
      <c r="Q219" s="49" t="s">
        <v>84</v>
      </c>
      <c r="R219" s="13" t="s">
        <v>55</v>
      </c>
      <c r="S219" s="14" t="s">
        <v>1209</v>
      </c>
      <c r="T219" s="15"/>
      <c r="U219" s="50" t="s">
        <v>1206</v>
      </c>
      <c r="V219" s="50" t="s">
        <v>1193</v>
      </c>
      <c r="W219" s="50" t="s">
        <v>1210</v>
      </c>
      <c r="X219" s="51">
        <v>1960</v>
      </c>
      <c r="Y219" s="52">
        <v>24500</v>
      </c>
      <c r="Z219" s="50" t="s">
        <v>1195</v>
      </c>
      <c r="BH219" s="85"/>
      <c r="BI219" s="86"/>
      <c r="BJ219" s="804"/>
      <c r="BK219" s="805"/>
      <c r="BL219" s="687"/>
      <c r="BM219" s="806"/>
      <c r="BN219" s="807"/>
      <c r="BO219" s="808"/>
      <c r="BP219" s="809"/>
      <c r="BQ219" s="810"/>
    </row>
    <row r="220" spans="1:69">
      <c r="A220" s="1">
        <v>1</v>
      </c>
      <c r="B220" s="1">
        <v>9</v>
      </c>
      <c r="C220" s="2" t="s">
        <v>78</v>
      </c>
      <c r="D220" s="3" t="s">
        <v>1211</v>
      </c>
      <c r="E220" s="2" t="s">
        <v>1212</v>
      </c>
      <c r="F220" s="4">
        <v>1958</v>
      </c>
      <c r="G220" s="5">
        <v>23496</v>
      </c>
      <c r="H220" s="6"/>
      <c r="I220" s="7">
        <v>45005</v>
      </c>
      <c r="J220" s="8">
        <v>69</v>
      </c>
      <c r="K220" s="9">
        <v>4</v>
      </c>
      <c r="L220" s="7">
        <v>45002</v>
      </c>
      <c r="M220" s="10" t="s">
        <v>176</v>
      </c>
      <c r="N220" s="11" t="s">
        <v>177</v>
      </c>
      <c r="O220" s="12" t="s">
        <v>52</v>
      </c>
      <c r="P220" s="2" t="s">
        <v>74</v>
      </c>
      <c r="Q220" s="49" t="s">
        <v>54</v>
      </c>
      <c r="R220" s="13" t="s">
        <v>55</v>
      </c>
      <c r="S220" s="14" t="s">
        <v>1213</v>
      </c>
      <c r="T220" s="15"/>
      <c r="U220" s="50" t="s">
        <v>1211</v>
      </c>
      <c r="V220" s="50" t="s">
        <v>1193</v>
      </c>
      <c r="W220" s="50" t="s">
        <v>1214</v>
      </c>
      <c r="X220" s="51">
        <v>1958</v>
      </c>
      <c r="Y220" s="52">
        <v>24678.15</v>
      </c>
      <c r="Z220" s="50" t="s">
        <v>1195</v>
      </c>
      <c r="BH220" s="85"/>
      <c r="BI220" s="86"/>
      <c r="BJ220" s="804"/>
      <c r="BK220" s="805"/>
      <c r="BL220" s="687"/>
      <c r="BM220" s="806"/>
      <c r="BN220" s="807"/>
      <c r="BO220" s="808"/>
      <c r="BP220" s="809"/>
      <c r="BQ220" s="810"/>
    </row>
    <row r="221" spans="1:69">
      <c r="A221" s="1">
        <v>1</v>
      </c>
      <c r="B221" s="1">
        <v>10</v>
      </c>
      <c r="C221" s="2" t="s">
        <v>78</v>
      </c>
      <c r="D221" s="3" t="s">
        <v>1215</v>
      </c>
      <c r="E221" s="2" t="s">
        <v>1216</v>
      </c>
      <c r="F221" s="4">
        <v>1958</v>
      </c>
      <c r="G221" s="5">
        <v>23496</v>
      </c>
      <c r="H221" s="6"/>
      <c r="I221" s="7">
        <v>45005</v>
      </c>
      <c r="J221" s="8">
        <v>90</v>
      </c>
      <c r="K221" s="9">
        <v>1</v>
      </c>
      <c r="L221" s="7">
        <v>45002</v>
      </c>
      <c r="M221" s="10" t="s">
        <v>176</v>
      </c>
      <c r="N221" s="11" t="s">
        <v>177</v>
      </c>
      <c r="O221" s="12" t="s">
        <v>52</v>
      </c>
      <c r="P221" s="2" t="s">
        <v>74</v>
      </c>
      <c r="Q221" s="49" t="s">
        <v>54</v>
      </c>
      <c r="R221" s="13" t="s">
        <v>55</v>
      </c>
      <c r="S221" s="14" t="s">
        <v>1217</v>
      </c>
      <c r="T221" s="15"/>
      <c r="U221" s="50" t="s">
        <v>1215</v>
      </c>
      <c r="V221" s="50" t="s">
        <v>1193</v>
      </c>
      <c r="W221" s="50" t="s">
        <v>1218</v>
      </c>
      <c r="X221" s="51">
        <v>1958</v>
      </c>
      <c r="Y221" s="52">
        <v>24678.14</v>
      </c>
      <c r="Z221" s="50" t="s">
        <v>1195</v>
      </c>
      <c r="BH221" s="85"/>
      <c r="BI221" s="86"/>
      <c r="BJ221" s="804"/>
      <c r="BK221" s="805"/>
      <c r="BL221" s="687"/>
      <c r="BM221" s="806"/>
      <c r="BN221" s="807"/>
      <c r="BO221" s="808"/>
      <c r="BP221" s="809"/>
      <c r="BQ221" s="810"/>
    </row>
    <row r="222" spans="1:69">
      <c r="A222" s="1">
        <v>1</v>
      </c>
      <c r="B222" s="1">
        <v>11</v>
      </c>
      <c r="C222" s="2" t="s">
        <v>402</v>
      </c>
      <c r="D222" s="3" t="s">
        <v>1219</v>
      </c>
      <c r="E222" s="2" t="s">
        <v>1220</v>
      </c>
      <c r="F222" s="4">
        <v>1916</v>
      </c>
      <c r="G222" s="5">
        <v>22992</v>
      </c>
      <c r="H222" s="6"/>
      <c r="I222" s="7">
        <v>45005</v>
      </c>
      <c r="J222" s="8" t="s">
        <v>1221</v>
      </c>
      <c r="K222" s="9">
        <v>2</v>
      </c>
      <c r="L222" s="7">
        <v>45003</v>
      </c>
      <c r="M222" s="10"/>
      <c r="N222" s="11" t="s">
        <v>406</v>
      </c>
      <c r="O222" s="12" t="s">
        <v>52</v>
      </c>
      <c r="P222" s="2" t="s">
        <v>407</v>
      </c>
      <c r="Q222" s="49" t="s">
        <v>84</v>
      </c>
      <c r="R222" s="13" t="s">
        <v>55</v>
      </c>
      <c r="S222" s="14" t="s">
        <v>1222</v>
      </c>
      <c r="T222" s="15"/>
      <c r="U222" s="50" t="s">
        <v>1219</v>
      </c>
      <c r="V222" s="50" t="s">
        <v>1193</v>
      </c>
      <c r="W222" s="50" t="s">
        <v>1223</v>
      </c>
      <c r="X222" s="51">
        <v>1916</v>
      </c>
      <c r="Y222" s="52">
        <v>24026.639999999999</v>
      </c>
      <c r="Z222" s="50" t="s">
        <v>1195</v>
      </c>
      <c r="BH222" s="85"/>
      <c r="BI222" s="86"/>
      <c r="BJ222" s="804"/>
      <c r="BK222" s="805"/>
      <c r="BL222" s="687"/>
      <c r="BM222" s="806"/>
      <c r="BN222" s="807"/>
      <c r="BO222" s="808"/>
      <c r="BP222" s="809"/>
      <c r="BQ222" s="810"/>
    </row>
    <row r="223" spans="1:69">
      <c r="A223" s="1">
        <v>1</v>
      </c>
      <c r="B223" s="1">
        <v>12</v>
      </c>
      <c r="C223" s="2" t="s">
        <v>402</v>
      </c>
      <c r="D223" s="3" t="s">
        <v>1224</v>
      </c>
      <c r="E223" s="2" t="s">
        <v>1225</v>
      </c>
      <c r="F223" s="4">
        <v>1916</v>
      </c>
      <c r="G223" s="5">
        <v>22992</v>
      </c>
      <c r="H223" s="6"/>
      <c r="I223" s="7">
        <v>45005</v>
      </c>
      <c r="J223" s="8" t="s">
        <v>1226</v>
      </c>
      <c r="K223" s="9">
        <v>3</v>
      </c>
      <c r="L223" s="7">
        <v>45003</v>
      </c>
      <c r="M223" s="10"/>
      <c r="N223" s="11" t="s">
        <v>406</v>
      </c>
      <c r="O223" s="12" t="s">
        <v>52</v>
      </c>
      <c r="P223" s="2" t="s">
        <v>407</v>
      </c>
      <c r="Q223" s="49" t="s">
        <v>84</v>
      </c>
      <c r="R223" s="13" t="s">
        <v>55</v>
      </c>
      <c r="S223" s="14" t="s">
        <v>1222</v>
      </c>
      <c r="T223" s="15"/>
      <c r="U223" s="50" t="s">
        <v>1224</v>
      </c>
      <c r="V223" s="50" t="s">
        <v>1193</v>
      </c>
      <c r="W223" s="50" t="s">
        <v>1227</v>
      </c>
      <c r="X223" s="51">
        <v>1916</v>
      </c>
      <c r="Y223" s="52">
        <v>24026.639999999999</v>
      </c>
      <c r="Z223" s="50" t="s">
        <v>1195</v>
      </c>
      <c r="BH223" s="85"/>
      <c r="BI223" s="86"/>
      <c r="BJ223" s="804"/>
      <c r="BK223" s="805"/>
      <c r="BL223" s="687"/>
      <c r="BM223" s="806"/>
      <c r="BN223" s="807"/>
      <c r="BO223" s="808"/>
      <c r="BP223" s="809"/>
      <c r="BQ223" s="810"/>
    </row>
    <row r="224" spans="1:69">
      <c r="A224" s="1">
        <v>1</v>
      </c>
      <c r="B224" s="1">
        <v>13</v>
      </c>
      <c r="C224" s="2" t="s">
        <v>48</v>
      </c>
      <c r="D224" s="3" t="s">
        <v>1228</v>
      </c>
      <c r="E224" s="2" t="s">
        <v>228</v>
      </c>
      <c r="F224" s="4">
        <v>1980</v>
      </c>
      <c r="G224" s="5">
        <v>23760</v>
      </c>
      <c r="H224" s="6" t="s">
        <v>168</v>
      </c>
      <c r="I224" s="7">
        <v>45005</v>
      </c>
      <c r="J224" s="8">
        <v>91</v>
      </c>
      <c r="K224" s="9">
        <v>3</v>
      </c>
      <c r="L224" s="7">
        <v>45003</v>
      </c>
      <c r="M224" s="10"/>
      <c r="N224" s="11" t="s">
        <v>181</v>
      </c>
      <c r="O224" s="12" t="s">
        <v>52</v>
      </c>
      <c r="P224" s="2" t="s">
        <v>186</v>
      </c>
      <c r="Q224" s="49" t="s">
        <v>54</v>
      </c>
      <c r="R224" s="13" t="s">
        <v>55</v>
      </c>
      <c r="S224" s="14" t="s">
        <v>230</v>
      </c>
      <c r="T224" s="15"/>
      <c r="U224" s="50" t="s">
        <v>1228</v>
      </c>
      <c r="V224" s="50" t="s">
        <v>1193</v>
      </c>
      <c r="W224" s="50" t="s">
        <v>1229</v>
      </c>
      <c r="X224" s="51">
        <v>1980</v>
      </c>
      <c r="Y224" s="52">
        <v>24948</v>
      </c>
      <c r="Z224" s="50" t="s">
        <v>1195</v>
      </c>
      <c r="BH224" s="85"/>
      <c r="BI224" s="86"/>
      <c r="BJ224" s="804"/>
      <c r="BK224" s="805"/>
      <c r="BL224" s="687"/>
      <c r="BM224" s="806"/>
      <c r="BN224" s="807"/>
      <c r="BO224" s="808"/>
      <c r="BP224" s="809"/>
      <c r="BQ224" s="810"/>
    </row>
    <row r="225" spans="1:69">
      <c r="A225" s="1">
        <v>1</v>
      </c>
      <c r="B225" s="1">
        <v>1</v>
      </c>
      <c r="C225" s="2" t="s">
        <v>589</v>
      </c>
      <c r="D225" s="3" t="s">
        <v>1230</v>
      </c>
      <c r="E225" s="2" t="s">
        <v>1231</v>
      </c>
      <c r="F225" s="4">
        <v>1953</v>
      </c>
      <c r="G225" s="6">
        <v>23436</v>
      </c>
      <c r="H225" s="6"/>
      <c r="I225" s="7">
        <v>45007</v>
      </c>
      <c r="J225" s="8" t="s">
        <v>1232</v>
      </c>
      <c r="K225" s="9">
        <v>3</v>
      </c>
      <c r="L225" s="7">
        <v>45000</v>
      </c>
      <c r="M225" s="10"/>
      <c r="N225" s="11" t="s">
        <v>177</v>
      </c>
      <c r="O225" s="12" t="s">
        <v>52</v>
      </c>
      <c r="P225" s="2" t="s">
        <v>74</v>
      </c>
      <c r="Q225" s="49"/>
      <c r="R225" s="13" t="s">
        <v>55</v>
      </c>
      <c r="S225" s="14" t="s">
        <v>1233</v>
      </c>
      <c r="T225" s="15"/>
      <c r="U225" s="50" t="s">
        <v>30585</v>
      </c>
      <c r="V225" s="50" t="s">
        <v>30048</v>
      </c>
      <c r="W225" s="50" t="s">
        <v>31162</v>
      </c>
      <c r="X225" s="51">
        <v>1953</v>
      </c>
      <c r="Y225" s="52">
        <v>24520.39</v>
      </c>
      <c r="Z225" s="50" t="s">
        <v>30049</v>
      </c>
      <c r="BH225" s="86"/>
      <c r="BI225" s="86"/>
      <c r="BJ225" s="804"/>
      <c r="BK225" s="805"/>
      <c r="BL225" s="687"/>
      <c r="BM225" s="806"/>
      <c r="BN225" s="807"/>
      <c r="BO225" s="808"/>
      <c r="BP225" s="809"/>
      <c r="BQ225" s="810"/>
    </row>
    <row r="226" spans="1:69">
      <c r="A226" s="1">
        <v>1</v>
      </c>
      <c r="B226" s="1">
        <v>2</v>
      </c>
      <c r="C226" s="2" t="s">
        <v>589</v>
      </c>
      <c r="D226" s="3" t="s">
        <v>1234</v>
      </c>
      <c r="E226" s="2" t="s">
        <v>1235</v>
      </c>
      <c r="F226" s="4">
        <v>1842</v>
      </c>
      <c r="G226" s="6">
        <v>22104</v>
      </c>
      <c r="H226" s="6"/>
      <c r="I226" s="7">
        <v>45007</v>
      </c>
      <c r="J226" s="8" t="s">
        <v>1236</v>
      </c>
      <c r="K226" s="9">
        <v>4</v>
      </c>
      <c r="L226" s="7">
        <v>45000</v>
      </c>
      <c r="M226" s="10" t="s">
        <v>136</v>
      </c>
      <c r="N226" s="11" t="s">
        <v>73</v>
      </c>
      <c r="O226" s="12" t="s">
        <v>52</v>
      </c>
      <c r="P226" s="8" t="s">
        <v>74</v>
      </c>
      <c r="Q226" s="49"/>
      <c r="R226" s="13" t="s">
        <v>55</v>
      </c>
      <c r="S226" s="14" t="s">
        <v>1237</v>
      </c>
      <c r="T226" s="15"/>
      <c r="U226" s="50" t="s">
        <v>30586</v>
      </c>
      <c r="V226" s="50" t="s">
        <v>30048</v>
      </c>
      <c r="W226" s="50" t="s">
        <v>31163</v>
      </c>
      <c r="X226" s="51">
        <v>1842</v>
      </c>
      <c r="Y226" s="52">
        <v>23127.02</v>
      </c>
      <c r="Z226" s="50" t="s">
        <v>30049</v>
      </c>
      <c r="BH226" s="85"/>
      <c r="BI226" s="86"/>
      <c r="BJ226" s="804"/>
      <c r="BK226" s="805"/>
      <c r="BL226" s="687"/>
      <c r="BM226" s="806"/>
      <c r="BN226" s="807"/>
      <c r="BO226" s="808"/>
      <c r="BP226" s="809"/>
      <c r="BQ226" s="810"/>
    </row>
    <row r="227" spans="1:69">
      <c r="A227" s="1">
        <v>1</v>
      </c>
      <c r="B227" s="1">
        <v>3</v>
      </c>
      <c r="C227" s="2" t="s">
        <v>78</v>
      </c>
      <c r="D227" s="3" t="s">
        <v>1238</v>
      </c>
      <c r="E227" s="2" t="s">
        <v>1239</v>
      </c>
      <c r="F227" s="4">
        <v>1958</v>
      </c>
      <c r="G227" s="5">
        <v>23496</v>
      </c>
      <c r="H227" s="6"/>
      <c r="I227" s="7">
        <v>45007</v>
      </c>
      <c r="J227" s="8" t="s">
        <v>32559</v>
      </c>
      <c r="K227" s="9">
        <v>2</v>
      </c>
      <c r="L227" s="7">
        <v>45002</v>
      </c>
      <c r="M227" s="10" t="s">
        <v>176</v>
      </c>
      <c r="N227" s="11" t="s">
        <v>177</v>
      </c>
      <c r="O227" s="12" t="s">
        <v>52</v>
      </c>
      <c r="P227" s="8" t="s">
        <v>74</v>
      </c>
      <c r="Q227" s="49" t="s">
        <v>54</v>
      </c>
      <c r="R227" s="13" t="s">
        <v>55</v>
      </c>
      <c r="S227" s="14" t="s">
        <v>1240</v>
      </c>
      <c r="T227" s="15"/>
      <c r="U227" s="50" t="s">
        <v>32560</v>
      </c>
      <c r="V227" s="50" t="s">
        <v>30050</v>
      </c>
      <c r="W227" s="50" t="s">
        <v>31164</v>
      </c>
      <c r="X227" s="51">
        <v>1958</v>
      </c>
      <c r="Y227" s="52">
        <v>24678.14</v>
      </c>
      <c r="Z227" s="50" t="s">
        <v>31165</v>
      </c>
      <c r="BH227" s="85"/>
      <c r="BI227" s="86"/>
      <c r="BJ227" s="804"/>
      <c r="BK227" s="805"/>
      <c r="BL227" s="687"/>
      <c r="BM227" s="806"/>
      <c r="BN227" s="807"/>
      <c r="BO227" s="808"/>
      <c r="BP227" s="809"/>
      <c r="BQ227" s="810"/>
    </row>
    <row r="228" spans="1:69">
      <c r="A228" s="1">
        <v>1</v>
      </c>
      <c r="B228" s="1">
        <v>4</v>
      </c>
      <c r="C228" s="2" t="s">
        <v>78</v>
      </c>
      <c r="D228" s="3" t="s">
        <v>1241</v>
      </c>
      <c r="E228" s="2" t="s">
        <v>1242</v>
      </c>
      <c r="F228" s="4">
        <v>1958</v>
      </c>
      <c r="G228" s="5">
        <v>23496</v>
      </c>
      <c r="H228" s="6"/>
      <c r="I228" s="7">
        <v>45007</v>
      </c>
      <c r="J228" s="8" t="s">
        <v>32561</v>
      </c>
      <c r="K228" s="9">
        <v>2</v>
      </c>
      <c r="L228" s="7">
        <v>45002</v>
      </c>
      <c r="M228" s="10" t="s">
        <v>176</v>
      </c>
      <c r="N228" s="11" t="s">
        <v>177</v>
      </c>
      <c r="O228" s="12" t="s">
        <v>52</v>
      </c>
      <c r="P228" s="2" t="s">
        <v>74</v>
      </c>
      <c r="Q228" s="49" t="s">
        <v>54</v>
      </c>
      <c r="R228" s="13" t="s">
        <v>55</v>
      </c>
      <c r="S228" s="14" t="s">
        <v>1243</v>
      </c>
      <c r="T228" s="15"/>
      <c r="U228" s="50" t="s">
        <v>31166</v>
      </c>
      <c r="V228" s="50" t="s">
        <v>32562</v>
      </c>
      <c r="W228" s="50" t="s">
        <v>31167</v>
      </c>
      <c r="X228" s="51">
        <v>1958</v>
      </c>
      <c r="Y228" s="52">
        <v>24678.16</v>
      </c>
      <c r="Z228" s="50" t="s">
        <v>32563</v>
      </c>
      <c r="BH228" s="86"/>
      <c r="BI228" s="825"/>
      <c r="BJ228" s="804"/>
      <c r="BK228" s="805"/>
      <c r="BL228" s="687"/>
      <c r="BM228" s="806"/>
      <c r="BN228" s="807"/>
      <c r="BO228" s="808"/>
      <c r="BP228" s="809"/>
      <c r="BQ228" s="810"/>
    </row>
    <row r="229" spans="1:69">
      <c r="A229" s="1">
        <v>1</v>
      </c>
      <c r="B229" s="1">
        <v>5</v>
      </c>
      <c r="C229" s="2" t="s">
        <v>145</v>
      </c>
      <c r="D229" s="3" t="s">
        <v>1244</v>
      </c>
      <c r="E229" s="2" t="s">
        <v>1245</v>
      </c>
      <c r="F229" s="4">
        <v>1940</v>
      </c>
      <c r="G229" s="5">
        <v>23280</v>
      </c>
      <c r="H229" s="6" t="s">
        <v>205</v>
      </c>
      <c r="I229" s="7">
        <v>45007</v>
      </c>
      <c r="J229" s="8">
        <v>65</v>
      </c>
      <c r="K229" s="9">
        <v>3</v>
      </c>
      <c r="L229" s="7">
        <v>45004</v>
      </c>
      <c r="M229" s="10"/>
      <c r="N229" s="11" t="s">
        <v>169</v>
      </c>
      <c r="O229" s="12" t="s">
        <v>52</v>
      </c>
      <c r="P229" s="2" t="s">
        <v>53</v>
      </c>
      <c r="Q229" s="49" t="s">
        <v>54</v>
      </c>
      <c r="R229" s="13" t="s">
        <v>55</v>
      </c>
      <c r="S229" s="14" t="s">
        <v>412</v>
      </c>
      <c r="T229" s="15"/>
      <c r="U229" s="50" t="s">
        <v>32564</v>
      </c>
      <c r="V229" s="50" t="s">
        <v>30151</v>
      </c>
      <c r="W229" s="50" t="s">
        <v>32565</v>
      </c>
      <c r="X229" s="51">
        <v>1940</v>
      </c>
      <c r="Y229" s="52">
        <v>24444</v>
      </c>
      <c r="Z229" s="50" t="s">
        <v>30152</v>
      </c>
      <c r="BH229" s="85"/>
      <c r="BI229" s="86"/>
      <c r="BJ229" s="804"/>
      <c r="BK229" s="805"/>
      <c r="BL229" s="687"/>
      <c r="BM229" s="806"/>
      <c r="BN229" s="807"/>
      <c r="BO229" s="85"/>
      <c r="BP229" s="809"/>
      <c r="BQ229" s="810"/>
    </row>
    <row r="230" spans="1:69">
      <c r="A230" s="1">
        <v>1</v>
      </c>
      <c r="B230" s="1">
        <v>6</v>
      </c>
      <c r="C230" s="2" t="s">
        <v>145</v>
      </c>
      <c r="D230" s="3" t="s">
        <v>1246</v>
      </c>
      <c r="E230" s="2" t="s">
        <v>1247</v>
      </c>
      <c r="F230" s="4">
        <v>1980</v>
      </c>
      <c r="G230" s="5">
        <v>23760</v>
      </c>
      <c r="H230" s="6" t="s">
        <v>205</v>
      </c>
      <c r="I230" s="7">
        <v>45007</v>
      </c>
      <c r="J230" s="8" t="s">
        <v>1248</v>
      </c>
      <c r="K230" s="9">
        <v>4</v>
      </c>
      <c r="L230" s="7">
        <v>45004</v>
      </c>
      <c r="M230" s="10"/>
      <c r="N230" s="11" t="s">
        <v>312</v>
      </c>
      <c r="O230" s="12" t="s">
        <v>52</v>
      </c>
      <c r="P230" s="2" t="s">
        <v>186</v>
      </c>
      <c r="Q230" s="49" t="s">
        <v>54</v>
      </c>
      <c r="R230" s="13" t="s">
        <v>55</v>
      </c>
      <c r="S230" s="14" t="s">
        <v>1249</v>
      </c>
      <c r="T230" s="15"/>
      <c r="U230" s="50" t="s">
        <v>31168</v>
      </c>
      <c r="V230" s="50" t="s">
        <v>32566</v>
      </c>
      <c r="W230" s="50" t="s">
        <v>30153</v>
      </c>
      <c r="X230" s="51">
        <v>1980</v>
      </c>
      <c r="Y230" s="52">
        <v>24948</v>
      </c>
      <c r="Z230" s="50" t="s">
        <v>30152</v>
      </c>
      <c r="BH230" s="85"/>
      <c r="BI230" s="86"/>
      <c r="BJ230" s="804"/>
      <c r="BK230" s="805"/>
      <c r="BL230" s="687"/>
      <c r="BM230" s="806"/>
      <c r="BN230" s="807"/>
      <c r="BO230" s="808"/>
      <c r="BP230" s="809"/>
      <c r="BQ230" s="810"/>
    </row>
    <row r="231" spans="1:69">
      <c r="A231" s="1">
        <v>1</v>
      </c>
      <c r="B231" s="1">
        <v>3</v>
      </c>
      <c r="C231" s="2" t="s">
        <v>589</v>
      </c>
      <c r="D231" s="3" t="s">
        <v>1250</v>
      </c>
      <c r="E231" s="2" t="s">
        <v>1251</v>
      </c>
      <c r="F231" s="4">
        <v>1909</v>
      </c>
      <c r="G231" s="5">
        <v>22908</v>
      </c>
      <c r="H231" s="6"/>
      <c r="I231" s="7">
        <v>45008</v>
      </c>
      <c r="J231" s="8" t="s">
        <v>32567</v>
      </c>
      <c r="K231" s="9">
        <v>2</v>
      </c>
      <c r="L231" s="7">
        <v>44998</v>
      </c>
      <c r="M231" s="10"/>
      <c r="N231" s="11" t="s">
        <v>73</v>
      </c>
      <c r="O231" s="12" t="s">
        <v>52</v>
      </c>
      <c r="P231" s="2" t="s">
        <v>74</v>
      </c>
      <c r="Q231" s="49"/>
      <c r="R231" s="13" t="s">
        <v>55</v>
      </c>
      <c r="S231" s="14" t="s">
        <v>1252</v>
      </c>
      <c r="T231" s="15"/>
      <c r="U231" s="50" t="s">
        <v>32568</v>
      </c>
      <c r="V231" s="50" t="s">
        <v>32569</v>
      </c>
      <c r="W231" s="50" t="s">
        <v>32570</v>
      </c>
      <c r="X231" s="51">
        <v>1909</v>
      </c>
      <c r="Y231" s="52">
        <v>23968.27</v>
      </c>
      <c r="Z231" s="50" t="s">
        <v>30049</v>
      </c>
      <c r="BH231" s="85"/>
      <c r="BI231" s="86"/>
      <c r="BJ231" s="804"/>
      <c r="BK231" s="805"/>
      <c r="BL231" s="687"/>
      <c r="BM231" s="806"/>
      <c r="BN231" s="807"/>
      <c r="BO231" s="808"/>
      <c r="BP231" s="809"/>
      <c r="BQ231" s="810"/>
    </row>
    <row r="232" spans="1:69">
      <c r="A232" s="1">
        <v>1</v>
      </c>
      <c r="B232" s="1">
        <v>1</v>
      </c>
      <c r="C232" s="2" t="s">
        <v>589</v>
      </c>
      <c r="D232" s="3" t="s">
        <v>1253</v>
      </c>
      <c r="E232" s="2" t="s">
        <v>1254</v>
      </c>
      <c r="F232" s="4">
        <v>1958</v>
      </c>
      <c r="G232" s="5">
        <v>23496</v>
      </c>
      <c r="H232" s="6"/>
      <c r="I232" s="7">
        <v>45009</v>
      </c>
      <c r="J232" s="8" t="s">
        <v>32571</v>
      </c>
      <c r="K232" s="9">
        <v>3</v>
      </c>
      <c r="L232" s="7">
        <v>44999</v>
      </c>
      <c r="M232" s="10" t="s">
        <v>30046</v>
      </c>
      <c r="N232" s="11" t="s">
        <v>73</v>
      </c>
      <c r="O232" s="12" t="s">
        <v>52</v>
      </c>
      <c r="P232" s="2" t="s">
        <v>74</v>
      </c>
      <c r="Q232" s="49"/>
      <c r="R232" s="13" t="s">
        <v>55</v>
      </c>
      <c r="S232" s="14" t="s">
        <v>1083</v>
      </c>
      <c r="T232" s="15"/>
      <c r="U232" s="50" t="s">
        <v>31170</v>
      </c>
      <c r="V232" s="50" t="s">
        <v>32572</v>
      </c>
      <c r="W232" s="50" t="s">
        <v>31171</v>
      </c>
      <c r="X232" s="51">
        <v>1958</v>
      </c>
      <c r="Y232" s="52">
        <v>24457.4</v>
      </c>
      <c r="Z232" s="50" t="s">
        <v>32573</v>
      </c>
      <c r="BH232" s="85"/>
      <c r="BI232" s="86"/>
      <c r="BJ232" s="804"/>
      <c r="BK232" s="805"/>
      <c r="BL232" s="687"/>
      <c r="BM232" s="806"/>
      <c r="BN232" s="807"/>
      <c r="BO232" s="808"/>
      <c r="BP232" s="809"/>
      <c r="BQ232" s="810"/>
    </row>
    <row r="233" spans="1:69">
      <c r="A233" s="1">
        <v>1</v>
      </c>
      <c r="B233" s="1">
        <v>2</v>
      </c>
      <c r="C233" s="2" t="s">
        <v>589</v>
      </c>
      <c r="D233" s="3" t="s">
        <v>1255</v>
      </c>
      <c r="E233" s="2" t="s">
        <v>1256</v>
      </c>
      <c r="F233" s="4">
        <v>1958</v>
      </c>
      <c r="G233" s="5">
        <v>23496</v>
      </c>
      <c r="H233" s="6"/>
      <c r="I233" s="7">
        <v>45009</v>
      </c>
      <c r="J233" s="8" t="s">
        <v>30587</v>
      </c>
      <c r="K233" s="9">
        <v>3</v>
      </c>
      <c r="L233" s="7">
        <v>44999</v>
      </c>
      <c r="M233" s="10" t="s">
        <v>30046</v>
      </c>
      <c r="N233" s="11" t="s">
        <v>73</v>
      </c>
      <c r="O233" s="12" t="s">
        <v>52</v>
      </c>
      <c r="P233" s="8" t="s">
        <v>74</v>
      </c>
      <c r="Q233" s="49"/>
      <c r="R233" s="13" t="s">
        <v>55</v>
      </c>
      <c r="S233" s="14" t="s">
        <v>1257</v>
      </c>
      <c r="T233" s="15"/>
      <c r="U233" s="50" t="s">
        <v>31172</v>
      </c>
      <c r="V233" s="50" t="s">
        <v>32569</v>
      </c>
      <c r="W233" s="50" t="s">
        <v>32574</v>
      </c>
      <c r="X233" s="51">
        <v>1958</v>
      </c>
      <c r="Y233" s="52">
        <v>24457.45</v>
      </c>
      <c r="Z233" s="50" t="s">
        <v>32573</v>
      </c>
      <c r="BH233" s="85"/>
      <c r="BI233" s="86"/>
      <c r="BJ233" s="804"/>
      <c r="BK233" s="797"/>
      <c r="BL233" s="687"/>
      <c r="BM233" s="806"/>
      <c r="BN233" s="807"/>
      <c r="BO233" s="808"/>
      <c r="BP233" s="809"/>
      <c r="BQ233" s="810"/>
    </row>
    <row r="234" spans="1:69">
      <c r="A234" s="1">
        <v>1</v>
      </c>
      <c r="B234" s="1">
        <v>3</v>
      </c>
      <c r="C234" s="2" t="s">
        <v>78</v>
      </c>
      <c r="D234" s="3" t="s">
        <v>1258</v>
      </c>
      <c r="E234" s="2" t="s">
        <v>1259</v>
      </c>
      <c r="F234" s="4">
        <v>1958</v>
      </c>
      <c r="G234" s="5">
        <v>23496</v>
      </c>
      <c r="H234" s="6"/>
      <c r="I234" s="7">
        <v>45009</v>
      </c>
      <c r="J234" s="8" t="s">
        <v>32575</v>
      </c>
      <c r="K234" s="9">
        <v>2</v>
      </c>
      <c r="L234" s="7">
        <v>45007</v>
      </c>
      <c r="M234" s="10" t="s">
        <v>176</v>
      </c>
      <c r="N234" s="11" t="s">
        <v>177</v>
      </c>
      <c r="O234" s="12" t="s">
        <v>52</v>
      </c>
      <c r="P234" s="8" t="s">
        <v>74</v>
      </c>
      <c r="Q234" s="49" t="s">
        <v>54</v>
      </c>
      <c r="R234" s="13" t="s">
        <v>55</v>
      </c>
      <c r="S234" s="14" t="s">
        <v>1260</v>
      </c>
      <c r="T234" s="15"/>
      <c r="U234" s="50" t="s">
        <v>32576</v>
      </c>
      <c r="V234" s="50" t="s">
        <v>30051</v>
      </c>
      <c r="W234" s="50" t="s">
        <v>30588</v>
      </c>
      <c r="X234" s="51">
        <v>1958</v>
      </c>
      <c r="Y234" s="52">
        <v>24678.16</v>
      </c>
      <c r="Z234" s="50" t="s">
        <v>32577</v>
      </c>
      <c r="BH234" s="86"/>
      <c r="BI234" s="825"/>
      <c r="BJ234" s="804"/>
      <c r="BK234" s="805"/>
      <c r="BL234" s="687"/>
      <c r="BM234" s="806"/>
      <c r="BN234" s="807"/>
      <c r="BO234" s="808"/>
      <c r="BP234" s="809"/>
      <c r="BQ234" s="810"/>
    </row>
    <row r="235" spans="1:69">
      <c r="A235" s="1">
        <v>1</v>
      </c>
      <c r="B235" s="1">
        <v>4</v>
      </c>
      <c r="C235" s="2" t="s">
        <v>78</v>
      </c>
      <c r="D235" s="3" t="s">
        <v>1261</v>
      </c>
      <c r="E235" s="2" t="s">
        <v>1262</v>
      </c>
      <c r="F235" s="4">
        <v>1958</v>
      </c>
      <c r="G235" s="5">
        <v>23496</v>
      </c>
      <c r="H235" s="6"/>
      <c r="I235" s="7">
        <v>45009</v>
      </c>
      <c r="J235" s="8" t="s">
        <v>30589</v>
      </c>
      <c r="K235" s="9">
        <v>2</v>
      </c>
      <c r="L235" s="7">
        <v>45007</v>
      </c>
      <c r="M235" s="10" t="s">
        <v>176</v>
      </c>
      <c r="N235" s="11" t="s">
        <v>177</v>
      </c>
      <c r="O235" s="12" t="s">
        <v>52</v>
      </c>
      <c r="P235" s="8" t="s">
        <v>74</v>
      </c>
      <c r="Q235" s="49" t="s">
        <v>54</v>
      </c>
      <c r="R235" s="13" t="s">
        <v>55</v>
      </c>
      <c r="S235" s="14" t="s">
        <v>1263</v>
      </c>
      <c r="T235" s="15"/>
      <c r="U235" s="50" t="s">
        <v>30590</v>
      </c>
      <c r="V235" s="50" t="s">
        <v>30051</v>
      </c>
      <c r="W235" s="50" t="s">
        <v>32578</v>
      </c>
      <c r="X235" s="51">
        <v>1958</v>
      </c>
      <c r="Y235" s="52">
        <v>24678.16</v>
      </c>
      <c r="Z235" s="50" t="s">
        <v>32577</v>
      </c>
      <c r="BH235" s="85"/>
      <c r="BI235" s="86"/>
      <c r="BJ235" s="804"/>
      <c r="BK235" s="805"/>
      <c r="BL235" s="687"/>
      <c r="BM235" s="806"/>
      <c r="BN235" s="807"/>
      <c r="BO235" s="808"/>
      <c r="BP235" s="809"/>
      <c r="BQ235" s="810"/>
    </row>
    <row r="236" spans="1:69">
      <c r="A236" s="1">
        <v>1</v>
      </c>
      <c r="B236" s="1">
        <v>5</v>
      </c>
      <c r="C236" s="2" t="s">
        <v>402</v>
      </c>
      <c r="D236" s="3" t="s">
        <v>1264</v>
      </c>
      <c r="E236" s="2" t="s">
        <v>1265</v>
      </c>
      <c r="F236" s="4">
        <v>1916</v>
      </c>
      <c r="G236" s="5">
        <v>22992</v>
      </c>
      <c r="H236" s="6"/>
      <c r="I236" s="7">
        <v>45009</v>
      </c>
      <c r="J236" s="8" t="s">
        <v>1266</v>
      </c>
      <c r="K236" s="9">
        <v>4</v>
      </c>
      <c r="L236" s="7">
        <v>45007</v>
      </c>
      <c r="M236" s="10"/>
      <c r="N236" s="11" t="s">
        <v>406</v>
      </c>
      <c r="O236" s="12" t="s">
        <v>52</v>
      </c>
      <c r="P236" s="8" t="s">
        <v>407</v>
      </c>
      <c r="Q236" s="49" t="s">
        <v>84</v>
      </c>
      <c r="R236" s="13" t="s">
        <v>55</v>
      </c>
      <c r="S236" s="14" t="s">
        <v>1267</v>
      </c>
      <c r="T236" s="15"/>
      <c r="U236" s="50" t="s">
        <v>32579</v>
      </c>
      <c r="V236" s="50" t="s">
        <v>30051</v>
      </c>
      <c r="W236" s="50" t="s">
        <v>30591</v>
      </c>
      <c r="X236" s="51">
        <v>1916</v>
      </c>
      <c r="Y236" s="52">
        <v>24026.639999999999</v>
      </c>
      <c r="Z236" s="50" t="s">
        <v>32577</v>
      </c>
      <c r="BH236" s="85"/>
      <c r="BI236" s="86"/>
      <c r="BJ236" s="804"/>
      <c r="BK236" s="797"/>
      <c r="BL236" s="687"/>
      <c r="BM236" s="806"/>
      <c r="BN236" s="807"/>
      <c r="BO236" s="808"/>
      <c r="BP236" s="809"/>
      <c r="BQ236" s="810"/>
    </row>
    <row r="237" spans="1:69">
      <c r="A237" s="1">
        <v>1</v>
      </c>
      <c r="B237" s="1">
        <v>6</v>
      </c>
      <c r="C237" s="2" t="s">
        <v>402</v>
      </c>
      <c r="D237" s="3" t="s">
        <v>1268</v>
      </c>
      <c r="E237" s="2" t="s">
        <v>30592</v>
      </c>
      <c r="F237" s="4">
        <v>1916</v>
      </c>
      <c r="G237" s="5">
        <v>22992</v>
      </c>
      <c r="H237" s="6"/>
      <c r="I237" s="7">
        <v>45009</v>
      </c>
      <c r="J237" s="8" t="s">
        <v>1269</v>
      </c>
      <c r="K237" s="9">
        <v>4</v>
      </c>
      <c r="L237" s="7">
        <v>45007</v>
      </c>
      <c r="M237" s="10"/>
      <c r="N237" s="11" t="s">
        <v>406</v>
      </c>
      <c r="O237" s="12" t="s">
        <v>52</v>
      </c>
      <c r="P237" s="8" t="s">
        <v>407</v>
      </c>
      <c r="Q237" s="49" t="s">
        <v>84</v>
      </c>
      <c r="R237" s="13" t="s">
        <v>55</v>
      </c>
      <c r="S237" s="14" t="s">
        <v>1270</v>
      </c>
      <c r="T237" s="15"/>
      <c r="U237" s="50" t="s">
        <v>31173</v>
      </c>
      <c r="V237" s="50" t="s">
        <v>30051</v>
      </c>
      <c r="W237" s="50" t="s">
        <v>32580</v>
      </c>
      <c r="X237" s="51">
        <v>1916</v>
      </c>
      <c r="Y237" s="52">
        <v>24026.639999999999</v>
      </c>
      <c r="Z237" s="50" t="s">
        <v>30052</v>
      </c>
      <c r="BH237" s="85"/>
      <c r="BI237" s="86"/>
      <c r="BJ237" s="804"/>
      <c r="BK237" s="805"/>
      <c r="BL237" s="687"/>
      <c r="BM237" s="806"/>
      <c r="BN237" s="807"/>
      <c r="BO237" s="808"/>
      <c r="BP237" s="809"/>
      <c r="BQ237" s="810"/>
    </row>
    <row r="238" spans="1:69">
      <c r="A238" s="1">
        <v>1</v>
      </c>
      <c r="B238" s="1">
        <v>12</v>
      </c>
      <c r="C238" s="2" t="s">
        <v>126</v>
      </c>
      <c r="D238" s="3" t="s">
        <v>1271</v>
      </c>
      <c r="E238" s="2" t="s">
        <v>1272</v>
      </c>
      <c r="F238" s="4">
        <v>1960</v>
      </c>
      <c r="G238" s="5">
        <v>23520</v>
      </c>
      <c r="H238" s="6"/>
      <c r="I238" s="7">
        <v>45012</v>
      </c>
      <c r="J238" s="8" t="s">
        <v>30053</v>
      </c>
      <c r="K238" s="9">
        <v>4</v>
      </c>
      <c r="L238" s="7">
        <v>45008</v>
      </c>
      <c r="M238" s="10"/>
      <c r="N238" s="11" t="s">
        <v>82</v>
      </c>
      <c r="O238" s="12" t="s">
        <v>52</v>
      </c>
      <c r="P238" s="2" t="s">
        <v>83</v>
      </c>
      <c r="Q238" s="49" t="s">
        <v>84</v>
      </c>
      <c r="R238" s="13" t="s">
        <v>55</v>
      </c>
      <c r="S238" s="14" t="s">
        <v>1273</v>
      </c>
      <c r="T238" s="15"/>
      <c r="U238" s="50" t="s">
        <v>30593</v>
      </c>
      <c r="V238" s="50" t="s">
        <v>31174</v>
      </c>
      <c r="W238" s="50" t="s">
        <v>31175</v>
      </c>
      <c r="X238" s="51">
        <v>1960</v>
      </c>
      <c r="Y238" s="52">
        <v>24500</v>
      </c>
      <c r="Z238" s="50" t="s">
        <v>31176</v>
      </c>
      <c r="BH238" s="85"/>
      <c r="BI238" s="86"/>
      <c r="BJ238" s="804"/>
      <c r="BK238" s="805"/>
      <c r="BL238" s="687"/>
      <c r="BM238" s="806"/>
      <c r="BN238" s="807"/>
      <c r="BO238" s="808"/>
      <c r="BP238" s="809"/>
      <c r="BQ238" s="810"/>
    </row>
    <row r="239" spans="1:69">
      <c r="A239" s="1">
        <v>1</v>
      </c>
      <c r="B239" s="1">
        <v>5</v>
      </c>
      <c r="C239" s="2" t="s">
        <v>275</v>
      </c>
      <c r="D239" s="3" t="s">
        <v>1274</v>
      </c>
      <c r="E239" s="2" t="s">
        <v>1275</v>
      </c>
      <c r="F239" s="4">
        <v>1815</v>
      </c>
      <c r="G239" s="5">
        <v>21780</v>
      </c>
      <c r="H239" s="6"/>
      <c r="I239" s="7">
        <v>45012</v>
      </c>
      <c r="J239" s="8" t="s">
        <v>1276</v>
      </c>
      <c r="K239" s="9">
        <v>3</v>
      </c>
      <c r="L239" s="7">
        <v>45008</v>
      </c>
      <c r="M239" s="10"/>
      <c r="N239" s="11" t="s">
        <v>234</v>
      </c>
      <c r="O239" s="12" t="s">
        <v>52</v>
      </c>
      <c r="P239" s="2" t="s">
        <v>1107</v>
      </c>
      <c r="Q239" s="49" t="s">
        <v>54</v>
      </c>
      <c r="R239" s="13" t="s">
        <v>55</v>
      </c>
      <c r="S239" s="14" t="s">
        <v>1277</v>
      </c>
      <c r="T239" s="15"/>
      <c r="U239" s="50" t="s">
        <v>1274</v>
      </c>
      <c r="V239" s="50" t="s">
        <v>1278</v>
      </c>
      <c r="W239" s="50" t="s">
        <v>1279</v>
      </c>
      <c r="X239" s="51">
        <v>1815</v>
      </c>
      <c r="Y239" s="52">
        <v>22956.12</v>
      </c>
      <c r="Z239" s="50" t="s">
        <v>1280</v>
      </c>
      <c r="BH239" s="85"/>
      <c r="BI239" s="86"/>
      <c r="BJ239" s="804"/>
      <c r="BK239" s="805"/>
      <c r="BL239" s="687"/>
      <c r="BM239" s="806"/>
      <c r="BN239" s="807"/>
      <c r="BO239" s="808"/>
      <c r="BP239" s="809"/>
      <c r="BQ239" s="810"/>
    </row>
    <row r="240" spans="1:69">
      <c r="A240" s="1">
        <v>1</v>
      </c>
      <c r="B240" s="1">
        <v>6</v>
      </c>
      <c r="C240" s="2" t="s">
        <v>402</v>
      </c>
      <c r="D240" s="3" t="s">
        <v>1281</v>
      </c>
      <c r="E240" s="2" t="s">
        <v>1282</v>
      </c>
      <c r="F240" s="4">
        <v>1916</v>
      </c>
      <c r="G240" s="5">
        <v>22992</v>
      </c>
      <c r="H240" s="6"/>
      <c r="I240" s="7">
        <v>45012</v>
      </c>
      <c r="J240" s="8" t="s">
        <v>1283</v>
      </c>
      <c r="K240" s="9">
        <v>3</v>
      </c>
      <c r="L240" s="7">
        <v>45008</v>
      </c>
      <c r="M240" s="10"/>
      <c r="N240" s="11" t="s">
        <v>406</v>
      </c>
      <c r="O240" s="12" t="s">
        <v>52</v>
      </c>
      <c r="P240" s="8" t="s">
        <v>407</v>
      </c>
      <c r="Q240" s="49" t="s">
        <v>84</v>
      </c>
      <c r="R240" s="13" t="s">
        <v>55</v>
      </c>
      <c r="S240" s="14" t="s">
        <v>1151</v>
      </c>
      <c r="T240" s="15"/>
      <c r="U240" s="50" t="s">
        <v>1281</v>
      </c>
      <c r="V240" s="50" t="s">
        <v>1278</v>
      </c>
      <c r="W240" s="50" t="s">
        <v>1284</v>
      </c>
      <c r="X240" s="51">
        <v>1916</v>
      </c>
      <c r="Y240" s="52">
        <v>24026.639999999999</v>
      </c>
      <c r="Z240" s="50" t="s">
        <v>1280</v>
      </c>
      <c r="BH240" s="85"/>
      <c r="BI240" s="86"/>
      <c r="BJ240" s="804"/>
      <c r="BK240" s="805"/>
      <c r="BL240" s="687"/>
      <c r="BM240" s="806"/>
      <c r="BN240" s="807"/>
      <c r="BO240" s="808"/>
      <c r="BP240" s="809"/>
      <c r="BQ240" s="810"/>
    </row>
    <row r="241" spans="1:69">
      <c r="A241" s="1">
        <v>1</v>
      </c>
      <c r="B241" s="1">
        <v>3</v>
      </c>
      <c r="C241" s="2" t="s">
        <v>59</v>
      </c>
      <c r="D241" s="3" t="s">
        <v>1285</v>
      </c>
      <c r="E241" s="2" t="s">
        <v>1286</v>
      </c>
      <c r="F241" s="4">
        <v>1925</v>
      </c>
      <c r="G241" s="5">
        <v>23100</v>
      </c>
      <c r="H241" s="6"/>
      <c r="I241" s="7">
        <v>45012</v>
      </c>
      <c r="J241" s="8">
        <v>78</v>
      </c>
      <c r="K241" s="9">
        <v>2</v>
      </c>
      <c r="L241" s="7">
        <v>45008</v>
      </c>
      <c r="M241" s="10" t="s">
        <v>713</v>
      </c>
      <c r="N241" s="11" t="s">
        <v>32581</v>
      </c>
      <c r="O241" s="12" t="s">
        <v>52</v>
      </c>
      <c r="P241" s="8" t="s">
        <v>1287</v>
      </c>
      <c r="Q241" s="49" t="s">
        <v>54</v>
      </c>
      <c r="R241" s="13" t="s">
        <v>64</v>
      </c>
      <c r="S241" s="14" t="s">
        <v>32582</v>
      </c>
      <c r="T241" s="15"/>
      <c r="U241" s="50" t="s">
        <v>30594</v>
      </c>
      <c r="V241" s="50" t="s">
        <v>32583</v>
      </c>
      <c r="W241" s="50" t="s">
        <v>31177</v>
      </c>
      <c r="X241" s="51">
        <v>1925</v>
      </c>
      <c r="Y241" s="52">
        <v>24640</v>
      </c>
      <c r="Z241" s="50" t="s">
        <v>31176</v>
      </c>
      <c r="BH241" s="85"/>
      <c r="BI241" s="86"/>
      <c r="BJ241" s="804"/>
      <c r="BK241" s="805"/>
      <c r="BL241" s="687"/>
      <c r="BM241" s="806"/>
      <c r="BN241" s="807"/>
      <c r="BO241" s="808"/>
      <c r="BP241" s="809"/>
      <c r="BQ241" s="810"/>
    </row>
    <row r="242" spans="1:69">
      <c r="A242" s="1">
        <v>1</v>
      </c>
      <c r="B242" s="1">
        <v>8</v>
      </c>
      <c r="C242" s="2" t="s">
        <v>68</v>
      </c>
      <c r="D242" s="3" t="s">
        <v>1288</v>
      </c>
      <c r="E242" s="2" t="s">
        <v>1289</v>
      </c>
      <c r="F242" s="4">
        <v>1960</v>
      </c>
      <c r="G242" s="5">
        <v>23520</v>
      </c>
      <c r="H242" s="6"/>
      <c r="I242" s="7">
        <v>45012</v>
      </c>
      <c r="J242" s="8">
        <v>130</v>
      </c>
      <c r="K242" s="9">
        <v>2</v>
      </c>
      <c r="L242" s="7">
        <v>45009</v>
      </c>
      <c r="M242" s="10"/>
      <c r="N242" s="11" t="s">
        <v>95</v>
      </c>
      <c r="O242" s="12" t="s">
        <v>52</v>
      </c>
      <c r="P242" s="2" t="s">
        <v>83</v>
      </c>
      <c r="Q242" s="49" t="s">
        <v>84</v>
      </c>
      <c r="R242" s="13" t="s">
        <v>55</v>
      </c>
      <c r="S242" s="14" t="s">
        <v>1290</v>
      </c>
      <c r="T242" s="15"/>
      <c r="U242" s="50" t="s">
        <v>1288</v>
      </c>
      <c r="V242" s="50" t="s">
        <v>1278</v>
      </c>
      <c r="W242" s="50" t="s">
        <v>1291</v>
      </c>
      <c r="X242" s="51">
        <v>1960</v>
      </c>
      <c r="Y242" s="52">
        <v>24500</v>
      </c>
      <c r="Z242" s="50" t="s">
        <v>1280</v>
      </c>
      <c r="BH242" s="85"/>
      <c r="BI242" s="86"/>
      <c r="BJ242" s="804"/>
      <c r="BK242" s="805"/>
      <c r="BL242" s="687"/>
      <c r="BM242" s="806"/>
      <c r="BN242" s="807"/>
      <c r="BO242" s="808"/>
      <c r="BP242" s="809"/>
      <c r="BQ242" s="810"/>
    </row>
    <row r="243" spans="1:69" ht="22.5">
      <c r="A243" s="1">
        <v>1</v>
      </c>
      <c r="B243" s="1">
        <v>18</v>
      </c>
      <c r="C243" s="2" t="s">
        <v>103</v>
      </c>
      <c r="D243" s="3" t="s">
        <v>1292</v>
      </c>
      <c r="E243" s="2" t="s">
        <v>1293</v>
      </c>
      <c r="F243" s="4">
        <v>1500</v>
      </c>
      <c r="G243" s="5">
        <v>22500</v>
      </c>
      <c r="H243" s="6" t="s">
        <v>254</v>
      </c>
      <c r="I243" s="7">
        <v>45013</v>
      </c>
      <c r="J243" s="8" t="s">
        <v>1294</v>
      </c>
      <c r="K243" s="9">
        <v>3</v>
      </c>
      <c r="L243" s="7">
        <v>45005</v>
      </c>
      <c r="M243" s="10"/>
      <c r="N243" s="11" t="s">
        <v>477</v>
      </c>
      <c r="O243" s="12" t="s">
        <v>52</v>
      </c>
      <c r="P243" s="2" t="s">
        <v>121</v>
      </c>
      <c r="Q243" s="49" t="s">
        <v>1039</v>
      </c>
      <c r="R243" s="13" t="s">
        <v>55</v>
      </c>
      <c r="S243" s="14" t="s">
        <v>1295</v>
      </c>
      <c r="T243" s="15"/>
      <c r="U243" s="50" t="s">
        <v>1292</v>
      </c>
      <c r="V243" s="50" t="s">
        <v>1278</v>
      </c>
      <c r="W243" s="50" t="s">
        <v>1296</v>
      </c>
      <c r="X243" s="51">
        <v>1500</v>
      </c>
      <c r="Y243" s="52">
        <v>23467.5</v>
      </c>
      <c r="Z243" s="50" t="s">
        <v>1280</v>
      </c>
      <c r="BH243" s="86"/>
      <c r="BI243" s="232"/>
      <c r="BJ243" s="804"/>
      <c r="BK243" s="805"/>
      <c r="BL243" s="687"/>
      <c r="BM243" s="806"/>
      <c r="BN243" s="807"/>
      <c r="BO243" s="808"/>
      <c r="BP243" s="809"/>
      <c r="BQ243" s="810"/>
    </row>
    <row r="244" spans="1:69">
      <c r="A244" s="1">
        <v>1</v>
      </c>
      <c r="B244" s="1">
        <v>19</v>
      </c>
      <c r="C244" s="2" t="s">
        <v>275</v>
      </c>
      <c r="D244" s="3" t="s">
        <v>1297</v>
      </c>
      <c r="E244" s="2" t="s">
        <v>1298</v>
      </c>
      <c r="F244" s="4">
        <v>1815</v>
      </c>
      <c r="G244" s="5">
        <v>21780</v>
      </c>
      <c r="H244" s="6"/>
      <c r="I244" s="7">
        <v>45013</v>
      </c>
      <c r="J244" s="8">
        <v>79</v>
      </c>
      <c r="K244" s="9">
        <v>4</v>
      </c>
      <c r="L244" s="7">
        <v>45008</v>
      </c>
      <c r="M244" s="10"/>
      <c r="N244" s="11" t="s">
        <v>234</v>
      </c>
      <c r="O244" s="12" t="s">
        <v>52</v>
      </c>
      <c r="P244" s="8" t="s">
        <v>1107</v>
      </c>
      <c r="Q244" s="49" t="s">
        <v>54</v>
      </c>
      <c r="R244" s="13" t="s">
        <v>55</v>
      </c>
      <c r="S244" s="14" t="s">
        <v>1299</v>
      </c>
      <c r="T244" s="15"/>
      <c r="U244" s="50" t="s">
        <v>32584</v>
      </c>
      <c r="V244" s="50" t="s">
        <v>29560</v>
      </c>
      <c r="W244" s="50" t="s">
        <v>31178</v>
      </c>
      <c r="X244" s="51">
        <v>1815</v>
      </c>
      <c r="Y244" s="52">
        <v>22956.12</v>
      </c>
      <c r="Z244" s="50" t="s">
        <v>30595</v>
      </c>
      <c r="BH244" s="85"/>
      <c r="BI244" s="232"/>
      <c r="BJ244" s="804"/>
      <c r="BK244" s="805"/>
      <c r="BL244" s="687"/>
      <c r="BM244" s="806"/>
      <c r="BN244" s="807"/>
      <c r="BO244" s="808"/>
      <c r="BP244" s="809"/>
      <c r="BQ244" s="810"/>
    </row>
    <row r="245" spans="1:69">
      <c r="A245" s="1">
        <v>2</v>
      </c>
      <c r="B245" s="1">
        <v>1</v>
      </c>
      <c r="C245" s="2" t="s">
        <v>68</v>
      </c>
      <c r="D245" s="3" t="s">
        <v>1300</v>
      </c>
      <c r="E245" s="2" t="s">
        <v>1301</v>
      </c>
      <c r="F245" s="4">
        <v>1960</v>
      </c>
      <c r="G245" s="5">
        <v>23520</v>
      </c>
      <c r="H245" s="6"/>
      <c r="I245" s="7">
        <v>45014</v>
      </c>
      <c r="J245" s="8" t="s">
        <v>30596</v>
      </c>
      <c r="K245" s="9">
        <v>2</v>
      </c>
      <c r="L245" s="7">
        <v>45009</v>
      </c>
      <c r="M245" s="10" t="s">
        <v>32585</v>
      </c>
      <c r="N245" s="11" t="s">
        <v>95</v>
      </c>
      <c r="O245" s="12" t="s">
        <v>52</v>
      </c>
      <c r="P245" s="8" t="s">
        <v>83</v>
      </c>
      <c r="Q245" s="49" t="s">
        <v>84</v>
      </c>
      <c r="R245" s="13" t="s">
        <v>55</v>
      </c>
      <c r="S245" s="14" t="s">
        <v>1302</v>
      </c>
      <c r="T245" s="49"/>
      <c r="U245" s="50" t="s">
        <v>1300</v>
      </c>
      <c r="V245" s="50" t="s">
        <v>1278</v>
      </c>
      <c r="W245" s="50" t="s">
        <v>1303</v>
      </c>
      <c r="X245" s="51">
        <v>1960</v>
      </c>
      <c r="Y245" s="52">
        <v>24500</v>
      </c>
      <c r="Z245" s="50" t="s">
        <v>1280</v>
      </c>
      <c r="BH245" s="85"/>
      <c r="BI245" s="86"/>
      <c r="BJ245" s="804"/>
      <c r="BK245" s="797"/>
      <c r="BL245" s="687"/>
      <c r="BM245" s="806"/>
      <c r="BN245" s="807"/>
      <c r="BO245" s="808"/>
      <c r="BP245" s="809"/>
      <c r="BQ245" s="810"/>
    </row>
    <row r="246" spans="1:69">
      <c r="A246" s="1">
        <v>2</v>
      </c>
      <c r="B246" s="1">
        <v>2</v>
      </c>
      <c r="C246" s="2" t="s">
        <v>68</v>
      </c>
      <c r="D246" s="3" t="s">
        <v>1304</v>
      </c>
      <c r="E246" s="2" t="s">
        <v>1305</v>
      </c>
      <c r="F246" s="4">
        <v>1960</v>
      </c>
      <c r="G246" s="5">
        <v>23520</v>
      </c>
      <c r="H246" s="6"/>
      <c r="I246" s="7">
        <v>45014</v>
      </c>
      <c r="J246" s="8" t="s">
        <v>32586</v>
      </c>
      <c r="K246" s="9">
        <v>2</v>
      </c>
      <c r="L246" s="7">
        <v>45009</v>
      </c>
      <c r="M246" s="10" t="s">
        <v>30046</v>
      </c>
      <c r="N246" s="11" t="s">
        <v>95</v>
      </c>
      <c r="O246" s="12" t="s">
        <v>52</v>
      </c>
      <c r="P246" s="2" t="s">
        <v>83</v>
      </c>
      <c r="Q246" s="49" t="s">
        <v>84</v>
      </c>
      <c r="R246" s="13" t="s">
        <v>55</v>
      </c>
      <c r="S246" s="14" t="s">
        <v>1306</v>
      </c>
      <c r="T246" s="49"/>
      <c r="U246" s="50" t="s">
        <v>1304</v>
      </c>
      <c r="V246" s="50" t="s">
        <v>1278</v>
      </c>
      <c r="W246" s="50" t="s">
        <v>1307</v>
      </c>
      <c r="X246" s="51">
        <v>1960</v>
      </c>
      <c r="Y246" s="52">
        <v>24500</v>
      </c>
      <c r="Z246" s="50" t="s">
        <v>1280</v>
      </c>
      <c r="BH246" s="85"/>
      <c r="BI246" s="86"/>
      <c r="BJ246" s="804"/>
      <c r="BK246" s="805"/>
      <c r="BL246" s="687"/>
      <c r="BM246" s="806"/>
      <c r="BN246" s="807"/>
      <c r="BO246" s="808"/>
      <c r="BP246" s="809"/>
      <c r="BQ246" s="810"/>
    </row>
    <row r="247" spans="1:69">
      <c r="A247" s="1">
        <v>1</v>
      </c>
      <c r="B247" s="1">
        <v>1</v>
      </c>
      <c r="C247" s="2" t="s">
        <v>589</v>
      </c>
      <c r="D247" s="3" t="s">
        <v>1308</v>
      </c>
      <c r="E247" s="2" t="s">
        <v>1309</v>
      </c>
      <c r="F247" s="4">
        <v>1958</v>
      </c>
      <c r="G247" s="5">
        <v>23496</v>
      </c>
      <c r="H247" s="6"/>
      <c r="I247" s="7">
        <v>45015</v>
      </c>
      <c r="J247" s="8" t="s">
        <v>32587</v>
      </c>
      <c r="K247" s="9">
        <v>2</v>
      </c>
      <c r="L247" s="7">
        <v>44999</v>
      </c>
      <c r="M247" s="10" t="s">
        <v>32588</v>
      </c>
      <c r="N247" s="11" t="s">
        <v>152</v>
      </c>
      <c r="O247" s="12" t="s">
        <v>52</v>
      </c>
      <c r="P247" s="2" t="s">
        <v>29561</v>
      </c>
      <c r="Q247" s="49"/>
      <c r="R247" s="13" t="s">
        <v>55</v>
      </c>
      <c r="S247" s="14" t="s">
        <v>1310</v>
      </c>
      <c r="T247" s="49"/>
      <c r="U247" s="50" t="s">
        <v>30156</v>
      </c>
      <c r="V247" s="50" t="s">
        <v>30154</v>
      </c>
      <c r="W247" s="50" t="s">
        <v>30597</v>
      </c>
      <c r="X247" s="51">
        <v>1958</v>
      </c>
      <c r="Y247" s="52">
        <v>24583.34</v>
      </c>
      <c r="Z247" s="50" t="s">
        <v>32573</v>
      </c>
      <c r="BH247" s="85"/>
      <c r="BI247" s="86"/>
      <c r="BJ247" s="804"/>
      <c r="BK247" s="805"/>
      <c r="BL247" s="687"/>
      <c r="BM247" s="806"/>
      <c r="BN247" s="807"/>
      <c r="BO247" s="808"/>
      <c r="BP247" s="809"/>
      <c r="BQ247" s="810"/>
    </row>
    <row r="248" spans="1:69">
      <c r="A248" s="1">
        <v>1</v>
      </c>
      <c r="B248" s="1">
        <v>2</v>
      </c>
      <c r="C248" s="2" t="s">
        <v>589</v>
      </c>
      <c r="D248" s="3" t="s">
        <v>1311</v>
      </c>
      <c r="E248" s="2" t="s">
        <v>1312</v>
      </c>
      <c r="F248" s="4">
        <v>1958</v>
      </c>
      <c r="G248" s="5">
        <v>23496</v>
      </c>
      <c r="H248" s="6"/>
      <c r="I248" s="7">
        <v>45015</v>
      </c>
      <c r="J248" s="8" t="s">
        <v>30598</v>
      </c>
      <c r="K248" s="9">
        <v>2</v>
      </c>
      <c r="L248" s="7">
        <v>44999</v>
      </c>
      <c r="M248" s="10" t="s">
        <v>32588</v>
      </c>
      <c r="N248" s="11" t="s">
        <v>152</v>
      </c>
      <c r="O248" s="12" t="s">
        <v>52</v>
      </c>
      <c r="P248" s="8" t="s">
        <v>29561</v>
      </c>
      <c r="Q248" s="49"/>
      <c r="R248" s="13" t="s">
        <v>55</v>
      </c>
      <c r="S248" s="14" t="s">
        <v>1313</v>
      </c>
      <c r="T248" s="49"/>
      <c r="U248" s="50" t="s">
        <v>32589</v>
      </c>
      <c r="V248" s="50" t="s">
        <v>32569</v>
      </c>
      <c r="W248" s="50" t="s">
        <v>31179</v>
      </c>
      <c r="X248" s="51">
        <v>1958</v>
      </c>
      <c r="Y248" s="52">
        <v>24583.33</v>
      </c>
      <c r="Z248" s="50" t="s">
        <v>32590</v>
      </c>
      <c r="BH248" s="85"/>
      <c r="BI248" s="86"/>
      <c r="BJ248" s="804"/>
      <c r="BK248" s="805"/>
      <c r="BL248" s="687"/>
      <c r="BM248" s="806"/>
      <c r="BN248" s="807"/>
      <c r="BO248" s="808"/>
      <c r="BP248" s="809"/>
      <c r="BQ248" s="810"/>
    </row>
    <row r="249" spans="1:69">
      <c r="A249" s="1">
        <v>1</v>
      </c>
      <c r="B249" s="1">
        <v>3</v>
      </c>
      <c r="C249" s="2" t="s">
        <v>589</v>
      </c>
      <c r="D249" s="3" t="s">
        <v>1314</v>
      </c>
      <c r="E249" s="2" t="s">
        <v>1315</v>
      </c>
      <c r="F249" s="4">
        <v>1952</v>
      </c>
      <c r="G249" s="6">
        <v>23424</v>
      </c>
      <c r="H249" s="6"/>
      <c r="I249" s="7">
        <v>45015</v>
      </c>
      <c r="J249" s="8" t="s">
        <v>32591</v>
      </c>
      <c r="K249" s="9">
        <v>4</v>
      </c>
      <c r="L249" s="7">
        <v>45000</v>
      </c>
      <c r="M249" s="10"/>
      <c r="N249" s="11" t="s">
        <v>177</v>
      </c>
      <c r="O249" s="12" t="s">
        <v>52</v>
      </c>
      <c r="P249" s="8" t="s">
        <v>74</v>
      </c>
      <c r="Q249" s="49"/>
      <c r="R249" s="13" t="s">
        <v>55</v>
      </c>
      <c r="S249" s="14" t="s">
        <v>1316</v>
      </c>
      <c r="T249" s="49"/>
      <c r="U249" s="50" t="s">
        <v>32592</v>
      </c>
      <c r="V249" s="50" t="s">
        <v>30048</v>
      </c>
      <c r="W249" s="50" t="s">
        <v>31180</v>
      </c>
      <c r="X249" s="51">
        <v>1952</v>
      </c>
      <c r="Y249" s="52">
        <v>24507.85</v>
      </c>
      <c r="Z249" s="50" t="s">
        <v>32573</v>
      </c>
      <c r="BH249" s="85"/>
      <c r="BI249" s="86"/>
      <c r="BJ249" s="804"/>
      <c r="BK249" s="805"/>
      <c r="BL249" s="687"/>
      <c r="BM249" s="806"/>
      <c r="BN249" s="807"/>
      <c r="BO249" s="808"/>
      <c r="BP249" s="809"/>
      <c r="BQ249" s="810"/>
    </row>
    <row r="250" spans="1:69">
      <c r="A250" s="1">
        <v>1</v>
      </c>
      <c r="B250" s="1">
        <v>9</v>
      </c>
      <c r="C250" s="2" t="s">
        <v>402</v>
      </c>
      <c r="D250" s="3" t="s">
        <v>1317</v>
      </c>
      <c r="E250" s="2" t="s">
        <v>1318</v>
      </c>
      <c r="F250" s="4">
        <v>1916</v>
      </c>
      <c r="G250" s="5">
        <v>22992</v>
      </c>
      <c r="H250" s="6"/>
      <c r="I250" s="7">
        <v>45015</v>
      </c>
      <c r="J250" s="8" t="s">
        <v>1319</v>
      </c>
      <c r="K250" s="9">
        <v>4</v>
      </c>
      <c r="L250" s="7">
        <v>45012</v>
      </c>
      <c r="M250" s="10"/>
      <c r="N250" s="11" t="s">
        <v>406</v>
      </c>
      <c r="O250" s="12" t="s">
        <v>52</v>
      </c>
      <c r="P250" s="8" t="s">
        <v>407</v>
      </c>
      <c r="Q250" s="49" t="s">
        <v>84</v>
      </c>
      <c r="R250" s="13" t="s">
        <v>55</v>
      </c>
      <c r="S250" s="14" t="s">
        <v>1320</v>
      </c>
      <c r="T250" s="49"/>
      <c r="U250" s="50" t="s">
        <v>1317</v>
      </c>
      <c r="V250" s="50" t="s">
        <v>1321</v>
      </c>
      <c r="W250" s="50" t="s">
        <v>1322</v>
      </c>
      <c r="X250" s="51">
        <v>1916</v>
      </c>
      <c r="Y250" s="52">
        <v>24026.639999999999</v>
      </c>
      <c r="Z250" s="50" t="s">
        <v>1323</v>
      </c>
      <c r="BH250" s="85"/>
      <c r="BI250" s="86"/>
      <c r="BJ250" s="804"/>
      <c r="BK250" s="805"/>
      <c r="BL250" s="687"/>
      <c r="BM250" s="806"/>
      <c r="BN250" s="807"/>
      <c r="BO250" s="808"/>
      <c r="BP250" s="809"/>
      <c r="BQ250" s="810"/>
    </row>
    <row r="251" spans="1:69">
      <c r="A251" s="1">
        <v>1</v>
      </c>
      <c r="B251" s="1">
        <v>10</v>
      </c>
      <c r="C251" s="2" t="s">
        <v>402</v>
      </c>
      <c r="D251" s="3" t="s">
        <v>1324</v>
      </c>
      <c r="E251" s="2" t="s">
        <v>1325</v>
      </c>
      <c r="F251" s="4">
        <v>1916</v>
      </c>
      <c r="G251" s="5">
        <v>22992</v>
      </c>
      <c r="H251" s="6"/>
      <c r="I251" s="7">
        <v>45015</v>
      </c>
      <c r="J251" s="8" t="s">
        <v>1326</v>
      </c>
      <c r="K251" s="9">
        <v>3</v>
      </c>
      <c r="L251" s="7">
        <v>45012</v>
      </c>
      <c r="M251" s="10"/>
      <c r="N251" s="11" t="s">
        <v>406</v>
      </c>
      <c r="O251" s="12" t="s">
        <v>52</v>
      </c>
      <c r="P251" s="8" t="s">
        <v>407</v>
      </c>
      <c r="Q251" s="49" t="s">
        <v>84</v>
      </c>
      <c r="R251" s="13" t="s">
        <v>55</v>
      </c>
      <c r="S251" s="14" t="s">
        <v>1327</v>
      </c>
      <c r="T251" s="49"/>
      <c r="U251" s="50" t="s">
        <v>1324</v>
      </c>
      <c r="V251" s="50" t="s">
        <v>1321</v>
      </c>
      <c r="W251" s="50" t="s">
        <v>1328</v>
      </c>
      <c r="X251" s="51">
        <v>1916</v>
      </c>
      <c r="Y251" s="52">
        <v>24026.639999999999</v>
      </c>
      <c r="Z251" s="50" t="s">
        <v>1323</v>
      </c>
      <c r="BH251" s="85"/>
      <c r="BI251" s="86"/>
      <c r="BJ251" s="804"/>
      <c r="BK251" s="805"/>
      <c r="BL251" s="687"/>
      <c r="BM251" s="806"/>
      <c r="BN251" s="807"/>
      <c r="BO251" s="808"/>
      <c r="BP251" s="809"/>
      <c r="BQ251" s="810"/>
    </row>
    <row r="252" spans="1:69">
      <c r="A252" s="1">
        <v>1</v>
      </c>
      <c r="B252" s="1">
        <v>5</v>
      </c>
      <c r="C252" s="2" t="s">
        <v>68</v>
      </c>
      <c r="D252" s="3" t="s">
        <v>1329</v>
      </c>
      <c r="E252" s="2" t="s">
        <v>1330</v>
      </c>
      <c r="F252" s="4">
        <v>1925</v>
      </c>
      <c r="G252" s="5">
        <v>23100</v>
      </c>
      <c r="H252" s="6"/>
      <c r="I252" s="7">
        <v>45015</v>
      </c>
      <c r="J252" s="8" t="s">
        <v>1331</v>
      </c>
      <c r="K252" s="9">
        <v>1</v>
      </c>
      <c r="L252" s="7">
        <v>45013</v>
      </c>
      <c r="M252" s="10" t="s">
        <v>705</v>
      </c>
      <c r="N252" s="11" t="s">
        <v>62</v>
      </c>
      <c r="O252" s="12" t="s">
        <v>52</v>
      </c>
      <c r="P252" s="2" t="s">
        <v>660</v>
      </c>
      <c r="Q252" s="49" t="s">
        <v>54</v>
      </c>
      <c r="R252" s="13" t="s">
        <v>64</v>
      </c>
      <c r="S252" s="14" t="s">
        <v>1332</v>
      </c>
      <c r="T252" s="49"/>
      <c r="U252" s="50" t="s">
        <v>1329</v>
      </c>
      <c r="V252" s="50" t="s">
        <v>1333</v>
      </c>
      <c r="W252" s="50" t="s">
        <v>1334</v>
      </c>
      <c r="X252" s="51">
        <v>1925</v>
      </c>
      <c r="Y252" s="52">
        <v>24640</v>
      </c>
      <c r="Z252" s="50" t="s">
        <v>1335</v>
      </c>
      <c r="BH252" s="825"/>
      <c r="BI252" s="825"/>
      <c r="BJ252" s="796"/>
      <c r="BK252" s="805"/>
      <c r="BL252" s="687"/>
      <c r="BM252" s="806"/>
      <c r="BN252" s="807"/>
      <c r="BO252" s="808"/>
      <c r="BP252" s="809"/>
      <c r="BQ252" s="810"/>
    </row>
    <row r="253" spans="1:69">
      <c r="A253" s="1">
        <v>1</v>
      </c>
      <c r="B253" s="1">
        <v>1</v>
      </c>
      <c r="C253" s="2" t="s">
        <v>589</v>
      </c>
      <c r="D253" s="3" t="s">
        <v>1336</v>
      </c>
      <c r="E253" s="2" t="s">
        <v>1337</v>
      </c>
      <c r="F253" s="4">
        <v>1958</v>
      </c>
      <c r="G253" s="5">
        <v>23496</v>
      </c>
      <c r="H253" s="6"/>
      <c r="I253" s="7">
        <v>45016</v>
      </c>
      <c r="J253" s="8">
        <v>36</v>
      </c>
      <c r="K253" s="9">
        <v>2</v>
      </c>
      <c r="L253" s="7">
        <v>45003</v>
      </c>
      <c r="M253" s="10" t="s">
        <v>32593</v>
      </c>
      <c r="N253" s="11" t="s">
        <v>288</v>
      </c>
      <c r="O253" s="12" t="s">
        <v>52</v>
      </c>
      <c r="P253" s="2" t="s">
        <v>74</v>
      </c>
      <c r="Q253" s="49"/>
      <c r="R253" s="13" t="s">
        <v>55</v>
      </c>
      <c r="S253" s="14" t="s">
        <v>1338</v>
      </c>
      <c r="T253" s="49"/>
      <c r="U253" s="50" t="s">
        <v>32594</v>
      </c>
      <c r="V253" s="50" t="s">
        <v>31181</v>
      </c>
      <c r="W253" s="50" t="s">
        <v>32595</v>
      </c>
      <c r="X253" s="51">
        <v>1958</v>
      </c>
      <c r="Y253" s="52">
        <v>24523.15</v>
      </c>
      <c r="Z253" s="50" t="s">
        <v>31165</v>
      </c>
      <c r="BH253" s="85"/>
      <c r="BI253" s="86"/>
      <c r="BJ253" s="804"/>
      <c r="BK253" s="805"/>
      <c r="BL253" s="687"/>
      <c r="BM253" s="806"/>
      <c r="BN253" s="807"/>
      <c r="BO253" s="808"/>
      <c r="BP253" s="809"/>
      <c r="BQ253" s="810"/>
    </row>
    <row r="254" spans="1:69">
      <c r="A254" s="1">
        <v>1</v>
      </c>
      <c r="B254" s="1">
        <v>2</v>
      </c>
      <c r="C254" s="2" t="s">
        <v>589</v>
      </c>
      <c r="D254" s="3" t="s">
        <v>1339</v>
      </c>
      <c r="E254" s="2" t="s">
        <v>1340</v>
      </c>
      <c r="F254" s="4">
        <v>1839</v>
      </c>
      <c r="G254" s="5">
        <f>F254*12</f>
        <v>22068</v>
      </c>
      <c r="H254" s="6"/>
      <c r="I254" s="7">
        <v>45016</v>
      </c>
      <c r="J254" s="8">
        <v>22</v>
      </c>
      <c r="K254" s="9">
        <v>3</v>
      </c>
      <c r="L254" s="7">
        <v>45008</v>
      </c>
      <c r="M254" s="10" t="s">
        <v>32593</v>
      </c>
      <c r="N254" s="11" t="s">
        <v>32596</v>
      </c>
      <c r="O254" s="12" t="s">
        <v>52</v>
      </c>
      <c r="P254" s="8" t="s">
        <v>74</v>
      </c>
      <c r="Q254" s="49"/>
      <c r="R254" s="13" t="s">
        <v>55</v>
      </c>
      <c r="S254" s="14" t="s">
        <v>32597</v>
      </c>
      <c r="T254" s="49"/>
      <c r="U254" s="50" t="s">
        <v>30599</v>
      </c>
      <c r="V254" s="50" t="s">
        <v>30051</v>
      </c>
      <c r="W254" s="50" t="s">
        <v>31182</v>
      </c>
      <c r="X254" s="51">
        <v>1839</v>
      </c>
      <c r="Y254" s="52">
        <v>23089.57</v>
      </c>
      <c r="Z254" s="50" t="s">
        <v>30052</v>
      </c>
      <c r="BH254" s="85"/>
      <c r="BI254" s="86"/>
      <c r="BJ254" s="804"/>
      <c r="BK254" s="805"/>
      <c r="BL254" s="687"/>
      <c r="BM254" s="806"/>
      <c r="BN254" s="807"/>
      <c r="BO254" s="808"/>
      <c r="BP254" s="809"/>
      <c r="BQ254" s="810"/>
    </row>
    <row r="255" spans="1:69">
      <c r="A255" s="1">
        <v>1</v>
      </c>
      <c r="B255" s="1">
        <v>3</v>
      </c>
      <c r="C255" s="2" t="s">
        <v>589</v>
      </c>
      <c r="D255" s="3" t="s">
        <v>1341</v>
      </c>
      <c r="E255" s="2" t="s">
        <v>1342</v>
      </c>
      <c r="F255" s="4">
        <v>1958</v>
      </c>
      <c r="G255" s="5">
        <v>23496</v>
      </c>
      <c r="H255" s="6"/>
      <c r="I255" s="7">
        <v>45016</v>
      </c>
      <c r="J255" s="8" t="s">
        <v>1343</v>
      </c>
      <c r="K255" s="9">
        <v>3</v>
      </c>
      <c r="L255" s="7">
        <v>45008</v>
      </c>
      <c r="M255" s="10" t="s">
        <v>30046</v>
      </c>
      <c r="N255" s="11" t="s">
        <v>32596</v>
      </c>
      <c r="O255" s="12" t="s">
        <v>52</v>
      </c>
      <c r="P255" s="8" t="s">
        <v>74</v>
      </c>
      <c r="Q255" s="49"/>
      <c r="R255" s="13" t="s">
        <v>55</v>
      </c>
      <c r="S255" s="14" t="s">
        <v>30600</v>
      </c>
      <c r="T255" s="49"/>
      <c r="U255" s="50" t="s">
        <v>30349</v>
      </c>
      <c r="V255" s="50" t="s">
        <v>32598</v>
      </c>
      <c r="W255" s="50" t="s">
        <v>31183</v>
      </c>
      <c r="X255" s="51">
        <v>1958</v>
      </c>
      <c r="Y255" s="52">
        <v>24457.4</v>
      </c>
      <c r="Z255" s="50" t="s">
        <v>30052</v>
      </c>
      <c r="BH255" s="86"/>
      <c r="BI255" s="86"/>
      <c r="BJ255" s="804"/>
      <c r="BK255" s="805"/>
      <c r="BL255" s="687"/>
      <c r="BM255" s="806"/>
      <c r="BN255" s="807"/>
      <c r="BO255" s="808"/>
      <c r="BP255" s="809"/>
      <c r="BQ255" s="810"/>
    </row>
    <row r="256" spans="1:69">
      <c r="A256" s="1">
        <v>1</v>
      </c>
      <c r="B256" s="1">
        <v>4</v>
      </c>
      <c r="C256" s="2" t="s">
        <v>506</v>
      </c>
      <c r="D256" s="3" t="s">
        <v>1344</v>
      </c>
      <c r="E256" s="2" t="s">
        <v>1345</v>
      </c>
      <c r="F256" s="4">
        <v>1960</v>
      </c>
      <c r="G256" s="5">
        <v>23520</v>
      </c>
      <c r="H256" s="6"/>
      <c r="I256" s="7">
        <v>45016</v>
      </c>
      <c r="J256" s="8" t="s">
        <v>1346</v>
      </c>
      <c r="K256" s="9">
        <v>3</v>
      </c>
      <c r="L256" s="7">
        <v>45013</v>
      </c>
      <c r="M256" s="10"/>
      <c r="N256" s="11" t="s">
        <v>95</v>
      </c>
      <c r="O256" s="12" t="s">
        <v>52</v>
      </c>
      <c r="P256" s="8" t="s">
        <v>83</v>
      </c>
      <c r="Q256" s="49" t="s">
        <v>84</v>
      </c>
      <c r="R256" s="13" t="s">
        <v>55</v>
      </c>
      <c r="S256" s="14" t="s">
        <v>1347</v>
      </c>
      <c r="T256" s="49"/>
      <c r="U256" s="50" t="s">
        <v>31184</v>
      </c>
      <c r="V256" s="50" t="s">
        <v>32599</v>
      </c>
      <c r="W256" s="50" t="s">
        <v>31185</v>
      </c>
      <c r="X256" s="51">
        <v>1960</v>
      </c>
      <c r="Y256" s="52">
        <v>24500</v>
      </c>
      <c r="Z256" s="50" t="s">
        <v>30601</v>
      </c>
      <c r="BH256" s="85"/>
      <c r="BI256" s="825"/>
      <c r="BJ256" s="804"/>
      <c r="BK256" s="805"/>
      <c r="BL256" s="687"/>
      <c r="BM256" s="806"/>
      <c r="BN256" s="807"/>
      <c r="BO256" s="808"/>
      <c r="BP256" s="809"/>
      <c r="BQ256" s="810"/>
    </row>
    <row r="257" spans="1:69">
      <c r="A257" s="1">
        <v>1</v>
      </c>
      <c r="B257" s="1">
        <v>5</v>
      </c>
      <c r="C257" s="2" t="s">
        <v>78</v>
      </c>
      <c r="D257" s="3" t="s">
        <v>1348</v>
      </c>
      <c r="E257" s="2" t="s">
        <v>1349</v>
      </c>
      <c r="F257" s="4">
        <v>1958</v>
      </c>
      <c r="G257" s="5">
        <v>23496</v>
      </c>
      <c r="H257" s="6"/>
      <c r="I257" s="7">
        <v>45016</v>
      </c>
      <c r="J257" s="8">
        <v>75</v>
      </c>
      <c r="K257" s="9">
        <v>4</v>
      </c>
      <c r="L257" s="7">
        <v>45013</v>
      </c>
      <c r="M257" s="10" t="s">
        <v>176</v>
      </c>
      <c r="N257" s="11" t="s">
        <v>177</v>
      </c>
      <c r="O257" s="12" t="s">
        <v>52</v>
      </c>
      <c r="P257" s="8" t="s">
        <v>74</v>
      </c>
      <c r="Q257" s="49" t="s">
        <v>54</v>
      </c>
      <c r="R257" s="13" t="s">
        <v>55</v>
      </c>
      <c r="S257" s="14" t="s">
        <v>1350</v>
      </c>
      <c r="T257" s="49"/>
      <c r="U257" s="50" t="s">
        <v>32600</v>
      </c>
      <c r="V257" s="50" t="s">
        <v>31186</v>
      </c>
      <c r="W257" s="50" t="s">
        <v>30602</v>
      </c>
      <c r="X257" s="51">
        <v>1958</v>
      </c>
      <c r="Y257" s="52">
        <v>24678</v>
      </c>
      <c r="Z257" s="50" t="s">
        <v>32601</v>
      </c>
      <c r="BH257" s="85"/>
      <c r="BI257" s="825"/>
      <c r="BJ257" s="804"/>
      <c r="BK257" s="805"/>
      <c r="BL257" s="687"/>
      <c r="BM257" s="806"/>
      <c r="BN257" s="807"/>
      <c r="BO257" s="808"/>
      <c r="BP257" s="809"/>
      <c r="BQ257" s="810"/>
    </row>
    <row r="258" spans="1:69">
      <c r="A258" s="1">
        <v>1</v>
      </c>
      <c r="B258" s="1">
        <v>1</v>
      </c>
      <c r="C258" s="2" t="s">
        <v>126</v>
      </c>
      <c r="D258" s="3" t="s">
        <v>1351</v>
      </c>
      <c r="E258" s="2" t="s">
        <v>1352</v>
      </c>
      <c r="F258" s="4">
        <v>1958</v>
      </c>
      <c r="G258" s="5">
        <v>23496</v>
      </c>
      <c r="H258" s="6"/>
      <c r="I258" s="7">
        <v>45019</v>
      </c>
      <c r="J258" s="8" t="s">
        <v>1353</v>
      </c>
      <c r="K258" s="9">
        <v>4</v>
      </c>
      <c r="L258" s="7">
        <v>45009</v>
      </c>
      <c r="M258" s="10"/>
      <c r="N258" s="11" t="s">
        <v>288</v>
      </c>
      <c r="O258" s="12" t="s">
        <v>52</v>
      </c>
      <c r="P258" s="2" t="s">
        <v>74</v>
      </c>
      <c r="Q258" s="49" t="s">
        <v>54</v>
      </c>
      <c r="R258" s="13" t="s">
        <v>55</v>
      </c>
      <c r="S258" s="14" t="s">
        <v>1354</v>
      </c>
      <c r="T258" s="49"/>
      <c r="U258" s="50" t="s">
        <v>32602</v>
      </c>
      <c r="V258" s="50" t="s">
        <v>30158</v>
      </c>
      <c r="W258" s="50" t="s">
        <v>30603</v>
      </c>
      <c r="X258" s="51">
        <v>1958</v>
      </c>
      <c r="Y258" s="52">
        <v>24515.3</v>
      </c>
      <c r="Z258" s="50" t="s">
        <v>32603</v>
      </c>
      <c r="BH258" s="825"/>
      <c r="BI258" s="825"/>
      <c r="BJ258" s="804"/>
      <c r="BK258" s="805"/>
      <c r="BL258" s="687"/>
      <c r="BM258" s="806"/>
      <c r="BN258" s="807"/>
      <c r="BO258" s="806"/>
      <c r="BP258" s="809"/>
      <c r="BQ258" s="810"/>
    </row>
    <row r="259" spans="1:69">
      <c r="A259" s="1">
        <v>1</v>
      </c>
      <c r="B259" s="1">
        <v>2</v>
      </c>
      <c r="C259" s="2" t="s">
        <v>275</v>
      </c>
      <c r="D259" s="3" t="s">
        <v>1355</v>
      </c>
      <c r="E259" s="2" t="s">
        <v>1356</v>
      </c>
      <c r="F259" s="4">
        <v>1958</v>
      </c>
      <c r="G259" s="5">
        <v>23496</v>
      </c>
      <c r="H259" s="6"/>
      <c r="I259" s="7">
        <v>45019</v>
      </c>
      <c r="J259" s="8" t="s">
        <v>1357</v>
      </c>
      <c r="K259" s="9">
        <v>2</v>
      </c>
      <c r="L259" s="7">
        <v>45009</v>
      </c>
      <c r="M259" s="10"/>
      <c r="N259" s="11" t="s">
        <v>177</v>
      </c>
      <c r="O259" s="12" t="s">
        <v>52</v>
      </c>
      <c r="P259" s="8" t="s">
        <v>74</v>
      </c>
      <c r="Q259" s="49" t="s">
        <v>54</v>
      </c>
      <c r="R259" s="13" t="s">
        <v>55</v>
      </c>
      <c r="S259" s="14" t="s">
        <v>1358</v>
      </c>
      <c r="T259" s="15"/>
      <c r="U259" s="50" t="s">
        <v>32604</v>
      </c>
      <c r="V259" s="50" t="s">
        <v>30158</v>
      </c>
      <c r="W259" s="50" t="s">
        <v>31187</v>
      </c>
      <c r="X259" s="51">
        <v>1958</v>
      </c>
      <c r="Y259" s="52">
        <v>24678.18</v>
      </c>
      <c r="Z259" s="50" t="s">
        <v>30055</v>
      </c>
      <c r="BH259" s="85"/>
      <c r="BI259" s="86"/>
      <c r="BJ259" s="804"/>
      <c r="BK259" s="805"/>
      <c r="BL259" s="687"/>
      <c r="BM259" s="806"/>
      <c r="BN259" s="807"/>
      <c r="BO259" s="808"/>
      <c r="BP259" s="809"/>
      <c r="BQ259" s="810"/>
    </row>
    <row r="260" spans="1:69">
      <c r="A260" s="1">
        <v>1</v>
      </c>
      <c r="B260" s="1">
        <v>3</v>
      </c>
      <c r="C260" s="2" t="s">
        <v>402</v>
      </c>
      <c r="D260" s="3" t="s">
        <v>1359</v>
      </c>
      <c r="E260" s="2" t="s">
        <v>1360</v>
      </c>
      <c r="F260" s="4">
        <v>1916</v>
      </c>
      <c r="G260" s="5">
        <v>22992</v>
      </c>
      <c r="H260" s="6"/>
      <c r="I260" s="7">
        <v>45019</v>
      </c>
      <c r="J260" s="8">
        <v>37</v>
      </c>
      <c r="K260" s="9">
        <v>4</v>
      </c>
      <c r="L260" s="7">
        <v>45014</v>
      </c>
      <c r="M260" s="10"/>
      <c r="N260" s="11" t="s">
        <v>32605</v>
      </c>
      <c r="O260" s="12" t="s">
        <v>52</v>
      </c>
      <c r="P260" s="8" t="s">
        <v>407</v>
      </c>
      <c r="Q260" s="49" t="s">
        <v>84</v>
      </c>
      <c r="R260" s="13" t="s">
        <v>55</v>
      </c>
      <c r="S260" s="14" t="s">
        <v>1263</v>
      </c>
      <c r="T260" s="49"/>
      <c r="U260" s="50" t="s">
        <v>31188</v>
      </c>
      <c r="V260" s="50" t="s">
        <v>30158</v>
      </c>
      <c r="W260" s="50" t="s">
        <v>30159</v>
      </c>
      <c r="X260" s="51">
        <v>1916</v>
      </c>
      <c r="Y260" s="52">
        <v>24478.49</v>
      </c>
      <c r="Z260" s="50" t="s">
        <v>30055</v>
      </c>
      <c r="BH260" s="825"/>
      <c r="BI260" s="86"/>
      <c r="BJ260" s="804"/>
      <c r="BK260" s="805"/>
      <c r="BL260" s="687"/>
      <c r="BM260" s="806"/>
      <c r="BN260" s="807"/>
      <c r="BO260" s="85"/>
      <c r="BP260" s="809"/>
      <c r="BQ260" s="810"/>
    </row>
    <row r="261" spans="1:69">
      <c r="A261" s="1">
        <v>1</v>
      </c>
      <c r="B261" s="1">
        <v>4</v>
      </c>
      <c r="C261" s="2" t="s">
        <v>78</v>
      </c>
      <c r="D261" s="3" t="s">
        <v>1361</v>
      </c>
      <c r="E261" s="2" t="s">
        <v>1362</v>
      </c>
      <c r="F261" s="4">
        <v>1958</v>
      </c>
      <c r="G261" s="5">
        <v>23496</v>
      </c>
      <c r="H261" s="6"/>
      <c r="I261" s="7">
        <v>45019</v>
      </c>
      <c r="J261" s="8" t="s">
        <v>1363</v>
      </c>
      <c r="K261" s="9">
        <v>2</v>
      </c>
      <c r="L261" s="7">
        <v>45015</v>
      </c>
      <c r="M261" s="10" t="s">
        <v>176</v>
      </c>
      <c r="N261" s="11" t="s">
        <v>177</v>
      </c>
      <c r="O261" s="12" t="s">
        <v>52</v>
      </c>
      <c r="P261" s="2" t="s">
        <v>74</v>
      </c>
      <c r="Q261" s="49" t="s">
        <v>54</v>
      </c>
      <c r="R261" s="13" t="s">
        <v>55</v>
      </c>
      <c r="S261" s="14" t="s">
        <v>1364</v>
      </c>
      <c r="T261" s="49"/>
      <c r="U261" s="50" t="s">
        <v>31189</v>
      </c>
      <c r="V261" s="50" t="s">
        <v>30158</v>
      </c>
      <c r="W261" s="50" t="s">
        <v>30160</v>
      </c>
      <c r="X261" s="51">
        <v>1958</v>
      </c>
      <c r="Y261" s="52">
        <v>24678.14</v>
      </c>
      <c r="Z261" s="50" t="s">
        <v>32603</v>
      </c>
      <c r="BH261" s="85"/>
      <c r="BI261" s="86"/>
      <c r="BJ261" s="804"/>
      <c r="BK261" s="805"/>
      <c r="BL261" s="687"/>
      <c r="BM261" s="806"/>
      <c r="BN261" s="807"/>
      <c r="BO261" s="808"/>
      <c r="BP261" s="809"/>
      <c r="BQ261" s="810"/>
    </row>
    <row r="262" spans="1:69">
      <c r="A262" s="1">
        <v>1</v>
      </c>
      <c r="B262" s="1">
        <v>5</v>
      </c>
      <c r="C262" s="2" t="s">
        <v>48</v>
      </c>
      <c r="D262" s="3" t="s">
        <v>1365</v>
      </c>
      <c r="E262" s="2" t="s">
        <v>1366</v>
      </c>
      <c r="F262" s="4">
        <v>1960</v>
      </c>
      <c r="G262" s="5">
        <v>23520</v>
      </c>
      <c r="H262" s="6" t="s">
        <v>168</v>
      </c>
      <c r="I262" s="7">
        <v>45019</v>
      </c>
      <c r="J262" s="8" t="s">
        <v>1367</v>
      </c>
      <c r="K262" s="9">
        <v>3</v>
      </c>
      <c r="L262" s="7">
        <v>45015</v>
      </c>
      <c r="M262" s="10"/>
      <c r="N262" s="11" t="s">
        <v>82</v>
      </c>
      <c r="O262" s="12" t="s">
        <v>52</v>
      </c>
      <c r="P262" s="2" t="s">
        <v>83</v>
      </c>
      <c r="Q262" s="49" t="s">
        <v>84</v>
      </c>
      <c r="R262" s="13" t="s">
        <v>55</v>
      </c>
      <c r="S262" s="14" t="s">
        <v>1368</v>
      </c>
      <c r="T262" s="49"/>
      <c r="U262" s="50" t="s">
        <v>1365</v>
      </c>
      <c r="V262" s="50" t="s">
        <v>1369</v>
      </c>
      <c r="W262" s="50" t="s">
        <v>1370</v>
      </c>
      <c r="X262" s="51">
        <v>1960</v>
      </c>
      <c r="Y262" s="52">
        <v>24500</v>
      </c>
      <c r="Z262" s="50" t="s">
        <v>1371</v>
      </c>
      <c r="BH262" s="85"/>
      <c r="BI262" s="86"/>
      <c r="BJ262" s="804"/>
      <c r="BK262" s="805"/>
      <c r="BL262" s="687"/>
      <c r="BM262" s="806"/>
      <c r="BN262" s="807"/>
      <c r="BO262" s="808"/>
      <c r="BP262" s="809"/>
      <c r="BQ262" s="810"/>
    </row>
    <row r="263" spans="1:69">
      <c r="A263" s="1">
        <v>2</v>
      </c>
      <c r="B263" s="1">
        <v>1</v>
      </c>
      <c r="C263" s="2" t="s">
        <v>589</v>
      </c>
      <c r="D263" s="3" t="s">
        <v>1372</v>
      </c>
      <c r="E263" s="2" t="s">
        <v>1373</v>
      </c>
      <c r="F263" s="4">
        <v>1958</v>
      </c>
      <c r="G263" s="5">
        <v>23496</v>
      </c>
      <c r="H263" s="6"/>
      <c r="I263" s="7">
        <v>45020</v>
      </c>
      <c r="J263" s="8" t="s">
        <v>1374</v>
      </c>
      <c r="K263" s="9">
        <v>2</v>
      </c>
      <c r="L263" s="7">
        <v>45011</v>
      </c>
      <c r="M263" s="10" t="s">
        <v>32606</v>
      </c>
      <c r="N263" s="11" t="s">
        <v>32607</v>
      </c>
      <c r="O263" s="12" t="s">
        <v>52</v>
      </c>
      <c r="P263" s="8" t="s">
        <v>32608</v>
      </c>
      <c r="Q263" s="49"/>
      <c r="R263" s="13" t="s">
        <v>55</v>
      </c>
      <c r="S263" s="14" t="s">
        <v>30162</v>
      </c>
      <c r="T263" s="49"/>
      <c r="U263" s="50" t="s">
        <v>32609</v>
      </c>
      <c r="V263" s="50" t="s">
        <v>31190</v>
      </c>
      <c r="W263" s="50" t="s">
        <v>32610</v>
      </c>
      <c r="X263" s="51">
        <v>1958</v>
      </c>
      <c r="Y263" s="52">
        <v>24583.52</v>
      </c>
      <c r="Z263" s="50" t="s">
        <v>30163</v>
      </c>
      <c r="BH263" s="85"/>
      <c r="BI263" s="86"/>
      <c r="BJ263" s="804"/>
      <c r="BK263" s="805"/>
      <c r="BL263" s="687"/>
      <c r="BM263" s="806"/>
      <c r="BN263" s="807"/>
      <c r="BO263" s="808"/>
      <c r="BP263" s="809"/>
      <c r="BQ263" s="810"/>
    </row>
    <row r="264" spans="1:69">
      <c r="A264" s="1">
        <v>2</v>
      </c>
      <c r="B264" s="1">
        <v>2</v>
      </c>
      <c r="C264" s="2" t="s">
        <v>589</v>
      </c>
      <c r="D264" s="3" t="s">
        <v>1375</v>
      </c>
      <c r="E264" s="2" t="s">
        <v>1376</v>
      </c>
      <c r="F264" s="4">
        <v>1958</v>
      </c>
      <c r="G264" s="5">
        <v>23496</v>
      </c>
      <c r="H264" s="6"/>
      <c r="I264" s="7">
        <v>45020</v>
      </c>
      <c r="J264" s="8" t="s">
        <v>1377</v>
      </c>
      <c r="K264" s="9">
        <v>3</v>
      </c>
      <c r="L264" s="7">
        <v>45015</v>
      </c>
      <c r="M264" s="10" t="s">
        <v>32611</v>
      </c>
      <c r="N264" s="11" t="s">
        <v>31191</v>
      </c>
      <c r="O264" s="12" t="s">
        <v>52</v>
      </c>
      <c r="P264" s="8" t="s">
        <v>74</v>
      </c>
      <c r="Q264" s="49"/>
      <c r="R264" s="13" t="s">
        <v>55</v>
      </c>
      <c r="S264" s="14" t="s">
        <v>32612</v>
      </c>
      <c r="T264" s="49"/>
      <c r="U264" s="50" t="s">
        <v>30350</v>
      </c>
      <c r="V264" s="50" t="s">
        <v>32613</v>
      </c>
      <c r="W264" s="50" t="s">
        <v>32614</v>
      </c>
      <c r="X264" s="51">
        <v>1958</v>
      </c>
      <c r="Y264" s="52">
        <v>24523.17</v>
      </c>
      <c r="Z264" s="50" t="s">
        <v>30055</v>
      </c>
      <c r="BH264" s="85"/>
      <c r="BI264" s="86"/>
      <c r="BJ264" s="804"/>
      <c r="BK264" s="805"/>
      <c r="BL264" s="687"/>
      <c r="BM264" s="806"/>
      <c r="BN264" s="807"/>
      <c r="BO264" s="808"/>
      <c r="BP264" s="809"/>
      <c r="BQ264" s="810"/>
    </row>
    <row r="265" spans="1:69">
      <c r="A265" s="1">
        <v>2</v>
      </c>
      <c r="B265" s="1">
        <v>3</v>
      </c>
      <c r="C265" s="2" t="s">
        <v>301</v>
      </c>
      <c r="D265" s="3" t="s">
        <v>1378</v>
      </c>
      <c r="E265" s="2" t="s">
        <v>1379</v>
      </c>
      <c r="F265" s="4">
        <v>2300</v>
      </c>
      <c r="G265" s="5">
        <v>23000</v>
      </c>
      <c r="H265" s="6"/>
      <c r="I265" s="7">
        <v>45020</v>
      </c>
      <c r="J265" s="8" t="s">
        <v>1380</v>
      </c>
      <c r="K265" s="9">
        <v>4</v>
      </c>
      <c r="L265" s="7">
        <v>45016</v>
      </c>
      <c r="M265" s="10"/>
      <c r="N265" s="11" t="s">
        <v>120</v>
      </c>
      <c r="O265" s="12" t="s">
        <v>52</v>
      </c>
      <c r="P265" s="8" t="s">
        <v>121</v>
      </c>
      <c r="Q265" s="49" t="s">
        <v>84</v>
      </c>
      <c r="R265" s="13" t="s">
        <v>164</v>
      </c>
      <c r="S265" s="14" t="s">
        <v>1381</v>
      </c>
      <c r="T265" s="15"/>
      <c r="U265" s="50" t="s">
        <v>31192</v>
      </c>
      <c r="V265" s="50" t="s">
        <v>32615</v>
      </c>
      <c r="W265" s="50" t="s">
        <v>30604</v>
      </c>
      <c r="X265" s="51">
        <v>2300</v>
      </c>
      <c r="Y265" s="52">
        <v>23805</v>
      </c>
      <c r="Z265" s="50" t="s">
        <v>30055</v>
      </c>
      <c r="BH265" s="85"/>
      <c r="BI265" s="825"/>
      <c r="BJ265" s="804"/>
      <c r="BK265" s="805"/>
      <c r="BL265" s="687"/>
      <c r="BM265" s="806"/>
      <c r="BN265" s="807"/>
      <c r="BO265" s="808"/>
      <c r="BP265" s="809"/>
      <c r="BQ265" s="810"/>
    </row>
    <row r="266" spans="1:69">
      <c r="A266" s="1">
        <v>2</v>
      </c>
      <c r="B266" s="1">
        <v>26</v>
      </c>
      <c r="C266" s="2" t="s">
        <v>506</v>
      </c>
      <c r="D266" s="3" t="s">
        <v>1382</v>
      </c>
      <c r="E266" s="2" t="s">
        <v>1383</v>
      </c>
      <c r="F266" s="4">
        <v>1960</v>
      </c>
      <c r="G266" s="5">
        <v>23520</v>
      </c>
      <c r="H266" s="6"/>
      <c r="I266" s="7">
        <v>45020</v>
      </c>
      <c r="J266" s="8" t="s">
        <v>32616</v>
      </c>
      <c r="K266" s="9">
        <v>4</v>
      </c>
      <c r="L266" s="7">
        <v>45020</v>
      </c>
      <c r="M266" s="10"/>
      <c r="N266" s="11" t="s">
        <v>95</v>
      </c>
      <c r="O266" s="12" t="s">
        <v>52</v>
      </c>
      <c r="P266" s="8" t="s">
        <v>83</v>
      </c>
      <c r="Q266" s="49" t="s">
        <v>84</v>
      </c>
      <c r="R266" s="13" t="s">
        <v>55</v>
      </c>
      <c r="S266" s="14" t="s">
        <v>1384</v>
      </c>
      <c r="T266" s="15"/>
      <c r="U266" s="50" t="s">
        <v>31193</v>
      </c>
      <c r="V266" s="50" t="s">
        <v>32617</v>
      </c>
      <c r="W266" s="50" t="s">
        <v>30605</v>
      </c>
      <c r="X266" s="51">
        <v>1960</v>
      </c>
      <c r="Y266" s="52">
        <v>24500</v>
      </c>
      <c r="Z266" s="50" t="s">
        <v>32618</v>
      </c>
      <c r="BH266" s="825"/>
      <c r="BI266" s="825"/>
      <c r="BJ266" s="804"/>
      <c r="BK266" s="805"/>
      <c r="BL266" s="687"/>
      <c r="BM266" s="806"/>
      <c r="BN266" s="807"/>
      <c r="BO266" s="806"/>
      <c r="BP266" s="809"/>
      <c r="BQ266" s="810"/>
    </row>
    <row r="267" spans="1:69">
      <c r="A267" s="1">
        <v>1</v>
      </c>
      <c r="B267" s="1">
        <v>1</v>
      </c>
      <c r="C267" s="2" t="s">
        <v>402</v>
      </c>
      <c r="D267" s="3" t="s">
        <v>1385</v>
      </c>
      <c r="E267" s="2" t="s">
        <v>1386</v>
      </c>
      <c r="F267" s="4">
        <v>1916</v>
      </c>
      <c r="G267" s="5">
        <v>22992</v>
      </c>
      <c r="H267" s="6"/>
      <c r="I267" s="7">
        <v>45021</v>
      </c>
      <c r="J267" s="8" t="s">
        <v>1387</v>
      </c>
      <c r="K267" s="9">
        <v>2</v>
      </c>
      <c r="L267" s="7">
        <v>45016</v>
      </c>
      <c r="M267" s="10"/>
      <c r="N267" s="11" t="s">
        <v>406</v>
      </c>
      <c r="O267" s="12" t="s">
        <v>52</v>
      </c>
      <c r="P267" s="8" t="s">
        <v>407</v>
      </c>
      <c r="Q267" s="49" t="s">
        <v>84</v>
      </c>
      <c r="R267" s="13" t="s">
        <v>55</v>
      </c>
      <c r="S267" s="14" t="s">
        <v>1388</v>
      </c>
      <c r="T267" s="15"/>
      <c r="U267" s="50" t="s">
        <v>1385</v>
      </c>
      <c r="V267" s="50" t="s">
        <v>1389</v>
      </c>
      <c r="W267" s="50" t="s">
        <v>1390</v>
      </c>
      <c r="X267" s="51">
        <v>1916</v>
      </c>
      <c r="Y267" s="52">
        <v>24026.639999999999</v>
      </c>
      <c r="Z267" s="50" t="s">
        <v>1391</v>
      </c>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H267" s="85"/>
      <c r="BI267" s="86"/>
      <c r="BJ267" s="804"/>
      <c r="BK267" s="805"/>
      <c r="BL267" s="687"/>
      <c r="BM267" s="806"/>
      <c r="BN267" s="807"/>
      <c r="BO267" s="808"/>
      <c r="BP267" s="809"/>
      <c r="BQ267" s="810"/>
    </row>
    <row r="268" spans="1:69">
      <c r="A268" s="1">
        <v>1</v>
      </c>
      <c r="B268" s="1">
        <v>2</v>
      </c>
      <c r="C268" s="2" t="s">
        <v>402</v>
      </c>
      <c r="D268" s="3" t="s">
        <v>30164</v>
      </c>
      <c r="E268" s="2" t="s">
        <v>1392</v>
      </c>
      <c r="F268" s="4">
        <v>1916</v>
      </c>
      <c r="G268" s="5">
        <v>22992</v>
      </c>
      <c r="H268" s="6"/>
      <c r="I268" s="7">
        <v>45021</v>
      </c>
      <c r="J268" s="8">
        <v>140</v>
      </c>
      <c r="K268" s="9">
        <v>3</v>
      </c>
      <c r="L268" s="7">
        <v>45016</v>
      </c>
      <c r="M268" s="10"/>
      <c r="N268" s="11" t="s">
        <v>406</v>
      </c>
      <c r="O268" s="12" t="s">
        <v>52</v>
      </c>
      <c r="P268" s="2" t="s">
        <v>407</v>
      </c>
      <c r="Q268" s="49" t="s">
        <v>84</v>
      </c>
      <c r="R268" s="13" t="s">
        <v>55</v>
      </c>
      <c r="S268" s="14" t="s">
        <v>1393</v>
      </c>
      <c r="T268" s="15"/>
      <c r="U268" s="50" t="s">
        <v>30164</v>
      </c>
      <c r="V268" s="50" t="s">
        <v>30057</v>
      </c>
      <c r="W268" s="50" t="s">
        <v>30606</v>
      </c>
      <c r="X268" s="51">
        <v>1916</v>
      </c>
      <c r="Y268" s="52">
        <v>24026.639999999999</v>
      </c>
      <c r="Z268" s="50" t="s">
        <v>32619</v>
      </c>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H268" s="85"/>
      <c r="BI268" s="86"/>
      <c r="BJ268" s="804"/>
      <c r="BK268" s="805"/>
      <c r="BL268" s="687"/>
      <c r="BM268" s="806"/>
      <c r="BN268" s="807"/>
      <c r="BO268" s="808"/>
      <c r="BP268" s="809"/>
      <c r="BQ268" s="810"/>
    </row>
    <row r="269" spans="1:69">
      <c r="A269" s="1">
        <v>1</v>
      </c>
      <c r="B269" s="1">
        <v>3</v>
      </c>
      <c r="C269" s="2" t="s">
        <v>68</v>
      </c>
      <c r="D269" s="3" t="s">
        <v>1394</v>
      </c>
      <c r="E269" s="2" t="s">
        <v>1395</v>
      </c>
      <c r="F269" s="4">
        <v>1917</v>
      </c>
      <c r="G269" s="5">
        <v>23004</v>
      </c>
      <c r="H269" s="6"/>
      <c r="I269" s="7">
        <v>45021</v>
      </c>
      <c r="J269" s="8" t="s">
        <v>1396</v>
      </c>
      <c r="K269" s="9">
        <v>1</v>
      </c>
      <c r="L269" s="7">
        <v>45018</v>
      </c>
      <c r="M269" s="10"/>
      <c r="N269" s="11" t="s">
        <v>95</v>
      </c>
      <c r="O269" s="12" t="s">
        <v>52</v>
      </c>
      <c r="P269" s="8" t="s">
        <v>83</v>
      </c>
      <c r="Q269" s="49" t="s">
        <v>84</v>
      </c>
      <c r="R269" s="13" t="s">
        <v>55</v>
      </c>
      <c r="S269" s="14" t="s">
        <v>1397</v>
      </c>
      <c r="T269" s="15"/>
      <c r="U269" s="50" t="s">
        <v>31194</v>
      </c>
      <c r="V269" s="50" t="s">
        <v>32620</v>
      </c>
      <c r="W269" s="50" t="s">
        <v>30608</v>
      </c>
      <c r="X269" s="51">
        <v>1917</v>
      </c>
      <c r="Y269" s="52">
        <v>23962.5</v>
      </c>
      <c r="Z269" s="50" t="s">
        <v>30165</v>
      </c>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H269" s="85"/>
      <c r="BI269" s="86"/>
      <c r="BJ269" s="804"/>
      <c r="BK269" s="805"/>
      <c r="BL269" s="687"/>
      <c r="BM269" s="806"/>
      <c r="BN269" s="807"/>
      <c r="BO269" s="808"/>
      <c r="BP269" s="809"/>
      <c r="BQ269" s="810"/>
    </row>
    <row r="270" spans="1:69">
      <c r="A270" s="1">
        <v>1</v>
      </c>
      <c r="B270" s="1">
        <v>4</v>
      </c>
      <c r="C270" s="2" t="s">
        <v>103</v>
      </c>
      <c r="D270" s="3" t="s">
        <v>1398</v>
      </c>
      <c r="E270" s="2" t="s">
        <v>1399</v>
      </c>
      <c r="F270" s="4">
        <v>1960</v>
      </c>
      <c r="G270" s="5">
        <v>23520</v>
      </c>
      <c r="H270" s="6" t="s">
        <v>254</v>
      </c>
      <c r="I270" s="7">
        <v>45021</v>
      </c>
      <c r="J270" s="8" t="s">
        <v>1400</v>
      </c>
      <c r="K270" s="9">
        <v>3</v>
      </c>
      <c r="L270" s="7">
        <v>45018</v>
      </c>
      <c r="M270" s="10"/>
      <c r="N270" s="11" t="s">
        <v>95</v>
      </c>
      <c r="O270" s="12" t="s">
        <v>52</v>
      </c>
      <c r="P270" s="8" t="s">
        <v>83</v>
      </c>
      <c r="Q270" s="49" t="s">
        <v>84</v>
      </c>
      <c r="R270" s="13" t="s">
        <v>55</v>
      </c>
      <c r="S270" s="14" t="s">
        <v>1401</v>
      </c>
      <c r="T270" s="15"/>
      <c r="U270" s="50" t="s">
        <v>30166</v>
      </c>
      <c r="V270" s="50" t="s">
        <v>30167</v>
      </c>
      <c r="W270" s="50" t="s">
        <v>31195</v>
      </c>
      <c r="X270" s="51">
        <v>1960</v>
      </c>
      <c r="Y270" s="52">
        <v>24500</v>
      </c>
      <c r="Z270" s="50" t="s">
        <v>30165</v>
      </c>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H270" s="85"/>
      <c r="BI270" s="86"/>
      <c r="BJ270" s="804"/>
      <c r="BK270" s="805"/>
      <c r="BL270" s="687"/>
      <c r="BM270" s="806"/>
      <c r="BN270" s="807"/>
      <c r="BO270" s="808"/>
      <c r="BP270" s="809"/>
      <c r="BQ270" s="810"/>
    </row>
    <row r="271" spans="1:69">
      <c r="A271" s="1">
        <v>1</v>
      </c>
      <c r="B271" s="1">
        <v>5</v>
      </c>
      <c r="C271" s="2" t="s">
        <v>48</v>
      </c>
      <c r="D271" s="3" t="s">
        <v>1402</v>
      </c>
      <c r="E271" s="2" t="s">
        <v>1403</v>
      </c>
      <c r="F271" s="4">
        <v>1960</v>
      </c>
      <c r="G271" s="5">
        <v>23520</v>
      </c>
      <c r="H271" s="6" t="s">
        <v>168</v>
      </c>
      <c r="I271" s="7">
        <v>45021</v>
      </c>
      <c r="J271" s="8">
        <v>89</v>
      </c>
      <c r="K271" s="9">
        <v>1</v>
      </c>
      <c r="L271" s="7">
        <v>45018</v>
      </c>
      <c r="M271" s="10"/>
      <c r="N271" s="11" t="s">
        <v>82</v>
      </c>
      <c r="O271" s="12" t="s">
        <v>52</v>
      </c>
      <c r="P271" s="8" t="s">
        <v>83</v>
      </c>
      <c r="Q271" s="49" t="s">
        <v>84</v>
      </c>
      <c r="R271" s="13" t="s">
        <v>55</v>
      </c>
      <c r="S271" s="14" t="s">
        <v>1404</v>
      </c>
      <c r="T271" s="49"/>
      <c r="U271" s="50" t="s">
        <v>31196</v>
      </c>
      <c r="V271" s="50" t="s">
        <v>30167</v>
      </c>
      <c r="W271" s="50" t="s">
        <v>31197</v>
      </c>
      <c r="X271" s="51">
        <v>1960</v>
      </c>
      <c r="Y271" s="52">
        <v>24500</v>
      </c>
      <c r="Z271" s="50" t="s">
        <v>30165</v>
      </c>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H271" s="85"/>
      <c r="BI271" s="86"/>
      <c r="BJ271" s="804"/>
      <c r="BK271" s="805"/>
      <c r="BL271" s="687"/>
      <c r="BM271" s="806"/>
      <c r="BN271" s="807"/>
      <c r="BO271" s="808"/>
      <c r="BP271" s="809"/>
      <c r="BQ271" s="810"/>
    </row>
    <row r="272" spans="1:69">
      <c r="A272" s="1">
        <v>1</v>
      </c>
      <c r="B272" s="1">
        <v>6</v>
      </c>
      <c r="C272" s="2" t="s">
        <v>68</v>
      </c>
      <c r="D272" s="3" t="s">
        <v>1405</v>
      </c>
      <c r="E272" s="2" t="s">
        <v>1406</v>
      </c>
      <c r="F272" s="4">
        <v>1917</v>
      </c>
      <c r="G272" s="5">
        <v>23004</v>
      </c>
      <c r="H272" s="6"/>
      <c r="I272" s="7">
        <v>45021</v>
      </c>
      <c r="J272" s="8">
        <v>46</v>
      </c>
      <c r="K272" s="9">
        <v>1</v>
      </c>
      <c r="L272" s="7">
        <v>45019</v>
      </c>
      <c r="M272" s="10"/>
      <c r="N272" s="11" t="s">
        <v>95</v>
      </c>
      <c r="O272" s="12" t="s">
        <v>52</v>
      </c>
      <c r="P272" s="2" t="s">
        <v>83</v>
      </c>
      <c r="Q272" s="49" t="s">
        <v>84</v>
      </c>
      <c r="R272" s="13" t="s">
        <v>55</v>
      </c>
      <c r="S272" s="14" t="s">
        <v>1407</v>
      </c>
      <c r="T272" s="15"/>
      <c r="U272" s="50" t="s">
        <v>32621</v>
      </c>
      <c r="V272" s="50" t="s">
        <v>32622</v>
      </c>
      <c r="W272" s="50" t="s">
        <v>32623</v>
      </c>
      <c r="X272" s="51">
        <v>1917</v>
      </c>
      <c r="Y272" s="52">
        <v>23962.5</v>
      </c>
      <c r="Z272" s="50" t="s">
        <v>30165</v>
      </c>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H272" s="85"/>
      <c r="BI272" s="86"/>
      <c r="BJ272" s="804"/>
      <c r="BK272" s="805"/>
      <c r="BL272" s="687"/>
      <c r="BM272" s="806"/>
      <c r="BN272" s="807"/>
      <c r="BO272" s="808"/>
      <c r="BP272" s="809"/>
      <c r="BQ272" s="810"/>
    </row>
    <row r="273" spans="1:69">
      <c r="A273" s="1">
        <v>1</v>
      </c>
      <c r="B273" s="1">
        <v>15</v>
      </c>
      <c r="C273" s="2" t="s">
        <v>126</v>
      </c>
      <c r="D273" s="3" t="s">
        <v>1408</v>
      </c>
      <c r="E273" s="2" t="s">
        <v>1409</v>
      </c>
      <c r="F273" s="4">
        <v>1960</v>
      </c>
      <c r="G273" s="5">
        <v>23520</v>
      </c>
      <c r="H273" s="6"/>
      <c r="I273" s="7">
        <v>45021</v>
      </c>
      <c r="J273" s="8" t="s">
        <v>30609</v>
      </c>
      <c r="K273" s="9">
        <v>4</v>
      </c>
      <c r="L273" s="7">
        <v>45019</v>
      </c>
      <c r="M273" s="10"/>
      <c r="N273" s="11" t="s">
        <v>30610</v>
      </c>
      <c r="O273" s="12" t="s">
        <v>52</v>
      </c>
      <c r="P273" s="2" t="s">
        <v>83</v>
      </c>
      <c r="Q273" s="49" t="s">
        <v>84</v>
      </c>
      <c r="R273" s="13" t="s">
        <v>55</v>
      </c>
      <c r="S273" s="14" t="s">
        <v>31198</v>
      </c>
      <c r="T273" s="49"/>
      <c r="U273" s="50" t="s">
        <v>1408</v>
      </c>
      <c r="V273" s="50" t="s">
        <v>1410</v>
      </c>
      <c r="W273" s="50" t="s">
        <v>1411</v>
      </c>
      <c r="X273" s="51">
        <v>1960</v>
      </c>
      <c r="Y273" s="52">
        <v>24500</v>
      </c>
      <c r="Z273" s="50" t="s">
        <v>1412</v>
      </c>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H273" s="86"/>
      <c r="BI273" s="825"/>
      <c r="BJ273" s="804"/>
      <c r="BK273" s="805"/>
      <c r="BL273" s="687"/>
      <c r="BM273" s="806"/>
      <c r="BN273" s="807"/>
      <c r="BO273" s="808"/>
      <c r="BP273" s="809"/>
      <c r="BQ273" s="810"/>
    </row>
    <row r="274" spans="1:69">
      <c r="A274" s="1">
        <v>1</v>
      </c>
      <c r="B274" s="1">
        <v>7</v>
      </c>
      <c r="C274" s="2" t="s">
        <v>506</v>
      </c>
      <c r="D274" s="3" t="s">
        <v>1413</v>
      </c>
      <c r="E274" s="2" t="s">
        <v>1414</v>
      </c>
      <c r="F274" s="4">
        <v>1960</v>
      </c>
      <c r="G274" s="5">
        <v>23520</v>
      </c>
      <c r="H274" s="6"/>
      <c r="I274" s="7">
        <v>45021</v>
      </c>
      <c r="J274" s="8" t="s">
        <v>1415</v>
      </c>
      <c r="K274" s="9">
        <v>3</v>
      </c>
      <c r="L274" s="7">
        <v>45020</v>
      </c>
      <c r="M274" s="10"/>
      <c r="N274" s="11" t="s">
        <v>95</v>
      </c>
      <c r="O274" s="12" t="s">
        <v>52</v>
      </c>
      <c r="P274" s="2" t="s">
        <v>83</v>
      </c>
      <c r="Q274" s="49" t="s">
        <v>84</v>
      </c>
      <c r="R274" s="13" t="s">
        <v>55</v>
      </c>
      <c r="S274" s="14" t="s">
        <v>1384</v>
      </c>
      <c r="T274" s="15"/>
      <c r="U274" s="50" t="s">
        <v>30611</v>
      </c>
      <c r="V274" s="50" t="s">
        <v>32617</v>
      </c>
      <c r="W274" s="50" t="s">
        <v>32624</v>
      </c>
      <c r="X274" s="51">
        <v>1960</v>
      </c>
      <c r="Y274" s="52">
        <v>24500</v>
      </c>
      <c r="Z274" s="50" t="s">
        <v>30058</v>
      </c>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H274" s="85"/>
      <c r="BI274" s="86"/>
      <c r="BJ274" s="804"/>
      <c r="BK274" s="805"/>
      <c r="BL274" s="687"/>
      <c r="BM274" s="806"/>
      <c r="BN274" s="807"/>
      <c r="BO274" s="808"/>
      <c r="BP274" s="809"/>
      <c r="BQ274" s="810"/>
    </row>
    <row r="275" spans="1:69">
      <c r="A275" s="1">
        <v>1</v>
      </c>
      <c r="B275" s="1">
        <v>8</v>
      </c>
      <c r="C275" s="2" t="s">
        <v>78</v>
      </c>
      <c r="D275" s="3" t="s">
        <v>1416</v>
      </c>
      <c r="E275" s="2" t="s">
        <v>1417</v>
      </c>
      <c r="F275" s="4">
        <v>1958</v>
      </c>
      <c r="G275" s="5">
        <v>23496</v>
      </c>
      <c r="H275" s="6"/>
      <c r="I275" s="7">
        <v>45021</v>
      </c>
      <c r="J275" s="8" t="s">
        <v>30612</v>
      </c>
      <c r="K275" s="9">
        <v>2</v>
      </c>
      <c r="L275" s="7">
        <v>45020</v>
      </c>
      <c r="M275" s="10" t="s">
        <v>176</v>
      </c>
      <c r="N275" s="11" t="s">
        <v>177</v>
      </c>
      <c r="O275" s="12" t="s">
        <v>52</v>
      </c>
      <c r="P275" s="8" t="s">
        <v>74</v>
      </c>
      <c r="Q275" s="49" t="s">
        <v>54</v>
      </c>
      <c r="R275" s="13" t="s">
        <v>55</v>
      </c>
      <c r="S275" s="14" t="s">
        <v>1401</v>
      </c>
      <c r="T275" s="15"/>
      <c r="U275" s="50" t="s">
        <v>32625</v>
      </c>
      <c r="V275" s="50" t="s">
        <v>30057</v>
      </c>
      <c r="W275" s="50" t="s">
        <v>31199</v>
      </c>
      <c r="X275" s="51">
        <v>1958</v>
      </c>
      <c r="Y275" s="52">
        <v>24678.240000000002</v>
      </c>
      <c r="Z275" s="50" t="s">
        <v>30058</v>
      </c>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H275" s="85"/>
      <c r="BI275" s="86"/>
      <c r="BJ275" s="804"/>
      <c r="BK275" s="805"/>
      <c r="BL275" s="687"/>
      <c r="BM275" s="806"/>
      <c r="BN275" s="807"/>
      <c r="BO275" s="808"/>
      <c r="BP275" s="809"/>
      <c r="BQ275" s="810"/>
    </row>
    <row r="276" spans="1:69">
      <c r="A276" s="1">
        <v>1</v>
      </c>
      <c r="B276" s="1">
        <v>9</v>
      </c>
      <c r="C276" s="2" t="s">
        <v>78</v>
      </c>
      <c r="D276" s="3" t="s">
        <v>1418</v>
      </c>
      <c r="E276" s="2" t="s">
        <v>1419</v>
      </c>
      <c r="F276" s="4">
        <v>1958</v>
      </c>
      <c r="G276" s="5">
        <v>23496</v>
      </c>
      <c r="H276" s="6"/>
      <c r="I276" s="7">
        <v>45021</v>
      </c>
      <c r="J276" s="8" t="s">
        <v>31200</v>
      </c>
      <c r="K276" s="9">
        <v>2</v>
      </c>
      <c r="L276" s="7">
        <v>45020</v>
      </c>
      <c r="M276" s="10" t="s">
        <v>176</v>
      </c>
      <c r="N276" s="11" t="s">
        <v>177</v>
      </c>
      <c r="O276" s="12" t="s">
        <v>52</v>
      </c>
      <c r="P276" s="2" t="s">
        <v>74</v>
      </c>
      <c r="Q276" s="49" t="s">
        <v>54</v>
      </c>
      <c r="R276" s="13" t="s">
        <v>55</v>
      </c>
      <c r="S276" s="14" t="s">
        <v>1420</v>
      </c>
      <c r="T276" s="15"/>
      <c r="U276" s="50" t="s">
        <v>30613</v>
      </c>
      <c r="V276" s="50" t="s">
        <v>30057</v>
      </c>
      <c r="W276" s="50" t="s">
        <v>31201</v>
      </c>
      <c r="X276" s="51">
        <v>1958</v>
      </c>
      <c r="Y276" s="52">
        <v>24678.240000000002</v>
      </c>
      <c r="Z276" s="50" t="s">
        <v>30058</v>
      </c>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H276" s="85"/>
      <c r="BI276" s="86"/>
      <c r="BJ276" s="804"/>
      <c r="BK276" s="805"/>
      <c r="BL276" s="687"/>
      <c r="BM276" s="806"/>
      <c r="BN276" s="807"/>
      <c r="BO276" s="808"/>
      <c r="BP276" s="809"/>
      <c r="BQ276" s="810"/>
    </row>
    <row r="277" spans="1:69">
      <c r="A277" s="1">
        <v>1</v>
      </c>
      <c r="B277" s="1">
        <v>10</v>
      </c>
      <c r="C277" s="2" t="s">
        <v>78</v>
      </c>
      <c r="D277" s="3" t="s">
        <v>1421</v>
      </c>
      <c r="E277" s="2" t="s">
        <v>1422</v>
      </c>
      <c r="F277" s="4">
        <v>1958</v>
      </c>
      <c r="G277" s="5">
        <v>23496</v>
      </c>
      <c r="H277" s="6"/>
      <c r="I277" s="7">
        <v>45021</v>
      </c>
      <c r="J277" s="8" t="s">
        <v>32626</v>
      </c>
      <c r="K277" s="9">
        <v>4</v>
      </c>
      <c r="L277" s="7">
        <v>45020</v>
      </c>
      <c r="M277" s="10"/>
      <c r="N277" s="11" t="s">
        <v>288</v>
      </c>
      <c r="O277" s="12" t="s">
        <v>52</v>
      </c>
      <c r="P277" s="2" t="s">
        <v>74</v>
      </c>
      <c r="Q277" s="49" t="s">
        <v>54</v>
      </c>
      <c r="R277" s="13" t="s">
        <v>55</v>
      </c>
      <c r="S277" s="14" t="s">
        <v>1423</v>
      </c>
      <c r="T277" s="15"/>
      <c r="U277" s="50" t="s">
        <v>31202</v>
      </c>
      <c r="V277" s="50" t="s">
        <v>32617</v>
      </c>
      <c r="W277" s="50" t="s">
        <v>30614</v>
      </c>
      <c r="X277" s="51">
        <v>1958</v>
      </c>
      <c r="Y277" s="52">
        <v>24583.279999999999</v>
      </c>
      <c r="Z277" s="50" t="s">
        <v>32619</v>
      </c>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H277" s="85"/>
      <c r="BI277" s="86"/>
      <c r="BJ277" s="804"/>
      <c r="BK277" s="805"/>
      <c r="BL277" s="687"/>
      <c r="BM277" s="806"/>
      <c r="BN277" s="807"/>
      <c r="BO277" s="808"/>
      <c r="BP277" s="809"/>
      <c r="BQ277" s="810"/>
    </row>
    <row r="278" spans="1:69">
      <c r="A278" s="1">
        <v>3</v>
      </c>
      <c r="B278" s="1">
        <v>21</v>
      </c>
      <c r="C278" s="2" t="s">
        <v>103</v>
      </c>
      <c r="D278" s="3" t="s">
        <v>1424</v>
      </c>
      <c r="E278" s="2" t="s">
        <v>1425</v>
      </c>
      <c r="F278" s="4">
        <v>1500</v>
      </c>
      <c r="G278" s="5">
        <v>22500</v>
      </c>
      <c r="H278" s="6" t="s">
        <v>254</v>
      </c>
      <c r="I278" s="7">
        <v>45022</v>
      </c>
      <c r="J278" s="8">
        <v>85</v>
      </c>
      <c r="K278" s="9">
        <v>1</v>
      </c>
      <c r="L278" s="7">
        <v>45016</v>
      </c>
      <c r="M278" s="10"/>
      <c r="N278" s="11" t="s">
        <v>234</v>
      </c>
      <c r="O278" s="12" t="s">
        <v>52</v>
      </c>
      <c r="P278" s="8" t="s">
        <v>121</v>
      </c>
      <c r="Q278" s="49" t="s">
        <v>84</v>
      </c>
      <c r="R278" s="13" t="s">
        <v>55</v>
      </c>
      <c r="S278" s="14" t="s">
        <v>1327</v>
      </c>
      <c r="T278" s="15"/>
      <c r="U278" s="50" t="s">
        <v>30615</v>
      </c>
      <c r="V278" s="50" t="s">
        <v>30607</v>
      </c>
      <c r="W278" s="50" t="s">
        <v>32627</v>
      </c>
      <c r="X278" s="51">
        <v>1500</v>
      </c>
      <c r="Y278" s="52">
        <v>23310</v>
      </c>
      <c r="Z278" s="50" t="s">
        <v>30058</v>
      </c>
      <c r="BH278" s="85"/>
      <c r="BI278" s="232"/>
      <c r="BJ278" s="796"/>
      <c r="BK278" s="797"/>
      <c r="BL278" s="688"/>
      <c r="BM278" s="799"/>
      <c r="BN278" s="807"/>
      <c r="BO278" s="85"/>
      <c r="BP278" s="802"/>
      <c r="BQ278" s="810"/>
    </row>
    <row r="279" spans="1:69" ht="22.5">
      <c r="A279" s="1">
        <v>3</v>
      </c>
      <c r="B279" s="1">
        <v>16</v>
      </c>
      <c r="C279" s="2" t="s">
        <v>103</v>
      </c>
      <c r="D279" s="3" t="s">
        <v>1426</v>
      </c>
      <c r="E279" s="2" t="s">
        <v>1427</v>
      </c>
      <c r="F279" s="4">
        <v>1500</v>
      </c>
      <c r="G279" s="5">
        <v>22500</v>
      </c>
      <c r="H279" s="6" t="s">
        <v>254</v>
      </c>
      <c r="I279" s="7">
        <v>45022</v>
      </c>
      <c r="J279" s="8" t="s">
        <v>1428</v>
      </c>
      <c r="K279" s="9">
        <v>3</v>
      </c>
      <c r="L279" s="7">
        <v>45033</v>
      </c>
      <c r="M279" s="10"/>
      <c r="N279" s="11" t="s">
        <v>477</v>
      </c>
      <c r="O279" s="12" t="s">
        <v>52</v>
      </c>
      <c r="P279" s="8" t="s">
        <v>121</v>
      </c>
      <c r="Q279" s="49" t="s">
        <v>32628</v>
      </c>
      <c r="R279" s="13" t="s">
        <v>55</v>
      </c>
      <c r="S279" s="14" t="s">
        <v>1429</v>
      </c>
      <c r="T279" s="15"/>
      <c r="U279" s="50" t="s">
        <v>30616</v>
      </c>
      <c r="V279" s="50" t="s">
        <v>32629</v>
      </c>
      <c r="W279" s="50" t="s">
        <v>30617</v>
      </c>
      <c r="X279" s="51">
        <v>1500</v>
      </c>
      <c r="Y279" s="52">
        <v>23467.5</v>
      </c>
      <c r="Z279" s="50" t="s">
        <v>32630</v>
      </c>
      <c r="BH279" s="85"/>
      <c r="BI279" s="86"/>
      <c r="BJ279" s="804"/>
      <c r="BK279" s="805"/>
      <c r="BL279" s="687"/>
      <c r="BM279" s="806"/>
      <c r="BN279" s="807"/>
      <c r="BO279" s="808"/>
      <c r="BP279" s="809"/>
      <c r="BQ279" s="810"/>
    </row>
    <row r="280" spans="1:69">
      <c r="A280" s="1">
        <v>3</v>
      </c>
      <c r="B280" s="1">
        <v>22</v>
      </c>
      <c r="C280" s="2" t="s">
        <v>402</v>
      </c>
      <c r="D280" s="3" t="s">
        <v>1430</v>
      </c>
      <c r="E280" s="2" t="s">
        <v>1431</v>
      </c>
      <c r="F280" s="4">
        <v>1916</v>
      </c>
      <c r="G280" s="5">
        <v>22992</v>
      </c>
      <c r="H280" s="6"/>
      <c r="I280" s="7">
        <v>45022</v>
      </c>
      <c r="J280" s="8">
        <v>33</v>
      </c>
      <c r="K280" s="9">
        <v>1</v>
      </c>
      <c r="L280" s="7">
        <v>45016</v>
      </c>
      <c r="M280" s="10"/>
      <c r="N280" s="11" t="s">
        <v>406</v>
      </c>
      <c r="O280" s="12" t="s">
        <v>52</v>
      </c>
      <c r="P280" s="8" t="s">
        <v>407</v>
      </c>
      <c r="Q280" s="49" t="s">
        <v>84</v>
      </c>
      <c r="R280" s="13" t="s">
        <v>55</v>
      </c>
      <c r="S280" s="14" t="s">
        <v>1432</v>
      </c>
      <c r="T280" s="15"/>
      <c r="U280" s="50" t="s">
        <v>32631</v>
      </c>
      <c r="V280" s="50" t="s">
        <v>30057</v>
      </c>
      <c r="W280" s="50" t="s">
        <v>31203</v>
      </c>
      <c r="X280" s="51">
        <v>1916</v>
      </c>
      <c r="Y280" s="52">
        <v>24026.639999999999</v>
      </c>
      <c r="Z280" s="50" t="s">
        <v>32619</v>
      </c>
      <c r="BH280" s="85"/>
      <c r="BI280" s="86"/>
      <c r="BJ280" s="804"/>
      <c r="BK280" s="805"/>
      <c r="BL280" s="688"/>
      <c r="BM280" s="806"/>
      <c r="BN280" s="807"/>
      <c r="BO280" s="808"/>
      <c r="BP280" s="809"/>
      <c r="BQ280" s="810"/>
    </row>
    <row r="281" spans="1:69">
      <c r="A281" s="1">
        <v>3</v>
      </c>
      <c r="B281" s="1">
        <v>13</v>
      </c>
      <c r="C281" s="2" t="s">
        <v>145</v>
      </c>
      <c r="D281" s="3" t="s">
        <v>1433</v>
      </c>
      <c r="E281" s="2" t="s">
        <v>1434</v>
      </c>
      <c r="F281" s="4">
        <v>1916</v>
      </c>
      <c r="G281" s="5">
        <v>22992</v>
      </c>
      <c r="H281" s="6"/>
      <c r="I281" s="7">
        <v>45022</v>
      </c>
      <c r="J281" s="8" t="s">
        <v>30618</v>
      </c>
      <c r="K281" s="9">
        <v>2</v>
      </c>
      <c r="L281" s="7">
        <v>45019</v>
      </c>
      <c r="M281" s="10"/>
      <c r="N281" s="11" t="s">
        <v>1149</v>
      </c>
      <c r="O281" s="12" t="s">
        <v>52</v>
      </c>
      <c r="P281" s="2" t="s">
        <v>1150</v>
      </c>
      <c r="Q281" s="49" t="s">
        <v>54</v>
      </c>
      <c r="R281" s="13" t="s">
        <v>55</v>
      </c>
      <c r="S281" s="14" t="s">
        <v>1267</v>
      </c>
      <c r="T281" s="15"/>
      <c r="U281" s="50" t="s">
        <v>32632</v>
      </c>
      <c r="V281" s="50" t="s">
        <v>32622</v>
      </c>
      <c r="W281" s="50" t="s">
        <v>31204</v>
      </c>
      <c r="X281" s="51">
        <v>1916</v>
      </c>
      <c r="Y281" s="52">
        <v>24179.919999999998</v>
      </c>
      <c r="Z281" s="50" t="s">
        <v>30165</v>
      </c>
      <c r="BH281" s="85"/>
      <c r="BI281" s="86"/>
      <c r="BJ281" s="804"/>
      <c r="BK281" s="805"/>
      <c r="BL281" s="687"/>
      <c r="BM281" s="806"/>
      <c r="BN281" s="807"/>
      <c r="BO281" s="806"/>
      <c r="BP281" s="809"/>
      <c r="BQ281" s="810"/>
    </row>
    <row r="282" spans="1:69">
      <c r="A282" s="1">
        <v>3</v>
      </c>
      <c r="B282" s="1">
        <v>14</v>
      </c>
      <c r="C282" s="2" t="s">
        <v>145</v>
      </c>
      <c r="D282" s="3" t="s">
        <v>1435</v>
      </c>
      <c r="E282" s="2" t="s">
        <v>1436</v>
      </c>
      <c r="F282" s="4">
        <v>1916</v>
      </c>
      <c r="G282" s="6">
        <v>22992</v>
      </c>
      <c r="H282" s="6"/>
      <c r="I282" s="7">
        <v>45022</v>
      </c>
      <c r="J282" s="8" t="s">
        <v>30169</v>
      </c>
      <c r="K282" s="9">
        <v>2</v>
      </c>
      <c r="L282" s="7">
        <v>45019</v>
      </c>
      <c r="M282" s="10"/>
      <c r="N282" s="11" t="s">
        <v>1149</v>
      </c>
      <c r="O282" s="12" t="s">
        <v>52</v>
      </c>
      <c r="P282" s="2" t="s">
        <v>1150</v>
      </c>
      <c r="Q282" s="49" t="s">
        <v>54</v>
      </c>
      <c r="R282" s="13" t="s">
        <v>55</v>
      </c>
      <c r="S282" s="14" t="s">
        <v>1437</v>
      </c>
      <c r="T282" s="15"/>
      <c r="U282" s="50" t="s">
        <v>32633</v>
      </c>
      <c r="V282" s="50" t="s">
        <v>30168</v>
      </c>
      <c r="W282" s="50" t="s">
        <v>32634</v>
      </c>
      <c r="X282" s="51">
        <v>1916</v>
      </c>
      <c r="Y282" s="52">
        <v>24179.919999999998</v>
      </c>
      <c r="Z282" s="50" t="s">
        <v>30165</v>
      </c>
      <c r="BH282" s="85"/>
      <c r="BI282" s="86"/>
      <c r="BJ282" s="804"/>
      <c r="BK282" s="805"/>
      <c r="BL282" s="687"/>
      <c r="BM282" s="806"/>
      <c r="BN282" s="807"/>
      <c r="BO282" s="808"/>
      <c r="BP282" s="809"/>
      <c r="BQ282" s="810"/>
    </row>
    <row r="283" spans="1:69">
      <c r="A283" s="1">
        <v>3</v>
      </c>
      <c r="B283" s="1">
        <v>26</v>
      </c>
      <c r="C283" s="2" t="s">
        <v>271</v>
      </c>
      <c r="D283" s="3" t="s">
        <v>1438</v>
      </c>
      <c r="E283" s="2" t="s">
        <v>1439</v>
      </c>
      <c r="F283" s="4">
        <v>1958</v>
      </c>
      <c r="G283" s="5">
        <v>23496</v>
      </c>
      <c r="H283" s="6"/>
      <c r="I283" s="7">
        <v>45022</v>
      </c>
      <c r="J283" s="8" t="s">
        <v>32635</v>
      </c>
      <c r="K283" s="9">
        <v>3</v>
      </c>
      <c r="L283" s="7">
        <v>45019</v>
      </c>
      <c r="M283" s="10" t="s">
        <v>176</v>
      </c>
      <c r="N283" s="11" t="s">
        <v>177</v>
      </c>
      <c r="O283" s="12" t="s">
        <v>52</v>
      </c>
      <c r="P283" s="8" t="s">
        <v>74</v>
      </c>
      <c r="Q283" s="49" t="s">
        <v>54</v>
      </c>
      <c r="R283" s="13" t="s">
        <v>55</v>
      </c>
      <c r="S283" s="14" t="s">
        <v>1440</v>
      </c>
      <c r="T283" s="15"/>
      <c r="U283" s="50" t="s">
        <v>32636</v>
      </c>
      <c r="V283" s="50" t="s">
        <v>32637</v>
      </c>
      <c r="W283" s="50" t="s">
        <v>30171</v>
      </c>
      <c r="X283" s="51">
        <v>1958</v>
      </c>
      <c r="Y283" s="52">
        <v>24678.22</v>
      </c>
      <c r="Z283" s="50" t="s">
        <v>30172</v>
      </c>
      <c r="BH283" s="85"/>
      <c r="BI283" s="86"/>
      <c r="BJ283" s="804"/>
      <c r="BK283" s="805"/>
      <c r="BL283" s="687"/>
      <c r="BM283" s="806"/>
      <c r="BN283" s="807"/>
      <c r="BO283" s="808"/>
      <c r="BP283" s="809"/>
      <c r="BQ283" s="810"/>
    </row>
    <row r="284" spans="1:69">
      <c r="A284" s="1">
        <v>3</v>
      </c>
      <c r="B284" s="1">
        <v>27</v>
      </c>
      <c r="C284" s="2" t="s">
        <v>271</v>
      </c>
      <c r="D284" s="3" t="s">
        <v>1441</v>
      </c>
      <c r="E284" s="2" t="s">
        <v>1442</v>
      </c>
      <c r="F284" s="4">
        <v>1958</v>
      </c>
      <c r="G284" s="5">
        <v>23496</v>
      </c>
      <c r="H284" s="6"/>
      <c r="I284" s="7">
        <v>45022</v>
      </c>
      <c r="J284" s="8" t="s">
        <v>32638</v>
      </c>
      <c r="K284" s="9">
        <v>3</v>
      </c>
      <c r="L284" s="7">
        <v>45019</v>
      </c>
      <c r="M284" s="10" t="s">
        <v>176</v>
      </c>
      <c r="N284" s="11" t="s">
        <v>177</v>
      </c>
      <c r="O284" s="12" t="s">
        <v>52</v>
      </c>
      <c r="P284" s="2" t="s">
        <v>74</v>
      </c>
      <c r="Q284" s="49" t="s">
        <v>54</v>
      </c>
      <c r="R284" s="13" t="s">
        <v>55</v>
      </c>
      <c r="S284" s="14" t="s">
        <v>1443</v>
      </c>
      <c r="T284" s="15"/>
      <c r="U284" s="50" t="s">
        <v>1444</v>
      </c>
      <c r="V284" s="50" t="s">
        <v>30170</v>
      </c>
      <c r="W284" s="50" t="s">
        <v>1445</v>
      </c>
      <c r="X284" s="51">
        <v>1958</v>
      </c>
      <c r="Y284" s="52">
        <v>24678.15</v>
      </c>
      <c r="Z284" s="50" t="s">
        <v>30172</v>
      </c>
      <c r="BH284" s="85"/>
      <c r="BI284" s="86"/>
      <c r="BJ284" s="804"/>
      <c r="BK284" s="805"/>
      <c r="BL284" s="687"/>
      <c r="BM284" s="806"/>
      <c r="BN284" s="807"/>
      <c r="BO284" s="808"/>
      <c r="BP284" s="809"/>
      <c r="BQ284" s="810"/>
    </row>
    <row r="285" spans="1:69">
      <c r="A285" s="1">
        <v>4</v>
      </c>
      <c r="B285" s="1">
        <v>1</v>
      </c>
      <c r="C285" s="2" t="s">
        <v>103</v>
      </c>
      <c r="D285" s="3" t="s">
        <v>1446</v>
      </c>
      <c r="E285" s="2" t="s">
        <v>1447</v>
      </c>
      <c r="F285" s="4">
        <v>1815</v>
      </c>
      <c r="G285" s="5">
        <v>21780</v>
      </c>
      <c r="H285" s="6" t="s">
        <v>254</v>
      </c>
      <c r="I285" s="7">
        <v>45023</v>
      </c>
      <c r="J285" s="8" t="s">
        <v>1448</v>
      </c>
      <c r="K285" s="9">
        <v>1</v>
      </c>
      <c r="L285" s="7">
        <v>45018</v>
      </c>
      <c r="M285" s="10"/>
      <c r="N285" s="11" t="s">
        <v>234</v>
      </c>
      <c r="O285" s="12" t="s">
        <v>52</v>
      </c>
      <c r="P285" s="8" t="s">
        <v>235</v>
      </c>
      <c r="Q285" s="49" t="s">
        <v>54</v>
      </c>
      <c r="R285" s="13" t="s">
        <v>55</v>
      </c>
      <c r="S285" s="14" t="s">
        <v>1449</v>
      </c>
      <c r="T285" s="15"/>
      <c r="U285" s="50" t="s">
        <v>30173</v>
      </c>
      <c r="V285" s="50" t="s">
        <v>30167</v>
      </c>
      <c r="W285" s="50" t="s">
        <v>32639</v>
      </c>
      <c r="X285" s="51">
        <v>1815</v>
      </c>
      <c r="Y285" s="52">
        <v>22956.12</v>
      </c>
      <c r="Z285" s="50" t="s">
        <v>30165</v>
      </c>
      <c r="BH285" s="85"/>
      <c r="BI285" s="86"/>
      <c r="BJ285" s="804"/>
      <c r="BK285" s="805"/>
      <c r="BL285" s="687"/>
      <c r="BM285" s="806"/>
      <c r="BN285" s="807"/>
      <c r="BO285" s="808"/>
      <c r="BP285" s="809"/>
      <c r="BQ285" s="810"/>
    </row>
    <row r="286" spans="1:69">
      <c r="A286" s="1">
        <v>4</v>
      </c>
      <c r="B286" s="1">
        <v>2</v>
      </c>
      <c r="C286" s="2" t="s">
        <v>103</v>
      </c>
      <c r="D286" s="3" t="s">
        <v>1450</v>
      </c>
      <c r="E286" s="2" t="s">
        <v>1451</v>
      </c>
      <c r="F286" s="4">
        <v>1500</v>
      </c>
      <c r="G286" s="5">
        <v>22500</v>
      </c>
      <c r="H286" s="6" t="s">
        <v>254</v>
      </c>
      <c r="I286" s="7">
        <v>45023</v>
      </c>
      <c r="J286" s="8">
        <v>47</v>
      </c>
      <c r="K286" s="9">
        <v>4</v>
      </c>
      <c r="L286" s="7">
        <v>45018</v>
      </c>
      <c r="M286" s="10"/>
      <c r="N286" s="11" t="s">
        <v>234</v>
      </c>
      <c r="O286" s="12" t="s">
        <v>52</v>
      </c>
      <c r="P286" s="2" t="s">
        <v>30135</v>
      </c>
      <c r="Q286" s="49" t="s">
        <v>84</v>
      </c>
      <c r="R286" s="13" t="s">
        <v>55</v>
      </c>
      <c r="S286" s="14" t="s">
        <v>1452</v>
      </c>
      <c r="T286" s="15"/>
      <c r="U286" s="50" t="s">
        <v>32640</v>
      </c>
      <c r="V286" s="50" t="s">
        <v>30167</v>
      </c>
      <c r="W286" s="50" t="s">
        <v>31205</v>
      </c>
      <c r="X286" s="51">
        <v>1500</v>
      </c>
      <c r="Y286" s="52">
        <v>23310</v>
      </c>
      <c r="Z286" s="50" t="s">
        <v>30165</v>
      </c>
      <c r="BH286" s="85"/>
      <c r="BI286" s="86"/>
      <c r="BJ286" s="804"/>
      <c r="BK286" s="805"/>
      <c r="BL286" s="687"/>
      <c r="BM286" s="806"/>
      <c r="BN286" s="807"/>
      <c r="BO286" s="808"/>
      <c r="BP286" s="809"/>
      <c r="BQ286" s="810"/>
    </row>
    <row r="287" spans="1:69">
      <c r="A287" s="1">
        <v>4</v>
      </c>
      <c r="B287" s="1">
        <v>5</v>
      </c>
      <c r="C287" s="2" t="s">
        <v>103</v>
      </c>
      <c r="D287" s="3" t="s">
        <v>1453</v>
      </c>
      <c r="E287" s="2" t="s">
        <v>1454</v>
      </c>
      <c r="F287" s="4">
        <v>1568</v>
      </c>
      <c r="G287" s="5">
        <v>23520</v>
      </c>
      <c r="H287" s="6" t="s">
        <v>254</v>
      </c>
      <c r="I287" s="7">
        <v>45023</v>
      </c>
      <c r="J287" s="8" t="s">
        <v>1455</v>
      </c>
      <c r="K287" s="9">
        <v>1</v>
      </c>
      <c r="L287" s="7">
        <v>45022</v>
      </c>
      <c r="M287" s="10"/>
      <c r="N287" s="11" t="s">
        <v>82</v>
      </c>
      <c r="O287" s="12" t="s">
        <v>52</v>
      </c>
      <c r="P287" s="2" t="s">
        <v>6481</v>
      </c>
      <c r="Q287" s="49" t="s">
        <v>84</v>
      </c>
      <c r="R287" s="13" t="s">
        <v>55</v>
      </c>
      <c r="S287" s="14" t="s">
        <v>1456</v>
      </c>
      <c r="T287" s="15"/>
      <c r="U287" s="50" t="s">
        <v>30620</v>
      </c>
      <c r="V287" s="50" t="s">
        <v>32641</v>
      </c>
      <c r="W287" s="50" t="s">
        <v>30621</v>
      </c>
      <c r="X287" s="51">
        <v>1568</v>
      </c>
      <c r="Y287" s="52">
        <v>24304</v>
      </c>
      <c r="Z287" s="50" t="s">
        <v>30351</v>
      </c>
      <c r="BH287" s="85"/>
      <c r="BI287" s="86"/>
      <c r="BJ287" s="804"/>
      <c r="BK287" s="805"/>
      <c r="BL287" s="687"/>
      <c r="BM287" s="806"/>
      <c r="BN287" s="807"/>
      <c r="BO287" s="808"/>
      <c r="BP287" s="809"/>
      <c r="BQ287" s="810"/>
    </row>
    <row r="288" spans="1:69">
      <c r="A288" s="1">
        <v>4</v>
      </c>
      <c r="B288" s="1">
        <v>3</v>
      </c>
      <c r="C288" s="2" t="s">
        <v>402</v>
      </c>
      <c r="D288" s="3" t="s">
        <v>1457</v>
      </c>
      <c r="E288" s="2" t="s">
        <v>1458</v>
      </c>
      <c r="F288" s="4">
        <v>1916</v>
      </c>
      <c r="G288" s="5">
        <v>22992</v>
      </c>
      <c r="H288" s="6"/>
      <c r="I288" s="7">
        <v>45023</v>
      </c>
      <c r="J288" s="8" t="s">
        <v>1459</v>
      </c>
      <c r="K288" s="9">
        <v>2</v>
      </c>
      <c r="L288" s="7">
        <v>45019</v>
      </c>
      <c r="M288" s="10"/>
      <c r="N288" s="11" t="s">
        <v>406</v>
      </c>
      <c r="O288" s="12" t="s">
        <v>52</v>
      </c>
      <c r="P288" s="8" t="s">
        <v>407</v>
      </c>
      <c r="Q288" s="49" t="s">
        <v>84</v>
      </c>
      <c r="R288" s="13" t="s">
        <v>55</v>
      </c>
      <c r="S288" s="14" t="s">
        <v>1460</v>
      </c>
      <c r="T288" s="15"/>
      <c r="U288" s="50" t="s">
        <v>30622</v>
      </c>
      <c r="V288" s="50" t="s">
        <v>30170</v>
      </c>
      <c r="W288" s="50" t="s">
        <v>31206</v>
      </c>
      <c r="X288" s="51">
        <v>1916</v>
      </c>
      <c r="Y288" s="52">
        <v>24026.639999999999</v>
      </c>
      <c r="Z288" s="50" t="s">
        <v>32642</v>
      </c>
      <c r="BH288" s="85"/>
      <c r="BI288" s="86"/>
      <c r="BJ288" s="804"/>
      <c r="BK288" s="805"/>
      <c r="BL288" s="687"/>
      <c r="BM288" s="806"/>
      <c r="BN288" s="807"/>
      <c r="BO288" s="808"/>
      <c r="BP288" s="809"/>
      <c r="BQ288" s="810"/>
    </row>
    <row r="289" spans="1:69">
      <c r="A289" s="1">
        <v>4</v>
      </c>
      <c r="B289" s="1">
        <v>4</v>
      </c>
      <c r="C289" s="2" t="s">
        <v>402</v>
      </c>
      <c r="D289" s="3" t="s">
        <v>1461</v>
      </c>
      <c r="E289" s="2" t="s">
        <v>1462</v>
      </c>
      <c r="F289" s="4">
        <v>1916</v>
      </c>
      <c r="G289" s="5">
        <v>22992</v>
      </c>
      <c r="H289" s="6"/>
      <c r="I289" s="7">
        <v>45023</v>
      </c>
      <c r="J289" s="8" t="s">
        <v>1463</v>
      </c>
      <c r="K289" s="9">
        <v>3</v>
      </c>
      <c r="L289" s="7">
        <v>45019</v>
      </c>
      <c r="M289" s="10"/>
      <c r="N289" s="11" t="s">
        <v>406</v>
      </c>
      <c r="O289" s="12" t="s">
        <v>52</v>
      </c>
      <c r="P289" s="2" t="s">
        <v>407</v>
      </c>
      <c r="Q289" s="49" t="s">
        <v>84</v>
      </c>
      <c r="R289" s="13" t="s">
        <v>55</v>
      </c>
      <c r="S289" s="14" t="s">
        <v>1464</v>
      </c>
      <c r="T289" s="15"/>
      <c r="U289" s="50" t="s">
        <v>31207</v>
      </c>
      <c r="V289" s="50" t="s">
        <v>30170</v>
      </c>
      <c r="W289" s="50" t="s">
        <v>30623</v>
      </c>
      <c r="X289" s="51">
        <v>1916</v>
      </c>
      <c r="Y289" s="52">
        <v>24026.639999999999</v>
      </c>
      <c r="Z289" s="50" t="s">
        <v>32642</v>
      </c>
      <c r="BH289" s="85"/>
      <c r="BI289" s="86"/>
      <c r="BJ289" s="804"/>
      <c r="BK289" s="805"/>
      <c r="BL289" s="687"/>
      <c r="BM289" s="806"/>
      <c r="BN289" s="807"/>
      <c r="BO289" s="808"/>
      <c r="BP289" s="809"/>
      <c r="BQ289" s="810"/>
    </row>
    <row r="290" spans="1:69">
      <c r="A290" s="1">
        <v>4</v>
      </c>
      <c r="B290" s="1">
        <v>6</v>
      </c>
      <c r="C290" s="2" t="s">
        <v>402</v>
      </c>
      <c r="D290" s="3" t="s">
        <v>1465</v>
      </c>
      <c r="E290" s="2" t="s">
        <v>1466</v>
      </c>
      <c r="F290" s="4">
        <v>1916</v>
      </c>
      <c r="G290" s="5">
        <v>22992</v>
      </c>
      <c r="H290" s="6"/>
      <c r="I290" s="7">
        <v>45023</v>
      </c>
      <c r="J290" s="8" t="s">
        <v>1467</v>
      </c>
      <c r="K290" s="9">
        <v>2</v>
      </c>
      <c r="L290" s="7">
        <v>45022</v>
      </c>
      <c r="M290" s="10"/>
      <c r="N290" s="11" t="s">
        <v>1149</v>
      </c>
      <c r="O290" s="12" t="s">
        <v>52</v>
      </c>
      <c r="P290" s="2" t="s">
        <v>1150</v>
      </c>
      <c r="Q290" s="49" t="s">
        <v>32443</v>
      </c>
      <c r="R290" s="13" t="s">
        <v>55</v>
      </c>
      <c r="S290" s="14" t="s">
        <v>1468</v>
      </c>
      <c r="T290" s="15"/>
      <c r="U290" s="50" t="s">
        <v>1465</v>
      </c>
      <c r="V290" s="50" t="s">
        <v>1469</v>
      </c>
      <c r="W290" s="50" t="s">
        <v>1470</v>
      </c>
      <c r="X290" s="51">
        <v>1916</v>
      </c>
      <c r="Y290" s="52">
        <v>24179.919999999998</v>
      </c>
      <c r="Z290" s="50" t="s">
        <v>1471</v>
      </c>
      <c r="BH290" s="85"/>
      <c r="BI290" s="86"/>
      <c r="BJ290" s="804"/>
      <c r="BK290" s="805"/>
      <c r="BL290" s="687"/>
      <c r="BM290" s="806"/>
      <c r="BN290" s="807"/>
      <c r="BO290" s="85"/>
      <c r="BP290" s="809"/>
      <c r="BQ290" s="810"/>
    </row>
    <row r="291" spans="1:69">
      <c r="A291" s="1">
        <v>5</v>
      </c>
      <c r="B291" s="1">
        <v>1</v>
      </c>
      <c r="C291" s="2" t="s">
        <v>145</v>
      </c>
      <c r="D291" s="3" t="s">
        <v>1472</v>
      </c>
      <c r="E291" s="2" t="s">
        <v>1473</v>
      </c>
      <c r="F291" s="4">
        <v>1940</v>
      </c>
      <c r="G291" s="5">
        <v>23280</v>
      </c>
      <c r="H291" s="6"/>
      <c r="I291" s="7">
        <v>45026</v>
      </c>
      <c r="J291" s="8" t="s">
        <v>31208</v>
      </c>
      <c r="K291" s="9">
        <v>3</v>
      </c>
      <c r="L291" s="7">
        <v>45021</v>
      </c>
      <c r="M291" s="10" t="s">
        <v>176</v>
      </c>
      <c r="N291" s="11" t="s">
        <v>1474</v>
      </c>
      <c r="O291" s="12" t="s">
        <v>52</v>
      </c>
      <c r="P291" s="2" t="s">
        <v>1475</v>
      </c>
      <c r="Q291" s="49" t="s">
        <v>54</v>
      </c>
      <c r="R291" s="13" t="s">
        <v>64</v>
      </c>
      <c r="S291" s="14" t="s">
        <v>1476</v>
      </c>
      <c r="T291" s="49"/>
      <c r="U291" s="50" t="s">
        <v>1472</v>
      </c>
      <c r="V291" s="50" t="s">
        <v>877</v>
      </c>
      <c r="W291" s="50" t="s">
        <v>1477</v>
      </c>
      <c r="X291" s="51">
        <v>1940</v>
      </c>
      <c r="Y291" s="52">
        <v>24832</v>
      </c>
      <c r="Z291" s="50" t="s">
        <v>1478</v>
      </c>
      <c r="BH291" s="85"/>
      <c r="BI291" s="86"/>
      <c r="BJ291" s="804"/>
      <c r="BK291" s="805"/>
      <c r="BL291" s="687"/>
      <c r="BM291" s="806"/>
      <c r="BN291" s="807"/>
      <c r="BO291" s="808"/>
      <c r="BP291" s="809"/>
      <c r="BQ291" s="810"/>
    </row>
    <row r="292" spans="1:69" ht="56.25">
      <c r="A292" s="1">
        <v>5</v>
      </c>
      <c r="B292" s="1">
        <v>2</v>
      </c>
      <c r="C292" s="2" t="s">
        <v>145</v>
      </c>
      <c r="D292" s="3" t="s">
        <v>1479</v>
      </c>
      <c r="E292" s="2" t="s">
        <v>1480</v>
      </c>
      <c r="F292" s="4">
        <v>1940</v>
      </c>
      <c r="G292" s="5">
        <v>23280</v>
      </c>
      <c r="H292" s="6"/>
      <c r="I292" s="7">
        <v>45026</v>
      </c>
      <c r="J292" s="8" t="s">
        <v>32643</v>
      </c>
      <c r="K292" s="9" t="s">
        <v>30174</v>
      </c>
      <c r="L292" s="7">
        <v>45021</v>
      </c>
      <c r="M292" s="10"/>
      <c r="N292" s="11" t="s">
        <v>1474</v>
      </c>
      <c r="O292" s="12" t="s">
        <v>52</v>
      </c>
      <c r="P292" s="8" t="s">
        <v>30624</v>
      </c>
      <c r="Q292" s="49" t="s">
        <v>54</v>
      </c>
      <c r="R292" s="13" t="s">
        <v>64</v>
      </c>
      <c r="S292" s="14" t="s">
        <v>1481</v>
      </c>
      <c r="T292" s="15"/>
      <c r="U292" s="50" t="s">
        <v>1479</v>
      </c>
      <c r="V292" s="50" t="s">
        <v>877</v>
      </c>
      <c r="W292" s="50" t="s">
        <v>1482</v>
      </c>
      <c r="X292" s="51">
        <v>1940</v>
      </c>
      <c r="Y292" s="52">
        <v>24444</v>
      </c>
      <c r="Z292" s="50" t="s">
        <v>1478</v>
      </c>
      <c r="BH292" s="85"/>
      <c r="BI292" s="86"/>
      <c r="BJ292" s="804"/>
      <c r="BK292" s="805"/>
      <c r="BL292" s="687"/>
      <c r="BM292" s="806"/>
      <c r="BN292" s="807"/>
      <c r="BO292" s="808"/>
      <c r="BP292" s="809"/>
      <c r="BQ292" s="810"/>
    </row>
    <row r="293" spans="1:69">
      <c r="A293" s="1">
        <v>1</v>
      </c>
      <c r="B293" s="1">
        <v>1</v>
      </c>
      <c r="C293" s="2" t="s">
        <v>589</v>
      </c>
      <c r="D293" s="3" t="s">
        <v>1483</v>
      </c>
      <c r="E293" s="2" t="s">
        <v>1484</v>
      </c>
      <c r="F293" s="4">
        <v>1958</v>
      </c>
      <c r="G293" s="5">
        <v>23496</v>
      </c>
      <c r="H293" s="6"/>
      <c r="I293" s="7">
        <v>45027</v>
      </c>
      <c r="J293" s="8">
        <v>150</v>
      </c>
      <c r="K293" s="9">
        <v>2</v>
      </c>
      <c r="L293" s="7">
        <v>45014</v>
      </c>
      <c r="M293" s="10" t="s">
        <v>30046</v>
      </c>
      <c r="N293" s="11" t="s">
        <v>73</v>
      </c>
      <c r="O293" s="12" t="s">
        <v>52</v>
      </c>
      <c r="P293" s="2" t="s">
        <v>74</v>
      </c>
      <c r="Q293" s="49"/>
      <c r="R293" s="13" t="s">
        <v>55</v>
      </c>
      <c r="S293" s="14" t="s">
        <v>1485</v>
      </c>
      <c r="T293" s="15"/>
      <c r="U293" s="50" t="s">
        <v>1483</v>
      </c>
      <c r="V293" s="50" t="s">
        <v>1321</v>
      </c>
      <c r="W293" s="50" t="s">
        <v>1486</v>
      </c>
      <c r="X293" s="51">
        <v>1958</v>
      </c>
      <c r="Y293" s="52">
        <v>24457.37</v>
      </c>
      <c r="Z293" s="50" t="s">
        <v>1323</v>
      </c>
      <c r="BH293" s="85"/>
      <c r="BI293" s="86"/>
      <c r="BJ293" s="804"/>
      <c r="BK293" s="797"/>
      <c r="BL293" s="687"/>
      <c r="BM293" s="806"/>
      <c r="BN293" s="807"/>
      <c r="BO293" s="808"/>
      <c r="BP293" s="809"/>
      <c r="BQ293" s="810"/>
    </row>
    <row r="294" spans="1:69">
      <c r="A294" s="1">
        <v>1</v>
      </c>
      <c r="B294" s="1">
        <v>2</v>
      </c>
      <c r="C294" s="2" t="s">
        <v>589</v>
      </c>
      <c r="D294" s="3" t="s">
        <v>1487</v>
      </c>
      <c r="E294" s="2" t="s">
        <v>1488</v>
      </c>
      <c r="F294" s="4">
        <v>1842</v>
      </c>
      <c r="G294" s="5">
        <v>22104</v>
      </c>
      <c r="H294" s="6"/>
      <c r="I294" s="7">
        <v>45027</v>
      </c>
      <c r="J294" s="8" t="s">
        <v>1489</v>
      </c>
      <c r="K294" s="9">
        <v>4</v>
      </c>
      <c r="L294" s="7">
        <v>45014</v>
      </c>
      <c r="M294" s="10" t="s">
        <v>136</v>
      </c>
      <c r="N294" s="11" t="s">
        <v>73</v>
      </c>
      <c r="O294" s="12" t="s">
        <v>52</v>
      </c>
      <c r="P294" s="2" t="s">
        <v>74</v>
      </c>
      <c r="Q294" s="49"/>
      <c r="R294" s="13" t="s">
        <v>55</v>
      </c>
      <c r="S294" s="14" t="s">
        <v>1485</v>
      </c>
      <c r="T294" s="15"/>
      <c r="U294" s="50" t="s">
        <v>1487</v>
      </c>
      <c r="V294" s="50" t="s">
        <v>1321</v>
      </c>
      <c r="W294" s="50" t="s">
        <v>1490</v>
      </c>
      <c r="X294" s="51">
        <v>1842</v>
      </c>
      <c r="Y294" s="52">
        <v>23127.13</v>
      </c>
      <c r="Z294" s="50" t="s">
        <v>1323</v>
      </c>
      <c r="BH294" s="85"/>
      <c r="BI294" s="86"/>
      <c r="BJ294" s="804"/>
      <c r="BK294" s="805"/>
      <c r="BL294" s="687"/>
      <c r="BM294" s="806"/>
      <c r="BN294" s="807"/>
      <c r="BO294" s="808"/>
      <c r="BP294" s="809"/>
      <c r="BQ294" s="810"/>
    </row>
    <row r="295" spans="1:69" ht="22.5">
      <c r="A295" s="1">
        <v>2</v>
      </c>
      <c r="B295" s="1">
        <v>1</v>
      </c>
      <c r="C295" s="2" t="s">
        <v>68</v>
      </c>
      <c r="D295" s="3" t="s">
        <v>1491</v>
      </c>
      <c r="E295" s="2" t="s">
        <v>1492</v>
      </c>
      <c r="F295" s="4">
        <v>1925</v>
      </c>
      <c r="G295" s="5">
        <v>23100</v>
      </c>
      <c r="H295" s="6"/>
      <c r="I295" s="7">
        <v>45028</v>
      </c>
      <c r="J295" s="8" t="s">
        <v>1493</v>
      </c>
      <c r="K295" s="9">
        <v>4</v>
      </c>
      <c r="L295" s="7">
        <v>45025</v>
      </c>
      <c r="M295" s="10"/>
      <c r="N295" s="11" t="s">
        <v>604</v>
      </c>
      <c r="O295" s="12" t="s">
        <v>52</v>
      </c>
      <c r="P295" s="8" t="s">
        <v>30033</v>
      </c>
      <c r="Q295" s="49" t="s">
        <v>54</v>
      </c>
      <c r="R295" s="13" t="s">
        <v>64</v>
      </c>
      <c r="S295" s="14" t="s">
        <v>1494</v>
      </c>
      <c r="T295" s="15"/>
      <c r="U295" s="50" t="s">
        <v>1491</v>
      </c>
      <c r="V295" s="50" t="s">
        <v>1495</v>
      </c>
      <c r="W295" s="50" t="s">
        <v>1496</v>
      </c>
      <c r="X295" s="51">
        <v>1925</v>
      </c>
      <c r="Y295" s="52">
        <v>24640</v>
      </c>
      <c r="Z295" s="50" t="s">
        <v>1497</v>
      </c>
      <c r="BH295" s="85"/>
      <c r="BI295" s="86"/>
      <c r="BJ295" s="804"/>
      <c r="BK295" s="805"/>
      <c r="BL295" s="687"/>
      <c r="BM295" s="806"/>
      <c r="BN295" s="807"/>
      <c r="BO295" s="808"/>
      <c r="BP295" s="809"/>
      <c r="BQ295" s="810"/>
    </row>
    <row r="296" spans="1:69">
      <c r="A296" s="1">
        <v>2</v>
      </c>
      <c r="B296" s="1">
        <v>2</v>
      </c>
      <c r="C296" s="2" t="s">
        <v>59</v>
      </c>
      <c r="D296" s="3" t="s">
        <v>1498</v>
      </c>
      <c r="E296" s="2" t="s">
        <v>1499</v>
      </c>
      <c r="F296" s="4">
        <v>1925</v>
      </c>
      <c r="G296" s="5">
        <v>23100</v>
      </c>
      <c r="H296" s="6"/>
      <c r="I296" s="7">
        <v>45028</v>
      </c>
      <c r="J296" s="8">
        <v>12</v>
      </c>
      <c r="K296" s="9">
        <v>2</v>
      </c>
      <c r="L296" s="7">
        <v>45025</v>
      </c>
      <c r="M296" s="10"/>
      <c r="N296" s="11" t="s">
        <v>32644</v>
      </c>
      <c r="O296" s="12" t="s">
        <v>52</v>
      </c>
      <c r="P296" s="8" t="s">
        <v>32490</v>
      </c>
      <c r="Q296" s="49" t="s">
        <v>54</v>
      </c>
      <c r="R296" s="13" t="s">
        <v>64</v>
      </c>
      <c r="S296" s="14" t="s">
        <v>30352</v>
      </c>
      <c r="T296" s="49"/>
      <c r="U296" s="50" t="s">
        <v>1498</v>
      </c>
      <c r="V296" s="50" t="s">
        <v>1495</v>
      </c>
      <c r="W296" s="50" t="s">
        <v>1500</v>
      </c>
      <c r="X296" s="51">
        <v>1925</v>
      </c>
      <c r="Y296" s="52">
        <v>24640</v>
      </c>
      <c r="Z296" s="50" t="s">
        <v>1497</v>
      </c>
      <c r="BH296" s="85"/>
      <c r="BI296" s="86"/>
      <c r="BJ296" s="804"/>
      <c r="BK296" s="805"/>
      <c r="BL296" s="687"/>
      <c r="BM296" s="806"/>
      <c r="BN296" s="807"/>
      <c r="BO296" s="808"/>
      <c r="BP296" s="809"/>
      <c r="BQ296" s="810"/>
    </row>
    <row r="297" spans="1:69">
      <c r="A297" s="1">
        <v>1</v>
      </c>
      <c r="B297" s="1">
        <v>2</v>
      </c>
      <c r="C297" s="2" t="s">
        <v>589</v>
      </c>
      <c r="D297" s="3" t="s">
        <v>1501</v>
      </c>
      <c r="E297" s="2" t="s">
        <v>1502</v>
      </c>
      <c r="F297" s="4">
        <v>1958</v>
      </c>
      <c r="G297" s="5">
        <v>23496</v>
      </c>
      <c r="H297" s="6"/>
      <c r="I297" s="7">
        <v>45029</v>
      </c>
      <c r="J297" s="8" t="s">
        <v>32645</v>
      </c>
      <c r="K297" s="9">
        <v>2</v>
      </c>
      <c r="L297" s="7">
        <v>45019</v>
      </c>
      <c r="M297" s="10" t="s">
        <v>32585</v>
      </c>
      <c r="N297" s="11" t="s">
        <v>288</v>
      </c>
      <c r="O297" s="12" t="s">
        <v>52</v>
      </c>
      <c r="P297" s="8" t="s">
        <v>74</v>
      </c>
      <c r="Q297" s="49"/>
      <c r="R297" s="13" t="s">
        <v>55</v>
      </c>
      <c r="S297" s="14" t="s">
        <v>1503</v>
      </c>
      <c r="T297" s="15"/>
      <c r="U297" s="50" t="s">
        <v>1501</v>
      </c>
      <c r="V297" s="50" t="s">
        <v>1389</v>
      </c>
      <c r="W297" s="50" t="s">
        <v>1504</v>
      </c>
      <c r="X297" s="51">
        <v>1958</v>
      </c>
      <c r="Y297" s="52">
        <v>24457.4</v>
      </c>
      <c r="Z297" s="50" t="s">
        <v>30058</v>
      </c>
      <c r="BH297" s="85"/>
      <c r="BI297" s="86"/>
      <c r="BJ297" s="804"/>
      <c r="BK297" s="805"/>
      <c r="BL297" s="687"/>
      <c r="BM297" s="806"/>
      <c r="BN297" s="807"/>
      <c r="BO297" s="808"/>
      <c r="BP297" s="809"/>
      <c r="BQ297" s="810"/>
    </row>
    <row r="298" spans="1:69">
      <c r="A298" s="1">
        <v>1</v>
      </c>
      <c r="B298" s="1">
        <v>5</v>
      </c>
      <c r="C298" s="2" t="s">
        <v>589</v>
      </c>
      <c r="D298" s="3" t="s">
        <v>1505</v>
      </c>
      <c r="E298" s="2" t="s">
        <v>1506</v>
      </c>
      <c r="F298" s="4">
        <v>1922</v>
      </c>
      <c r="G298" s="5">
        <v>23064</v>
      </c>
      <c r="H298" s="6"/>
      <c r="I298" s="7">
        <v>45029</v>
      </c>
      <c r="J298" s="8" t="s">
        <v>32646</v>
      </c>
      <c r="K298" s="9">
        <v>4</v>
      </c>
      <c r="L298" s="7">
        <v>45021</v>
      </c>
      <c r="M298" s="10" t="s">
        <v>1507</v>
      </c>
      <c r="N298" s="11" t="s">
        <v>73</v>
      </c>
      <c r="O298" s="12" t="s">
        <v>52</v>
      </c>
      <c r="P298" s="2" t="s">
        <v>74</v>
      </c>
      <c r="Q298" s="49"/>
      <c r="R298" s="13" t="s">
        <v>55</v>
      </c>
      <c r="S298" s="14" t="s">
        <v>1508</v>
      </c>
      <c r="T298" s="15"/>
      <c r="U298" s="50" t="s">
        <v>1505</v>
      </c>
      <c r="V298" s="50" t="s">
        <v>1509</v>
      </c>
      <c r="W298" s="50" t="s">
        <v>1510</v>
      </c>
      <c r="X298" s="51">
        <v>1922</v>
      </c>
      <c r="Y298" s="52">
        <v>24131.43</v>
      </c>
      <c r="Z298" s="50" t="s">
        <v>30172</v>
      </c>
      <c r="BH298" s="825"/>
      <c r="BI298" s="232"/>
      <c r="BJ298" s="796"/>
      <c r="BK298" s="797"/>
      <c r="BL298" s="688"/>
      <c r="BM298" s="799"/>
      <c r="BN298" s="800"/>
      <c r="BO298" s="825"/>
      <c r="BP298" s="802"/>
      <c r="BQ298" s="803"/>
    </row>
    <row r="299" spans="1:69">
      <c r="A299" s="1">
        <v>1</v>
      </c>
      <c r="B299" s="1">
        <v>3</v>
      </c>
      <c r="C299" s="2" t="s">
        <v>589</v>
      </c>
      <c r="D299" s="3" t="s">
        <v>1511</v>
      </c>
      <c r="E299" s="2" t="s">
        <v>1512</v>
      </c>
      <c r="F299" s="4">
        <v>1958</v>
      </c>
      <c r="G299" s="5">
        <v>23496</v>
      </c>
      <c r="H299" s="6"/>
      <c r="I299" s="7">
        <v>45029</v>
      </c>
      <c r="J299" s="8">
        <v>56</v>
      </c>
      <c r="K299" s="9">
        <v>3</v>
      </c>
      <c r="L299" s="7">
        <v>45021</v>
      </c>
      <c r="M299" s="10" t="s">
        <v>72</v>
      </c>
      <c r="N299" s="11" t="s">
        <v>73</v>
      </c>
      <c r="O299" s="12" t="s">
        <v>52</v>
      </c>
      <c r="P299" s="2" t="s">
        <v>74</v>
      </c>
      <c r="Q299" s="49"/>
      <c r="R299" s="13" t="s">
        <v>55</v>
      </c>
      <c r="S299" s="14" t="s">
        <v>1513</v>
      </c>
      <c r="T299" s="15"/>
      <c r="U299" s="50" t="s">
        <v>1511</v>
      </c>
      <c r="V299" s="50" t="s">
        <v>1509</v>
      </c>
      <c r="W299" s="50" t="s">
        <v>1514</v>
      </c>
      <c r="X299" s="51">
        <v>1958</v>
      </c>
      <c r="Y299" s="52">
        <v>24457.39</v>
      </c>
      <c r="Z299" s="50" t="s">
        <v>30172</v>
      </c>
      <c r="BH299" s="825"/>
      <c r="BI299" s="232"/>
      <c r="BJ299" s="796"/>
      <c r="BK299" s="797"/>
      <c r="BL299" s="688"/>
      <c r="BM299" s="799"/>
      <c r="BN299" s="800"/>
      <c r="BO299" s="825"/>
      <c r="BP299" s="802"/>
      <c r="BQ299" s="803"/>
    </row>
    <row r="300" spans="1:69">
      <c r="A300" s="1">
        <v>1</v>
      </c>
      <c r="B300" s="1">
        <v>4</v>
      </c>
      <c r="C300" s="2" t="s">
        <v>589</v>
      </c>
      <c r="D300" s="3" t="s">
        <v>1515</v>
      </c>
      <c r="E300" s="2" t="s">
        <v>1516</v>
      </c>
      <c r="F300" s="4">
        <v>1958</v>
      </c>
      <c r="G300" s="5">
        <v>23496</v>
      </c>
      <c r="H300" s="6"/>
      <c r="I300" s="7">
        <v>45029</v>
      </c>
      <c r="J300" s="8" t="s">
        <v>29684</v>
      </c>
      <c r="K300" s="9">
        <v>2</v>
      </c>
      <c r="L300" s="7">
        <v>45021</v>
      </c>
      <c r="M300" s="10" t="s">
        <v>30046</v>
      </c>
      <c r="N300" s="11" t="s">
        <v>288</v>
      </c>
      <c r="O300" s="12" t="s">
        <v>52</v>
      </c>
      <c r="P300" s="8" t="s">
        <v>74</v>
      </c>
      <c r="Q300" s="49"/>
      <c r="R300" s="13" t="s">
        <v>55</v>
      </c>
      <c r="S300" s="14" t="s">
        <v>1517</v>
      </c>
      <c r="T300" s="15"/>
      <c r="U300" s="50" t="s">
        <v>1515</v>
      </c>
      <c r="V300" s="50" t="s">
        <v>1509</v>
      </c>
      <c r="W300" s="50" t="s">
        <v>1518</v>
      </c>
      <c r="X300" s="51">
        <v>1958</v>
      </c>
      <c r="Y300" s="52">
        <v>24457.39</v>
      </c>
      <c r="Z300" s="50" t="s">
        <v>30172</v>
      </c>
      <c r="BH300" s="825"/>
      <c r="BI300" s="232"/>
      <c r="BJ300" s="796"/>
      <c r="BK300" s="797"/>
      <c r="BL300" s="688"/>
      <c r="BM300" s="799"/>
      <c r="BN300" s="800"/>
      <c r="BO300" s="801"/>
      <c r="BP300" s="802"/>
      <c r="BQ300" s="803"/>
    </row>
    <row r="301" spans="1:69" ht="45">
      <c r="A301" s="1">
        <v>1</v>
      </c>
      <c r="B301" s="1">
        <v>1</v>
      </c>
      <c r="C301" s="2" t="s">
        <v>48</v>
      </c>
      <c r="D301" s="3" t="s">
        <v>1519</v>
      </c>
      <c r="E301" s="2" t="s">
        <v>1520</v>
      </c>
      <c r="F301" s="4">
        <v>1953</v>
      </c>
      <c r="G301" s="5">
        <v>23436</v>
      </c>
      <c r="H301" s="6" t="s">
        <v>168</v>
      </c>
      <c r="I301" s="7">
        <v>45029</v>
      </c>
      <c r="J301" s="8" t="s">
        <v>30625</v>
      </c>
      <c r="K301" s="9">
        <v>3</v>
      </c>
      <c r="L301" s="7">
        <v>45027</v>
      </c>
      <c r="M301" s="10"/>
      <c r="N301" s="11" t="s">
        <v>31209</v>
      </c>
      <c r="O301" s="12" t="s">
        <v>52</v>
      </c>
      <c r="P301" s="8" t="s">
        <v>29881</v>
      </c>
      <c r="Q301" s="49" t="s">
        <v>54</v>
      </c>
      <c r="R301" s="13" t="s">
        <v>55</v>
      </c>
      <c r="S301" s="14" t="s">
        <v>30175</v>
      </c>
      <c r="T301" s="49"/>
      <c r="U301" s="50" t="s">
        <v>1519</v>
      </c>
      <c r="V301" s="50" t="s">
        <v>1521</v>
      </c>
      <c r="W301" s="50" t="s">
        <v>1522</v>
      </c>
      <c r="X301" s="51">
        <v>1953</v>
      </c>
      <c r="Y301" s="52">
        <v>24982.776000000002</v>
      </c>
      <c r="Z301" s="50" t="s">
        <v>31210</v>
      </c>
      <c r="BH301" s="825"/>
      <c r="BI301" s="232"/>
      <c r="BJ301" s="796"/>
      <c r="BK301" s="797"/>
      <c r="BL301" s="688"/>
      <c r="BM301" s="799"/>
      <c r="BN301" s="800"/>
      <c r="BO301" s="801"/>
      <c r="BP301" s="802"/>
      <c r="BQ301" s="803"/>
    </row>
    <row r="302" spans="1:69">
      <c r="A302" s="1">
        <v>2</v>
      </c>
      <c r="B302" s="1">
        <v>1</v>
      </c>
      <c r="C302" s="2" t="s">
        <v>145</v>
      </c>
      <c r="D302" s="3" t="s">
        <v>1523</v>
      </c>
      <c r="E302" s="2" t="s">
        <v>1524</v>
      </c>
      <c r="F302" s="4">
        <v>1916</v>
      </c>
      <c r="G302" s="6">
        <v>22992</v>
      </c>
      <c r="H302" s="6"/>
      <c r="I302" s="7">
        <v>45030</v>
      </c>
      <c r="J302" s="8" t="s">
        <v>32647</v>
      </c>
      <c r="K302" s="9">
        <v>2</v>
      </c>
      <c r="L302" s="7">
        <v>45028</v>
      </c>
      <c r="M302" s="10" t="s">
        <v>32648</v>
      </c>
      <c r="N302" s="11" t="s">
        <v>1149</v>
      </c>
      <c r="O302" s="12" t="s">
        <v>52</v>
      </c>
      <c r="P302" s="8" t="s">
        <v>1150</v>
      </c>
      <c r="Q302" s="49" t="s">
        <v>54</v>
      </c>
      <c r="R302" s="13" t="s">
        <v>55</v>
      </c>
      <c r="S302" s="14" t="s">
        <v>1464</v>
      </c>
      <c r="T302" s="15"/>
      <c r="U302" s="50" t="s">
        <v>1523</v>
      </c>
      <c r="V302" s="50" t="s">
        <v>1525</v>
      </c>
      <c r="W302" s="50" t="s">
        <v>1526</v>
      </c>
      <c r="X302" s="51">
        <v>1916</v>
      </c>
      <c r="Y302" s="52">
        <v>24179.919999999998</v>
      </c>
      <c r="Z302" s="50" t="s">
        <v>1527</v>
      </c>
      <c r="BH302" s="825"/>
      <c r="BI302" s="232"/>
      <c r="BJ302" s="796"/>
      <c r="BK302" s="797"/>
      <c r="BL302" s="688"/>
      <c r="BM302" s="799"/>
      <c r="BN302" s="800"/>
      <c r="BO302" s="801"/>
      <c r="BP302" s="802"/>
      <c r="BQ302" s="803"/>
    </row>
    <row r="303" spans="1:69">
      <c r="A303" s="1">
        <v>2</v>
      </c>
      <c r="B303" s="1">
        <v>2</v>
      </c>
      <c r="C303" s="2" t="s">
        <v>145</v>
      </c>
      <c r="D303" s="3" t="s">
        <v>1528</v>
      </c>
      <c r="E303" s="2" t="s">
        <v>1529</v>
      </c>
      <c r="F303" s="4">
        <v>1916</v>
      </c>
      <c r="G303" s="5">
        <v>22992</v>
      </c>
      <c r="H303" s="6"/>
      <c r="I303" s="7">
        <v>45030</v>
      </c>
      <c r="J303" s="8" t="s">
        <v>31211</v>
      </c>
      <c r="K303" s="9">
        <v>2</v>
      </c>
      <c r="L303" s="7">
        <v>45028</v>
      </c>
      <c r="M303" s="10" t="s">
        <v>30142</v>
      </c>
      <c r="N303" s="11" t="s">
        <v>1149</v>
      </c>
      <c r="O303" s="12" t="s">
        <v>52</v>
      </c>
      <c r="P303" s="8" t="s">
        <v>1150</v>
      </c>
      <c r="Q303" s="49" t="s">
        <v>54</v>
      </c>
      <c r="R303" s="13" t="s">
        <v>55</v>
      </c>
      <c r="S303" s="14" t="s">
        <v>1530</v>
      </c>
      <c r="T303" s="15"/>
      <c r="U303" s="50" t="s">
        <v>1528</v>
      </c>
      <c r="V303" s="50" t="s">
        <v>1525</v>
      </c>
      <c r="W303" s="50" t="s">
        <v>1531</v>
      </c>
      <c r="X303" s="51">
        <v>1916</v>
      </c>
      <c r="Y303" s="52">
        <v>24179.919999999998</v>
      </c>
      <c r="Z303" s="50" t="s">
        <v>1527</v>
      </c>
      <c r="BH303" s="825"/>
      <c r="BI303" s="232"/>
      <c r="BJ303" s="796"/>
      <c r="BK303" s="797"/>
      <c r="BL303" s="688"/>
      <c r="BM303" s="799"/>
      <c r="BN303" s="800"/>
      <c r="BO303" s="801"/>
      <c r="BP303" s="802"/>
      <c r="BQ303" s="803"/>
    </row>
    <row r="304" spans="1:69" ht="45">
      <c r="A304" s="1">
        <v>2</v>
      </c>
      <c r="B304" s="1">
        <v>3</v>
      </c>
      <c r="C304" s="2" t="s">
        <v>145</v>
      </c>
      <c r="D304" s="3" t="s">
        <v>1532</v>
      </c>
      <c r="E304" s="2" t="s">
        <v>1533</v>
      </c>
      <c r="F304" s="4">
        <v>1940</v>
      </c>
      <c r="G304" s="5">
        <v>23280</v>
      </c>
      <c r="H304" s="6"/>
      <c r="I304" s="7">
        <v>45030</v>
      </c>
      <c r="J304" s="8" t="s">
        <v>32649</v>
      </c>
      <c r="K304" s="9">
        <v>3</v>
      </c>
      <c r="L304" s="7">
        <v>45029</v>
      </c>
      <c r="M304" s="10"/>
      <c r="N304" s="11" t="s">
        <v>32650</v>
      </c>
      <c r="O304" s="12" t="s">
        <v>52</v>
      </c>
      <c r="P304" s="8" t="s">
        <v>28831</v>
      </c>
      <c r="Q304" s="49" t="s">
        <v>54</v>
      </c>
      <c r="R304" s="13" t="s">
        <v>64</v>
      </c>
      <c r="S304" s="14" t="s">
        <v>1534</v>
      </c>
      <c r="T304" s="49"/>
      <c r="U304" s="50" t="s">
        <v>1532</v>
      </c>
      <c r="V304" s="50" t="s">
        <v>662</v>
      </c>
      <c r="W304" s="50" t="s">
        <v>1535</v>
      </c>
      <c r="X304" s="51">
        <v>1940</v>
      </c>
      <c r="Y304" s="52">
        <v>24444</v>
      </c>
      <c r="Z304" s="50" t="s">
        <v>1536</v>
      </c>
      <c r="BH304" s="825"/>
      <c r="BI304" s="232"/>
      <c r="BJ304" s="796"/>
      <c r="BK304" s="797"/>
      <c r="BL304" s="688"/>
      <c r="BM304" s="799"/>
      <c r="BN304" s="800"/>
      <c r="BO304" s="801"/>
      <c r="BP304" s="802"/>
      <c r="BQ304" s="803"/>
    </row>
    <row r="305" spans="1:69">
      <c r="A305" s="1">
        <v>2</v>
      </c>
      <c r="B305" s="1">
        <v>5</v>
      </c>
      <c r="C305" s="2" t="s">
        <v>103</v>
      </c>
      <c r="D305" s="3" t="s">
        <v>1537</v>
      </c>
      <c r="E305" s="2" t="s">
        <v>1538</v>
      </c>
      <c r="F305" s="4">
        <v>1815</v>
      </c>
      <c r="G305" s="5">
        <v>21780</v>
      </c>
      <c r="H305" s="6" t="s">
        <v>254</v>
      </c>
      <c r="I305" s="7">
        <v>45030</v>
      </c>
      <c r="J305" s="8" t="s">
        <v>1539</v>
      </c>
      <c r="K305" s="9">
        <v>4</v>
      </c>
      <c r="L305" s="7">
        <v>45029</v>
      </c>
      <c r="M305" s="10"/>
      <c r="N305" s="11" t="s">
        <v>234</v>
      </c>
      <c r="O305" s="12" t="s">
        <v>52</v>
      </c>
      <c r="P305" s="2" t="s">
        <v>1540</v>
      </c>
      <c r="Q305" s="8" t="s">
        <v>31064</v>
      </c>
      <c r="R305" s="13" t="s">
        <v>55</v>
      </c>
      <c r="S305" s="14" t="s">
        <v>1541</v>
      </c>
      <c r="T305" s="15"/>
      <c r="U305" s="50" t="s">
        <v>1537</v>
      </c>
      <c r="V305" s="50" t="s">
        <v>1542</v>
      </c>
      <c r="W305" s="50" t="s">
        <v>1543</v>
      </c>
      <c r="X305" s="51">
        <v>1815</v>
      </c>
      <c r="Y305" s="52">
        <v>22781.88</v>
      </c>
      <c r="Z305" s="50" t="s">
        <v>1536</v>
      </c>
      <c r="BH305" s="825"/>
      <c r="BI305" s="232"/>
      <c r="BJ305" s="796"/>
      <c r="BK305" s="797"/>
      <c r="BL305" s="688"/>
      <c r="BM305" s="799"/>
      <c r="BN305" s="800"/>
      <c r="BO305" s="825"/>
      <c r="BP305" s="801"/>
      <c r="BQ305" s="803"/>
    </row>
    <row r="306" spans="1:69">
      <c r="A306" s="1">
        <v>2</v>
      </c>
      <c r="B306" s="1">
        <v>6</v>
      </c>
      <c r="C306" s="2" t="s">
        <v>48</v>
      </c>
      <c r="D306" s="3" t="s">
        <v>1544</v>
      </c>
      <c r="E306" s="2" t="s">
        <v>1545</v>
      </c>
      <c r="F306" s="4">
        <v>1960</v>
      </c>
      <c r="G306" s="5">
        <v>23520</v>
      </c>
      <c r="H306" s="6" t="s">
        <v>168</v>
      </c>
      <c r="I306" s="7">
        <v>45030</v>
      </c>
      <c r="J306" s="8" t="s">
        <v>30626</v>
      </c>
      <c r="K306" s="9">
        <v>2</v>
      </c>
      <c r="L306" s="7">
        <v>45029</v>
      </c>
      <c r="M306" s="10" t="s">
        <v>30142</v>
      </c>
      <c r="N306" s="11" t="s">
        <v>95</v>
      </c>
      <c r="O306" s="12" t="s">
        <v>52</v>
      </c>
      <c r="P306" s="8" t="s">
        <v>83</v>
      </c>
      <c r="Q306" s="49" t="s">
        <v>84</v>
      </c>
      <c r="R306" s="13" t="s">
        <v>55</v>
      </c>
      <c r="S306" s="14" t="s">
        <v>1546</v>
      </c>
      <c r="T306" s="49"/>
      <c r="U306" s="50" t="s">
        <v>1544</v>
      </c>
      <c r="V306" s="50" t="s">
        <v>1542</v>
      </c>
      <c r="W306" s="50" t="s">
        <v>1547</v>
      </c>
      <c r="X306" s="51">
        <v>1960</v>
      </c>
      <c r="Y306" s="52">
        <v>24500</v>
      </c>
      <c r="Z306" s="50" t="s">
        <v>1536</v>
      </c>
      <c r="BH306" s="825"/>
      <c r="BI306" s="232"/>
      <c r="BJ306" s="796"/>
      <c r="BK306" s="797"/>
      <c r="BL306" s="688"/>
      <c r="BM306" s="799"/>
      <c r="BN306" s="800"/>
      <c r="BO306" s="801"/>
      <c r="BP306" s="802"/>
      <c r="BQ306" s="803"/>
    </row>
    <row r="307" spans="1:69">
      <c r="A307" s="1">
        <v>2</v>
      </c>
      <c r="B307" s="1">
        <v>7</v>
      </c>
      <c r="C307" s="2" t="s">
        <v>48</v>
      </c>
      <c r="D307" s="3" t="s">
        <v>1548</v>
      </c>
      <c r="E307" s="2" t="s">
        <v>1549</v>
      </c>
      <c r="F307" s="4">
        <v>1960</v>
      </c>
      <c r="G307" s="5">
        <v>23520</v>
      </c>
      <c r="H307" s="6" t="s">
        <v>168</v>
      </c>
      <c r="I307" s="7">
        <v>45030</v>
      </c>
      <c r="J307" s="8" t="s">
        <v>30627</v>
      </c>
      <c r="K307" s="9">
        <v>2</v>
      </c>
      <c r="L307" s="7">
        <v>45029</v>
      </c>
      <c r="M307" s="10" t="s">
        <v>32648</v>
      </c>
      <c r="N307" s="11" t="s">
        <v>95</v>
      </c>
      <c r="O307" s="12" t="s">
        <v>52</v>
      </c>
      <c r="P307" s="8" t="s">
        <v>83</v>
      </c>
      <c r="Q307" s="49" t="s">
        <v>84</v>
      </c>
      <c r="R307" s="13" t="s">
        <v>55</v>
      </c>
      <c r="S307" s="14" t="s">
        <v>248</v>
      </c>
      <c r="T307" s="49"/>
      <c r="U307" s="50" t="s">
        <v>1548</v>
      </c>
      <c r="V307" s="50" t="s">
        <v>1542</v>
      </c>
      <c r="W307" s="50" t="s">
        <v>1550</v>
      </c>
      <c r="X307" s="51">
        <v>1960</v>
      </c>
      <c r="Y307" s="52">
        <v>24500</v>
      </c>
      <c r="Z307" s="50" t="s">
        <v>1536</v>
      </c>
      <c r="BH307" s="825"/>
      <c r="BI307" s="232"/>
      <c r="BJ307" s="796"/>
      <c r="BK307" s="797"/>
      <c r="BL307" s="688"/>
      <c r="BM307" s="799"/>
      <c r="BN307" s="800"/>
      <c r="BO307" s="801"/>
      <c r="BP307" s="802"/>
      <c r="BQ307" s="803"/>
    </row>
    <row r="308" spans="1:69">
      <c r="A308" s="1">
        <v>3</v>
      </c>
      <c r="B308" s="1">
        <v>1</v>
      </c>
      <c r="C308" s="2" t="s">
        <v>145</v>
      </c>
      <c r="D308" s="3" t="s">
        <v>1551</v>
      </c>
      <c r="E308" s="2" t="s">
        <v>1552</v>
      </c>
      <c r="F308" s="4">
        <v>1917</v>
      </c>
      <c r="G308" s="5">
        <v>23004</v>
      </c>
      <c r="H308" s="6"/>
      <c r="I308" s="7">
        <v>45033</v>
      </c>
      <c r="J308" s="8" t="s">
        <v>1553</v>
      </c>
      <c r="K308" s="9">
        <v>1</v>
      </c>
      <c r="L308" s="7">
        <v>45029</v>
      </c>
      <c r="M308" s="10"/>
      <c r="N308" s="11" t="s">
        <v>82</v>
      </c>
      <c r="O308" s="12" t="s">
        <v>52</v>
      </c>
      <c r="P308" s="2" t="s">
        <v>83</v>
      </c>
      <c r="Q308" s="49" t="s">
        <v>84</v>
      </c>
      <c r="R308" s="13" t="s">
        <v>55</v>
      </c>
      <c r="S308" s="14" t="s">
        <v>1554</v>
      </c>
      <c r="T308" s="15"/>
      <c r="U308" s="50" t="s">
        <v>31212</v>
      </c>
      <c r="V308" s="50" t="s">
        <v>32651</v>
      </c>
      <c r="W308" s="50" t="s">
        <v>30628</v>
      </c>
      <c r="X308" s="51">
        <v>1917</v>
      </c>
      <c r="Y308" s="52">
        <v>23962.5</v>
      </c>
      <c r="Z308" s="50" t="s">
        <v>32652</v>
      </c>
      <c r="BH308" s="825"/>
      <c r="BI308" s="232"/>
      <c r="BJ308" s="796"/>
      <c r="BK308" s="797"/>
      <c r="BL308" s="688"/>
      <c r="BM308" s="799"/>
      <c r="BN308" s="800"/>
      <c r="BO308" s="825"/>
      <c r="BP308" s="802"/>
      <c r="BQ308" s="803"/>
    </row>
    <row r="309" spans="1:69">
      <c r="A309" s="1">
        <v>3</v>
      </c>
      <c r="B309" s="1">
        <v>2</v>
      </c>
      <c r="C309" s="2" t="s">
        <v>145</v>
      </c>
      <c r="D309" s="3" t="s">
        <v>1555</v>
      </c>
      <c r="E309" s="2" t="s">
        <v>1556</v>
      </c>
      <c r="F309" s="4">
        <v>1979</v>
      </c>
      <c r="G309" s="5">
        <f>F309*12</f>
        <v>23748</v>
      </c>
      <c r="H309" s="6"/>
      <c r="I309" s="7">
        <v>45033</v>
      </c>
      <c r="J309" s="8" t="s">
        <v>32653</v>
      </c>
      <c r="K309" s="9">
        <v>3</v>
      </c>
      <c r="L309" s="7">
        <v>45030</v>
      </c>
      <c r="M309" s="10"/>
      <c r="N309" s="11" t="s">
        <v>181</v>
      </c>
      <c r="O309" s="12" t="s">
        <v>52</v>
      </c>
      <c r="P309" s="2" t="s">
        <v>186</v>
      </c>
      <c r="Q309" s="49" t="s">
        <v>54</v>
      </c>
      <c r="R309" s="13" t="s">
        <v>55</v>
      </c>
      <c r="S309" s="14" t="s">
        <v>1327</v>
      </c>
      <c r="T309" s="15"/>
      <c r="U309" s="50" t="s">
        <v>1555</v>
      </c>
      <c r="V309" s="50" t="s">
        <v>1557</v>
      </c>
      <c r="W309" s="50" t="s">
        <v>1558</v>
      </c>
      <c r="X309" s="51">
        <v>1980</v>
      </c>
      <c r="Y309" s="52">
        <v>24948</v>
      </c>
      <c r="Z309" s="50" t="s">
        <v>1559</v>
      </c>
      <c r="BH309" s="825"/>
      <c r="BI309" s="232"/>
      <c r="BJ309" s="796"/>
      <c r="BK309" s="797"/>
      <c r="BL309" s="688"/>
      <c r="BM309" s="799"/>
      <c r="BN309" s="800"/>
      <c r="BO309" s="825"/>
      <c r="BP309" s="802"/>
      <c r="BQ309" s="803"/>
    </row>
    <row r="310" spans="1:69">
      <c r="A310" s="1">
        <v>1</v>
      </c>
      <c r="B310" s="1">
        <v>4</v>
      </c>
      <c r="C310" s="2" t="s">
        <v>589</v>
      </c>
      <c r="D310" s="3" t="s">
        <v>1560</v>
      </c>
      <c r="E310" s="2" t="s">
        <v>1561</v>
      </c>
      <c r="F310" s="4">
        <v>1939</v>
      </c>
      <c r="G310" s="5">
        <v>23268</v>
      </c>
      <c r="H310" s="6"/>
      <c r="I310" s="7">
        <v>45034</v>
      </c>
      <c r="J310" s="8" t="s">
        <v>31213</v>
      </c>
      <c r="K310" s="9">
        <v>4</v>
      </c>
      <c r="L310" s="7">
        <v>45021</v>
      </c>
      <c r="M310" s="10" t="s">
        <v>72</v>
      </c>
      <c r="N310" s="11" t="s">
        <v>177</v>
      </c>
      <c r="O310" s="12" t="s">
        <v>52</v>
      </c>
      <c r="P310" s="8" t="s">
        <v>74</v>
      </c>
      <c r="Q310" s="49"/>
      <c r="R310" s="13" t="s">
        <v>55</v>
      </c>
      <c r="S310" s="14" t="s">
        <v>1233</v>
      </c>
      <c r="T310" s="15"/>
      <c r="U310" s="50" t="s">
        <v>1560</v>
      </c>
      <c r="V310" s="50" t="s">
        <v>1562</v>
      </c>
      <c r="W310" s="50" t="s">
        <v>1563</v>
      </c>
      <c r="X310" s="51">
        <v>1939</v>
      </c>
      <c r="Y310" s="52">
        <v>24344.86</v>
      </c>
      <c r="Z310" s="50" t="s">
        <v>1471</v>
      </c>
      <c r="BH310" s="825"/>
      <c r="BI310" s="232"/>
      <c r="BJ310" s="796"/>
      <c r="BK310" s="797"/>
      <c r="BL310" s="688"/>
      <c r="BM310" s="799"/>
      <c r="BN310" s="800"/>
      <c r="BO310" s="801"/>
      <c r="BP310" s="802"/>
      <c r="BQ310" s="803"/>
    </row>
    <row r="311" spans="1:69">
      <c r="A311" s="1">
        <v>1</v>
      </c>
      <c r="B311" s="1">
        <v>1</v>
      </c>
      <c r="C311" s="2" t="s">
        <v>589</v>
      </c>
      <c r="D311" s="3" t="s">
        <v>1564</v>
      </c>
      <c r="E311" s="2" t="s">
        <v>1565</v>
      </c>
      <c r="F311" s="4">
        <v>1849</v>
      </c>
      <c r="G311" s="5">
        <v>22188</v>
      </c>
      <c r="H311" s="6"/>
      <c r="I311" s="7">
        <v>45034</v>
      </c>
      <c r="J311" s="8">
        <v>95</v>
      </c>
      <c r="K311" s="9">
        <v>2</v>
      </c>
      <c r="L311" s="7">
        <v>45021</v>
      </c>
      <c r="M311" s="10" t="s">
        <v>136</v>
      </c>
      <c r="N311" s="11" t="s">
        <v>73</v>
      </c>
      <c r="O311" s="12" t="s">
        <v>52</v>
      </c>
      <c r="P311" s="8" t="s">
        <v>74</v>
      </c>
      <c r="Q311" s="49"/>
      <c r="R311" s="13" t="s">
        <v>55</v>
      </c>
      <c r="S311" s="14" t="s">
        <v>1566</v>
      </c>
      <c r="T311" s="15"/>
      <c r="U311" s="50" t="s">
        <v>1564</v>
      </c>
      <c r="V311" s="50" t="s">
        <v>1509</v>
      </c>
      <c r="W311" s="50" t="s">
        <v>1567</v>
      </c>
      <c r="X311" s="51">
        <v>1849</v>
      </c>
      <c r="Y311" s="52">
        <v>23187.58</v>
      </c>
      <c r="Z311" s="50" t="s">
        <v>1568</v>
      </c>
      <c r="BH311" s="825"/>
      <c r="BI311" s="232"/>
      <c r="BJ311" s="796"/>
      <c r="BK311" s="797"/>
      <c r="BL311" s="688"/>
      <c r="BM311" s="799"/>
      <c r="BN311" s="800"/>
      <c r="BO311" s="801"/>
      <c r="BP311" s="802"/>
      <c r="BQ311" s="803"/>
    </row>
    <row r="312" spans="1:69">
      <c r="A312" s="1">
        <v>1</v>
      </c>
      <c r="B312" s="1">
        <v>2</v>
      </c>
      <c r="C312" s="2" t="s">
        <v>589</v>
      </c>
      <c r="D312" s="3" t="s">
        <v>1569</v>
      </c>
      <c r="E312" s="2" t="s">
        <v>1570</v>
      </c>
      <c r="F312" s="4">
        <v>1958</v>
      </c>
      <c r="G312" s="5">
        <v>23496</v>
      </c>
      <c r="H312" s="6"/>
      <c r="I312" s="7">
        <v>45034</v>
      </c>
      <c r="J312" s="8" t="s">
        <v>1571</v>
      </c>
      <c r="K312" s="9">
        <v>3</v>
      </c>
      <c r="L312" s="7">
        <v>45021</v>
      </c>
      <c r="M312" s="10" t="s">
        <v>30059</v>
      </c>
      <c r="N312" s="11" t="s">
        <v>288</v>
      </c>
      <c r="O312" s="12" t="s">
        <v>52</v>
      </c>
      <c r="P312" s="2" t="s">
        <v>74</v>
      </c>
      <c r="Q312" s="49"/>
      <c r="R312" s="13" t="s">
        <v>55</v>
      </c>
      <c r="S312" s="14" t="s">
        <v>1572</v>
      </c>
      <c r="T312" s="15"/>
      <c r="U312" s="50" t="s">
        <v>1569</v>
      </c>
      <c r="V312" s="50" t="s">
        <v>1509</v>
      </c>
      <c r="W312" s="50" t="s">
        <v>1573</v>
      </c>
      <c r="X312" s="51">
        <v>1958</v>
      </c>
      <c r="Y312" s="52">
        <v>24583.27</v>
      </c>
      <c r="Z312" s="50" t="s">
        <v>1568</v>
      </c>
      <c r="BH312" s="825"/>
      <c r="BI312" s="232"/>
      <c r="BJ312" s="796"/>
      <c r="BK312" s="797"/>
      <c r="BL312" s="688"/>
      <c r="BM312" s="799"/>
      <c r="BN312" s="800"/>
      <c r="BO312" s="825"/>
      <c r="BP312" s="802"/>
      <c r="BQ312" s="803"/>
    </row>
    <row r="313" spans="1:69">
      <c r="A313" s="1">
        <v>8</v>
      </c>
      <c r="B313" s="1">
        <v>1</v>
      </c>
      <c r="C313" s="2" t="s">
        <v>589</v>
      </c>
      <c r="D313" s="3" t="s">
        <v>1574</v>
      </c>
      <c r="E313" s="2" t="s">
        <v>1575</v>
      </c>
      <c r="F313" s="4">
        <v>1944</v>
      </c>
      <c r="G313" s="5">
        <v>23328</v>
      </c>
      <c r="H313" s="6"/>
      <c r="I313" s="7">
        <v>45035</v>
      </c>
      <c r="J313" s="8" t="s">
        <v>30060</v>
      </c>
      <c r="K313" s="9">
        <v>2</v>
      </c>
      <c r="L313" s="7">
        <v>45028</v>
      </c>
      <c r="M313" s="10" t="s">
        <v>72</v>
      </c>
      <c r="N313" s="11" t="s">
        <v>288</v>
      </c>
      <c r="O313" s="12" t="s">
        <v>52</v>
      </c>
      <c r="P313" s="8" t="s">
        <v>74</v>
      </c>
      <c r="Q313" s="49"/>
      <c r="R313" s="13" t="s">
        <v>55</v>
      </c>
      <c r="S313" s="14" t="s">
        <v>1576</v>
      </c>
      <c r="T313" s="49"/>
      <c r="U313" s="50" t="s">
        <v>31214</v>
      </c>
      <c r="V313" s="50" t="s">
        <v>31215</v>
      </c>
      <c r="W313" s="50" t="s">
        <v>32654</v>
      </c>
      <c r="X313" s="51">
        <v>1944</v>
      </c>
      <c r="Y313" s="52">
        <v>24282.5</v>
      </c>
      <c r="Z313" s="50" t="s">
        <v>30061</v>
      </c>
      <c r="BH313" s="825"/>
      <c r="BI313" s="232"/>
      <c r="BJ313" s="796"/>
      <c r="BK313" s="797"/>
      <c r="BL313" s="688"/>
      <c r="BM313" s="799"/>
      <c r="BN313" s="800"/>
      <c r="BO313" s="801"/>
      <c r="BP313" s="802"/>
      <c r="BQ313" s="803"/>
    </row>
    <row r="314" spans="1:69" ht="22.5">
      <c r="A314" s="1">
        <v>8</v>
      </c>
      <c r="B314" s="1">
        <v>2</v>
      </c>
      <c r="C314" s="2" t="s">
        <v>68</v>
      </c>
      <c r="D314" s="3" t="s">
        <v>1577</v>
      </c>
      <c r="E314" s="2" t="s">
        <v>1578</v>
      </c>
      <c r="F314" s="4">
        <v>1925</v>
      </c>
      <c r="G314" s="5">
        <v>23100</v>
      </c>
      <c r="H314" s="6"/>
      <c r="I314" s="7">
        <v>45035</v>
      </c>
      <c r="J314" s="8" t="s">
        <v>32655</v>
      </c>
      <c r="K314" s="9">
        <v>2</v>
      </c>
      <c r="L314" s="7">
        <v>45029</v>
      </c>
      <c r="M314" s="10"/>
      <c r="N314" s="11" t="s">
        <v>62</v>
      </c>
      <c r="O314" s="12" t="s">
        <v>52</v>
      </c>
      <c r="P314" s="8" t="s">
        <v>30033</v>
      </c>
      <c r="Q314" s="49" t="s">
        <v>54</v>
      </c>
      <c r="R314" s="13" t="s">
        <v>64</v>
      </c>
      <c r="S314" s="14" t="s">
        <v>1579</v>
      </c>
      <c r="T314" s="15"/>
      <c r="U314" s="50" t="s">
        <v>1577</v>
      </c>
      <c r="V314" s="50" t="s">
        <v>662</v>
      </c>
      <c r="W314" s="50" t="s">
        <v>1580</v>
      </c>
      <c r="X314" s="51">
        <v>1925</v>
      </c>
      <c r="Y314" s="52">
        <v>24640</v>
      </c>
      <c r="Z314" s="50" t="s">
        <v>1536</v>
      </c>
      <c r="BH314" s="825"/>
      <c r="BI314" s="232"/>
      <c r="BJ314" s="796"/>
      <c r="BK314" s="797"/>
      <c r="BL314" s="688"/>
      <c r="BM314" s="799"/>
      <c r="BN314" s="800"/>
      <c r="BO314" s="801"/>
      <c r="BP314" s="802"/>
      <c r="BQ314" s="803"/>
    </row>
    <row r="315" spans="1:69">
      <c r="A315" s="1">
        <v>8</v>
      </c>
      <c r="B315" s="1">
        <v>3</v>
      </c>
      <c r="C315" s="2" t="s">
        <v>78</v>
      </c>
      <c r="D315" s="3" t="s">
        <v>1581</v>
      </c>
      <c r="E315" s="2" t="s">
        <v>1582</v>
      </c>
      <c r="F315" s="4">
        <v>1941</v>
      </c>
      <c r="G315" s="5">
        <v>23292</v>
      </c>
      <c r="H315" s="6"/>
      <c r="I315" s="7">
        <v>45035</v>
      </c>
      <c r="J315" s="8" t="s">
        <v>32656</v>
      </c>
      <c r="K315" s="9">
        <v>3</v>
      </c>
      <c r="L315" s="7">
        <v>45033</v>
      </c>
      <c r="M315" s="10" t="s">
        <v>176</v>
      </c>
      <c r="N315" s="11" t="s">
        <v>173</v>
      </c>
      <c r="O315" s="12" t="s">
        <v>52</v>
      </c>
      <c r="P315" s="2" t="s">
        <v>74</v>
      </c>
      <c r="Q315" s="49" t="s">
        <v>54</v>
      </c>
      <c r="R315" s="13" t="s">
        <v>55</v>
      </c>
      <c r="S315" s="14" t="s">
        <v>1583</v>
      </c>
      <c r="T315" s="15"/>
      <c r="U315" s="50" t="s">
        <v>1584</v>
      </c>
      <c r="V315" s="50" t="s">
        <v>1585</v>
      </c>
      <c r="W315" s="50" t="s">
        <v>1586</v>
      </c>
      <c r="X315" s="51">
        <v>1941</v>
      </c>
      <c r="Y315" s="52">
        <v>24311.82</v>
      </c>
      <c r="Z315" s="50" t="s">
        <v>32657</v>
      </c>
      <c r="BH315" s="825"/>
      <c r="BI315" s="232"/>
      <c r="BJ315" s="796"/>
      <c r="BK315" s="797"/>
      <c r="BL315" s="688"/>
      <c r="BM315" s="799"/>
      <c r="BN315" s="800"/>
      <c r="BO315" s="825"/>
      <c r="BP315" s="802"/>
      <c r="BQ315" s="803"/>
    </row>
    <row r="316" spans="1:69">
      <c r="A316" s="1">
        <v>8</v>
      </c>
      <c r="B316" s="1">
        <v>5</v>
      </c>
      <c r="C316" s="2" t="s">
        <v>145</v>
      </c>
      <c r="D316" s="3" t="s">
        <v>1587</v>
      </c>
      <c r="E316" s="2" t="s">
        <v>1588</v>
      </c>
      <c r="F316" s="4">
        <v>1958</v>
      </c>
      <c r="G316" s="5">
        <v>23496</v>
      </c>
      <c r="H316" s="6"/>
      <c r="I316" s="7">
        <v>45035</v>
      </c>
      <c r="J316" s="8" t="s">
        <v>32658</v>
      </c>
      <c r="K316" s="9">
        <v>2</v>
      </c>
      <c r="L316" s="7">
        <v>45035</v>
      </c>
      <c r="M316" s="10" t="s">
        <v>176</v>
      </c>
      <c r="N316" s="11" t="s">
        <v>152</v>
      </c>
      <c r="O316" s="12" t="s">
        <v>52</v>
      </c>
      <c r="P316" s="8" t="s">
        <v>74</v>
      </c>
      <c r="Q316" s="49" t="s">
        <v>54</v>
      </c>
      <c r="R316" s="13" t="s">
        <v>55</v>
      </c>
      <c r="S316" s="14" t="s">
        <v>1589</v>
      </c>
      <c r="T316" s="15"/>
      <c r="U316" s="50" t="s">
        <v>31217</v>
      </c>
      <c r="V316" s="50" t="s">
        <v>30629</v>
      </c>
      <c r="W316" s="50" t="s">
        <v>32659</v>
      </c>
      <c r="X316" s="51">
        <v>1958</v>
      </c>
      <c r="Y316" s="52">
        <v>24678.35</v>
      </c>
      <c r="Z316" s="50" t="s">
        <v>30178</v>
      </c>
      <c r="BH316" s="825"/>
      <c r="BI316" s="232"/>
      <c r="BJ316" s="796"/>
      <c r="BK316" s="797"/>
      <c r="BL316" s="688"/>
      <c r="BM316" s="799"/>
      <c r="BN316" s="800"/>
      <c r="BO316" s="801"/>
      <c r="BP316" s="802"/>
      <c r="BQ316" s="803"/>
    </row>
    <row r="317" spans="1:69">
      <c r="A317" s="1">
        <v>1</v>
      </c>
      <c r="B317" s="1">
        <v>11</v>
      </c>
      <c r="C317" s="2" t="s">
        <v>59</v>
      </c>
      <c r="D317" s="3" t="s">
        <v>1590</v>
      </c>
      <c r="E317" s="2" t="s">
        <v>1591</v>
      </c>
      <c r="F317" s="4">
        <v>1925</v>
      </c>
      <c r="G317" s="6">
        <v>23100</v>
      </c>
      <c r="H317" s="6"/>
      <c r="I317" s="7">
        <v>45036</v>
      </c>
      <c r="J317" s="8">
        <v>160</v>
      </c>
      <c r="K317" s="9">
        <v>4</v>
      </c>
      <c r="L317" s="7">
        <v>45034</v>
      </c>
      <c r="M317" s="10"/>
      <c r="N317" s="11" t="s">
        <v>62</v>
      </c>
      <c r="O317" s="12" t="s">
        <v>52</v>
      </c>
      <c r="P317" s="8" t="s">
        <v>30131</v>
      </c>
      <c r="Q317" s="49" t="s">
        <v>31064</v>
      </c>
      <c r="R317" s="13" t="s">
        <v>64</v>
      </c>
      <c r="S317" s="14" t="s">
        <v>1592</v>
      </c>
      <c r="T317" s="15"/>
      <c r="U317" s="50" t="s">
        <v>1590</v>
      </c>
      <c r="V317" s="50" t="s">
        <v>1593</v>
      </c>
      <c r="W317" s="50" t="s">
        <v>1594</v>
      </c>
      <c r="X317" s="51">
        <v>1925</v>
      </c>
      <c r="Y317" s="52">
        <v>24640</v>
      </c>
      <c r="Z317" s="50" t="s">
        <v>1595</v>
      </c>
      <c r="BH317" s="825"/>
      <c r="BI317" s="232"/>
      <c r="BJ317" s="796"/>
      <c r="BK317" s="797"/>
      <c r="BL317" s="688"/>
      <c r="BM317" s="799"/>
      <c r="BN317" s="800"/>
      <c r="BO317" s="801"/>
      <c r="BP317" s="802"/>
      <c r="BQ317" s="803"/>
    </row>
    <row r="318" spans="1:69">
      <c r="A318" s="1">
        <v>1</v>
      </c>
      <c r="B318" s="1">
        <v>1</v>
      </c>
      <c r="C318" s="2" t="s">
        <v>59</v>
      </c>
      <c r="D318" s="3" t="s">
        <v>1596</v>
      </c>
      <c r="E318" s="2" t="s">
        <v>1597</v>
      </c>
      <c r="F318" s="4">
        <v>1925</v>
      </c>
      <c r="G318" s="5">
        <v>23100</v>
      </c>
      <c r="H318" s="6"/>
      <c r="I318" s="7">
        <v>45036</v>
      </c>
      <c r="J318" s="8" t="s">
        <v>31218</v>
      </c>
      <c r="K318" s="9">
        <v>3</v>
      </c>
      <c r="L318" s="7">
        <v>45034</v>
      </c>
      <c r="M318" s="10"/>
      <c r="N318" s="11" t="s">
        <v>28287</v>
      </c>
      <c r="O318" s="12" t="s">
        <v>52</v>
      </c>
      <c r="P318" s="2" t="s">
        <v>63</v>
      </c>
      <c r="Q318" s="49" t="s">
        <v>54</v>
      </c>
      <c r="R318" s="13" t="s">
        <v>64</v>
      </c>
      <c r="S318" s="14" t="s">
        <v>32660</v>
      </c>
      <c r="T318" s="15"/>
      <c r="U318" s="50" t="s">
        <v>30630</v>
      </c>
      <c r="V318" s="50" t="s">
        <v>32661</v>
      </c>
      <c r="W318" s="50" t="s">
        <v>30631</v>
      </c>
      <c r="X318" s="51">
        <v>1925</v>
      </c>
      <c r="Y318" s="52">
        <v>24640</v>
      </c>
      <c r="Z318" s="50" t="s">
        <v>30632</v>
      </c>
      <c r="BH318" s="825"/>
      <c r="BI318" s="232"/>
      <c r="BJ318" s="796"/>
      <c r="BK318" s="797"/>
      <c r="BL318" s="688"/>
      <c r="BM318" s="799"/>
      <c r="BN318" s="800"/>
      <c r="BO318" s="825"/>
      <c r="BP318" s="802"/>
      <c r="BQ318" s="803"/>
    </row>
    <row r="319" spans="1:69">
      <c r="A319" s="1">
        <v>1</v>
      </c>
      <c r="B319" s="1">
        <v>2</v>
      </c>
      <c r="C319" s="2" t="s">
        <v>103</v>
      </c>
      <c r="D319" s="3" t="s">
        <v>237</v>
      </c>
      <c r="E319" s="2" t="s">
        <v>238</v>
      </c>
      <c r="F319" s="4">
        <v>1568</v>
      </c>
      <c r="G319" s="5">
        <v>23520</v>
      </c>
      <c r="H319" s="6" t="s">
        <v>30179</v>
      </c>
      <c r="I319" s="7">
        <v>45036</v>
      </c>
      <c r="J319" s="8" t="s">
        <v>111</v>
      </c>
      <c r="K319" s="9">
        <v>2</v>
      </c>
      <c r="L319" s="7">
        <v>45035</v>
      </c>
      <c r="M319" s="10"/>
      <c r="N319" s="11" t="s">
        <v>95</v>
      </c>
      <c r="O319" s="12" t="s">
        <v>52</v>
      </c>
      <c r="P319" s="8" t="s">
        <v>240</v>
      </c>
      <c r="Q319" s="49" t="s">
        <v>31064</v>
      </c>
      <c r="R319" s="13" t="s">
        <v>55</v>
      </c>
      <c r="S319" s="14" t="s">
        <v>241</v>
      </c>
      <c r="T319" s="15"/>
      <c r="U319" s="50" t="s">
        <v>237</v>
      </c>
      <c r="V319" s="50" t="s">
        <v>1598</v>
      </c>
      <c r="W319" s="50" t="s">
        <v>1599</v>
      </c>
      <c r="X319" s="51">
        <v>1568</v>
      </c>
      <c r="Y319" s="52">
        <v>24304</v>
      </c>
      <c r="Z319" s="50" t="s">
        <v>1595</v>
      </c>
      <c r="BH319" s="825"/>
      <c r="BI319" s="232"/>
      <c r="BJ319" s="796"/>
      <c r="BK319" s="797"/>
      <c r="BL319" s="688"/>
      <c r="BM319" s="799"/>
      <c r="BN319" s="800"/>
      <c r="BO319" s="801"/>
      <c r="BP319" s="802"/>
      <c r="BQ319" s="803"/>
    </row>
    <row r="320" spans="1:69">
      <c r="A320" s="1">
        <v>1</v>
      </c>
      <c r="B320" s="1">
        <v>3</v>
      </c>
      <c r="C320" s="2" t="s">
        <v>103</v>
      </c>
      <c r="D320" s="3" t="s">
        <v>246</v>
      </c>
      <c r="E320" s="2" t="s">
        <v>1600</v>
      </c>
      <c r="F320" s="4">
        <v>1960</v>
      </c>
      <c r="G320" s="5">
        <v>23520</v>
      </c>
      <c r="H320" s="6" t="s">
        <v>32433</v>
      </c>
      <c r="I320" s="7">
        <v>45036</v>
      </c>
      <c r="J320" s="8" t="s">
        <v>71</v>
      </c>
      <c r="K320" s="9">
        <v>3</v>
      </c>
      <c r="L320" s="7">
        <v>45035</v>
      </c>
      <c r="M320" s="10"/>
      <c r="N320" s="11" t="s">
        <v>95</v>
      </c>
      <c r="O320" s="12" t="s">
        <v>52</v>
      </c>
      <c r="P320" s="2" t="s">
        <v>83</v>
      </c>
      <c r="Q320" s="49" t="s">
        <v>84</v>
      </c>
      <c r="R320" s="13" t="s">
        <v>55</v>
      </c>
      <c r="S320" s="14" t="s">
        <v>248</v>
      </c>
      <c r="T320" s="15"/>
      <c r="U320" s="50" t="s">
        <v>246</v>
      </c>
      <c r="V320" s="50" t="s">
        <v>1598</v>
      </c>
      <c r="W320" s="50" t="s">
        <v>1601</v>
      </c>
      <c r="X320" s="51">
        <v>1960</v>
      </c>
      <c r="Y320" s="52">
        <v>24500</v>
      </c>
      <c r="Z320" s="50" t="s">
        <v>1595</v>
      </c>
      <c r="BH320" s="825"/>
      <c r="BI320" s="232"/>
      <c r="BJ320" s="796"/>
      <c r="BK320" s="797"/>
      <c r="BL320" s="688"/>
      <c r="BM320" s="799"/>
      <c r="BN320" s="800"/>
      <c r="BO320" s="825"/>
      <c r="BP320" s="802"/>
      <c r="BQ320" s="803"/>
    </row>
    <row r="321" spans="1:69">
      <c r="A321" s="1">
        <v>2</v>
      </c>
      <c r="B321" s="1">
        <v>1</v>
      </c>
      <c r="C321" s="2" t="s">
        <v>402</v>
      </c>
      <c r="D321" s="3" t="s">
        <v>1602</v>
      </c>
      <c r="E321" s="2" t="s">
        <v>1603</v>
      </c>
      <c r="F321" s="4">
        <v>1916</v>
      </c>
      <c r="G321" s="5">
        <v>22992</v>
      </c>
      <c r="H321" s="6"/>
      <c r="I321" s="7">
        <v>45037</v>
      </c>
      <c r="J321" s="8">
        <v>55</v>
      </c>
      <c r="K321" s="9">
        <v>4</v>
      </c>
      <c r="L321" s="7">
        <v>45034</v>
      </c>
      <c r="M321" s="10"/>
      <c r="N321" s="11" t="s">
        <v>406</v>
      </c>
      <c r="O321" s="12" t="s">
        <v>52</v>
      </c>
      <c r="P321" s="8" t="s">
        <v>407</v>
      </c>
      <c r="Q321" s="49" t="s">
        <v>84</v>
      </c>
      <c r="R321" s="13" t="s">
        <v>55</v>
      </c>
      <c r="S321" s="14" t="s">
        <v>1604</v>
      </c>
      <c r="T321" s="15"/>
      <c r="U321" s="50" t="s">
        <v>1602</v>
      </c>
      <c r="V321" s="50" t="s">
        <v>1605</v>
      </c>
      <c r="W321" s="50" t="s">
        <v>1606</v>
      </c>
      <c r="X321" s="51">
        <v>1916</v>
      </c>
      <c r="Y321" s="52">
        <v>24026.639999999999</v>
      </c>
      <c r="Z321" s="50" t="s">
        <v>32662</v>
      </c>
      <c r="BH321" s="825"/>
      <c r="BI321" s="232"/>
      <c r="BJ321" s="796"/>
      <c r="BK321" s="797"/>
      <c r="BL321" s="688"/>
      <c r="BM321" s="799"/>
      <c r="BN321" s="800"/>
      <c r="BO321" s="801"/>
      <c r="BP321" s="802"/>
      <c r="BQ321" s="803"/>
    </row>
    <row r="322" spans="1:69">
      <c r="A322" s="1">
        <v>2</v>
      </c>
      <c r="B322" s="1">
        <v>9</v>
      </c>
      <c r="C322" s="2" t="s">
        <v>402</v>
      </c>
      <c r="D322" s="3" t="s">
        <v>1607</v>
      </c>
      <c r="E322" s="2" t="s">
        <v>1608</v>
      </c>
      <c r="F322" s="4">
        <v>1916</v>
      </c>
      <c r="G322" s="5">
        <v>22992</v>
      </c>
      <c r="H322" s="6"/>
      <c r="I322" s="7">
        <v>45037</v>
      </c>
      <c r="J322" s="8" t="s">
        <v>1609</v>
      </c>
      <c r="K322" s="9">
        <v>4</v>
      </c>
      <c r="L322" s="7">
        <v>45034</v>
      </c>
      <c r="M322" s="10"/>
      <c r="N322" s="11" t="s">
        <v>406</v>
      </c>
      <c r="O322" s="12" t="s">
        <v>52</v>
      </c>
      <c r="P322" s="2" t="s">
        <v>407</v>
      </c>
      <c r="Q322" s="49" t="s">
        <v>84</v>
      </c>
      <c r="R322" s="13" t="s">
        <v>55</v>
      </c>
      <c r="S322" s="14" t="s">
        <v>1610</v>
      </c>
      <c r="T322" s="15"/>
      <c r="U322" s="50" t="s">
        <v>1607</v>
      </c>
      <c r="V322" s="50" t="s">
        <v>1605</v>
      </c>
      <c r="W322" s="50" t="s">
        <v>1611</v>
      </c>
      <c r="X322" s="51">
        <v>1916</v>
      </c>
      <c r="Y322" s="52">
        <v>24026.639999999999</v>
      </c>
      <c r="Z322" s="50" t="s">
        <v>30062</v>
      </c>
      <c r="BH322" s="825"/>
      <c r="BI322" s="232"/>
      <c r="BJ322" s="796"/>
      <c r="BK322" s="797"/>
      <c r="BL322" s="688"/>
      <c r="BM322" s="799"/>
      <c r="BN322" s="800"/>
      <c r="BO322" s="825"/>
      <c r="BP322" s="802"/>
      <c r="BQ322" s="803"/>
    </row>
    <row r="323" spans="1:69">
      <c r="A323" s="1">
        <v>2</v>
      </c>
      <c r="B323" s="1">
        <v>3</v>
      </c>
      <c r="C323" s="2" t="s">
        <v>145</v>
      </c>
      <c r="D323" s="3" t="s">
        <v>1612</v>
      </c>
      <c r="E323" s="2" t="s">
        <v>1613</v>
      </c>
      <c r="F323" s="4">
        <v>1960</v>
      </c>
      <c r="G323" s="5">
        <v>23520</v>
      </c>
      <c r="H323" s="6"/>
      <c r="I323" s="7">
        <v>45037</v>
      </c>
      <c r="J323" s="8" t="s">
        <v>32663</v>
      </c>
      <c r="K323" s="9">
        <v>3</v>
      </c>
      <c r="L323" s="7">
        <v>45035</v>
      </c>
      <c r="M323" s="10" t="s">
        <v>32664</v>
      </c>
      <c r="N323" s="11" t="s">
        <v>95</v>
      </c>
      <c r="O323" s="12" t="s">
        <v>52</v>
      </c>
      <c r="P323" s="2" t="s">
        <v>83</v>
      </c>
      <c r="Q323" s="49" t="s">
        <v>84</v>
      </c>
      <c r="R323" s="13" t="s">
        <v>55</v>
      </c>
      <c r="S323" s="14" t="s">
        <v>1614</v>
      </c>
      <c r="T323" s="15"/>
      <c r="U323" s="50" t="s">
        <v>31219</v>
      </c>
      <c r="V323" s="50" t="s">
        <v>30064</v>
      </c>
      <c r="W323" s="50" t="s">
        <v>30633</v>
      </c>
      <c r="X323" s="51">
        <v>1960</v>
      </c>
      <c r="Y323" s="52">
        <v>24500</v>
      </c>
      <c r="Z323" s="50" t="s">
        <v>32665</v>
      </c>
      <c r="BH323" s="825"/>
      <c r="BI323" s="232"/>
      <c r="BJ323" s="796"/>
      <c r="BK323" s="797"/>
      <c r="BL323" s="688"/>
      <c r="BM323" s="799"/>
      <c r="BN323" s="800"/>
      <c r="BO323" s="825"/>
      <c r="BP323" s="802"/>
      <c r="BQ323" s="803"/>
    </row>
    <row r="324" spans="1:69">
      <c r="A324" s="1">
        <v>2</v>
      </c>
      <c r="B324" s="1">
        <v>4</v>
      </c>
      <c r="C324" s="2" t="s">
        <v>145</v>
      </c>
      <c r="D324" s="3" t="s">
        <v>1615</v>
      </c>
      <c r="E324" s="2" t="s">
        <v>1616</v>
      </c>
      <c r="F324" s="4">
        <v>1917</v>
      </c>
      <c r="G324" s="5">
        <v>23004</v>
      </c>
      <c r="H324" s="6"/>
      <c r="I324" s="7">
        <v>45037</v>
      </c>
      <c r="J324" s="8" t="s">
        <v>31220</v>
      </c>
      <c r="K324" s="9">
        <v>2</v>
      </c>
      <c r="L324" s="7">
        <v>45035</v>
      </c>
      <c r="M324" s="10" t="s">
        <v>32666</v>
      </c>
      <c r="N324" s="11" t="s">
        <v>95</v>
      </c>
      <c r="O324" s="12" t="s">
        <v>52</v>
      </c>
      <c r="P324" s="2" t="s">
        <v>83</v>
      </c>
      <c r="Q324" s="49" t="s">
        <v>84</v>
      </c>
      <c r="R324" s="13" t="s">
        <v>55</v>
      </c>
      <c r="S324" s="14" t="s">
        <v>1617</v>
      </c>
      <c r="T324" s="15"/>
      <c r="U324" s="50" t="s">
        <v>30634</v>
      </c>
      <c r="V324" s="50" t="s">
        <v>32667</v>
      </c>
      <c r="W324" s="50" t="s">
        <v>32668</v>
      </c>
      <c r="X324" s="51">
        <v>1917</v>
      </c>
      <c r="Y324" s="52">
        <v>23962.5</v>
      </c>
      <c r="Z324" s="50" t="s">
        <v>30065</v>
      </c>
      <c r="BH324" s="825"/>
      <c r="BI324" s="232"/>
      <c r="BJ324" s="796"/>
      <c r="BK324" s="797"/>
      <c r="BL324" s="688"/>
      <c r="BM324" s="799"/>
      <c r="BN324" s="800"/>
      <c r="BO324" s="825"/>
      <c r="BP324" s="802"/>
      <c r="BQ324" s="803"/>
    </row>
    <row r="325" spans="1:69">
      <c r="A325" s="1">
        <v>2</v>
      </c>
      <c r="B325" s="1">
        <v>5</v>
      </c>
      <c r="C325" s="2" t="s">
        <v>145</v>
      </c>
      <c r="D325" s="3" t="s">
        <v>1618</v>
      </c>
      <c r="E325" s="2" t="s">
        <v>1619</v>
      </c>
      <c r="F325" s="4">
        <v>1917</v>
      </c>
      <c r="G325" s="5">
        <v>23004</v>
      </c>
      <c r="H325" s="6"/>
      <c r="I325" s="7">
        <v>45037</v>
      </c>
      <c r="J325" s="8" t="s">
        <v>32669</v>
      </c>
      <c r="K325" s="9">
        <v>2</v>
      </c>
      <c r="L325" s="7">
        <v>45035</v>
      </c>
      <c r="M325" s="10" t="s">
        <v>30066</v>
      </c>
      <c r="N325" s="11" t="s">
        <v>95</v>
      </c>
      <c r="O325" s="12" t="s">
        <v>52</v>
      </c>
      <c r="P325" s="8" t="s">
        <v>83</v>
      </c>
      <c r="Q325" s="49" t="s">
        <v>84</v>
      </c>
      <c r="R325" s="13" t="s">
        <v>55</v>
      </c>
      <c r="S325" s="14" t="s">
        <v>1620</v>
      </c>
      <c r="T325" s="15"/>
      <c r="U325" s="50" t="s">
        <v>30180</v>
      </c>
      <c r="V325" s="50" t="s">
        <v>32667</v>
      </c>
      <c r="W325" s="50" t="s">
        <v>30181</v>
      </c>
      <c r="X325" s="51">
        <v>1917</v>
      </c>
      <c r="Y325" s="52">
        <v>23962.5</v>
      </c>
      <c r="Z325" s="50" t="s">
        <v>32665</v>
      </c>
      <c r="BH325" s="825"/>
      <c r="BI325" s="232"/>
      <c r="BJ325" s="796"/>
      <c r="BK325" s="797"/>
      <c r="BL325" s="688"/>
      <c r="BM325" s="799"/>
      <c r="BN325" s="800"/>
      <c r="BO325" s="801"/>
      <c r="BP325" s="802"/>
      <c r="BQ325" s="803"/>
    </row>
    <row r="326" spans="1:69">
      <c r="A326" s="1">
        <v>2</v>
      </c>
      <c r="B326" s="1">
        <v>6</v>
      </c>
      <c r="C326" s="2" t="s">
        <v>145</v>
      </c>
      <c r="D326" s="3" t="s">
        <v>1621</v>
      </c>
      <c r="E326" s="2" t="s">
        <v>1622</v>
      </c>
      <c r="F326" s="4">
        <v>1917</v>
      </c>
      <c r="G326" s="5">
        <v>23004</v>
      </c>
      <c r="H326" s="6"/>
      <c r="I326" s="7">
        <v>45037</v>
      </c>
      <c r="J326" s="8" t="s">
        <v>32670</v>
      </c>
      <c r="K326" s="9">
        <v>2</v>
      </c>
      <c r="L326" s="7">
        <v>45035</v>
      </c>
      <c r="M326" s="10" t="s">
        <v>32671</v>
      </c>
      <c r="N326" s="11" t="s">
        <v>95</v>
      </c>
      <c r="O326" s="12" t="s">
        <v>52</v>
      </c>
      <c r="P326" s="2" t="s">
        <v>83</v>
      </c>
      <c r="Q326" s="49" t="s">
        <v>84</v>
      </c>
      <c r="R326" s="13" t="s">
        <v>55</v>
      </c>
      <c r="S326" s="14" t="s">
        <v>1623</v>
      </c>
      <c r="T326" s="15"/>
      <c r="U326" s="50" t="s">
        <v>32672</v>
      </c>
      <c r="V326" s="50" t="s">
        <v>32667</v>
      </c>
      <c r="W326" s="50" t="s">
        <v>30635</v>
      </c>
      <c r="X326" s="51">
        <v>1917</v>
      </c>
      <c r="Y326" s="52">
        <v>23962.5</v>
      </c>
      <c r="Z326" s="50" t="s">
        <v>32673</v>
      </c>
      <c r="BH326" s="825"/>
      <c r="BI326" s="232"/>
      <c r="BJ326" s="796"/>
      <c r="BK326" s="797"/>
      <c r="BL326" s="688"/>
      <c r="BM326" s="799"/>
      <c r="BN326" s="800"/>
      <c r="BO326" s="825"/>
      <c r="BP326" s="802"/>
      <c r="BQ326" s="803"/>
    </row>
    <row r="327" spans="1:69">
      <c r="A327" s="1">
        <v>2</v>
      </c>
      <c r="B327" s="1">
        <v>7</v>
      </c>
      <c r="C327" s="2" t="s">
        <v>145</v>
      </c>
      <c r="D327" s="3" t="s">
        <v>1624</v>
      </c>
      <c r="E327" s="2" t="s">
        <v>1625</v>
      </c>
      <c r="F327" s="4">
        <v>1960</v>
      </c>
      <c r="G327" s="5">
        <v>23520</v>
      </c>
      <c r="H327" s="6"/>
      <c r="I327" s="7">
        <v>45037</v>
      </c>
      <c r="J327" s="8" t="s">
        <v>31221</v>
      </c>
      <c r="K327" s="9">
        <v>3</v>
      </c>
      <c r="L327" s="7">
        <v>45035</v>
      </c>
      <c r="M327" s="10" t="s">
        <v>32664</v>
      </c>
      <c r="N327" s="11" t="s">
        <v>95</v>
      </c>
      <c r="O327" s="12" t="s">
        <v>52</v>
      </c>
      <c r="P327" s="8" t="s">
        <v>83</v>
      </c>
      <c r="Q327" s="49" t="s">
        <v>84</v>
      </c>
      <c r="R327" s="13" t="s">
        <v>55</v>
      </c>
      <c r="S327" s="14" t="s">
        <v>1626</v>
      </c>
      <c r="T327" s="15"/>
      <c r="U327" s="50" t="s">
        <v>31222</v>
      </c>
      <c r="V327" s="50" t="s">
        <v>32674</v>
      </c>
      <c r="W327" s="50" t="s">
        <v>31223</v>
      </c>
      <c r="X327" s="51">
        <v>1960</v>
      </c>
      <c r="Y327" s="52">
        <v>24500</v>
      </c>
      <c r="Z327" s="50" t="s">
        <v>30065</v>
      </c>
      <c r="BH327" s="825"/>
      <c r="BI327" s="232"/>
      <c r="BJ327" s="796"/>
      <c r="BK327" s="797"/>
      <c r="BL327" s="688"/>
      <c r="BM327" s="799"/>
      <c r="BN327" s="800"/>
      <c r="BO327" s="801"/>
      <c r="BP327" s="802"/>
      <c r="BQ327" s="803"/>
    </row>
    <row r="328" spans="1:69">
      <c r="A328" s="1">
        <v>3</v>
      </c>
      <c r="B328" s="1">
        <v>7</v>
      </c>
      <c r="C328" s="2" t="s">
        <v>68</v>
      </c>
      <c r="D328" s="3" t="s">
        <v>1627</v>
      </c>
      <c r="E328" s="2" t="s">
        <v>1628</v>
      </c>
      <c r="F328" s="4">
        <v>1960</v>
      </c>
      <c r="G328" s="5">
        <v>23520</v>
      </c>
      <c r="H328" s="6"/>
      <c r="I328" s="7">
        <v>45040</v>
      </c>
      <c r="J328" s="8" t="s">
        <v>94</v>
      </c>
      <c r="K328" s="9">
        <v>4</v>
      </c>
      <c r="L328" s="7">
        <v>45033</v>
      </c>
      <c r="M328" s="10"/>
      <c r="N328" s="11" t="s">
        <v>95</v>
      </c>
      <c r="O328" s="12" t="s">
        <v>52</v>
      </c>
      <c r="P328" s="2" t="s">
        <v>83</v>
      </c>
      <c r="Q328" s="49" t="s">
        <v>84</v>
      </c>
      <c r="R328" s="13" t="s">
        <v>55</v>
      </c>
      <c r="S328" s="14" t="s">
        <v>1629</v>
      </c>
      <c r="T328" s="15"/>
      <c r="U328" s="50" t="s">
        <v>1627</v>
      </c>
      <c r="V328" s="50" t="s">
        <v>1630</v>
      </c>
      <c r="W328" s="50" t="s">
        <v>1631</v>
      </c>
      <c r="X328" s="51">
        <v>1960</v>
      </c>
      <c r="Y328" s="52">
        <v>24500</v>
      </c>
      <c r="Z328" s="50" t="s">
        <v>1632</v>
      </c>
      <c r="BH328" s="825"/>
      <c r="BI328" s="232"/>
      <c r="BJ328" s="796"/>
      <c r="BK328" s="797"/>
      <c r="BL328" s="688"/>
      <c r="BM328" s="799"/>
      <c r="BN328" s="800"/>
      <c r="BO328" s="825"/>
      <c r="BP328" s="802"/>
      <c r="BQ328" s="803"/>
    </row>
    <row r="329" spans="1:69">
      <c r="A329" s="1">
        <v>3</v>
      </c>
      <c r="B329" s="1">
        <v>9</v>
      </c>
      <c r="C329" s="2" t="s">
        <v>402</v>
      </c>
      <c r="D329" s="3" t="s">
        <v>1633</v>
      </c>
      <c r="E329" s="2" t="s">
        <v>1634</v>
      </c>
      <c r="F329" s="4">
        <v>1916</v>
      </c>
      <c r="G329" s="5">
        <v>22992</v>
      </c>
      <c r="H329" s="6"/>
      <c r="I329" s="7">
        <v>45040</v>
      </c>
      <c r="J329" s="8" t="s">
        <v>31224</v>
      </c>
      <c r="K329" s="9">
        <v>2</v>
      </c>
      <c r="L329" s="7">
        <v>45034</v>
      </c>
      <c r="M329" s="10"/>
      <c r="N329" s="11" t="s">
        <v>406</v>
      </c>
      <c r="O329" s="12" t="s">
        <v>52</v>
      </c>
      <c r="P329" s="2" t="s">
        <v>407</v>
      </c>
      <c r="Q329" s="49" t="s">
        <v>84</v>
      </c>
      <c r="R329" s="13" t="s">
        <v>55</v>
      </c>
      <c r="S329" s="14" t="s">
        <v>1635</v>
      </c>
      <c r="T329" s="15"/>
      <c r="U329" s="50" t="s">
        <v>1633</v>
      </c>
      <c r="V329" s="50" t="s">
        <v>1636</v>
      </c>
      <c r="W329" s="50" t="s">
        <v>1637</v>
      </c>
      <c r="X329" s="51">
        <v>1916</v>
      </c>
      <c r="Y329" s="52">
        <v>24026.639999999999</v>
      </c>
      <c r="Z329" s="50" t="s">
        <v>1638</v>
      </c>
      <c r="BH329" s="825"/>
      <c r="BI329" s="232"/>
      <c r="BJ329" s="796"/>
      <c r="BK329" s="797"/>
      <c r="BL329" s="688"/>
      <c r="BM329" s="799"/>
      <c r="BN329" s="800"/>
      <c r="BO329" s="825"/>
      <c r="BP329" s="802"/>
      <c r="BQ329" s="803"/>
    </row>
    <row r="330" spans="1:69">
      <c r="A330" s="1">
        <v>3</v>
      </c>
      <c r="B330" s="1">
        <v>1</v>
      </c>
      <c r="C330" s="2" t="s">
        <v>402</v>
      </c>
      <c r="D330" s="3" t="s">
        <v>1639</v>
      </c>
      <c r="E330" s="2" t="s">
        <v>1640</v>
      </c>
      <c r="F330" s="4">
        <v>1916</v>
      </c>
      <c r="G330" s="5">
        <v>22992</v>
      </c>
      <c r="H330" s="6"/>
      <c r="I330" s="7">
        <v>45040</v>
      </c>
      <c r="J330" s="8" t="s">
        <v>30636</v>
      </c>
      <c r="K330" s="9">
        <v>2</v>
      </c>
      <c r="L330" s="7">
        <v>45034</v>
      </c>
      <c r="M330" s="10"/>
      <c r="N330" s="11" t="s">
        <v>406</v>
      </c>
      <c r="O330" s="12" t="s">
        <v>52</v>
      </c>
      <c r="P330" s="2" t="s">
        <v>407</v>
      </c>
      <c r="Q330" s="49" t="s">
        <v>84</v>
      </c>
      <c r="R330" s="13" t="s">
        <v>55</v>
      </c>
      <c r="S330" s="14" t="s">
        <v>1460</v>
      </c>
      <c r="T330" s="15"/>
      <c r="U330" s="50" t="s">
        <v>32675</v>
      </c>
      <c r="V330" s="50" t="s">
        <v>30182</v>
      </c>
      <c r="W330" s="50" t="s">
        <v>31225</v>
      </c>
      <c r="X330" s="51">
        <v>1916</v>
      </c>
      <c r="Y330" s="52">
        <v>24026.639999999999</v>
      </c>
      <c r="Z330" s="50" t="s">
        <v>30062</v>
      </c>
      <c r="BH330" s="825"/>
      <c r="BI330" s="232"/>
      <c r="BJ330" s="796"/>
      <c r="BK330" s="797"/>
      <c r="BL330" s="688"/>
      <c r="BM330" s="799"/>
      <c r="BN330" s="800"/>
      <c r="BO330" s="825"/>
      <c r="BP330" s="802"/>
      <c r="BQ330" s="803"/>
    </row>
    <row r="331" spans="1:69">
      <c r="A331" s="1">
        <v>3</v>
      </c>
      <c r="B331" s="1">
        <v>2</v>
      </c>
      <c r="C331" s="2" t="s">
        <v>402</v>
      </c>
      <c r="D331" s="3" t="s">
        <v>1641</v>
      </c>
      <c r="E331" s="2" t="s">
        <v>1642</v>
      </c>
      <c r="F331" s="4">
        <v>1916</v>
      </c>
      <c r="G331" s="5">
        <v>22992</v>
      </c>
      <c r="H331" s="6"/>
      <c r="I331" s="7">
        <v>45040</v>
      </c>
      <c r="J331" s="8" t="s">
        <v>30067</v>
      </c>
      <c r="K331" s="9">
        <v>2</v>
      </c>
      <c r="L331" s="7">
        <v>45034</v>
      </c>
      <c r="M331" s="10"/>
      <c r="N331" s="11" t="s">
        <v>406</v>
      </c>
      <c r="O331" s="12" t="s">
        <v>52</v>
      </c>
      <c r="P331" s="2" t="s">
        <v>407</v>
      </c>
      <c r="Q331" s="49" t="s">
        <v>84</v>
      </c>
      <c r="R331" s="13" t="s">
        <v>55</v>
      </c>
      <c r="S331" s="14" t="s">
        <v>1643</v>
      </c>
      <c r="T331" s="15"/>
      <c r="U331" s="50" t="s">
        <v>1641</v>
      </c>
      <c r="V331" s="50" t="s">
        <v>1605</v>
      </c>
      <c r="W331" s="50" t="s">
        <v>1644</v>
      </c>
      <c r="X331" s="51">
        <v>1916</v>
      </c>
      <c r="Y331" s="52">
        <v>24026.639999999999</v>
      </c>
      <c r="Z331" s="50" t="s">
        <v>1632</v>
      </c>
      <c r="BH331" s="825"/>
      <c r="BI331" s="232"/>
      <c r="BJ331" s="796"/>
      <c r="BK331" s="797"/>
      <c r="BL331" s="688"/>
      <c r="BM331" s="799"/>
      <c r="BN331" s="800"/>
      <c r="BO331" s="825"/>
      <c r="BP331" s="802"/>
      <c r="BQ331" s="803"/>
    </row>
    <row r="332" spans="1:69">
      <c r="A332" s="1">
        <v>3</v>
      </c>
      <c r="B332" s="1">
        <v>3</v>
      </c>
      <c r="C332" s="2" t="s">
        <v>48</v>
      </c>
      <c r="D332" s="3" t="s">
        <v>1645</v>
      </c>
      <c r="E332" s="2" t="s">
        <v>1646</v>
      </c>
      <c r="F332" s="4">
        <v>1568</v>
      </c>
      <c r="G332" s="5">
        <v>23520</v>
      </c>
      <c r="H332" s="6" t="s">
        <v>168</v>
      </c>
      <c r="I332" s="7">
        <v>45040</v>
      </c>
      <c r="J332" s="8">
        <v>42</v>
      </c>
      <c r="K332" s="9">
        <v>4</v>
      </c>
      <c r="L332" s="7">
        <v>45034</v>
      </c>
      <c r="M332" s="10"/>
      <c r="N332" s="11" t="s">
        <v>95</v>
      </c>
      <c r="O332" s="12" t="s">
        <v>52</v>
      </c>
      <c r="P332" s="8" t="s">
        <v>112</v>
      </c>
      <c r="Q332" s="49" t="s">
        <v>84</v>
      </c>
      <c r="R332" s="13" t="s">
        <v>55</v>
      </c>
      <c r="S332" s="14" t="s">
        <v>1647</v>
      </c>
      <c r="T332" s="15"/>
      <c r="U332" s="50" t="s">
        <v>1645</v>
      </c>
      <c r="V332" s="50" t="s">
        <v>1598</v>
      </c>
      <c r="W332" s="50" t="s">
        <v>1648</v>
      </c>
      <c r="X332" s="51">
        <v>1568</v>
      </c>
      <c r="Y332" s="52">
        <v>24304</v>
      </c>
      <c r="Z332" s="50" t="s">
        <v>1595</v>
      </c>
      <c r="BH332" s="825"/>
      <c r="BI332" s="232"/>
      <c r="BJ332" s="796"/>
      <c r="BK332" s="797"/>
      <c r="BL332" s="688"/>
      <c r="BM332" s="799"/>
      <c r="BN332" s="800"/>
      <c r="BO332" s="801"/>
      <c r="BP332" s="802"/>
      <c r="BQ332" s="803"/>
    </row>
    <row r="333" spans="1:69">
      <c r="A333" s="1">
        <v>3</v>
      </c>
      <c r="B333" s="1">
        <v>6</v>
      </c>
      <c r="C333" s="2" t="s">
        <v>48</v>
      </c>
      <c r="D333" s="3" t="s">
        <v>1649</v>
      </c>
      <c r="E333" s="2" t="s">
        <v>1650</v>
      </c>
      <c r="F333" s="4">
        <v>1940</v>
      </c>
      <c r="G333" s="5">
        <f>F333*12</f>
        <v>23280</v>
      </c>
      <c r="H333" s="6" t="s">
        <v>51</v>
      </c>
      <c r="I333" s="7">
        <v>45040</v>
      </c>
      <c r="J333" s="8" t="s">
        <v>89</v>
      </c>
      <c r="K333" s="9">
        <v>2</v>
      </c>
      <c r="L333" s="7">
        <v>45036</v>
      </c>
      <c r="M333" s="10"/>
      <c r="N333" s="11" t="s">
        <v>169</v>
      </c>
      <c r="O333" s="12" t="s">
        <v>52</v>
      </c>
      <c r="P333" s="8" t="s">
        <v>53</v>
      </c>
      <c r="Q333" s="49" t="s">
        <v>54</v>
      </c>
      <c r="R333" s="13" t="s">
        <v>55</v>
      </c>
      <c r="S333" s="14" t="s">
        <v>1651</v>
      </c>
      <c r="T333" s="15"/>
      <c r="U333" s="50" t="s">
        <v>1649</v>
      </c>
      <c r="V333" s="50" t="s">
        <v>1598</v>
      </c>
      <c r="W333" s="50" t="s">
        <v>1652</v>
      </c>
      <c r="X333" s="51">
        <v>1940</v>
      </c>
      <c r="Y333" s="52">
        <v>24444</v>
      </c>
      <c r="Z333" s="50" t="s">
        <v>1595</v>
      </c>
      <c r="BH333" s="825"/>
      <c r="BI333" s="232"/>
      <c r="BJ333" s="796"/>
      <c r="BK333" s="797"/>
      <c r="BL333" s="688"/>
      <c r="BM333" s="799"/>
      <c r="BN333" s="800"/>
      <c r="BO333" s="801"/>
      <c r="BP333" s="802"/>
      <c r="BQ333" s="803"/>
    </row>
    <row r="334" spans="1:69">
      <c r="A334" s="1">
        <v>3</v>
      </c>
      <c r="B334" s="1">
        <v>4</v>
      </c>
      <c r="C334" s="2" t="s">
        <v>48</v>
      </c>
      <c r="D334" s="3" t="s">
        <v>1653</v>
      </c>
      <c r="E334" s="2" t="s">
        <v>1654</v>
      </c>
      <c r="F334" s="4">
        <v>1980</v>
      </c>
      <c r="G334" s="5">
        <v>23760</v>
      </c>
      <c r="H334" s="6" t="s">
        <v>51</v>
      </c>
      <c r="I334" s="7">
        <v>45040</v>
      </c>
      <c r="J334" s="8" t="s">
        <v>30019</v>
      </c>
      <c r="K334" s="9">
        <v>3</v>
      </c>
      <c r="L334" s="7">
        <v>45034</v>
      </c>
      <c r="M334" s="10"/>
      <c r="N334" s="11" t="s">
        <v>181</v>
      </c>
      <c r="O334" s="12" t="s">
        <v>52</v>
      </c>
      <c r="P334" s="8" t="s">
        <v>186</v>
      </c>
      <c r="Q334" s="49" t="s">
        <v>54</v>
      </c>
      <c r="R334" s="13" t="s">
        <v>55</v>
      </c>
      <c r="S334" s="14" t="s">
        <v>1655</v>
      </c>
      <c r="T334" s="15"/>
      <c r="U334" s="50" t="s">
        <v>1653</v>
      </c>
      <c r="V334" s="50" t="s">
        <v>1605</v>
      </c>
      <c r="W334" s="50" t="s">
        <v>1656</v>
      </c>
      <c r="X334" s="51">
        <v>1980</v>
      </c>
      <c r="Y334" s="52">
        <v>24948</v>
      </c>
      <c r="Z334" s="50" t="s">
        <v>1632</v>
      </c>
      <c r="BH334" s="825"/>
      <c r="BI334" s="232"/>
      <c r="BJ334" s="796"/>
      <c r="BK334" s="797"/>
      <c r="BL334" s="688"/>
      <c r="BM334" s="799"/>
      <c r="BN334" s="800"/>
      <c r="BO334" s="801"/>
      <c r="BP334" s="802"/>
      <c r="BQ334" s="803"/>
    </row>
    <row r="335" spans="1:69">
      <c r="A335" s="1">
        <v>3</v>
      </c>
      <c r="B335" s="1">
        <v>5</v>
      </c>
      <c r="C335" s="2" t="s">
        <v>145</v>
      </c>
      <c r="D335" s="3" t="s">
        <v>1657</v>
      </c>
      <c r="E335" s="2" t="s">
        <v>1658</v>
      </c>
      <c r="F335" s="4">
        <v>1960</v>
      </c>
      <c r="G335" s="5">
        <v>23520</v>
      </c>
      <c r="H335" s="6"/>
      <c r="I335" s="7">
        <v>45040</v>
      </c>
      <c r="J335" s="8">
        <v>83</v>
      </c>
      <c r="K335" s="9">
        <v>3</v>
      </c>
      <c r="L335" s="7">
        <v>45035</v>
      </c>
      <c r="M335" s="10" t="s">
        <v>30063</v>
      </c>
      <c r="N335" s="11" t="s">
        <v>95</v>
      </c>
      <c r="O335" s="12" t="s">
        <v>52</v>
      </c>
      <c r="P335" s="2" t="s">
        <v>83</v>
      </c>
      <c r="Q335" s="49" t="s">
        <v>31106</v>
      </c>
      <c r="R335" s="13" t="s">
        <v>55</v>
      </c>
      <c r="S335" s="14" t="s">
        <v>1659</v>
      </c>
      <c r="T335" s="15"/>
      <c r="U335" s="50" t="s">
        <v>1657</v>
      </c>
      <c r="V335" s="50" t="s">
        <v>1605</v>
      </c>
      <c r="W335" s="50" t="s">
        <v>1660</v>
      </c>
      <c r="X335" s="51">
        <v>1960</v>
      </c>
      <c r="Y335" s="52">
        <v>24500</v>
      </c>
      <c r="Z335" s="50" t="s">
        <v>1632</v>
      </c>
      <c r="BH335" s="825"/>
      <c r="BI335" s="232"/>
      <c r="BJ335" s="796"/>
      <c r="BK335" s="797"/>
      <c r="BL335" s="688"/>
      <c r="BM335" s="799"/>
      <c r="BN335" s="800"/>
      <c r="BO335" s="825"/>
      <c r="BP335" s="802"/>
      <c r="BQ335" s="803"/>
    </row>
    <row r="336" spans="1:69" ht="22.5">
      <c r="A336" s="1">
        <v>1</v>
      </c>
      <c r="B336" s="1">
        <v>1</v>
      </c>
      <c r="C336" s="2" t="s">
        <v>68</v>
      </c>
      <c r="D336" s="3" t="s">
        <v>1661</v>
      </c>
      <c r="E336" s="2" t="s">
        <v>1662</v>
      </c>
      <c r="F336" s="4">
        <v>1960</v>
      </c>
      <c r="G336" s="6">
        <v>23520</v>
      </c>
      <c r="H336" s="6"/>
      <c r="I336" s="7">
        <v>45041</v>
      </c>
      <c r="J336" s="8" t="s">
        <v>100</v>
      </c>
      <c r="K336" s="9">
        <v>2</v>
      </c>
      <c r="L336" s="7">
        <v>45033</v>
      </c>
      <c r="M336" s="10"/>
      <c r="N336" s="11" t="s">
        <v>82</v>
      </c>
      <c r="O336" s="12" t="s">
        <v>52</v>
      </c>
      <c r="P336" s="2" t="s">
        <v>83</v>
      </c>
      <c r="Q336" s="49" t="s">
        <v>84</v>
      </c>
      <c r="R336" s="13" t="s">
        <v>55</v>
      </c>
      <c r="S336" s="14" t="s">
        <v>1663</v>
      </c>
      <c r="T336" s="15"/>
      <c r="U336" s="50" t="s">
        <v>30183</v>
      </c>
      <c r="V336" s="50" t="s">
        <v>30029</v>
      </c>
      <c r="W336" s="50" t="s">
        <v>32676</v>
      </c>
      <c r="X336" s="51">
        <v>1960</v>
      </c>
      <c r="Y336" s="52">
        <v>24500</v>
      </c>
      <c r="Z336" s="50" t="s">
        <v>30068</v>
      </c>
      <c r="BH336" s="825"/>
      <c r="BI336" s="232"/>
      <c r="BJ336" s="796"/>
      <c r="BK336" s="797"/>
      <c r="BL336" s="688"/>
      <c r="BM336" s="799"/>
      <c r="BN336" s="800"/>
      <c r="BO336" s="825"/>
      <c r="BP336" s="802"/>
      <c r="BQ336" s="803"/>
    </row>
    <row r="337" spans="1:69">
      <c r="A337" s="1">
        <v>1</v>
      </c>
      <c r="B337" s="1">
        <v>8</v>
      </c>
      <c r="C337" s="2" t="s">
        <v>145</v>
      </c>
      <c r="D337" s="3" t="s">
        <v>1664</v>
      </c>
      <c r="E337" s="2" t="s">
        <v>1665</v>
      </c>
      <c r="F337" s="4">
        <v>1917</v>
      </c>
      <c r="G337" s="5">
        <v>23004</v>
      </c>
      <c r="H337" s="6"/>
      <c r="I337" s="7">
        <v>45041</v>
      </c>
      <c r="J337" s="8">
        <v>5</v>
      </c>
      <c r="K337" s="9">
        <v>4</v>
      </c>
      <c r="L337" s="7">
        <v>45037</v>
      </c>
      <c r="M337" s="10"/>
      <c r="N337" s="11" t="s">
        <v>95</v>
      </c>
      <c r="O337" s="12" t="s">
        <v>52</v>
      </c>
      <c r="P337" s="8" t="s">
        <v>83</v>
      </c>
      <c r="Q337" s="49" t="s">
        <v>84</v>
      </c>
      <c r="R337" s="13" t="s">
        <v>55</v>
      </c>
      <c r="S337" s="14" t="s">
        <v>1666</v>
      </c>
      <c r="T337" s="15"/>
      <c r="U337" s="50" t="s">
        <v>30637</v>
      </c>
      <c r="V337" s="50" t="s">
        <v>30029</v>
      </c>
      <c r="W337" s="50" t="s">
        <v>30638</v>
      </c>
      <c r="X337" s="51">
        <v>1917</v>
      </c>
      <c r="Y337" s="52">
        <v>23962.5</v>
      </c>
      <c r="Z337" s="50" t="s">
        <v>30068</v>
      </c>
      <c r="BH337" s="825"/>
      <c r="BI337" s="232"/>
      <c r="BJ337" s="796"/>
      <c r="BK337" s="797"/>
      <c r="BL337" s="688"/>
      <c r="BM337" s="799"/>
      <c r="BN337" s="800"/>
      <c r="BO337" s="801"/>
      <c r="BP337" s="802"/>
      <c r="BQ337" s="803"/>
    </row>
    <row r="338" spans="1:69">
      <c r="A338" s="1">
        <v>1</v>
      </c>
      <c r="B338" s="1">
        <v>9</v>
      </c>
      <c r="C338" s="2" t="s">
        <v>402</v>
      </c>
      <c r="D338" s="3" t="s">
        <v>1667</v>
      </c>
      <c r="E338" s="2" t="s">
        <v>1668</v>
      </c>
      <c r="F338" s="4">
        <v>1950</v>
      </c>
      <c r="G338" s="5">
        <v>23400</v>
      </c>
      <c r="H338" s="6"/>
      <c r="I338" s="7">
        <v>45041</v>
      </c>
      <c r="J338" s="8" t="s">
        <v>1669</v>
      </c>
      <c r="K338" s="9">
        <v>3</v>
      </c>
      <c r="L338" s="7">
        <v>45037</v>
      </c>
      <c r="M338" s="10"/>
      <c r="N338" s="11" t="s">
        <v>1670</v>
      </c>
      <c r="O338" s="12" t="s">
        <v>52</v>
      </c>
      <c r="P338" s="8" t="s">
        <v>1671</v>
      </c>
      <c r="Q338" s="49" t="s">
        <v>54</v>
      </c>
      <c r="R338" s="13" t="s">
        <v>55</v>
      </c>
      <c r="S338" s="14" t="s">
        <v>1672</v>
      </c>
      <c r="T338" s="15"/>
      <c r="U338" s="50" t="s">
        <v>1667</v>
      </c>
      <c r="V338" s="50" t="s">
        <v>1673</v>
      </c>
      <c r="W338" s="50" t="s">
        <v>1674</v>
      </c>
      <c r="X338" s="51">
        <v>1950</v>
      </c>
      <c r="Y338" s="52">
        <v>24219</v>
      </c>
      <c r="Z338" s="50" t="s">
        <v>1675</v>
      </c>
      <c r="BH338" s="825"/>
      <c r="BI338" s="232"/>
      <c r="BJ338" s="796"/>
      <c r="BK338" s="797"/>
      <c r="BL338" s="688"/>
      <c r="BM338" s="799"/>
      <c r="BN338" s="800"/>
      <c r="BO338" s="801"/>
      <c r="BP338" s="802"/>
      <c r="BQ338" s="803"/>
    </row>
    <row r="339" spans="1:69">
      <c r="A339" s="1">
        <v>1</v>
      </c>
      <c r="B339" s="1">
        <v>13</v>
      </c>
      <c r="C339" s="2" t="s">
        <v>78</v>
      </c>
      <c r="D339" s="3" t="s">
        <v>1676</v>
      </c>
      <c r="E339" s="2" t="s">
        <v>1677</v>
      </c>
      <c r="F339" s="4">
        <v>1916</v>
      </c>
      <c r="G339" s="5">
        <v>22992</v>
      </c>
      <c r="H339" s="6"/>
      <c r="I339" s="7">
        <v>45041</v>
      </c>
      <c r="J339" s="8">
        <v>67</v>
      </c>
      <c r="K339" s="9">
        <v>4</v>
      </c>
      <c r="L339" s="7">
        <v>45039</v>
      </c>
      <c r="M339" s="10"/>
      <c r="N339" s="11" t="s">
        <v>406</v>
      </c>
      <c r="O339" s="12" t="s">
        <v>52</v>
      </c>
      <c r="P339" s="8" t="s">
        <v>407</v>
      </c>
      <c r="Q339" s="49" t="s">
        <v>84</v>
      </c>
      <c r="R339" s="13" t="s">
        <v>55</v>
      </c>
      <c r="S339" s="14" t="s">
        <v>1678</v>
      </c>
      <c r="T339" s="15"/>
      <c r="U339" s="50" t="s">
        <v>1676</v>
      </c>
      <c r="V339" s="50" t="s">
        <v>1673</v>
      </c>
      <c r="W339" s="50" t="s">
        <v>1679</v>
      </c>
      <c r="X339" s="51">
        <v>1916</v>
      </c>
      <c r="Y339" s="52">
        <v>24026.639999999999</v>
      </c>
      <c r="Z339" s="50" t="s">
        <v>1675</v>
      </c>
      <c r="BH339" s="825"/>
      <c r="BI339" s="232"/>
      <c r="BJ339" s="796"/>
      <c r="BK339" s="797"/>
      <c r="BL339" s="688"/>
      <c r="BM339" s="799"/>
      <c r="BN339" s="800"/>
      <c r="BO339" s="801"/>
      <c r="BP339" s="802"/>
      <c r="BQ339" s="803"/>
    </row>
    <row r="340" spans="1:69">
      <c r="A340" s="1">
        <v>1</v>
      </c>
      <c r="B340" s="1">
        <v>16</v>
      </c>
      <c r="C340" s="2" t="s">
        <v>103</v>
      </c>
      <c r="D340" s="3" t="s">
        <v>252</v>
      </c>
      <c r="E340" s="2" t="s">
        <v>253</v>
      </c>
      <c r="F340" s="4">
        <v>1500</v>
      </c>
      <c r="G340" s="5">
        <v>22500</v>
      </c>
      <c r="H340" s="6" t="s">
        <v>254</v>
      </c>
      <c r="I340" s="7">
        <v>45041</v>
      </c>
      <c r="J340" s="8" t="s">
        <v>1680</v>
      </c>
      <c r="K340" s="9">
        <v>3</v>
      </c>
      <c r="L340" s="7">
        <v>45040</v>
      </c>
      <c r="M340" s="10"/>
      <c r="N340" s="11" t="s">
        <v>234</v>
      </c>
      <c r="O340" s="12" t="s">
        <v>52</v>
      </c>
      <c r="P340" s="8" t="s">
        <v>121</v>
      </c>
      <c r="Q340" s="49" t="s">
        <v>84</v>
      </c>
      <c r="R340" s="13" t="s">
        <v>55</v>
      </c>
      <c r="S340" s="14" t="s">
        <v>255</v>
      </c>
      <c r="T340" s="15"/>
      <c r="U340" s="50" t="s">
        <v>252</v>
      </c>
      <c r="V340" s="50" t="s">
        <v>1681</v>
      </c>
      <c r="W340" s="50" t="s">
        <v>1682</v>
      </c>
      <c r="X340" s="51">
        <v>1500</v>
      </c>
      <c r="Y340" s="52">
        <v>23310</v>
      </c>
      <c r="Z340" s="50" t="s">
        <v>1683</v>
      </c>
      <c r="BH340" s="825"/>
      <c r="BI340" s="232"/>
      <c r="BJ340" s="796"/>
      <c r="BK340" s="797"/>
      <c r="BL340" s="688"/>
      <c r="BM340" s="799"/>
      <c r="BN340" s="800"/>
      <c r="BO340" s="801"/>
      <c r="BP340" s="802"/>
      <c r="BQ340" s="803"/>
    </row>
    <row r="341" spans="1:69">
      <c r="A341" s="1">
        <v>2</v>
      </c>
      <c r="B341" s="1">
        <v>1</v>
      </c>
      <c r="C341" s="2" t="s">
        <v>145</v>
      </c>
      <c r="D341" s="3" t="s">
        <v>1684</v>
      </c>
      <c r="E341" s="2" t="s">
        <v>30639</v>
      </c>
      <c r="F341" s="4">
        <v>1940</v>
      </c>
      <c r="G341" s="5">
        <v>23280</v>
      </c>
      <c r="H341" s="6"/>
      <c r="I341" s="7">
        <v>45042</v>
      </c>
      <c r="J341" s="8" t="s">
        <v>1685</v>
      </c>
      <c r="K341" s="9">
        <v>2</v>
      </c>
      <c r="L341" s="7">
        <v>45038</v>
      </c>
      <c r="M341" s="10"/>
      <c r="N341" s="11" t="s">
        <v>1474</v>
      </c>
      <c r="O341" s="12" t="s">
        <v>52</v>
      </c>
      <c r="P341" s="2" t="s">
        <v>1475</v>
      </c>
      <c r="Q341" s="49" t="s">
        <v>32443</v>
      </c>
      <c r="R341" s="13" t="s">
        <v>32677</v>
      </c>
      <c r="S341" s="14" t="s">
        <v>1686</v>
      </c>
      <c r="T341" s="15"/>
      <c r="U341" s="50" t="s">
        <v>30640</v>
      </c>
      <c r="V341" s="50" t="s">
        <v>32678</v>
      </c>
      <c r="W341" s="50" t="s">
        <v>31226</v>
      </c>
      <c r="X341" s="51">
        <v>1940</v>
      </c>
      <c r="Y341" s="52">
        <v>24832</v>
      </c>
      <c r="Z341" s="50" t="s">
        <v>30068</v>
      </c>
      <c r="BH341" s="825"/>
      <c r="BI341" s="232"/>
      <c r="BJ341" s="796"/>
      <c r="BK341" s="797"/>
      <c r="BL341" s="688"/>
      <c r="BM341" s="799"/>
      <c r="BN341" s="800"/>
      <c r="BO341" s="825"/>
      <c r="BP341" s="802"/>
      <c r="BQ341" s="803"/>
    </row>
    <row r="342" spans="1:69">
      <c r="A342" s="1">
        <v>2</v>
      </c>
      <c r="B342" s="1">
        <v>10</v>
      </c>
      <c r="C342" s="2" t="s">
        <v>145</v>
      </c>
      <c r="D342" s="3" t="s">
        <v>261</v>
      </c>
      <c r="E342" s="2" t="s">
        <v>262</v>
      </c>
      <c r="F342" s="4">
        <v>1980</v>
      </c>
      <c r="G342" s="5">
        <v>23760</v>
      </c>
      <c r="H342" s="6"/>
      <c r="I342" s="7">
        <v>45042</v>
      </c>
      <c r="J342" s="8" t="s">
        <v>1687</v>
      </c>
      <c r="K342" s="9">
        <v>4</v>
      </c>
      <c r="L342" s="7">
        <v>45039</v>
      </c>
      <c r="M342" s="10"/>
      <c r="N342" s="11" t="s">
        <v>263</v>
      </c>
      <c r="O342" s="12" t="s">
        <v>52</v>
      </c>
      <c r="P342" s="8" t="s">
        <v>53</v>
      </c>
      <c r="Q342" s="49" t="s">
        <v>54</v>
      </c>
      <c r="R342" s="13" t="s">
        <v>55</v>
      </c>
      <c r="S342" s="14" t="s">
        <v>264</v>
      </c>
      <c r="T342" s="49"/>
      <c r="U342" s="50" t="s">
        <v>30641</v>
      </c>
      <c r="V342" s="50" t="s">
        <v>29882</v>
      </c>
      <c r="W342" s="50" t="s">
        <v>31227</v>
      </c>
      <c r="X342" s="51">
        <v>1980</v>
      </c>
      <c r="Y342" s="52">
        <v>24948</v>
      </c>
      <c r="Z342" s="50" t="s">
        <v>30069</v>
      </c>
      <c r="BH342" s="825"/>
      <c r="BI342" s="232"/>
      <c r="BJ342" s="796"/>
      <c r="BK342" s="797"/>
      <c r="BL342" s="688"/>
      <c r="BM342" s="799"/>
      <c r="BN342" s="800"/>
      <c r="BO342" s="801"/>
      <c r="BP342" s="802"/>
      <c r="BQ342" s="803"/>
    </row>
    <row r="343" spans="1:69">
      <c r="A343" s="1">
        <v>2</v>
      </c>
      <c r="B343" s="1">
        <v>3</v>
      </c>
      <c r="C343" s="2" t="s">
        <v>103</v>
      </c>
      <c r="D343" s="3" t="s">
        <v>1688</v>
      </c>
      <c r="E343" s="2" t="s">
        <v>1689</v>
      </c>
      <c r="F343" s="4">
        <v>1500</v>
      </c>
      <c r="G343" s="5">
        <v>22500</v>
      </c>
      <c r="H343" s="6"/>
      <c r="I343" s="7">
        <v>45042</v>
      </c>
      <c r="J343" s="8" t="s">
        <v>1690</v>
      </c>
      <c r="K343" s="9">
        <v>4</v>
      </c>
      <c r="L343" s="7">
        <v>45040</v>
      </c>
      <c r="M343" s="10"/>
      <c r="N343" s="11" t="s">
        <v>234</v>
      </c>
      <c r="O343" s="12" t="s">
        <v>52</v>
      </c>
      <c r="P343" s="8" t="s">
        <v>30642</v>
      </c>
      <c r="Q343" s="49" t="s">
        <v>32423</v>
      </c>
      <c r="R343" s="13" t="s">
        <v>55</v>
      </c>
      <c r="S343" s="14" t="s">
        <v>1691</v>
      </c>
      <c r="T343" s="15"/>
      <c r="U343" s="50" t="s">
        <v>32679</v>
      </c>
      <c r="V343" s="50" t="s">
        <v>30027</v>
      </c>
      <c r="W343" s="50" t="s">
        <v>31228</v>
      </c>
      <c r="X343" s="51">
        <v>1500</v>
      </c>
      <c r="Y343" s="52">
        <v>23242.5</v>
      </c>
      <c r="Z343" s="50" t="s">
        <v>32680</v>
      </c>
      <c r="BH343" s="825"/>
      <c r="BI343" s="232"/>
      <c r="BJ343" s="796"/>
      <c r="BK343" s="797"/>
      <c r="BL343" s="688"/>
      <c r="BM343" s="799"/>
      <c r="BN343" s="800"/>
      <c r="BO343" s="801"/>
      <c r="BP343" s="802"/>
      <c r="BQ343" s="803"/>
    </row>
    <row r="344" spans="1:69">
      <c r="A344" s="1">
        <v>1</v>
      </c>
      <c r="B344" s="1">
        <v>2</v>
      </c>
      <c r="C344" s="2" t="s">
        <v>275</v>
      </c>
      <c r="D344" s="3" t="s">
        <v>276</v>
      </c>
      <c r="E344" s="2" t="s">
        <v>277</v>
      </c>
      <c r="F344" s="4">
        <v>1980</v>
      </c>
      <c r="G344" s="5">
        <v>23760</v>
      </c>
      <c r="H344" s="6"/>
      <c r="I344" s="7">
        <v>45043</v>
      </c>
      <c r="J344" s="8">
        <v>170</v>
      </c>
      <c r="K344" s="9">
        <v>2</v>
      </c>
      <c r="L344" s="7">
        <v>45039</v>
      </c>
      <c r="M344" s="10"/>
      <c r="N344" s="11" t="s">
        <v>181</v>
      </c>
      <c r="O344" s="12" t="s">
        <v>52</v>
      </c>
      <c r="P344" s="2" t="s">
        <v>186</v>
      </c>
      <c r="Q344" s="49" t="s">
        <v>278</v>
      </c>
      <c r="R344" s="13" t="s">
        <v>55</v>
      </c>
      <c r="S344" s="14" t="s">
        <v>279</v>
      </c>
      <c r="T344" s="15"/>
      <c r="U344" s="50" t="s">
        <v>30643</v>
      </c>
      <c r="V344" s="50" t="s">
        <v>29882</v>
      </c>
      <c r="W344" s="50" t="s">
        <v>30644</v>
      </c>
      <c r="X344" s="51">
        <v>1980</v>
      </c>
      <c r="Y344" s="52">
        <v>24948</v>
      </c>
      <c r="Z344" s="50" t="s">
        <v>30069</v>
      </c>
      <c r="BH344" s="825"/>
      <c r="BI344" s="232"/>
      <c r="BJ344" s="796"/>
      <c r="BK344" s="797"/>
      <c r="BL344" s="688"/>
      <c r="BM344" s="799"/>
      <c r="BN344" s="800"/>
      <c r="BO344" s="825"/>
      <c r="BP344" s="802"/>
      <c r="BQ344" s="803"/>
    </row>
    <row r="345" spans="1:69">
      <c r="A345" s="1">
        <v>1</v>
      </c>
      <c r="B345" s="1">
        <v>1</v>
      </c>
      <c r="C345" s="2" t="s">
        <v>145</v>
      </c>
      <c r="D345" s="3" t="s">
        <v>268</v>
      </c>
      <c r="E345" s="2" t="s">
        <v>269</v>
      </c>
      <c r="F345" s="4">
        <v>1980</v>
      </c>
      <c r="G345" s="5">
        <v>23760</v>
      </c>
      <c r="H345" s="6"/>
      <c r="I345" s="7">
        <v>45043</v>
      </c>
      <c r="J345" s="8" t="s">
        <v>1692</v>
      </c>
      <c r="K345" s="9">
        <v>4</v>
      </c>
      <c r="L345" s="7">
        <v>45039</v>
      </c>
      <c r="M345" s="10"/>
      <c r="N345" s="11" t="s">
        <v>181</v>
      </c>
      <c r="O345" s="12" t="s">
        <v>52</v>
      </c>
      <c r="P345" s="8" t="s">
        <v>186</v>
      </c>
      <c r="Q345" s="49" t="s">
        <v>54</v>
      </c>
      <c r="R345" s="13" t="s">
        <v>55</v>
      </c>
      <c r="S345" s="14" t="s">
        <v>270</v>
      </c>
      <c r="T345" s="15"/>
      <c r="U345" s="50" t="s">
        <v>31229</v>
      </c>
      <c r="V345" s="50" t="s">
        <v>29882</v>
      </c>
      <c r="W345" s="50" t="s">
        <v>30645</v>
      </c>
      <c r="X345" s="51">
        <v>1980</v>
      </c>
      <c r="Y345" s="52">
        <v>24948</v>
      </c>
      <c r="Z345" s="50" t="s">
        <v>32681</v>
      </c>
      <c r="BH345" s="825"/>
      <c r="BI345" s="232"/>
      <c r="BJ345" s="796"/>
      <c r="BK345" s="797"/>
      <c r="BL345" s="688"/>
      <c r="BM345" s="799"/>
      <c r="BN345" s="800"/>
      <c r="BO345" s="801"/>
      <c r="BP345" s="802"/>
      <c r="BQ345" s="803"/>
    </row>
    <row r="346" spans="1:69">
      <c r="A346" s="1">
        <v>1</v>
      </c>
      <c r="B346" s="1">
        <v>3</v>
      </c>
      <c r="C346" s="2" t="s">
        <v>145</v>
      </c>
      <c r="D346" s="3" t="s">
        <v>1693</v>
      </c>
      <c r="E346" s="2" t="s">
        <v>1694</v>
      </c>
      <c r="F346" s="4">
        <v>1916</v>
      </c>
      <c r="G346" s="5">
        <v>22992</v>
      </c>
      <c r="H346" s="6"/>
      <c r="I346" s="7">
        <v>45043</v>
      </c>
      <c r="J346" s="8" t="s">
        <v>31230</v>
      </c>
      <c r="K346" s="9">
        <v>3</v>
      </c>
      <c r="L346" s="7">
        <v>45040</v>
      </c>
      <c r="M346" s="10" t="s">
        <v>176</v>
      </c>
      <c r="N346" s="11" t="s">
        <v>1149</v>
      </c>
      <c r="O346" s="12" t="s">
        <v>52</v>
      </c>
      <c r="P346" s="2" t="s">
        <v>1150</v>
      </c>
      <c r="Q346" s="49" t="s">
        <v>54</v>
      </c>
      <c r="R346" s="13" t="s">
        <v>55</v>
      </c>
      <c r="S346" s="14" t="s">
        <v>1695</v>
      </c>
      <c r="T346" s="15"/>
      <c r="U346" s="50" t="s">
        <v>30071</v>
      </c>
      <c r="V346" s="50" t="s">
        <v>30027</v>
      </c>
      <c r="W346" s="50" t="s">
        <v>30072</v>
      </c>
      <c r="X346" s="51">
        <v>1916</v>
      </c>
      <c r="Y346" s="52">
        <v>24179.919999999998</v>
      </c>
      <c r="Z346" s="50" t="s">
        <v>30070</v>
      </c>
      <c r="BH346" s="825"/>
      <c r="BI346" s="232"/>
      <c r="BJ346" s="796"/>
      <c r="BK346" s="797"/>
      <c r="BL346" s="688"/>
      <c r="BM346" s="799"/>
      <c r="BN346" s="800"/>
      <c r="BO346" s="825"/>
      <c r="BP346" s="802"/>
      <c r="BQ346" s="803"/>
    </row>
    <row r="347" spans="1:69">
      <c r="A347" s="1">
        <v>1</v>
      </c>
      <c r="B347" s="1">
        <v>4</v>
      </c>
      <c r="C347" s="2" t="s">
        <v>145</v>
      </c>
      <c r="D347" s="3" t="s">
        <v>1696</v>
      </c>
      <c r="E347" s="2" t="s">
        <v>1697</v>
      </c>
      <c r="F347" s="4">
        <v>1916</v>
      </c>
      <c r="G347" s="5">
        <v>22992</v>
      </c>
      <c r="H347" s="6"/>
      <c r="I347" s="7">
        <v>45043</v>
      </c>
      <c r="J347" s="8" t="s">
        <v>31231</v>
      </c>
      <c r="K347" s="9">
        <v>3</v>
      </c>
      <c r="L347" s="7">
        <v>45040</v>
      </c>
      <c r="M347" s="10" t="s">
        <v>176</v>
      </c>
      <c r="N347" s="11" t="s">
        <v>1149</v>
      </c>
      <c r="O347" s="12" t="s">
        <v>52</v>
      </c>
      <c r="P347" s="2" t="s">
        <v>1150</v>
      </c>
      <c r="Q347" s="49" t="s">
        <v>54</v>
      </c>
      <c r="R347" s="13" t="s">
        <v>55</v>
      </c>
      <c r="S347" s="14" t="s">
        <v>1546</v>
      </c>
      <c r="T347" s="15"/>
      <c r="U347" s="50" t="s">
        <v>31232</v>
      </c>
      <c r="V347" s="50" t="s">
        <v>32459</v>
      </c>
      <c r="W347" s="50" t="s">
        <v>32682</v>
      </c>
      <c r="X347" s="51">
        <v>1916</v>
      </c>
      <c r="Y347" s="52">
        <v>24179.919999999998</v>
      </c>
      <c r="Z347" s="50" t="s">
        <v>32680</v>
      </c>
      <c r="BH347" s="825"/>
      <c r="BI347" s="232"/>
      <c r="BJ347" s="796"/>
      <c r="BK347" s="797"/>
      <c r="BL347" s="688"/>
      <c r="BM347" s="799"/>
      <c r="BN347" s="800"/>
      <c r="BO347" s="825"/>
      <c r="BP347" s="802"/>
      <c r="BQ347" s="803"/>
    </row>
    <row r="348" spans="1:69">
      <c r="A348" s="1">
        <v>1</v>
      </c>
      <c r="B348" s="1">
        <v>5</v>
      </c>
      <c r="C348" s="2" t="s">
        <v>145</v>
      </c>
      <c r="D348" s="3" t="s">
        <v>1698</v>
      </c>
      <c r="E348" s="2" t="s">
        <v>1699</v>
      </c>
      <c r="F348" s="4">
        <v>1916</v>
      </c>
      <c r="G348" s="5">
        <v>22992</v>
      </c>
      <c r="H348" s="6"/>
      <c r="I348" s="7">
        <v>45043</v>
      </c>
      <c r="J348" s="8" t="s">
        <v>30646</v>
      </c>
      <c r="K348" s="9">
        <v>3</v>
      </c>
      <c r="L348" s="7">
        <v>45040</v>
      </c>
      <c r="M348" s="10" t="s">
        <v>176</v>
      </c>
      <c r="N348" s="11" t="s">
        <v>1149</v>
      </c>
      <c r="O348" s="12" t="s">
        <v>52</v>
      </c>
      <c r="P348" s="2" t="s">
        <v>1150</v>
      </c>
      <c r="Q348" s="49" t="s">
        <v>54</v>
      </c>
      <c r="R348" s="13" t="s">
        <v>55</v>
      </c>
      <c r="S348" s="14" t="s">
        <v>1700</v>
      </c>
      <c r="T348" s="15"/>
      <c r="U348" s="50" t="s">
        <v>32683</v>
      </c>
      <c r="V348" s="50" t="s">
        <v>30027</v>
      </c>
      <c r="W348" s="50" t="s">
        <v>32684</v>
      </c>
      <c r="X348" s="51">
        <v>1916</v>
      </c>
      <c r="Y348" s="52">
        <v>24179.919999999998</v>
      </c>
      <c r="Z348" s="50" t="s">
        <v>30070</v>
      </c>
      <c r="BH348" s="825"/>
      <c r="BI348" s="232"/>
      <c r="BJ348" s="796"/>
      <c r="BK348" s="797"/>
      <c r="BL348" s="688"/>
      <c r="BM348" s="799"/>
      <c r="BN348" s="800"/>
      <c r="BO348" s="825"/>
      <c r="BP348" s="802"/>
      <c r="BQ348" s="803"/>
    </row>
    <row r="349" spans="1:69">
      <c r="A349" s="1">
        <v>1</v>
      </c>
      <c r="B349" s="1">
        <v>4</v>
      </c>
      <c r="C349" s="2" t="s">
        <v>271</v>
      </c>
      <c r="D349" s="3" t="s">
        <v>1701</v>
      </c>
      <c r="E349" s="2" t="s">
        <v>1702</v>
      </c>
      <c r="F349" s="4">
        <v>1958</v>
      </c>
      <c r="G349" s="5">
        <v>23496</v>
      </c>
      <c r="H349" s="6"/>
      <c r="I349" s="7">
        <v>45044</v>
      </c>
      <c r="J349" s="8">
        <v>52</v>
      </c>
      <c r="K349" s="9">
        <v>2</v>
      </c>
      <c r="L349" s="7">
        <v>45040</v>
      </c>
      <c r="M349" s="10" t="s">
        <v>176</v>
      </c>
      <c r="N349" s="11" t="s">
        <v>177</v>
      </c>
      <c r="O349" s="12" t="s">
        <v>52</v>
      </c>
      <c r="P349" s="2" t="s">
        <v>74</v>
      </c>
      <c r="Q349" s="49" t="s">
        <v>54</v>
      </c>
      <c r="R349" s="13" t="s">
        <v>55</v>
      </c>
      <c r="S349" s="14" t="s">
        <v>1703</v>
      </c>
      <c r="T349" s="15"/>
      <c r="U349" s="50" t="s">
        <v>1701</v>
      </c>
      <c r="V349" s="50" t="s">
        <v>554</v>
      </c>
      <c r="W349" s="50" t="s">
        <v>1704</v>
      </c>
      <c r="X349" s="51">
        <v>1958</v>
      </c>
      <c r="Y349" s="52">
        <v>24678.27</v>
      </c>
      <c r="Z349" s="50" t="s">
        <v>1705</v>
      </c>
      <c r="BH349" s="825"/>
      <c r="BI349" s="232"/>
      <c r="BJ349" s="796"/>
      <c r="BK349" s="797"/>
      <c r="BL349" s="688"/>
      <c r="BM349" s="799"/>
      <c r="BN349" s="800"/>
      <c r="BO349" s="825"/>
      <c r="BP349" s="802"/>
      <c r="BQ349" s="803"/>
    </row>
    <row r="350" spans="1:69">
      <c r="A350" s="1">
        <v>1</v>
      </c>
      <c r="B350" s="1">
        <v>5</v>
      </c>
      <c r="C350" s="2" t="s">
        <v>402</v>
      </c>
      <c r="D350" s="3" t="s">
        <v>1706</v>
      </c>
      <c r="E350" s="2" t="s">
        <v>1707</v>
      </c>
      <c r="F350" s="4">
        <v>1916</v>
      </c>
      <c r="G350" s="5">
        <v>22992</v>
      </c>
      <c r="H350" s="6"/>
      <c r="I350" s="7">
        <v>45044</v>
      </c>
      <c r="J350" s="8" t="s">
        <v>32685</v>
      </c>
      <c r="K350" s="9">
        <v>3</v>
      </c>
      <c r="L350" s="7">
        <v>45040</v>
      </c>
      <c r="M350" s="10"/>
      <c r="N350" s="11" t="s">
        <v>406</v>
      </c>
      <c r="O350" s="12" t="s">
        <v>52</v>
      </c>
      <c r="P350" s="8" t="s">
        <v>407</v>
      </c>
      <c r="Q350" s="49" t="s">
        <v>84</v>
      </c>
      <c r="R350" s="13" t="s">
        <v>55</v>
      </c>
      <c r="S350" s="14" t="s">
        <v>1708</v>
      </c>
      <c r="T350" s="15"/>
      <c r="U350" s="50" t="s">
        <v>1706</v>
      </c>
      <c r="V350" s="50" t="s">
        <v>554</v>
      </c>
      <c r="W350" s="50" t="s">
        <v>1709</v>
      </c>
      <c r="X350" s="51">
        <v>1916</v>
      </c>
      <c r="Y350" s="52">
        <v>24026.639999999999</v>
      </c>
      <c r="Z350" s="50" t="s">
        <v>1705</v>
      </c>
      <c r="BH350" s="825"/>
      <c r="BI350" s="232"/>
      <c r="BJ350" s="796"/>
      <c r="BK350" s="797"/>
      <c r="BL350" s="688"/>
      <c r="BM350" s="799"/>
      <c r="BN350" s="800"/>
      <c r="BO350" s="801"/>
      <c r="BP350" s="802"/>
      <c r="BQ350" s="803"/>
    </row>
    <row r="351" spans="1:69">
      <c r="A351" s="1">
        <v>1</v>
      </c>
      <c r="B351" s="1">
        <v>6</v>
      </c>
      <c r="C351" s="2" t="s">
        <v>78</v>
      </c>
      <c r="D351" s="3" t="s">
        <v>1710</v>
      </c>
      <c r="E351" s="2" t="s">
        <v>1711</v>
      </c>
      <c r="F351" s="4">
        <v>1916</v>
      </c>
      <c r="G351" s="5">
        <v>22992</v>
      </c>
      <c r="H351" s="6"/>
      <c r="I351" s="7">
        <v>45044</v>
      </c>
      <c r="J351" s="8" t="s">
        <v>32686</v>
      </c>
      <c r="K351" s="9">
        <v>3</v>
      </c>
      <c r="L351" s="7">
        <v>45041</v>
      </c>
      <c r="M351" s="10"/>
      <c r="N351" s="11" t="s">
        <v>406</v>
      </c>
      <c r="O351" s="12" t="s">
        <v>52</v>
      </c>
      <c r="P351" s="2" t="s">
        <v>407</v>
      </c>
      <c r="Q351" s="49" t="s">
        <v>84</v>
      </c>
      <c r="R351" s="13" t="s">
        <v>55</v>
      </c>
      <c r="S351" s="14" t="s">
        <v>1712</v>
      </c>
      <c r="T351" s="15"/>
      <c r="U351" s="50" t="s">
        <v>1710</v>
      </c>
      <c r="V351" s="50" t="s">
        <v>554</v>
      </c>
      <c r="W351" s="50" t="s">
        <v>1713</v>
      </c>
      <c r="X351" s="51">
        <v>1916</v>
      </c>
      <c r="Y351" s="52">
        <v>24026.639999999999</v>
      </c>
      <c r="Z351" s="50" t="s">
        <v>1705</v>
      </c>
      <c r="BH351" s="825"/>
      <c r="BI351" s="232"/>
      <c r="BJ351" s="796"/>
      <c r="BK351" s="797"/>
      <c r="BL351" s="688"/>
      <c r="BM351" s="799"/>
      <c r="BN351" s="800"/>
      <c r="BO351" s="825"/>
      <c r="BP351" s="802"/>
      <c r="BQ351" s="803"/>
    </row>
    <row r="352" spans="1:69">
      <c r="A352" s="1">
        <v>1</v>
      </c>
      <c r="B352" s="1">
        <v>7</v>
      </c>
      <c r="C352" s="2" t="s">
        <v>78</v>
      </c>
      <c r="D352" s="3" t="s">
        <v>1714</v>
      </c>
      <c r="E352" s="2" t="s">
        <v>1715</v>
      </c>
      <c r="F352" s="4">
        <v>1916</v>
      </c>
      <c r="G352" s="5">
        <v>22992</v>
      </c>
      <c r="H352" s="6"/>
      <c r="I352" s="7">
        <v>45044</v>
      </c>
      <c r="J352" s="8" t="s">
        <v>32687</v>
      </c>
      <c r="K352" s="9">
        <v>4</v>
      </c>
      <c r="L352" s="7">
        <v>45041</v>
      </c>
      <c r="M352" s="10"/>
      <c r="N352" s="11" t="s">
        <v>406</v>
      </c>
      <c r="O352" s="12" t="s">
        <v>52</v>
      </c>
      <c r="P352" s="8" t="s">
        <v>407</v>
      </c>
      <c r="Q352" s="49" t="s">
        <v>84</v>
      </c>
      <c r="R352" s="13" t="s">
        <v>55</v>
      </c>
      <c r="S352" s="14" t="s">
        <v>1716</v>
      </c>
      <c r="T352" s="15"/>
      <c r="U352" s="50" t="s">
        <v>1714</v>
      </c>
      <c r="V352" s="50" t="s">
        <v>554</v>
      </c>
      <c r="W352" s="50" t="s">
        <v>1717</v>
      </c>
      <c r="X352" s="51">
        <v>1916</v>
      </c>
      <c r="Y352" s="52">
        <v>24026.639999999999</v>
      </c>
      <c r="Z352" s="50" t="s">
        <v>1705</v>
      </c>
      <c r="BH352" s="825"/>
      <c r="BI352" s="232"/>
      <c r="BJ352" s="796"/>
      <c r="BK352" s="797"/>
      <c r="BL352" s="688"/>
      <c r="BM352" s="799"/>
      <c r="BN352" s="800"/>
      <c r="BO352" s="801"/>
      <c r="BP352" s="802"/>
      <c r="BQ352" s="803"/>
    </row>
    <row r="353" spans="1:69">
      <c r="A353" s="1">
        <v>1</v>
      </c>
      <c r="B353" s="1">
        <v>8</v>
      </c>
      <c r="C353" s="2" t="s">
        <v>126</v>
      </c>
      <c r="D353" s="3" t="s">
        <v>1718</v>
      </c>
      <c r="E353" s="2" t="s">
        <v>1719</v>
      </c>
      <c r="F353" s="4">
        <v>1925</v>
      </c>
      <c r="G353" s="5">
        <v>23100</v>
      </c>
      <c r="H353" s="6"/>
      <c r="I353" s="7">
        <v>45044</v>
      </c>
      <c r="J353" s="8">
        <v>14</v>
      </c>
      <c r="K353" s="9">
        <v>2</v>
      </c>
      <c r="L353" s="7">
        <v>45042</v>
      </c>
      <c r="M353" s="10" t="s">
        <v>176</v>
      </c>
      <c r="N353" s="11" t="s">
        <v>28287</v>
      </c>
      <c r="O353" s="12" t="s">
        <v>52</v>
      </c>
      <c r="P353" s="2" t="s">
        <v>824</v>
      </c>
      <c r="Q353" s="49" t="s">
        <v>54</v>
      </c>
      <c r="R353" s="13" t="s">
        <v>31233</v>
      </c>
      <c r="S353" s="14" t="s">
        <v>1721</v>
      </c>
      <c r="T353" s="15"/>
      <c r="U353" s="50" t="s">
        <v>1718</v>
      </c>
      <c r="V353" s="50" t="s">
        <v>1199</v>
      </c>
      <c r="W353" s="50" t="s">
        <v>1722</v>
      </c>
      <c r="X353" s="51">
        <v>1925</v>
      </c>
      <c r="Y353" s="52">
        <v>24640</v>
      </c>
      <c r="Z353" s="50" t="s">
        <v>1705</v>
      </c>
      <c r="BH353" s="825"/>
      <c r="BI353" s="232"/>
      <c r="BJ353" s="796"/>
      <c r="BK353" s="797"/>
      <c r="BL353" s="688"/>
      <c r="BM353" s="799"/>
      <c r="BN353" s="800"/>
      <c r="BO353" s="825"/>
      <c r="BP353" s="802"/>
      <c r="BQ353" s="803"/>
    </row>
    <row r="354" spans="1:69">
      <c r="A354" s="1">
        <v>2</v>
      </c>
      <c r="B354" s="1">
        <v>11</v>
      </c>
      <c r="C354" s="2" t="s">
        <v>589</v>
      </c>
      <c r="D354" s="3" t="s">
        <v>1723</v>
      </c>
      <c r="E354" s="2" t="s">
        <v>1724</v>
      </c>
      <c r="F354" s="4">
        <v>1952</v>
      </c>
      <c r="G354" s="5">
        <v>23424</v>
      </c>
      <c r="H354" s="6"/>
      <c r="I354" s="7">
        <v>45044</v>
      </c>
      <c r="J354" s="8" t="s">
        <v>31234</v>
      </c>
      <c r="K354" s="9">
        <v>4</v>
      </c>
      <c r="L354" s="7">
        <v>45036</v>
      </c>
      <c r="M354" s="10"/>
      <c r="N354" s="11" t="s">
        <v>73</v>
      </c>
      <c r="O354" s="12" t="s">
        <v>52</v>
      </c>
      <c r="P354" s="2" t="s">
        <v>74</v>
      </c>
      <c r="Q354" s="49"/>
      <c r="R354" s="13" t="s">
        <v>55</v>
      </c>
      <c r="S354" s="14" t="s">
        <v>1725</v>
      </c>
      <c r="T354" s="15"/>
      <c r="U354" s="50" t="s">
        <v>1723</v>
      </c>
      <c r="V354" s="50" t="s">
        <v>1605</v>
      </c>
      <c r="W354" s="50" t="s">
        <v>1726</v>
      </c>
      <c r="X354" s="51">
        <v>1952</v>
      </c>
      <c r="Y354" s="52">
        <v>24207.66</v>
      </c>
      <c r="Z354" s="50" t="s">
        <v>32662</v>
      </c>
      <c r="BH354" s="825"/>
      <c r="BI354" s="232"/>
      <c r="BJ354" s="796"/>
      <c r="BK354" s="797"/>
      <c r="BL354" s="688"/>
      <c r="BM354" s="799"/>
      <c r="BN354" s="800"/>
      <c r="BO354" s="825"/>
      <c r="BP354" s="802"/>
      <c r="BQ354" s="803"/>
    </row>
    <row r="355" spans="1:69">
      <c r="A355" s="1">
        <v>2</v>
      </c>
      <c r="B355" s="1">
        <v>2</v>
      </c>
      <c r="C355" s="2" t="s">
        <v>589</v>
      </c>
      <c r="D355" s="3" t="s">
        <v>1727</v>
      </c>
      <c r="E355" s="2" t="s">
        <v>1728</v>
      </c>
      <c r="F355" s="4">
        <v>1958</v>
      </c>
      <c r="G355" s="5">
        <v>23496</v>
      </c>
      <c r="H355" s="6"/>
      <c r="I355" s="7">
        <v>45044</v>
      </c>
      <c r="J355" s="8" t="s">
        <v>32688</v>
      </c>
      <c r="K355" s="9">
        <v>2</v>
      </c>
      <c r="L355" s="7">
        <v>45037</v>
      </c>
      <c r="M355" s="10" t="s">
        <v>1729</v>
      </c>
      <c r="N355" s="11" t="s">
        <v>152</v>
      </c>
      <c r="O355" s="12" t="s">
        <v>52</v>
      </c>
      <c r="P355" s="8" t="s">
        <v>74</v>
      </c>
      <c r="Q355" s="49"/>
      <c r="R355" s="13" t="s">
        <v>55</v>
      </c>
      <c r="S355" s="14" t="s">
        <v>1730</v>
      </c>
      <c r="T355" s="15"/>
      <c r="U355" s="50" t="s">
        <v>1727</v>
      </c>
      <c r="V355" s="50" t="s">
        <v>1605</v>
      </c>
      <c r="W355" s="50" t="s">
        <v>1731</v>
      </c>
      <c r="X355" s="51">
        <v>1958</v>
      </c>
      <c r="Y355" s="52">
        <v>24583.48</v>
      </c>
      <c r="Z355" s="50" t="s">
        <v>32662</v>
      </c>
      <c r="BH355" s="825"/>
      <c r="BI355" s="232"/>
      <c r="BJ355" s="796"/>
      <c r="BK355" s="797"/>
      <c r="BL355" s="688"/>
      <c r="BM355" s="799"/>
      <c r="BN355" s="800"/>
      <c r="BO355" s="801"/>
      <c r="BP355" s="802"/>
      <c r="BQ355" s="803"/>
    </row>
    <row r="356" spans="1:69">
      <c r="A356" s="1">
        <v>2</v>
      </c>
      <c r="B356" s="1">
        <v>3</v>
      </c>
      <c r="C356" s="2" t="s">
        <v>589</v>
      </c>
      <c r="D356" s="3" t="s">
        <v>1732</v>
      </c>
      <c r="E356" s="2" t="s">
        <v>1733</v>
      </c>
      <c r="F356" s="4">
        <v>1958</v>
      </c>
      <c r="G356" s="5">
        <v>23496</v>
      </c>
      <c r="H356" s="6"/>
      <c r="I356" s="7">
        <v>45044</v>
      </c>
      <c r="J356" s="8" t="s">
        <v>30648</v>
      </c>
      <c r="K356" s="9">
        <v>2</v>
      </c>
      <c r="L356" s="7">
        <v>45037</v>
      </c>
      <c r="M356" s="10" t="s">
        <v>1729</v>
      </c>
      <c r="N356" s="11" t="s">
        <v>152</v>
      </c>
      <c r="O356" s="12" t="s">
        <v>52</v>
      </c>
      <c r="P356" s="8" t="s">
        <v>74</v>
      </c>
      <c r="Q356" s="49"/>
      <c r="R356" s="13" t="s">
        <v>55</v>
      </c>
      <c r="S356" s="14" t="s">
        <v>1734</v>
      </c>
      <c r="T356" s="15"/>
      <c r="U356" s="50" t="s">
        <v>1732</v>
      </c>
      <c r="V356" s="50" t="s">
        <v>1605</v>
      </c>
      <c r="W356" s="50" t="s">
        <v>1735</v>
      </c>
      <c r="X356" s="51">
        <v>1958</v>
      </c>
      <c r="Y356" s="52">
        <v>24583.49</v>
      </c>
      <c r="Z356" s="50" t="s">
        <v>32662</v>
      </c>
      <c r="BH356" s="825"/>
      <c r="BI356" s="232"/>
      <c r="BJ356" s="796"/>
      <c r="BK356" s="797"/>
      <c r="BL356" s="688"/>
      <c r="BM356" s="799"/>
      <c r="BN356" s="800"/>
      <c r="BO356" s="801"/>
      <c r="BP356" s="802"/>
      <c r="BQ356" s="803"/>
    </row>
    <row r="357" spans="1:69">
      <c r="A357" s="1">
        <v>1</v>
      </c>
      <c r="B357" s="1">
        <v>1</v>
      </c>
      <c r="C357" s="2" t="s">
        <v>589</v>
      </c>
      <c r="D357" s="3" t="s">
        <v>1736</v>
      </c>
      <c r="E357" s="2" t="s">
        <v>1737</v>
      </c>
      <c r="F357" s="4">
        <v>1945</v>
      </c>
      <c r="G357" s="5">
        <v>23340</v>
      </c>
      <c r="H357" s="6"/>
      <c r="I357" s="7">
        <v>45048</v>
      </c>
      <c r="J357" s="8" t="s">
        <v>30184</v>
      </c>
      <c r="K357" s="9">
        <v>3</v>
      </c>
      <c r="L357" s="7">
        <v>45035</v>
      </c>
      <c r="M357" s="10" t="s">
        <v>136</v>
      </c>
      <c r="N357" s="11" t="s">
        <v>674</v>
      </c>
      <c r="O357" s="12" t="s">
        <v>52</v>
      </c>
      <c r="P357" s="8" t="s">
        <v>74</v>
      </c>
      <c r="Q357" s="49"/>
      <c r="R357" s="13" t="s">
        <v>55</v>
      </c>
      <c r="S357" s="14" t="s">
        <v>1443</v>
      </c>
      <c r="T357" s="49"/>
      <c r="U357" s="50" t="s">
        <v>32689</v>
      </c>
      <c r="V357" s="50" t="s">
        <v>30064</v>
      </c>
      <c r="W357" s="50" t="s">
        <v>32690</v>
      </c>
      <c r="X357" s="51">
        <v>1945</v>
      </c>
      <c r="Y357" s="52">
        <v>24420</v>
      </c>
      <c r="Z357" s="50" t="s">
        <v>30065</v>
      </c>
      <c r="BH357" s="825"/>
      <c r="BI357" s="232"/>
      <c r="BJ357" s="796"/>
      <c r="BK357" s="797"/>
      <c r="BL357" s="688"/>
      <c r="BM357" s="799"/>
      <c r="BN357" s="800"/>
      <c r="BO357" s="801"/>
      <c r="BP357" s="802"/>
      <c r="BQ357" s="803"/>
    </row>
    <row r="358" spans="1:69">
      <c r="A358" s="1">
        <v>1</v>
      </c>
      <c r="B358" s="1">
        <v>2</v>
      </c>
      <c r="C358" s="2" t="s">
        <v>589</v>
      </c>
      <c r="D358" s="3" t="s">
        <v>1738</v>
      </c>
      <c r="E358" s="2" t="s">
        <v>1739</v>
      </c>
      <c r="F358" s="4">
        <v>1958</v>
      </c>
      <c r="G358" s="5">
        <v>23496</v>
      </c>
      <c r="H358" s="6"/>
      <c r="I358" s="7">
        <v>45048</v>
      </c>
      <c r="J358" s="8" t="s">
        <v>311</v>
      </c>
      <c r="K358" s="9">
        <v>2</v>
      </c>
      <c r="L358" s="7">
        <v>45035</v>
      </c>
      <c r="M358" s="10" t="s">
        <v>151</v>
      </c>
      <c r="N358" s="11" t="s">
        <v>152</v>
      </c>
      <c r="O358" s="12" t="s">
        <v>52</v>
      </c>
      <c r="P358" s="8" t="s">
        <v>153</v>
      </c>
      <c r="Q358" s="49"/>
      <c r="R358" s="13" t="s">
        <v>55</v>
      </c>
      <c r="S358" s="14" t="s">
        <v>1740</v>
      </c>
      <c r="T358" s="49"/>
      <c r="U358" s="50" t="s">
        <v>1738</v>
      </c>
      <c r="V358" s="50" t="s">
        <v>1741</v>
      </c>
      <c r="W358" s="50" t="s">
        <v>1742</v>
      </c>
      <c r="X358" s="51">
        <v>1958</v>
      </c>
      <c r="Y358" s="52">
        <v>24583.35</v>
      </c>
      <c r="Z358" s="50" t="s">
        <v>1743</v>
      </c>
      <c r="BH358" s="825"/>
      <c r="BI358" s="232"/>
      <c r="BJ358" s="796"/>
      <c r="BK358" s="797"/>
      <c r="BL358" s="688"/>
      <c r="BM358" s="799"/>
      <c r="BN358" s="800"/>
      <c r="BO358" s="801"/>
      <c r="BP358" s="802"/>
      <c r="BQ358" s="803"/>
    </row>
    <row r="359" spans="1:69">
      <c r="A359" s="1">
        <v>1</v>
      </c>
      <c r="B359" s="1">
        <v>4</v>
      </c>
      <c r="C359" s="2" t="s">
        <v>589</v>
      </c>
      <c r="D359" s="3" t="s">
        <v>1744</v>
      </c>
      <c r="E359" s="2" t="s">
        <v>1745</v>
      </c>
      <c r="F359" s="4">
        <v>1860</v>
      </c>
      <c r="G359" s="6">
        <v>22320</v>
      </c>
      <c r="H359" s="6"/>
      <c r="I359" s="7">
        <v>45048</v>
      </c>
      <c r="J359" s="8" t="s">
        <v>320</v>
      </c>
      <c r="K359" s="9">
        <v>2</v>
      </c>
      <c r="L359" s="7">
        <v>45037</v>
      </c>
      <c r="M359" s="10" t="s">
        <v>136</v>
      </c>
      <c r="N359" s="11" t="s">
        <v>152</v>
      </c>
      <c r="O359" s="12" t="s">
        <v>52</v>
      </c>
      <c r="P359" s="8" t="s">
        <v>74</v>
      </c>
      <c r="Q359" s="49"/>
      <c r="R359" s="13" t="s">
        <v>55</v>
      </c>
      <c r="S359" s="14" t="s">
        <v>1746</v>
      </c>
      <c r="T359" s="15"/>
      <c r="U359" s="50" t="s">
        <v>1744</v>
      </c>
      <c r="V359" s="50" t="s">
        <v>1605</v>
      </c>
      <c r="W359" s="50" t="s">
        <v>1747</v>
      </c>
      <c r="X359" s="51">
        <v>1860</v>
      </c>
      <c r="Y359" s="52">
        <v>23353</v>
      </c>
      <c r="Z359" s="50" t="s">
        <v>1632</v>
      </c>
      <c r="BH359" s="825"/>
      <c r="BI359" s="232"/>
      <c r="BJ359" s="796"/>
      <c r="BK359" s="797"/>
      <c r="BL359" s="688"/>
      <c r="BM359" s="799"/>
      <c r="BN359" s="800"/>
      <c r="BO359" s="801"/>
      <c r="BP359" s="802"/>
      <c r="BQ359" s="803"/>
    </row>
    <row r="360" spans="1:69">
      <c r="A360" s="1">
        <v>1</v>
      </c>
      <c r="B360" s="1">
        <v>5</v>
      </c>
      <c r="C360" s="2" t="s">
        <v>589</v>
      </c>
      <c r="D360" s="3" t="s">
        <v>1748</v>
      </c>
      <c r="E360" s="2" t="s">
        <v>1749</v>
      </c>
      <c r="F360" s="4">
        <v>1853</v>
      </c>
      <c r="G360" s="5">
        <v>22236</v>
      </c>
      <c r="H360" s="6"/>
      <c r="I360" s="7">
        <v>45048</v>
      </c>
      <c r="J360" s="8" t="s">
        <v>324</v>
      </c>
      <c r="K360" s="9">
        <v>4</v>
      </c>
      <c r="L360" s="7">
        <v>45037</v>
      </c>
      <c r="M360" s="10" t="s">
        <v>136</v>
      </c>
      <c r="N360" s="11" t="s">
        <v>73</v>
      </c>
      <c r="O360" s="12" t="s">
        <v>52</v>
      </c>
      <c r="P360" s="2" t="s">
        <v>74</v>
      </c>
      <c r="Q360" s="49"/>
      <c r="R360" s="13" t="s">
        <v>55</v>
      </c>
      <c r="S360" s="14" t="s">
        <v>1750</v>
      </c>
      <c r="T360" s="15"/>
      <c r="U360" s="50" t="s">
        <v>1748</v>
      </c>
      <c r="V360" s="50" t="s">
        <v>1605</v>
      </c>
      <c r="W360" s="50" t="s">
        <v>1751</v>
      </c>
      <c r="X360" s="51">
        <v>1853</v>
      </c>
      <c r="Y360" s="52">
        <v>23265.16</v>
      </c>
      <c r="Z360" s="50" t="s">
        <v>1632</v>
      </c>
      <c r="BH360" s="825"/>
      <c r="BI360" s="232"/>
      <c r="BJ360" s="796"/>
      <c r="BK360" s="797"/>
      <c r="BL360" s="688"/>
      <c r="BM360" s="799"/>
      <c r="BN360" s="800"/>
      <c r="BO360" s="825"/>
      <c r="BP360" s="802"/>
      <c r="BQ360" s="803"/>
    </row>
    <row r="361" spans="1:69">
      <c r="A361" s="1">
        <v>1</v>
      </c>
      <c r="B361" s="1">
        <v>6</v>
      </c>
      <c r="C361" s="2" t="s">
        <v>589</v>
      </c>
      <c r="D361" s="3" t="s">
        <v>1752</v>
      </c>
      <c r="E361" s="2" t="s">
        <v>1753</v>
      </c>
      <c r="F361" s="4">
        <v>1958</v>
      </c>
      <c r="G361" s="5">
        <v>23496</v>
      </c>
      <c r="H361" s="6"/>
      <c r="I361" s="7">
        <v>45048</v>
      </c>
      <c r="J361" s="8" t="s">
        <v>328</v>
      </c>
      <c r="K361" s="9">
        <v>3</v>
      </c>
      <c r="L361" s="7">
        <v>45037</v>
      </c>
      <c r="M361" s="10" t="s">
        <v>72</v>
      </c>
      <c r="N361" s="11" t="s">
        <v>73</v>
      </c>
      <c r="O361" s="12" t="s">
        <v>52</v>
      </c>
      <c r="P361" s="8" t="s">
        <v>74</v>
      </c>
      <c r="Q361" s="49"/>
      <c r="R361" s="13" t="s">
        <v>55</v>
      </c>
      <c r="S361" s="14" t="s">
        <v>1754</v>
      </c>
      <c r="T361" s="15"/>
      <c r="U361" s="50" t="s">
        <v>1752</v>
      </c>
      <c r="V361" s="50" t="s">
        <v>1605</v>
      </c>
      <c r="W361" s="50" t="s">
        <v>1755</v>
      </c>
      <c r="X361" s="51">
        <v>1958</v>
      </c>
      <c r="Y361" s="52">
        <v>24457.45</v>
      </c>
      <c r="Z361" s="50" t="s">
        <v>1632</v>
      </c>
      <c r="BH361" s="825"/>
      <c r="BI361" s="232"/>
      <c r="BJ361" s="796"/>
      <c r="BK361" s="797"/>
      <c r="BL361" s="688"/>
      <c r="BM361" s="799"/>
      <c r="BN361" s="800"/>
      <c r="BO361" s="801"/>
      <c r="BP361" s="802"/>
      <c r="BQ361" s="803"/>
    </row>
    <row r="362" spans="1:69">
      <c r="A362" s="1">
        <v>1</v>
      </c>
      <c r="B362" s="1">
        <v>3</v>
      </c>
      <c r="C362" s="2" t="s">
        <v>589</v>
      </c>
      <c r="D362" s="3" t="s">
        <v>1756</v>
      </c>
      <c r="E362" s="2" t="s">
        <v>1757</v>
      </c>
      <c r="F362" s="4">
        <v>1958</v>
      </c>
      <c r="G362" s="5">
        <v>23496</v>
      </c>
      <c r="H362" s="6"/>
      <c r="I362" s="7">
        <v>45048</v>
      </c>
      <c r="J362" s="8" t="s">
        <v>316</v>
      </c>
      <c r="K362" s="9">
        <v>4</v>
      </c>
      <c r="L362" s="7">
        <v>45036</v>
      </c>
      <c r="M362" s="10" t="s">
        <v>136</v>
      </c>
      <c r="N362" s="11" t="s">
        <v>177</v>
      </c>
      <c r="O362" s="12" t="s">
        <v>52</v>
      </c>
      <c r="P362" s="8" t="s">
        <v>30649</v>
      </c>
      <c r="Q362" s="49"/>
      <c r="R362" s="13" t="s">
        <v>55</v>
      </c>
      <c r="S362" s="14" t="s">
        <v>1758</v>
      </c>
      <c r="T362" s="15"/>
      <c r="U362" s="50" t="s">
        <v>1756</v>
      </c>
      <c r="V362" s="50" t="s">
        <v>1598</v>
      </c>
      <c r="W362" s="50" t="s">
        <v>1759</v>
      </c>
      <c r="X362" s="51">
        <v>1958</v>
      </c>
      <c r="Y362" s="52">
        <v>24419.46</v>
      </c>
      <c r="Z362" s="50" t="s">
        <v>1595</v>
      </c>
      <c r="BH362" s="825"/>
      <c r="BI362" s="232"/>
      <c r="BJ362" s="796"/>
      <c r="BK362" s="797"/>
      <c r="BL362" s="688"/>
      <c r="BM362" s="799"/>
      <c r="BN362" s="800"/>
      <c r="BO362" s="801"/>
      <c r="BP362" s="802"/>
      <c r="BQ362" s="803"/>
    </row>
    <row r="363" spans="1:69">
      <c r="A363" s="1">
        <v>2</v>
      </c>
      <c r="B363" s="1">
        <v>1</v>
      </c>
      <c r="C363" s="2" t="s">
        <v>589</v>
      </c>
      <c r="D363" s="3" t="s">
        <v>1760</v>
      </c>
      <c r="E363" s="2" t="s">
        <v>1761</v>
      </c>
      <c r="F363" s="4">
        <v>1958</v>
      </c>
      <c r="G363" s="5">
        <v>23496</v>
      </c>
      <c r="H363" s="6"/>
      <c r="I363" s="7">
        <v>45049</v>
      </c>
      <c r="J363" s="8" t="s">
        <v>305</v>
      </c>
      <c r="K363" s="9">
        <v>1</v>
      </c>
      <c r="L363" s="7">
        <v>45038</v>
      </c>
      <c r="M363" s="10"/>
      <c r="N363" s="11" t="s">
        <v>288</v>
      </c>
      <c r="O363" s="12" t="s">
        <v>52</v>
      </c>
      <c r="P363" s="8" t="s">
        <v>74</v>
      </c>
      <c r="Q363" s="49"/>
      <c r="R363" s="13" t="s">
        <v>55</v>
      </c>
      <c r="S363" s="14" t="s">
        <v>1762</v>
      </c>
      <c r="T363" s="15"/>
      <c r="U363" s="50" t="s">
        <v>1760</v>
      </c>
      <c r="V363" s="50" t="s">
        <v>1673</v>
      </c>
      <c r="W363" s="50" t="s">
        <v>1763</v>
      </c>
      <c r="X363" s="51">
        <v>1958</v>
      </c>
      <c r="Y363" s="52">
        <v>24583.3</v>
      </c>
      <c r="Z363" s="50" t="s">
        <v>1675</v>
      </c>
      <c r="BH363" s="825"/>
      <c r="BI363" s="232"/>
      <c r="BJ363" s="796"/>
      <c r="BK363" s="797"/>
      <c r="BL363" s="688"/>
      <c r="BM363" s="799"/>
      <c r="BN363" s="800"/>
      <c r="BO363" s="801"/>
      <c r="BP363" s="802"/>
      <c r="BQ363" s="803"/>
    </row>
    <row r="364" spans="1:69">
      <c r="A364" s="1">
        <v>2</v>
      </c>
      <c r="B364" s="1">
        <v>2</v>
      </c>
      <c r="C364" s="2" t="s">
        <v>301</v>
      </c>
      <c r="D364" s="3" t="s">
        <v>1764</v>
      </c>
      <c r="E364" s="2" t="s">
        <v>1765</v>
      </c>
      <c r="F364" s="4">
        <v>2300</v>
      </c>
      <c r="G364" s="5">
        <v>23000</v>
      </c>
      <c r="H364" s="6"/>
      <c r="I364" s="7">
        <v>45049</v>
      </c>
      <c r="J364" s="8">
        <v>66</v>
      </c>
      <c r="K364" s="9">
        <v>1</v>
      </c>
      <c r="L364" s="7">
        <v>45044</v>
      </c>
      <c r="M364" s="10"/>
      <c r="N364" s="11" t="s">
        <v>120</v>
      </c>
      <c r="O364" s="12" t="s">
        <v>52</v>
      </c>
      <c r="P364" s="2" t="s">
        <v>121</v>
      </c>
      <c r="Q364" s="49" t="s">
        <v>84</v>
      </c>
      <c r="R364" s="13" t="s">
        <v>164</v>
      </c>
      <c r="S364" s="14" t="s">
        <v>1766</v>
      </c>
      <c r="T364" s="15"/>
      <c r="U364" s="50" t="s">
        <v>1764</v>
      </c>
      <c r="V364" s="50" t="s">
        <v>730</v>
      </c>
      <c r="W364" s="50" t="s">
        <v>1767</v>
      </c>
      <c r="X364" s="51">
        <v>2300</v>
      </c>
      <c r="Y364" s="52">
        <v>23805</v>
      </c>
      <c r="Z364" s="50" t="s">
        <v>1768</v>
      </c>
      <c r="BH364" s="825"/>
      <c r="BI364" s="232"/>
      <c r="BJ364" s="796"/>
      <c r="BK364" s="797"/>
      <c r="BL364" s="688"/>
      <c r="BM364" s="799"/>
      <c r="BN364" s="800"/>
      <c r="BO364" s="825"/>
      <c r="BP364" s="802"/>
      <c r="BQ364" s="803"/>
    </row>
    <row r="365" spans="1:69">
      <c r="A365" s="1">
        <v>1</v>
      </c>
      <c r="B365" s="1">
        <v>1</v>
      </c>
      <c r="C365" s="2" t="s">
        <v>589</v>
      </c>
      <c r="D365" s="3" t="s">
        <v>1769</v>
      </c>
      <c r="E365" s="2" t="s">
        <v>1770</v>
      </c>
      <c r="F365" s="4">
        <v>1958</v>
      </c>
      <c r="G365" s="5">
        <v>23496</v>
      </c>
      <c r="H365" s="6"/>
      <c r="I365" s="7">
        <v>45050</v>
      </c>
      <c r="J365" s="8" t="s">
        <v>335</v>
      </c>
      <c r="K365" s="9">
        <v>3</v>
      </c>
      <c r="L365" s="7">
        <v>45038</v>
      </c>
      <c r="M365" s="10"/>
      <c r="N365" s="11" t="s">
        <v>288</v>
      </c>
      <c r="O365" s="12" t="s">
        <v>52</v>
      </c>
      <c r="P365" s="8" t="s">
        <v>74</v>
      </c>
      <c r="Q365" s="49"/>
      <c r="R365" s="13" t="s">
        <v>55</v>
      </c>
      <c r="S365" s="14" t="s">
        <v>1771</v>
      </c>
      <c r="T365" s="15"/>
      <c r="U365" s="50" t="s">
        <v>1769</v>
      </c>
      <c r="V365" s="50" t="s">
        <v>1673</v>
      </c>
      <c r="W365" s="50" t="s">
        <v>1772</v>
      </c>
      <c r="X365" s="51">
        <v>1958</v>
      </c>
      <c r="Y365" s="52">
        <v>24523.200000000001</v>
      </c>
      <c r="Z365" s="50" t="s">
        <v>1675</v>
      </c>
      <c r="BH365" s="825"/>
      <c r="BI365" s="232"/>
      <c r="BJ365" s="796"/>
      <c r="BK365" s="797"/>
      <c r="BL365" s="688"/>
      <c r="BM365" s="799"/>
      <c r="BN365" s="800"/>
      <c r="BO365" s="801"/>
      <c r="BP365" s="802"/>
      <c r="BQ365" s="803"/>
    </row>
    <row r="366" spans="1:69">
      <c r="A366" s="1">
        <v>1</v>
      </c>
      <c r="B366" s="1">
        <v>2</v>
      </c>
      <c r="C366" s="2" t="s">
        <v>589</v>
      </c>
      <c r="D366" s="3" t="s">
        <v>1773</v>
      </c>
      <c r="E366" s="2" t="s">
        <v>1774</v>
      </c>
      <c r="F366" s="4">
        <v>1943</v>
      </c>
      <c r="G366" s="5">
        <v>23316</v>
      </c>
      <c r="H366" s="6"/>
      <c r="I366" s="7">
        <v>45050</v>
      </c>
      <c r="J366" s="8" t="s">
        <v>339</v>
      </c>
      <c r="K366" s="9">
        <v>3</v>
      </c>
      <c r="L366" s="7">
        <v>45038</v>
      </c>
      <c r="M366" s="10"/>
      <c r="N366" s="11" t="s">
        <v>674</v>
      </c>
      <c r="O366" s="12" t="s">
        <v>52</v>
      </c>
      <c r="P366" s="2" t="s">
        <v>74</v>
      </c>
      <c r="Q366" s="49"/>
      <c r="R366" s="13" t="s">
        <v>55</v>
      </c>
      <c r="S366" s="14" t="s">
        <v>1775</v>
      </c>
      <c r="T366" s="15"/>
      <c r="U366" s="50" t="s">
        <v>1773</v>
      </c>
      <c r="V366" s="50" t="s">
        <v>1673</v>
      </c>
      <c r="W366" s="50" t="s">
        <v>1776</v>
      </c>
      <c r="X366" s="51">
        <v>1943</v>
      </c>
      <c r="Y366" s="52">
        <v>24394.91</v>
      </c>
      <c r="Z366" s="50" t="s">
        <v>1675</v>
      </c>
      <c r="BH366" s="825"/>
      <c r="BI366" s="232"/>
      <c r="BJ366" s="796"/>
      <c r="BK366" s="797"/>
      <c r="BL366" s="688"/>
      <c r="BM366" s="799"/>
      <c r="BN366" s="800"/>
      <c r="BO366" s="825"/>
      <c r="BP366" s="802"/>
      <c r="BQ366" s="803"/>
    </row>
    <row r="367" spans="1:69">
      <c r="A367" s="1">
        <v>1</v>
      </c>
      <c r="B367" s="1">
        <v>3</v>
      </c>
      <c r="C367" s="2" t="s">
        <v>589</v>
      </c>
      <c r="D367" s="3" t="s">
        <v>1777</v>
      </c>
      <c r="E367" s="2" t="s">
        <v>1778</v>
      </c>
      <c r="F367" s="4">
        <v>1852</v>
      </c>
      <c r="G367" s="5">
        <v>22224</v>
      </c>
      <c r="H367" s="6"/>
      <c r="I367" s="7">
        <v>45050</v>
      </c>
      <c r="J367" s="8">
        <v>6</v>
      </c>
      <c r="K367" s="9">
        <v>2</v>
      </c>
      <c r="L367" s="7">
        <v>45042</v>
      </c>
      <c r="M367" s="10" t="s">
        <v>1779</v>
      </c>
      <c r="N367" s="11" t="s">
        <v>73</v>
      </c>
      <c r="O367" s="12" t="s">
        <v>52</v>
      </c>
      <c r="P367" s="8" t="s">
        <v>74</v>
      </c>
      <c r="Q367" s="49"/>
      <c r="R367" s="13" t="s">
        <v>55</v>
      </c>
      <c r="S367" s="14" t="s">
        <v>1780</v>
      </c>
      <c r="T367" s="15"/>
      <c r="U367" s="50" t="s">
        <v>1777</v>
      </c>
      <c r="V367" s="50" t="s">
        <v>554</v>
      </c>
      <c r="W367" s="50" t="s">
        <v>1781</v>
      </c>
      <c r="X367" s="51">
        <v>1852</v>
      </c>
      <c r="Y367" s="52">
        <v>23225.15</v>
      </c>
      <c r="Z367" s="50" t="s">
        <v>1705</v>
      </c>
      <c r="BH367" s="825"/>
      <c r="BI367" s="232"/>
      <c r="BJ367" s="796"/>
      <c r="BK367" s="797"/>
      <c r="BL367" s="688"/>
      <c r="BM367" s="799"/>
      <c r="BN367" s="800"/>
      <c r="BO367" s="801"/>
      <c r="BP367" s="802"/>
      <c r="BQ367" s="803"/>
    </row>
    <row r="368" spans="1:69">
      <c r="A368" s="1">
        <v>1</v>
      </c>
      <c r="B368" s="1">
        <v>4</v>
      </c>
      <c r="C368" s="2" t="s">
        <v>589</v>
      </c>
      <c r="D368" s="3" t="s">
        <v>1782</v>
      </c>
      <c r="E368" s="2" t="s">
        <v>1783</v>
      </c>
      <c r="F368" s="4">
        <v>1939</v>
      </c>
      <c r="G368" s="5">
        <v>23268</v>
      </c>
      <c r="H368" s="6"/>
      <c r="I368" s="7">
        <v>45050</v>
      </c>
      <c r="J368" s="8" t="s">
        <v>346</v>
      </c>
      <c r="K368" s="9">
        <v>2</v>
      </c>
      <c r="L368" s="7">
        <v>45042</v>
      </c>
      <c r="M368" s="10" t="s">
        <v>136</v>
      </c>
      <c r="N368" s="11" t="s">
        <v>674</v>
      </c>
      <c r="O368" s="12" t="s">
        <v>52</v>
      </c>
      <c r="P368" s="8" t="s">
        <v>74</v>
      </c>
      <c r="Q368" s="49"/>
      <c r="R368" s="13" t="s">
        <v>55</v>
      </c>
      <c r="S368" s="14" t="s">
        <v>1784</v>
      </c>
      <c r="T368" s="15"/>
      <c r="U368" s="50" t="s">
        <v>1782</v>
      </c>
      <c r="V368" s="50" t="s">
        <v>1785</v>
      </c>
      <c r="W368" s="50" t="s">
        <v>1786</v>
      </c>
      <c r="X368" s="51">
        <v>1939</v>
      </c>
      <c r="Y368" s="52">
        <v>24344.68</v>
      </c>
      <c r="Z368" s="50" t="s">
        <v>1787</v>
      </c>
      <c r="BH368" s="825"/>
      <c r="BI368" s="232"/>
      <c r="BJ368" s="796"/>
      <c r="BK368" s="797"/>
      <c r="BL368" s="688"/>
      <c r="BM368" s="799"/>
      <c r="BN368" s="800"/>
      <c r="BO368" s="801"/>
      <c r="BP368" s="802"/>
      <c r="BQ368" s="803"/>
    </row>
    <row r="369" spans="1:69">
      <c r="A369" s="1">
        <v>1</v>
      </c>
      <c r="B369" s="1">
        <v>5</v>
      </c>
      <c r="C369" s="2" t="s">
        <v>589</v>
      </c>
      <c r="D369" s="3" t="s">
        <v>1788</v>
      </c>
      <c r="E369" s="2" t="s">
        <v>1789</v>
      </c>
      <c r="F369" s="4">
        <v>1958</v>
      </c>
      <c r="G369" s="5">
        <v>23496</v>
      </c>
      <c r="H369" s="6"/>
      <c r="I369" s="7">
        <v>45050</v>
      </c>
      <c r="J369" s="8" t="s">
        <v>350</v>
      </c>
      <c r="K369" s="9">
        <v>2</v>
      </c>
      <c r="L369" s="7">
        <v>45042</v>
      </c>
      <c r="M369" s="10" t="s">
        <v>1729</v>
      </c>
      <c r="N369" s="11" t="s">
        <v>152</v>
      </c>
      <c r="O369" s="12" t="s">
        <v>52</v>
      </c>
      <c r="P369" s="2" t="s">
        <v>29561</v>
      </c>
      <c r="Q369" s="49"/>
      <c r="R369" s="13" t="s">
        <v>55</v>
      </c>
      <c r="S369" s="14" t="s">
        <v>1790</v>
      </c>
      <c r="T369" s="15"/>
      <c r="U369" s="50" t="s">
        <v>1788</v>
      </c>
      <c r="V369" s="50" t="s">
        <v>554</v>
      </c>
      <c r="W369" s="50" t="s">
        <v>1791</v>
      </c>
      <c r="X369" s="51">
        <v>1958</v>
      </c>
      <c r="Y369" s="52">
        <v>24583.33</v>
      </c>
      <c r="Z369" s="50" t="s">
        <v>1705</v>
      </c>
      <c r="BH369" s="825"/>
      <c r="BI369" s="232"/>
      <c r="BJ369" s="796"/>
      <c r="BK369" s="797"/>
      <c r="BL369" s="688"/>
      <c r="BM369" s="799"/>
      <c r="BN369" s="800"/>
      <c r="BO369" s="825"/>
      <c r="BP369" s="802"/>
      <c r="BQ369" s="803"/>
    </row>
    <row r="370" spans="1:69">
      <c r="A370" s="1">
        <v>1</v>
      </c>
      <c r="B370" s="1">
        <v>6</v>
      </c>
      <c r="C370" s="2" t="s">
        <v>589</v>
      </c>
      <c r="D370" s="3" t="s">
        <v>1792</v>
      </c>
      <c r="E370" s="2" t="s">
        <v>1793</v>
      </c>
      <c r="F370" s="4">
        <v>1958</v>
      </c>
      <c r="G370" s="5">
        <v>23496</v>
      </c>
      <c r="H370" s="6"/>
      <c r="I370" s="7">
        <v>45050</v>
      </c>
      <c r="J370" s="8" t="s">
        <v>374</v>
      </c>
      <c r="K370" s="9">
        <v>4</v>
      </c>
      <c r="L370" s="7">
        <v>45043</v>
      </c>
      <c r="M370" s="10"/>
      <c r="N370" s="11" t="s">
        <v>177</v>
      </c>
      <c r="O370" s="12" t="s">
        <v>52</v>
      </c>
      <c r="P370" s="2" t="s">
        <v>74</v>
      </c>
      <c r="Q370" s="49"/>
      <c r="R370" s="13" t="s">
        <v>55</v>
      </c>
      <c r="S370" s="14" t="s">
        <v>1794</v>
      </c>
      <c r="T370" s="15"/>
      <c r="U370" s="50" t="s">
        <v>1792</v>
      </c>
      <c r="V370" s="50" t="s">
        <v>1795</v>
      </c>
      <c r="W370" s="50" t="s">
        <v>1796</v>
      </c>
      <c r="X370" s="51">
        <v>1958</v>
      </c>
      <c r="Y370" s="52">
        <v>24583.21</v>
      </c>
      <c r="Z370" s="50" t="s">
        <v>1797</v>
      </c>
      <c r="BH370" s="825"/>
      <c r="BI370" s="232"/>
      <c r="BJ370" s="796"/>
      <c r="BK370" s="797"/>
      <c r="BL370" s="688"/>
      <c r="BM370" s="799"/>
      <c r="BN370" s="800"/>
      <c r="BO370" s="825"/>
      <c r="BP370" s="802"/>
      <c r="BQ370" s="803"/>
    </row>
    <row r="371" spans="1:69">
      <c r="A371" s="1">
        <v>3</v>
      </c>
      <c r="B371" s="1">
        <v>12</v>
      </c>
      <c r="C371" s="2" t="s">
        <v>271</v>
      </c>
      <c r="D371" s="3" t="s">
        <v>1798</v>
      </c>
      <c r="E371" s="2" t="s">
        <v>1799</v>
      </c>
      <c r="F371" s="4">
        <v>1958</v>
      </c>
      <c r="G371" s="5">
        <v>23496</v>
      </c>
      <c r="H371" s="6"/>
      <c r="I371" s="7">
        <v>45054</v>
      </c>
      <c r="J371" s="8" t="s">
        <v>386</v>
      </c>
      <c r="K371" s="9">
        <v>3</v>
      </c>
      <c r="L371" s="7">
        <v>45051</v>
      </c>
      <c r="M371" s="10" t="s">
        <v>176</v>
      </c>
      <c r="N371" s="11" t="s">
        <v>177</v>
      </c>
      <c r="O371" s="12" t="s">
        <v>52</v>
      </c>
      <c r="P371" s="2" t="s">
        <v>74</v>
      </c>
      <c r="Q371" s="8" t="s">
        <v>54</v>
      </c>
      <c r="R371" s="13" t="s">
        <v>55</v>
      </c>
      <c r="S371" s="14" t="s">
        <v>1800</v>
      </c>
      <c r="T371" s="15"/>
      <c r="U371" s="50" t="s">
        <v>1798</v>
      </c>
      <c r="V371" s="50" t="s">
        <v>622</v>
      </c>
      <c r="W371" s="50" t="s">
        <v>1801</v>
      </c>
      <c r="X371" s="51">
        <v>1958</v>
      </c>
      <c r="Y371" s="52">
        <v>24678.18</v>
      </c>
      <c r="Z371" s="50" t="s">
        <v>1802</v>
      </c>
      <c r="BH371" s="825"/>
      <c r="BI371" s="232"/>
      <c r="BJ371" s="796"/>
      <c r="BK371" s="797"/>
      <c r="BL371" s="688"/>
      <c r="BM371" s="799"/>
      <c r="BN371" s="800"/>
      <c r="BO371" s="825"/>
      <c r="BP371" s="801"/>
      <c r="BQ371" s="803"/>
    </row>
    <row r="372" spans="1:69">
      <c r="A372" s="1">
        <v>3</v>
      </c>
      <c r="B372" s="1">
        <v>1</v>
      </c>
      <c r="C372" s="2" t="s">
        <v>506</v>
      </c>
      <c r="D372" s="3" t="s">
        <v>1803</v>
      </c>
      <c r="E372" s="2" t="s">
        <v>1804</v>
      </c>
      <c r="F372" s="4">
        <v>1960</v>
      </c>
      <c r="G372" s="5">
        <v>23520</v>
      </c>
      <c r="H372" s="6"/>
      <c r="I372" s="7">
        <v>45054</v>
      </c>
      <c r="J372" s="8" t="s">
        <v>354</v>
      </c>
      <c r="K372" s="9">
        <v>2</v>
      </c>
      <c r="L372" s="7">
        <v>45051</v>
      </c>
      <c r="M372" s="10"/>
      <c r="N372" s="11" t="s">
        <v>82</v>
      </c>
      <c r="O372" s="12" t="s">
        <v>52</v>
      </c>
      <c r="P372" s="8" t="s">
        <v>83</v>
      </c>
      <c r="Q372" s="49" t="s">
        <v>84</v>
      </c>
      <c r="R372" s="13" t="s">
        <v>55</v>
      </c>
      <c r="S372" s="14" t="s">
        <v>1805</v>
      </c>
      <c r="T372" s="49"/>
      <c r="U372" s="50" t="s">
        <v>1803</v>
      </c>
      <c r="V372" s="50" t="s">
        <v>1806</v>
      </c>
      <c r="W372" s="50" t="s">
        <v>1807</v>
      </c>
      <c r="X372" s="51">
        <v>1960</v>
      </c>
      <c r="Y372" s="52">
        <v>24500</v>
      </c>
      <c r="Z372" s="50" t="s">
        <v>1808</v>
      </c>
      <c r="BH372" s="825"/>
      <c r="BI372" s="232"/>
      <c r="BJ372" s="796"/>
      <c r="BK372" s="797"/>
      <c r="BL372" s="688"/>
      <c r="BM372" s="799"/>
      <c r="BN372" s="800"/>
      <c r="BO372" s="801"/>
      <c r="BP372" s="802"/>
      <c r="BQ372" s="803"/>
    </row>
    <row r="373" spans="1:69">
      <c r="A373" s="1">
        <v>3</v>
      </c>
      <c r="B373" s="1">
        <v>2</v>
      </c>
      <c r="C373" s="2" t="s">
        <v>506</v>
      </c>
      <c r="D373" s="3" t="s">
        <v>1809</v>
      </c>
      <c r="E373" s="2" t="s">
        <v>1810</v>
      </c>
      <c r="F373" s="4">
        <v>1960</v>
      </c>
      <c r="G373" s="5">
        <v>23520</v>
      </c>
      <c r="H373" s="6"/>
      <c r="I373" s="7">
        <v>45054</v>
      </c>
      <c r="J373" s="8" t="s">
        <v>1811</v>
      </c>
      <c r="K373" s="9">
        <v>3</v>
      </c>
      <c r="L373" s="7">
        <v>45051</v>
      </c>
      <c r="M373" s="10"/>
      <c r="N373" s="11" t="s">
        <v>82</v>
      </c>
      <c r="O373" s="12" t="s">
        <v>52</v>
      </c>
      <c r="P373" s="2" t="s">
        <v>83</v>
      </c>
      <c r="Q373" s="49" t="s">
        <v>84</v>
      </c>
      <c r="R373" s="13" t="s">
        <v>55</v>
      </c>
      <c r="S373" s="14" t="s">
        <v>1812</v>
      </c>
      <c r="T373" s="15"/>
      <c r="U373" s="50" t="s">
        <v>1809</v>
      </c>
      <c r="V373" s="50" t="s">
        <v>1806</v>
      </c>
      <c r="W373" s="50" t="s">
        <v>1813</v>
      </c>
      <c r="X373" s="51">
        <v>1960</v>
      </c>
      <c r="Y373" s="52">
        <v>24500</v>
      </c>
      <c r="Z373" s="50" t="s">
        <v>1808</v>
      </c>
      <c r="BH373" s="825"/>
      <c r="BI373" s="232"/>
      <c r="BJ373" s="796"/>
      <c r="BK373" s="797"/>
      <c r="BL373" s="688"/>
      <c r="BM373" s="799"/>
      <c r="BN373" s="800"/>
      <c r="BO373" s="825"/>
      <c r="BP373" s="802"/>
      <c r="BQ373" s="803"/>
    </row>
    <row r="374" spans="1:69">
      <c r="A374" s="1">
        <v>3</v>
      </c>
      <c r="B374" s="1">
        <v>3</v>
      </c>
      <c r="C374" s="2" t="s">
        <v>506</v>
      </c>
      <c r="D374" s="3" t="s">
        <v>1814</v>
      </c>
      <c r="E374" s="2" t="s">
        <v>1815</v>
      </c>
      <c r="F374" s="4">
        <v>1960</v>
      </c>
      <c r="G374" s="5">
        <v>23520</v>
      </c>
      <c r="H374" s="6"/>
      <c r="I374" s="7">
        <v>45054</v>
      </c>
      <c r="J374" s="8" t="s">
        <v>1816</v>
      </c>
      <c r="K374" s="9">
        <v>2</v>
      </c>
      <c r="L374" s="7">
        <v>45051</v>
      </c>
      <c r="M374" s="10"/>
      <c r="N374" s="11" t="s">
        <v>82</v>
      </c>
      <c r="O374" s="12" t="s">
        <v>52</v>
      </c>
      <c r="P374" s="8" t="s">
        <v>83</v>
      </c>
      <c r="Q374" s="49" t="s">
        <v>84</v>
      </c>
      <c r="R374" s="13" t="s">
        <v>55</v>
      </c>
      <c r="S374" s="14" t="s">
        <v>1817</v>
      </c>
      <c r="T374" s="49"/>
      <c r="U374" s="50" t="s">
        <v>1814</v>
      </c>
      <c r="V374" s="50" t="s">
        <v>1806</v>
      </c>
      <c r="W374" s="50" t="s">
        <v>1818</v>
      </c>
      <c r="X374" s="51">
        <v>1960</v>
      </c>
      <c r="Y374" s="52">
        <v>24500</v>
      </c>
      <c r="Z374" s="50" t="s">
        <v>1808</v>
      </c>
      <c r="BH374" s="825"/>
      <c r="BI374" s="232"/>
      <c r="BJ374" s="796"/>
      <c r="BK374" s="797"/>
      <c r="BL374" s="688"/>
      <c r="BM374" s="799"/>
      <c r="BN374" s="800"/>
      <c r="BO374" s="801"/>
      <c r="BP374" s="802"/>
      <c r="BQ374" s="803"/>
    </row>
    <row r="375" spans="1:69">
      <c r="A375" s="1">
        <v>3</v>
      </c>
      <c r="B375" s="1">
        <v>4</v>
      </c>
      <c r="C375" s="2" t="s">
        <v>78</v>
      </c>
      <c r="D375" s="3" t="s">
        <v>1819</v>
      </c>
      <c r="E375" s="2" t="s">
        <v>1820</v>
      </c>
      <c r="F375" s="4">
        <v>1916</v>
      </c>
      <c r="G375" s="5">
        <v>22992</v>
      </c>
      <c r="H375" s="6"/>
      <c r="I375" s="7">
        <v>45054</v>
      </c>
      <c r="J375" s="8" t="s">
        <v>378</v>
      </c>
      <c r="K375" s="9">
        <v>3</v>
      </c>
      <c r="L375" s="7">
        <v>45051</v>
      </c>
      <c r="M375" s="10"/>
      <c r="N375" s="11" t="s">
        <v>406</v>
      </c>
      <c r="O375" s="12" t="s">
        <v>52</v>
      </c>
      <c r="P375" s="2" t="s">
        <v>407</v>
      </c>
      <c r="Q375" s="49" t="s">
        <v>84</v>
      </c>
      <c r="R375" s="13" t="s">
        <v>55</v>
      </c>
      <c r="S375" s="14" t="s">
        <v>1821</v>
      </c>
      <c r="T375" s="15"/>
      <c r="U375" s="50" t="s">
        <v>1819</v>
      </c>
      <c r="V375" s="50" t="s">
        <v>622</v>
      </c>
      <c r="W375" s="50" t="s">
        <v>1822</v>
      </c>
      <c r="X375" s="51">
        <v>1916</v>
      </c>
      <c r="Y375" s="52">
        <v>24026.639999999999</v>
      </c>
      <c r="Z375" s="50" t="s">
        <v>1802</v>
      </c>
      <c r="BH375" s="825"/>
      <c r="BI375" s="232"/>
      <c r="BJ375" s="796"/>
      <c r="BK375" s="797"/>
      <c r="BL375" s="688"/>
      <c r="BM375" s="799"/>
      <c r="BN375" s="800"/>
      <c r="BO375" s="825"/>
      <c r="BP375" s="802"/>
      <c r="BQ375" s="803"/>
    </row>
    <row r="376" spans="1:69">
      <c r="A376" s="1">
        <v>3</v>
      </c>
      <c r="B376" s="1">
        <v>5</v>
      </c>
      <c r="C376" s="2" t="s">
        <v>78</v>
      </c>
      <c r="D376" s="3" t="s">
        <v>1823</v>
      </c>
      <c r="E376" s="2" t="s">
        <v>1824</v>
      </c>
      <c r="F376" s="4">
        <v>1916</v>
      </c>
      <c r="G376" s="5">
        <v>22992</v>
      </c>
      <c r="H376" s="6"/>
      <c r="I376" s="7">
        <v>45054</v>
      </c>
      <c r="J376" s="8" t="s">
        <v>382</v>
      </c>
      <c r="K376" s="9">
        <v>4</v>
      </c>
      <c r="L376" s="7">
        <v>45051</v>
      </c>
      <c r="M376" s="10"/>
      <c r="N376" s="11" t="s">
        <v>406</v>
      </c>
      <c r="O376" s="12" t="s">
        <v>52</v>
      </c>
      <c r="P376" s="8" t="s">
        <v>407</v>
      </c>
      <c r="Q376" s="49" t="s">
        <v>84</v>
      </c>
      <c r="R376" s="13" t="s">
        <v>55</v>
      </c>
      <c r="S376" s="14" t="s">
        <v>1825</v>
      </c>
      <c r="T376" s="15"/>
      <c r="U376" s="50" t="s">
        <v>1823</v>
      </c>
      <c r="V376" s="50" t="s">
        <v>622</v>
      </c>
      <c r="W376" s="50" t="s">
        <v>1826</v>
      </c>
      <c r="X376" s="51">
        <v>1916</v>
      </c>
      <c r="Y376" s="52">
        <v>24026.639999999999</v>
      </c>
      <c r="Z376" s="50" t="s">
        <v>1802</v>
      </c>
      <c r="BH376" s="825"/>
      <c r="BI376" s="232"/>
      <c r="BJ376" s="796"/>
      <c r="BK376" s="797"/>
      <c r="BL376" s="688"/>
      <c r="BM376" s="799"/>
      <c r="BN376" s="800"/>
      <c r="BO376" s="801"/>
      <c r="BP376" s="802"/>
      <c r="BQ376" s="803"/>
    </row>
    <row r="377" spans="1:69" ht="22.5">
      <c r="A377" s="1">
        <v>1</v>
      </c>
      <c r="B377" s="1">
        <v>1</v>
      </c>
      <c r="C377" s="2" t="s">
        <v>145</v>
      </c>
      <c r="D377" s="3" t="s">
        <v>1827</v>
      </c>
      <c r="E377" s="2" t="s">
        <v>1828</v>
      </c>
      <c r="F377" s="4">
        <v>1940</v>
      </c>
      <c r="G377" s="5">
        <v>23280</v>
      </c>
      <c r="H377" s="6"/>
      <c r="I377" s="7">
        <v>45055</v>
      </c>
      <c r="J377" s="8">
        <v>180</v>
      </c>
      <c r="K377" s="9">
        <v>2</v>
      </c>
      <c r="L377" s="7">
        <v>45051</v>
      </c>
      <c r="M377" s="10"/>
      <c r="N377" s="11" t="s">
        <v>31235</v>
      </c>
      <c r="O377" s="12" t="s">
        <v>52</v>
      </c>
      <c r="P377" s="8" t="s">
        <v>1475</v>
      </c>
      <c r="Q377" s="49" t="s">
        <v>54</v>
      </c>
      <c r="R377" s="13" t="s">
        <v>64</v>
      </c>
      <c r="S377" s="14" t="s">
        <v>1829</v>
      </c>
      <c r="T377" s="15"/>
      <c r="U377" s="50" t="s">
        <v>1827</v>
      </c>
      <c r="V377" s="50" t="s">
        <v>662</v>
      </c>
      <c r="W377" s="50" t="s">
        <v>1830</v>
      </c>
      <c r="X377" s="51">
        <v>1940</v>
      </c>
      <c r="Y377" s="52">
        <v>24832</v>
      </c>
      <c r="Z377" s="50" t="s">
        <v>32691</v>
      </c>
      <c r="BH377" s="825"/>
      <c r="BI377" s="232"/>
      <c r="BJ377" s="796"/>
      <c r="BK377" s="797"/>
      <c r="BL377" s="688"/>
      <c r="BM377" s="799"/>
      <c r="BN377" s="800"/>
      <c r="BO377" s="801"/>
      <c r="BP377" s="802"/>
      <c r="BQ377" s="803"/>
    </row>
    <row r="378" spans="1:69">
      <c r="A378" s="1">
        <v>1</v>
      </c>
      <c r="B378" s="1">
        <v>2</v>
      </c>
      <c r="C378" s="2" t="s">
        <v>145</v>
      </c>
      <c r="D378" s="3" t="s">
        <v>1831</v>
      </c>
      <c r="E378" s="2" t="s">
        <v>1832</v>
      </c>
      <c r="F378" s="4">
        <v>1917</v>
      </c>
      <c r="G378" s="5">
        <v>23004</v>
      </c>
      <c r="H378" s="6"/>
      <c r="I378" s="7">
        <v>45055</v>
      </c>
      <c r="J378" s="8" t="s">
        <v>393</v>
      </c>
      <c r="K378" s="9">
        <v>1</v>
      </c>
      <c r="L378" s="7">
        <v>45051</v>
      </c>
      <c r="M378" s="10"/>
      <c r="N378" s="11" t="s">
        <v>95</v>
      </c>
      <c r="O378" s="12" t="s">
        <v>52</v>
      </c>
      <c r="P378" s="8" t="s">
        <v>83</v>
      </c>
      <c r="Q378" s="49" t="s">
        <v>84</v>
      </c>
      <c r="R378" s="13" t="s">
        <v>55</v>
      </c>
      <c r="S378" s="14" t="s">
        <v>1833</v>
      </c>
      <c r="T378" s="15"/>
      <c r="U378" s="50" t="s">
        <v>1831</v>
      </c>
      <c r="V378" s="50" t="s">
        <v>1806</v>
      </c>
      <c r="W378" s="50" t="s">
        <v>1834</v>
      </c>
      <c r="X378" s="51">
        <v>1917</v>
      </c>
      <c r="Y378" s="52">
        <v>23962.5</v>
      </c>
      <c r="Z378" s="50" t="s">
        <v>1802</v>
      </c>
      <c r="BH378" s="825"/>
      <c r="BI378" s="232"/>
      <c r="BJ378" s="796"/>
      <c r="BK378" s="797"/>
      <c r="BL378" s="688"/>
      <c r="BM378" s="799"/>
      <c r="BN378" s="800"/>
      <c r="BO378" s="801"/>
      <c r="BP378" s="802"/>
      <c r="BQ378" s="803"/>
    </row>
    <row r="379" spans="1:69">
      <c r="A379" s="1">
        <v>1</v>
      </c>
      <c r="B379" s="1">
        <v>3</v>
      </c>
      <c r="C379" s="2" t="s">
        <v>145</v>
      </c>
      <c r="D379" s="3" t="s">
        <v>1835</v>
      </c>
      <c r="E379" s="2" t="s">
        <v>1836</v>
      </c>
      <c r="F379" s="4">
        <v>1960</v>
      </c>
      <c r="G379" s="5">
        <v>23520</v>
      </c>
      <c r="H379" s="6"/>
      <c r="I379" s="7">
        <v>45055</v>
      </c>
      <c r="J379" s="8" t="s">
        <v>397</v>
      </c>
      <c r="K379" s="9">
        <v>2</v>
      </c>
      <c r="L379" s="7">
        <v>45051</v>
      </c>
      <c r="M379" s="10"/>
      <c r="N379" s="11" t="s">
        <v>95</v>
      </c>
      <c r="O379" s="12" t="s">
        <v>52</v>
      </c>
      <c r="P379" s="2" t="s">
        <v>83</v>
      </c>
      <c r="Q379" s="49" t="s">
        <v>84</v>
      </c>
      <c r="R379" s="13" t="s">
        <v>55</v>
      </c>
      <c r="S379" s="14" t="s">
        <v>1837</v>
      </c>
      <c r="T379" s="15"/>
      <c r="U379" s="50" t="s">
        <v>1835</v>
      </c>
      <c r="V379" s="50" t="s">
        <v>1806</v>
      </c>
      <c r="W379" s="50" t="s">
        <v>1838</v>
      </c>
      <c r="X379" s="51">
        <v>1960</v>
      </c>
      <c r="Y379" s="52">
        <v>24500</v>
      </c>
      <c r="Z379" s="50" t="s">
        <v>1802</v>
      </c>
      <c r="BH379" s="825"/>
      <c r="BI379" s="232"/>
      <c r="BJ379" s="796"/>
      <c r="BK379" s="797"/>
      <c r="BL379" s="688"/>
      <c r="BM379" s="799"/>
      <c r="BN379" s="800"/>
      <c r="BO379" s="825"/>
      <c r="BP379" s="802"/>
      <c r="BQ379" s="803"/>
    </row>
    <row r="380" spans="1:69">
      <c r="A380" s="1">
        <v>1</v>
      </c>
      <c r="B380" s="1">
        <v>4</v>
      </c>
      <c r="C380" s="2" t="s">
        <v>145</v>
      </c>
      <c r="D380" s="3" t="s">
        <v>1839</v>
      </c>
      <c r="E380" s="2" t="s">
        <v>1840</v>
      </c>
      <c r="F380" s="4">
        <v>1917</v>
      </c>
      <c r="G380" s="5">
        <v>23004</v>
      </c>
      <c r="H380" s="6"/>
      <c r="I380" s="7">
        <v>45055</v>
      </c>
      <c r="J380" s="8">
        <v>62</v>
      </c>
      <c r="K380" s="9">
        <v>1</v>
      </c>
      <c r="L380" s="7">
        <v>45051</v>
      </c>
      <c r="M380" s="10"/>
      <c r="N380" s="11" t="s">
        <v>95</v>
      </c>
      <c r="O380" s="12" t="s">
        <v>52</v>
      </c>
      <c r="P380" s="2" t="s">
        <v>83</v>
      </c>
      <c r="Q380" s="49" t="s">
        <v>84</v>
      </c>
      <c r="R380" s="13" t="s">
        <v>55</v>
      </c>
      <c r="S380" s="14" t="s">
        <v>1841</v>
      </c>
      <c r="T380" s="15"/>
      <c r="U380" s="50" t="s">
        <v>1839</v>
      </c>
      <c r="V380" s="50" t="s">
        <v>1806</v>
      </c>
      <c r="W380" s="50" t="s">
        <v>1842</v>
      </c>
      <c r="X380" s="51">
        <v>1917</v>
      </c>
      <c r="Y380" s="52">
        <v>23962.5</v>
      </c>
      <c r="Z380" s="50" t="s">
        <v>1802</v>
      </c>
      <c r="BH380" s="825"/>
      <c r="BI380" s="232"/>
      <c r="BJ380" s="796"/>
      <c r="BK380" s="797"/>
      <c r="BL380" s="688"/>
      <c r="BM380" s="799"/>
      <c r="BN380" s="800"/>
      <c r="BO380" s="825"/>
      <c r="BP380" s="802"/>
      <c r="BQ380" s="803"/>
    </row>
    <row r="381" spans="1:69">
      <c r="A381" s="1">
        <v>1</v>
      </c>
      <c r="B381" s="1">
        <v>5</v>
      </c>
      <c r="C381" s="2" t="s">
        <v>145</v>
      </c>
      <c r="D381" s="3" t="s">
        <v>1843</v>
      </c>
      <c r="E381" s="2" t="s">
        <v>1844</v>
      </c>
      <c r="F381" s="4">
        <v>1960</v>
      </c>
      <c r="G381" s="5">
        <v>23520</v>
      </c>
      <c r="H381" s="6"/>
      <c r="I381" s="7">
        <v>45055</v>
      </c>
      <c r="J381" s="8" t="s">
        <v>364</v>
      </c>
      <c r="K381" s="9">
        <v>3</v>
      </c>
      <c r="L381" s="7">
        <v>45051</v>
      </c>
      <c r="M381" s="10"/>
      <c r="N381" s="11" t="s">
        <v>95</v>
      </c>
      <c r="O381" s="12" t="s">
        <v>52</v>
      </c>
      <c r="P381" s="2" t="s">
        <v>83</v>
      </c>
      <c r="Q381" s="49" t="s">
        <v>84</v>
      </c>
      <c r="R381" s="13" t="s">
        <v>55</v>
      </c>
      <c r="S381" s="14" t="s">
        <v>1845</v>
      </c>
      <c r="T381" s="15"/>
      <c r="U381" s="50" t="s">
        <v>1843</v>
      </c>
      <c r="V381" s="50" t="s">
        <v>1806</v>
      </c>
      <c r="W381" s="50" t="s">
        <v>1846</v>
      </c>
      <c r="X381" s="51">
        <v>1960</v>
      </c>
      <c r="Y381" s="52">
        <v>24500</v>
      </c>
      <c r="Z381" s="50" t="s">
        <v>1802</v>
      </c>
      <c r="BH381" s="825"/>
      <c r="BI381" s="232"/>
      <c r="BJ381" s="796"/>
      <c r="BK381" s="797"/>
      <c r="BL381" s="688"/>
      <c r="BM381" s="799"/>
      <c r="BN381" s="800"/>
      <c r="BO381" s="825"/>
      <c r="BP381" s="802"/>
      <c r="BQ381" s="803"/>
    </row>
    <row r="382" spans="1:69">
      <c r="A382" s="1">
        <v>1</v>
      </c>
      <c r="B382" s="1">
        <v>6</v>
      </c>
      <c r="C382" s="2" t="s">
        <v>145</v>
      </c>
      <c r="D382" s="3" t="s">
        <v>1847</v>
      </c>
      <c r="E382" s="2" t="s">
        <v>1848</v>
      </c>
      <c r="F382" s="4">
        <v>1960</v>
      </c>
      <c r="G382" s="5">
        <v>23520</v>
      </c>
      <c r="H382" s="6"/>
      <c r="I382" s="7">
        <v>45055</v>
      </c>
      <c r="J382" s="8" t="s">
        <v>370</v>
      </c>
      <c r="K382" s="9">
        <v>4</v>
      </c>
      <c r="L382" s="7">
        <v>45051</v>
      </c>
      <c r="M382" s="10"/>
      <c r="N382" s="11" t="s">
        <v>95</v>
      </c>
      <c r="O382" s="12" t="s">
        <v>52</v>
      </c>
      <c r="P382" s="8" t="s">
        <v>83</v>
      </c>
      <c r="Q382" s="49" t="s">
        <v>84</v>
      </c>
      <c r="R382" s="13" t="s">
        <v>55</v>
      </c>
      <c r="S382" s="14" t="s">
        <v>1849</v>
      </c>
      <c r="T382" s="15"/>
      <c r="U382" s="50" t="s">
        <v>1847</v>
      </c>
      <c r="V382" s="50" t="s">
        <v>1806</v>
      </c>
      <c r="W382" s="50" t="s">
        <v>1850</v>
      </c>
      <c r="X382" s="51">
        <v>1960</v>
      </c>
      <c r="Y382" s="52">
        <v>24500</v>
      </c>
      <c r="Z382" s="50" t="s">
        <v>1802</v>
      </c>
      <c r="BH382" s="825"/>
      <c r="BI382" s="232"/>
      <c r="BJ382" s="796"/>
      <c r="BK382" s="797"/>
      <c r="BL382" s="688"/>
      <c r="BM382" s="799"/>
      <c r="BN382" s="800"/>
      <c r="BO382" s="801"/>
      <c r="BP382" s="802"/>
      <c r="BQ382" s="803"/>
    </row>
    <row r="383" spans="1:69" ht="22.5">
      <c r="A383" s="1">
        <v>2</v>
      </c>
      <c r="B383" s="1">
        <v>7</v>
      </c>
      <c r="C383" s="2" t="s">
        <v>103</v>
      </c>
      <c r="D383" s="3" t="s">
        <v>1851</v>
      </c>
      <c r="E383" s="2" t="s">
        <v>1658</v>
      </c>
      <c r="F383" s="4">
        <v>1500</v>
      </c>
      <c r="G383" s="5">
        <v>22500</v>
      </c>
      <c r="H383" s="6" t="s">
        <v>254</v>
      </c>
      <c r="I383" s="7">
        <v>45055</v>
      </c>
      <c r="J383" s="8" t="s">
        <v>405</v>
      </c>
      <c r="K383" s="9">
        <v>3</v>
      </c>
      <c r="L383" s="7">
        <v>45051</v>
      </c>
      <c r="M383" s="10"/>
      <c r="N383" s="11" t="s">
        <v>477</v>
      </c>
      <c r="O383" s="12" t="s">
        <v>52</v>
      </c>
      <c r="P383" s="8" t="s">
        <v>121</v>
      </c>
      <c r="Q383" s="49" t="s">
        <v>30650</v>
      </c>
      <c r="R383" s="13" t="s">
        <v>55</v>
      </c>
      <c r="S383" s="14" t="s">
        <v>1852</v>
      </c>
      <c r="T383" s="15"/>
      <c r="U383" s="50" t="s">
        <v>1851</v>
      </c>
      <c r="V383" s="50" t="s">
        <v>1806</v>
      </c>
      <c r="W383" s="50" t="s">
        <v>1853</v>
      </c>
      <c r="X383" s="51">
        <v>1500</v>
      </c>
      <c r="Y383" s="52">
        <v>23467.5</v>
      </c>
      <c r="Z383" s="50" t="s">
        <v>1802</v>
      </c>
      <c r="BH383" s="825"/>
      <c r="BI383" s="232"/>
      <c r="BJ383" s="796"/>
      <c r="BK383" s="797"/>
      <c r="BL383" s="688"/>
      <c r="BM383" s="799"/>
      <c r="BN383" s="800"/>
      <c r="BO383" s="801"/>
      <c r="BP383" s="802"/>
      <c r="BQ383" s="803"/>
    </row>
    <row r="384" spans="1:69">
      <c r="A384" s="1">
        <v>3</v>
      </c>
      <c r="B384" s="1">
        <v>1</v>
      </c>
      <c r="C384" s="2" t="s">
        <v>145</v>
      </c>
      <c r="D384" s="3" t="s">
        <v>32692</v>
      </c>
      <c r="E384" s="2" t="s">
        <v>1854</v>
      </c>
      <c r="F384" s="4">
        <v>1980</v>
      </c>
      <c r="G384" s="5">
        <v>23760</v>
      </c>
      <c r="H384" s="6"/>
      <c r="I384" s="7">
        <v>45057</v>
      </c>
      <c r="J384" s="8" t="s">
        <v>31236</v>
      </c>
      <c r="K384" s="9">
        <v>4</v>
      </c>
      <c r="L384" s="7">
        <v>45053</v>
      </c>
      <c r="M384" s="10"/>
      <c r="N384" s="11" t="s">
        <v>263</v>
      </c>
      <c r="O384" s="12" t="s">
        <v>52</v>
      </c>
      <c r="P384" s="8" t="s">
        <v>53</v>
      </c>
      <c r="Q384" s="49" t="s">
        <v>31064</v>
      </c>
      <c r="R384" s="13" t="s">
        <v>55</v>
      </c>
      <c r="S384" s="14" t="s">
        <v>1855</v>
      </c>
      <c r="T384" s="15"/>
      <c r="U384" s="50" t="s">
        <v>32692</v>
      </c>
      <c r="V384" s="50" t="s">
        <v>32693</v>
      </c>
      <c r="W384" s="50" t="s">
        <v>30652</v>
      </c>
      <c r="X384" s="51">
        <v>1980</v>
      </c>
      <c r="Y384" s="52">
        <v>24948</v>
      </c>
      <c r="Z384" s="50" t="s">
        <v>30653</v>
      </c>
      <c r="BH384" s="825"/>
      <c r="BI384" s="232"/>
      <c r="BJ384" s="796"/>
      <c r="BK384" s="797"/>
      <c r="BL384" s="688"/>
      <c r="BM384" s="799"/>
      <c r="BN384" s="800"/>
      <c r="BO384" s="801"/>
      <c r="BP384" s="802"/>
      <c r="BQ384" s="803"/>
    </row>
    <row r="385" spans="1:69" ht="22.5">
      <c r="A385" s="1">
        <v>3</v>
      </c>
      <c r="B385" s="1">
        <v>2</v>
      </c>
      <c r="C385" s="2" t="s">
        <v>103</v>
      </c>
      <c r="D385" s="3" t="s">
        <v>1856</v>
      </c>
      <c r="E385" s="2" t="s">
        <v>30654</v>
      </c>
      <c r="F385" s="4">
        <v>1500</v>
      </c>
      <c r="G385" s="5">
        <v>22500</v>
      </c>
      <c r="H385" s="6" t="s">
        <v>254</v>
      </c>
      <c r="I385" s="7">
        <v>45057</v>
      </c>
      <c r="J385" s="8" t="s">
        <v>411</v>
      </c>
      <c r="K385" s="9">
        <v>4</v>
      </c>
      <c r="L385" s="7">
        <v>45054</v>
      </c>
      <c r="M385" s="10"/>
      <c r="N385" s="11" t="s">
        <v>477</v>
      </c>
      <c r="O385" s="12" t="s">
        <v>52</v>
      </c>
      <c r="P385" s="2" t="s">
        <v>121</v>
      </c>
      <c r="Q385" s="49" t="s">
        <v>32694</v>
      </c>
      <c r="R385" s="13" t="s">
        <v>55</v>
      </c>
      <c r="S385" s="14" t="s">
        <v>1857</v>
      </c>
      <c r="T385" s="15"/>
      <c r="U385" s="50" t="s">
        <v>31237</v>
      </c>
      <c r="V385" s="50" t="s">
        <v>30655</v>
      </c>
      <c r="W385" s="50" t="s">
        <v>30656</v>
      </c>
      <c r="X385" s="51">
        <v>1500</v>
      </c>
      <c r="Y385" s="52">
        <v>23467.5</v>
      </c>
      <c r="Z385" s="50" t="s">
        <v>30185</v>
      </c>
      <c r="BH385" s="825"/>
      <c r="BI385" s="232"/>
      <c r="BJ385" s="796"/>
      <c r="BK385" s="797"/>
      <c r="BL385" s="688"/>
      <c r="BM385" s="799"/>
      <c r="BN385" s="800"/>
      <c r="BO385" s="825"/>
      <c r="BP385" s="802"/>
      <c r="BQ385" s="803"/>
    </row>
    <row r="386" spans="1:69">
      <c r="A386" s="1">
        <v>1</v>
      </c>
      <c r="B386" s="1">
        <v>1</v>
      </c>
      <c r="C386" s="2" t="s">
        <v>145</v>
      </c>
      <c r="D386" s="3" t="s">
        <v>1858</v>
      </c>
      <c r="E386" s="2" t="s">
        <v>32695</v>
      </c>
      <c r="F386" s="4">
        <v>1940</v>
      </c>
      <c r="G386" s="5">
        <v>23280</v>
      </c>
      <c r="H386" s="6"/>
      <c r="I386" s="7">
        <v>45058</v>
      </c>
      <c r="J386" s="8" t="s">
        <v>31238</v>
      </c>
      <c r="K386" s="9">
        <v>3</v>
      </c>
      <c r="L386" s="7">
        <v>45057</v>
      </c>
      <c r="M386" s="10" t="s">
        <v>176</v>
      </c>
      <c r="N386" s="11" t="s">
        <v>1474</v>
      </c>
      <c r="O386" s="12" t="s">
        <v>52</v>
      </c>
      <c r="P386" s="8" t="s">
        <v>1107</v>
      </c>
      <c r="Q386" s="49" t="s">
        <v>54</v>
      </c>
      <c r="R386" s="13" t="s">
        <v>64</v>
      </c>
      <c r="S386" s="14" t="s">
        <v>1859</v>
      </c>
      <c r="T386" s="15"/>
      <c r="U386" s="50" t="s">
        <v>30657</v>
      </c>
      <c r="V386" s="50" t="s">
        <v>30074</v>
      </c>
      <c r="W386" s="50" t="s">
        <v>32696</v>
      </c>
      <c r="X386" s="51">
        <v>1940</v>
      </c>
      <c r="Y386" s="52">
        <v>24832</v>
      </c>
      <c r="Z386" s="50" t="s">
        <v>32697</v>
      </c>
      <c r="BH386" s="825"/>
      <c r="BI386" s="232"/>
      <c r="BJ386" s="796"/>
      <c r="BK386" s="797"/>
      <c r="BL386" s="688"/>
      <c r="BM386" s="799"/>
      <c r="BN386" s="800"/>
      <c r="BO386" s="801"/>
      <c r="BP386" s="802"/>
      <c r="BQ386" s="803"/>
    </row>
    <row r="387" spans="1:69" ht="45">
      <c r="A387" s="1">
        <v>1</v>
      </c>
      <c r="B387" s="1">
        <v>2</v>
      </c>
      <c r="C387" s="2" t="s">
        <v>126</v>
      </c>
      <c r="D387" s="3" t="s">
        <v>1860</v>
      </c>
      <c r="E387" s="2" t="s">
        <v>30658</v>
      </c>
      <c r="F387" s="4">
        <v>1940</v>
      </c>
      <c r="G387" s="5">
        <v>23280</v>
      </c>
      <c r="H387" s="6"/>
      <c r="I387" s="7">
        <v>45058</v>
      </c>
      <c r="J387" s="8" t="s">
        <v>31239</v>
      </c>
      <c r="K387" s="9" t="s">
        <v>30186</v>
      </c>
      <c r="L387" s="7">
        <v>45057</v>
      </c>
      <c r="M387" s="62" t="s">
        <v>32698</v>
      </c>
      <c r="N387" s="11" t="s">
        <v>1474</v>
      </c>
      <c r="O387" s="12" t="s">
        <v>52</v>
      </c>
      <c r="P387" s="62" t="s">
        <v>28831</v>
      </c>
      <c r="Q387" s="49" t="s">
        <v>54</v>
      </c>
      <c r="R387" s="13" t="s">
        <v>64</v>
      </c>
      <c r="S387" s="14" t="s">
        <v>1861</v>
      </c>
      <c r="T387" s="15"/>
      <c r="U387" s="50" t="s">
        <v>32699</v>
      </c>
      <c r="V387" s="50" t="s">
        <v>32700</v>
      </c>
      <c r="W387" s="50" t="s">
        <v>30659</v>
      </c>
      <c r="X387" s="51">
        <v>1940</v>
      </c>
      <c r="Y387" s="52">
        <v>24444</v>
      </c>
      <c r="Z387" s="50" t="s">
        <v>32697</v>
      </c>
      <c r="BH387" s="825"/>
      <c r="BI387" s="232"/>
      <c r="BJ387" s="796"/>
      <c r="BK387" s="797"/>
      <c r="BL387" s="688"/>
      <c r="BM387" s="799"/>
      <c r="BN387" s="800"/>
      <c r="BO387" s="813"/>
      <c r="BP387" s="802"/>
      <c r="BQ387" s="803"/>
    </row>
    <row r="388" spans="1:69">
      <c r="A388" s="1">
        <v>1</v>
      </c>
      <c r="B388" s="1">
        <v>46</v>
      </c>
      <c r="C388" s="2" t="s">
        <v>145</v>
      </c>
      <c r="D388" s="3" t="s">
        <v>1862</v>
      </c>
      <c r="E388" s="2" t="s">
        <v>1863</v>
      </c>
      <c r="F388" s="4">
        <v>1916</v>
      </c>
      <c r="G388" s="5">
        <v>22992</v>
      </c>
      <c r="H388" s="6"/>
      <c r="I388" s="7">
        <v>45062</v>
      </c>
      <c r="J388" s="8" t="s">
        <v>31240</v>
      </c>
      <c r="K388" s="9">
        <v>2</v>
      </c>
      <c r="L388" s="7">
        <v>45051</v>
      </c>
      <c r="M388" s="10"/>
      <c r="N388" s="11" t="s">
        <v>775</v>
      </c>
      <c r="O388" s="12" t="s">
        <v>52</v>
      </c>
      <c r="P388" s="8" t="s">
        <v>1864</v>
      </c>
      <c r="Q388" s="49" t="s">
        <v>31064</v>
      </c>
      <c r="R388" s="13" t="s">
        <v>55</v>
      </c>
      <c r="S388" s="14" t="s">
        <v>1865</v>
      </c>
      <c r="T388" s="15"/>
      <c r="U388" s="50" t="s">
        <v>1862</v>
      </c>
      <c r="V388" s="50" t="s">
        <v>1866</v>
      </c>
      <c r="W388" s="50" t="s">
        <v>1867</v>
      </c>
      <c r="X388" s="51">
        <v>1916</v>
      </c>
      <c r="Y388" s="52">
        <v>23988.32</v>
      </c>
      <c r="Z388" s="50" t="s">
        <v>30075</v>
      </c>
      <c r="BH388" s="825"/>
      <c r="BI388" s="232"/>
      <c r="BJ388" s="796"/>
      <c r="BK388" s="797"/>
      <c r="BL388" s="688"/>
      <c r="BM388" s="799"/>
      <c r="BN388" s="800"/>
      <c r="BO388" s="801"/>
      <c r="BP388" s="802"/>
      <c r="BQ388" s="803"/>
    </row>
    <row r="389" spans="1:69">
      <c r="A389" s="1">
        <v>1</v>
      </c>
      <c r="B389" s="1">
        <v>47</v>
      </c>
      <c r="C389" s="2" t="s">
        <v>145</v>
      </c>
      <c r="D389" s="3" t="s">
        <v>1868</v>
      </c>
      <c r="E389" s="2" t="s">
        <v>1869</v>
      </c>
      <c r="F389" s="4">
        <v>1916</v>
      </c>
      <c r="G389" s="5">
        <v>22992</v>
      </c>
      <c r="H389" s="6"/>
      <c r="I389" s="7">
        <v>45062</v>
      </c>
      <c r="J389" s="8" t="s">
        <v>31241</v>
      </c>
      <c r="K389" s="9">
        <v>4</v>
      </c>
      <c r="L389" s="7">
        <v>45051</v>
      </c>
      <c r="M389" s="62"/>
      <c r="N389" s="11" t="s">
        <v>775</v>
      </c>
      <c r="O389" s="12" t="s">
        <v>52</v>
      </c>
      <c r="P389" s="8" t="s">
        <v>1864</v>
      </c>
      <c r="Q389" s="49" t="s">
        <v>32443</v>
      </c>
      <c r="R389" s="13" t="s">
        <v>55</v>
      </c>
      <c r="S389" s="14" t="s">
        <v>1865</v>
      </c>
      <c r="T389" s="15"/>
      <c r="U389" s="50" t="s">
        <v>1868</v>
      </c>
      <c r="V389" s="50" t="s">
        <v>1866</v>
      </c>
      <c r="W389" s="50" t="s">
        <v>1870</v>
      </c>
      <c r="X389" s="51">
        <v>1916</v>
      </c>
      <c r="Y389" s="52">
        <v>23988.32</v>
      </c>
      <c r="Z389" s="50" t="s">
        <v>30075</v>
      </c>
      <c r="BH389" s="825"/>
      <c r="BI389" s="232"/>
      <c r="BJ389" s="796"/>
      <c r="BK389" s="797"/>
      <c r="BL389" s="688"/>
      <c r="BM389" s="799"/>
      <c r="BN389" s="800"/>
      <c r="BO389" s="801"/>
      <c r="BP389" s="802"/>
      <c r="BQ389" s="803"/>
    </row>
    <row r="390" spans="1:69">
      <c r="A390" s="1">
        <v>1</v>
      </c>
      <c r="B390" s="1">
        <v>8</v>
      </c>
      <c r="C390" s="2" t="s">
        <v>589</v>
      </c>
      <c r="D390" s="3" t="s">
        <v>1871</v>
      </c>
      <c r="E390" s="2" t="s">
        <v>1872</v>
      </c>
      <c r="F390" s="4">
        <v>1873</v>
      </c>
      <c r="G390" s="5">
        <v>22476</v>
      </c>
      <c r="H390" s="6"/>
      <c r="I390" s="7">
        <v>45062</v>
      </c>
      <c r="J390" s="8" t="s">
        <v>1873</v>
      </c>
      <c r="K390" s="9">
        <v>3</v>
      </c>
      <c r="L390" s="7">
        <v>45052</v>
      </c>
      <c r="M390" s="10" t="s">
        <v>1874</v>
      </c>
      <c r="N390" s="11" t="s">
        <v>73</v>
      </c>
      <c r="O390" s="12" t="s">
        <v>52</v>
      </c>
      <c r="P390" s="2" t="s">
        <v>74</v>
      </c>
      <c r="Q390" s="49"/>
      <c r="R390" s="13" t="s">
        <v>55</v>
      </c>
      <c r="S390" s="14" t="s">
        <v>1875</v>
      </c>
      <c r="T390" s="15"/>
      <c r="U390" s="50" t="s">
        <v>1871</v>
      </c>
      <c r="V390" s="50" t="s">
        <v>622</v>
      </c>
      <c r="W390" s="50" t="s">
        <v>1876</v>
      </c>
      <c r="X390" s="51">
        <v>1873</v>
      </c>
      <c r="Y390" s="52">
        <v>23516.18</v>
      </c>
      <c r="Z390" s="50" t="s">
        <v>1802</v>
      </c>
      <c r="BH390" s="825"/>
      <c r="BI390" s="232"/>
      <c r="BJ390" s="796"/>
      <c r="BK390" s="797"/>
      <c r="BL390" s="688"/>
      <c r="BM390" s="799"/>
      <c r="BN390" s="800"/>
      <c r="BO390" s="825"/>
      <c r="BP390" s="802"/>
      <c r="BQ390" s="803"/>
    </row>
    <row r="391" spans="1:69">
      <c r="A391" s="1">
        <v>1</v>
      </c>
      <c r="B391" s="1">
        <v>10</v>
      </c>
      <c r="C391" s="2" t="s">
        <v>589</v>
      </c>
      <c r="D391" s="3" t="s">
        <v>1877</v>
      </c>
      <c r="E391" s="2" t="s">
        <v>1878</v>
      </c>
      <c r="F391" s="4">
        <v>1920</v>
      </c>
      <c r="G391" s="5">
        <v>23040</v>
      </c>
      <c r="H391" s="6"/>
      <c r="I391" s="7">
        <v>45062</v>
      </c>
      <c r="J391" s="8" t="s">
        <v>432</v>
      </c>
      <c r="K391" s="9">
        <v>2</v>
      </c>
      <c r="L391" s="7">
        <v>45052</v>
      </c>
      <c r="M391" s="10"/>
      <c r="N391" s="11" t="s">
        <v>73</v>
      </c>
      <c r="O391" s="12" t="s">
        <v>52</v>
      </c>
      <c r="P391" s="2" t="s">
        <v>74</v>
      </c>
      <c r="Q391" s="49"/>
      <c r="R391" s="13" t="s">
        <v>55</v>
      </c>
      <c r="S391" s="14" t="s">
        <v>1879</v>
      </c>
      <c r="T391" s="15"/>
      <c r="U391" s="50" t="s">
        <v>1877</v>
      </c>
      <c r="V391" s="50" t="s">
        <v>622</v>
      </c>
      <c r="W391" s="50" t="s">
        <v>1880</v>
      </c>
      <c r="X391" s="51">
        <v>1920</v>
      </c>
      <c r="Y391" s="52">
        <v>24106.28</v>
      </c>
      <c r="Z391" s="50" t="s">
        <v>1802</v>
      </c>
      <c r="BH391" s="825"/>
      <c r="BI391" s="232"/>
      <c r="BJ391" s="796"/>
      <c r="BK391" s="797"/>
      <c r="BL391" s="688"/>
      <c r="BM391" s="799"/>
      <c r="BN391" s="800"/>
      <c r="BO391" s="825"/>
      <c r="BP391" s="802"/>
      <c r="BQ391" s="803"/>
    </row>
    <row r="392" spans="1:69">
      <c r="A392" s="1">
        <v>1</v>
      </c>
      <c r="B392" s="1">
        <v>9</v>
      </c>
      <c r="C392" s="2" t="s">
        <v>589</v>
      </c>
      <c r="D392" s="3" t="s">
        <v>1881</v>
      </c>
      <c r="E392" s="2" t="s">
        <v>1882</v>
      </c>
      <c r="F392" s="4">
        <v>1861</v>
      </c>
      <c r="G392" s="5">
        <v>22332</v>
      </c>
      <c r="H392" s="6"/>
      <c r="I392" s="7">
        <v>45062</v>
      </c>
      <c r="J392" s="8" t="s">
        <v>1883</v>
      </c>
      <c r="K392" s="9">
        <v>4</v>
      </c>
      <c r="L392" s="7">
        <v>45052</v>
      </c>
      <c r="M392" s="10" t="s">
        <v>1874</v>
      </c>
      <c r="N392" s="11" t="s">
        <v>73</v>
      </c>
      <c r="O392" s="12" t="s">
        <v>52</v>
      </c>
      <c r="P392" s="8" t="s">
        <v>74</v>
      </c>
      <c r="Q392" s="49"/>
      <c r="R392" s="13" t="s">
        <v>55</v>
      </c>
      <c r="S392" s="14" t="s">
        <v>1884</v>
      </c>
      <c r="T392" s="15"/>
      <c r="U392" s="50" t="s">
        <v>1881</v>
      </c>
      <c r="V392" s="50" t="s">
        <v>622</v>
      </c>
      <c r="W392" s="50" t="s">
        <v>1885</v>
      </c>
      <c r="X392" s="51">
        <v>1861</v>
      </c>
      <c r="Y392" s="52">
        <v>23365.51</v>
      </c>
      <c r="Z392" s="50" t="s">
        <v>1802</v>
      </c>
      <c r="BH392" s="825"/>
      <c r="BI392" s="232"/>
      <c r="BJ392" s="796"/>
      <c r="BK392" s="797"/>
      <c r="BL392" s="688"/>
      <c r="BM392" s="799"/>
      <c r="BN392" s="800"/>
      <c r="BO392" s="801"/>
      <c r="BP392" s="802"/>
      <c r="BQ392" s="803"/>
    </row>
    <row r="393" spans="1:69">
      <c r="A393" s="1">
        <v>1</v>
      </c>
      <c r="B393" s="1">
        <v>11</v>
      </c>
      <c r="C393" s="2" t="s">
        <v>589</v>
      </c>
      <c r="D393" s="3" t="s">
        <v>1886</v>
      </c>
      <c r="E393" s="2" t="s">
        <v>1887</v>
      </c>
      <c r="F393" s="4">
        <v>1958</v>
      </c>
      <c r="G393" s="5">
        <v>23496</v>
      </c>
      <c r="H393" s="6"/>
      <c r="I393" s="7">
        <v>45062</v>
      </c>
      <c r="J393" s="8" t="s">
        <v>436</v>
      </c>
      <c r="K393" s="9">
        <v>3</v>
      </c>
      <c r="L393" s="7">
        <v>45055</v>
      </c>
      <c r="M393" s="10"/>
      <c r="N393" s="11" t="s">
        <v>674</v>
      </c>
      <c r="O393" s="12" t="s">
        <v>52</v>
      </c>
      <c r="P393" s="8" t="s">
        <v>74</v>
      </c>
      <c r="Q393" s="49"/>
      <c r="R393" s="13" t="s">
        <v>55</v>
      </c>
      <c r="S393" s="14" t="s">
        <v>1888</v>
      </c>
      <c r="T393" s="15"/>
      <c r="U393" s="50" t="s">
        <v>1886</v>
      </c>
      <c r="V393" s="50" t="s">
        <v>1889</v>
      </c>
      <c r="W393" s="50" t="s">
        <v>1890</v>
      </c>
      <c r="X393" s="51">
        <v>1958</v>
      </c>
      <c r="Y393" s="52">
        <v>24583.26</v>
      </c>
      <c r="Z393" s="50" t="s">
        <v>1891</v>
      </c>
      <c r="BH393" s="825"/>
      <c r="BI393" s="232"/>
      <c r="BJ393" s="796"/>
      <c r="BK393" s="797"/>
      <c r="BL393" s="688"/>
      <c r="BM393" s="799"/>
      <c r="BN393" s="800"/>
      <c r="BO393" s="801"/>
      <c r="BP393" s="802"/>
      <c r="BQ393" s="803"/>
    </row>
    <row r="394" spans="1:69">
      <c r="A394" s="1">
        <v>1</v>
      </c>
      <c r="B394" s="1">
        <v>12</v>
      </c>
      <c r="C394" s="2" t="s">
        <v>589</v>
      </c>
      <c r="D394" s="3" t="s">
        <v>32701</v>
      </c>
      <c r="E394" s="2" t="s">
        <v>1892</v>
      </c>
      <c r="F394" s="4">
        <v>1958</v>
      </c>
      <c r="G394" s="5">
        <v>23496</v>
      </c>
      <c r="H394" s="6"/>
      <c r="I394" s="7">
        <v>45062</v>
      </c>
      <c r="J394" s="8" t="s">
        <v>442</v>
      </c>
      <c r="K394" s="9">
        <v>4</v>
      </c>
      <c r="L394" s="7">
        <v>45055</v>
      </c>
      <c r="M394" s="10" t="s">
        <v>151</v>
      </c>
      <c r="N394" s="11" t="s">
        <v>152</v>
      </c>
      <c r="O394" s="12" t="s">
        <v>52</v>
      </c>
      <c r="P394" s="8" t="s">
        <v>153</v>
      </c>
      <c r="Q394" s="49"/>
      <c r="R394" s="13" t="s">
        <v>55</v>
      </c>
      <c r="S394" s="14" t="s">
        <v>1893</v>
      </c>
      <c r="T394" s="15"/>
      <c r="U394" s="50" t="s">
        <v>1894</v>
      </c>
      <c r="V394" s="50" t="s">
        <v>1889</v>
      </c>
      <c r="W394" s="50" t="s">
        <v>1895</v>
      </c>
      <c r="X394" s="51">
        <v>1958</v>
      </c>
      <c r="Y394" s="52">
        <v>24583.37</v>
      </c>
      <c r="Z394" s="50" t="s">
        <v>1891</v>
      </c>
      <c r="BH394" s="825"/>
      <c r="BI394" s="232"/>
      <c r="BJ394" s="796"/>
      <c r="BK394" s="797"/>
      <c r="BL394" s="688"/>
      <c r="BM394" s="799"/>
      <c r="BN394" s="800"/>
      <c r="BO394" s="801"/>
      <c r="BP394" s="802"/>
      <c r="BQ394" s="803"/>
    </row>
    <row r="395" spans="1:69">
      <c r="A395" s="1">
        <v>1</v>
      </c>
      <c r="B395" s="1">
        <v>3</v>
      </c>
      <c r="C395" s="2" t="s">
        <v>145</v>
      </c>
      <c r="D395" s="3" t="s">
        <v>1896</v>
      </c>
      <c r="E395" s="2" t="s">
        <v>1897</v>
      </c>
      <c r="F395" s="4">
        <v>1917</v>
      </c>
      <c r="G395" s="5">
        <v>23004</v>
      </c>
      <c r="H395" s="6"/>
      <c r="I395" s="7">
        <v>45062</v>
      </c>
      <c r="J395" s="8" t="s">
        <v>30660</v>
      </c>
      <c r="K395" s="9">
        <v>2</v>
      </c>
      <c r="L395" s="7">
        <v>45058</v>
      </c>
      <c r="M395" s="62"/>
      <c r="N395" s="11" t="s">
        <v>95</v>
      </c>
      <c r="O395" s="12" t="s">
        <v>52</v>
      </c>
      <c r="P395" s="2" t="s">
        <v>83</v>
      </c>
      <c r="Q395" s="49" t="s">
        <v>84</v>
      </c>
      <c r="R395" s="13" t="s">
        <v>55</v>
      </c>
      <c r="S395" s="14" t="s">
        <v>1898</v>
      </c>
      <c r="T395" s="15"/>
      <c r="U395" s="50" t="s">
        <v>1896</v>
      </c>
      <c r="V395" s="50" t="s">
        <v>1866</v>
      </c>
      <c r="W395" s="50" t="s">
        <v>1899</v>
      </c>
      <c r="X395" s="51">
        <v>1917</v>
      </c>
      <c r="Y395" s="52">
        <v>23962.5</v>
      </c>
      <c r="Z395" s="50" t="s">
        <v>1900</v>
      </c>
      <c r="BH395" s="825"/>
      <c r="BI395" s="232"/>
      <c r="BJ395" s="796"/>
      <c r="BK395" s="797"/>
      <c r="BL395" s="688"/>
      <c r="BM395" s="799"/>
      <c r="BN395" s="800"/>
      <c r="BO395" s="825"/>
      <c r="BP395" s="802"/>
      <c r="BQ395" s="803"/>
    </row>
    <row r="396" spans="1:69">
      <c r="A396" s="1">
        <v>1</v>
      </c>
      <c r="B396" s="1">
        <v>4</v>
      </c>
      <c r="C396" s="2" t="s">
        <v>78</v>
      </c>
      <c r="D396" s="3" t="s">
        <v>1901</v>
      </c>
      <c r="E396" s="2" t="s">
        <v>1902</v>
      </c>
      <c r="F396" s="4">
        <v>1916</v>
      </c>
      <c r="G396" s="5">
        <v>22992</v>
      </c>
      <c r="H396" s="6"/>
      <c r="I396" s="7">
        <v>45062</v>
      </c>
      <c r="J396" s="8" t="s">
        <v>32702</v>
      </c>
      <c r="K396" s="9">
        <v>3</v>
      </c>
      <c r="L396" s="7">
        <v>45059</v>
      </c>
      <c r="M396" s="10"/>
      <c r="N396" s="11" t="s">
        <v>406</v>
      </c>
      <c r="O396" s="12" t="s">
        <v>52</v>
      </c>
      <c r="P396" s="2" t="s">
        <v>407</v>
      </c>
      <c r="Q396" s="8" t="s">
        <v>84</v>
      </c>
      <c r="R396" s="13" t="s">
        <v>55</v>
      </c>
      <c r="S396" s="14" t="s">
        <v>1903</v>
      </c>
      <c r="T396" s="15"/>
      <c r="U396" s="50" t="s">
        <v>1901</v>
      </c>
      <c r="V396" s="50" t="s">
        <v>1904</v>
      </c>
      <c r="W396" s="50" t="s">
        <v>1905</v>
      </c>
      <c r="X396" s="51">
        <v>1916</v>
      </c>
      <c r="Y396" s="52">
        <v>24509.47</v>
      </c>
      <c r="Z396" s="50" t="s">
        <v>1900</v>
      </c>
      <c r="BH396" s="825"/>
      <c r="BI396" s="232"/>
      <c r="BJ396" s="796"/>
      <c r="BK396" s="797"/>
      <c r="BL396" s="688"/>
      <c r="BM396" s="799"/>
      <c r="BN396" s="800"/>
      <c r="BO396" s="825"/>
      <c r="BP396" s="801"/>
      <c r="BQ396" s="803"/>
    </row>
    <row r="397" spans="1:69">
      <c r="A397" s="1">
        <v>1</v>
      </c>
      <c r="B397" s="1">
        <v>6</v>
      </c>
      <c r="C397" s="2" t="s">
        <v>48</v>
      </c>
      <c r="D397" s="3" t="s">
        <v>1906</v>
      </c>
      <c r="E397" s="2" t="s">
        <v>1907</v>
      </c>
      <c r="F397" s="4">
        <v>1960</v>
      </c>
      <c r="G397" s="5">
        <v>23520</v>
      </c>
      <c r="H397" s="6" t="s">
        <v>168</v>
      </c>
      <c r="I397" s="7">
        <v>45062</v>
      </c>
      <c r="J397" s="8">
        <v>7</v>
      </c>
      <c r="K397" s="9">
        <v>4</v>
      </c>
      <c r="L397" s="7">
        <v>45060</v>
      </c>
      <c r="M397" s="10"/>
      <c r="N397" s="11" t="s">
        <v>82</v>
      </c>
      <c r="O397" s="12" t="s">
        <v>52</v>
      </c>
      <c r="P397" s="2" t="s">
        <v>83</v>
      </c>
      <c r="Q397" s="49" t="s">
        <v>84</v>
      </c>
      <c r="R397" s="13" t="s">
        <v>55</v>
      </c>
      <c r="S397" s="14" t="s">
        <v>1712</v>
      </c>
      <c r="T397" s="15"/>
      <c r="U397" s="50" t="s">
        <v>1906</v>
      </c>
      <c r="V397" s="50" t="s">
        <v>1908</v>
      </c>
      <c r="W397" s="50" t="s">
        <v>1909</v>
      </c>
      <c r="X397" s="51">
        <v>1960</v>
      </c>
      <c r="Y397" s="52">
        <v>24500</v>
      </c>
      <c r="Z397" s="50" t="s">
        <v>1910</v>
      </c>
      <c r="BH397" s="825"/>
      <c r="BI397" s="232"/>
      <c r="BJ397" s="796"/>
      <c r="BK397" s="797"/>
      <c r="BL397" s="688"/>
      <c r="BM397" s="799"/>
      <c r="BN397" s="800"/>
      <c r="BO397" s="825"/>
      <c r="BP397" s="802"/>
      <c r="BQ397" s="803"/>
    </row>
    <row r="398" spans="1:69">
      <c r="A398" s="1">
        <v>1</v>
      </c>
      <c r="B398" s="1">
        <v>7</v>
      </c>
      <c r="C398" s="2" t="s">
        <v>126</v>
      </c>
      <c r="D398" s="3" t="s">
        <v>1911</v>
      </c>
      <c r="E398" s="2" t="s">
        <v>1912</v>
      </c>
      <c r="F398" s="4">
        <v>1568</v>
      </c>
      <c r="G398" s="5">
        <v>23520</v>
      </c>
      <c r="H398" s="6"/>
      <c r="I398" s="7">
        <v>45062</v>
      </c>
      <c r="J398" s="8" t="s">
        <v>31242</v>
      </c>
      <c r="K398" s="9">
        <v>2</v>
      </c>
      <c r="L398" s="7">
        <v>45082</v>
      </c>
      <c r="M398" s="10"/>
      <c r="N398" s="11" t="s">
        <v>95</v>
      </c>
      <c r="O398" s="12" t="s">
        <v>52</v>
      </c>
      <c r="P398" s="8" t="s">
        <v>112</v>
      </c>
      <c r="Q398" s="49" t="s">
        <v>84</v>
      </c>
      <c r="R398" s="13" t="s">
        <v>55</v>
      </c>
      <c r="S398" s="14" t="s">
        <v>1913</v>
      </c>
      <c r="T398" s="15"/>
      <c r="U398" s="50" t="s">
        <v>1911</v>
      </c>
      <c r="V398" s="50" t="s">
        <v>1908</v>
      </c>
      <c r="W398" s="50" t="s">
        <v>1914</v>
      </c>
      <c r="X398" s="51">
        <v>1568</v>
      </c>
      <c r="Y398" s="52">
        <v>24304</v>
      </c>
      <c r="Z398" s="50" t="s">
        <v>1910</v>
      </c>
      <c r="BH398" s="825"/>
      <c r="BI398" s="232"/>
      <c r="BJ398" s="796"/>
      <c r="BK398" s="797"/>
      <c r="BL398" s="688"/>
      <c r="BM398" s="799"/>
      <c r="BN398" s="800"/>
      <c r="BO398" s="801"/>
      <c r="BP398" s="802"/>
      <c r="BQ398" s="803"/>
    </row>
    <row r="399" spans="1:69">
      <c r="A399" s="1">
        <v>2</v>
      </c>
      <c r="B399" s="1">
        <v>1</v>
      </c>
      <c r="C399" s="2" t="s">
        <v>301</v>
      </c>
      <c r="D399" s="3" t="s">
        <v>1915</v>
      </c>
      <c r="E399" s="2" t="s">
        <v>1916</v>
      </c>
      <c r="F399" s="4">
        <v>2300</v>
      </c>
      <c r="G399" s="5">
        <v>23000</v>
      </c>
      <c r="H399" s="6"/>
      <c r="I399" s="7">
        <v>45063</v>
      </c>
      <c r="J399" s="8" t="s">
        <v>446</v>
      </c>
      <c r="K399" s="9">
        <v>2</v>
      </c>
      <c r="L399" s="7">
        <v>45059</v>
      </c>
      <c r="M399" s="10"/>
      <c r="N399" s="11" t="s">
        <v>120</v>
      </c>
      <c r="O399" s="12" t="s">
        <v>52</v>
      </c>
      <c r="P399" s="2" t="s">
        <v>121</v>
      </c>
      <c r="Q399" s="49" t="s">
        <v>84</v>
      </c>
      <c r="R399" s="13" t="s">
        <v>164</v>
      </c>
      <c r="S399" s="14" t="s">
        <v>1917</v>
      </c>
      <c r="T399" s="15"/>
      <c r="U399" s="50" t="s">
        <v>1915</v>
      </c>
      <c r="V399" s="50" t="s">
        <v>1918</v>
      </c>
      <c r="W399" s="50" t="s">
        <v>1919</v>
      </c>
      <c r="X399" s="51">
        <v>2300</v>
      </c>
      <c r="Y399" s="52">
        <v>23805</v>
      </c>
      <c r="Z399" s="50" t="s">
        <v>1910</v>
      </c>
      <c r="BH399" s="825"/>
      <c r="BI399" s="232"/>
      <c r="BJ399" s="796"/>
      <c r="BK399" s="797"/>
      <c r="BL399" s="688"/>
      <c r="BM399" s="799"/>
      <c r="BN399" s="800"/>
      <c r="BO399" s="825"/>
      <c r="BP399" s="802"/>
      <c r="BQ399" s="803"/>
    </row>
    <row r="400" spans="1:69">
      <c r="A400" s="1">
        <v>2</v>
      </c>
      <c r="B400" s="1">
        <v>2</v>
      </c>
      <c r="C400" s="2" t="s">
        <v>78</v>
      </c>
      <c r="D400" s="3" t="s">
        <v>1920</v>
      </c>
      <c r="E400" s="2" t="s">
        <v>1921</v>
      </c>
      <c r="F400" s="4">
        <v>1916</v>
      </c>
      <c r="G400" s="5">
        <v>22992</v>
      </c>
      <c r="H400" s="6"/>
      <c r="I400" s="7">
        <v>45063</v>
      </c>
      <c r="J400" s="8" t="s">
        <v>32703</v>
      </c>
      <c r="K400" s="9">
        <v>3</v>
      </c>
      <c r="L400" s="7">
        <v>45059</v>
      </c>
      <c r="M400" s="10"/>
      <c r="N400" s="11" t="s">
        <v>406</v>
      </c>
      <c r="O400" s="12" t="s">
        <v>52</v>
      </c>
      <c r="P400" s="8" t="s">
        <v>407</v>
      </c>
      <c r="Q400" s="49" t="s">
        <v>84</v>
      </c>
      <c r="R400" s="13" t="s">
        <v>55</v>
      </c>
      <c r="S400" s="14" t="s">
        <v>1922</v>
      </c>
      <c r="T400" s="49"/>
      <c r="U400" s="50" t="s">
        <v>1920</v>
      </c>
      <c r="V400" s="50" t="s">
        <v>1904</v>
      </c>
      <c r="W400" s="50" t="s">
        <v>1923</v>
      </c>
      <c r="X400" s="51">
        <v>1916</v>
      </c>
      <c r="Y400" s="52">
        <v>24509.47</v>
      </c>
      <c r="Z400" s="50" t="s">
        <v>1900</v>
      </c>
      <c r="BH400" s="825"/>
      <c r="BI400" s="232"/>
      <c r="BJ400" s="796"/>
      <c r="BK400" s="797"/>
      <c r="BL400" s="688"/>
      <c r="BM400" s="799"/>
      <c r="BN400" s="800"/>
      <c r="BO400" s="801"/>
      <c r="BP400" s="802"/>
      <c r="BQ400" s="803"/>
    </row>
    <row r="401" spans="1:69">
      <c r="A401" s="1">
        <v>1</v>
      </c>
      <c r="B401" s="1">
        <v>1</v>
      </c>
      <c r="C401" s="2" t="s">
        <v>145</v>
      </c>
      <c r="D401" s="3" t="s">
        <v>1924</v>
      </c>
      <c r="E401" s="2" t="s">
        <v>1925</v>
      </c>
      <c r="F401" s="4">
        <v>1980</v>
      </c>
      <c r="G401" s="5">
        <v>23760</v>
      </c>
      <c r="H401" s="6"/>
      <c r="I401" s="7">
        <v>45065</v>
      </c>
      <c r="J401" s="8" t="s">
        <v>1926</v>
      </c>
      <c r="K401" s="9">
        <v>1</v>
      </c>
      <c r="L401" s="7">
        <v>45059</v>
      </c>
      <c r="M401" s="10"/>
      <c r="N401" s="11" t="s">
        <v>169</v>
      </c>
      <c r="O401" s="12" t="s">
        <v>52</v>
      </c>
      <c r="P401" s="8" t="s">
        <v>53</v>
      </c>
      <c r="Q401" s="49" t="s">
        <v>54</v>
      </c>
      <c r="R401" s="13" t="s">
        <v>55</v>
      </c>
      <c r="S401" s="14" t="s">
        <v>1927</v>
      </c>
      <c r="T401" s="49"/>
      <c r="U401" s="50" t="s">
        <v>31243</v>
      </c>
      <c r="V401" s="50" t="s">
        <v>30076</v>
      </c>
      <c r="W401" s="50" t="s">
        <v>31244</v>
      </c>
      <c r="X401" s="51">
        <v>1980</v>
      </c>
      <c r="Y401" s="52">
        <v>24948</v>
      </c>
      <c r="Z401" s="50" t="s">
        <v>31245</v>
      </c>
      <c r="BH401" s="825"/>
      <c r="BI401" s="232"/>
      <c r="BJ401" s="796"/>
      <c r="BK401" s="797"/>
      <c r="BL401" s="688"/>
      <c r="BM401" s="799"/>
      <c r="BN401" s="800"/>
      <c r="BO401" s="801"/>
      <c r="BP401" s="802"/>
      <c r="BQ401" s="803"/>
    </row>
    <row r="402" spans="1:69">
      <c r="A402" s="1">
        <v>1</v>
      </c>
      <c r="B402" s="1">
        <v>2</v>
      </c>
      <c r="C402" s="2" t="s">
        <v>275</v>
      </c>
      <c r="D402" s="3" t="s">
        <v>1928</v>
      </c>
      <c r="E402" s="2" t="s">
        <v>1929</v>
      </c>
      <c r="F402" s="4">
        <v>1980</v>
      </c>
      <c r="G402" s="5">
        <v>23760</v>
      </c>
      <c r="H402" s="6"/>
      <c r="I402" s="7">
        <v>45065</v>
      </c>
      <c r="J402" s="8" t="s">
        <v>464</v>
      </c>
      <c r="K402" s="9">
        <v>1</v>
      </c>
      <c r="L402" s="7">
        <v>45062</v>
      </c>
      <c r="M402" s="10"/>
      <c r="N402" s="11" t="s">
        <v>181</v>
      </c>
      <c r="O402" s="12" t="s">
        <v>52</v>
      </c>
      <c r="P402" s="8" t="s">
        <v>186</v>
      </c>
      <c r="Q402" s="49" t="s">
        <v>54</v>
      </c>
      <c r="R402" s="13" t="s">
        <v>55</v>
      </c>
      <c r="S402" s="14" t="s">
        <v>1930</v>
      </c>
      <c r="T402" s="15"/>
      <c r="U402" s="50" t="s">
        <v>31246</v>
      </c>
      <c r="V402" s="50" t="s">
        <v>30076</v>
      </c>
      <c r="W402" s="50" t="s">
        <v>31247</v>
      </c>
      <c r="X402" s="51">
        <v>1980</v>
      </c>
      <c r="Y402" s="52">
        <v>24948</v>
      </c>
      <c r="Z402" s="50" t="s">
        <v>30661</v>
      </c>
      <c r="BH402" s="825"/>
      <c r="BI402" s="232"/>
      <c r="BJ402" s="796"/>
      <c r="BK402" s="797"/>
      <c r="BL402" s="688"/>
      <c r="BM402" s="799"/>
      <c r="BN402" s="800"/>
      <c r="BO402" s="801"/>
      <c r="BP402" s="802"/>
      <c r="BQ402" s="803"/>
    </row>
    <row r="403" spans="1:69">
      <c r="A403" s="1">
        <v>2</v>
      </c>
      <c r="B403" s="1">
        <v>7</v>
      </c>
      <c r="C403" s="2" t="s">
        <v>78</v>
      </c>
      <c r="D403" s="3" t="s">
        <v>1931</v>
      </c>
      <c r="E403" s="2" t="s">
        <v>1932</v>
      </c>
      <c r="F403" s="4">
        <v>1916</v>
      </c>
      <c r="G403" s="5">
        <v>22992</v>
      </c>
      <c r="H403" s="6"/>
      <c r="I403" s="7">
        <v>45068</v>
      </c>
      <c r="J403" s="8">
        <v>190</v>
      </c>
      <c r="K403" s="9">
        <v>4</v>
      </c>
      <c r="L403" s="7">
        <v>45059</v>
      </c>
      <c r="M403" s="10"/>
      <c r="N403" s="11" t="s">
        <v>406</v>
      </c>
      <c r="O403" s="12" t="s">
        <v>52</v>
      </c>
      <c r="P403" s="2" t="s">
        <v>407</v>
      </c>
      <c r="Q403" s="49" t="s">
        <v>31106</v>
      </c>
      <c r="R403" s="13" t="s">
        <v>55</v>
      </c>
      <c r="S403" s="14" t="s">
        <v>1903</v>
      </c>
      <c r="T403" s="15"/>
      <c r="U403" s="50" t="s">
        <v>30077</v>
      </c>
      <c r="V403" s="50" t="s">
        <v>30662</v>
      </c>
      <c r="W403" s="50" t="s">
        <v>31248</v>
      </c>
      <c r="X403" s="51">
        <v>1916</v>
      </c>
      <c r="Y403" s="52">
        <v>24509.47</v>
      </c>
      <c r="Z403" s="50" t="s">
        <v>30078</v>
      </c>
      <c r="BH403" s="825"/>
      <c r="BI403" s="232"/>
      <c r="BJ403" s="796"/>
      <c r="BK403" s="797"/>
      <c r="BL403" s="688"/>
      <c r="BM403" s="799"/>
      <c r="BN403" s="800"/>
      <c r="BO403" s="825"/>
      <c r="BP403" s="802"/>
      <c r="BQ403" s="803"/>
    </row>
    <row r="404" spans="1:69">
      <c r="A404" s="1">
        <v>2</v>
      </c>
      <c r="B404" s="1">
        <v>8</v>
      </c>
      <c r="C404" s="2" t="s">
        <v>145</v>
      </c>
      <c r="D404" s="3" t="s">
        <v>1933</v>
      </c>
      <c r="E404" s="2" t="s">
        <v>1934</v>
      </c>
      <c r="F404" s="4">
        <v>1916</v>
      </c>
      <c r="G404" s="5">
        <v>22992</v>
      </c>
      <c r="H404" s="6"/>
      <c r="I404" s="7">
        <v>45068</v>
      </c>
      <c r="J404" s="8">
        <v>72</v>
      </c>
      <c r="K404" s="9">
        <v>2</v>
      </c>
      <c r="L404" s="7">
        <v>45064</v>
      </c>
      <c r="M404" s="10" t="s">
        <v>176</v>
      </c>
      <c r="N404" s="11" t="s">
        <v>775</v>
      </c>
      <c r="O404" s="12" t="s">
        <v>52</v>
      </c>
      <c r="P404" s="8" t="s">
        <v>1864</v>
      </c>
      <c r="Q404" s="49" t="s">
        <v>54</v>
      </c>
      <c r="R404" s="13" t="s">
        <v>55</v>
      </c>
      <c r="S404" s="14" t="s">
        <v>1935</v>
      </c>
      <c r="T404" s="15"/>
      <c r="U404" s="50" t="s">
        <v>32704</v>
      </c>
      <c r="V404" s="50" t="s">
        <v>32477</v>
      </c>
      <c r="W404" s="50" t="s">
        <v>32705</v>
      </c>
      <c r="X404" s="51">
        <v>1916</v>
      </c>
      <c r="Y404" s="52">
        <v>23988.32</v>
      </c>
      <c r="Z404" s="50" t="s">
        <v>30078</v>
      </c>
      <c r="BH404" s="825"/>
      <c r="BI404" s="232"/>
      <c r="BJ404" s="796"/>
      <c r="BK404" s="797"/>
      <c r="BL404" s="688"/>
      <c r="BM404" s="799"/>
      <c r="BN404" s="800"/>
      <c r="BO404" s="801"/>
      <c r="BP404" s="802"/>
      <c r="BQ404" s="803"/>
    </row>
    <row r="405" spans="1:69">
      <c r="A405" s="1">
        <v>2</v>
      </c>
      <c r="B405" s="1">
        <v>11</v>
      </c>
      <c r="C405" s="2" t="s">
        <v>145</v>
      </c>
      <c r="D405" s="3" t="s">
        <v>1936</v>
      </c>
      <c r="E405" s="2" t="s">
        <v>1937</v>
      </c>
      <c r="F405" s="4">
        <v>1960</v>
      </c>
      <c r="G405" s="5">
        <v>23520</v>
      </c>
      <c r="H405" s="6"/>
      <c r="I405" s="7">
        <v>45068</v>
      </c>
      <c r="J405" s="8" t="s">
        <v>476</v>
      </c>
      <c r="K405" s="9">
        <v>4</v>
      </c>
      <c r="L405" s="7">
        <v>45065</v>
      </c>
      <c r="M405" s="10"/>
      <c r="N405" s="11" t="s">
        <v>95</v>
      </c>
      <c r="O405" s="12" t="s">
        <v>52</v>
      </c>
      <c r="P405" s="8" t="s">
        <v>30079</v>
      </c>
      <c r="Q405" s="49" t="s">
        <v>84</v>
      </c>
      <c r="R405" s="13" t="s">
        <v>55</v>
      </c>
      <c r="S405" s="14" t="s">
        <v>1938</v>
      </c>
      <c r="T405" s="15"/>
      <c r="U405" s="50" t="s">
        <v>30663</v>
      </c>
      <c r="V405" s="50" t="s">
        <v>32477</v>
      </c>
      <c r="W405" s="50" t="s">
        <v>32706</v>
      </c>
      <c r="X405" s="51">
        <v>1960</v>
      </c>
      <c r="Y405" s="52">
        <v>24500</v>
      </c>
      <c r="Z405" s="50" t="s">
        <v>30078</v>
      </c>
      <c r="BH405" s="825"/>
      <c r="BI405" s="232"/>
      <c r="BJ405" s="796"/>
      <c r="BK405" s="797"/>
      <c r="BL405" s="688"/>
      <c r="BM405" s="799"/>
      <c r="BN405" s="800"/>
      <c r="BO405" s="801"/>
      <c r="BP405" s="802"/>
      <c r="BQ405" s="803"/>
    </row>
    <row r="406" spans="1:69">
      <c r="A406" s="1">
        <v>2</v>
      </c>
      <c r="B406" s="1">
        <v>9</v>
      </c>
      <c r="C406" s="2" t="s">
        <v>48</v>
      </c>
      <c r="D406" s="3" t="s">
        <v>1939</v>
      </c>
      <c r="E406" s="2" t="s">
        <v>1940</v>
      </c>
      <c r="F406" s="4">
        <v>1985</v>
      </c>
      <c r="G406" s="5">
        <v>23820</v>
      </c>
      <c r="H406" s="6" t="s">
        <v>168</v>
      </c>
      <c r="I406" s="7">
        <v>45068</v>
      </c>
      <c r="J406" s="8" t="s">
        <v>468</v>
      </c>
      <c r="K406" s="9">
        <v>1</v>
      </c>
      <c r="L406" s="7">
        <v>45064</v>
      </c>
      <c r="M406" s="10"/>
      <c r="N406" s="11" t="s">
        <v>312</v>
      </c>
      <c r="O406" s="12" t="s">
        <v>52</v>
      </c>
      <c r="P406" s="8" t="s">
        <v>186</v>
      </c>
      <c r="Q406" s="49" t="s">
        <v>54</v>
      </c>
      <c r="R406" s="13" t="s">
        <v>55</v>
      </c>
      <c r="S406" s="14" t="s">
        <v>1941</v>
      </c>
      <c r="T406" s="15"/>
      <c r="U406" s="50" t="s">
        <v>31249</v>
      </c>
      <c r="V406" s="50" t="s">
        <v>32477</v>
      </c>
      <c r="W406" s="50" t="s">
        <v>30187</v>
      </c>
      <c r="X406" s="51">
        <v>1985</v>
      </c>
      <c r="Y406" s="52">
        <v>24796.62</v>
      </c>
      <c r="Z406" s="50" t="s">
        <v>32707</v>
      </c>
      <c r="BH406" s="825"/>
      <c r="BI406" s="232"/>
      <c r="BJ406" s="796"/>
      <c r="BK406" s="797"/>
      <c r="BL406" s="688"/>
      <c r="BM406" s="799"/>
      <c r="BN406" s="800"/>
      <c r="BO406" s="801"/>
      <c r="BP406" s="802"/>
      <c r="BQ406" s="803"/>
    </row>
    <row r="407" spans="1:69">
      <c r="A407" s="1">
        <v>2</v>
      </c>
      <c r="B407" s="1">
        <v>10</v>
      </c>
      <c r="C407" s="2" t="s">
        <v>48</v>
      </c>
      <c r="D407" s="3" t="s">
        <v>1942</v>
      </c>
      <c r="E407" s="2" t="s">
        <v>1943</v>
      </c>
      <c r="F407" s="4">
        <v>1980</v>
      </c>
      <c r="G407" s="5">
        <v>23760</v>
      </c>
      <c r="H407" s="6" t="s">
        <v>168</v>
      </c>
      <c r="I407" s="7">
        <v>45068</v>
      </c>
      <c r="J407" s="8" t="s">
        <v>472</v>
      </c>
      <c r="K407" s="9">
        <v>2</v>
      </c>
      <c r="L407" s="7">
        <v>45064</v>
      </c>
      <c r="M407" s="10"/>
      <c r="N407" s="11" t="s">
        <v>169</v>
      </c>
      <c r="O407" s="12" t="s">
        <v>52</v>
      </c>
      <c r="P407" s="8" t="s">
        <v>53</v>
      </c>
      <c r="Q407" s="49" t="s">
        <v>54</v>
      </c>
      <c r="R407" s="13" t="s">
        <v>55</v>
      </c>
      <c r="S407" s="14" t="s">
        <v>1944</v>
      </c>
      <c r="T407" s="49"/>
      <c r="U407" s="50" t="s">
        <v>31250</v>
      </c>
      <c r="V407" s="50" t="s">
        <v>30034</v>
      </c>
      <c r="W407" s="50" t="s">
        <v>30080</v>
      </c>
      <c r="X407" s="51">
        <v>1980</v>
      </c>
      <c r="Y407" s="52">
        <v>24948</v>
      </c>
      <c r="Z407" s="50" t="s">
        <v>32707</v>
      </c>
      <c r="BH407" s="825"/>
      <c r="BI407" s="232"/>
      <c r="BJ407" s="796"/>
      <c r="BK407" s="797"/>
      <c r="BL407" s="688"/>
      <c r="BM407" s="799"/>
      <c r="BN407" s="800"/>
      <c r="BO407" s="801"/>
      <c r="BP407" s="802"/>
      <c r="BQ407" s="803"/>
    </row>
    <row r="408" spans="1:69">
      <c r="A408" s="1">
        <v>2</v>
      </c>
      <c r="B408" s="1">
        <v>12</v>
      </c>
      <c r="C408" s="2" t="s">
        <v>275</v>
      </c>
      <c r="D408" s="3" t="s">
        <v>1945</v>
      </c>
      <c r="E408" s="2" t="s">
        <v>1946</v>
      </c>
      <c r="F408" s="4">
        <v>1568</v>
      </c>
      <c r="G408" s="5">
        <v>23520</v>
      </c>
      <c r="H408" s="6" t="s">
        <v>1003</v>
      </c>
      <c r="I408" s="7">
        <v>45068</v>
      </c>
      <c r="J408" s="8" t="s">
        <v>483</v>
      </c>
      <c r="K408" s="9">
        <v>2</v>
      </c>
      <c r="L408" s="7">
        <v>45065</v>
      </c>
      <c r="M408" s="10"/>
      <c r="N408" s="11" t="s">
        <v>95</v>
      </c>
      <c r="O408" s="12" t="s">
        <v>52</v>
      </c>
      <c r="P408" s="2" t="s">
        <v>112</v>
      </c>
      <c r="Q408" s="49" t="s">
        <v>31106</v>
      </c>
      <c r="R408" s="13" t="s">
        <v>55</v>
      </c>
      <c r="S408" s="14" t="s">
        <v>1947</v>
      </c>
      <c r="T408" s="15"/>
      <c r="U408" s="50" t="s">
        <v>30081</v>
      </c>
      <c r="V408" s="50" t="s">
        <v>32708</v>
      </c>
      <c r="W408" s="50" t="s">
        <v>31251</v>
      </c>
      <c r="X408" s="51">
        <v>1568</v>
      </c>
      <c r="Y408" s="52">
        <v>24304</v>
      </c>
      <c r="Z408" s="50" t="s">
        <v>32707</v>
      </c>
      <c r="BH408" s="825"/>
      <c r="BI408" s="232"/>
      <c r="BJ408" s="796"/>
      <c r="BK408" s="797"/>
      <c r="BL408" s="688"/>
      <c r="BM408" s="799"/>
      <c r="BN408" s="800"/>
      <c r="BO408" s="825"/>
      <c r="BP408" s="802"/>
      <c r="BQ408" s="803"/>
    </row>
    <row r="409" spans="1:69">
      <c r="A409" s="1">
        <v>1</v>
      </c>
      <c r="B409" s="1">
        <v>1</v>
      </c>
      <c r="C409" s="2" t="s">
        <v>301</v>
      </c>
      <c r="D409" s="3" t="s">
        <v>1948</v>
      </c>
      <c r="E409" s="2" t="s">
        <v>1949</v>
      </c>
      <c r="F409" s="4">
        <v>2300</v>
      </c>
      <c r="G409" s="5">
        <v>23000</v>
      </c>
      <c r="H409" s="6"/>
      <c r="I409" s="7">
        <v>45070</v>
      </c>
      <c r="J409" s="8" t="s">
        <v>450</v>
      </c>
      <c r="K409" s="9">
        <v>2</v>
      </c>
      <c r="L409" s="7">
        <v>45063</v>
      </c>
      <c r="M409" s="10"/>
      <c r="N409" s="11" t="s">
        <v>120</v>
      </c>
      <c r="O409" s="12" t="s">
        <v>52</v>
      </c>
      <c r="P409" s="2" t="s">
        <v>121</v>
      </c>
      <c r="Q409" s="49" t="s">
        <v>84</v>
      </c>
      <c r="R409" s="13" t="s">
        <v>164</v>
      </c>
      <c r="S409" s="14" t="s">
        <v>1950</v>
      </c>
      <c r="T409" s="15"/>
      <c r="U409" s="50" t="s">
        <v>1948</v>
      </c>
      <c r="V409" s="50" t="s">
        <v>1951</v>
      </c>
      <c r="W409" s="50" t="s">
        <v>1952</v>
      </c>
      <c r="X409" s="51">
        <v>2300</v>
      </c>
      <c r="Y409" s="52">
        <v>23805</v>
      </c>
      <c r="Z409" s="50" t="s">
        <v>1953</v>
      </c>
      <c r="BH409" s="825"/>
      <c r="BI409" s="232"/>
      <c r="BJ409" s="796"/>
      <c r="BK409" s="797"/>
      <c r="BL409" s="688"/>
      <c r="BM409" s="799"/>
      <c r="BN409" s="800"/>
      <c r="BO409" s="825"/>
      <c r="BP409" s="802"/>
      <c r="BQ409" s="803"/>
    </row>
    <row r="410" spans="1:69">
      <c r="A410" s="1">
        <v>1</v>
      </c>
      <c r="B410" s="1">
        <v>2</v>
      </c>
      <c r="C410" s="2" t="s">
        <v>301</v>
      </c>
      <c r="D410" s="3" t="s">
        <v>1954</v>
      </c>
      <c r="E410" s="2" t="s">
        <v>1955</v>
      </c>
      <c r="F410" s="4">
        <v>2300</v>
      </c>
      <c r="G410" s="5">
        <v>23000</v>
      </c>
      <c r="H410" s="6"/>
      <c r="I410" s="7">
        <v>45070</v>
      </c>
      <c r="J410" s="8" t="s">
        <v>559</v>
      </c>
      <c r="K410" s="9">
        <v>4</v>
      </c>
      <c r="L410" s="7">
        <v>45067</v>
      </c>
      <c r="M410" s="10"/>
      <c r="N410" s="11" t="s">
        <v>120</v>
      </c>
      <c r="O410" s="12" t="s">
        <v>52</v>
      </c>
      <c r="P410" s="8" t="s">
        <v>121</v>
      </c>
      <c r="Q410" s="49" t="s">
        <v>84</v>
      </c>
      <c r="R410" s="13" t="s">
        <v>164</v>
      </c>
      <c r="S410" s="14" t="s">
        <v>31252</v>
      </c>
      <c r="T410" s="15"/>
      <c r="U410" s="50" t="s">
        <v>1954</v>
      </c>
      <c r="V410" s="50" t="s">
        <v>870</v>
      </c>
      <c r="W410" s="50" t="s">
        <v>1956</v>
      </c>
      <c r="X410" s="51">
        <v>2300</v>
      </c>
      <c r="Y410" s="52">
        <v>23805</v>
      </c>
      <c r="Z410" s="50" t="s">
        <v>1957</v>
      </c>
      <c r="BH410" s="825"/>
      <c r="BI410" s="232"/>
      <c r="BJ410" s="796"/>
      <c r="BK410" s="797"/>
      <c r="BL410" s="688"/>
      <c r="BM410" s="799"/>
      <c r="BN410" s="800"/>
      <c r="BO410" s="801"/>
      <c r="BP410" s="802"/>
      <c r="BQ410" s="803"/>
    </row>
    <row r="411" spans="1:69">
      <c r="A411" s="1">
        <v>1</v>
      </c>
      <c r="B411" s="1">
        <v>3</v>
      </c>
      <c r="C411" s="2" t="s">
        <v>78</v>
      </c>
      <c r="D411" s="3" t="s">
        <v>1958</v>
      </c>
      <c r="E411" s="2" t="s">
        <v>1959</v>
      </c>
      <c r="F411" s="4">
        <v>1916</v>
      </c>
      <c r="G411" s="5">
        <v>22992</v>
      </c>
      <c r="H411" s="6"/>
      <c r="I411" s="7">
        <v>45070</v>
      </c>
      <c r="J411" s="8">
        <v>30</v>
      </c>
      <c r="K411" s="9">
        <v>2</v>
      </c>
      <c r="L411" s="7">
        <v>45064</v>
      </c>
      <c r="M411" s="10"/>
      <c r="N411" s="11" t="s">
        <v>406</v>
      </c>
      <c r="O411" s="12" t="s">
        <v>52</v>
      </c>
      <c r="P411" s="2" t="s">
        <v>407</v>
      </c>
      <c r="Q411" s="49" t="s">
        <v>32423</v>
      </c>
      <c r="R411" s="13" t="s">
        <v>55</v>
      </c>
      <c r="S411" s="14" t="s">
        <v>1960</v>
      </c>
      <c r="T411" s="15"/>
      <c r="U411" s="50" t="s">
        <v>1958</v>
      </c>
      <c r="V411" s="50" t="s">
        <v>720</v>
      </c>
      <c r="W411" s="50" t="s">
        <v>1961</v>
      </c>
      <c r="X411" s="51">
        <v>1916</v>
      </c>
      <c r="Y411" s="52">
        <v>24509.47</v>
      </c>
      <c r="Z411" s="50" t="s">
        <v>1962</v>
      </c>
      <c r="BH411" s="825"/>
      <c r="BI411" s="232"/>
      <c r="BJ411" s="796"/>
      <c r="BK411" s="797"/>
      <c r="BL411" s="688"/>
      <c r="BM411" s="799"/>
      <c r="BN411" s="800"/>
      <c r="BO411" s="825"/>
      <c r="BP411" s="802"/>
      <c r="BQ411" s="803"/>
    </row>
    <row r="412" spans="1:69">
      <c r="A412" s="1">
        <v>1</v>
      </c>
      <c r="B412" s="1">
        <v>4</v>
      </c>
      <c r="C412" s="2" t="s">
        <v>48</v>
      </c>
      <c r="D412" s="3" t="s">
        <v>1963</v>
      </c>
      <c r="E412" s="2" t="s">
        <v>1964</v>
      </c>
      <c r="F412" s="4">
        <v>1568</v>
      </c>
      <c r="G412" s="5">
        <v>23520</v>
      </c>
      <c r="H412" s="6" t="s">
        <v>168</v>
      </c>
      <c r="I412" s="7">
        <v>45070</v>
      </c>
      <c r="J412" s="8">
        <v>18</v>
      </c>
      <c r="K412" s="9">
        <v>4</v>
      </c>
      <c r="L412" s="7">
        <v>45069</v>
      </c>
      <c r="M412" s="10"/>
      <c r="N412" s="11" t="s">
        <v>95</v>
      </c>
      <c r="O412" s="12" t="s">
        <v>52</v>
      </c>
      <c r="P412" s="2" t="s">
        <v>112</v>
      </c>
      <c r="Q412" s="49" t="s">
        <v>31106</v>
      </c>
      <c r="R412" s="13" t="s">
        <v>55</v>
      </c>
      <c r="S412" s="14" t="s">
        <v>1965</v>
      </c>
      <c r="T412" s="15"/>
      <c r="U412" s="50" t="s">
        <v>1963</v>
      </c>
      <c r="V412" s="50" t="s">
        <v>1966</v>
      </c>
      <c r="W412" s="50" t="s">
        <v>1967</v>
      </c>
      <c r="X412" s="51">
        <v>1568</v>
      </c>
      <c r="Y412" s="52">
        <v>24304</v>
      </c>
      <c r="Z412" s="50" t="s">
        <v>1968</v>
      </c>
      <c r="BH412" s="825"/>
      <c r="BI412" s="232"/>
      <c r="BJ412" s="796"/>
      <c r="BK412" s="797"/>
      <c r="BL412" s="688"/>
      <c r="BM412" s="799"/>
      <c r="BN412" s="800"/>
      <c r="BO412" s="825"/>
      <c r="BP412" s="802"/>
      <c r="BQ412" s="803"/>
    </row>
    <row r="413" spans="1:69">
      <c r="A413" s="1">
        <v>1</v>
      </c>
      <c r="B413" s="1">
        <v>1</v>
      </c>
      <c r="C413" s="2" t="s">
        <v>589</v>
      </c>
      <c r="D413" s="3" t="s">
        <v>1969</v>
      </c>
      <c r="E413" s="2" t="s">
        <v>1970</v>
      </c>
      <c r="F413" s="4">
        <v>1944</v>
      </c>
      <c r="G413" s="5">
        <v>23328</v>
      </c>
      <c r="H413" s="6"/>
      <c r="I413" s="7">
        <v>45072</v>
      </c>
      <c r="J413" s="8" t="s">
        <v>492</v>
      </c>
      <c r="K413" s="9">
        <v>2</v>
      </c>
      <c r="L413" s="7">
        <v>45059</v>
      </c>
      <c r="M413" s="62" t="s">
        <v>798</v>
      </c>
      <c r="N413" s="11" t="s">
        <v>152</v>
      </c>
      <c r="O413" s="12" t="s">
        <v>52</v>
      </c>
      <c r="P413" s="8" t="s">
        <v>32608</v>
      </c>
      <c r="Q413" s="49"/>
      <c r="R413" s="13" t="s">
        <v>55</v>
      </c>
      <c r="S413" s="14" t="s">
        <v>1971</v>
      </c>
      <c r="T413" s="15"/>
      <c r="U413" s="50" t="s">
        <v>30664</v>
      </c>
      <c r="V413" s="50" t="s">
        <v>32709</v>
      </c>
      <c r="W413" s="50" t="s">
        <v>32710</v>
      </c>
      <c r="X413" s="51">
        <v>1944</v>
      </c>
      <c r="Y413" s="52">
        <v>24407.55</v>
      </c>
      <c r="Z413" s="50" t="s">
        <v>32711</v>
      </c>
      <c r="BH413" s="825"/>
      <c r="BI413" s="232"/>
      <c r="BJ413" s="796"/>
      <c r="BK413" s="797"/>
      <c r="BL413" s="688"/>
      <c r="BM413" s="799"/>
      <c r="BN413" s="800"/>
      <c r="BO413" s="801"/>
      <c r="BP413" s="802"/>
      <c r="BQ413" s="803"/>
    </row>
    <row r="414" spans="1:69">
      <c r="A414" s="1">
        <v>1</v>
      </c>
      <c r="B414" s="1">
        <v>2</v>
      </c>
      <c r="C414" s="2" t="s">
        <v>589</v>
      </c>
      <c r="D414" s="3" t="s">
        <v>1972</v>
      </c>
      <c r="E414" s="2" t="s">
        <v>1973</v>
      </c>
      <c r="F414" s="4">
        <v>1855</v>
      </c>
      <c r="G414" s="5">
        <v>22260</v>
      </c>
      <c r="H414" s="6"/>
      <c r="I414" s="7">
        <v>45072</v>
      </c>
      <c r="J414" s="8" t="s">
        <v>504</v>
      </c>
      <c r="K414" s="9">
        <v>3</v>
      </c>
      <c r="L414" s="7">
        <v>45059</v>
      </c>
      <c r="M414" s="10" t="s">
        <v>136</v>
      </c>
      <c r="N414" s="11" t="s">
        <v>73</v>
      </c>
      <c r="O414" s="12" t="s">
        <v>52</v>
      </c>
      <c r="P414" s="8" t="s">
        <v>74</v>
      </c>
      <c r="Q414" s="49"/>
      <c r="R414" s="13" t="s">
        <v>55</v>
      </c>
      <c r="S414" s="14" t="s">
        <v>30665</v>
      </c>
      <c r="T414" s="15"/>
      <c r="U414" s="50" t="s">
        <v>32712</v>
      </c>
      <c r="V414" s="50" t="s">
        <v>32709</v>
      </c>
      <c r="W414" s="50" t="s">
        <v>32713</v>
      </c>
      <c r="X414" s="51">
        <v>1855</v>
      </c>
      <c r="Y414" s="52">
        <v>23262.78</v>
      </c>
      <c r="Z414" s="50" t="s">
        <v>32711</v>
      </c>
      <c r="BH414" s="825"/>
      <c r="BI414" s="232"/>
      <c r="BJ414" s="796"/>
      <c r="BK414" s="797"/>
      <c r="BL414" s="688"/>
      <c r="BM414" s="799"/>
      <c r="BN414" s="800"/>
      <c r="BO414" s="801"/>
      <c r="BP414" s="802"/>
      <c r="BQ414" s="803"/>
    </row>
    <row r="415" spans="1:69">
      <c r="A415" s="1">
        <v>1</v>
      </c>
      <c r="B415" s="1">
        <v>3</v>
      </c>
      <c r="C415" s="2" t="s">
        <v>589</v>
      </c>
      <c r="D415" s="3" t="s">
        <v>1974</v>
      </c>
      <c r="E415" s="2" t="s">
        <v>1975</v>
      </c>
      <c r="F415" s="4">
        <v>1942</v>
      </c>
      <c r="G415" s="5">
        <v>23304</v>
      </c>
      <c r="H415" s="6"/>
      <c r="I415" s="7">
        <v>45072</v>
      </c>
      <c r="J415" s="8">
        <v>88</v>
      </c>
      <c r="K415" s="9">
        <v>4</v>
      </c>
      <c r="L415" s="7">
        <v>45059</v>
      </c>
      <c r="M415" s="62" t="s">
        <v>72</v>
      </c>
      <c r="N415" s="11" t="s">
        <v>73</v>
      </c>
      <c r="O415" s="12" t="s">
        <v>52</v>
      </c>
      <c r="P415" s="2" t="s">
        <v>74</v>
      </c>
      <c r="Q415" s="49"/>
      <c r="R415" s="13" t="s">
        <v>55</v>
      </c>
      <c r="S415" s="14"/>
      <c r="T415" s="15"/>
      <c r="U415" s="50" t="s">
        <v>32714</v>
      </c>
      <c r="V415" s="50" t="s">
        <v>29884</v>
      </c>
      <c r="W415" s="50" t="s">
        <v>31253</v>
      </c>
      <c r="X415" s="51">
        <v>1942</v>
      </c>
      <c r="Y415" s="52">
        <v>24257.57</v>
      </c>
      <c r="Z415" s="50" t="s">
        <v>32711</v>
      </c>
      <c r="BH415" s="825"/>
      <c r="BI415" s="232"/>
      <c r="BJ415" s="796"/>
      <c r="BK415" s="797"/>
      <c r="BL415" s="688"/>
      <c r="BM415" s="799"/>
      <c r="BN415" s="800"/>
      <c r="BO415" s="825"/>
      <c r="BP415" s="802"/>
      <c r="BQ415" s="803"/>
    </row>
    <row r="416" spans="1:69">
      <c r="A416" s="1">
        <v>1</v>
      </c>
      <c r="B416" s="1">
        <v>5</v>
      </c>
      <c r="C416" s="2" t="s">
        <v>589</v>
      </c>
      <c r="D416" s="3" t="s">
        <v>1976</v>
      </c>
      <c r="E416" s="2" t="s">
        <v>1977</v>
      </c>
      <c r="F416" s="4">
        <v>1860</v>
      </c>
      <c r="G416" s="5">
        <v>22320</v>
      </c>
      <c r="H416" s="6"/>
      <c r="I416" s="7">
        <v>45072</v>
      </c>
      <c r="J416" s="8" t="s">
        <v>544</v>
      </c>
      <c r="K416" s="9">
        <v>2</v>
      </c>
      <c r="L416" s="7">
        <v>45059</v>
      </c>
      <c r="M416" s="10" t="s">
        <v>136</v>
      </c>
      <c r="N416" s="11" t="s">
        <v>152</v>
      </c>
      <c r="O416" s="12" t="s">
        <v>52</v>
      </c>
      <c r="P416" s="8" t="s">
        <v>74</v>
      </c>
      <c r="Q416" s="49"/>
      <c r="R416" s="13" t="s">
        <v>55</v>
      </c>
      <c r="S416" s="14"/>
      <c r="T416" s="15"/>
      <c r="U416" s="50" t="s">
        <v>1976</v>
      </c>
      <c r="V416" s="50" t="s">
        <v>29884</v>
      </c>
      <c r="W416" s="50" t="s">
        <v>1978</v>
      </c>
      <c r="X416" s="51">
        <v>1860</v>
      </c>
      <c r="Y416" s="52">
        <v>23191.58</v>
      </c>
      <c r="Z416" s="50" t="s">
        <v>30075</v>
      </c>
      <c r="BH416" s="825"/>
      <c r="BI416" s="232"/>
      <c r="BJ416" s="796"/>
      <c r="BK416" s="797"/>
      <c r="BL416" s="688"/>
      <c r="BM416" s="799"/>
      <c r="BN416" s="800"/>
      <c r="BO416" s="801"/>
      <c r="BP416" s="802"/>
      <c r="BQ416" s="803"/>
    </row>
    <row r="417" spans="1:69">
      <c r="A417" s="1">
        <v>1</v>
      </c>
      <c r="B417" s="1">
        <v>7</v>
      </c>
      <c r="C417" s="2" t="s">
        <v>589</v>
      </c>
      <c r="D417" s="3" t="s">
        <v>1979</v>
      </c>
      <c r="E417" s="2" t="s">
        <v>1980</v>
      </c>
      <c r="F417" s="4">
        <v>1958</v>
      </c>
      <c r="G417" s="5">
        <v>23496</v>
      </c>
      <c r="H417" s="6"/>
      <c r="I417" s="7">
        <v>45072</v>
      </c>
      <c r="J417" s="8">
        <v>8</v>
      </c>
      <c r="K417" s="9">
        <v>2</v>
      </c>
      <c r="L417" s="7">
        <v>45060</v>
      </c>
      <c r="M417" s="10" t="s">
        <v>72</v>
      </c>
      <c r="N417" s="11" t="s">
        <v>73</v>
      </c>
      <c r="O417" s="12" t="s">
        <v>52</v>
      </c>
      <c r="P417" s="2" t="s">
        <v>74</v>
      </c>
      <c r="Q417" s="49"/>
      <c r="R417" s="13" t="s">
        <v>55</v>
      </c>
      <c r="S417" s="14" t="s">
        <v>1981</v>
      </c>
      <c r="T417" s="15"/>
      <c r="U417" s="50" t="s">
        <v>32715</v>
      </c>
      <c r="V417" s="50" t="s">
        <v>1904</v>
      </c>
      <c r="W417" s="50" t="s">
        <v>1982</v>
      </c>
      <c r="X417" s="51">
        <v>1958</v>
      </c>
      <c r="Y417" s="52">
        <v>24457.439999999999</v>
      </c>
      <c r="Z417" s="50" t="s">
        <v>30075</v>
      </c>
      <c r="BH417" s="825"/>
      <c r="BI417" s="232"/>
      <c r="BJ417" s="796"/>
      <c r="BK417" s="797"/>
      <c r="BL417" s="688"/>
      <c r="BM417" s="799"/>
      <c r="BN417" s="800"/>
      <c r="BO417" s="825"/>
      <c r="BP417" s="802"/>
      <c r="BQ417" s="803"/>
    </row>
    <row r="418" spans="1:69">
      <c r="A418" s="1">
        <v>1</v>
      </c>
      <c r="B418" s="1">
        <v>6</v>
      </c>
      <c r="C418" s="2" t="s">
        <v>589</v>
      </c>
      <c r="D418" s="3" t="s">
        <v>1983</v>
      </c>
      <c r="E418" s="2" t="s">
        <v>1984</v>
      </c>
      <c r="F418" s="4">
        <v>1919</v>
      </c>
      <c r="G418" s="5">
        <f>F418*12</f>
        <v>23028</v>
      </c>
      <c r="H418" s="6"/>
      <c r="I418" s="7">
        <v>45072</v>
      </c>
      <c r="J418" s="8" t="s">
        <v>548</v>
      </c>
      <c r="K418" s="9">
        <v>3</v>
      </c>
      <c r="L418" s="7">
        <v>45060</v>
      </c>
      <c r="M418" s="10" t="s">
        <v>136</v>
      </c>
      <c r="N418" s="11" t="s">
        <v>674</v>
      </c>
      <c r="O418" s="12" t="s">
        <v>52</v>
      </c>
      <c r="P418" s="2" t="s">
        <v>74</v>
      </c>
      <c r="Q418" s="49"/>
      <c r="R418" s="13" t="s">
        <v>55</v>
      </c>
      <c r="S418" s="14"/>
      <c r="T418" s="15"/>
      <c r="U418" s="50" t="s">
        <v>1983</v>
      </c>
      <c r="V418" s="50" t="s">
        <v>1904</v>
      </c>
      <c r="W418" s="50" t="s">
        <v>1985</v>
      </c>
      <c r="X418" s="51">
        <v>1939</v>
      </c>
      <c r="Y418" s="52">
        <v>24344.69</v>
      </c>
      <c r="Z418" s="50" t="s">
        <v>32716</v>
      </c>
      <c r="BH418" s="825"/>
      <c r="BI418" s="232"/>
      <c r="BJ418" s="796"/>
      <c r="BK418" s="797"/>
      <c r="BL418" s="688"/>
      <c r="BM418" s="799"/>
      <c r="BN418" s="800"/>
      <c r="BO418" s="825"/>
      <c r="BP418" s="802"/>
      <c r="BQ418" s="803"/>
    </row>
    <row r="419" spans="1:69">
      <c r="A419" s="1">
        <v>2</v>
      </c>
      <c r="B419" s="1">
        <v>7</v>
      </c>
      <c r="C419" s="2" t="s">
        <v>103</v>
      </c>
      <c r="D419" s="3" t="s">
        <v>1986</v>
      </c>
      <c r="E419" s="2" t="s">
        <v>1987</v>
      </c>
      <c r="F419" s="4">
        <v>1568</v>
      </c>
      <c r="G419" s="5">
        <v>23520</v>
      </c>
      <c r="H419" s="6" t="s">
        <v>254</v>
      </c>
      <c r="I419" s="7">
        <v>45072</v>
      </c>
      <c r="J419" s="8" t="s">
        <v>1988</v>
      </c>
      <c r="K419" s="9">
        <v>3</v>
      </c>
      <c r="L419" s="7">
        <v>45069</v>
      </c>
      <c r="M419" s="10"/>
      <c r="N419" s="11" t="s">
        <v>95</v>
      </c>
      <c r="O419" s="12" t="s">
        <v>52</v>
      </c>
      <c r="P419" s="2" t="s">
        <v>240</v>
      </c>
      <c r="Q419" s="49" t="s">
        <v>32443</v>
      </c>
      <c r="R419" s="13" t="s">
        <v>55</v>
      </c>
      <c r="S419" s="14" t="s">
        <v>1989</v>
      </c>
      <c r="T419" s="15"/>
      <c r="U419" s="50" t="s">
        <v>1986</v>
      </c>
      <c r="V419" s="50" t="s">
        <v>1966</v>
      </c>
      <c r="W419" s="50" t="s">
        <v>1990</v>
      </c>
      <c r="X419" s="51">
        <v>1568</v>
      </c>
      <c r="Y419" s="52">
        <v>24304</v>
      </c>
      <c r="Z419" s="50" t="s">
        <v>1968</v>
      </c>
      <c r="BH419" s="825"/>
      <c r="BI419" s="232"/>
      <c r="BJ419" s="796"/>
      <c r="BK419" s="797"/>
      <c r="BL419" s="688"/>
      <c r="BM419" s="799"/>
      <c r="BN419" s="800"/>
      <c r="BO419" s="825"/>
      <c r="BP419" s="802"/>
      <c r="BQ419" s="803"/>
    </row>
    <row r="420" spans="1:69">
      <c r="A420" s="1">
        <v>2</v>
      </c>
      <c r="B420" s="1">
        <v>10</v>
      </c>
      <c r="C420" s="2" t="s">
        <v>103</v>
      </c>
      <c r="D420" s="3" t="s">
        <v>1991</v>
      </c>
      <c r="E420" s="2" t="s">
        <v>1992</v>
      </c>
      <c r="F420" s="4">
        <v>1815</v>
      </c>
      <c r="G420" s="5">
        <v>21780</v>
      </c>
      <c r="H420" s="6"/>
      <c r="I420" s="7">
        <v>45072</v>
      </c>
      <c r="J420" s="8" t="s">
        <v>567</v>
      </c>
      <c r="K420" s="9">
        <v>4</v>
      </c>
      <c r="L420" s="7">
        <v>45070</v>
      </c>
      <c r="M420" s="10"/>
      <c r="N420" s="11" t="s">
        <v>30188</v>
      </c>
      <c r="O420" s="12" t="s">
        <v>52</v>
      </c>
      <c r="P420" s="8" t="s">
        <v>1107</v>
      </c>
      <c r="Q420" s="49" t="s">
        <v>54</v>
      </c>
      <c r="R420" s="13" t="s">
        <v>55</v>
      </c>
      <c r="S420" s="14" t="s">
        <v>1993</v>
      </c>
      <c r="T420" s="15"/>
      <c r="U420" s="50" t="s">
        <v>31254</v>
      </c>
      <c r="V420" s="50" t="s">
        <v>32717</v>
      </c>
      <c r="W420" s="50" t="s">
        <v>31255</v>
      </c>
      <c r="X420" s="51">
        <v>1815</v>
      </c>
      <c r="Y420" s="52">
        <v>22956.12</v>
      </c>
      <c r="Z420" s="50" t="s">
        <v>32718</v>
      </c>
      <c r="BH420" s="825"/>
      <c r="BI420" s="232"/>
      <c r="BJ420" s="796"/>
      <c r="BK420" s="797"/>
      <c r="BL420" s="688"/>
      <c r="BM420" s="799"/>
      <c r="BN420" s="800"/>
      <c r="BO420" s="801"/>
      <c r="BP420" s="802"/>
      <c r="BQ420" s="803"/>
    </row>
    <row r="421" spans="1:69">
      <c r="A421" s="1">
        <v>2</v>
      </c>
      <c r="B421" s="1">
        <v>10</v>
      </c>
      <c r="C421" s="2" t="s">
        <v>145</v>
      </c>
      <c r="D421" s="3" t="s">
        <v>1994</v>
      </c>
      <c r="E421" s="2" t="s">
        <v>1995</v>
      </c>
      <c r="F421" s="4">
        <v>1980</v>
      </c>
      <c r="G421" s="5">
        <v>23760</v>
      </c>
      <c r="H421" s="6"/>
      <c r="I421" s="7">
        <v>45072</v>
      </c>
      <c r="J421" s="8" t="s">
        <v>573</v>
      </c>
      <c r="K421" s="9">
        <v>2</v>
      </c>
      <c r="L421" s="7">
        <v>45070</v>
      </c>
      <c r="M421" s="10"/>
      <c r="N421" s="11" t="s">
        <v>312</v>
      </c>
      <c r="O421" s="12" t="s">
        <v>52</v>
      </c>
      <c r="P421" s="8" t="s">
        <v>31131</v>
      </c>
      <c r="Q421" s="49" t="s">
        <v>54</v>
      </c>
      <c r="R421" s="13" t="s">
        <v>55</v>
      </c>
      <c r="S421" s="14" t="s">
        <v>1997</v>
      </c>
      <c r="T421" s="15"/>
      <c r="U421" s="50" t="s">
        <v>1994</v>
      </c>
      <c r="V421" s="50" t="s">
        <v>1998</v>
      </c>
      <c r="W421" s="50" t="s">
        <v>1999</v>
      </c>
      <c r="X421" s="51">
        <v>1980</v>
      </c>
      <c r="Y421" s="52">
        <v>24948</v>
      </c>
      <c r="Z421" s="50" t="s">
        <v>30190</v>
      </c>
      <c r="BH421" s="825"/>
      <c r="BI421" s="232"/>
      <c r="BJ421" s="796"/>
      <c r="BK421" s="797"/>
      <c r="BL421" s="688"/>
      <c r="BM421" s="799"/>
      <c r="BN421" s="800"/>
      <c r="BO421" s="801"/>
      <c r="BP421" s="802"/>
      <c r="BQ421" s="803"/>
    </row>
    <row r="422" spans="1:69">
      <c r="A422" s="1">
        <v>2</v>
      </c>
      <c r="B422" s="1">
        <v>14</v>
      </c>
      <c r="C422" s="2" t="s">
        <v>145</v>
      </c>
      <c r="D422" s="3" t="s">
        <v>2000</v>
      </c>
      <c r="E422" s="2" t="s">
        <v>2001</v>
      </c>
      <c r="F422" s="4">
        <v>1916</v>
      </c>
      <c r="G422" s="5">
        <v>22992</v>
      </c>
      <c r="H422" s="6"/>
      <c r="I422" s="7">
        <v>45072</v>
      </c>
      <c r="J422" s="8" t="s">
        <v>563</v>
      </c>
      <c r="K422" s="9">
        <v>4</v>
      </c>
      <c r="L422" s="7">
        <v>45071</v>
      </c>
      <c r="M422" s="10"/>
      <c r="N422" s="11" t="s">
        <v>640</v>
      </c>
      <c r="O422" s="12" t="s">
        <v>52</v>
      </c>
      <c r="P422" s="2" t="s">
        <v>407</v>
      </c>
      <c r="Q422" s="49" t="s">
        <v>84</v>
      </c>
      <c r="R422" s="13" t="s">
        <v>55</v>
      </c>
      <c r="S422" s="14" t="s">
        <v>2002</v>
      </c>
      <c r="T422" s="49"/>
      <c r="U422" s="50" t="s">
        <v>2000</v>
      </c>
      <c r="V422" s="50" t="s">
        <v>860</v>
      </c>
      <c r="W422" s="50" t="s">
        <v>2003</v>
      </c>
      <c r="X422" s="51">
        <v>1916</v>
      </c>
      <c r="Y422" s="52">
        <v>24504.560000000001</v>
      </c>
      <c r="Z422" s="50" t="s">
        <v>30190</v>
      </c>
      <c r="BH422" s="825"/>
      <c r="BI422" s="232"/>
      <c r="BJ422" s="796"/>
      <c r="BK422" s="797"/>
      <c r="BL422" s="688"/>
      <c r="BM422" s="799"/>
      <c r="BN422" s="800"/>
      <c r="BO422" s="825"/>
      <c r="BP422" s="802"/>
      <c r="BQ422" s="803"/>
    </row>
    <row r="423" spans="1:69">
      <c r="A423" s="1">
        <v>1</v>
      </c>
      <c r="B423" s="1">
        <v>2</v>
      </c>
      <c r="C423" s="2" t="s">
        <v>510</v>
      </c>
      <c r="D423" s="3" t="s">
        <v>2004</v>
      </c>
      <c r="E423" s="2" t="s">
        <v>2005</v>
      </c>
      <c r="F423" s="4">
        <v>1957</v>
      </c>
      <c r="G423" s="5">
        <v>23484</v>
      </c>
      <c r="H423" s="6" t="s">
        <v>30191</v>
      </c>
      <c r="I423" s="7">
        <v>45076</v>
      </c>
      <c r="J423" s="8" t="s">
        <v>31256</v>
      </c>
      <c r="K423" s="9">
        <v>4</v>
      </c>
      <c r="L423" s="7">
        <v>45071</v>
      </c>
      <c r="M423" s="10" t="s">
        <v>176</v>
      </c>
      <c r="N423" s="11" t="s">
        <v>177</v>
      </c>
      <c r="O423" s="12" t="s">
        <v>52</v>
      </c>
      <c r="P423" s="8" t="s">
        <v>74</v>
      </c>
      <c r="Q423" s="49" t="s">
        <v>54</v>
      </c>
      <c r="R423" s="13" t="s">
        <v>55</v>
      </c>
      <c r="S423" s="14" t="s">
        <v>2006</v>
      </c>
      <c r="T423" s="15"/>
      <c r="U423" s="50" t="s">
        <v>2004</v>
      </c>
      <c r="V423" s="50" t="s">
        <v>860</v>
      </c>
      <c r="W423" s="50" t="s">
        <v>2007</v>
      </c>
      <c r="X423" s="51">
        <v>1957</v>
      </c>
      <c r="Y423" s="52">
        <v>24415.13</v>
      </c>
      <c r="Z423" s="50" t="s">
        <v>2008</v>
      </c>
      <c r="BH423" s="825"/>
      <c r="BI423" s="232"/>
      <c r="BJ423" s="796"/>
      <c r="BK423" s="797"/>
      <c r="BL423" s="688"/>
      <c r="BM423" s="799"/>
      <c r="BN423" s="800"/>
      <c r="BO423" s="801"/>
      <c r="BP423" s="802"/>
      <c r="BQ423" s="803"/>
    </row>
    <row r="424" spans="1:69">
      <c r="A424" s="1">
        <v>1</v>
      </c>
      <c r="B424" s="1">
        <v>3</v>
      </c>
      <c r="C424" s="2" t="s">
        <v>78</v>
      </c>
      <c r="D424" s="3" t="s">
        <v>2009</v>
      </c>
      <c r="E424" s="2" t="s">
        <v>2010</v>
      </c>
      <c r="F424" s="4">
        <v>1958</v>
      </c>
      <c r="G424" s="5">
        <v>23496</v>
      </c>
      <c r="H424" s="6"/>
      <c r="I424" s="7">
        <v>45076</v>
      </c>
      <c r="J424" s="8">
        <v>19</v>
      </c>
      <c r="K424" s="9">
        <v>1</v>
      </c>
      <c r="L424" s="7">
        <v>45071</v>
      </c>
      <c r="M424" s="10"/>
      <c r="N424" s="11" t="s">
        <v>73</v>
      </c>
      <c r="O424" s="12" t="s">
        <v>52</v>
      </c>
      <c r="P424" s="2" t="s">
        <v>74</v>
      </c>
      <c r="Q424" s="49" t="s">
        <v>54</v>
      </c>
      <c r="R424" s="13" t="s">
        <v>55</v>
      </c>
      <c r="S424" s="14" t="s">
        <v>2011</v>
      </c>
      <c r="T424" s="15"/>
      <c r="U424" s="50" t="s">
        <v>31257</v>
      </c>
      <c r="V424" s="50" t="s">
        <v>30666</v>
      </c>
      <c r="W424" s="50" t="s">
        <v>30192</v>
      </c>
      <c r="X424" s="51">
        <v>1958</v>
      </c>
      <c r="Y424" s="52">
        <v>24282.01</v>
      </c>
      <c r="Z424" s="50" t="s">
        <v>32719</v>
      </c>
      <c r="BH424" s="825"/>
      <c r="BI424" s="232"/>
      <c r="BJ424" s="796"/>
      <c r="BK424" s="797"/>
      <c r="BL424" s="688"/>
      <c r="BM424" s="799"/>
      <c r="BN424" s="800"/>
      <c r="BO424" s="825"/>
      <c r="BP424" s="802"/>
      <c r="BQ424" s="803"/>
    </row>
    <row r="425" spans="1:69">
      <c r="A425" s="1">
        <v>1</v>
      </c>
      <c r="B425" s="1">
        <v>4</v>
      </c>
      <c r="C425" s="2" t="s">
        <v>126</v>
      </c>
      <c r="D425" s="3" t="s">
        <v>2012</v>
      </c>
      <c r="E425" s="2" t="s">
        <v>2013</v>
      </c>
      <c r="F425" s="4">
        <v>1960</v>
      </c>
      <c r="G425" s="5">
        <v>23520</v>
      </c>
      <c r="H425" s="6"/>
      <c r="I425" s="7">
        <v>45076</v>
      </c>
      <c r="J425" s="8" t="s">
        <v>31258</v>
      </c>
      <c r="K425" s="9">
        <v>2</v>
      </c>
      <c r="L425" s="7">
        <v>45072</v>
      </c>
      <c r="M425" s="10"/>
      <c r="N425" s="11" t="s">
        <v>82</v>
      </c>
      <c r="O425" s="12" t="s">
        <v>52</v>
      </c>
      <c r="P425" s="2" t="s">
        <v>83</v>
      </c>
      <c r="Q425" s="49" t="s">
        <v>84</v>
      </c>
      <c r="R425" s="13" t="s">
        <v>55</v>
      </c>
      <c r="S425" s="14" t="s">
        <v>2014</v>
      </c>
      <c r="T425" s="15"/>
      <c r="U425" s="50" t="s">
        <v>2012</v>
      </c>
      <c r="V425" s="50" t="s">
        <v>2015</v>
      </c>
      <c r="W425" s="50" t="s">
        <v>2016</v>
      </c>
      <c r="X425" s="51">
        <v>1960</v>
      </c>
      <c r="Y425" s="52">
        <v>24500</v>
      </c>
      <c r="Z425" s="50" t="s">
        <v>2017</v>
      </c>
      <c r="BH425" s="825"/>
      <c r="BI425" s="232"/>
      <c r="BJ425" s="796"/>
      <c r="BK425" s="797"/>
      <c r="BL425" s="688"/>
      <c r="BM425" s="799"/>
      <c r="BN425" s="800"/>
      <c r="BO425" s="825"/>
      <c r="BP425" s="802"/>
      <c r="BQ425" s="803"/>
    </row>
    <row r="426" spans="1:69">
      <c r="A426" s="1">
        <v>2</v>
      </c>
      <c r="B426" s="1">
        <v>1</v>
      </c>
      <c r="C426" s="2" t="s">
        <v>301</v>
      </c>
      <c r="D426" s="3" t="s">
        <v>2018</v>
      </c>
      <c r="E426" s="2" t="s">
        <v>2019</v>
      </c>
      <c r="F426" s="4">
        <v>1925</v>
      </c>
      <c r="G426" s="5">
        <v>23100</v>
      </c>
      <c r="H426" s="6"/>
      <c r="I426" s="7">
        <v>45076</v>
      </c>
      <c r="J426" s="8" t="s">
        <v>576</v>
      </c>
      <c r="K426" s="9">
        <v>3</v>
      </c>
      <c r="L426" s="7">
        <v>45070</v>
      </c>
      <c r="M426" s="10"/>
      <c r="N426" s="11" t="s">
        <v>62</v>
      </c>
      <c r="O426" s="12" t="s">
        <v>52</v>
      </c>
      <c r="P426" s="8" t="s">
        <v>63</v>
      </c>
      <c r="Q426" s="49" t="s">
        <v>54</v>
      </c>
      <c r="R426" s="13" t="s">
        <v>31233</v>
      </c>
      <c r="S426" s="14" t="s">
        <v>2020</v>
      </c>
      <c r="T426" s="49"/>
      <c r="U426" s="50" t="s">
        <v>31259</v>
      </c>
      <c r="V426" s="50" t="s">
        <v>32720</v>
      </c>
      <c r="W426" s="50" t="s">
        <v>31260</v>
      </c>
      <c r="X426" s="51">
        <v>1925</v>
      </c>
      <c r="Y426" s="52">
        <v>24640</v>
      </c>
      <c r="Z426" s="50" t="s">
        <v>30189</v>
      </c>
      <c r="BH426" s="825"/>
      <c r="BI426" s="232"/>
      <c r="BJ426" s="796"/>
      <c r="BK426" s="797"/>
      <c r="BL426" s="688"/>
      <c r="BM426" s="799"/>
      <c r="BN426" s="800"/>
      <c r="BO426" s="801"/>
      <c r="BP426" s="802"/>
      <c r="BQ426" s="803"/>
    </row>
    <row r="427" spans="1:69">
      <c r="A427" s="1">
        <v>1</v>
      </c>
      <c r="B427" s="1">
        <v>2</v>
      </c>
      <c r="C427" s="2" t="s">
        <v>145</v>
      </c>
      <c r="D427" s="3" t="s">
        <v>2021</v>
      </c>
      <c r="E427" s="2" t="s">
        <v>2005</v>
      </c>
      <c r="F427" s="4">
        <v>1916</v>
      </c>
      <c r="G427" s="5">
        <v>22992</v>
      </c>
      <c r="H427" s="6"/>
      <c r="I427" s="7">
        <v>45077</v>
      </c>
      <c r="J427" s="8" t="s">
        <v>30193</v>
      </c>
      <c r="K427" s="9">
        <v>4</v>
      </c>
      <c r="L427" s="7">
        <v>45071</v>
      </c>
      <c r="M427" s="10"/>
      <c r="N427" s="11" t="s">
        <v>30020</v>
      </c>
      <c r="O427" s="12" t="s">
        <v>52</v>
      </c>
      <c r="P427" s="8" t="s">
        <v>30667</v>
      </c>
      <c r="Q427" s="49" t="s">
        <v>54</v>
      </c>
      <c r="R427" s="13" t="s">
        <v>55</v>
      </c>
      <c r="S427" s="14" t="s">
        <v>31261</v>
      </c>
      <c r="T427" s="15"/>
      <c r="U427" s="50" t="s">
        <v>2004</v>
      </c>
      <c r="V427" s="50" t="s">
        <v>860</v>
      </c>
      <c r="W427" s="50" t="s">
        <v>2007</v>
      </c>
      <c r="X427" s="51">
        <v>1957</v>
      </c>
      <c r="Y427" s="52">
        <v>24415.13</v>
      </c>
      <c r="Z427" s="50" t="s">
        <v>2008</v>
      </c>
      <c r="BH427" s="825"/>
      <c r="BI427" s="232"/>
      <c r="BJ427" s="796"/>
      <c r="BK427" s="797"/>
      <c r="BL427" s="688"/>
      <c r="BM427" s="799"/>
      <c r="BN427" s="800"/>
      <c r="BO427" s="801"/>
      <c r="BP427" s="802"/>
      <c r="BQ427" s="803"/>
    </row>
    <row r="428" spans="1:69">
      <c r="A428" s="1">
        <v>1</v>
      </c>
      <c r="B428" s="1">
        <v>2</v>
      </c>
      <c r="C428" s="2" t="s">
        <v>145</v>
      </c>
      <c r="D428" s="3" t="s">
        <v>2022</v>
      </c>
      <c r="E428" s="2" t="s">
        <v>2023</v>
      </c>
      <c r="F428" s="4">
        <v>1952</v>
      </c>
      <c r="G428" s="5">
        <v>23424</v>
      </c>
      <c r="H428" s="6"/>
      <c r="I428" s="7">
        <v>45077</v>
      </c>
      <c r="J428" s="8" t="s">
        <v>599</v>
      </c>
      <c r="K428" s="9">
        <v>3</v>
      </c>
      <c r="L428" s="7">
        <v>45073</v>
      </c>
      <c r="M428" s="10" t="s">
        <v>176</v>
      </c>
      <c r="N428" s="11" t="s">
        <v>177</v>
      </c>
      <c r="O428" s="12" t="s">
        <v>52</v>
      </c>
      <c r="P428" s="2" t="s">
        <v>74</v>
      </c>
      <c r="Q428" s="49" t="s">
        <v>54</v>
      </c>
      <c r="R428" s="13" t="s">
        <v>55</v>
      </c>
      <c r="S428" s="14" t="s">
        <v>2024</v>
      </c>
      <c r="T428" s="15"/>
      <c r="U428" s="50" t="s">
        <v>2022</v>
      </c>
      <c r="V428" s="50" t="s">
        <v>2015</v>
      </c>
      <c r="W428" s="50" t="s">
        <v>2025</v>
      </c>
      <c r="X428" s="51">
        <v>1952</v>
      </c>
      <c r="Y428" s="52">
        <v>24352.77</v>
      </c>
      <c r="Z428" s="50" t="s">
        <v>2017</v>
      </c>
      <c r="BH428" s="825"/>
      <c r="BI428" s="232"/>
      <c r="BJ428" s="796"/>
      <c r="BK428" s="797"/>
      <c r="BL428" s="688"/>
      <c r="BM428" s="799"/>
      <c r="BN428" s="800"/>
      <c r="BO428" s="825"/>
      <c r="BP428" s="802"/>
      <c r="BQ428" s="803"/>
    </row>
    <row r="429" spans="1:69">
      <c r="A429" s="1">
        <v>1</v>
      </c>
      <c r="B429" s="1">
        <v>3</v>
      </c>
      <c r="C429" s="2" t="s">
        <v>145</v>
      </c>
      <c r="D429" s="3" t="s">
        <v>2026</v>
      </c>
      <c r="E429" s="2" t="s">
        <v>2027</v>
      </c>
      <c r="F429" s="4">
        <v>1958</v>
      </c>
      <c r="G429" s="5">
        <v>23496</v>
      </c>
      <c r="H429" s="6"/>
      <c r="I429" s="7">
        <v>45077</v>
      </c>
      <c r="J429" s="8" t="s">
        <v>603</v>
      </c>
      <c r="K429" s="9">
        <v>2</v>
      </c>
      <c r="L429" s="7">
        <v>45073</v>
      </c>
      <c r="M429" s="10" t="s">
        <v>176</v>
      </c>
      <c r="N429" s="11" t="s">
        <v>177</v>
      </c>
      <c r="O429" s="12" t="s">
        <v>52</v>
      </c>
      <c r="P429" s="2" t="s">
        <v>74</v>
      </c>
      <c r="Q429" s="49" t="s">
        <v>54</v>
      </c>
      <c r="R429" s="13" t="s">
        <v>55</v>
      </c>
      <c r="S429" s="14" t="s">
        <v>2028</v>
      </c>
      <c r="T429" s="15"/>
      <c r="U429" s="50" t="s">
        <v>2026</v>
      </c>
      <c r="V429" s="50" t="s">
        <v>2015</v>
      </c>
      <c r="W429" s="50" t="s">
        <v>2029</v>
      </c>
      <c r="X429" s="51">
        <v>1958</v>
      </c>
      <c r="Y429" s="52">
        <v>24427.62</v>
      </c>
      <c r="Z429" s="50" t="s">
        <v>2017</v>
      </c>
      <c r="BH429" s="825"/>
      <c r="BI429" s="232"/>
      <c r="BJ429" s="796"/>
      <c r="BK429" s="797"/>
      <c r="BL429" s="688"/>
      <c r="BM429" s="799"/>
      <c r="BN429" s="800"/>
      <c r="BO429" s="825"/>
      <c r="BP429" s="802"/>
      <c r="BQ429" s="803"/>
    </row>
    <row r="430" spans="1:69">
      <c r="A430" s="1">
        <v>2</v>
      </c>
      <c r="B430" s="1">
        <v>5</v>
      </c>
      <c r="C430" s="2" t="s">
        <v>145</v>
      </c>
      <c r="D430" s="3" t="s">
        <v>2030</v>
      </c>
      <c r="E430" s="2" t="s">
        <v>2031</v>
      </c>
      <c r="F430" s="4">
        <v>1917</v>
      </c>
      <c r="G430" s="5">
        <v>23004</v>
      </c>
      <c r="H430" s="6"/>
      <c r="I430" s="7">
        <v>45077</v>
      </c>
      <c r="J430" s="8">
        <v>40</v>
      </c>
      <c r="K430" s="9">
        <v>2</v>
      </c>
      <c r="L430" s="7">
        <v>45072</v>
      </c>
      <c r="M430" s="10"/>
      <c r="N430" s="11" t="s">
        <v>95</v>
      </c>
      <c r="O430" s="12" t="s">
        <v>52</v>
      </c>
      <c r="P430" s="2" t="s">
        <v>83</v>
      </c>
      <c r="Q430" s="49" t="s">
        <v>84</v>
      </c>
      <c r="R430" s="13" t="s">
        <v>55</v>
      </c>
      <c r="S430" s="14" t="s">
        <v>2032</v>
      </c>
      <c r="T430" s="15"/>
      <c r="U430" s="50" t="s">
        <v>2030</v>
      </c>
      <c r="V430" s="50" t="s">
        <v>2015</v>
      </c>
      <c r="W430" s="50" t="s">
        <v>2033</v>
      </c>
      <c r="X430" s="51">
        <v>1917</v>
      </c>
      <c r="Y430" s="52">
        <v>23962.5</v>
      </c>
      <c r="Z430" s="50" t="s">
        <v>2017</v>
      </c>
      <c r="BH430" s="825"/>
      <c r="BI430" s="232"/>
      <c r="BJ430" s="796"/>
      <c r="BK430" s="797"/>
      <c r="BL430" s="688"/>
      <c r="BM430" s="799"/>
      <c r="BN430" s="800"/>
      <c r="BO430" s="825"/>
      <c r="BP430" s="802"/>
      <c r="BQ430" s="803"/>
    </row>
    <row r="431" spans="1:69">
      <c r="A431" s="1">
        <v>1</v>
      </c>
      <c r="B431" s="1">
        <v>4</v>
      </c>
      <c r="C431" s="2" t="s">
        <v>48</v>
      </c>
      <c r="D431" s="3" t="s">
        <v>2034</v>
      </c>
      <c r="E431" s="2" t="s">
        <v>2035</v>
      </c>
      <c r="F431" s="4">
        <v>1953</v>
      </c>
      <c r="G431" s="5">
        <v>23436</v>
      </c>
      <c r="H431" s="6" t="s">
        <v>168</v>
      </c>
      <c r="I431" s="7">
        <v>45077</v>
      </c>
      <c r="J431" s="8" t="s">
        <v>620</v>
      </c>
      <c r="K431" s="9">
        <v>4</v>
      </c>
      <c r="L431" s="7">
        <v>45073</v>
      </c>
      <c r="M431" s="10"/>
      <c r="N431" s="11" t="s">
        <v>263</v>
      </c>
      <c r="O431" s="12" t="s">
        <v>52</v>
      </c>
      <c r="P431" s="8" t="s">
        <v>53</v>
      </c>
      <c r="Q431" s="49" t="s">
        <v>54</v>
      </c>
      <c r="R431" s="13" t="s">
        <v>55</v>
      </c>
      <c r="S431" s="14" t="s">
        <v>2036</v>
      </c>
      <c r="T431" s="15"/>
      <c r="U431" s="50" t="s">
        <v>2034</v>
      </c>
      <c r="V431" s="50" t="s">
        <v>2015</v>
      </c>
      <c r="W431" s="50" t="s">
        <v>2037</v>
      </c>
      <c r="X431" s="51">
        <v>1953</v>
      </c>
      <c r="Y431" s="52">
        <v>24982.776000000002</v>
      </c>
      <c r="Z431" s="50" t="s">
        <v>2017</v>
      </c>
      <c r="BH431" s="825"/>
      <c r="BI431" s="232"/>
      <c r="BJ431" s="796"/>
      <c r="BK431" s="797"/>
      <c r="BL431" s="688"/>
      <c r="BM431" s="799"/>
      <c r="BN431" s="800"/>
      <c r="BO431" s="801"/>
      <c r="BP431" s="802"/>
      <c r="BQ431" s="803"/>
    </row>
    <row r="432" spans="1:69">
      <c r="A432" s="1">
        <v>1</v>
      </c>
      <c r="B432" s="1">
        <v>1</v>
      </c>
      <c r="C432" s="2" t="s">
        <v>145</v>
      </c>
      <c r="D432" s="3" t="s">
        <v>2038</v>
      </c>
      <c r="E432" s="2" t="s">
        <v>2039</v>
      </c>
      <c r="F432" s="4">
        <v>1566</v>
      </c>
      <c r="G432" s="5">
        <v>23490</v>
      </c>
      <c r="H432" s="6"/>
      <c r="I432" s="7">
        <v>45078</v>
      </c>
      <c r="J432" s="8">
        <v>82</v>
      </c>
      <c r="K432" s="9">
        <v>4</v>
      </c>
      <c r="L432" s="7">
        <v>45071</v>
      </c>
      <c r="M432" s="10"/>
      <c r="N432" s="11" t="s">
        <v>2040</v>
      </c>
      <c r="O432" s="12" t="s">
        <v>52</v>
      </c>
      <c r="P432" s="2" t="s">
        <v>2041</v>
      </c>
      <c r="Q432" s="49" t="s">
        <v>84</v>
      </c>
      <c r="R432" s="13" t="s">
        <v>55</v>
      </c>
      <c r="S432" s="14" t="s">
        <v>2042</v>
      </c>
      <c r="T432" s="15"/>
      <c r="U432" s="50" t="s">
        <v>2038</v>
      </c>
      <c r="V432" s="50" t="s">
        <v>860</v>
      </c>
      <c r="W432" s="50" t="s">
        <v>2043</v>
      </c>
      <c r="X432" s="51">
        <v>1566</v>
      </c>
      <c r="Y432" s="52">
        <v>24633.18</v>
      </c>
      <c r="Z432" s="50" t="s">
        <v>2008</v>
      </c>
      <c r="BH432" s="825"/>
      <c r="BI432" s="232"/>
      <c r="BJ432" s="796"/>
      <c r="BK432" s="797"/>
      <c r="BL432" s="688"/>
      <c r="BM432" s="799"/>
      <c r="BN432" s="800"/>
      <c r="BO432" s="825"/>
      <c r="BP432" s="802"/>
      <c r="BQ432" s="803"/>
    </row>
    <row r="433" spans="1:69">
      <c r="A433" s="1">
        <v>1</v>
      </c>
      <c r="B433" s="1">
        <v>1</v>
      </c>
      <c r="C433" s="2" t="s">
        <v>145</v>
      </c>
      <c r="D433" s="3" t="s">
        <v>2044</v>
      </c>
      <c r="E433" s="2" t="s">
        <v>2045</v>
      </c>
      <c r="F433" s="4">
        <v>1960</v>
      </c>
      <c r="G433" s="5">
        <v>23520</v>
      </c>
      <c r="H433" s="6"/>
      <c r="I433" s="7">
        <v>45079</v>
      </c>
      <c r="J433" s="8" t="s">
        <v>630</v>
      </c>
      <c r="K433" s="9">
        <v>2</v>
      </c>
      <c r="L433" s="7">
        <v>45075</v>
      </c>
      <c r="M433" s="10"/>
      <c r="N433" s="11" t="s">
        <v>95</v>
      </c>
      <c r="O433" s="12" t="s">
        <v>52</v>
      </c>
      <c r="P433" s="8" t="s">
        <v>83</v>
      </c>
      <c r="Q433" s="49" t="s">
        <v>84</v>
      </c>
      <c r="R433" s="13" t="s">
        <v>55</v>
      </c>
      <c r="S433" s="14" t="s">
        <v>2046</v>
      </c>
      <c r="T433" s="15"/>
      <c r="U433" s="50" t="s">
        <v>2044</v>
      </c>
      <c r="V433" s="50" t="s">
        <v>2047</v>
      </c>
      <c r="W433" s="50" t="s">
        <v>2048</v>
      </c>
      <c r="X433" s="51">
        <v>1960</v>
      </c>
      <c r="Y433" s="52" t="s">
        <v>2049</v>
      </c>
      <c r="Z433" s="50" t="s">
        <v>30194</v>
      </c>
      <c r="BH433" s="825"/>
      <c r="BI433" s="232"/>
      <c r="BJ433" s="796"/>
      <c r="BK433" s="797"/>
      <c r="BL433" s="688"/>
      <c r="BM433" s="799"/>
      <c r="BN433" s="800"/>
      <c r="BO433" s="801"/>
      <c r="BP433" s="802"/>
      <c r="BQ433" s="803"/>
    </row>
    <row r="434" spans="1:69">
      <c r="A434" s="1">
        <v>1</v>
      </c>
      <c r="B434" s="1">
        <v>11</v>
      </c>
      <c r="C434" s="2" t="s">
        <v>145</v>
      </c>
      <c r="D434" s="3" t="s">
        <v>2050</v>
      </c>
      <c r="E434" s="2" t="s">
        <v>2051</v>
      </c>
      <c r="F434" s="4">
        <v>1916</v>
      </c>
      <c r="G434" s="5">
        <v>22992</v>
      </c>
      <c r="H434" s="6"/>
      <c r="I434" s="7">
        <v>45079</v>
      </c>
      <c r="J434" s="8" t="s">
        <v>635</v>
      </c>
      <c r="K434" s="9">
        <v>3</v>
      </c>
      <c r="L434" s="7">
        <v>45075</v>
      </c>
      <c r="M434" s="10"/>
      <c r="N434" s="11" t="s">
        <v>30195</v>
      </c>
      <c r="O434" s="12" t="s">
        <v>52</v>
      </c>
      <c r="P434" s="2" t="s">
        <v>407</v>
      </c>
      <c r="Q434" s="49" t="s">
        <v>84</v>
      </c>
      <c r="R434" s="13" t="s">
        <v>55</v>
      </c>
      <c r="S434" s="14" t="s">
        <v>2052</v>
      </c>
      <c r="T434" s="15"/>
      <c r="U434" s="50" t="s">
        <v>2050</v>
      </c>
      <c r="V434" s="50" t="s">
        <v>2053</v>
      </c>
      <c r="W434" s="50" t="s">
        <v>2054</v>
      </c>
      <c r="X434" s="51">
        <v>1916</v>
      </c>
      <c r="Y434" s="52">
        <v>24509.47</v>
      </c>
      <c r="Z434" s="50" t="s">
        <v>30196</v>
      </c>
      <c r="BH434" s="825"/>
      <c r="BI434" s="232"/>
      <c r="BJ434" s="796"/>
      <c r="BK434" s="797"/>
      <c r="BL434" s="688"/>
      <c r="BM434" s="799"/>
      <c r="BN434" s="800"/>
      <c r="BO434" s="825"/>
      <c r="BP434" s="802"/>
      <c r="BQ434" s="803"/>
    </row>
    <row r="435" spans="1:69">
      <c r="A435" s="1">
        <v>1</v>
      </c>
      <c r="B435" s="1">
        <v>12</v>
      </c>
      <c r="C435" s="2" t="s">
        <v>126</v>
      </c>
      <c r="D435" s="3" t="s">
        <v>2055</v>
      </c>
      <c r="E435" s="2" t="s">
        <v>2056</v>
      </c>
      <c r="F435" s="4">
        <v>1958</v>
      </c>
      <c r="G435" s="5">
        <v>23496</v>
      </c>
      <c r="H435" s="6"/>
      <c r="I435" s="7">
        <v>45079</v>
      </c>
      <c r="J435" s="8">
        <v>99</v>
      </c>
      <c r="K435" s="9">
        <v>4</v>
      </c>
      <c r="L435" s="7">
        <v>45075</v>
      </c>
      <c r="M435" s="10"/>
      <c r="N435" s="11" t="s">
        <v>177</v>
      </c>
      <c r="O435" s="12" t="s">
        <v>52</v>
      </c>
      <c r="P435" s="8" t="s">
        <v>74</v>
      </c>
      <c r="Q435" s="49" t="s">
        <v>54</v>
      </c>
      <c r="R435" s="13" t="s">
        <v>55</v>
      </c>
      <c r="S435" s="14" t="s">
        <v>2057</v>
      </c>
      <c r="T435" s="15"/>
      <c r="U435" s="50" t="s">
        <v>2055</v>
      </c>
      <c r="V435" s="50" t="s">
        <v>2053</v>
      </c>
      <c r="W435" s="50" t="s">
        <v>2058</v>
      </c>
      <c r="X435" s="51">
        <v>1958</v>
      </c>
      <c r="Y435" s="52" t="s">
        <v>2059</v>
      </c>
      <c r="Z435" s="50" t="s">
        <v>30196</v>
      </c>
      <c r="BH435" s="825"/>
      <c r="BI435" s="232"/>
      <c r="BJ435" s="796"/>
      <c r="BK435" s="797"/>
      <c r="BL435" s="688"/>
      <c r="BM435" s="799"/>
      <c r="BN435" s="800"/>
      <c r="BO435" s="801"/>
      <c r="BP435" s="802"/>
      <c r="BQ435" s="803"/>
    </row>
    <row r="436" spans="1:69">
      <c r="A436" s="1">
        <v>1</v>
      </c>
      <c r="B436" s="1">
        <v>13</v>
      </c>
      <c r="C436" s="2" t="s">
        <v>301</v>
      </c>
      <c r="D436" s="3" t="s">
        <v>2060</v>
      </c>
      <c r="E436" s="2" t="s">
        <v>2061</v>
      </c>
      <c r="F436" s="4">
        <v>1925</v>
      </c>
      <c r="G436" s="5">
        <v>23100</v>
      </c>
      <c r="H436" s="6"/>
      <c r="I436" s="7">
        <v>45079</v>
      </c>
      <c r="J436" s="8" t="s">
        <v>615</v>
      </c>
      <c r="K436" s="9">
        <v>1</v>
      </c>
      <c r="L436" s="7">
        <v>45077</v>
      </c>
      <c r="M436" s="10"/>
      <c r="N436" s="11" t="s">
        <v>62</v>
      </c>
      <c r="O436" s="12" t="s">
        <v>52</v>
      </c>
      <c r="P436" s="8" t="s">
        <v>63</v>
      </c>
      <c r="Q436" s="49" t="s">
        <v>54</v>
      </c>
      <c r="R436" s="13" t="s">
        <v>64</v>
      </c>
      <c r="S436" s="14" t="s">
        <v>2062</v>
      </c>
      <c r="T436" s="15"/>
      <c r="U436" s="50" t="s">
        <v>2060</v>
      </c>
      <c r="V436" s="50" t="s">
        <v>1495</v>
      </c>
      <c r="W436" s="50" t="s">
        <v>2063</v>
      </c>
      <c r="X436" s="51">
        <v>1925</v>
      </c>
      <c r="Y436" s="52">
        <v>24640</v>
      </c>
      <c r="Z436" s="50" t="s">
        <v>32721</v>
      </c>
      <c r="BH436" s="825"/>
      <c r="BI436" s="232"/>
      <c r="BJ436" s="796"/>
      <c r="BK436" s="797"/>
      <c r="BL436" s="688"/>
      <c r="BM436" s="799"/>
      <c r="BN436" s="800"/>
      <c r="BO436" s="801"/>
      <c r="BP436" s="802"/>
      <c r="BQ436" s="803"/>
    </row>
    <row r="437" spans="1:69">
      <c r="A437" s="1">
        <v>1</v>
      </c>
      <c r="B437" s="1">
        <v>14</v>
      </c>
      <c r="C437" s="2" t="s">
        <v>59</v>
      </c>
      <c r="D437" s="3" t="s">
        <v>2064</v>
      </c>
      <c r="E437" s="2" t="s">
        <v>2065</v>
      </c>
      <c r="F437" s="4">
        <v>1925</v>
      </c>
      <c r="G437" s="5">
        <v>23100</v>
      </c>
      <c r="H437" s="6"/>
      <c r="I437" s="7">
        <v>45079</v>
      </c>
      <c r="J437" s="8" t="s">
        <v>2066</v>
      </c>
      <c r="K437" s="9">
        <v>2</v>
      </c>
      <c r="L437" s="7">
        <v>45077</v>
      </c>
      <c r="M437" s="62"/>
      <c r="N437" s="11" t="s">
        <v>604</v>
      </c>
      <c r="O437" s="12" t="s">
        <v>52</v>
      </c>
      <c r="P437" s="2" t="s">
        <v>63</v>
      </c>
      <c r="Q437" s="49" t="s">
        <v>54</v>
      </c>
      <c r="R437" s="13" t="s">
        <v>64</v>
      </c>
      <c r="S437" s="14" t="s">
        <v>2067</v>
      </c>
      <c r="T437" s="15"/>
      <c r="U437" s="50" t="s">
        <v>2064</v>
      </c>
      <c r="V437" s="50" t="s">
        <v>1495</v>
      </c>
      <c r="W437" s="50" t="s">
        <v>2068</v>
      </c>
      <c r="X437" s="51">
        <v>1925</v>
      </c>
      <c r="Y437" s="52">
        <v>24640</v>
      </c>
      <c r="Z437" s="50" t="s">
        <v>32722</v>
      </c>
      <c r="BH437" s="825"/>
      <c r="BI437" s="232"/>
      <c r="BJ437" s="796"/>
      <c r="BK437" s="797"/>
      <c r="BL437" s="688"/>
      <c r="BM437" s="799"/>
      <c r="BN437" s="800"/>
      <c r="BO437" s="825"/>
      <c r="BP437" s="802"/>
      <c r="BQ437" s="803"/>
    </row>
    <row r="438" spans="1:69">
      <c r="A438" s="1">
        <v>1</v>
      </c>
      <c r="B438" s="1">
        <v>2</v>
      </c>
      <c r="C438" s="2" t="s">
        <v>103</v>
      </c>
      <c r="D438" s="3" t="s">
        <v>2069</v>
      </c>
      <c r="E438" s="2" t="s">
        <v>2070</v>
      </c>
      <c r="F438" s="4">
        <v>1500</v>
      </c>
      <c r="G438" s="6">
        <v>22500</v>
      </c>
      <c r="H438" s="6"/>
      <c r="I438" s="7">
        <v>45079</v>
      </c>
      <c r="J438" s="8">
        <v>9</v>
      </c>
      <c r="K438" s="9">
        <v>3</v>
      </c>
      <c r="L438" s="7">
        <v>45077</v>
      </c>
      <c r="M438" s="10"/>
      <c r="N438" s="11" t="s">
        <v>2071</v>
      </c>
      <c r="O438" s="12" t="s">
        <v>52</v>
      </c>
      <c r="P438" s="8" t="s">
        <v>1287</v>
      </c>
      <c r="Q438" s="49" t="s">
        <v>84</v>
      </c>
      <c r="R438" s="13" t="s">
        <v>55</v>
      </c>
      <c r="S438" s="14" t="s">
        <v>2072</v>
      </c>
      <c r="T438" s="15"/>
      <c r="U438" s="50" t="s">
        <v>2069</v>
      </c>
      <c r="V438" s="50" t="s">
        <v>932</v>
      </c>
      <c r="W438" s="50" t="s">
        <v>2073</v>
      </c>
      <c r="X438" s="51">
        <v>1500</v>
      </c>
      <c r="Y438" s="52">
        <v>23242.5</v>
      </c>
      <c r="Z438" s="50" t="s">
        <v>32722</v>
      </c>
      <c r="BH438" s="825"/>
      <c r="BI438" s="232"/>
      <c r="BJ438" s="796"/>
      <c r="BK438" s="797"/>
      <c r="BL438" s="688"/>
      <c r="BM438" s="799"/>
      <c r="BN438" s="800"/>
      <c r="BO438" s="801"/>
      <c r="BP438" s="802"/>
      <c r="BQ438" s="803"/>
    </row>
    <row r="439" spans="1:69">
      <c r="A439" s="1">
        <v>1</v>
      </c>
      <c r="B439" s="1">
        <v>3</v>
      </c>
      <c r="C439" s="2" t="s">
        <v>103</v>
      </c>
      <c r="D439" s="3" t="s">
        <v>2074</v>
      </c>
      <c r="E439" s="2" t="s">
        <v>2075</v>
      </c>
      <c r="F439" s="4">
        <v>1500</v>
      </c>
      <c r="G439" s="5">
        <v>22500</v>
      </c>
      <c r="H439" s="6"/>
      <c r="I439" s="7">
        <v>45079</v>
      </c>
      <c r="J439" s="8" t="s">
        <v>651</v>
      </c>
      <c r="K439" s="9">
        <v>4</v>
      </c>
      <c r="L439" s="7">
        <v>45077</v>
      </c>
      <c r="M439" s="10"/>
      <c r="N439" s="11" t="s">
        <v>32723</v>
      </c>
      <c r="O439" s="12" t="s">
        <v>52</v>
      </c>
      <c r="P439" s="2" t="s">
        <v>1287</v>
      </c>
      <c r="Q439" s="49" t="s">
        <v>84</v>
      </c>
      <c r="R439" s="13" t="s">
        <v>55</v>
      </c>
      <c r="S439" s="14" t="s">
        <v>2076</v>
      </c>
      <c r="T439" s="15"/>
      <c r="U439" s="50" t="s">
        <v>2074</v>
      </c>
      <c r="V439" s="50" t="s">
        <v>932</v>
      </c>
      <c r="W439" s="50" t="s">
        <v>2077</v>
      </c>
      <c r="X439" s="51">
        <v>1500</v>
      </c>
      <c r="Y439" s="52">
        <v>23242.5</v>
      </c>
      <c r="Z439" s="50" t="s">
        <v>30196</v>
      </c>
      <c r="BH439" s="825"/>
      <c r="BI439" s="232"/>
      <c r="BJ439" s="796"/>
      <c r="BK439" s="797"/>
      <c r="BL439" s="688"/>
      <c r="BM439" s="799"/>
      <c r="BN439" s="800"/>
      <c r="BO439" s="825"/>
      <c r="BP439" s="802"/>
      <c r="BQ439" s="803"/>
    </row>
    <row r="440" spans="1:69">
      <c r="A440" s="1">
        <v>1</v>
      </c>
      <c r="B440" s="1">
        <v>15</v>
      </c>
      <c r="C440" s="2" t="s">
        <v>78</v>
      </c>
      <c r="D440" s="3" t="s">
        <v>2078</v>
      </c>
      <c r="E440" s="2" t="s">
        <v>2079</v>
      </c>
      <c r="F440" s="4">
        <v>1916</v>
      </c>
      <c r="G440" s="5">
        <v>22992</v>
      </c>
      <c r="H440" s="6"/>
      <c r="I440" s="7">
        <v>45079</v>
      </c>
      <c r="J440" s="8" t="s">
        <v>659</v>
      </c>
      <c r="K440" s="9">
        <v>2</v>
      </c>
      <c r="L440" s="7">
        <v>45077</v>
      </c>
      <c r="M440" s="10"/>
      <c r="N440" s="11" t="s">
        <v>406</v>
      </c>
      <c r="O440" s="12" t="s">
        <v>52</v>
      </c>
      <c r="P440" s="2" t="s">
        <v>407</v>
      </c>
      <c r="Q440" s="49" t="s">
        <v>84</v>
      </c>
      <c r="R440" s="13" t="s">
        <v>55</v>
      </c>
      <c r="S440" s="14" t="s">
        <v>2080</v>
      </c>
      <c r="T440" s="15"/>
      <c r="U440" s="50" t="s">
        <v>2078</v>
      </c>
      <c r="V440" s="50" t="s">
        <v>2053</v>
      </c>
      <c r="W440" s="50" t="s">
        <v>2081</v>
      </c>
      <c r="X440" s="51">
        <v>1916</v>
      </c>
      <c r="Y440" s="52">
        <v>24509.47</v>
      </c>
      <c r="Z440" s="50" t="s">
        <v>32721</v>
      </c>
      <c r="BH440" s="825"/>
      <c r="BI440" s="232"/>
      <c r="BJ440" s="796"/>
      <c r="BK440" s="797"/>
      <c r="BL440" s="688"/>
      <c r="BM440" s="799"/>
      <c r="BN440" s="800"/>
      <c r="BO440" s="825"/>
      <c r="BP440" s="802"/>
      <c r="BQ440" s="803"/>
    </row>
    <row r="441" spans="1:69">
      <c r="A441" s="1">
        <v>1</v>
      </c>
      <c r="B441" s="1">
        <v>1</v>
      </c>
      <c r="C441" s="2" t="s">
        <v>589</v>
      </c>
      <c r="D441" s="3" t="s">
        <v>2082</v>
      </c>
      <c r="E441" s="2" t="s">
        <v>2083</v>
      </c>
      <c r="F441" s="4">
        <v>1858</v>
      </c>
      <c r="G441" s="5">
        <v>22296</v>
      </c>
      <c r="H441" s="6"/>
      <c r="I441" s="7">
        <v>45082</v>
      </c>
      <c r="J441" s="8" t="s">
        <v>667</v>
      </c>
      <c r="K441" s="9">
        <v>2</v>
      </c>
      <c r="L441" s="7">
        <v>45071</v>
      </c>
      <c r="M441" s="10" t="s">
        <v>136</v>
      </c>
      <c r="N441" s="11" t="s">
        <v>73</v>
      </c>
      <c r="O441" s="12" t="s">
        <v>52</v>
      </c>
      <c r="P441" s="2" t="s">
        <v>74</v>
      </c>
      <c r="Q441" s="49"/>
      <c r="R441" s="13" t="s">
        <v>55</v>
      </c>
      <c r="S441" s="14" t="s">
        <v>2084</v>
      </c>
      <c r="T441" s="15"/>
      <c r="U441" s="50" t="s">
        <v>2082</v>
      </c>
      <c r="V441" s="50" t="s">
        <v>860</v>
      </c>
      <c r="W441" s="50" t="s">
        <v>2085</v>
      </c>
      <c r="X441" s="51">
        <v>1858</v>
      </c>
      <c r="Y441" s="52">
        <v>23327.8</v>
      </c>
      <c r="Z441" s="50" t="s">
        <v>30190</v>
      </c>
      <c r="BH441" s="825"/>
      <c r="BI441" s="232"/>
      <c r="BJ441" s="796"/>
      <c r="BK441" s="797"/>
      <c r="BL441" s="688"/>
      <c r="BM441" s="799"/>
      <c r="BN441" s="800"/>
      <c r="BO441" s="825"/>
      <c r="BP441" s="802"/>
      <c r="BQ441" s="803"/>
    </row>
    <row r="442" spans="1:69">
      <c r="A442" s="1">
        <v>1</v>
      </c>
      <c r="B442" s="1">
        <v>2</v>
      </c>
      <c r="C442" s="2" t="s">
        <v>589</v>
      </c>
      <c r="D442" s="3" t="s">
        <v>2086</v>
      </c>
      <c r="E442" s="2" t="s">
        <v>2087</v>
      </c>
      <c r="F442" s="4">
        <v>1938</v>
      </c>
      <c r="G442" s="5">
        <f>F442*12</f>
        <v>23256</v>
      </c>
      <c r="H442" s="6"/>
      <c r="I442" s="7">
        <v>45082</v>
      </c>
      <c r="J442" s="8">
        <v>48</v>
      </c>
      <c r="K442" s="9">
        <v>2</v>
      </c>
      <c r="L442" s="7">
        <v>45071</v>
      </c>
      <c r="M442" s="10" t="s">
        <v>136</v>
      </c>
      <c r="N442" s="11" t="s">
        <v>674</v>
      </c>
      <c r="O442" s="12" t="s">
        <v>52</v>
      </c>
      <c r="P442" s="2" t="s">
        <v>74</v>
      </c>
      <c r="Q442" s="49"/>
      <c r="R442" s="13" t="s">
        <v>55</v>
      </c>
      <c r="S442" s="14" t="s">
        <v>2088</v>
      </c>
      <c r="T442" s="15"/>
      <c r="U442" s="50" t="s">
        <v>2086</v>
      </c>
      <c r="V442" s="50" t="s">
        <v>860</v>
      </c>
      <c r="W442" s="50" t="s">
        <v>2089</v>
      </c>
      <c r="X442" s="51">
        <v>1939</v>
      </c>
      <c r="Y442" s="52">
        <v>24344.68</v>
      </c>
      <c r="Z442" s="50" t="s">
        <v>30190</v>
      </c>
      <c r="BH442" s="825"/>
      <c r="BI442" s="232"/>
      <c r="BJ442" s="796"/>
      <c r="BK442" s="797"/>
      <c r="BL442" s="688"/>
      <c r="BM442" s="799"/>
      <c r="BN442" s="800"/>
      <c r="BO442" s="825"/>
      <c r="BP442" s="802"/>
      <c r="BQ442" s="803"/>
    </row>
    <row r="443" spans="1:69">
      <c r="A443" s="1">
        <v>1</v>
      </c>
      <c r="B443" s="1">
        <v>3</v>
      </c>
      <c r="C443" s="2" t="s">
        <v>271</v>
      </c>
      <c r="D443" s="3" t="s">
        <v>2090</v>
      </c>
      <c r="E443" s="2" t="s">
        <v>2091</v>
      </c>
      <c r="F443" s="4">
        <v>1939</v>
      </c>
      <c r="G443" s="5">
        <v>23268</v>
      </c>
      <c r="H443" s="6"/>
      <c r="I443" s="7">
        <v>45082</v>
      </c>
      <c r="J443" s="8" t="s">
        <v>683</v>
      </c>
      <c r="K443" s="9">
        <v>3</v>
      </c>
      <c r="L443" s="7">
        <v>45079</v>
      </c>
      <c r="M443" s="10" t="s">
        <v>176</v>
      </c>
      <c r="N443" s="11" t="s">
        <v>177</v>
      </c>
      <c r="O443" s="12" t="s">
        <v>52</v>
      </c>
      <c r="P443" s="8" t="s">
        <v>74</v>
      </c>
      <c r="Q443" s="49" t="s">
        <v>54</v>
      </c>
      <c r="R443" s="13" t="s">
        <v>55</v>
      </c>
      <c r="S443" s="14" t="s">
        <v>2092</v>
      </c>
      <c r="T443" s="15"/>
      <c r="U443" s="50" t="s">
        <v>2090</v>
      </c>
      <c r="V443" s="50" t="s">
        <v>986</v>
      </c>
      <c r="W443" s="50" t="s">
        <v>2093</v>
      </c>
      <c r="X443" s="51">
        <v>1939</v>
      </c>
      <c r="Y443" s="52">
        <v>24190.58</v>
      </c>
      <c r="Z443" s="50" t="s">
        <v>2094</v>
      </c>
      <c r="BH443" s="825"/>
      <c r="BI443" s="232"/>
      <c r="BJ443" s="796"/>
      <c r="BK443" s="797"/>
      <c r="BL443" s="688"/>
      <c r="BM443" s="799"/>
      <c r="BN443" s="800"/>
      <c r="BO443" s="801"/>
      <c r="BP443" s="802"/>
      <c r="BQ443" s="803"/>
    </row>
    <row r="444" spans="1:69">
      <c r="A444" s="1">
        <v>1</v>
      </c>
      <c r="B444" s="1">
        <v>4</v>
      </c>
      <c r="C444" s="2" t="s">
        <v>68</v>
      </c>
      <c r="D444" s="3" t="s">
        <v>2095</v>
      </c>
      <c r="E444" s="2" t="s">
        <v>2096</v>
      </c>
      <c r="F444" s="4">
        <v>1958</v>
      </c>
      <c r="G444" s="5">
        <v>23496</v>
      </c>
      <c r="H444" s="6"/>
      <c r="I444" s="7">
        <v>45082</v>
      </c>
      <c r="J444" s="8" t="s">
        <v>679</v>
      </c>
      <c r="K444" s="9">
        <v>4</v>
      </c>
      <c r="L444" s="7">
        <v>45080</v>
      </c>
      <c r="M444" s="10"/>
      <c r="N444" s="11" t="s">
        <v>288</v>
      </c>
      <c r="O444" s="12" t="s">
        <v>52</v>
      </c>
      <c r="P444" s="2" t="s">
        <v>74</v>
      </c>
      <c r="Q444" s="49" t="s">
        <v>54</v>
      </c>
      <c r="R444" s="13" t="s">
        <v>55</v>
      </c>
      <c r="S444" s="14" t="s">
        <v>2097</v>
      </c>
      <c r="T444" s="15"/>
      <c r="U444" s="50" t="s">
        <v>2095</v>
      </c>
      <c r="V444" s="50" t="s">
        <v>986</v>
      </c>
      <c r="W444" s="50" t="s">
        <v>2098</v>
      </c>
      <c r="X444" s="51">
        <v>1958</v>
      </c>
      <c r="Y444" s="52">
        <v>24563.15</v>
      </c>
      <c r="Z444" s="50" t="s">
        <v>2094</v>
      </c>
      <c r="BH444" s="825"/>
      <c r="BI444" s="232"/>
      <c r="BJ444" s="796"/>
      <c r="BK444" s="797"/>
      <c r="BL444" s="688"/>
      <c r="BM444" s="799"/>
      <c r="BN444" s="800"/>
      <c r="BO444" s="825"/>
      <c r="BP444" s="802"/>
      <c r="BQ444" s="803"/>
    </row>
    <row r="445" spans="1:69">
      <c r="A445" s="1">
        <v>1</v>
      </c>
      <c r="B445" s="1">
        <v>5</v>
      </c>
      <c r="C445" s="2" t="s">
        <v>68</v>
      </c>
      <c r="D445" s="3" t="s">
        <v>2099</v>
      </c>
      <c r="E445" s="2" t="s">
        <v>2100</v>
      </c>
      <c r="F445" s="4">
        <v>1925</v>
      </c>
      <c r="G445" s="5">
        <v>23100</v>
      </c>
      <c r="H445" s="6"/>
      <c r="I445" s="7">
        <v>45082</v>
      </c>
      <c r="J445" s="8" t="s">
        <v>700</v>
      </c>
      <c r="K445" s="9">
        <v>4</v>
      </c>
      <c r="L445" s="7">
        <v>45080</v>
      </c>
      <c r="M445" s="10"/>
      <c r="N445" s="11" t="s">
        <v>62</v>
      </c>
      <c r="O445" s="12" t="s">
        <v>52</v>
      </c>
      <c r="P445" s="8" t="s">
        <v>660</v>
      </c>
      <c r="Q445" s="49" t="s">
        <v>54</v>
      </c>
      <c r="R445" s="13" t="s">
        <v>64</v>
      </c>
      <c r="S445" s="14" t="s">
        <v>2101</v>
      </c>
      <c r="T445" s="15"/>
      <c r="U445" s="50" t="s">
        <v>2099</v>
      </c>
      <c r="V445" s="50" t="s">
        <v>2102</v>
      </c>
      <c r="W445" s="50" t="s">
        <v>2103</v>
      </c>
      <c r="X445" s="51">
        <v>1925</v>
      </c>
      <c r="Y445" s="52">
        <v>24640</v>
      </c>
      <c r="Z445" s="50" t="s">
        <v>2104</v>
      </c>
      <c r="BH445" s="825"/>
      <c r="BI445" s="232"/>
      <c r="BJ445" s="796"/>
      <c r="BK445" s="797"/>
      <c r="BL445" s="688"/>
      <c r="BM445" s="799"/>
      <c r="BN445" s="800"/>
      <c r="BO445" s="801"/>
      <c r="BP445" s="802"/>
      <c r="BQ445" s="803"/>
    </row>
    <row r="446" spans="1:69" ht="33.75">
      <c r="A446" s="1">
        <v>1</v>
      </c>
      <c r="B446" s="1">
        <v>3</v>
      </c>
      <c r="C446" s="2" t="s">
        <v>145</v>
      </c>
      <c r="D446" s="3" t="s">
        <v>2105</v>
      </c>
      <c r="E446" s="2" t="s">
        <v>2106</v>
      </c>
      <c r="F446" s="4">
        <v>1984</v>
      </c>
      <c r="G446" s="5">
        <v>23808</v>
      </c>
      <c r="H446" s="6"/>
      <c r="I446" s="7">
        <v>45082</v>
      </c>
      <c r="J446" s="8" t="s">
        <v>31262</v>
      </c>
      <c r="K446" s="9" t="s">
        <v>32724</v>
      </c>
      <c r="L446" s="7">
        <v>45072</v>
      </c>
      <c r="M446" s="62" t="s">
        <v>30197</v>
      </c>
      <c r="N446" s="11" t="s">
        <v>32725</v>
      </c>
      <c r="O446" s="12" t="s">
        <v>52</v>
      </c>
      <c r="P446" s="8" t="s">
        <v>32726</v>
      </c>
      <c r="Q446" s="49" t="s">
        <v>54</v>
      </c>
      <c r="R446" s="13" t="s">
        <v>55</v>
      </c>
      <c r="S446" s="14" t="s">
        <v>32727</v>
      </c>
      <c r="T446" s="15"/>
      <c r="U446" s="50" t="s">
        <v>2105</v>
      </c>
      <c r="V446" s="50" t="s">
        <v>986</v>
      </c>
      <c r="W446" s="50" t="s">
        <v>2107</v>
      </c>
      <c r="X446" s="51">
        <v>1984</v>
      </c>
      <c r="Y446" s="52" t="s">
        <v>2107</v>
      </c>
      <c r="Z446" s="50" t="s">
        <v>2094</v>
      </c>
      <c r="BH446" s="825"/>
      <c r="BI446" s="232"/>
      <c r="BJ446" s="796"/>
      <c r="BK446" s="797"/>
      <c r="BL446" s="688"/>
      <c r="BM446" s="799"/>
      <c r="BN446" s="800"/>
      <c r="BO446" s="801"/>
      <c r="BP446" s="802"/>
      <c r="BQ446" s="803"/>
    </row>
    <row r="447" spans="1:69">
      <c r="A447" s="1">
        <v>1</v>
      </c>
      <c r="B447" s="1">
        <v>1</v>
      </c>
      <c r="C447" s="2" t="s">
        <v>589</v>
      </c>
      <c r="D447" s="3" t="s">
        <v>2108</v>
      </c>
      <c r="E447" s="2" t="s">
        <v>2109</v>
      </c>
      <c r="F447" s="4">
        <v>1958</v>
      </c>
      <c r="G447" s="5">
        <v>23496</v>
      </c>
      <c r="H447" s="6"/>
      <c r="I447" s="7">
        <v>45085</v>
      </c>
      <c r="J447" s="8" t="s">
        <v>32728</v>
      </c>
      <c r="K447" s="9">
        <v>2</v>
      </c>
      <c r="L447" s="7">
        <v>45072</v>
      </c>
      <c r="M447" s="10" t="s">
        <v>72</v>
      </c>
      <c r="N447" s="11" t="s">
        <v>73</v>
      </c>
      <c r="O447" s="12" t="s">
        <v>52</v>
      </c>
      <c r="P447" s="2" t="s">
        <v>74</v>
      </c>
      <c r="Q447" s="49"/>
      <c r="R447" s="13" t="s">
        <v>55</v>
      </c>
      <c r="S447" s="14" t="s">
        <v>2110</v>
      </c>
      <c r="T447" s="15"/>
      <c r="U447" s="50" t="s">
        <v>2108</v>
      </c>
      <c r="V447" s="50" t="s">
        <v>2015</v>
      </c>
      <c r="W447" s="50" t="s">
        <v>2111</v>
      </c>
      <c r="X447" s="51">
        <v>1958</v>
      </c>
      <c r="Y447" s="52">
        <v>24457.45</v>
      </c>
      <c r="Z447" s="50" t="s">
        <v>2017</v>
      </c>
      <c r="BH447" s="825"/>
      <c r="BI447" s="232"/>
      <c r="BJ447" s="796"/>
      <c r="BK447" s="797"/>
      <c r="BL447" s="688"/>
      <c r="BM447" s="799"/>
      <c r="BN447" s="800"/>
      <c r="BO447" s="825"/>
      <c r="BP447" s="802"/>
      <c r="BQ447" s="803"/>
    </row>
    <row r="448" spans="1:69">
      <c r="A448" s="1">
        <v>1</v>
      </c>
      <c r="B448" s="1">
        <v>2</v>
      </c>
      <c r="C448" s="2" t="s">
        <v>589</v>
      </c>
      <c r="D448" s="3" t="s">
        <v>2112</v>
      </c>
      <c r="E448" s="2" t="s">
        <v>2113</v>
      </c>
      <c r="F448" s="4">
        <v>1958</v>
      </c>
      <c r="G448" s="5">
        <v>23496</v>
      </c>
      <c r="H448" s="6"/>
      <c r="I448" s="7">
        <v>45085</v>
      </c>
      <c r="J448" s="8" t="s">
        <v>32729</v>
      </c>
      <c r="K448" s="9">
        <v>2</v>
      </c>
      <c r="L448" s="7">
        <v>45077</v>
      </c>
      <c r="M448" s="10" t="s">
        <v>72</v>
      </c>
      <c r="N448" s="11" t="s">
        <v>73</v>
      </c>
      <c r="O448" s="12" t="s">
        <v>52</v>
      </c>
      <c r="P448" s="8" t="s">
        <v>74</v>
      </c>
      <c r="Q448" s="49"/>
      <c r="R448" s="13" t="s">
        <v>55</v>
      </c>
      <c r="S448" s="14" t="s">
        <v>2114</v>
      </c>
      <c r="T448" s="15"/>
      <c r="U448" s="50" t="s">
        <v>2112</v>
      </c>
      <c r="V448" s="50" t="s">
        <v>2053</v>
      </c>
      <c r="W448" s="50" t="s">
        <v>2115</v>
      </c>
      <c r="X448" s="51">
        <v>1958</v>
      </c>
      <c r="Y448" s="52">
        <v>24457.4</v>
      </c>
      <c r="Z448" s="50" t="s">
        <v>2116</v>
      </c>
      <c r="BH448" s="825"/>
      <c r="BI448" s="232"/>
      <c r="BJ448" s="796"/>
      <c r="BK448" s="797"/>
      <c r="BL448" s="688"/>
      <c r="BM448" s="799"/>
      <c r="BN448" s="800"/>
      <c r="BO448" s="801"/>
      <c r="BP448" s="802"/>
      <c r="BQ448" s="803"/>
    </row>
    <row r="449" spans="1:69">
      <c r="A449" s="1">
        <v>1</v>
      </c>
      <c r="B449" s="1">
        <v>14</v>
      </c>
      <c r="C449" s="2" t="s">
        <v>126</v>
      </c>
      <c r="D449" s="3" t="s">
        <v>2117</v>
      </c>
      <c r="E449" s="2" t="s">
        <v>2118</v>
      </c>
      <c r="F449" s="4">
        <v>1568</v>
      </c>
      <c r="G449" s="5">
        <v>23520</v>
      </c>
      <c r="H449" s="6"/>
      <c r="I449" s="7">
        <v>45085</v>
      </c>
      <c r="J449" s="8" t="s">
        <v>718</v>
      </c>
      <c r="K449" s="9">
        <v>2</v>
      </c>
      <c r="L449" s="7">
        <v>45082</v>
      </c>
      <c r="M449" s="10"/>
      <c r="N449" s="11" t="s">
        <v>95</v>
      </c>
      <c r="O449" s="12" t="s">
        <v>52</v>
      </c>
      <c r="P449" s="2" t="s">
        <v>112</v>
      </c>
      <c r="Q449" s="49" t="s">
        <v>84</v>
      </c>
      <c r="R449" s="13" t="s">
        <v>55</v>
      </c>
      <c r="S449" s="14" t="s">
        <v>2119</v>
      </c>
      <c r="T449" s="15"/>
      <c r="U449" s="50" t="s">
        <v>2117</v>
      </c>
      <c r="V449" s="50" t="s">
        <v>2120</v>
      </c>
      <c r="W449" s="50" t="s">
        <v>2121</v>
      </c>
      <c r="X449" s="51">
        <v>1568</v>
      </c>
      <c r="Y449" s="52">
        <v>24304</v>
      </c>
      <c r="Z449" s="50" t="s">
        <v>32730</v>
      </c>
      <c r="BH449" s="825"/>
      <c r="BI449" s="232"/>
      <c r="BJ449" s="796"/>
      <c r="BK449" s="797"/>
      <c r="BL449" s="688"/>
      <c r="BM449" s="799"/>
      <c r="BN449" s="800"/>
      <c r="BO449" s="825"/>
      <c r="BP449" s="802"/>
      <c r="BQ449" s="803"/>
    </row>
    <row r="450" spans="1:69">
      <c r="A450" s="1">
        <v>1</v>
      </c>
      <c r="B450" s="1">
        <v>4</v>
      </c>
      <c r="C450" s="2" t="s">
        <v>103</v>
      </c>
      <c r="D450" s="3" t="s">
        <v>2122</v>
      </c>
      <c r="E450" s="2" t="s">
        <v>2123</v>
      </c>
      <c r="F450" s="4">
        <v>1500</v>
      </c>
      <c r="G450" s="5">
        <v>22500</v>
      </c>
      <c r="H450" s="6"/>
      <c r="I450" s="7">
        <v>45085</v>
      </c>
      <c r="J450" s="8">
        <v>92</v>
      </c>
      <c r="K450" s="9">
        <v>3</v>
      </c>
      <c r="L450" s="7">
        <v>45082</v>
      </c>
      <c r="M450" s="10"/>
      <c r="N450" s="11" t="s">
        <v>234</v>
      </c>
      <c r="O450" s="12" t="s">
        <v>52</v>
      </c>
      <c r="P450" s="8" t="s">
        <v>1287</v>
      </c>
      <c r="Q450" s="49" t="s">
        <v>84</v>
      </c>
      <c r="R450" s="13" t="s">
        <v>55</v>
      </c>
      <c r="S450" s="14" t="s">
        <v>2124</v>
      </c>
      <c r="T450" s="15"/>
      <c r="U450" s="50" t="s">
        <v>2122</v>
      </c>
      <c r="V450" s="50" t="s">
        <v>2120</v>
      </c>
      <c r="W450" s="50" t="s">
        <v>2125</v>
      </c>
      <c r="X450" s="51">
        <v>1500</v>
      </c>
      <c r="Y450" s="52">
        <v>22500</v>
      </c>
      <c r="Z450" s="50" t="s">
        <v>2126</v>
      </c>
      <c r="BH450" s="825"/>
      <c r="BI450" s="232"/>
      <c r="BJ450" s="796"/>
      <c r="BK450" s="797"/>
      <c r="BL450" s="688"/>
      <c r="BM450" s="799"/>
      <c r="BN450" s="800"/>
      <c r="BO450" s="801"/>
      <c r="BP450" s="802"/>
      <c r="BQ450" s="803"/>
    </row>
    <row r="451" spans="1:69">
      <c r="A451" s="1">
        <v>1</v>
      </c>
      <c r="B451" s="1">
        <v>13</v>
      </c>
      <c r="C451" s="2" t="s">
        <v>103</v>
      </c>
      <c r="D451" s="3" t="s">
        <v>32731</v>
      </c>
      <c r="E451" s="2" t="s">
        <v>2128</v>
      </c>
      <c r="F451" s="4">
        <v>1500</v>
      </c>
      <c r="G451" s="5">
        <v>22500</v>
      </c>
      <c r="H451" s="6"/>
      <c r="I451" s="7">
        <v>45085</v>
      </c>
      <c r="J451" s="8" t="s">
        <v>464</v>
      </c>
      <c r="K451" s="9">
        <v>2</v>
      </c>
      <c r="L451" s="7">
        <v>45082</v>
      </c>
      <c r="M451" s="10"/>
      <c r="N451" s="11" t="s">
        <v>234</v>
      </c>
      <c r="O451" s="12" t="s">
        <v>52</v>
      </c>
      <c r="P451" s="8" t="s">
        <v>1287</v>
      </c>
      <c r="Q451" s="49" t="s">
        <v>84</v>
      </c>
      <c r="R451" s="13" t="s">
        <v>55</v>
      </c>
      <c r="S451" s="14" t="s">
        <v>2129</v>
      </c>
      <c r="T451" s="15"/>
      <c r="U451" s="50" t="s">
        <v>2130</v>
      </c>
      <c r="V451" s="50" t="s">
        <v>2120</v>
      </c>
      <c r="W451" s="50" t="s">
        <v>2131</v>
      </c>
      <c r="X451" s="51">
        <v>1500</v>
      </c>
      <c r="Y451" s="52">
        <v>23242.5</v>
      </c>
      <c r="Z451" s="50" t="s">
        <v>2126</v>
      </c>
      <c r="BH451" s="825"/>
      <c r="BI451" s="232"/>
      <c r="BJ451" s="796"/>
      <c r="BK451" s="797"/>
      <c r="BL451" s="688"/>
      <c r="BM451" s="799"/>
      <c r="BN451" s="800"/>
      <c r="BO451" s="801"/>
      <c r="BP451" s="802"/>
      <c r="BQ451" s="803"/>
    </row>
    <row r="452" spans="1:69">
      <c r="A452" s="1">
        <v>1</v>
      </c>
      <c r="B452" s="1">
        <v>5</v>
      </c>
      <c r="C452" s="2" t="s">
        <v>48</v>
      </c>
      <c r="D452" s="3" t="s">
        <v>2132</v>
      </c>
      <c r="E452" s="2" t="s">
        <v>2133</v>
      </c>
      <c r="F452" s="4">
        <v>1960</v>
      </c>
      <c r="G452" s="5">
        <v>23520</v>
      </c>
      <c r="H452" s="6" t="s">
        <v>168</v>
      </c>
      <c r="I452" s="7">
        <v>45085</v>
      </c>
      <c r="J452" s="8" t="s">
        <v>2134</v>
      </c>
      <c r="K452" s="9">
        <v>3</v>
      </c>
      <c r="L452" s="7">
        <v>45082</v>
      </c>
      <c r="M452" s="10"/>
      <c r="N452" s="11" t="s">
        <v>95</v>
      </c>
      <c r="O452" s="12" t="s">
        <v>52</v>
      </c>
      <c r="P452" s="2" t="s">
        <v>83</v>
      </c>
      <c r="Q452" s="49" t="s">
        <v>84</v>
      </c>
      <c r="R452" s="13" t="s">
        <v>55</v>
      </c>
      <c r="S452" s="14" t="s">
        <v>2135</v>
      </c>
      <c r="T452" s="15"/>
      <c r="U452" s="50" t="s">
        <v>2132</v>
      </c>
      <c r="V452" s="50" t="s">
        <v>2120</v>
      </c>
      <c r="W452" s="50" t="s">
        <v>2136</v>
      </c>
      <c r="X452" s="51">
        <v>1960</v>
      </c>
      <c r="Y452" s="52">
        <v>24500</v>
      </c>
      <c r="Z452" s="50" t="s">
        <v>2126</v>
      </c>
      <c r="BH452" s="825"/>
      <c r="BI452" s="232"/>
      <c r="BJ452" s="796"/>
      <c r="BK452" s="797"/>
      <c r="BL452" s="688"/>
      <c r="BM452" s="799"/>
      <c r="BN452" s="800"/>
      <c r="BO452" s="825"/>
      <c r="BP452" s="802"/>
      <c r="BQ452" s="803"/>
    </row>
    <row r="453" spans="1:69">
      <c r="A453" s="1">
        <v>1</v>
      </c>
      <c r="B453" s="1">
        <v>7</v>
      </c>
      <c r="C453" s="2" t="s">
        <v>48</v>
      </c>
      <c r="D453" s="3" t="s">
        <v>2137</v>
      </c>
      <c r="E453" s="2" t="s">
        <v>2138</v>
      </c>
      <c r="F453" s="4">
        <v>1985</v>
      </c>
      <c r="G453" s="5">
        <v>23820</v>
      </c>
      <c r="H453" s="6" t="s">
        <v>168</v>
      </c>
      <c r="I453" s="7">
        <v>45085</v>
      </c>
      <c r="J453" s="8" t="s">
        <v>728</v>
      </c>
      <c r="K453" s="9">
        <v>4</v>
      </c>
      <c r="L453" s="7">
        <v>45084</v>
      </c>
      <c r="M453" s="10"/>
      <c r="N453" s="11" t="s">
        <v>263</v>
      </c>
      <c r="O453" s="12" t="s">
        <v>52</v>
      </c>
      <c r="P453" s="8" t="s">
        <v>53</v>
      </c>
      <c r="Q453" s="49" t="s">
        <v>54</v>
      </c>
      <c r="R453" s="13" t="s">
        <v>55</v>
      </c>
      <c r="S453" s="14" t="s">
        <v>2139</v>
      </c>
      <c r="T453" s="15"/>
      <c r="U453" s="50" t="s">
        <v>2137</v>
      </c>
      <c r="V453" s="50" t="s">
        <v>2140</v>
      </c>
      <c r="W453" s="50" t="s">
        <v>2141</v>
      </c>
      <c r="X453" s="51">
        <v>1985</v>
      </c>
      <c r="Y453" s="52">
        <v>24796.62</v>
      </c>
      <c r="Z453" s="50" t="s">
        <v>2126</v>
      </c>
      <c r="BH453" s="825"/>
      <c r="BI453" s="232"/>
      <c r="BJ453" s="796"/>
      <c r="BK453" s="797"/>
      <c r="BL453" s="688"/>
      <c r="BM453" s="799"/>
      <c r="BN453" s="800"/>
      <c r="BO453" s="801"/>
      <c r="BP453" s="802"/>
      <c r="BQ453" s="803"/>
    </row>
    <row r="454" spans="1:69">
      <c r="A454" s="1">
        <v>1</v>
      </c>
      <c r="B454" s="1">
        <v>6</v>
      </c>
      <c r="C454" s="2" t="s">
        <v>78</v>
      </c>
      <c r="D454" s="3" t="s">
        <v>2142</v>
      </c>
      <c r="E454" s="2" t="s">
        <v>2143</v>
      </c>
      <c r="F454" s="4">
        <v>1920</v>
      </c>
      <c r="G454" s="5">
        <v>23040</v>
      </c>
      <c r="H454" s="6"/>
      <c r="I454" s="7">
        <v>45085</v>
      </c>
      <c r="J454" s="8" t="s">
        <v>765</v>
      </c>
      <c r="K454" s="9">
        <v>4</v>
      </c>
      <c r="L454" s="7">
        <v>45083</v>
      </c>
      <c r="M454" s="10"/>
      <c r="N454" s="11" t="s">
        <v>73</v>
      </c>
      <c r="O454" s="12" t="s">
        <v>52</v>
      </c>
      <c r="P454" s="8" t="s">
        <v>74</v>
      </c>
      <c r="Q454" s="49" t="s">
        <v>54</v>
      </c>
      <c r="R454" s="13" t="s">
        <v>55</v>
      </c>
      <c r="S454" s="14" t="s">
        <v>2144</v>
      </c>
      <c r="T454" s="15"/>
      <c r="U454" s="50" t="s">
        <v>2142</v>
      </c>
      <c r="V454" s="50" t="s">
        <v>2145</v>
      </c>
      <c r="W454" s="50" t="s">
        <v>2146</v>
      </c>
      <c r="X454" s="51">
        <v>1920</v>
      </c>
      <c r="Y454" s="52">
        <v>24106.42</v>
      </c>
      <c r="Z454" s="50" t="s">
        <v>2147</v>
      </c>
      <c r="BH454" s="825"/>
      <c r="BI454" s="232"/>
      <c r="BJ454" s="796"/>
      <c r="BK454" s="797"/>
      <c r="BL454" s="688"/>
      <c r="BM454" s="799"/>
      <c r="BN454" s="800"/>
      <c r="BO454" s="801"/>
      <c r="BP454" s="802"/>
      <c r="BQ454" s="803"/>
    </row>
    <row r="455" spans="1:69">
      <c r="A455" s="1">
        <v>1</v>
      </c>
      <c r="B455" s="1">
        <v>1</v>
      </c>
      <c r="C455" s="2" t="s">
        <v>589</v>
      </c>
      <c r="D455" s="3" t="s">
        <v>2148</v>
      </c>
      <c r="E455" s="2" t="s">
        <v>2149</v>
      </c>
      <c r="F455" s="4">
        <v>1866</v>
      </c>
      <c r="G455" s="5">
        <v>22392</v>
      </c>
      <c r="H455" s="6"/>
      <c r="I455" s="7">
        <v>45086</v>
      </c>
      <c r="J455" s="8" t="s">
        <v>784</v>
      </c>
      <c r="K455" s="9">
        <v>4</v>
      </c>
      <c r="L455" s="7">
        <v>45072</v>
      </c>
      <c r="M455" s="10" t="s">
        <v>136</v>
      </c>
      <c r="N455" s="11" t="s">
        <v>73</v>
      </c>
      <c r="O455" s="12" t="s">
        <v>52</v>
      </c>
      <c r="P455" s="2" t="s">
        <v>74</v>
      </c>
      <c r="Q455" s="49"/>
      <c r="R455" s="13" t="s">
        <v>55</v>
      </c>
      <c r="S455" s="14" t="s">
        <v>2150</v>
      </c>
      <c r="T455" s="15"/>
      <c r="U455" s="50" t="s">
        <v>2148</v>
      </c>
      <c r="V455" s="50" t="s">
        <v>2151</v>
      </c>
      <c r="W455" s="50" t="s">
        <v>2152</v>
      </c>
      <c r="X455" s="51">
        <v>1866</v>
      </c>
      <c r="Y455" s="52">
        <v>23428.36</v>
      </c>
      <c r="Z455" s="50" t="s">
        <v>31263</v>
      </c>
      <c r="BH455" s="825"/>
      <c r="BI455" s="232"/>
      <c r="BJ455" s="796"/>
      <c r="BK455" s="797"/>
      <c r="BL455" s="688"/>
      <c r="BM455" s="799"/>
      <c r="BN455" s="800"/>
      <c r="BO455" s="825"/>
      <c r="BP455" s="802"/>
      <c r="BQ455" s="803"/>
    </row>
    <row r="456" spans="1:69">
      <c r="A456" s="1">
        <v>1</v>
      </c>
      <c r="B456" s="1">
        <v>2</v>
      </c>
      <c r="C456" s="2" t="s">
        <v>145</v>
      </c>
      <c r="D456" s="3" t="s">
        <v>2153</v>
      </c>
      <c r="E456" s="2" t="s">
        <v>2154</v>
      </c>
      <c r="F456" s="4">
        <v>1949</v>
      </c>
      <c r="G456" s="5">
        <v>23388</v>
      </c>
      <c r="H456" s="6"/>
      <c r="I456" s="7">
        <v>45086</v>
      </c>
      <c r="J456" s="8">
        <v>50</v>
      </c>
      <c r="K456" s="9">
        <v>2</v>
      </c>
      <c r="L456" s="7">
        <v>45082</v>
      </c>
      <c r="M456" s="10" t="s">
        <v>176</v>
      </c>
      <c r="N456" s="11" t="s">
        <v>177</v>
      </c>
      <c r="O456" s="12" t="s">
        <v>52</v>
      </c>
      <c r="P456" s="8" t="s">
        <v>74</v>
      </c>
      <c r="Q456" s="49" t="s">
        <v>54</v>
      </c>
      <c r="R456" s="13" t="s">
        <v>55</v>
      </c>
      <c r="S456" s="14" t="s">
        <v>2155</v>
      </c>
      <c r="T456" s="15"/>
      <c r="U456" s="50" t="s">
        <v>2153</v>
      </c>
      <c r="V456" s="50" t="s">
        <v>1056</v>
      </c>
      <c r="W456" s="50" t="s">
        <v>2156</v>
      </c>
      <c r="X456" s="51">
        <v>1949</v>
      </c>
      <c r="Y456" s="52">
        <v>24315.32</v>
      </c>
      <c r="Z456" s="50" t="s">
        <v>30199</v>
      </c>
      <c r="BH456" s="825"/>
      <c r="BI456" s="232"/>
      <c r="BJ456" s="796"/>
      <c r="BK456" s="797"/>
      <c r="BL456" s="688"/>
      <c r="BM456" s="799"/>
      <c r="BN456" s="800"/>
      <c r="BO456" s="801"/>
      <c r="BP456" s="802"/>
      <c r="BQ456" s="803"/>
    </row>
    <row r="457" spans="1:69">
      <c r="A457" s="1">
        <v>1</v>
      </c>
      <c r="B457" s="1">
        <v>3</v>
      </c>
      <c r="C457" s="2" t="s">
        <v>145</v>
      </c>
      <c r="D457" s="3" t="s">
        <v>2157</v>
      </c>
      <c r="E457" s="2" t="s">
        <v>2158</v>
      </c>
      <c r="F457" s="4">
        <v>1566</v>
      </c>
      <c r="G457" s="5">
        <v>23490</v>
      </c>
      <c r="H457" s="6"/>
      <c r="I457" s="7">
        <v>45086</v>
      </c>
      <c r="J457" s="8" t="s">
        <v>740</v>
      </c>
      <c r="K457" s="9">
        <v>3</v>
      </c>
      <c r="L457" s="7">
        <v>45082</v>
      </c>
      <c r="M457" s="10"/>
      <c r="N457" s="11" t="s">
        <v>2040</v>
      </c>
      <c r="O457" s="12" t="s">
        <v>52</v>
      </c>
      <c r="P457" s="8" t="s">
        <v>2041</v>
      </c>
      <c r="Q457" s="49" t="s">
        <v>84</v>
      </c>
      <c r="R457" s="13" t="s">
        <v>55</v>
      </c>
      <c r="S457" s="14" t="s">
        <v>2159</v>
      </c>
      <c r="T457" s="15"/>
      <c r="U457" s="50" t="s">
        <v>2157</v>
      </c>
      <c r="V457" s="50" t="s">
        <v>1056</v>
      </c>
      <c r="W457" s="50" t="s">
        <v>2160</v>
      </c>
      <c r="X457" s="51">
        <v>1566</v>
      </c>
      <c r="Y457" s="52">
        <v>24633.18</v>
      </c>
      <c r="Z457" s="50" t="s">
        <v>30199</v>
      </c>
      <c r="BH457" s="825"/>
      <c r="BI457" s="232"/>
      <c r="BJ457" s="796"/>
      <c r="BK457" s="797"/>
      <c r="BL457" s="688"/>
      <c r="BM457" s="799"/>
      <c r="BN457" s="800"/>
      <c r="BO457" s="801"/>
      <c r="BP457" s="802"/>
      <c r="BQ457" s="803"/>
    </row>
    <row r="458" spans="1:69">
      <c r="A458" s="1">
        <v>1</v>
      </c>
      <c r="B458" s="1">
        <v>4</v>
      </c>
      <c r="C458" s="2" t="s">
        <v>103</v>
      </c>
      <c r="D458" s="3" t="s">
        <v>2161</v>
      </c>
      <c r="E458" s="2" t="s">
        <v>2162</v>
      </c>
      <c r="F458" s="4">
        <v>1500</v>
      </c>
      <c r="G458" s="5">
        <v>22500</v>
      </c>
      <c r="H458" s="6"/>
      <c r="I458" s="7">
        <v>45086</v>
      </c>
      <c r="J458" s="8" t="s">
        <v>747</v>
      </c>
      <c r="K458" s="9">
        <v>2</v>
      </c>
      <c r="L458" s="7">
        <v>45082</v>
      </c>
      <c r="M458" s="10"/>
      <c r="N458" s="11" t="s">
        <v>234</v>
      </c>
      <c r="O458" s="12" t="s">
        <v>52</v>
      </c>
      <c r="P458" s="2" t="s">
        <v>1287</v>
      </c>
      <c r="Q458" s="49" t="s">
        <v>84</v>
      </c>
      <c r="R458" s="13" t="s">
        <v>55</v>
      </c>
      <c r="S458" s="14" t="s">
        <v>2135</v>
      </c>
      <c r="T458" s="15"/>
      <c r="U458" s="50" t="s">
        <v>2161</v>
      </c>
      <c r="V458" s="50" t="s">
        <v>2120</v>
      </c>
      <c r="W458" s="50" t="s">
        <v>2163</v>
      </c>
      <c r="X458" s="51">
        <v>1500</v>
      </c>
      <c r="Y458" s="52">
        <v>23242.5</v>
      </c>
      <c r="Z458" s="50" t="s">
        <v>2126</v>
      </c>
      <c r="BH458" s="825"/>
      <c r="BI458" s="232"/>
      <c r="BJ458" s="796"/>
      <c r="BK458" s="797"/>
      <c r="BL458" s="688"/>
      <c r="BM458" s="799"/>
      <c r="BN458" s="800"/>
      <c r="BO458" s="825"/>
      <c r="BP458" s="802"/>
      <c r="BQ458" s="803"/>
    </row>
    <row r="459" spans="1:69">
      <c r="A459" s="1">
        <v>1</v>
      </c>
      <c r="B459" s="1">
        <v>7</v>
      </c>
      <c r="C459" s="2" t="s">
        <v>103</v>
      </c>
      <c r="D459" s="3" t="s">
        <v>2164</v>
      </c>
      <c r="E459" s="2" t="s">
        <v>2165</v>
      </c>
      <c r="F459" s="4">
        <v>1500</v>
      </c>
      <c r="G459" s="5">
        <v>22500</v>
      </c>
      <c r="H459" s="6"/>
      <c r="I459" s="7">
        <v>45086</v>
      </c>
      <c r="J459" s="8" t="s">
        <v>779</v>
      </c>
      <c r="K459" s="9">
        <v>1</v>
      </c>
      <c r="L459" s="7">
        <v>45082</v>
      </c>
      <c r="M459" s="10"/>
      <c r="N459" s="11" t="s">
        <v>2071</v>
      </c>
      <c r="O459" s="12" t="s">
        <v>52</v>
      </c>
      <c r="P459" s="2" t="s">
        <v>1287</v>
      </c>
      <c r="Q459" s="49" t="s">
        <v>84</v>
      </c>
      <c r="R459" s="13" t="s">
        <v>55</v>
      </c>
      <c r="S459" s="14" t="s">
        <v>2166</v>
      </c>
      <c r="T459" s="15"/>
      <c r="U459" s="50" t="s">
        <v>2164</v>
      </c>
      <c r="V459" s="50" t="s">
        <v>2120</v>
      </c>
      <c r="W459" s="50" t="s">
        <v>2167</v>
      </c>
      <c r="X459" s="51">
        <v>1500</v>
      </c>
      <c r="Y459" s="52">
        <v>23242.5</v>
      </c>
      <c r="Z459" s="50" t="s">
        <v>2126</v>
      </c>
      <c r="BH459" s="825"/>
      <c r="BI459" s="232"/>
      <c r="BJ459" s="796"/>
      <c r="BK459" s="797"/>
      <c r="BL459" s="688"/>
      <c r="BM459" s="799"/>
      <c r="BN459" s="800"/>
      <c r="BO459" s="825"/>
      <c r="BP459" s="802"/>
      <c r="BQ459" s="803"/>
    </row>
    <row r="460" spans="1:69" ht="22.5">
      <c r="A460" s="1">
        <v>1</v>
      </c>
      <c r="B460" s="1">
        <v>5</v>
      </c>
      <c r="C460" s="2" t="s">
        <v>103</v>
      </c>
      <c r="D460" s="3" t="s">
        <v>2168</v>
      </c>
      <c r="E460" s="2" t="s">
        <v>2169</v>
      </c>
      <c r="F460" s="4">
        <v>1500</v>
      </c>
      <c r="G460" s="5">
        <v>22500</v>
      </c>
      <c r="H460" s="6" t="s">
        <v>254</v>
      </c>
      <c r="I460" s="7">
        <v>45086</v>
      </c>
      <c r="J460" s="8">
        <v>15</v>
      </c>
      <c r="K460" s="9">
        <v>4</v>
      </c>
      <c r="L460" s="7">
        <v>45082</v>
      </c>
      <c r="M460" s="10"/>
      <c r="N460" s="11" t="s">
        <v>477</v>
      </c>
      <c r="O460" s="12" t="s">
        <v>52</v>
      </c>
      <c r="P460" s="8" t="s">
        <v>121</v>
      </c>
      <c r="Q460" s="49" t="s">
        <v>2170</v>
      </c>
      <c r="R460" s="13" t="s">
        <v>55</v>
      </c>
      <c r="S460" s="14" t="s">
        <v>2171</v>
      </c>
      <c r="T460" s="49"/>
      <c r="U460" s="50" t="s">
        <v>2168</v>
      </c>
      <c r="V460" s="50" t="s">
        <v>2120</v>
      </c>
      <c r="W460" s="50" t="s">
        <v>2172</v>
      </c>
      <c r="X460" s="51">
        <v>1500</v>
      </c>
      <c r="Y460" s="52">
        <v>23467.5</v>
      </c>
      <c r="Z460" s="50" t="s">
        <v>2126</v>
      </c>
      <c r="BH460" s="825"/>
      <c r="BI460" s="232"/>
      <c r="BJ460" s="796"/>
      <c r="BK460" s="797"/>
      <c r="BL460" s="688"/>
      <c r="BM460" s="799"/>
      <c r="BN460" s="800"/>
      <c r="BO460" s="801"/>
      <c r="BP460" s="802"/>
      <c r="BQ460" s="803"/>
    </row>
    <row r="461" spans="1:69" ht="22.5">
      <c r="A461" s="1">
        <v>1</v>
      </c>
      <c r="B461" s="1">
        <v>6</v>
      </c>
      <c r="C461" s="2" t="s">
        <v>103</v>
      </c>
      <c r="D461" s="3" t="s">
        <v>2173</v>
      </c>
      <c r="E461" s="2" t="s">
        <v>2174</v>
      </c>
      <c r="F461" s="4">
        <v>1500</v>
      </c>
      <c r="G461" s="5">
        <v>22500</v>
      </c>
      <c r="H461" s="6" t="s">
        <v>254</v>
      </c>
      <c r="I461" s="7">
        <v>45086</v>
      </c>
      <c r="J461" s="8" t="s">
        <v>774</v>
      </c>
      <c r="K461" s="9">
        <v>3</v>
      </c>
      <c r="L461" s="7">
        <v>45082</v>
      </c>
      <c r="M461" s="62"/>
      <c r="N461" s="11" t="s">
        <v>477</v>
      </c>
      <c r="O461" s="12" t="s">
        <v>52</v>
      </c>
      <c r="P461" s="8" t="s">
        <v>121</v>
      </c>
      <c r="Q461" s="49" t="s">
        <v>2170</v>
      </c>
      <c r="R461" s="13" t="s">
        <v>55</v>
      </c>
      <c r="S461" s="14" t="s">
        <v>2175</v>
      </c>
      <c r="T461" s="15"/>
      <c r="U461" s="50" t="s">
        <v>2173</v>
      </c>
      <c r="V461" s="50" t="s">
        <v>2120</v>
      </c>
      <c r="W461" s="50" t="s">
        <v>2176</v>
      </c>
      <c r="X461" s="51">
        <v>1500</v>
      </c>
      <c r="Y461" s="52">
        <v>23467.5</v>
      </c>
      <c r="Z461" s="50" t="s">
        <v>2126</v>
      </c>
      <c r="BH461" s="825"/>
      <c r="BI461" s="232"/>
      <c r="BJ461" s="796"/>
      <c r="BK461" s="797"/>
      <c r="BL461" s="688"/>
      <c r="BM461" s="799"/>
      <c r="BN461" s="800"/>
      <c r="BO461" s="801"/>
      <c r="BP461" s="802"/>
      <c r="BQ461" s="803"/>
    </row>
    <row r="462" spans="1:69">
      <c r="A462" s="1">
        <v>1</v>
      </c>
      <c r="B462" s="1">
        <v>8</v>
      </c>
      <c r="C462" s="2" t="s">
        <v>48</v>
      </c>
      <c r="D462" s="3" t="s">
        <v>2177</v>
      </c>
      <c r="E462" s="2" t="s">
        <v>2178</v>
      </c>
      <c r="F462" s="4">
        <v>1980</v>
      </c>
      <c r="G462" s="5">
        <v>23760</v>
      </c>
      <c r="H462" s="6" t="s">
        <v>168</v>
      </c>
      <c r="I462" s="7">
        <v>45086</v>
      </c>
      <c r="J462" s="8" t="s">
        <v>735</v>
      </c>
      <c r="K462" s="9">
        <v>2</v>
      </c>
      <c r="L462" s="7">
        <v>45084</v>
      </c>
      <c r="M462" s="10"/>
      <c r="N462" s="11" t="s">
        <v>169</v>
      </c>
      <c r="O462" s="12" t="s">
        <v>52</v>
      </c>
      <c r="P462" s="2" t="s">
        <v>53</v>
      </c>
      <c r="Q462" s="49" t="s">
        <v>54</v>
      </c>
      <c r="R462" s="13" t="s">
        <v>55</v>
      </c>
      <c r="S462" s="14" t="s">
        <v>2179</v>
      </c>
      <c r="T462" s="15"/>
      <c r="U462" s="50" t="s">
        <v>2177</v>
      </c>
      <c r="V462" s="50" t="s">
        <v>2140</v>
      </c>
      <c r="W462" s="50" t="s">
        <v>2180</v>
      </c>
      <c r="X462" s="51">
        <v>1980</v>
      </c>
      <c r="Y462" s="52">
        <v>24948</v>
      </c>
      <c r="Z462" s="50" t="s">
        <v>2126</v>
      </c>
      <c r="BH462" s="825"/>
      <c r="BI462" s="232"/>
      <c r="BJ462" s="796"/>
      <c r="BK462" s="797"/>
      <c r="BL462" s="688"/>
      <c r="BM462" s="799"/>
      <c r="BN462" s="800"/>
      <c r="BO462" s="825"/>
      <c r="BP462" s="802"/>
      <c r="BQ462" s="803"/>
    </row>
    <row r="463" spans="1:69">
      <c r="A463" s="1">
        <v>1</v>
      </c>
      <c r="B463" s="1">
        <v>6</v>
      </c>
      <c r="C463" s="2" t="s">
        <v>68</v>
      </c>
      <c r="D463" s="3" t="s">
        <v>2181</v>
      </c>
      <c r="E463" s="2" t="s">
        <v>2182</v>
      </c>
      <c r="F463" s="4">
        <v>1960</v>
      </c>
      <c r="G463" s="5">
        <v>23520</v>
      </c>
      <c r="H463" s="6"/>
      <c r="I463" s="7">
        <v>45089</v>
      </c>
      <c r="J463" s="8" t="s">
        <v>792</v>
      </c>
      <c r="K463" s="9">
        <v>4</v>
      </c>
      <c r="L463" s="7">
        <v>45084</v>
      </c>
      <c r="M463" s="10"/>
      <c r="N463" s="11" t="s">
        <v>95</v>
      </c>
      <c r="O463" s="12" t="s">
        <v>52</v>
      </c>
      <c r="P463" s="8" t="s">
        <v>83</v>
      </c>
      <c r="Q463" s="49" t="s">
        <v>84</v>
      </c>
      <c r="R463" s="13" t="s">
        <v>55</v>
      </c>
      <c r="S463" s="14" t="s">
        <v>2183</v>
      </c>
      <c r="T463" s="15"/>
      <c r="U463" s="50" t="s">
        <v>2181</v>
      </c>
      <c r="V463" s="50" t="s">
        <v>2184</v>
      </c>
      <c r="W463" s="50" t="s">
        <v>2185</v>
      </c>
      <c r="X463" s="51">
        <v>1960</v>
      </c>
      <c r="Y463" s="52">
        <v>24500</v>
      </c>
      <c r="Z463" s="50" t="s">
        <v>32732</v>
      </c>
      <c r="BH463" s="825"/>
      <c r="BI463" s="232"/>
      <c r="BJ463" s="796"/>
      <c r="BK463" s="797"/>
      <c r="BL463" s="688"/>
      <c r="BM463" s="799"/>
      <c r="BN463" s="800"/>
      <c r="BO463" s="801"/>
      <c r="BP463" s="802"/>
      <c r="BQ463" s="803"/>
    </row>
    <row r="464" spans="1:69">
      <c r="A464" s="1">
        <v>1</v>
      </c>
      <c r="B464" s="1">
        <v>11</v>
      </c>
      <c r="C464" s="2" t="s">
        <v>145</v>
      </c>
      <c r="D464" s="3" t="s">
        <v>2186</v>
      </c>
      <c r="E464" s="2" t="s">
        <v>2187</v>
      </c>
      <c r="F464" s="4">
        <v>1980</v>
      </c>
      <c r="G464" s="5">
        <v>23760</v>
      </c>
      <c r="H464" s="6"/>
      <c r="I464" s="7">
        <v>45089</v>
      </c>
      <c r="J464" s="8" t="s">
        <v>2188</v>
      </c>
      <c r="K464" s="9">
        <v>2</v>
      </c>
      <c r="L464" s="7">
        <v>45086</v>
      </c>
      <c r="M464" s="10"/>
      <c r="N464" s="11" t="s">
        <v>312</v>
      </c>
      <c r="O464" s="12" t="s">
        <v>52</v>
      </c>
      <c r="P464" s="2" t="s">
        <v>186</v>
      </c>
      <c r="Q464" s="49" t="s">
        <v>54</v>
      </c>
      <c r="R464" s="13" t="s">
        <v>55</v>
      </c>
      <c r="S464" s="14" t="s">
        <v>2189</v>
      </c>
      <c r="T464" s="15"/>
      <c r="U464" s="50" t="s">
        <v>2186</v>
      </c>
      <c r="V464" s="50" t="s">
        <v>1187</v>
      </c>
      <c r="W464" s="50" t="s">
        <v>2190</v>
      </c>
      <c r="X464" s="51">
        <v>1980</v>
      </c>
      <c r="Y464" s="52">
        <v>24948</v>
      </c>
      <c r="Z464" s="50" t="s">
        <v>32733</v>
      </c>
      <c r="BH464" s="825"/>
      <c r="BI464" s="232"/>
      <c r="BJ464" s="796"/>
      <c r="BK464" s="797"/>
      <c r="BL464" s="688"/>
      <c r="BM464" s="799"/>
      <c r="BN464" s="800"/>
      <c r="BO464" s="825"/>
      <c r="BP464" s="802"/>
      <c r="BQ464" s="803"/>
    </row>
    <row r="465" spans="1:69">
      <c r="A465" s="1">
        <v>1</v>
      </c>
      <c r="B465" s="1">
        <v>18</v>
      </c>
      <c r="C465" s="2" t="s">
        <v>145</v>
      </c>
      <c r="D465" s="3" t="s">
        <v>2191</v>
      </c>
      <c r="E465" s="2" t="s">
        <v>2192</v>
      </c>
      <c r="F465" s="4">
        <v>1950</v>
      </c>
      <c r="G465" s="5">
        <v>23400</v>
      </c>
      <c r="H465" s="6"/>
      <c r="I465" s="7">
        <v>45089</v>
      </c>
      <c r="J465" s="8" t="s">
        <v>32734</v>
      </c>
      <c r="K465" s="9">
        <v>3</v>
      </c>
      <c r="L465" s="7">
        <v>45089</v>
      </c>
      <c r="M465" s="10"/>
      <c r="N465" s="11" t="s">
        <v>2193</v>
      </c>
      <c r="O465" s="12" t="s">
        <v>52</v>
      </c>
      <c r="P465" s="8" t="s">
        <v>2194</v>
      </c>
      <c r="Q465" s="49" t="s">
        <v>54</v>
      </c>
      <c r="R465" s="13" t="s">
        <v>64</v>
      </c>
      <c r="S465" s="14" t="s">
        <v>2195</v>
      </c>
      <c r="T465" s="15"/>
      <c r="U465" s="50" t="s">
        <v>2191</v>
      </c>
      <c r="V465" s="50" t="s">
        <v>2196</v>
      </c>
      <c r="W465" s="50" t="s">
        <v>2197</v>
      </c>
      <c r="X465" s="51">
        <v>1950</v>
      </c>
      <c r="Y465" s="52">
        <v>24850.799999999999</v>
      </c>
      <c r="Z465" s="50" t="s">
        <v>32733</v>
      </c>
      <c r="BH465" s="825"/>
      <c r="BI465" s="232"/>
      <c r="BJ465" s="796"/>
      <c r="BK465" s="797"/>
      <c r="BL465" s="688"/>
      <c r="BM465" s="799"/>
      <c r="BN465" s="800"/>
      <c r="BO465" s="801"/>
      <c r="BP465" s="802"/>
      <c r="BQ465" s="803"/>
    </row>
    <row r="466" spans="1:69">
      <c r="A466" s="1">
        <v>1</v>
      </c>
      <c r="B466" s="1" t="s">
        <v>2198</v>
      </c>
      <c r="C466" s="2" t="s">
        <v>32735</v>
      </c>
      <c r="D466" s="3" t="s">
        <v>2199</v>
      </c>
      <c r="E466" s="2" t="s">
        <v>2200</v>
      </c>
      <c r="F466" s="4">
        <v>1578</v>
      </c>
      <c r="G466" s="5">
        <v>23670</v>
      </c>
      <c r="H466" s="6"/>
      <c r="I466" s="7">
        <v>45090</v>
      </c>
      <c r="J466" s="8" t="s">
        <v>31264</v>
      </c>
      <c r="K466" s="9">
        <v>3</v>
      </c>
      <c r="L466" s="7">
        <v>45087</v>
      </c>
      <c r="M466" s="10"/>
      <c r="N466" s="11" t="s">
        <v>2201</v>
      </c>
      <c r="O466" s="12" t="s">
        <v>52</v>
      </c>
      <c r="P466" s="2" t="s">
        <v>2202</v>
      </c>
      <c r="Q466" s="49" t="s">
        <v>84</v>
      </c>
      <c r="R466" s="13" t="s">
        <v>2203</v>
      </c>
      <c r="S466" s="14" t="s">
        <v>2204</v>
      </c>
      <c r="T466" s="15"/>
      <c r="U466" s="50" t="s">
        <v>2199</v>
      </c>
      <c r="V466" s="50" t="s">
        <v>2205</v>
      </c>
      <c r="W466" s="50" t="s">
        <v>2206</v>
      </c>
      <c r="X466" s="51">
        <v>1578</v>
      </c>
      <c r="Y466" s="52">
        <v>25388.58</v>
      </c>
      <c r="Z466" s="50" t="s">
        <v>2207</v>
      </c>
      <c r="BH466" s="825"/>
      <c r="BI466" s="232"/>
      <c r="BJ466" s="796"/>
      <c r="BK466" s="797"/>
      <c r="BL466" s="688"/>
      <c r="BM466" s="799"/>
      <c r="BN466" s="800"/>
      <c r="BO466" s="825"/>
      <c r="BP466" s="802"/>
      <c r="BQ466" s="803"/>
    </row>
    <row r="467" spans="1:69">
      <c r="A467" s="1">
        <v>1</v>
      </c>
      <c r="B467" s="1">
        <v>3</v>
      </c>
      <c r="C467" s="2" t="s">
        <v>2208</v>
      </c>
      <c r="D467" s="3" t="s">
        <v>2209</v>
      </c>
      <c r="E467" s="2" t="s">
        <v>2210</v>
      </c>
      <c r="F467" s="4">
        <v>1958</v>
      </c>
      <c r="G467" s="5">
        <v>23496</v>
      </c>
      <c r="H467" s="2"/>
      <c r="I467" s="7">
        <v>45090</v>
      </c>
      <c r="J467" s="8" t="s">
        <v>31265</v>
      </c>
      <c r="K467" s="9">
        <v>2</v>
      </c>
      <c r="L467" s="7">
        <v>45088</v>
      </c>
      <c r="M467" s="10" t="s">
        <v>157</v>
      </c>
      <c r="N467" s="11" t="s">
        <v>288</v>
      </c>
      <c r="O467" s="12" t="s">
        <v>52</v>
      </c>
      <c r="P467" s="2" t="s">
        <v>74</v>
      </c>
      <c r="Q467" s="49" t="s">
        <v>54</v>
      </c>
      <c r="R467" s="13" t="s">
        <v>55</v>
      </c>
      <c r="S467" s="14" t="s">
        <v>2211</v>
      </c>
      <c r="T467" s="15"/>
      <c r="U467" s="50" t="s">
        <v>2209</v>
      </c>
      <c r="V467" s="50" t="s">
        <v>1187</v>
      </c>
      <c r="W467" s="50" t="s">
        <v>2212</v>
      </c>
      <c r="X467" s="51">
        <v>1958</v>
      </c>
      <c r="Y467" s="52">
        <v>24583.32</v>
      </c>
      <c r="Z467" s="50" t="s">
        <v>2213</v>
      </c>
      <c r="BH467" s="825"/>
      <c r="BI467" s="232"/>
      <c r="BJ467" s="796"/>
      <c r="BK467" s="825"/>
      <c r="BL467" s="688"/>
      <c r="BM467" s="799"/>
      <c r="BN467" s="800"/>
      <c r="BO467" s="825"/>
      <c r="BP467" s="802"/>
      <c r="BQ467" s="803"/>
    </row>
    <row r="468" spans="1:69">
      <c r="A468" s="1">
        <v>1</v>
      </c>
      <c r="B468" s="1">
        <v>4</v>
      </c>
      <c r="C468" s="2" t="s">
        <v>2208</v>
      </c>
      <c r="D468" s="3" t="s">
        <v>2214</v>
      </c>
      <c r="E468" s="2" t="s">
        <v>2215</v>
      </c>
      <c r="F468" s="4">
        <v>1958</v>
      </c>
      <c r="G468" s="5">
        <v>23496</v>
      </c>
      <c r="H468" s="2"/>
      <c r="I468" s="7">
        <v>45090</v>
      </c>
      <c r="J468" s="8" t="s">
        <v>32736</v>
      </c>
      <c r="K468" s="9">
        <v>2</v>
      </c>
      <c r="L468" s="7">
        <v>45088</v>
      </c>
      <c r="M468" s="10" t="s">
        <v>157</v>
      </c>
      <c r="N468" s="11" t="s">
        <v>288</v>
      </c>
      <c r="O468" s="12" t="s">
        <v>52</v>
      </c>
      <c r="P468" s="2" t="s">
        <v>74</v>
      </c>
      <c r="Q468" s="49" t="s">
        <v>54</v>
      </c>
      <c r="R468" s="13" t="s">
        <v>55</v>
      </c>
      <c r="S468" s="14" t="s">
        <v>2216</v>
      </c>
      <c r="T468" s="15"/>
      <c r="U468" s="50" t="s">
        <v>2214</v>
      </c>
      <c r="V468" s="50" t="s">
        <v>1187</v>
      </c>
      <c r="W468" s="50" t="s">
        <v>2217</v>
      </c>
      <c r="X468" s="51">
        <v>1958</v>
      </c>
      <c r="Y468" s="52">
        <v>24583.29</v>
      </c>
      <c r="Z468" s="50" t="s">
        <v>2213</v>
      </c>
      <c r="BH468" s="825"/>
      <c r="BI468" s="232"/>
      <c r="BJ468" s="796"/>
      <c r="BK468" s="825"/>
      <c r="BL468" s="688"/>
      <c r="BM468" s="799"/>
      <c r="BN468" s="800"/>
      <c r="BO468" s="825"/>
      <c r="BP468" s="802"/>
      <c r="BQ468" s="803"/>
    </row>
    <row r="469" spans="1:69">
      <c r="A469" s="1">
        <v>1</v>
      </c>
      <c r="B469" s="1">
        <v>2</v>
      </c>
      <c r="C469" s="2" t="s">
        <v>68</v>
      </c>
      <c r="D469" s="3" t="s">
        <v>2218</v>
      </c>
      <c r="E469" s="2" t="s">
        <v>2219</v>
      </c>
      <c r="F469" s="4">
        <v>1960</v>
      </c>
      <c r="G469" s="5">
        <v>23520</v>
      </c>
      <c r="H469" s="6"/>
      <c r="I469" s="7">
        <v>45091</v>
      </c>
      <c r="J469" s="8" t="s">
        <v>32737</v>
      </c>
      <c r="K469" s="9">
        <v>4</v>
      </c>
      <c r="L469" s="7">
        <v>45088</v>
      </c>
      <c r="M469" s="10"/>
      <c r="N469" s="11" t="s">
        <v>95</v>
      </c>
      <c r="O469" s="12" t="s">
        <v>52</v>
      </c>
      <c r="P469" s="8" t="s">
        <v>83</v>
      </c>
      <c r="Q469" s="49" t="s">
        <v>84</v>
      </c>
      <c r="R469" s="13" t="s">
        <v>55</v>
      </c>
      <c r="S469" s="14" t="s">
        <v>2220</v>
      </c>
      <c r="T469" s="15"/>
      <c r="U469" s="50" t="s">
        <v>2218</v>
      </c>
      <c r="V469" s="50" t="s">
        <v>2221</v>
      </c>
      <c r="W469" s="50" t="s">
        <v>2222</v>
      </c>
      <c r="X469" s="51">
        <v>1960</v>
      </c>
      <c r="Y469" s="52">
        <v>24500</v>
      </c>
      <c r="Z469" s="50" t="s">
        <v>2213</v>
      </c>
      <c r="BH469" s="825"/>
      <c r="BI469" s="232"/>
      <c r="BJ469" s="796"/>
      <c r="BK469" s="797"/>
      <c r="BL469" s="688"/>
      <c r="BM469" s="799"/>
      <c r="BN469" s="800"/>
      <c r="BO469" s="801"/>
      <c r="BP469" s="802"/>
      <c r="BQ469" s="803"/>
    </row>
    <row r="470" spans="1:69">
      <c r="A470" s="1">
        <v>2</v>
      </c>
      <c r="B470" s="1">
        <v>3</v>
      </c>
      <c r="C470" s="2" t="s">
        <v>68</v>
      </c>
      <c r="D470" s="3" t="s">
        <v>2223</v>
      </c>
      <c r="E470" s="2" t="s">
        <v>2224</v>
      </c>
      <c r="F470" s="4">
        <v>1958</v>
      </c>
      <c r="G470" s="5">
        <v>23496</v>
      </c>
      <c r="H470" s="6"/>
      <c r="I470" s="7">
        <v>45091</v>
      </c>
      <c r="J470" s="8">
        <v>38</v>
      </c>
      <c r="K470" s="9">
        <v>4</v>
      </c>
      <c r="L470" s="7">
        <v>45088</v>
      </c>
      <c r="M470" s="10" t="s">
        <v>72</v>
      </c>
      <c r="N470" s="11" t="s">
        <v>288</v>
      </c>
      <c r="O470" s="12" t="s">
        <v>52</v>
      </c>
      <c r="P470" s="8" t="s">
        <v>74</v>
      </c>
      <c r="Q470" s="49" t="s">
        <v>54</v>
      </c>
      <c r="R470" s="13" t="s">
        <v>55</v>
      </c>
      <c r="S470" s="14" t="s">
        <v>2225</v>
      </c>
      <c r="T470" s="15"/>
      <c r="U470" s="50" t="s">
        <v>2223</v>
      </c>
      <c r="V470" s="50" t="s">
        <v>1187</v>
      </c>
      <c r="W470" s="50" t="s">
        <v>2226</v>
      </c>
      <c r="X470" s="51">
        <v>1958</v>
      </c>
      <c r="Y470" s="52">
        <v>24563.18</v>
      </c>
      <c r="Z470" s="50" t="s">
        <v>2213</v>
      </c>
      <c r="BH470" s="825"/>
      <c r="BI470" s="232"/>
      <c r="BJ470" s="796"/>
      <c r="BK470" s="797"/>
      <c r="BL470" s="688"/>
      <c r="BM470" s="799"/>
      <c r="BN470" s="800"/>
      <c r="BO470" s="801"/>
      <c r="BP470" s="802"/>
      <c r="BQ470" s="803"/>
    </row>
    <row r="471" spans="1:69">
      <c r="A471" s="1">
        <v>1</v>
      </c>
      <c r="B471" s="1">
        <v>1</v>
      </c>
      <c r="C471" s="2" t="s">
        <v>103</v>
      </c>
      <c r="D471" s="3" t="s">
        <v>2227</v>
      </c>
      <c r="E471" s="2" t="s">
        <v>2228</v>
      </c>
      <c r="F471" s="4">
        <v>1960</v>
      </c>
      <c r="G471" s="5">
        <v>23520</v>
      </c>
      <c r="H471" s="6"/>
      <c r="I471" s="7">
        <v>45091</v>
      </c>
      <c r="J471" s="8" t="s">
        <v>32738</v>
      </c>
      <c r="K471" s="9">
        <v>4</v>
      </c>
      <c r="L471" s="7">
        <v>45086</v>
      </c>
      <c r="M471" s="10"/>
      <c r="N471" s="11" t="s">
        <v>95</v>
      </c>
      <c r="O471" s="12" t="s">
        <v>52</v>
      </c>
      <c r="P471" s="8" t="s">
        <v>83</v>
      </c>
      <c r="Q471" s="49" t="s">
        <v>84</v>
      </c>
      <c r="R471" s="13" t="s">
        <v>55</v>
      </c>
      <c r="S471" s="14" t="s">
        <v>2229</v>
      </c>
      <c r="T471" s="15"/>
      <c r="U471" s="50" t="s">
        <v>2227</v>
      </c>
      <c r="V471" s="50" t="s">
        <v>1187</v>
      </c>
      <c r="W471" s="50" t="s">
        <v>2230</v>
      </c>
      <c r="X471" s="51">
        <v>1960</v>
      </c>
      <c r="Y471" s="52">
        <v>24500</v>
      </c>
      <c r="Z471" s="50" t="s">
        <v>2213</v>
      </c>
      <c r="BH471" s="825"/>
      <c r="BI471" s="232"/>
      <c r="BJ471" s="796"/>
      <c r="BK471" s="797"/>
      <c r="BL471" s="688"/>
      <c r="BM471" s="799"/>
      <c r="BN471" s="800"/>
      <c r="BO471" s="801"/>
      <c r="BP471" s="802"/>
      <c r="BQ471" s="803"/>
    </row>
    <row r="472" spans="1:69">
      <c r="A472" s="1">
        <v>2</v>
      </c>
      <c r="B472" s="1">
        <v>4</v>
      </c>
      <c r="C472" s="2" t="s">
        <v>48</v>
      </c>
      <c r="D472" s="3" t="s">
        <v>2231</v>
      </c>
      <c r="E472" s="2" t="s">
        <v>2232</v>
      </c>
      <c r="F472" s="4">
        <v>1894</v>
      </c>
      <c r="G472" s="6" t="s">
        <v>32739</v>
      </c>
      <c r="H472" s="6" t="s">
        <v>168</v>
      </c>
      <c r="I472" s="7">
        <v>45091</v>
      </c>
      <c r="J472" s="8" t="s">
        <v>837</v>
      </c>
      <c r="K472" s="9">
        <v>3</v>
      </c>
      <c r="L472" s="7">
        <v>45088</v>
      </c>
      <c r="M472" s="10"/>
      <c r="N472" s="11" t="s">
        <v>185</v>
      </c>
      <c r="O472" s="12" t="s">
        <v>52</v>
      </c>
      <c r="P472" s="8" t="s">
        <v>186</v>
      </c>
      <c r="Q472" s="49" t="s">
        <v>54</v>
      </c>
      <c r="R472" s="13" t="s">
        <v>55</v>
      </c>
      <c r="S472" s="14" t="s">
        <v>2233</v>
      </c>
      <c r="T472" s="15"/>
      <c r="U472" s="50" t="s">
        <v>2231</v>
      </c>
      <c r="V472" s="50" t="s">
        <v>2234</v>
      </c>
      <c r="W472" s="50" t="s">
        <v>2235</v>
      </c>
      <c r="X472" s="51">
        <v>1894</v>
      </c>
      <c r="Y472" s="52">
        <v>24228.047999999999</v>
      </c>
      <c r="Z472" s="50" t="s">
        <v>2213</v>
      </c>
      <c r="BH472" s="825"/>
      <c r="BI472" s="232"/>
      <c r="BJ472" s="796"/>
      <c r="BK472" s="797"/>
      <c r="BL472" s="688"/>
      <c r="BM472" s="799"/>
      <c r="BN472" s="800"/>
      <c r="BO472" s="801"/>
      <c r="BP472" s="802"/>
      <c r="BQ472" s="803"/>
    </row>
    <row r="473" spans="1:69">
      <c r="A473" s="1">
        <v>2</v>
      </c>
      <c r="B473" s="1">
        <v>5</v>
      </c>
      <c r="C473" s="2" t="s">
        <v>48</v>
      </c>
      <c r="D473" s="3" t="s">
        <v>2236</v>
      </c>
      <c r="E473" s="2" t="s">
        <v>2237</v>
      </c>
      <c r="F473" s="4">
        <v>1568</v>
      </c>
      <c r="G473" s="5">
        <v>23520</v>
      </c>
      <c r="H473" s="6" t="s">
        <v>168</v>
      </c>
      <c r="I473" s="7">
        <v>45091</v>
      </c>
      <c r="J473" s="8">
        <v>39</v>
      </c>
      <c r="K473" s="9">
        <v>2</v>
      </c>
      <c r="L473" s="7">
        <v>45089</v>
      </c>
      <c r="M473" s="10"/>
      <c r="N473" s="11" t="s">
        <v>95</v>
      </c>
      <c r="O473" s="12" t="s">
        <v>52</v>
      </c>
      <c r="P473" s="2" t="s">
        <v>112</v>
      </c>
      <c r="Q473" s="49" t="s">
        <v>84</v>
      </c>
      <c r="R473" s="13" t="s">
        <v>55</v>
      </c>
      <c r="S473" s="14" t="s">
        <v>2238</v>
      </c>
      <c r="T473" s="15"/>
      <c r="U473" s="50" t="s">
        <v>2236</v>
      </c>
      <c r="V473" s="50" t="s">
        <v>2221</v>
      </c>
      <c r="W473" s="50" t="s">
        <v>2239</v>
      </c>
      <c r="X473" s="51">
        <v>1568</v>
      </c>
      <c r="Y473" s="52">
        <v>24304</v>
      </c>
      <c r="Z473" s="50" t="s">
        <v>2213</v>
      </c>
      <c r="BH473" s="825"/>
      <c r="BI473" s="232"/>
      <c r="BJ473" s="796"/>
      <c r="BK473" s="797"/>
      <c r="BL473" s="688"/>
      <c r="BM473" s="799"/>
      <c r="BN473" s="800"/>
      <c r="BO473" s="825"/>
      <c r="BP473" s="802"/>
      <c r="BQ473" s="803"/>
    </row>
    <row r="474" spans="1:69">
      <c r="A474" s="1">
        <v>2</v>
      </c>
      <c r="B474" s="1">
        <v>1</v>
      </c>
      <c r="C474" s="2" t="s">
        <v>48</v>
      </c>
      <c r="D474" s="3" t="s">
        <v>2240</v>
      </c>
      <c r="E474" s="2" t="s">
        <v>2241</v>
      </c>
      <c r="F474" s="4">
        <v>1960</v>
      </c>
      <c r="G474" s="5">
        <v>23520</v>
      </c>
      <c r="H474" s="6" t="s">
        <v>168</v>
      </c>
      <c r="I474" s="7">
        <v>45092</v>
      </c>
      <c r="J474" s="8" t="s">
        <v>854</v>
      </c>
      <c r="K474" s="9">
        <v>2</v>
      </c>
      <c r="L474" s="7">
        <v>45089</v>
      </c>
      <c r="M474" s="10"/>
      <c r="N474" s="11" t="s">
        <v>95</v>
      </c>
      <c r="O474" s="12" t="s">
        <v>52</v>
      </c>
      <c r="P474" s="2" t="s">
        <v>83</v>
      </c>
      <c r="Q474" s="49" t="s">
        <v>84</v>
      </c>
      <c r="R474" s="13" t="s">
        <v>55</v>
      </c>
      <c r="S474" s="14" t="s">
        <v>2242</v>
      </c>
      <c r="T474" s="15"/>
      <c r="U474" s="50" t="s">
        <v>2240</v>
      </c>
      <c r="V474" s="50" t="s">
        <v>2221</v>
      </c>
      <c r="W474" s="50" t="s">
        <v>2243</v>
      </c>
      <c r="X474" s="51">
        <v>1960</v>
      </c>
      <c r="Y474" s="52">
        <v>24500</v>
      </c>
      <c r="Z474" s="50" t="s">
        <v>2213</v>
      </c>
      <c r="BH474" s="825"/>
      <c r="BI474" s="232"/>
      <c r="BJ474" s="796"/>
      <c r="BK474" s="797"/>
      <c r="BL474" s="688"/>
      <c r="BM474" s="799"/>
      <c r="BN474" s="800"/>
      <c r="BO474" s="825"/>
      <c r="BP474" s="802"/>
      <c r="BQ474" s="803"/>
    </row>
    <row r="475" spans="1:69">
      <c r="A475" s="1">
        <v>1</v>
      </c>
      <c r="B475" s="1">
        <v>14</v>
      </c>
      <c r="C475" s="2" t="s">
        <v>68</v>
      </c>
      <c r="D475" s="3" t="s">
        <v>2244</v>
      </c>
      <c r="E475" s="2" t="s">
        <v>2245</v>
      </c>
      <c r="F475" s="4">
        <v>1925</v>
      </c>
      <c r="G475" s="5">
        <v>23100</v>
      </c>
      <c r="H475" s="6"/>
      <c r="I475" s="7">
        <v>45093</v>
      </c>
      <c r="J475" s="8" t="s">
        <v>2246</v>
      </c>
      <c r="K475" s="9">
        <v>2</v>
      </c>
      <c r="L475" s="7">
        <v>45091</v>
      </c>
      <c r="M475" s="10"/>
      <c r="N475" s="11" t="s">
        <v>604</v>
      </c>
      <c r="O475" s="12" t="s">
        <v>52</v>
      </c>
      <c r="P475" s="8" t="s">
        <v>2247</v>
      </c>
      <c r="Q475" s="49" t="s">
        <v>54</v>
      </c>
      <c r="R475" s="13" t="s">
        <v>64</v>
      </c>
      <c r="S475" s="14" t="s">
        <v>2248</v>
      </c>
      <c r="T475" s="49"/>
      <c r="U475" s="50" t="s">
        <v>2244</v>
      </c>
      <c r="V475" s="50" t="s">
        <v>944</v>
      </c>
      <c r="W475" s="63" t="s">
        <v>2249</v>
      </c>
      <c r="X475" s="64">
        <v>1925</v>
      </c>
      <c r="Y475" s="52">
        <v>24640</v>
      </c>
      <c r="Z475" s="50" t="s">
        <v>30200</v>
      </c>
      <c r="BH475" s="825"/>
      <c r="BI475" s="232"/>
      <c r="BJ475" s="796"/>
      <c r="BK475" s="797"/>
      <c r="BL475" s="688"/>
      <c r="BM475" s="799"/>
      <c r="BN475" s="800"/>
      <c r="BO475" s="801"/>
      <c r="BP475" s="802"/>
      <c r="BQ475" s="803"/>
    </row>
    <row r="476" spans="1:69">
      <c r="A476" s="1">
        <v>1</v>
      </c>
      <c r="B476" s="1">
        <v>15</v>
      </c>
      <c r="C476" s="2" t="s">
        <v>68</v>
      </c>
      <c r="D476" s="3" t="s">
        <v>2250</v>
      </c>
      <c r="E476" s="2" t="s">
        <v>2251</v>
      </c>
      <c r="F476" s="4">
        <v>1925</v>
      </c>
      <c r="G476" s="5">
        <v>23100</v>
      </c>
      <c r="H476" s="6"/>
      <c r="I476" s="7">
        <v>45093</v>
      </c>
      <c r="J476" s="8" t="s">
        <v>875</v>
      </c>
      <c r="K476" s="9">
        <v>3</v>
      </c>
      <c r="L476" s="7">
        <v>45091</v>
      </c>
      <c r="M476" s="62"/>
      <c r="N476" s="11" t="s">
        <v>604</v>
      </c>
      <c r="O476" s="12" t="s">
        <v>52</v>
      </c>
      <c r="P476" s="8" t="s">
        <v>2247</v>
      </c>
      <c r="Q476" s="49" t="s">
        <v>54</v>
      </c>
      <c r="R476" s="13" t="s">
        <v>64</v>
      </c>
      <c r="S476" s="14" t="s">
        <v>2252</v>
      </c>
      <c r="T476" s="15"/>
      <c r="U476" s="50" t="s">
        <v>2250</v>
      </c>
      <c r="V476" s="50" t="s">
        <v>944</v>
      </c>
      <c r="W476" s="50" t="s">
        <v>2253</v>
      </c>
      <c r="X476" s="51">
        <v>1925</v>
      </c>
      <c r="Y476" s="52">
        <v>24640</v>
      </c>
      <c r="Z476" s="50" t="s">
        <v>30200</v>
      </c>
      <c r="BH476" s="825"/>
      <c r="BI476" s="232"/>
      <c r="BJ476" s="796"/>
      <c r="BK476" s="797"/>
      <c r="BL476" s="688"/>
      <c r="BM476" s="799"/>
      <c r="BN476" s="800"/>
      <c r="BO476" s="801"/>
      <c r="BP476" s="802"/>
      <c r="BQ476" s="803"/>
    </row>
    <row r="477" spans="1:69">
      <c r="A477" s="1">
        <v>2</v>
      </c>
      <c r="B477" s="1">
        <v>1</v>
      </c>
      <c r="C477" s="2" t="s">
        <v>301</v>
      </c>
      <c r="D477" s="3" t="s">
        <v>30669</v>
      </c>
      <c r="E477" s="2" t="s">
        <v>2254</v>
      </c>
      <c r="F477" s="4">
        <v>1925</v>
      </c>
      <c r="G477" s="5">
        <v>23100</v>
      </c>
      <c r="H477" s="6"/>
      <c r="I477" s="7">
        <v>45096</v>
      </c>
      <c r="J477" s="8" t="s">
        <v>30670</v>
      </c>
      <c r="K477" s="9">
        <v>4</v>
      </c>
      <c r="L477" s="7">
        <v>45091</v>
      </c>
      <c r="M477" s="10"/>
      <c r="N477" s="11" t="s">
        <v>604</v>
      </c>
      <c r="O477" s="12" t="s">
        <v>52</v>
      </c>
      <c r="P477" s="8" t="s">
        <v>63</v>
      </c>
      <c r="Q477" s="49" t="s">
        <v>54</v>
      </c>
      <c r="R477" s="13" t="s">
        <v>64</v>
      </c>
      <c r="S477" s="14" t="s">
        <v>2255</v>
      </c>
      <c r="T477" s="49"/>
      <c r="U477" s="50" t="s">
        <v>2256</v>
      </c>
      <c r="V477" s="50" t="s">
        <v>944</v>
      </c>
      <c r="W477" s="63" t="s">
        <v>2257</v>
      </c>
      <c r="X477" s="64">
        <v>1925</v>
      </c>
      <c r="Y477" s="52">
        <v>24640</v>
      </c>
      <c r="Z477" s="50" t="s">
        <v>2258</v>
      </c>
      <c r="BH477" s="825"/>
      <c r="BI477" s="232"/>
      <c r="BJ477" s="796"/>
      <c r="BK477" s="797"/>
      <c r="BL477" s="688"/>
      <c r="BM477" s="799"/>
      <c r="BN477" s="800"/>
      <c r="BO477" s="801"/>
      <c r="BP477" s="802"/>
      <c r="BQ477" s="803"/>
    </row>
    <row r="478" spans="1:69">
      <c r="A478" s="1">
        <v>2</v>
      </c>
      <c r="B478" s="1">
        <v>2</v>
      </c>
      <c r="C478" s="2" t="s">
        <v>301</v>
      </c>
      <c r="D478" s="3" t="s">
        <v>2259</v>
      </c>
      <c r="E478" s="2" t="s">
        <v>2260</v>
      </c>
      <c r="F478" s="4">
        <v>2300</v>
      </c>
      <c r="G478" s="5">
        <v>23000</v>
      </c>
      <c r="H478" s="6"/>
      <c r="I478" s="7">
        <v>45096</v>
      </c>
      <c r="J478" s="8">
        <v>17</v>
      </c>
      <c r="K478" s="9">
        <v>3</v>
      </c>
      <c r="L478" s="7">
        <v>45091</v>
      </c>
      <c r="M478" s="10"/>
      <c r="N478" s="11" t="s">
        <v>120</v>
      </c>
      <c r="O478" s="12" t="s">
        <v>52</v>
      </c>
      <c r="P478" s="2" t="s">
        <v>121</v>
      </c>
      <c r="Q478" s="49" t="s">
        <v>84</v>
      </c>
      <c r="R478" s="13" t="s">
        <v>32740</v>
      </c>
      <c r="S478" s="14" t="s">
        <v>2261</v>
      </c>
      <c r="T478" s="15"/>
      <c r="U478" s="50" t="s">
        <v>2259</v>
      </c>
      <c r="V478" s="50" t="s">
        <v>2262</v>
      </c>
      <c r="W478" s="50" t="s">
        <v>2263</v>
      </c>
      <c r="X478" s="51">
        <v>2300</v>
      </c>
      <c r="Y478" s="52">
        <v>23805</v>
      </c>
      <c r="Z478" s="50" t="s">
        <v>2264</v>
      </c>
      <c r="BH478" s="825"/>
      <c r="BI478" s="232"/>
      <c r="BJ478" s="796"/>
      <c r="BK478" s="797"/>
      <c r="BL478" s="688"/>
      <c r="BM478" s="799"/>
      <c r="BN478" s="800"/>
      <c r="BO478" s="825"/>
      <c r="BP478" s="802"/>
      <c r="BQ478" s="803"/>
    </row>
    <row r="479" spans="1:69">
      <c r="A479" s="1">
        <v>0</v>
      </c>
      <c r="B479" s="1">
        <v>2</v>
      </c>
      <c r="C479" s="2" t="s">
        <v>589</v>
      </c>
      <c r="D479" s="3" t="s">
        <v>2265</v>
      </c>
      <c r="E479" s="2" t="s">
        <v>2266</v>
      </c>
      <c r="F479" s="4">
        <v>1939</v>
      </c>
      <c r="G479" s="5">
        <v>23268</v>
      </c>
      <c r="H479" s="6"/>
      <c r="I479" s="7">
        <v>45097</v>
      </c>
      <c r="J479" s="8" t="s">
        <v>31266</v>
      </c>
      <c r="K479" s="9">
        <v>4</v>
      </c>
      <c r="L479" s="7">
        <v>45071</v>
      </c>
      <c r="M479" s="10" t="s">
        <v>136</v>
      </c>
      <c r="N479" s="11" t="s">
        <v>674</v>
      </c>
      <c r="O479" s="12" t="s">
        <v>52</v>
      </c>
      <c r="P479" s="2" t="s">
        <v>74</v>
      </c>
      <c r="Q479" s="49"/>
      <c r="R479" s="13" t="s">
        <v>55</v>
      </c>
      <c r="S479" s="14" t="s">
        <v>2267</v>
      </c>
      <c r="T479" s="15"/>
      <c r="U479" s="50" t="s">
        <v>2265</v>
      </c>
      <c r="V479" s="50" t="s">
        <v>932</v>
      </c>
      <c r="W479" s="63" t="s">
        <v>2268</v>
      </c>
      <c r="X479" s="64">
        <v>1939</v>
      </c>
      <c r="Y479" s="52">
        <v>24344.71</v>
      </c>
      <c r="Z479" s="50" t="s">
        <v>30196</v>
      </c>
      <c r="BH479" s="825"/>
      <c r="BI479" s="232"/>
      <c r="BJ479" s="796"/>
      <c r="BK479" s="797"/>
      <c r="BL479" s="688"/>
      <c r="BM479" s="799"/>
      <c r="BN479" s="800"/>
      <c r="BO479" s="825"/>
      <c r="BP479" s="802"/>
      <c r="BQ479" s="803"/>
    </row>
    <row r="480" spans="1:69">
      <c r="A480" s="1">
        <v>0</v>
      </c>
      <c r="B480" s="1">
        <v>1</v>
      </c>
      <c r="C480" s="2" t="s">
        <v>589</v>
      </c>
      <c r="D480" s="3" t="s">
        <v>2269</v>
      </c>
      <c r="E480" s="2" t="s">
        <v>2270</v>
      </c>
      <c r="F480" s="4">
        <v>1846</v>
      </c>
      <c r="G480" s="5">
        <v>22152</v>
      </c>
      <c r="H480" s="6"/>
      <c r="I480" s="7">
        <v>45097</v>
      </c>
      <c r="J480" s="8" t="s">
        <v>30201</v>
      </c>
      <c r="K480" s="9">
        <v>3</v>
      </c>
      <c r="L480" s="7">
        <v>45077</v>
      </c>
      <c r="M480" s="10" t="s">
        <v>136</v>
      </c>
      <c r="N480" s="11" t="s">
        <v>73</v>
      </c>
      <c r="O480" s="12" t="s">
        <v>52</v>
      </c>
      <c r="P480" s="8" t="s">
        <v>74</v>
      </c>
      <c r="Q480" s="49"/>
      <c r="R480" s="13" t="s">
        <v>55</v>
      </c>
      <c r="S480" s="14" t="s">
        <v>2271</v>
      </c>
      <c r="T480" s="15"/>
      <c r="U480" s="50" t="s">
        <v>2269</v>
      </c>
      <c r="V480" s="50" t="s">
        <v>860</v>
      </c>
      <c r="W480" s="50" t="s">
        <v>2272</v>
      </c>
      <c r="X480" s="51">
        <v>1846</v>
      </c>
      <c r="Y480" s="52">
        <v>23177.11</v>
      </c>
      <c r="Z480" s="50" t="s">
        <v>30190</v>
      </c>
      <c r="BH480" s="825"/>
      <c r="BI480" s="232"/>
      <c r="BJ480" s="796"/>
      <c r="BK480" s="797"/>
      <c r="BL480" s="688"/>
      <c r="BM480" s="799"/>
      <c r="BN480" s="800"/>
      <c r="BO480" s="801"/>
      <c r="BP480" s="802"/>
      <c r="BQ480" s="803"/>
    </row>
    <row r="481" spans="1:69">
      <c r="A481" s="1">
        <v>0</v>
      </c>
      <c r="B481" s="1">
        <v>3</v>
      </c>
      <c r="C481" s="2" t="s">
        <v>589</v>
      </c>
      <c r="D481" s="3" t="s">
        <v>2273</v>
      </c>
      <c r="E481" s="2" t="s">
        <v>2274</v>
      </c>
      <c r="F481" s="4">
        <v>1837</v>
      </c>
      <c r="G481" s="5">
        <v>22044</v>
      </c>
      <c r="H481" s="6"/>
      <c r="I481" s="7">
        <v>45097</v>
      </c>
      <c r="J481" s="8" t="s">
        <v>30671</v>
      </c>
      <c r="K481" s="9">
        <v>3</v>
      </c>
      <c r="L481" s="7">
        <v>45077</v>
      </c>
      <c r="M481" s="10" t="s">
        <v>136</v>
      </c>
      <c r="N481" s="11" t="s">
        <v>73</v>
      </c>
      <c r="O481" s="12" t="s">
        <v>52</v>
      </c>
      <c r="P481" s="2" t="s">
        <v>74</v>
      </c>
      <c r="Q481" s="49"/>
      <c r="R481" s="13" t="s">
        <v>55</v>
      </c>
      <c r="S481" s="14" t="s">
        <v>2275</v>
      </c>
      <c r="T481" s="49"/>
      <c r="U481" s="50" t="s">
        <v>2273</v>
      </c>
      <c r="V481" s="50" t="s">
        <v>2053</v>
      </c>
      <c r="W481" s="50" t="s">
        <v>2276</v>
      </c>
      <c r="X481" s="51">
        <v>1837</v>
      </c>
      <c r="Y481" s="52">
        <v>23064.31</v>
      </c>
      <c r="Z481" s="50" t="s">
        <v>30196</v>
      </c>
      <c r="BH481" s="825"/>
      <c r="BI481" s="232"/>
      <c r="BJ481" s="796"/>
      <c r="BK481" s="797"/>
      <c r="BL481" s="688"/>
      <c r="BM481" s="799"/>
      <c r="BN481" s="800"/>
      <c r="BO481" s="825"/>
      <c r="BP481" s="802"/>
      <c r="BQ481" s="803"/>
    </row>
    <row r="482" spans="1:69">
      <c r="A482" s="1">
        <v>0</v>
      </c>
      <c r="B482" s="1">
        <v>4</v>
      </c>
      <c r="C482" s="2" t="s">
        <v>589</v>
      </c>
      <c r="D482" s="3" t="s">
        <v>2277</v>
      </c>
      <c r="E482" s="2" t="s">
        <v>2278</v>
      </c>
      <c r="F482" s="4">
        <v>1839</v>
      </c>
      <c r="G482" s="5">
        <v>22068</v>
      </c>
      <c r="H482" s="6"/>
      <c r="I482" s="7">
        <v>45097</v>
      </c>
      <c r="J482" s="8" t="s">
        <v>31267</v>
      </c>
      <c r="K482" s="9">
        <v>3</v>
      </c>
      <c r="L482" s="7">
        <v>45077</v>
      </c>
      <c r="M482" s="10" t="s">
        <v>136</v>
      </c>
      <c r="N482" s="11" t="s">
        <v>73</v>
      </c>
      <c r="O482" s="12" t="s">
        <v>52</v>
      </c>
      <c r="P482" s="8" t="s">
        <v>74</v>
      </c>
      <c r="Q482" s="49"/>
      <c r="R482" s="13" t="s">
        <v>55</v>
      </c>
      <c r="S482" s="14" t="s">
        <v>2279</v>
      </c>
      <c r="T482" s="15"/>
      <c r="U482" s="50" t="s">
        <v>2277</v>
      </c>
      <c r="V482" s="50" t="s">
        <v>2053</v>
      </c>
      <c r="W482" s="50" t="s">
        <v>2280</v>
      </c>
      <c r="X482" s="51">
        <v>1839</v>
      </c>
      <c r="Y482" s="52">
        <v>23089.25</v>
      </c>
      <c r="Z482" s="50" t="s">
        <v>30196</v>
      </c>
      <c r="BH482" s="825"/>
      <c r="BI482" s="232"/>
      <c r="BJ482" s="796"/>
      <c r="BK482" s="797"/>
      <c r="BL482" s="688"/>
      <c r="BM482" s="799"/>
      <c r="BN482" s="800"/>
      <c r="BO482" s="801"/>
      <c r="BP482" s="802"/>
      <c r="BQ482" s="803"/>
    </row>
    <row r="483" spans="1:69">
      <c r="A483" s="1">
        <v>0</v>
      </c>
      <c r="B483" s="1">
        <v>7</v>
      </c>
      <c r="C483" s="2" t="s">
        <v>589</v>
      </c>
      <c r="D483" s="3" t="s">
        <v>2281</v>
      </c>
      <c r="E483" s="2" t="s">
        <v>2282</v>
      </c>
      <c r="F483" s="4">
        <v>1939</v>
      </c>
      <c r="G483" s="5">
        <v>23268</v>
      </c>
      <c r="H483" s="6"/>
      <c r="I483" s="7">
        <v>45097</v>
      </c>
      <c r="J483" s="8" t="s">
        <v>30672</v>
      </c>
      <c r="K483" s="9">
        <v>2</v>
      </c>
      <c r="L483" s="7">
        <v>45078</v>
      </c>
      <c r="M483" s="10" t="s">
        <v>136</v>
      </c>
      <c r="N483" s="11" t="s">
        <v>288</v>
      </c>
      <c r="O483" s="12" t="s">
        <v>52</v>
      </c>
      <c r="P483" s="2" t="s">
        <v>74</v>
      </c>
      <c r="Q483" s="49"/>
      <c r="R483" s="13" t="s">
        <v>55</v>
      </c>
      <c r="S483" s="14" t="s">
        <v>2283</v>
      </c>
      <c r="T483" s="15"/>
      <c r="U483" s="50" t="s">
        <v>2281</v>
      </c>
      <c r="V483" s="65" t="s">
        <v>1056</v>
      </c>
      <c r="W483" s="63" t="s">
        <v>2284</v>
      </c>
      <c r="X483" s="64">
        <v>1939</v>
      </c>
      <c r="Y483" s="52">
        <v>24344.74</v>
      </c>
      <c r="Z483" s="50" t="s">
        <v>32732</v>
      </c>
      <c r="BH483" s="825"/>
      <c r="BI483" s="232"/>
      <c r="BJ483" s="796"/>
      <c r="BK483" s="797"/>
      <c r="BL483" s="688"/>
      <c r="BM483" s="799"/>
      <c r="BN483" s="800"/>
      <c r="BO483" s="825"/>
      <c r="BP483" s="802"/>
      <c r="BQ483" s="803"/>
    </row>
    <row r="484" spans="1:69">
      <c r="A484" s="1">
        <v>0</v>
      </c>
      <c r="B484" s="1">
        <v>5</v>
      </c>
      <c r="C484" s="2" t="s">
        <v>589</v>
      </c>
      <c r="D484" s="3" t="s">
        <v>2285</v>
      </c>
      <c r="E484" s="2" t="s">
        <v>2286</v>
      </c>
      <c r="F484" s="4">
        <v>1939</v>
      </c>
      <c r="G484" s="5">
        <v>23268</v>
      </c>
      <c r="H484" s="6"/>
      <c r="I484" s="7">
        <v>45097</v>
      </c>
      <c r="J484" s="8" t="s">
        <v>30202</v>
      </c>
      <c r="K484" s="9">
        <v>2</v>
      </c>
      <c r="L484" s="7">
        <v>45078</v>
      </c>
      <c r="M484" s="10" t="s">
        <v>136</v>
      </c>
      <c r="N484" s="11" t="s">
        <v>288</v>
      </c>
      <c r="O484" s="12" t="s">
        <v>52</v>
      </c>
      <c r="P484" s="8" t="s">
        <v>74</v>
      </c>
      <c r="Q484" s="49"/>
      <c r="R484" s="13" t="s">
        <v>55</v>
      </c>
      <c r="S484" s="14" t="s">
        <v>2287</v>
      </c>
      <c r="T484" s="15"/>
      <c r="U484" s="50" t="s">
        <v>2285</v>
      </c>
      <c r="V484" s="50" t="s">
        <v>986</v>
      </c>
      <c r="W484" s="50" t="s">
        <v>2288</v>
      </c>
      <c r="X484" s="64">
        <v>1939</v>
      </c>
      <c r="Y484" s="52">
        <v>25125.91</v>
      </c>
      <c r="Z484" s="50" t="s">
        <v>30673</v>
      </c>
      <c r="BH484" s="825"/>
      <c r="BI484" s="232"/>
      <c r="BJ484" s="796"/>
      <c r="BK484" s="797"/>
      <c r="BL484" s="688"/>
      <c r="BM484" s="799"/>
      <c r="BN484" s="800"/>
      <c r="BO484" s="801"/>
      <c r="BP484" s="802"/>
      <c r="BQ484" s="803"/>
    </row>
    <row r="485" spans="1:69">
      <c r="A485" s="1">
        <v>0</v>
      </c>
      <c r="B485" s="1">
        <v>6</v>
      </c>
      <c r="C485" s="2" t="s">
        <v>589</v>
      </c>
      <c r="D485" s="3" t="s">
        <v>2289</v>
      </c>
      <c r="E485" s="2" t="s">
        <v>2290</v>
      </c>
      <c r="F485" s="4">
        <v>1829</v>
      </c>
      <c r="G485" s="5">
        <v>21948</v>
      </c>
      <c r="H485" s="6"/>
      <c r="I485" s="7">
        <v>45097</v>
      </c>
      <c r="J485" s="8" t="s">
        <v>30674</v>
      </c>
      <c r="K485" s="9">
        <v>2</v>
      </c>
      <c r="L485" s="7">
        <v>45080</v>
      </c>
      <c r="M485" s="10" t="s">
        <v>136</v>
      </c>
      <c r="N485" s="11" t="s">
        <v>73</v>
      </c>
      <c r="O485" s="12" t="s">
        <v>52</v>
      </c>
      <c r="P485" s="8" t="s">
        <v>74</v>
      </c>
      <c r="Q485" s="49"/>
      <c r="R485" s="13" t="s">
        <v>55</v>
      </c>
      <c r="S485" s="14" t="s">
        <v>2291</v>
      </c>
      <c r="T485" s="15"/>
      <c r="U485" s="50" t="s">
        <v>2289</v>
      </c>
      <c r="V485" s="65" t="s">
        <v>1056</v>
      </c>
      <c r="W485" s="50" t="s">
        <v>2292</v>
      </c>
      <c r="X485" s="51">
        <v>1899</v>
      </c>
      <c r="Y485" s="52">
        <v>23842.54</v>
      </c>
      <c r="Z485" s="50" t="s">
        <v>30199</v>
      </c>
      <c r="BH485" s="825"/>
      <c r="BI485" s="232"/>
      <c r="BJ485" s="796"/>
      <c r="BK485" s="797"/>
      <c r="BL485" s="688"/>
      <c r="BM485" s="799"/>
      <c r="BN485" s="800"/>
      <c r="BO485" s="801"/>
      <c r="BP485" s="802"/>
      <c r="BQ485" s="803"/>
    </row>
    <row r="486" spans="1:69">
      <c r="A486" s="1">
        <v>0</v>
      </c>
      <c r="B486" s="1">
        <v>8</v>
      </c>
      <c r="C486" s="2" t="s">
        <v>589</v>
      </c>
      <c r="D486" s="3" t="s">
        <v>2293</v>
      </c>
      <c r="E486" s="2" t="s">
        <v>2294</v>
      </c>
      <c r="F486" s="4">
        <v>1843</v>
      </c>
      <c r="G486" s="5">
        <v>22116</v>
      </c>
      <c r="H486" s="6"/>
      <c r="I486" s="7">
        <v>45097</v>
      </c>
      <c r="J486" s="8" t="s">
        <v>30082</v>
      </c>
      <c r="K486" s="9">
        <v>2</v>
      </c>
      <c r="L486" s="7">
        <v>45080</v>
      </c>
      <c r="M486" s="10" t="s">
        <v>136</v>
      </c>
      <c r="N486" s="11" t="s">
        <v>73</v>
      </c>
      <c r="O486" s="12" t="s">
        <v>52</v>
      </c>
      <c r="P486" s="2" t="s">
        <v>74</v>
      </c>
      <c r="Q486" s="49"/>
      <c r="R486" s="13" t="s">
        <v>55</v>
      </c>
      <c r="S486" s="14" t="s">
        <v>2295</v>
      </c>
      <c r="T486" s="15"/>
      <c r="U486" s="50" t="s">
        <v>2293</v>
      </c>
      <c r="V486" s="65" t="s">
        <v>1056</v>
      </c>
      <c r="W486" s="50" t="s">
        <v>2296</v>
      </c>
      <c r="X486" s="51">
        <v>1843</v>
      </c>
      <c r="Y486" s="52">
        <v>23139.7</v>
      </c>
      <c r="Z486" s="50" t="s">
        <v>30199</v>
      </c>
      <c r="BH486" s="825"/>
      <c r="BI486" s="232"/>
      <c r="BJ486" s="796"/>
      <c r="BK486" s="797"/>
      <c r="BL486" s="688"/>
      <c r="BM486" s="799"/>
      <c r="BN486" s="800"/>
      <c r="BO486" s="825"/>
      <c r="BP486" s="802"/>
      <c r="BQ486" s="803"/>
    </row>
    <row r="487" spans="1:69">
      <c r="A487" s="1">
        <v>0</v>
      </c>
      <c r="B487" s="1">
        <v>1</v>
      </c>
      <c r="C487" s="2" t="s">
        <v>103</v>
      </c>
      <c r="D487" s="3" t="s">
        <v>2297</v>
      </c>
      <c r="E487" s="2" t="s">
        <v>32741</v>
      </c>
      <c r="F487" s="4">
        <v>1960</v>
      </c>
      <c r="G487" s="5">
        <v>23520</v>
      </c>
      <c r="H487" s="6"/>
      <c r="I487" s="7">
        <v>45098</v>
      </c>
      <c r="J487" s="8">
        <v>25</v>
      </c>
      <c r="K487" s="9">
        <v>4</v>
      </c>
      <c r="L487" s="7">
        <v>45089</v>
      </c>
      <c r="M487" s="10"/>
      <c r="N487" s="11" t="s">
        <v>82</v>
      </c>
      <c r="O487" s="12" t="s">
        <v>52</v>
      </c>
      <c r="P487" s="2" t="s">
        <v>83</v>
      </c>
      <c r="Q487" s="49" t="s">
        <v>31106</v>
      </c>
      <c r="R487" s="13" t="s">
        <v>55</v>
      </c>
      <c r="S487" s="14" t="s">
        <v>2298</v>
      </c>
      <c r="T487" s="15"/>
      <c r="U487" s="50" t="s">
        <v>2297</v>
      </c>
      <c r="V487" s="50" t="s">
        <v>1278</v>
      </c>
      <c r="W487" s="63" t="s">
        <v>2299</v>
      </c>
      <c r="X487" s="64">
        <v>1960</v>
      </c>
      <c r="Y487" s="52">
        <v>24500</v>
      </c>
      <c r="Z487" s="50" t="s">
        <v>2300</v>
      </c>
      <c r="BH487" s="825"/>
      <c r="BI487" s="232"/>
      <c r="BJ487" s="796"/>
      <c r="BK487" s="797"/>
      <c r="BL487" s="688"/>
      <c r="BM487" s="799"/>
      <c r="BN487" s="800"/>
      <c r="BO487" s="825"/>
      <c r="BP487" s="802"/>
      <c r="BQ487" s="803"/>
    </row>
    <row r="488" spans="1:69">
      <c r="A488" s="1">
        <v>0</v>
      </c>
      <c r="B488" s="1">
        <v>2</v>
      </c>
      <c r="C488" s="2" t="s">
        <v>103</v>
      </c>
      <c r="D488" s="3" t="s">
        <v>2301</v>
      </c>
      <c r="E488" s="2" t="s">
        <v>2302</v>
      </c>
      <c r="F488" s="4">
        <v>1960</v>
      </c>
      <c r="G488" s="5">
        <v>23520</v>
      </c>
      <c r="H488" s="6"/>
      <c r="I488" s="7">
        <v>45098</v>
      </c>
      <c r="J488" s="8" t="s">
        <v>913</v>
      </c>
      <c r="K488" s="9">
        <v>3</v>
      </c>
      <c r="L488" s="7">
        <v>45089</v>
      </c>
      <c r="M488" s="10"/>
      <c r="N488" s="11" t="s">
        <v>95</v>
      </c>
      <c r="O488" s="12" t="s">
        <v>52</v>
      </c>
      <c r="P488" s="2" t="s">
        <v>83</v>
      </c>
      <c r="Q488" s="49" t="s">
        <v>32422</v>
      </c>
      <c r="R488" s="13" t="s">
        <v>55</v>
      </c>
      <c r="S488" s="14" t="s">
        <v>2303</v>
      </c>
      <c r="T488" s="15"/>
      <c r="U488" s="50" t="s">
        <v>2301</v>
      </c>
      <c r="V488" s="50" t="s">
        <v>1278</v>
      </c>
      <c r="W488" s="50" t="s">
        <v>2304</v>
      </c>
      <c r="X488" s="51">
        <v>1960</v>
      </c>
      <c r="Y488" s="52">
        <v>24500</v>
      </c>
      <c r="Z488" s="50" t="s">
        <v>2300</v>
      </c>
      <c r="BH488" s="825"/>
      <c r="BI488" s="232"/>
      <c r="BJ488" s="796"/>
      <c r="BK488" s="797"/>
      <c r="BL488" s="688"/>
      <c r="BM488" s="799"/>
      <c r="BN488" s="800"/>
      <c r="BO488" s="825"/>
      <c r="BP488" s="802"/>
      <c r="BQ488" s="803"/>
    </row>
    <row r="489" spans="1:69">
      <c r="A489" s="1">
        <v>0</v>
      </c>
      <c r="B489" s="1">
        <v>3</v>
      </c>
      <c r="C489" s="2" t="s">
        <v>78</v>
      </c>
      <c r="D489" s="3" t="s">
        <v>2305</v>
      </c>
      <c r="E489" s="2" t="s">
        <v>2306</v>
      </c>
      <c r="F489" s="4">
        <v>1958</v>
      </c>
      <c r="G489" s="5">
        <v>23496</v>
      </c>
      <c r="H489" s="6"/>
      <c r="I489" s="7">
        <v>45098</v>
      </c>
      <c r="J489" s="8" t="s">
        <v>897</v>
      </c>
      <c r="K489" s="9">
        <v>1</v>
      </c>
      <c r="L489" s="7">
        <v>45094</v>
      </c>
      <c r="M489" s="10"/>
      <c r="N489" s="11" t="s">
        <v>73</v>
      </c>
      <c r="O489" s="12" t="s">
        <v>52</v>
      </c>
      <c r="P489" s="8" t="s">
        <v>74</v>
      </c>
      <c r="Q489" s="49" t="s">
        <v>54</v>
      </c>
      <c r="R489" s="13" t="s">
        <v>55</v>
      </c>
      <c r="S489" s="14" t="s">
        <v>2307</v>
      </c>
      <c r="T489" s="15"/>
      <c r="U489" s="50" t="s">
        <v>31268</v>
      </c>
      <c r="V489" s="50" t="s">
        <v>30050</v>
      </c>
      <c r="W489" s="50" t="s">
        <v>32742</v>
      </c>
      <c r="X489" s="51">
        <v>1958</v>
      </c>
      <c r="Y489" s="52">
        <v>24282.05</v>
      </c>
      <c r="Z489" s="50" t="s">
        <v>30675</v>
      </c>
      <c r="BH489" s="825"/>
      <c r="BI489" s="232"/>
      <c r="BJ489" s="796"/>
      <c r="BK489" s="797"/>
      <c r="BL489" s="688"/>
      <c r="BM489" s="799"/>
      <c r="BN489" s="800"/>
      <c r="BO489" s="801"/>
      <c r="BP489" s="802"/>
      <c r="BQ489" s="803"/>
    </row>
    <row r="490" spans="1:69">
      <c r="A490" s="1">
        <v>0</v>
      </c>
      <c r="B490" s="1">
        <v>4</v>
      </c>
      <c r="C490" s="2" t="s">
        <v>68</v>
      </c>
      <c r="D490" s="3" t="s">
        <v>2308</v>
      </c>
      <c r="E490" s="2" t="s">
        <v>2309</v>
      </c>
      <c r="F490" s="4">
        <v>1958</v>
      </c>
      <c r="G490" s="6">
        <v>23496</v>
      </c>
      <c r="H490" s="6"/>
      <c r="I490" s="7">
        <v>45098</v>
      </c>
      <c r="J490" s="8" t="s">
        <v>2310</v>
      </c>
      <c r="K490" s="9">
        <v>2</v>
      </c>
      <c r="L490" s="7">
        <v>45097</v>
      </c>
      <c r="M490" s="10" t="s">
        <v>72</v>
      </c>
      <c r="N490" s="11" t="s">
        <v>288</v>
      </c>
      <c r="O490" s="12" t="s">
        <v>52</v>
      </c>
      <c r="P490" s="8" t="s">
        <v>74</v>
      </c>
      <c r="Q490" s="49" t="s">
        <v>54</v>
      </c>
      <c r="R490" s="13" t="s">
        <v>55</v>
      </c>
      <c r="S490" s="14" t="s">
        <v>2311</v>
      </c>
      <c r="T490" s="15"/>
      <c r="U490" s="50" t="s">
        <v>2308</v>
      </c>
      <c r="V490" s="50" t="s">
        <v>1278</v>
      </c>
      <c r="W490" s="50" t="s">
        <v>2312</v>
      </c>
      <c r="X490" s="51">
        <v>1958</v>
      </c>
      <c r="Y490" s="52">
        <v>24563.15</v>
      </c>
      <c r="Z490" s="50" t="s">
        <v>2300</v>
      </c>
      <c r="BH490" s="825"/>
      <c r="BI490" s="232"/>
      <c r="BJ490" s="796"/>
      <c r="BK490" s="797"/>
      <c r="BL490" s="688"/>
      <c r="BM490" s="799"/>
      <c r="BN490" s="800"/>
      <c r="BO490" s="801"/>
      <c r="BP490" s="802"/>
      <c r="BQ490" s="803"/>
    </row>
    <row r="491" spans="1:69">
      <c r="A491" s="1" t="s">
        <v>30122</v>
      </c>
      <c r="B491" s="1">
        <v>5</v>
      </c>
      <c r="C491" s="2" t="s">
        <v>2208</v>
      </c>
      <c r="D491" s="3" t="s">
        <v>2313</v>
      </c>
      <c r="E491" s="2" t="s">
        <v>2314</v>
      </c>
      <c r="F491" s="4">
        <v>1958</v>
      </c>
      <c r="G491" s="5">
        <v>23496</v>
      </c>
      <c r="H491" s="6"/>
      <c r="I491" s="7">
        <v>45098</v>
      </c>
      <c r="J491" s="8" t="s">
        <v>2315</v>
      </c>
      <c r="K491" s="9">
        <v>4</v>
      </c>
      <c r="L491" s="7">
        <v>45097</v>
      </c>
      <c r="M491" s="10" t="s">
        <v>157</v>
      </c>
      <c r="N491" s="11" t="s">
        <v>288</v>
      </c>
      <c r="O491" s="12" t="s">
        <v>52</v>
      </c>
      <c r="P491" s="2" t="s">
        <v>74</v>
      </c>
      <c r="Q491" s="49" t="s">
        <v>54</v>
      </c>
      <c r="R491" s="13" t="s">
        <v>55</v>
      </c>
      <c r="S491" s="14" t="s">
        <v>2316</v>
      </c>
      <c r="T491" s="15"/>
      <c r="U491" s="50" t="s">
        <v>2313</v>
      </c>
      <c r="V491" s="65" t="s">
        <v>1278</v>
      </c>
      <c r="W491" s="63" t="s">
        <v>2317</v>
      </c>
      <c r="X491" s="64">
        <v>1958</v>
      </c>
      <c r="Y491" s="52">
        <v>24583.26</v>
      </c>
      <c r="Z491" s="50" t="s">
        <v>2300</v>
      </c>
      <c r="BH491" s="825"/>
      <c r="BI491" s="232"/>
      <c r="BJ491" s="796"/>
      <c r="BK491" s="797"/>
      <c r="BL491" s="688"/>
      <c r="BM491" s="799"/>
      <c r="BN491" s="800"/>
      <c r="BO491" s="825"/>
      <c r="BP491" s="802"/>
      <c r="BQ491" s="803"/>
    </row>
    <row r="492" spans="1:69">
      <c r="A492" s="1">
        <v>1</v>
      </c>
      <c r="B492" s="1">
        <v>1</v>
      </c>
      <c r="C492" s="2" t="s">
        <v>145</v>
      </c>
      <c r="D492" s="3" t="s">
        <v>2318</v>
      </c>
      <c r="E492" s="2" t="s">
        <v>2319</v>
      </c>
      <c r="F492" s="4">
        <v>1960</v>
      </c>
      <c r="G492" s="5">
        <v>23520</v>
      </c>
      <c r="H492" s="6"/>
      <c r="I492" s="7">
        <v>45099</v>
      </c>
      <c r="J492" s="8" t="s">
        <v>2320</v>
      </c>
      <c r="K492" s="9">
        <v>4</v>
      </c>
      <c r="L492" s="7">
        <v>45088</v>
      </c>
      <c r="M492" s="10"/>
      <c r="N492" s="11" t="s">
        <v>95</v>
      </c>
      <c r="O492" s="12" t="s">
        <v>52</v>
      </c>
      <c r="P492" s="2" t="s">
        <v>83</v>
      </c>
      <c r="Q492" s="49" t="s">
        <v>84</v>
      </c>
      <c r="R492" s="13" t="s">
        <v>55</v>
      </c>
      <c r="S492" s="14" t="s">
        <v>2321</v>
      </c>
      <c r="T492" s="15"/>
      <c r="U492" s="50" t="s">
        <v>32743</v>
      </c>
      <c r="V492" s="50" t="s">
        <v>32744</v>
      </c>
      <c r="W492" s="63" t="s">
        <v>32745</v>
      </c>
      <c r="X492" s="64">
        <v>1960</v>
      </c>
      <c r="Y492" s="52">
        <v>24500</v>
      </c>
      <c r="Z492" s="50" t="s">
        <v>30676</v>
      </c>
      <c r="BH492" s="825"/>
      <c r="BI492" s="232"/>
      <c r="BJ492" s="796"/>
      <c r="BK492" s="797"/>
      <c r="BL492" s="688"/>
      <c r="BM492" s="799"/>
      <c r="BN492" s="800"/>
      <c r="BO492" s="825"/>
      <c r="BP492" s="802"/>
      <c r="BQ492" s="803"/>
    </row>
    <row r="493" spans="1:69">
      <c r="A493" s="1">
        <v>1</v>
      </c>
      <c r="B493" s="1">
        <v>2</v>
      </c>
      <c r="C493" s="2" t="s">
        <v>126</v>
      </c>
      <c r="D493" s="3" t="s">
        <v>2322</v>
      </c>
      <c r="E493" s="2" t="s">
        <v>2323</v>
      </c>
      <c r="F493" s="4">
        <v>1960</v>
      </c>
      <c r="G493" s="5">
        <v>23520</v>
      </c>
      <c r="H493" s="6"/>
      <c r="I493" s="7">
        <v>45099</v>
      </c>
      <c r="J493" s="8">
        <v>28</v>
      </c>
      <c r="K493" s="9">
        <v>3</v>
      </c>
      <c r="L493" s="7">
        <v>45097</v>
      </c>
      <c r="M493" s="10"/>
      <c r="N493" s="11" t="s">
        <v>82</v>
      </c>
      <c r="O493" s="12" t="s">
        <v>52</v>
      </c>
      <c r="P493" s="2" t="s">
        <v>83</v>
      </c>
      <c r="Q493" s="49" t="s">
        <v>84</v>
      </c>
      <c r="R493" s="13" t="s">
        <v>55</v>
      </c>
      <c r="S493" s="14" t="s">
        <v>2324</v>
      </c>
      <c r="T493" s="15"/>
      <c r="U493" s="50" t="s">
        <v>32746</v>
      </c>
      <c r="V493" s="50" t="s">
        <v>32747</v>
      </c>
      <c r="W493" s="50" t="s">
        <v>30203</v>
      </c>
      <c r="X493" s="51">
        <v>1960</v>
      </c>
      <c r="Y493" s="52">
        <v>24500</v>
      </c>
      <c r="Z493" s="50" t="s">
        <v>32748</v>
      </c>
      <c r="BH493" s="825"/>
      <c r="BI493" s="232"/>
      <c r="BJ493" s="796"/>
      <c r="BK493" s="797"/>
      <c r="BL493" s="688"/>
      <c r="BM493" s="799"/>
      <c r="BN493" s="800"/>
      <c r="BO493" s="825"/>
      <c r="BP493" s="802"/>
      <c r="BQ493" s="803"/>
    </row>
    <row r="494" spans="1:69">
      <c r="A494" s="1">
        <v>1</v>
      </c>
      <c r="B494" s="1">
        <v>3</v>
      </c>
      <c r="C494" s="2" t="s">
        <v>48</v>
      </c>
      <c r="D494" s="3" t="s">
        <v>2325</v>
      </c>
      <c r="E494" s="2" t="s">
        <v>2326</v>
      </c>
      <c r="F494" s="4">
        <v>1980</v>
      </c>
      <c r="G494" s="5">
        <v>23760</v>
      </c>
      <c r="H494" s="6" t="s">
        <v>168</v>
      </c>
      <c r="I494" s="7">
        <v>45099</v>
      </c>
      <c r="J494" s="8">
        <v>113</v>
      </c>
      <c r="K494" s="9">
        <v>3</v>
      </c>
      <c r="L494" s="7">
        <v>45097</v>
      </c>
      <c r="M494" s="10"/>
      <c r="N494" s="11" t="s">
        <v>312</v>
      </c>
      <c r="O494" s="12" t="s">
        <v>52</v>
      </c>
      <c r="P494" s="2" t="s">
        <v>186</v>
      </c>
      <c r="Q494" s="49" t="s">
        <v>54</v>
      </c>
      <c r="R494" s="13" t="s">
        <v>55</v>
      </c>
      <c r="S494" s="14" t="s">
        <v>30677</v>
      </c>
      <c r="T494" s="15"/>
      <c r="U494" s="50" t="s">
        <v>2325</v>
      </c>
      <c r="V494" s="50" t="s">
        <v>2327</v>
      </c>
      <c r="W494" s="50" t="s">
        <v>2328</v>
      </c>
      <c r="X494" s="51">
        <v>1980</v>
      </c>
      <c r="Y494" s="52">
        <v>24948</v>
      </c>
      <c r="Z494" s="50" t="s">
        <v>2329</v>
      </c>
      <c r="BH494" s="825"/>
      <c r="BI494" s="232"/>
      <c r="BJ494" s="796"/>
      <c r="BK494" s="797"/>
      <c r="BL494" s="688"/>
      <c r="BM494" s="799"/>
      <c r="BN494" s="800"/>
      <c r="BO494" s="825"/>
      <c r="BP494" s="802"/>
      <c r="BQ494" s="803"/>
    </row>
    <row r="495" spans="1:69">
      <c r="A495" s="1">
        <v>1</v>
      </c>
      <c r="B495" s="1">
        <v>4</v>
      </c>
      <c r="C495" s="2" t="s">
        <v>48</v>
      </c>
      <c r="D495" s="3" t="s">
        <v>2330</v>
      </c>
      <c r="E495" s="2" t="s">
        <v>2331</v>
      </c>
      <c r="F495" s="4">
        <v>1980</v>
      </c>
      <c r="G495" s="5">
        <v>23760</v>
      </c>
      <c r="H495" s="6" t="s">
        <v>51</v>
      </c>
      <c r="I495" s="7">
        <v>45099</v>
      </c>
      <c r="J495" s="8" t="s">
        <v>951</v>
      </c>
      <c r="K495" s="9">
        <v>3</v>
      </c>
      <c r="L495" s="7">
        <v>45097</v>
      </c>
      <c r="M495" s="10"/>
      <c r="N495" s="11" t="s">
        <v>169</v>
      </c>
      <c r="O495" s="12" t="s">
        <v>52</v>
      </c>
      <c r="P495" s="8" t="s">
        <v>53</v>
      </c>
      <c r="Q495" s="49" t="s">
        <v>54</v>
      </c>
      <c r="R495" s="13" t="s">
        <v>55</v>
      </c>
      <c r="S495" s="14" t="s">
        <v>2332</v>
      </c>
      <c r="T495" s="15"/>
      <c r="U495" s="50" t="s">
        <v>2330</v>
      </c>
      <c r="V495" s="50" t="s">
        <v>2327</v>
      </c>
      <c r="W495" s="50" t="s">
        <v>2333</v>
      </c>
      <c r="X495" s="51">
        <v>1980</v>
      </c>
      <c r="Y495" s="52">
        <v>24948</v>
      </c>
      <c r="Z495" s="50" t="s">
        <v>2329</v>
      </c>
      <c r="BH495" s="825"/>
      <c r="BI495" s="232"/>
      <c r="BJ495" s="796"/>
      <c r="BK495" s="797"/>
      <c r="BL495" s="688"/>
      <c r="BM495" s="799"/>
      <c r="BN495" s="800"/>
      <c r="BO495" s="801"/>
      <c r="BP495" s="802"/>
      <c r="BQ495" s="803"/>
    </row>
    <row r="496" spans="1:69">
      <c r="A496" s="1">
        <v>1</v>
      </c>
      <c r="B496" s="1">
        <v>5</v>
      </c>
      <c r="C496" s="2" t="s">
        <v>506</v>
      </c>
      <c r="D496" s="3" t="s">
        <v>2334</v>
      </c>
      <c r="E496" s="2" t="s">
        <v>2335</v>
      </c>
      <c r="F496" s="4">
        <v>1960</v>
      </c>
      <c r="G496" s="5">
        <v>23520</v>
      </c>
      <c r="H496" s="6"/>
      <c r="I496" s="7">
        <v>45099</v>
      </c>
      <c r="J496" s="8" t="s">
        <v>937</v>
      </c>
      <c r="K496" s="9">
        <v>3</v>
      </c>
      <c r="L496" s="7">
        <v>45096</v>
      </c>
      <c r="M496" s="10"/>
      <c r="N496" s="11" t="s">
        <v>82</v>
      </c>
      <c r="O496" s="12" t="s">
        <v>52</v>
      </c>
      <c r="P496" s="8" t="s">
        <v>83</v>
      </c>
      <c r="Q496" s="49" t="s">
        <v>84</v>
      </c>
      <c r="R496" s="13" t="s">
        <v>55</v>
      </c>
      <c r="S496" s="14" t="s">
        <v>2336</v>
      </c>
      <c r="T496" s="49"/>
      <c r="U496" s="50" t="s">
        <v>32749</v>
      </c>
      <c r="V496" s="65" t="s">
        <v>29560</v>
      </c>
      <c r="W496" s="63" t="s">
        <v>32750</v>
      </c>
      <c r="X496" s="64">
        <v>1960</v>
      </c>
      <c r="Y496" s="52">
        <v>24500</v>
      </c>
      <c r="Z496" s="50" t="s">
        <v>30204</v>
      </c>
      <c r="BH496" s="825"/>
      <c r="BI496" s="232"/>
      <c r="BJ496" s="796"/>
      <c r="BK496" s="797"/>
      <c r="BL496" s="688"/>
      <c r="BM496" s="799"/>
      <c r="BN496" s="800"/>
      <c r="BO496" s="801"/>
      <c r="BP496" s="802"/>
      <c r="BQ496" s="803"/>
    </row>
    <row r="497" spans="1:69">
      <c r="A497" s="1">
        <v>1</v>
      </c>
      <c r="B497" s="1">
        <v>6</v>
      </c>
      <c r="C497" s="2" t="s">
        <v>506</v>
      </c>
      <c r="D497" s="3" t="s">
        <v>2337</v>
      </c>
      <c r="E497" s="2" t="s">
        <v>2338</v>
      </c>
      <c r="F497" s="4">
        <v>1960</v>
      </c>
      <c r="G497" s="5">
        <v>23520</v>
      </c>
      <c r="H497" s="6"/>
      <c r="I497" s="7">
        <v>45099</v>
      </c>
      <c r="J497" s="8" t="s">
        <v>940</v>
      </c>
      <c r="K497" s="9">
        <v>1</v>
      </c>
      <c r="L497" s="7">
        <v>45096</v>
      </c>
      <c r="M497" s="10"/>
      <c r="N497" s="11" t="s">
        <v>82</v>
      </c>
      <c r="O497" s="12" t="s">
        <v>52</v>
      </c>
      <c r="P497" s="2" t="s">
        <v>83</v>
      </c>
      <c r="Q497" s="49" t="s">
        <v>84</v>
      </c>
      <c r="R497" s="13" t="s">
        <v>55</v>
      </c>
      <c r="S497" s="14" t="s">
        <v>2339</v>
      </c>
      <c r="T497" s="15"/>
      <c r="U497" s="50" t="s">
        <v>32751</v>
      </c>
      <c r="V497" s="50" t="s">
        <v>29560</v>
      </c>
      <c r="W497" s="50" t="s">
        <v>32752</v>
      </c>
      <c r="X497" s="64">
        <v>1960</v>
      </c>
      <c r="Y497" s="52">
        <v>24500</v>
      </c>
      <c r="Z497" s="50" t="s">
        <v>30204</v>
      </c>
      <c r="BH497" s="825"/>
      <c r="BI497" s="232"/>
      <c r="BJ497" s="796"/>
      <c r="BK497" s="797"/>
      <c r="BL497" s="688"/>
      <c r="BM497" s="799"/>
      <c r="BN497" s="800"/>
      <c r="BO497" s="825"/>
      <c r="BP497" s="802"/>
      <c r="BQ497" s="803"/>
    </row>
    <row r="498" spans="1:69">
      <c r="A498" s="1">
        <v>0</v>
      </c>
      <c r="B498" s="1">
        <v>0</v>
      </c>
      <c r="C498" s="2" t="s">
        <v>68</v>
      </c>
      <c r="D498" s="3" t="s">
        <v>2340</v>
      </c>
      <c r="E498" s="2" t="s">
        <v>2341</v>
      </c>
      <c r="F498" s="4">
        <v>1917</v>
      </c>
      <c r="G498" s="5">
        <v>23004</v>
      </c>
      <c r="H498" s="6"/>
      <c r="I498" s="7">
        <v>45099</v>
      </c>
      <c r="J498" s="8" t="s">
        <v>32753</v>
      </c>
      <c r="K498" s="9">
        <v>2</v>
      </c>
      <c r="L498" s="7">
        <v>45097</v>
      </c>
      <c r="M498" s="62" t="s">
        <v>32754</v>
      </c>
      <c r="N498" s="11" t="s">
        <v>95</v>
      </c>
      <c r="O498" s="12" t="s">
        <v>52</v>
      </c>
      <c r="P498" s="8" t="s">
        <v>83</v>
      </c>
      <c r="Q498" s="49" t="s">
        <v>84</v>
      </c>
      <c r="R498" s="13" t="s">
        <v>55</v>
      </c>
      <c r="S498" s="14" t="s">
        <v>2342</v>
      </c>
      <c r="T498" s="15"/>
      <c r="U498" s="50" t="s">
        <v>2340</v>
      </c>
      <c r="V498" s="65" t="s">
        <v>1278</v>
      </c>
      <c r="W498" s="50" t="s">
        <v>2343</v>
      </c>
      <c r="X498" s="51">
        <v>1917</v>
      </c>
      <c r="Y498" s="52">
        <v>23962.5</v>
      </c>
      <c r="Z498" s="50" t="s">
        <v>2300</v>
      </c>
      <c r="BH498" s="825"/>
      <c r="BI498" s="232"/>
      <c r="BJ498" s="796"/>
      <c r="BK498" s="797"/>
      <c r="BL498" s="688"/>
      <c r="BM498" s="799"/>
      <c r="BN498" s="800"/>
      <c r="BO498" s="801"/>
      <c r="BP498" s="802"/>
      <c r="BQ498" s="803"/>
    </row>
    <row r="499" spans="1:69">
      <c r="A499" s="1">
        <v>1</v>
      </c>
      <c r="B499" s="1">
        <v>12</v>
      </c>
      <c r="C499" s="2" t="s">
        <v>68</v>
      </c>
      <c r="D499" s="3" t="s">
        <v>2344</v>
      </c>
      <c r="E499" s="2" t="s">
        <v>2345</v>
      </c>
      <c r="F499" s="4">
        <v>1960</v>
      </c>
      <c r="G499" s="5">
        <v>23520</v>
      </c>
      <c r="H499" s="6"/>
      <c r="I499" s="7">
        <v>45100</v>
      </c>
      <c r="J499" s="8">
        <v>49</v>
      </c>
      <c r="K499" s="9">
        <v>4</v>
      </c>
      <c r="L499" s="7">
        <v>45097</v>
      </c>
      <c r="M499" s="62" t="s">
        <v>30046</v>
      </c>
      <c r="N499" s="11" t="s">
        <v>95</v>
      </c>
      <c r="O499" s="12" t="s">
        <v>52</v>
      </c>
      <c r="P499" s="2" t="s">
        <v>83</v>
      </c>
      <c r="Q499" s="49" t="s">
        <v>84</v>
      </c>
      <c r="R499" s="13" t="s">
        <v>55</v>
      </c>
      <c r="S499" s="14" t="s">
        <v>2346</v>
      </c>
      <c r="T499" s="15"/>
      <c r="U499" s="50" t="s">
        <v>2344</v>
      </c>
      <c r="V499" s="65" t="s">
        <v>1278</v>
      </c>
      <c r="W499" s="50" t="s">
        <v>2347</v>
      </c>
      <c r="X499" s="51">
        <v>1960</v>
      </c>
      <c r="Y499" s="52">
        <v>24500</v>
      </c>
      <c r="Z499" s="50" t="s">
        <v>2300</v>
      </c>
      <c r="BH499" s="825"/>
      <c r="BI499" s="232"/>
      <c r="BJ499" s="796"/>
      <c r="BK499" s="797"/>
      <c r="BL499" s="688"/>
      <c r="BM499" s="799"/>
      <c r="BN499" s="800"/>
      <c r="BO499" s="825"/>
      <c r="BP499" s="802"/>
      <c r="BQ499" s="803"/>
    </row>
    <row r="500" spans="1:69">
      <c r="A500" s="1">
        <v>1</v>
      </c>
      <c r="B500" s="1">
        <v>13</v>
      </c>
      <c r="C500" s="2" t="s">
        <v>68</v>
      </c>
      <c r="D500" s="3" t="s">
        <v>2348</v>
      </c>
      <c r="E500" s="2" t="s">
        <v>2349</v>
      </c>
      <c r="F500" s="4">
        <v>1917</v>
      </c>
      <c r="G500" s="5">
        <v>23004</v>
      </c>
      <c r="H500" s="6"/>
      <c r="I500" s="7">
        <v>45100</v>
      </c>
      <c r="J500" s="8" t="s">
        <v>31269</v>
      </c>
      <c r="K500" s="9">
        <v>4</v>
      </c>
      <c r="L500" s="7">
        <v>45097</v>
      </c>
      <c r="M500" s="10" t="s">
        <v>30157</v>
      </c>
      <c r="N500" s="11" t="s">
        <v>82</v>
      </c>
      <c r="O500" s="12" t="s">
        <v>52</v>
      </c>
      <c r="P500" s="2" t="s">
        <v>83</v>
      </c>
      <c r="Q500" s="49" t="s">
        <v>84</v>
      </c>
      <c r="R500" s="13" t="s">
        <v>55</v>
      </c>
      <c r="S500" s="14" t="s">
        <v>2350</v>
      </c>
      <c r="T500" s="15"/>
      <c r="U500" s="50" t="s">
        <v>2348</v>
      </c>
      <c r="V500" s="50" t="s">
        <v>1278</v>
      </c>
      <c r="W500" s="50" t="s">
        <v>2351</v>
      </c>
      <c r="X500" s="51">
        <v>1917</v>
      </c>
      <c r="Y500" s="52">
        <v>23962.5</v>
      </c>
      <c r="Z500" s="50" t="s">
        <v>2300</v>
      </c>
      <c r="BH500" s="825"/>
      <c r="BI500" s="232"/>
      <c r="BJ500" s="796"/>
      <c r="BK500" s="797"/>
      <c r="BL500" s="688"/>
      <c r="BM500" s="799"/>
      <c r="BN500" s="800"/>
      <c r="BO500" s="825"/>
      <c r="BP500" s="802"/>
      <c r="BQ500" s="803"/>
    </row>
    <row r="501" spans="1:69">
      <c r="A501" s="1">
        <v>1</v>
      </c>
      <c r="B501" s="1">
        <v>7</v>
      </c>
      <c r="C501" s="2" t="s">
        <v>68</v>
      </c>
      <c r="D501" s="3" t="s">
        <v>2352</v>
      </c>
      <c r="E501" s="2" t="s">
        <v>2353</v>
      </c>
      <c r="F501" s="4">
        <v>1917</v>
      </c>
      <c r="G501" s="5">
        <v>23004</v>
      </c>
      <c r="H501" s="6"/>
      <c r="I501" s="7">
        <v>45100</v>
      </c>
      <c r="J501" s="8" t="s">
        <v>30678</v>
      </c>
      <c r="K501" s="9">
        <v>2</v>
      </c>
      <c r="L501" s="7">
        <v>45097</v>
      </c>
      <c r="M501" s="62" t="s">
        <v>32754</v>
      </c>
      <c r="N501" s="11" t="s">
        <v>95</v>
      </c>
      <c r="O501" s="12" t="s">
        <v>52</v>
      </c>
      <c r="P501" s="2" t="s">
        <v>83</v>
      </c>
      <c r="Q501" s="49" t="s">
        <v>84</v>
      </c>
      <c r="R501" s="13" t="s">
        <v>55</v>
      </c>
      <c r="S501" s="14" t="s">
        <v>2354</v>
      </c>
      <c r="T501" s="15"/>
      <c r="U501" s="50" t="s">
        <v>2352</v>
      </c>
      <c r="V501" s="50" t="s">
        <v>1278</v>
      </c>
      <c r="W501" s="50" t="s">
        <v>2355</v>
      </c>
      <c r="X501" s="51">
        <v>1917</v>
      </c>
      <c r="Y501" s="52">
        <v>23962.5</v>
      </c>
      <c r="Z501" s="50" t="s">
        <v>2300</v>
      </c>
      <c r="BH501" s="825"/>
      <c r="BI501" s="232"/>
      <c r="BJ501" s="796"/>
      <c r="BK501" s="797"/>
      <c r="BL501" s="688"/>
      <c r="BM501" s="799"/>
      <c r="BN501" s="800"/>
      <c r="BO501" s="825"/>
      <c r="BP501" s="802"/>
      <c r="BQ501" s="803"/>
    </row>
    <row r="502" spans="1:69">
      <c r="A502" s="1">
        <v>1</v>
      </c>
      <c r="B502" s="1">
        <v>14</v>
      </c>
      <c r="C502" s="2" t="s">
        <v>68</v>
      </c>
      <c r="D502" s="3" t="s">
        <v>32755</v>
      </c>
      <c r="E502" s="2" t="s">
        <v>2356</v>
      </c>
      <c r="F502" s="4">
        <v>1960</v>
      </c>
      <c r="G502" s="5">
        <v>23520</v>
      </c>
      <c r="H502" s="6"/>
      <c r="I502" s="7">
        <v>45100</v>
      </c>
      <c r="J502" s="8" t="s">
        <v>955</v>
      </c>
      <c r="K502" s="9">
        <v>2</v>
      </c>
      <c r="L502" s="7">
        <v>45097</v>
      </c>
      <c r="M502" s="10" t="s">
        <v>30046</v>
      </c>
      <c r="N502" s="11" t="s">
        <v>95</v>
      </c>
      <c r="O502" s="12" t="s">
        <v>52</v>
      </c>
      <c r="P502" s="8" t="s">
        <v>83</v>
      </c>
      <c r="Q502" s="49" t="s">
        <v>84</v>
      </c>
      <c r="R502" s="13" t="s">
        <v>55</v>
      </c>
      <c r="S502" s="14" t="s">
        <v>2357</v>
      </c>
      <c r="T502" s="15"/>
      <c r="U502" s="50" t="s">
        <v>2358</v>
      </c>
      <c r="V502" s="65" t="s">
        <v>1278</v>
      </c>
      <c r="W502" s="50" t="s">
        <v>2359</v>
      </c>
      <c r="X502" s="51">
        <v>1960</v>
      </c>
      <c r="Y502" s="52">
        <v>24500</v>
      </c>
      <c r="Z502" s="50" t="s">
        <v>2300</v>
      </c>
      <c r="BH502" s="825"/>
      <c r="BI502" s="232"/>
      <c r="BJ502" s="796"/>
      <c r="BK502" s="797"/>
      <c r="BL502" s="688"/>
      <c r="BM502" s="799"/>
      <c r="BN502" s="800"/>
      <c r="BO502" s="801"/>
      <c r="BP502" s="802"/>
      <c r="BQ502" s="803"/>
    </row>
    <row r="503" spans="1:69">
      <c r="A503" s="1">
        <v>1</v>
      </c>
      <c r="B503" s="1">
        <v>8</v>
      </c>
      <c r="C503" s="2" t="s">
        <v>68</v>
      </c>
      <c r="D503" s="3" t="s">
        <v>2360</v>
      </c>
      <c r="E503" s="2" t="s">
        <v>2361</v>
      </c>
      <c r="F503" s="4">
        <v>1917</v>
      </c>
      <c r="G503" s="5">
        <v>23004</v>
      </c>
      <c r="H503" s="6"/>
      <c r="I503" s="7">
        <v>45100</v>
      </c>
      <c r="J503" s="8" t="s">
        <v>30206</v>
      </c>
      <c r="K503" s="9">
        <v>2</v>
      </c>
      <c r="L503" s="7">
        <v>45097</v>
      </c>
      <c r="M503" s="62" t="s">
        <v>30205</v>
      </c>
      <c r="N503" s="11" t="s">
        <v>95</v>
      </c>
      <c r="O503" s="12" t="s">
        <v>52</v>
      </c>
      <c r="P503" s="2" t="s">
        <v>83</v>
      </c>
      <c r="Q503" s="49" t="s">
        <v>84</v>
      </c>
      <c r="R503" s="13" t="s">
        <v>55</v>
      </c>
      <c r="S503" s="14" t="s">
        <v>2362</v>
      </c>
      <c r="T503" s="15"/>
      <c r="U503" s="50" t="s">
        <v>2360</v>
      </c>
      <c r="V503" s="65" t="s">
        <v>1278</v>
      </c>
      <c r="W503" s="50" t="s">
        <v>2363</v>
      </c>
      <c r="X503" s="51">
        <v>1917</v>
      </c>
      <c r="Y503" s="52">
        <v>23962.5</v>
      </c>
      <c r="Z503" s="50" t="s">
        <v>2300</v>
      </c>
      <c r="BH503" s="825"/>
      <c r="BI503" s="232"/>
      <c r="BJ503" s="796"/>
      <c r="BK503" s="797"/>
      <c r="BL503" s="688"/>
      <c r="BM503" s="799"/>
      <c r="BN503" s="800"/>
      <c r="BO503" s="825"/>
      <c r="BP503" s="802"/>
      <c r="BQ503" s="803"/>
    </row>
    <row r="504" spans="1:69">
      <c r="A504" s="1">
        <v>2</v>
      </c>
      <c r="B504" s="1">
        <v>9</v>
      </c>
      <c r="C504" s="2" t="s">
        <v>103</v>
      </c>
      <c r="D504" s="3" t="s">
        <v>2364</v>
      </c>
      <c r="E504" s="2" t="s">
        <v>2365</v>
      </c>
      <c r="F504" s="4">
        <v>1500</v>
      </c>
      <c r="G504" s="5">
        <v>22500</v>
      </c>
      <c r="H504" s="6"/>
      <c r="I504" s="7">
        <v>45100</v>
      </c>
      <c r="J504" s="8" t="s">
        <v>30679</v>
      </c>
      <c r="K504" s="9">
        <v>3</v>
      </c>
      <c r="L504" s="7">
        <v>45097</v>
      </c>
      <c r="M504" s="10"/>
      <c r="N504" s="11" t="s">
        <v>2071</v>
      </c>
      <c r="O504" s="12" t="s">
        <v>52</v>
      </c>
      <c r="P504" s="8" t="s">
        <v>2366</v>
      </c>
      <c r="Q504" s="49" t="s">
        <v>84</v>
      </c>
      <c r="R504" s="13" t="s">
        <v>55</v>
      </c>
      <c r="S504" s="14" t="s">
        <v>2367</v>
      </c>
      <c r="T504" s="15"/>
      <c r="U504" s="50" t="s">
        <v>31270</v>
      </c>
      <c r="V504" s="50" t="s">
        <v>32756</v>
      </c>
      <c r="W504" s="50" t="s">
        <v>31271</v>
      </c>
      <c r="X504" s="51">
        <v>1500</v>
      </c>
      <c r="Y504" s="52">
        <v>23242.5</v>
      </c>
      <c r="Z504" s="50" t="s">
        <v>32748</v>
      </c>
      <c r="BH504" s="825"/>
      <c r="BI504" s="232"/>
      <c r="BJ504" s="796"/>
      <c r="BK504" s="797"/>
      <c r="BL504" s="688"/>
      <c r="BM504" s="799"/>
      <c r="BN504" s="800"/>
      <c r="BO504" s="801"/>
      <c r="BP504" s="802"/>
      <c r="BQ504" s="803"/>
    </row>
    <row r="505" spans="1:69">
      <c r="A505" s="1">
        <v>2</v>
      </c>
      <c r="B505" s="1">
        <v>10</v>
      </c>
      <c r="C505" s="2" t="s">
        <v>103</v>
      </c>
      <c r="D505" s="3" t="s">
        <v>2368</v>
      </c>
      <c r="E505" s="2" t="s">
        <v>2369</v>
      </c>
      <c r="F505" s="4">
        <v>1500</v>
      </c>
      <c r="G505" s="5">
        <v>22500</v>
      </c>
      <c r="H505" s="6"/>
      <c r="I505" s="7">
        <v>45100</v>
      </c>
      <c r="J505" s="8" t="s">
        <v>30680</v>
      </c>
      <c r="K505" s="9">
        <v>3</v>
      </c>
      <c r="L505" s="7">
        <v>45097</v>
      </c>
      <c r="M505" s="10"/>
      <c r="N505" s="11" t="s">
        <v>2071</v>
      </c>
      <c r="O505" s="12" t="s">
        <v>52</v>
      </c>
      <c r="P505" s="2" t="s">
        <v>2366</v>
      </c>
      <c r="Q505" s="49" t="s">
        <v>84</v>
      </c>
      <c r="R505" s="13" t="s">
        <v>55</v>
      </c>
      <c r="S505" s="14" t="s">
        <v>2370</v>
      </c>
      <c r="T505" s="15"/>
      <c r="U505" s="50" t="s">
        <v>32757</v>
      </c>
      <c r="V505" s="50" t="s">
        <v>29560</v>
      </c>
      <c r="W505" s="50" t="s">
        <v>31272</v>
      </c>
      <c r="X505" s="51">
        <v>1500</v>
      </c>
      <c r="Y505" s="52">
        <v>23242.5</v>
      </c>
      <c r="Z505" s="50" t="s">
        <v>30204</v>
      </c>
      <c r="BH505" s="825"/>
      <c r="BI505" s="232"/>
      <c r="BJ505" s="796"/>
      <c r="BK505" s="797"/>
      <c r="BL505" s="688"/>
      <c r="BM505" s="799"/>
      <c r="BN505" s="800"/>
      <c r="BO505" s="825"/>
      <c r="BP505" s="802"/>
      <c r="BQ505" s="803"/>
    </row>
    <row r="506" spans="1:69">
      <c r="A506" s="1">
        <v>2</v>
      </c>
      <c r="B506" s="1">
        <v>1</v>
      </c>
      <c r="C506" s="2" t="s">
        <v>103</v>
      </c>
      <c r="D506" s="3" t="s">
        <v>2371</v>
      </c>
      <c r="E506" s="2" t="s">
        <v>2372</v>
      </c>
      <c r="F506" s="4">
        <v>1500</v>
      </c>
      <c r="G506" s="5">
        <v>22500</v>
      </c>
      <c r="H506" s="6"/>
      <c r="I506" s="7">
        <v>45100</v>
      </c>
      <c r="J506" s="8" t="s">
        <v>31273</v>
      </c>
      <c r="K506" s="9">
        <v>4</v>
      </c>
      <c r="L506" s="7">
        <v>45097</v>
      </c>
      <c r="M506" s="10"/>
      <c r="N506" s="11" t="s">
        <v>2071</v>
      </c>
      <c r="O506" s="12" t="s">
        <v>52</v>
      </c>
      <c r="P506" s="8" t="s">
        <v>2366</v>
      </c>
      <c r="Q506" s="49" t="s">
        <v>84</v>
      </c>
      <c r="R506" s="13" t="s">
        <v>55</v>
      </c>
      <c r="S506" s="14" t="s">
        <v>2373</v>
      </c>
      <c r="T506" s="49"/>
      <c r="U506" s="50" t="s">
        <v>32758</v>
      </c>
      <c r="V506" s="65" t="s">
        <v>29560</v>
      </c>
      <c r="W506" s="50" t="s">
        <v>31274</v>
      </c>
      <c r="X506" s="51">
        <v>1500</v>
      </c>
      <c r="Y506" s="52">
        <v>23242.5</v>
      </c>
      <c r="Z506" s="50" t="s">
        <v>30204</v>
      </c>
      <c r="BH506" s="825"/>
      <c r="BI506" s="232"/>
      <c r="BJ506" s="796"/>
      <c r="BK506" s="797"/>
      <c r="BL506" s="688"/>
      <c r="BM506" s="799"/>
      <c r="BN506" s="800"/>
      <c r="BO506" s="801"/>
      <c r="BP506" s="802"/>
      <c r="BQ506" s="803"/>
    </row>
    <row r="507" spans="1:69" ht="22.5">
      <c r="A507" s="1">
        <v>0</v>
      </c>
      <c r="B507" s="1">
        <v>1</v>
      </c>
      <c r="C507" s="2" t="s">
        <v>59</v>
      </c>
      <c r="D507" s="3" t="s">
        <v>2374</v>
      </c>
      <c r="E507" s="2" t="s">
        <v>2375</v>
      </c>
      <c r="F507" s="4">
        <v>1925</v>
      </c>
      <c r="G507" s="5">
        <v>23100</v>
      </c>
      <c r="H507" s="6"/>
      <c r="I507" s="7">
        <v>45103</v>
      </c>
      <c r="J507" s="8" t="s">
        <v>30207</v>
      </c>
      <c r="K507" s="9" t="s">
        <v>30681</v>
      </c>
      <c r="L507" s="7">
        <v>45098</v>
      </c>
      <c r="M507" s="10"/>
      <c r="N507" s="11" t="s">
        <v>62</v>
      </c>
      <c r="O507" s="12" t="s">
        <v>52</v>
      </c>
      <c r="P507" s="8" t="s">
        <v>63</v>
      </c>
      <c r="Q507" s="49" t="s">
        <v>54</v>
      </c>
      <c r="R507" s="13" t="s">
        <v>64</v>
      </c>
      <c r="S507" s="14" t="s">
        <v>2376</v>
      </c>
      <c r="T507" s="15"/>
      <c r="U507" s="50" t="s">
        <v>2374</v>
      </c>
      <c r="V507" s="65" t="s">
        <v>2377</v>
      </c>
      <c r="W507" s="50" t="s">
        <v>2378</v>
      </c>
      <c r="X507" s="51">
        <v>1925</v>
      </c>
      <c r="Y507" s="52">
        <v>24640</v>
      </c>
      <c r="Z507" s="50" t="s">
        <v>2379</v>
      </c>
      <c r="BH507" s="825"/>
      <c r="BI507" s="232"/>
      <c r="BJ507" s="796"/>
      <c r="BK507" s="797"/>
      <c r="BL507" s="688"/>
      <c r="BM507" s="799"/>
      <c r="BN507" s="800"/>
      <c r="BO507" s="801"/>
      <c r="BP507" s="802"/>
      <c r="BQ507" s="803"/>
    </row>
    <row r="508" spans="1:69">
      <c r="A508" s="1">
        <v>1</v>
      </c>
      <c r="B508" s="1">
        <v>1</v>
      </c>
      <c r="C508" s="2" t="s">
        <v>589</v>
      </c>
      <c r="D508" s="3" t="s">
        <v>2380</v>
      </c>
      <c r="E508" s="2" t="s">
        <v>2381</v>
      </c>
      <c r="F508" s="4">
        <v>1958</v>
      </c>
      <c r="G508" s="5">
        <v>23496</v>
      </c>
      <c r="H508" s="6"/>
      <c r="I508" s="7">
        <v>45105</v>
      </c>
      <c r="J508" s="8" t="s">
        <v>984</v>
      </c>
      <c r="K508" s="9">
        <v>4</v>
      </c>
      <c r="L508" s="7">
        <v>45084</v>
      </c>
      <c r="M508" s="10" t="s">
        <v>72</v>
      </c>
      <c r="N508" s="11" t="s">
        <v>73</v>
      </c>
      <c r="O508" s="12" t="s">
        <v>52</v>
      </c>
      <c r="P508" s="8" t="s">
        <v>74</v>
      </c>
      <c r="Q508" s="49"/>
      <c r="R508" s="13" t="s">
        <v>55</v>
      </c>
      <c r="S508" s="14" t="s">
        <v>2382</v>
      </c>
      <c r="T508" s="15"/>
      <c r="U508" s="50" t="s">
        <v>2380</v>
      </c>
      <c r="V508" s="65" t="s">
        <v>1056</v>
      </c>
      <c r="W508" s="50" t="s">
        <v>2383</v>
      </c>
      <c r="X508" s="51">
        <v>1958</v>
      </c>
      <c r="Y508" s="52">
        <v>24457.45</v>
      </c>
      <c r="Z508" s="50" t="s">
        <v>30199</v>
      </c>
      <c r="BH508" s="825"/>
      <c r="BI508" s="232"/>
      <c r="BJ508" s="796"/>
      <c r="BK508" s="797"/>
      <c r="BL508" s="688"/>
      <c r="BM508" s="799"/>
      <c r="BN508" s="800"/>
      <c r="BO508" s="801"/>
      <c r="BP508" s="802"/>
      <c r="BQ508" s="803"/>
    </row>
    <row r="509" spans="1:69">
      <c r="A509" s="1">
        <v>1</v>
      </c>
      <c r="B509" s="1" t="s">
        <v>2384</v>
      </c>
      <c r="C509" s="2" t="s">
        <v>32759</v>
      </c>
      <c r="D509" s="3" t="s">
        <v>2385</v>
      </c>
      <c r="E509" s="2" t="s">
        <v>2386</v>
      </c>
      <c r="F509" s="4">
        <v>1300</v>
      </c>
      <c r="G509" s="5">
        <v>23587</v>
      </c>
      <c r="H509" s="6"/>
      <c r="I509" s="7">
        <v>45105</v>
      </c>
      <c r="J509" s="8" t="s">
        <v>991</v>
      </c>
      <c r="K509" s="9">
        <v>1</v>
      </c>
      <c r="L509" s="7">
        <v>45089</v>
      </c>
      <c r="M509" s="62"/>
      <c r="N509" s="11" t="s">
        <v>2387</v>
      </c>
      <c r="O509" s="12" t="s">
        <v>52</v>
      </c>
      <c r="P509" s="8" t="s">
        <v>2388</v>
      </c>
      <c r="Q509" s="49" t="s">
        <v>54</v>
      </c>
      <c r="R509" s="13" t="s">
        <v>2203</v>
      </c>
      <c r="S509" s="14" t="s">
        <v>2389</v>
      </c>
      <c r="T509" s="15"/>
      <c r="U509" s="50" t="s">
        <v>2385</v>
      </c>
      <c r="V509" s="50" t="s">
        <v>2390</v>
      </c>
      <c r="W509" s="50" t="s">
        <v>2391</v>
      </c>
      <c r="X509" s="51">
        <v>1300</v>
      </c>
      <c r="Y509" s="52">
        <v>24766</v>
      </c>
      <c r="Z509" s="50" t="s">
        <v>2392</v>
      </c>
      <c r="BH509" s="825"/>
      <c r="BI509" s="232"/>
      <c r="BJ509" s="796"/>
      <c r="BK509" s="797"/>
      <c r="BL509" s="688"/>
      <c r="BM509" s="799"/>
      <c r="BN509" s="800"/>
      <c r="BO509" s="801"/>
      <c r="BP509" s="802"/>
      <c r="BQ509" s="803"/>
    </row>
    <row r="510" spans="1:69">
      <c r="A510" s="1">
        <v>1</v>
      </c>
      <c r="B510" s="1">
        <v>3</v>
      </c>
      <c r="C510" s="2" t="s">
        <v>68</v>
      </c>
      <c r="D510" s="3" t="s">
        <v>2393</v>
      </c>
      <c r="E510" s="2" t="s">
        <v>2394</v>
      </c>
      <c r="F510" s="4">
        <v>1958</v>
      </c>
      <c r="G510" s="5">
        <v>23496</v>
      </c>
      <c r="H510" s="2"/>
      <c r="I510" s="7">
        <v>45105</v>
      </c>
      <c r="J510" s="8">
        <v>70</v>
      </c>
      <c r="K510" s="9">
        <v>3</v>
      </c>
      <c r="L510" s="7">
        <v>45100</v>
      </c>
      <c r="M510" s="10" t="s">
        <v>72</v>
      </c>
      <c r="N510" s="11" t="s">
        <v>73</v>
      </c>
      <c r="O510" s="12" t="s">
        <v>52</v>
      </c>
      <c r="P510" s="2" t="s">
        <v>74</v>
      </c>
      <c r="Q510" s="49" t="s">
        <v>54</v>
      </c>
      <c r="R510" s="13" t="s">
        <v>55</v>
      </c>
      <c r="S510" s="14" t="s">
        <v>2395</v>
      </c>
      <c r="T510" s="15"/>
      <c r="U510" s="50" t="s">
        <v>2393</v>
      </c>
      <c r="V510" s="65" t="s">
        <v>2396</v>
      </c>
      <c r="W510" s="50" t="s">
        <v>2397</v>
      </c>
      <c r="X510" s="51">
        <v>1958</v>
      </c>
      <c r="Y510" s="52">
        <v>24457.360000000001</v>
      </c>
      <c r="Z510" s="50" t="s">
        <v>2398</v>
      </c>
      <c r="BH510" s="825"/>
      <c r="BI510" s="232"/>
      <c r="BJ510" s="796"/>
      <c r="BK510" s="825"/>
      <c r="BL510" s="688"/>
      <c r="BM510" s="799"/>
      <c r="BN510" s="800"/>
      <c r="BO510" s="825"/>
      <c r="BP510" s="802"/>
      <c r="BQ510" s="803"/>
    </row>
    <row r="511" spans="1:69">
      <c r="A511" s="1">
        <v>1</v>
      </c>
      <c r="B511" s="1">
        <v>4</v>
      </c>
      <c r="C511" s="2" t="s">
        <v>68</v>
      </c>
      <c r="D511" s="3" t="s">
        <v>2399</v>
      </c>
      <c r="E511" s="2" t="s">
        <v>2400</v>
      </c>
      <c r="F511" s="4">
        <v>1960</v>
      </c>
      <c r="G511" s="5">
        <v>23520</v>
      </c>
      <c r="H511" s="6"/>
      <c r="I511" s="7">
        <v>45105</v>
      </c>
      <c r="J511" s="8" t="s">
        <v>999</v>
      </c>
      <c r="K511" s="9">
        <v>4</v>
      </c>
      <c r="L511" s="7">
        <v>45104</v>
      </c>
      <c r="M511" s="10"/>
      <c r="N511" s="11" t="s">
        <v>95</v>
      </c>
      <c r="O511" s="12" t="s">
        <v>52</v>
      </c>
      <c r="P511" s="8" t="s">
        <v>83</v>
      </c>
      <c r="Q511" s="49" t="s">
        <v>84</v>
      </c>
      <c r="R511" s="13" t="s">
        <v>55</v>
      </c>
      <c r="S511" s="14" t="s">
        <v>2401</v>
      </c>
      <c r="T511" s="15"/>
      <c r="U511" s="50" t="s">
        <v>2399</v>
      </c>
      <c r="V511" s="65" t="s">
        <v>2396</v>
      </c>
      <c r="W511" s="50" t="s">
        <v>2402</v>
      </c>
      <c r="X511" s="51">
        <v>1960</v>
      </c>
      <c r="Y511" s="52">
        <v>24500</v>
      </c>
      <c r="Z511" s="50" t="s">
        <v>2398</v>
      </c>
      <c r="BH511" s="825"/>
      <c r="BI511" s="232"/>
      <c r="BJ511" s="796"/>
      <c r="BK511" s="797"/>
      <c r="BL511" s="688"/>
      <c r="BM511" s="799"/>
      <c r="BN511" s="800"/>
      <c r="BO511" s="801"/>
      <c r="BP511" s="802"/>
      <c r="BQ511" s="803"/>
    </row>
    <row r="512" spans="1:69">
      <c r="A512" s="1">
        <v>1</v>
      </c>
      <c r="B512" s="1">
        <v>5</v>
      </c>
      <c r="C512" s="2" t="s">
        <v>103</v>
      </c>
      <c r="D512" s="3" t="s">
        <v>2403</v>
      </c>
      <c r="E512" s="2" t="s">
        <v>2404</v>
      </c>
      <c r="F512" s="4">
        <v>1568</v>
      </c>
      <c r="G512" s="5">
        <v>23520</v>
      </c>
      <c r="H512" s="6" t="s">
        <v>254</v>
      </c>
      <c r="I512" s="7">
        <v>45105</v>
      </c>
      <c r="J512" s="8" t="s">
        <v>1004</v>
      </c>
      <c r="K512" s="9">
        <v>2</v>
      </c>
      <c r="L512" s="7">
        <v>45107</v>
      </c>
      <c r="M512" s="10"/>
      <c r="N512" s="11" t="s">
        <v>82</v>
      </c>
      <c r="O512" s="12" t="s">
        <v>52</v>
      </c>
      <c r="P512" s="2" t="s">
        <v>240</v>
      </c>
      <c r="Q512" s="49" t="s">
        <v>84</v>
      </c>
      <c r="R512" s="13" t="s">
        <v>55</v>
      </c>
      <c r="S512" s="14" t="s">
        <v>2405</v>
      </c>
      <c r="T512" s="15"/>
      <c r="U512" s="50" t="s">
        <v>2403</v>
      </c>
      <c r="V512" s="50" t="s">
        <v>2406</v>
      </c>
      <c r="W512" s="50" t="s">
        <v>2407</v>
      </c>
      <c r="X512" s="51">
        <v>1568</v>
      </c>
      <c r="Y512" s="52">
        <v>24304</v>
      </c>
      <c r="Z512" s="50" t="s">
        <v>2408</v>
      </c>
      <c r="BH512" s="825"/>
      <c r="BI512" s="232"/>
      <c r="BJ512" s="796"/>
      <c r="BK512" s="797"/>
      <c r="BL512" s="688"/>
      <c r="BM512" s="799"/>
      <c r="BN512" s="800"/>
      <c r="BO512" s="825"/>
      <c r="BP512" s="802"/>
      <c r="BQ512" s="803"/>
    </row>
    <row r="513" spans="1:69">
      <c r="A513" s="1">
        <v>1</v>
      </c>
      <c r="B513" s="1">
        <v>1</v>
      </c>
      <c r="C513" s="2" t="s">
        <v>68</v>
      </c>
      <c r="D513" s="3" t="s">
        <v>2409</v>
      </c>
      <c r="E513" s="2" t="s">
        <v>2410</v>
      </c>
      <c r="F513" s="4">
        <v>1958</v>
      </c>
      <c r="G513" s="5">
        <v>23496</v>
      </c>
      <c r="H513" s="6"/>
      <c r="I513" s="7">
        <v>45106</v>
      </c>
      <c r="J513" s="8">
        <v>35</v>
      </c>
      <c r="K513" s="9">
        <v>2</v>
      </c>
      <c r="L513" s="7">
        <v>45098</v>
      </c>
      <c r="M513" s="10" t="s">
        <v>72</v>
      </c>
      <c r="N513" s="11" t="s">
        <v>288</v>
      </c>
      <c r="O513" s="12" t="s">
        <v>52</v>
      </c>
      <c r="P513" s="2" t="s">
        <v>74</v>
      </c>
      <c r="Q513" s="49" t="s">
        <v>54</v>
      </c>
      <c r="R513" s="13" t="s">
        <v>55</v>
      </c>
      <c r="S513" s="14" t="s">
        <v>2411</v>
      </c>
      <c r="T513" s="15"/>
      <c r="U513" s="50" t="s">
        <v>2409</v>
      </c>
      <c r="V513" s="65" t="s">
        <v>2412</v>
      </c>
      <c r="W513" s="50" t="s">
        <v>2413</v>
      </c>
      <c r="X513" s="51">
        <v>1958</v>
      </c>
      <c r="Y513" s="52">
        <v>24563.18</v>
      </c>
      <c r="Z513" s="50" t="s">
        <v>2414</v>
      </c>
      <c r="BH513" s="825"/>
      <c r="BI513" s="232"/>
      <c r="BJ513" s="796"/>
      <c r="BK513" s="797"/>
      <c r="BL513" s="688"/>
      <c r="BM513" s="799"/>
      <c r="BN513" s="800"/>
      <c r="BO513" s="825"/>
      <c r="BP513" s="802"/>
      <c r="BQ513" s="803"/>
    </row>
    <row r="514" spans="1:69">
      <c r="A514" s="1">
        <v>1</v>
      </c>
      <c r="B514" s="1">
        <v>5</v>
      </c>
      <c r="C514" s="2" t="s">
        <v>68</v>
      </c>
      <c r="D514" s="3" t="s">
        <v>2415</v>
      </c>
      <c r="E514" s="2" t="s">
        <v>2416</v>
      </c>
      <c r="F514" s="4">
        <v>1917</v>
      </c>
      <c r="G514" s="5">
        <v>23004</v>
      </c>
      <c r="H514" s="6"/>
      <c r="I514" s="7">
        <v>45106</v>
      </c>
      <c r="J514" s="8" t="s">
        <v>1031</v>
      </c>
      <c r="K514" s="9">
        <v>3</v>
      </c>
      <c r="L514" s="7">
        <v>45103</v>
      </c>
      <c r="M514" s="10"/>
      <c r="N514" s="11" t="s">
        <v>95</v>
      </c>
      <c r="O514" s="12" t="s">
        <v>52</v>
      </c>
      <c r="P514" s="8" t="s">
        <v>83</v>
      </c>
      <c r="Q514" s="49" t="s">
        <v>54</v>
      </c>
      <c r="R514" s="13" t="s">
        <v>55</v>
      </c>
      <c r="S514" s="14" t="s">
        <v>2417</v>
      </c>
      <c r="T514" s="15"/>
      <c r="U514" s="50" t="s">
        <v>2415</v>
      </c>
      <c r="V514" s="50" t="s">
        <v>2412</v>
      </c>
      <c r="W514" s="50" t="s">
        <v>2418</v>
      </c>
      <c r="X514" s="51">
        <v>1917</v>
      </c>
      <c r="Y514" s="52">
        <v>23962.5</v>
      </c>
      <c r="Z514" s="50" t="s">
        <v>2414</v>
      </c>
      <c r="BH514" s="825"/>
      <c r="BI514" s="232"/>
      <c r="BJ514" s="796"/>
      <c r="BK514" s="797"/>
      <c r="BL514" s="688"/>
      <c r="BM514" s="799"/>
      <c r="BN514" s="800"/>
      <c r="BO514" s="801"/>
      <c r="BP514" s="802"/>
      <c r="BQ514" s="803"/>
    </row>
    <row r="515" spans="1:69">
      <c r="A515" s="1">
        <v>1</v>
      </c>
      <c r="B515" s="1">
        <v>2</v>
      </c>
      <c r="C515" s="2" t="s">
        <v>589</v>
      </c>
      <c r="D515" s="3" t="s">
        <v>2419</v>
      </c>
      <c r="E515" s="2" t="s">
        <v>2420</v>
      </c>
      <c r="F515" s="4">
        <v>1851</v>
      </c>
      <c r="G515" s="5">
        <v>22212</v>
      </c>
      <c r="H515" s="6"/>
      <c r="I515" s="7">
        <v>45106</v>
      </c>
      <c r="J515" s="8" t="s">
        <v>1011</v>
      </c>
      <c r="K515" s="9">
        <v>2</v>
      </c>
      <c r="L515" s="7">
        <v>45098</v>
      </c>
      <c r="M515" s="10" t="s">
        <v>136</v>
      </c>
      <c r="N515" s="11" t="s">
        <v>73</v>
      </c>
      <c r="O515" s="12" t="s">
        <v>52</v>
      </c>
      <c r="P515" s="8" t="s">
        <v>74</v>
      </c>
      <c r="Q515" s="49"/>
      <c r="R515" s="13" t="s">
        <v>55</v>
      </c>
      <c r="S515" s="14" t="s">
        <v>2421</v>
      </c>
      <c r="T515" s="15"/>
      <c r="U515" s="50" t="s">
        <v>2419</v>
      </c>
      <c r="V515" s="50" t="s">
        <v>2327</v>
      </c>
      <c r="W515" s="50" t="s">
        <v>2422</v>
      </c>
      <c r="X515" s="51">
        <v>1851</v>
      </c>
      <c r="Y515" s="52">
        <v>23240.1</v>
      </c>
      <c r="Z515" s="50" t="s">
        <v>2329</v>
      </c>
      <c r="BH515" s="825"/>
      <c r="BI515" s="232"/>
      <c r="BJ515" s="796"/>
      <c r="BK515" s="797"/>
      <c r="BL515" s="688"/>
      <c r="BM515" s="799"/>
      <c r="BN515" s="800"/>
      <c r="BO515" s="801"/>
      <c r="BP515" s="802"/>
      <c r="BQ515" s="803"/>
    </row>
    <row r="516" spans="1:69">
      <c r="A516" s="1">
        <v>1</v>
      </c>
      <c r="B516" s="1">
        <v>3</v>
      </c>
      <c r="C516" s="2" t="s">
        <v>589</v>
      </c>
      <c r="D516" s="3" t="s">
        <v>2423</v>
      </c>
      <c r="E516" s="2" t="s">
        <v>2424</v>
      </c>
      <c r="F516" s="4">
        <v>1958</v>
      </c>
      <c r="G516" s="5">
        <v>23496</v>
      </c>
      <c r="H516" s="6"/>
      <c r="I516" s="7">
        <v>45106</v>
      </c>
      <c r="J516" s="8" t="s">
        <v>1015</v>
      </c>
      <c r="K516" s="9">
        <v>2</v>
      </c>
      <c r="L516" s="7">
        <v>45098</v>
      </c>
      <c r="M516" s="10" t="s">
        <v>136</v>
      </c>
      <c r="N516" s="11" t="s">
        <v>288</v>
      </c>
      <c r="O516" s="12" t="s">
        <v>52</v>
      </c>
      <c r="P516" s="2" t="s">
        <v>74</v>
      </c>
      <c r="Q516" s="49"/>
      <c r="R516" s="13" t="s">
        <v>55</v>
      </c>
      <c r="S516" s="14" t="s">
        <v>2425</v>
      </c>
      <c r="T516" s="15"/>
      <c r="U516" s="50" t="s">
        <v>2423</v>
      </c>
      <c r="V516" s="65" t="s">
        <v>2327</v>
      </c>
      <c r="W516" s="50" t="s">
        <v>2426</v>
      </c>
      <c r="X516" s="51">
        <v>1958</v>
      </c>
      <c r="Y516" s="52">
        <v>24583.25</v>
      </c>
      <c r="Z516" s="50" t="s">
        <v>2329</v>
      </c>
      <c r="BH516" s="825"/>
      <c r="BI516" s="232"/>
      <c r="BJ516" s="796"/>
      <c r="BK516" s="797"/>
      <c r="BL516" s="688"/>
      <c r="BM516" s="799"/>
      <c r="BN516" s="800"/>
      <c r="BO516" s="825"/>
      <c r="BP516" s="802"/>
      <c r="BQ516" s="803"/>
    </row>
    <row r="517" spans="1:69">
      <c r="A517" s="1">
        <v>1</v>
      </c>
      <c r="B517" s="1">
        <v>4</v>
      </c>
      <c r="C517" s="2" t="s">
        <v>2427</v>
      </c>
      <c r="D517" s="3" t="s">
        <v>2428</v>
      </c>
      <c r="E517" s="2" t="s">
        <v>2429</v>
      </c>
      <c r="F517" s="4">
        <v>1578</v>
      </c>
      <c r="G517" s="5">
        <v>23670</v>
      </c>
      <c r="H517" s="6"/>
      <c r="I517" s="7">
        <v>45106</v>
      </c>
      <c r="J517" s="8" t="s">
        <v>2430</v>
      </c>
      <c r="K517" s="9">
        <v>3</v>
      </c>
      <c r="L517" s="7">
        <v>45101</v>
      </c>
      <c r="M517" s="10"/>
      <c r="N517" s="11" t="s">
        <v>2201</v>
      </c>
      <c r="O517" s="12" t="s">
        <v>52</v>
      </c>
      <c r="P517" s="2" t="s">
        <v>2202</v>
      </c>
      <c r="Q517" s="49" t="s">
        <v>84</v>
      </c>
      <c r="R517" s="13" t="s">
        <v>2203</v>
      </c>
      <c r="S517" s="14" t="s">
        <v>2431</v>
      </c>
      <c r="T517" s="15"/>
      <c r="U517" s="50" t="s">
        <v>2428</v>
      </c>
      <c r="V517" s="65" t="s">
        <v>2390</v>
      </c>
      <c r="W517" s="50" t="s">
        <v>2432</v>
      </c>
      <c r="X517" s="51">
        <v>1578</v>
      </c>
      <c r="Y517" s="52">
        <v>24617.5</v>
      </c>
      <c r="Z517" s="50" t="s">
        <v>2392</v>
      </c>
      <c r="BH517" s="825"/>
      <c r="BI517" s="232"/>
      <c r="BJ517" s="796"/>
      <c r="BK517" s="797"/>
      <c r="BL517" s="688"/>
      <c r="BM517" s="799"/>
      <c r="BN517" s="800"/>
      <c r="BO517" s="825"/>
      <c r="BP517" s="802"/>
      <c r="BQ517" s="803"/>
    </row>
    <row r="518" spans="1:69" ht="22.5">
      <c r="A518" s="1">
        <v>1</v>
      </c>
      <c r="B518" s="1">
        <v>1</v>
      </c>
      <c r="C518" s="2" t="s">
        <v>145</v>
      </c>
      <c r="D518" s="3" t="s">
        <v>2433</v>
      </c>
      <c r="E518" s="2" t="s">
        <v>2434</v>
      </c>
      <c r="F518" s="4">
        <v>1950</v>
      </c>
      <c r="G518" s="5">
        <v>23400</v>
      </c>
      <c r="H518" s="6"/>
      <c r="I518" s="7">
        <v>45107</v>
      </c>
      <c r="J518" s="8" t="s">
        <v>2435</v>
      </c>
      <c r="K518" s="9">
        <v>4</v>
      </c>
      <c r="L518" s="7">
        <v>45103</v>
      </c>
      <c r="M518" s="10"/>
      <c r="N518" s="11" t="s">
        <v>2193</v>
      </c>
      <c r="O518" s="12" t="s">
        <v>52</v>
      </c>
      <c r="P518" s="8" t="s">
        <v>2436</v>
      </c>
      <c r="Q518" s="49" t="s">
        <v>54</v>
      </c>
      <c r="R518" s="13" t="s">
        <v>64</v>
      </c>
      <c r="S518" s="14" t="s">
        <v>2437</v>
      </c>
      <c r="T518" s="15"/>
      <c r="U518" s="50" t="s">
        <v>2433</v>
      </c>
      <c r="V518" s="50" t="s">
        <v>2438</v>
      </c>
      <c r="W518" s="50" t="s">
        <v>2439</v>
      </c>
      <c r="X518" s="51">
        <v>1950</v>
      </c>
      <c r="Y518" s="52">
        <v>24850.799999999999</v>
      </c>
      <c r="Z518" s="50" t="s">
        <v>2440</v>
      </c>
      <c r="BH518" s="825"/>
      <c r="BI518" s="232"/>
      <c r="BJ518" s="796"/>
      <c r="BK518" s="797"/>
      <c r="BL518" s="688"/>
      <c r="BM518" s="799"/>
      <c r="BN518" s="800"/>
      <c r="BO518" s="801"/>
      <c r="BP518" s="802"/>
      <c r="BQ518" s="803"/>
    </row>
    <row r="519" spans="1:69">
      <c r="A519" s="1">
        <v>1</v>
      </c>
      <c r="B519" s="1">
        <v>2</v>
      </c>
      <c r="C519" s="2" t="s">
        <v>68</v>
      </c>
      <c r="D519" s="3" t="s">
        <v>2441</v>
      </c>
      <c r="E519" s="2" t="s">
        <v>2442</v>
      </c>
      <c r="F519" s="4">
        <v>1960</v>
      </c>
      <c r="G519" s="5">
        <v>23520</v>
      </c>
      <c r="H519" s="6"/>
      <c r="I519" s="7">
        <v>45107</v>
      </c>
      <c r="J519" s="8" t="s">
        <v>2443</v>
      </c>
      <c r="K519" s="9">
        <v>3</v>
      </c>
      <c r="L519" s="7">
        <v>45103</v>
      </c>
      <c r="M519" s="10"/>
      <c r="N519" s="11" t="s">
        <v>95</v>
      </c>
      <c r="O519" s="12" t="s">
        <v>52</v>
      </c>
      <c r="P519" s="8" t="s">
        <v>83</v>
      </c>
      <c r="Q519" s="49" t="s">
        <v>54</v>
      </c>
      <c r="R519" s="13" t="s">
        <v>55</v>
      </c>
      <c r="S519" s="14" t="s">
        <v>2444</v>
      </c>
      <c r="T519" s="15"/>
      <c r="U519" s="50" t="s">
        <v>32760</v>
      </c>
      <c r="V519" s="50" t="s">
        <v>30167</v>
      </c>
      <c r="W519" s="50" t="s">
        <v>31275</v>
      </c>
      <c r="X519" s="51">
        <v>1960</v>
      </c>
      <c r="Y519" s="52">
        <v>24500</v>
      </c>
      <c r="Z519" s="50" t="s">
        <v>30208</v>
      </c>
      <c r="BH519" s="825"/>
      <c r="BI519" s="232"/>
      <c r="BJ519" s="796"/>
      <c r="BK519" s="797"/>
      <c r="BL519" s="688"/>
      <c r="BM519" s="799"/>
      <c r="BN519" s="800"/>
      <c r="BO519" s="801"/>
      <c r="BP519" s="802"/>
      <c r="BQ519" s="803"/>
    </row>
    <row r="520" spans="1:69">
      <c r="A520" s="1">
        <v>1</v>
      </c>
      <c r="B520" s="1">
        <v>3</v>
      </c>
      <c r="C520" s="2" t="s">
        <v>275</v>
      </c>
      <c r="D520" s="3" t="s">
        <v>2445</v>
      </c>
      <c r="E520" s="2" t="s">
        <v>2446</v>
      </c>
      <c r="F520" s="4">
        <v>1815</v>
      </c>
      <c r="G520" s="5">
        <v>21780</v>
      </c>
      <c r="H520" s="6"/>
      <c r="I520" s="7">
        <v>45107</v>
      </c>
      <c r="J520" s="8" t="s">
        <v>1038</v>
      </c>
      <c r="K520" s="9">
        <v>2</v>
      </c>
      <c r="L520" s="7">
        <v>45103</v>
      </c>
      <c r="M520" s="10"/>
      <c r="N520" s="11" t="s">
        <v>234</v>
      </c>
      <c r="O520" s="12" t="s">
        <v>52</v>
      </c>
      <c r="P520" s="8" t="s">
        <v>1107</v>
      </c>
      <c r="Q520" s="49" t="s">
        <v>54</v>
      </c>
      <c r="R520" s="13" t="s">
        <v>55</v>
      </c>
      <c r="S520" s="14" t="s">
        <v>2447</v>
      </c>
      <c r="T520" s="15"/>
      <c r="U520" s="50" t="s">
        <v>2445</v>
      </c>
      <c r="V520" s="50" t="s">
        <v>2412</v>
      </c>
      <c r="W520" s="50" t="s">
        <v>2448</v>
      </c>
      <c r="X520" s="51">
        <v>1815</v>
      </c>
      <c r="Y520" s="52">
        <v>22956.12</v>
      </c>
      <c r="Z520" s="50" t="s">
        <v>2414</v>
      </c>
      <c r="BH520" s="825"/>
      <c r="BI520" s="232"/>
      <c r="BJ520" s="796"/>
      <c r="BK520" s="797"/>
      <c r="BL520" s="688"/>
      <c r="BM520" s="799"/>
      <c r="BN520" s="800"/>
      <c r="BO520" s="801"/>
      <c r="BP520" s="802"/>
      <c r="BQ520" s="803"/>
    </row>
    <row r="521" spans="1:69">
      <c r="A521" s="1">
        <v>1</v>
      </c>
      <c r="B521" s="1">
        <v>4</v>
      </c>
      <c r="C521" s="2" t="s">
        <v>275</v>
      </c>
      <c r="D521" s="3" t="s">
        <v>2449</v>
      </c>
      <c r="E521" s="2" t="s">
        <v>31276</v>
      </c>
      <c r="F521" s="4">
        <v>1815</v>
      </c>
      <c r="G521" s="5">
        <v>21780</v>
      </c>
      <c r="H521" s="6"/>
      <c r="I521" s="7">
        <v>45107</v>
      </c>
      <c r="J521" s="8">
        <v>58</v>
      </c>
      <c r="K521" s="9">
        <v>2</v>
      </c>
      <c r="L521" s="7">
        <v>45103</v>
      </c>
      <c r="M521" s="10"/>
      <c r="N521" s="11" t="s">
        <v>234</v>
      </c>
      <c r="O521" s="12" t="s">
        <v>52</v>
      </c>
      <c r="P521" s="2" t="s">
        <v>1107</v>
      </c>
      <c r="Q521" s="49" t="s">
        <v>54</v>
      </c>
      <c r="R521" s="13" t="s">
        <v>55</v>
      </c>
      <c r="S521" s="14" t="s">
        <v>2450</v>
      </c>
      <c r="T521" s="15"/>
      <c r="U521" s="50" t="s">
        <v>2449</v>
      </c>
      <c r="V521" s="50" t="s">
        <v>2412</v>
      </c>
      <c r="W521" s="50" t="s">
        <v>2451</v>
      </c>
      <c r="X521" s="51">
        <v>1815</v>
      </c>
      <c r="Y521" s="52">
        <v>22956.12</v>
      </c>
      <c r="Z521" s="50" t="s">
        <v>2414</v>
      </c>
      <c r="BH521" s="825"/>
      <c r="BI521" s="232"/>
      <c r="BJ521" s="796"/>
      <c r="BK521" s="797"/>
      <c r="BL521" s="688"/>
      <c r="BM521" s="799"/>
      <c r="BN521" s="800"/>
      <c r="BO521" s="825"/>
      <c r="BP521" s="802"/>
      <c r="BQ521" s="803"/>
    </row>
    <row r="522" spans="1:69">
      <c r="A522" s="1">
        <v>1</v>
      </c>
      <c r="B522" s="1">
        <v>5</v>
      </c>
      <c r="C522" s="2" t="s">
        <v>145</v>
      </c>
      <c r="D522" s="3" t="s">
        <v>2452</v>
      </c>
      <c r="E522" s="2" t="s">
        <v>2453</v>
      </c>
      <c r="F522" s="4">
        <v>1960</v>
      </c>
      <c r="G522" s="5">
        <v>23520</v>
      </c>
      <c r="H522" s="6"/>
      <c r="I522" s="7">
        <v>45107</v>
      </c>
      <c r="J522" s="8" t="s">
        <v>2454</v>
      </c>
      <c r="K522" s="9">
        <v>4</v>
      </c>
      <c r="L522" s="7">
        <v>45105</v>
      </c>
      <c r="M522" s="62"/>
      <c r="N522" s="11" t="s">
        <v>95</v>
      </c>
      <c r="O522" s="12" t="s">
        <v>52</v>
      </c>
      <c r="P522" s="8" t="s">
        <v>83</v>
      </c>
      <c r="Q522" s="49" t="s">
        <v>84</v>
      </c>
      <c r="R522" s="13" t="s">
        <v>55</v>
      </c>
      <c r="S522" s="14" t="s">
        <v>2455</v>
      </c>
      <c r="T522" s="15"/>
      <c r="U522" s="50" t="s">
        <v>30353</v>
      </c>
      <c r="V522" s="50" t="s">
        <v>30167</v>
      </c>
      <c r="W522" s="50" t="s">
        <v>32761</v>
      </c>
      <c r="X522" s="51">
        <v>1960</v>
      </c>
      <c r="Y522" s="52">
        <v>24500</v>
      </c>
      <c r="Z522" s="50" t="s">
        <v>32762</v>
      </c>
      <c r="BH522" s="825"/>
      <c r="BI522" s="232"/>
      <c r="BJ522" s="796"/>
      <c r="BK522" s="797"/>
      <c r="BL522" s="688"/>
      <c r="BM522" s="799"/>
      <c r="BN522" s="800"/>
      <c r="BO522" s="801"/>
      <c r="BP522" s="802"/>
      <c r="BQ522" s="803"/>
    </row>
    <row r="523" spans="1:69" ht="22.5">
      <c r="A523" s="1">
        <v>1</v>
      </c>
      <c r="B523" s="1">
        <v>5</v>
      </c>
      <c r="C523" s="2" t="s">
        <v>130</v>
      </c>
      <c r="D523" s="3" t="s">
        <v>2456</v>
      </c>
      <c r="E523" s="2" t="s">
        <v>2457</v>
      </c>
      <c r="F523" s="4">
        <v>1950</v>
      </c>
      <c r="G523" s="5">
        <v>23400</v>
      </c>
      <c r="H523" s="6"/>
      <c r="I523" s="7">
        <v>45107</v>
      </c>
      <c r="J523" s="8">
        <v>119</v>
      </c>
      <c r="K523" s="9">
        <v>3</v>
      </c>
      <c r="L523" s="7">
        <v>45105</v>
      </c>
      <c r="M523" s="10"/>
      <c r="N523" s="11" t="s">
        <v>2193</v>
      </c>
      <c r="O523" s="12" t="s">
        <v>52</v>
      </c>
      <c r="P523" s="8" t="s">
        <v>2458</v>
      </c>
      <c r="Q523" s="49" t="s">
        <v>54</v>
      </c>
      <c r="R523" s="13" t="s">
        <v>64</v>
      </c>
      <c r="S523" s="14" t="s">
        <v>2459</v>
      </c>
      <c r="T523" s="49"/>
      <c r="U523" s="50" t="s">
        <v>2456</v>
      </c>
      <c r="V523" s="50" t="s">
        <v>2438</v>
      </c>
      <c r="W523" s="50" t="s">
        <v>2460</v>
      </c>
      <c r="X523" s="51">
        <v>1950</v>
      </c>
      <c r="Y523" s="52">
        <v>24850.799999999999</v>
      </c>
      <c r="Z523" s="50" t="s">
        <v>31277</v>
      </c>
      <c r="BH523" s="825"/>
      <c r="BI523" s="232"/>
      <c r="BJ523" s="796"/>
      <c r="BK523" s="797"/>
      <c r="BL523" s="688"/>
      <c r="BM523" s="799"/>
      <c r="BN523" s="800"/>
      <c r="BO523" s="801"/>
      <c r="BP523" s="802"/>
      <c r="BQ523" s="803"/>
    </row>
    <row r="524" spans="1:69" ht="22.5">
      <c r="A524" s="1">
        <v>2</v>
      </c>
      <c r="B524" s="1">
        <v>1</v>
      </c>
      <c r="C524" s="2" t="s">
        <v>68</v>
      </c>
      <c r="D524" s="3" t="s">
        <v>2461</v>
      </c>
      <c r="E524" s="2" t="s">
        <v>2462</v>
      </c>
      <c r="F524" s="4">
        <v>1925</v>
      </c>
      <c r="G524" s="5">
        <v>23100</v>
      </c>
      <c r="H524" s="6"/>
      <c r="I524" s="7">
        <v>45110</v>
      </c>
      <c r="J524" s="8" t="s">
        <v>1065</v>
      </c>
      <c r="K524" s="9">
        <v>4</v>
      </c>
      <c r="L524" s="7">
        <v>45106</v>
      </c>
      <c r="M524" s="10"/>
      <c r="N524" s="11" t="s">
        <v>62</v>
      </c>
      <c r="O524" s="12" t="s">
        <v>52</v>
      </c>
      <c r="P524" s="8" t="s">
        <v>941</v>
      </c>
      <c r="Q524" s="49" t="s">
        <v>54</v>
      </c>
      <c r="R524" s="13" t="s">
        <v>64</v>
      </c>
      <c r="S524" s="14" t="s">
        <v>2463</v>
      </c>
      <c r="T524" s="49"/>
      <c r="U524" s="50" t="s">
        <v>2461</v>
      </c>
      <c r="V524" s="50" t="s">
        <v>2464</v>
      </c>
      <c r="W524" s="50" t="s">
        <v>2465</v>
      </c>
      <c r="X524" s="51">
        <v>1925</v>
      </c>
      <c r="Y524" s="52">
        <v>24640</v>
      </c>
      <c r="Z524" s="50" t="s">
        <v>2440</v>
      </c>
      <c r="BH524" s="825"/>
      <c r="BI524" s="232"/>
      <c r="BJ524" s="796"/>
      <c r="BK524" s="797"/>
      <c r="BL524" s="688"/>
      <c r="BM524" s="799"/>
      <c r="BN524" s="800"/>
      <c r="BO524" s="801"/>
      <c r="BP524" s="802"/>
      <c r="BQ524" s="803"/>
    </row>
    <row r="525" spans="1:69">
      <c r="A525" s="1">
        <v>1</v>
      </c>
      <c r="B525" s="1">
        <v>1</v>
      </c>
      <c r="C525" s="2" t="s">
        <v>275</v>
      </c>
      <c r="D525" s="3" t="s">
        <v>2466</v>
      </c>
      <c r="E525" s="2" t="s">
        <v>2467</v>
      </c>
      <c r="F525" s="4">
        <v>1980</v>
      </c>
      <c r="G525" s="5">
        <v>23760</v>
      </c>
      <c r="H525" s="6"/>
      <c r="I525" s="7">
        <v>45112</v>
      </c>
      <c r="J525" s="8" t="s">
        <v>1069</v>
      </c>
      <c r="K525" s="9">
        <v>3</v>
      </c>
      <c r="L525" s="7">
        <v>45110</v>
      </c>
      <c r="M525" s="10"/>
      <c r="N525" s="11" t="s">
        <v>169</v>
      </c>
      <c r="O525" s="12" t="s">
        <v>52</v>
      </c>
      <c r="P525" s="8" t="s">
        <v>53</v>
      </c>
      <c r="Q525" s="49" t="s">
        <v>54</v>
      </c>
      <c r="R525" s="13" t="s">
        <v>55</v>
      </c>
      <c r="S525" s="14" t="s">
        <v>2468</v>
      </c>
      <c r="T525" s="15"/>
      <c r="U525" s="50" t="s">
        <v>2466</v>
      </c>
      <c r="V525" s="50" t="s">
        <v>2469</v>
      </c>
      <c r="W525" s="50" t="s">
        <v>2470</v>
      </c>
      <c r="X525" s="51">
        <v>1980</v>
      </c>
      <c r="Y525" s="52">
        <v>24948</v>
      </c>
      <c r="Z525" s="50" t="s">
        <v>2471</v>
      </c>
      <c r="BH525" s="825"/>
      <c r="BI525" s="232"/>
      <c r="BJ525" s="796"/>
      <c r="BK525" s="797"/>
      <c r="BL525" s="688"/>
      <c r="BM525" s="799"/>
      <c r="BN525" s="800"/>
      <c r="BO525" s="801"/>
      <c r="BP525" s="802"/>
      <c r="BQ525" s="803"/>
    </row>
    <row r="526" spans="1:69">
      <c r="A526" s="1">
        <v>1</v>
      </c>
      <c r="B526" s="1">
        <v>2</v>
      </c>
      <c r="C526" s="2" t="s">
        <v>48</v>
      </c>
      <c r="D526" s="3" t="s">
        <v>2472</v>
      </c>
      <c r="E526" s="2" t="s">
        <v>2473</v>
      </c>
      <c r="F526" s="4">
        <v>1953</v>
      </c>
      <c r="G526" s="5">
        <v>23436</v>
      </c>
      <c r="H526" s="6" t="s">
        <v>168</v>
      </c>
      <c r="I526" s="7">
        <v>45112</v>
      </c>
      <c r="J526" s="8">
        <v>59</v>
      </c>
      <c r="K526" s="9">
        <v>4</v>
      </c>
      <c r="L526" s="7">
        <v>45110</v>
      </c>
      <c r="M526" s="10"/>
      <c r="N526" s="11" t="s">
        <v>312</v>
      </c>
      <c r="O526" s="12" t="s">
        <v>52</v>
      </c>
      <c r="P526" s="8" t="s">
        <v>186</v>
      </c>
      <c r="Q526" s="49" t="s">
        <v>54</v>
      </c>
      <c r="R526" s="13" t="s">
        <v>55</v>
      </c>
      <c r="S526" s="14" t="s">
        <v>2474</v>
      </c>
      <c r="T526" s="15"/>
      <c r="U526" s="50" t="s">
        <v>2472</v>
      </c>
      <c r="V526" s="50" t="s">
        <v>2469</v>
      </c>
      <c r="W526" s="50" t="s">
        <v>2475</v>
      </c>
      <c r="X526" s="51">
        <v>1953</v>
      </c>
      <c r="Y526" s="52">
        <v>24982.776000000002</v>
      </c>
      <c r="Z526" s="50" t="s">
        <v>2471</v>
      </c>
      <c r="BH526" s="825"/>
      <c r="BI526" s="232"/>
      <c r="BJ526" s="796"/>
      <c r="BK526" s="797"/>
      <c r="BL526" s="688"/>
      <c r="BM526" s="799"/>
      <c r="BN526" s="800"/>
      <c r="BO526" s="801"/>
      <c r="BP526" s="802"/>
      <c r="BQ526" s="803"/>
    </row>
    <row r="527" spans="1:69">
      <c r="A527" s="1"/>
      <c r="B527" s="1">
        <v>2</v>
      </c>
      <c r="C527" s="2" t="s">
        <v>589</v>
      </c>
      <c r="D527" s="3" t="s">
        <v>2476</v>
      </c>
      <c r="E527" s="2" t="s">
        <v>2477</v>
      </c>
      <c r="F527" s="4">
        <v>1853</v>
      </c>
      <c r="G527" s="5">
        <v>22236</v>
      </c>
      <c r="H527" s="6"/>
      <c r="I527" s="7">
        <v>45112</v>
      </c>
      <c r="J527" s="8">
        <v>81</v>
      </c>
      <c r="K527" s="9">
        <v>3</v>
      </c>
      <c r="L527" s="7">
        <v>45105</v>
      </c>
      <c r="M527" s="10" t="s">
        <v>136</v>
      </c>
      <c r="N527" s="11" t="s">
        <v>73</v>
      </c>
      <c r="O527" s="12" t="s">
        <v>52</v>
      </c>
      <c r="P527" s="2" t="s">
        <v>74</v>
      </c>
      <c r="Q527" s="49"/>
      <c r="R527" s="13" t="s">
        <v>55</v>
      </c>
      <c r="S527" s="14" t="s">
        <v>2478</v>
      </c>
      <c r="T527" s="15"/>
      <c r="U527" s="50" t="s">
        <v>2476</v>
      </c>
      <c r="V527" s="50" t="s">
        <v>1321</v>
      </c>
      <c r="W527" s="50" t="s">
        <v>2479</v>
      </c>
      <c r="X527" s="51">
        <v>1853</v>
      </c>
      <c r="Y527" s="52">
        <v>23265.119999999999</v>
      </c>
      <c r="Z527" s="50" t="s">
        <v>32762</v>
      </c>
      <c r="BH527" s="825"/>
      <c r="BI527" s="232"/>
      <c r="BJ527" s="796"/>
      <c r="BK527" s="797"/>
      <c r="BL527" s="688"/>
      <c r="BM527" s="799"/>
      <c r="BN527" s="800"/>
      <c r="BO527" s="825"/>
      <c r="BP527" s="802"/>
      <c r="BQ527" s="803"/>
    </row>
    <row r="528" spans="1:69">
      <c r="A528" s="1"/>
      <c r="B528" s="1">
        <v>1</v>
      </c>
      <c r="C528" s="2" t="s">
        <v>589</v>
      </c>
      <c r="D528" s="3" t="s">
        <v>2480</v>
      </c>
      <c r="E528" s="2" t="s">
        <v>2481</v>
      </c>
      <c r="F528" s="4">
        <v>1844</v>
      </c>
      <c r="G528" s="5">
        <v>22128</v>
      </c>
      <c r="H528" s="6"/>
      <c r="I528" s="7">
        <v>45112</v>
      </c>
      <c r="J528" s="8" t="s">
        <v>1087</v>
      </c>
      <c r="K528" s="9">
        <v>4</v>
      </c>
      <c r="L528" s="7">
        <v>45105</v>
      </c>
      <c r="M528" s="10" t="s">
        <v>136</v>
      </c>
      <c r="N528" s="11" t="s">
        <v>73</v>
      </c>
      <c r="O528" s="12" t="s">
        <v>52</v>
      </c>
      <c r="P528" s="2" t="s">
        <v>74</v>
      </c>
      <c r="Q528" s="49"/>
      <c r="R528" s="13" t="s">
        <v>55</v>
      </c>
      <c r="S528" s="14" t="s">
        <v>2482</v>
      </c>
      <c r="T528" s="15"/>
      <c r="U528" s="50" t="s">
        <v>2480</v>
      </c>
      <c r="V528" s="50" t="s">
        <v>1321</v>
      </c>
      <c r="W528" s="50" t="s">
        <v>2483</v>
      </c>
      <c r="X528" s="51">
        <v>1844</v>
      </c>
      <c r="Y528" s="52">
        <v>23152.17</v>
      </c>
      <c r="Z528" s="50" t="s">
        <v>30208</v>
      </c>
      <c r="BH528" s="825"/>
      <c r="BI528" s="232"/>
      <c r="BJ528" s="796"/>
      <c r="BK528" s="797"/>
      <c r="BL528" s="688"/>
      <c r="BM528" s="799"/>
      <c r="BN528" s="800"/>
      <c r="BO528" s="825"/>
      <c r="BP528" s="802"/>
      <c r="BQ528" s="803"/>
    </row>
    <row r="529" spans="1:69">
      <c r="A529" s="1"/>
      <c r="B529" s="1">
        <v>3</v>
      </c>
      <c r="C529" s="2" t="s">
        <v>589</v>
      </c>
      <c r="D529" s="3" t="s">
        <v>2484</v>
      </c>
      <c r="E529" s="2" t="s">
        <v>2485</v>
      </c>
      <c r="F529" s="4">
        <v>1958</v>
      </c>
      <c r="G529" s="5">
        <v>23496</v>
      </c>
      <c r="H529" s="6"/>
      <c r="I529" s="7">
        <v>45112</v>
      </c>
      <c r="J529" s="8" t="s">
        <v>32763</v>
      </c>
      <c r="K529" s="9">
        <v>2</v>
      </c>
      <c r="L529" s="7">
        <v>45105</v>
      </c>
      <c r="M529" s="10" t="s">
        <v>136</v>
      </c>
      <c r="N529" s="11" t="s">
        <v>288</v>
      </c>
      <c r="O529" s="12" t="s">
        <v>52</v>
      </c>
      <c r="P529" s="2" t="s">
        <v>74</v>
      </c>
      <c r="Q529" s="49"/>
      <c r="R529" s="13" t="s">
        <v>55</v>
      </c>
      <c r="S529" s="14" t="s">
        <v>2486</v>
      </c>
      <c r="T529" s="15"/>
      <c r="U529" s="50" t="s">
        <v>2484</v>
      </c>
      <c r="V529" s="50" t="s">
        <v>1321</v>
      </c>
      <c r="W529" s="50" t="s">
        <v>2487</v>
      </c>
      <c r="X529" s="51">
        <v>1958</v>
      </c>
      <c r="Y529" s="52">
        <v>24583.27</v>
      </c>
      <c r="Z529" s="50" t="s">
        <v>30208</v>
      </c>
      <c r="BH529" s="825"/>
      <c r="BI529" s="232"/>
      <c r="BJ529" s="796"/>
      <c r="BK529" s="797"/>
      <c r="BL529" s="688"/>
      <c r="BM529" s="799"/>
      <c r="BN529" s="800"/>
      <c r="BO529" s="825"/>
      <c r="BP529" s="802"/>
      <c r="BQ529" s="803"/>
    </row>
    <row r="530" spans="1:69">
      <c r="A530" s="1"/>
      <c r="B530" s="1">
        <v>4</v>
      </c>
      <c r="C530" s="2" t="s">
        <v>589</v>
      </c>
      <c r="D530" s="3" t="s">
        <v>2488</v>
      </c>
      <c r="E530" s="2" t="s">
        <v>2489</v>
      </c>
      <c r="F530" s="4">
        <v>1941</v>
      </c>
      <c r="G530" s="5">
        <v>23292</v>
      </c>
      <c r="H530" s="6"/>
      <c r="I530" s="7">
        <v>45112</v>
      </c>
      <c r="J530" s="8" t="s">
        <v>32764</v>
      </c>
      <c r="K530" s="9">
        <v>2</v>
      </c>
      <c r="L530" s="7">
        <v>45105</v>
      </c>
      <c r="M530" s="10" t="s">
        <v>136</v>
      </c>
      <c r="N530" s="11" t="s">
        <v>288</v>
      </c>
      <c r="O530" s="12" t="s">
        <v>52</v>
      </c>
      <c r="P530" s="8" t="s">
        <v>74</v>
      </c>
      <c r="Q530" s="49"/>
      <c r="R530" s="13" t="s">
        <v>55</v>
      </c>
      <c r="S530" s="14" t="s">
        <v>2490</v>
      </c>
      <c r="T530" s="15"/>
      <c r="U530" s="50" t="s">
        <v>2488</v>
      </c>
      <c r="V530" s="50" t="s">
        <v>1321</v>
      </c>
      <c r="W530" s="50" t="s">
        <v>2491</v>
      </c>
      <c r="X530" s="51">
        <v>1941</v>
      </c>
      <c r="Y530" s="52">
        <v>24369.919999999998</v>
      </c>
      <c r="Z530" s="50" t="s">
        <v>30208</v>
      </c>
      <c r="BH530" s="825"/>
      <c r="BI530" s="232"/>
      <c r="BJ530" s="796"/>
      <c r="BK530" s="797"/>
      <c r="BL530" s="688"/>
      <c r="BM530" s="799"/>
      <c r="BN530" s="800"/>
      <c r="BO530" s="801"/>
      <c r="BP530" s="802"/>
      <c r="BQ530" s="803"/>
    </row>
    <row r="531" spans="1:69">
      <c r="A531" s="1">
        <v>1</v>
      </c>
      <c r="B531" s="1">
        <v>2</v>
      </c>
      <c r="C531" s="2" t="s">
        <v>145</v>
      </c>
      <c r="D531" s="3" t="s">
        <v>2492</v>
      </c>
      <c r="E531" s="2" t="s">
        <v>2493</v>
      </c>
      <c r="F531" s="4">
        <v>1958</v>
      </c>
      <c r="G531" s="5">
        <v>23496</v>
      </c>
      <c r="H531" s="6"/>
      <c r="I531" s="7">
        <v>45117</v>
      </c>
      <c r="J531" s="8" t="s">
        <v>1111</v>
      </c>
      <c r="K531" s="9">
        <v>2</v>
      </c>
      <c r="L531" s="7">
        <v>45115</v>
      </c>
      <c r="M531" s="10"/>
      <c r="N531" s="11" t="s">
        <v>177</v>
      </c>
      <c r="O531" s="12" t="s">
        <v>52</v>
      </c>
      <c r="P531" s="8" t="s">
        <v>74</v>
      </c>
      <c r="Q531" s="49" t="s">
        <v>54</v>
      </c>
      <c r="R531" s="13" t="s">
        <v>55</v>
      </c>
      <c r="S531" s="14" t="s">
        <v>2494</v>
      </c>
      <c r="T531" s="15"/>
      <c r="U531" s="50" t="s">
        <v>2492</v>
      </c>
      <c r="V531" s="50" t="s">
        <v>2495</v>
      </c>
      <c r="W531" s="50" t="s">
        <v>2496</v>
      </c>
      <c r="X531" s="51">
        <v>1958</v>
      </c>
      <c r="Y531" s="52">
        <v>24427.71</v>
      </c>
      <c r="Z531" s="50" t="s">
        <v>32765</v>
      </c>
      <c r="BH531" s="825"/>
      <c r="BI531" s="232"/>
      <c r="BJ531" s="796"/>
      <c r="BK531" s="797"/>
      <c r="BL531" s="688"/>
      <c r="BM531" s="799"/>
      <c r="BN531" s="800"/>
      <c r="BO531" s="801"/>
      <c r="BP531" s="802"/>
      <c r="BQ531" s="803"/>
    </row>
    <row r="532" spans="1:69">
      <c r="A532" s="1">
        <v>1</v>
      </c>
      <c r="B532" s="1">
        <v>29</v>
      </c>
      <c r="C532" s="2" t="s">
        <v>68</v>
      </c>
      <c r="D532" s="3" t="s">
        <v>2497</v>
      </c>
      <c r="E532" s="2" t="s">
        <v>2498</v>
      </c>
      <c r="F532" s="4">
        <v>1917</v>
      </c>
      <c r="G532" s="5">
        <v>23004</v>
      </c>
      <c r="H532" s="6"/>
      <c r="I532" s="7">
        <v>45117</v>
      </c>
      <c r="J532" s="8" t="s">
        <v>1102</v>
      </c>
      <c r="K532" s="9">
        <v>3</v>
      </c>
      <c r="L532" s="7">
        <v>45115</v>
      </c>
      <c r="M532" s="10"/>
      <c r="N532" s="11" t="s">
        <v>95</v>
      </c>
      <c r="O532" s="12" t="s">
        <v>52</v>
      </c>
      <c r="P532" s="2" t="s">
        <v>83</v>
      </c>
      <c r="Q532" s="49" t="s">
        <v>84</v>
      </c>
      <c r="R532" s="13" t="s">
        <v>55</v>
      </c>
      <c r="S532" s="14" t="s">
        <v>2499</v>
      </c>
      <c r="T532" s="15"/>
      <c r="U532" s="50" t="s">
        <v>2497</v>
      </c>
      <c r="V532" s="50" t="s">
        <v>1542</v>
      </c>
      <c r="W532" s="50" t="s">
        <v>2500</v>
      </c>
      <c r="X532" s="51">
        <v>1917</v>
      </c>
      <c r="Y532" s="52">
        <v>23962.5</v>
      </c>
      <c r="Z532" s="50" t="s">
        <v>32765</v>
      </c>
      <c r="BH532" s="825"/>
      <c r="BI532" s="232"/>
      <c r="BJ532" s="796"/>
      <c r="BK532" s="797"/>
      <c r="BL532" s="688"/>
      <c r="BM532" s="799"/>
      <c r="BN532" s="800"/>
      <c r="BO532" s="825"/>
      <c r="BP532" s="802"/>
      <c r="BQ532" s="803"/>
    </row>
    <row r="533" spans="1:69">
      <c r="A533" s="1">
        <v>1</v>
      </c>
      <c r="B533" s="1">
        <v>30</v>
      </c>
      <c r="C533" s="2" t="s">
        <v>68</v>
      </c>
      <c r="D533" s="3" t="s">
        <v>2501</v>
      </c>
      <c r="E533" s="2" t="s">
        <v>2502</v>
      </c>
      <c r="F533" s="4">
        <v>1960</v>
      </c>
      <c r="G533" s="5">
        <v>23520</v>
      </c>
      <c r="H533" s="6"/>
      <c r="I533" s="7">
        <v>45117</v>
      </c>
      <c r="J533" s="8" t="s">
        <v>1106</v>
      </c>
      <c r="K533" s="9">
        <v>4</v>
      </c>
      <c r="L533" s="7">
        <v>45115</v>
      </c>
      <c r="M533" s="10"/>
      <c r="N533" s="11" t="s">
        <v>95</v>
      </c>
      <c r="O533" s="12" t="s">
        <v>52</v>
      </c>
      <c r="P533" s="2" t="s">
        <v>83</v>
      </c>
      <c r="Q533" s="49" t="s">
        <v>84</v>
      </c>
      <c r="R533" s="13" t="s">
        <v>55</v>
      </c>
      <c r="S533" s="14" t="s">
        <v>2503</v>
      </c>
      <c r="T533" s="15"/>
      <c r="U533" s="50" t="s">
        <v>2501</v>
      </c>
      <c r="V533" s="50" t="s">
        <v>1542</v>
      </c>
      <c r="W533" s="50" t="s">
        <v>2504</v>
      </c>
      <c r="X533" s="51">
        <v>1960</v>
      </c>
      <c r="Y533" s="52">
        <v>24500</v>
      </c>
      <c r="Z533" s="50" t="s">
        <v>32765</v>
      </c>
      <c r="BH533" s="825"/>
      <c r="BI533" s="232"/>
      <c r="BJ533" s="796"/>
      <c r="BK533" s="797"/>
      <c r="BL533" s="688"/>
      <c r="BM533" s="799"/>
      <c r="BN533" s="800"/>
      <c r="BO533" s="825"/>
      <c r="BP533" s="802"/>
      <c r="BQ533" s="803"/>
    </row>
    <row r="534" spans="1:69">
      <c r="A534" s="1">
        <v>1</v>
      </c>
      <c r="B534" s="1">
        <v>25</v>
      </c>
      <c r="C534" s="2" t="s">
        <v>78</v>
      </c>
      <c r="D534" s="3" t="s">
        <v>2505</v>
      </c>
      <c r="E534" s="2" t="s">
        <v>2506</v>
      </c>
      <c r="F534" s="4">
        <v>1958</v>
      </c>
      <c r="G534" s="5">
        <v>23496</v>
      </c>
      <c r="H534" s="6"/>
      <c r="I534" s="7">
        <v>45117</v>
      </c>
      <c r="J534" s="8" t="s">
        <v>30682</v>
      </c>
      <c r="K534" s="9">
        <v>2</v>
      </c>
      <c r="L534" s="7">
        <v>45115</v>
      </c>
      <c r="M534" s="10" t="s">
        <v>176</v>
      </c>
      <c r="N534" s="11" t="s">
        <v>177</v>
      </c>
      <c r="O534" s="12" t="s">
        <v>52</v>
      </c>
      <c r="P534" s="2" t="s">
        <v>74</v>
      </c>
      <c r="Q534" s="49" t="s">
        <v>54</v>
      </c>
      <c r="R534" s="13" t="s">
        <v>55</v>
      </c>
      <c r="S534" s="14" t="s">
        <v>2507</v>
      </c>
      <c r="T534" s="15"/>
      <c r="U534" s="50" t="s">
        <v>2505</v>
      </c>
      <c r="V534" s="50" t="s">
        <v>2495</v>
      </c>
      <c r="W534" s="50" t="s">
        <v>2508</v>
      </c>
      <c r="X534" s="51">
        <v>1958</v>
      </c>
      <c r="Y534" s="52">
        <v>24427.61</v>
      </c>
      <c r="Z534" s="50" t="s">
        <v>32765</v>
      </c>
      <c r="BH534" s="825"/>
      <c r="BI534" s="232"/>
      <c r="BJ534" s="796"/>
      <c r="BK534" s="797"/>
      <c r="BL534" s="688"/>
      <c r="BM534" s="799"/>
      <c r="BN534" s="800"/>
      <c r="BO534" s="825"/>
      <c r="BP534" s="802"/>
      <c r="BQ534" s="803"/>
    </row>
    <row r="535" spans="1:69">
      <c r="A535" s="1">
        <v>1</v>
      </c>
      <c r="B535" s="1">
        <v>26</v>
      </c>
      <c r="C535" s="2" t="s">
        <v>78</v>
      </c>
      <c r="D535" s="3" t="s">
        <v>2509</v>
      </c>
      <c r="E535" s="2" t="s">
        <v>2510</v>
      </c>
      <c r="F535" s="4">
        <v>1952</v>
      </c>
      <c r="G535" s="5">
        <v>23424</v>
      </c>
      <c r="H535" s="6"/>
      <c r="I535" s="7">
        <v>45117</v>
      </c>
      <c r="J535" s="8">
        <v>68</v>
      </c>
      <c r="K535" s="9">
        <v>3</v>
      </c>
      <c r="L535" s="7">
        <v>45115</v>
      </c>
      <c r="M535" s="10" t="s">
        <v>176</v>
      </c>
      <c r="N535" s="11" t="s">
        <v>177</v>
      </c>
      <c r="O535" s="12" t="s">
        <v>52</v>
      </c>
      <c r="P535" s="2" t="s">
        <v>74</v>
      </c>
      <c r="Q535" s="49" t="s">
        <v>54</v>
      </c>
      <c r="R535" s="13" t="s">
        <v>55</v>
      </c>
      <c r="S535" s="14" t="s">
        <v>2511</v>
      </c>
      <c r="T535" s="15"/>
      <c r="U535" s="50" t="s">
        <v>2509</v>
      </c>
      <c r="V535" s="50" t="s">
        <v>2495</v>
      </c>
      <c r="W535" s="50" t="s">
        <v>2512</v>
      </c>
      <c r="X535" s="51">
        <v>1952</v>
      </c>
      <c r="Y535" s="52">
        <v>24352.75</v>
      </c>
      <c r="Z535" s="50" t="s">
        <v>30209</v>
      </c>
      <c r="BH535" s="825"/>
      <c r="BI535" s="232"/>
      <c r="BJ535" s="796"/>
      <c r="BK535" s="797"/>
      <c r="BL535" s="688"/>
      <c r="BM535" s="799"/>
      <c r="BN535" s="800"/>
      <c r="BO535" s="825"/>
      <c r="BP535" s="802"/>
      <c r="BQ535" s="803"/>
    </row>
    <row r="536" spans="1:69" ht="22.5">
      <c r="A536" s="1">
        <v>1</v>
      </c>
      <c r="B536" s="1">
        <v>1</v>
      </c>
      <c r="C536" s="2" t="s">
        <v>68</v>
      </c>
      <c r="D536" s="3" t="s">
        <v>2513</v>
      </c>
      <c r="E536" s="2" t="s">
        <v>2514</v>
      </c>
      <c r="F536" s="4">
        <v>1950</v>
      </c>
      <c r="G536" s="5">
        <v>23400</v>
      </c>
      <c r="H536" s="6"/>
      <c r="I536" s="7">
        <v>45118</v>
      </c>
      <c r="J536" s="8">
        <v>80</v>
      </c>
      <c r="K536" s="9">
        <v>4</v>
      </c>
      <c r="L536" s="7">
        <v>45115</v>
      </c>
      <c r="M536" s="10"/>
      <c r="N536" s="11" t="s">
        <v>2515</v>
      </c>
      <c r="O536" s="12" t="s">
        <v>52</v>
      </c>
      <c r="P536" s="8" t="s">
        <v>2516</v>
      </c>
      <c r="Q536" s="49" t="s">
        <v>54</v>
      </c>
      <c r="R536" s="13" t="s">
        <v>64</v>
      </c>
      <c r="S536" s="14" t="s">
        <v>2517</v>
      </c>
      <c r="T536" s="15"/>
      <c r="U536" s="50" t="s">
        <v>2513</v>
      </c>
      <c r="V536" s="50" t="s">
        <v>2518</v>
      </c>
      <c r="W536" s="50" t="s">
        <v>2519</v>
      </c>
      <c r="X536" s="51">
        <v>1950</v>
      </c>
      <c r="Y536" s="52">
        <v>24765</v>
      </c>
      <c r="Z536" s="50" t="s">
        <v>2520</v>
      </c>
      <c r="BH536" s="825"/>
      <c r="BI536" s="232"/>
      <c r="BJ536" s="796"/>
      <c r="BK536" s="797"/>
      <c r="BL536" s="688"/>
      <c r="BM536" s="799"/>
      <c r="BN536" s="800"/>
      <c r="BO536" s="801"/>
      <c r="BP536" s="802"/>
      <c r="BQ536" s="803"/>
    </row>
    <row r="537" spans="1:69">
      <c r="A537" s="1">
        <v>1</v>
      </c>
      <c r="B537" s="1">
        <v>4</v>
      </c>
      <c r="C537" s="2" t="s">
        <v>68</v>
      </c>
      <c r="D537" s="3" t="s">
        <v>2521</v>
      </c>
      <c r="E537" s="2" t="s">
        <v>2522</v>
      </c>
      <c r="F537" s="4">
        <v>1917</v>
      </c>
      <c r="G537" s="5">
        <v>23004</v>
      </c>
      <c r="H537" s="6"/>
      <c r="I537" s="7">
        <v>45118</v>
      </c>
      <c r="J537" s="8" t="s">
        <v>31278</v>
      </c>
      <c r="K537" s="9">
        <v>3</v>
      </c>
      <c r="L537" s="7">
        <v>45123</v>
      </c>
      <c r="M537" s="10"/>
      <c r="N537" s="11" t="s">
        <v>95</v>
      </c>
      <c r="O537" s="12" t="s">
        <v>52</v>
      </c>
      <c r="P537" s="8" t="s">
        <v>83</v>
      </c>
      <c r="Q537" s="49" t="s">
        <v>84</v>
      </c>
      <c r="R537" s="13" t="s">
        <v>55</v>
      </c>
      <c r="S537" s="14" t="s">
        <v>2523</v>
      </c>
      <c r="T537" s="15"/>
      <c r="U537" s="50" t="s">
        <v>2521</v>
      </c>
      <c r="V537" s="50" t="s">
        <v>2524</v>
      </c>
      <c r="W537" s="50" t="s">
        <v>2525</v>
      </c>
      <c r="X537" s="51">
        <v>1917</v>
      </c>
      <c r="Y537" s="52">
        <v>23962.5</v>
      </c>
      <c r="Z537" s="50" t="s">
        <v>2526</v>
      </c>
      <c r="BH537" s="825"/>
      <c r="BI537" s="232"/>
      <c r="BJ537" s="796"/>
      <c r="BK537" s="797"/>
      <c r="BL537" s="688"/>
      <c r="BM537" s="799"/>
      <c r="BN537" s="800"/>
      <c r="BO537" s="801"/>
      <c r="BP537" s="802"/>
      <c r="BQ537" s="803"/>
    </row>
    <row r="538" spans="1:69">
      <c r="A538" s="1">
        <v>2</v>
      </c>
      <c r="B538" s="1">
        <v>2</v>
      </c>
      <c r="C538" s="2" t="s">
        <v>103</v>
      </c>
      <c r="D538" s="3" t="s">
        <v>2527</v>
      </c>
      <c r="E538" s="2" t="s">
        <v>2528</v>
      </c>
      <c r="F538" s="4">
        <v>1568</v>
      </c>
      <c r="G538" s="5">
        <v>23520</v>
      </c>
      <c r="H538" s="6" t="s">
        <v>254</v>
      </c>
      <c r="I538" s="7">
        <v>45118</v>
      </c>
      <c r="J538" s="8" t="s">
        <v>1117</v>
      </c>
      <c r="K538" s="9">
        <v>4</v>
      </c>
      <c r="L538" s="7">
        <v>45115</v>
      </c>
      <c r="M538" s="10"/>
      <c r="N538" s="11" t="s">
        <v>95</v>
      </c>
      <c r="O538" s="12" t="s">
        <v>52</v>
      </c>
      <c r="P538" s="8" t="s">
        <v>240</v>
      </c>
      <c r="Q538" s="49" t="s">
        <v>84</v>
      </c>
      <c r="R538" s="13" t="s">
        <v>55</v>
      </c>
      <c r="S538" s="14" t="s">
        <v>2529</v>
      </c>
      <c r="T538" s="15"/>
      <c r="U538" s="50" t="s">
        <v>2527</v>
      </c>
      <c r="V538" s="50" t="s">
        <v>1542</v>
      </c>
      <c r="W538" s="50" t="s">
        <v>2530</v>
      </c>
      <c r="X538" s="51">
        <v>1568</v>
      </c>
      <c r="Y538" s="52">
        <v>24304</v>
      </c>
      <c r="Z538" s="50" t="s">
        <v>2520</v>
      </c>
      <c r="BH538" s="825"/>
      <c r="BI538" s="232"/>
      <c r="BJ538" s="796"/>
      <c r="BK538" s="797"/>
      <c r="BL538" s="688"/>
      <c r="BM538" s="799"/>
      <c r="BN538" s="800"/>
      <c r="BO538" s="801"/>
      <c r="BP538" s="802"/>
      <c r="BQ538" s="803"/>
    </row>
    <row r="539" spans="1:69">
      <c r="A539" s="1">
        <v>2</v>
      </c>
      <c r="B539" s="1">
        <v>3</v>
      </c>
      <c r="C539" s="2" t="s">
        <v>589</v>
      </c>
      <c r="D539" s="3" t="s">
        <v>2531</v>
      </c>
      <c r="E539" s="2" t="s">
        <v>2532</v>
      </c>
      <c r="F539" s="4">
        <v>1958</v>
      </c>
      <c r="G539" s="5">
        <v>23496</v>
      </c>
      <c r="H539" s="6"/>
      <c r="I539" s="7">
        <v>45118</v>
      </c>
      <c r="J539" s="8" t="s">
        <v>1161</v>
      </c>
      <c r="K539" s="9">
        <v>2</v>
      </c>
      <c r="L539" s="7">
        <v>45115</v>
      </c>
      <c r="M539" s="10" t="s">
        <v>136</v>
      </c>
      <c r="N539" s="11" t="s">
        <v>288</v>
      </c>
      <c r="O539" s="12" t="s">
        <v>52</v>
      </c>
      <c r="P539" s="8" t="s">
        <v>74</v>
      </c>
      <c r="Q539" s="49"/>
      <c r="R539" s="13" t="s">
        <v>55</v>
      </c>
      <c r="S539" s="14" t="s">
        <v>2533</v>
      </c>
      <c r="T539" s="49"/>
      <c r="U539" s="50" t="s">
        <v>2531</v>
      </c>
      <c r="V539" s="50" t="s">
        <v>1542</v>
      </c>
      <c r="W539" s="50" t="s">
        <v>2534</v>
      </c>
      <c r="X539" s="51">
        <v>1958</v>
      </c>
      <c r="Y539" s="52">
        <v>24583.279999999999</v>
      </c>
      <c r="Z539" s="50" t="s">
        <v>32765</v>
      </c>
      <c r="BH539" s="825"/>
      <c r="BI539" s="232"/>
      <c r="BJ539" s="796"/>
      <c r="BK539" s="797"/>
      <c r="BL539" s="688"/>
      <c r="BM539" s="799"/>
      <c r="BN539" s="800"/>
      <c r="BO539" s="801"/>
      <c r="BP539" s="802"/>
      <c r="BQ539" s="803"/>
    </row>
    <row r="540" spans="1:69">
      <c r="A540" s="1">
        <v>1</v>
      </c>
      <c r="B540" s="1">
        <v>1</v>
      </c>
      <c r="C540" s="2" t="s">
        <v>301</v>
      </c>
      <c r="D540" s="3" t="s">
        <v>2535</v>
      </c>
      <c r="E540" s="2" t="s">
        <v>2536</v>
      </c>
      <c r="F540" s="4">
        <v>1925</v>
      </c>
      <c r="G540" s="5">
        <v>23100</v>
      </c>
      <c r="H540" s="6"/>
      <c r="I540" s="7">
        <v>45119</v>
      </c>
      <c r="J540" s="8">
        <v>45</v>
      </c>
      <c r="K540" s="9">
        <v>4</v>
      </c>
      <c r="L540" s="7">
        <v>45117</v>
      </c>
      <c r="M540" s="62"/>
      <c r="N540" s="11" t="s">
        <v>62</v>
      </c>
      <c r="O540" s="12" t="s">
        <v>52</v>
      </c>
      <c r="P540" s="8" t="s">
        <v>63</v>
      </c>
      <c r="Q540" s="49" t="s">
        <v>54</v>
      </c>
      <c r="R540" s="13" t="s">
        <v>64</v>
      </c>
      <c r="S540" s="14" t="s">
        <v>2537</v>
      </c>
      <c r="T540" s="15"/>
      <c r="U540" s="50" t="s">
        <v>2535</v>
      </c>
      <c r="V540" s="50" t="s">
        <v>2538</v>
      </c>
      <c r="W540" s="50" t="s">
        <v>2539</v>
      </c>
      <c r="X540" s="51">
        <v>1925</v>
      </c>
      <c r="Y540" s="52">
        <v>24640</v>
      </c>
      <c r="Z540" s="50" t="s">
        <v>2540</v>
      </c>
      <c r="BH540" s="825"/>
      <c r="BI540" s="232"/>
      <c r="BJ540" s="796"/>
      <c r="BK540" s="797"/>
      <c r="BL540" s="688"/>
      <c r="BM540" s="799"/>
      <c r="BN540" s="800"/>
      <c r="BO540" s="801"/>
      <c r="BP540" s="802"/>
      <c r="BQ540" s="803"/>
    </row>
    <row r="541" spans="1:69">
      <c r="A541" s="1">
        <v>1</v>
      </c>
      <c r="B541" s="1">
        <v>2</v>
      </c>
      <c r="C541" s="2" t="s">
        <v>59</v>
      </c>
      <c r="D541" s="3" t="s">
        <v>2541</v>
      </c>
      <c r="E541" s="2" t="s">
        <v>2542</v>
      </c>
      <c r="F541" s="4">
        <v>1925</v>
      </c>
      <c r="G541" s="5">
        <v>23100</v>
      </c>
      <c r="H541" s="6"/>
      <c r="I541" s="7">
        <v>45119</v>
      </c>
      <c r="J541" s="8" t="s">
        <v>1145</v>
      </c>
      <c r="K541" s="9">
        <v>3</v>
      </c>
      <c r="L541" s="7">
        <v>45117</v>
      </c>
      <c r="M541" s="10"/>
      <c r="N541" s="11" t="s">
        <v>604</v>
      </c>
      <c r="O541" s="12" t="s">
        <v>52</v>
      </c>
      <c r="P541" s="8" t="s">
        <v>63</v>
      </c>
      <c r="Q541" s="49" t="s">
        <v>54</v>
      </c>
      <c r="R541" s="13" t="s">
        <v>64</v>
      </c>
      <c r="S541" s="14" t="s">
        <v>2543</v>
      </c>
      <c r="T541" s="15"/>
      <c r="U541" s="50" t="s">
        <v>2541</v>
      </c>
      <c r="V541" s="50" t="s">
        <v>2544</v>
      </c>
      <c r="W541" s="50" t="s">
        <v>2545</v>
      </c>
      <c r="X541" s="51">
        <v>1925</v>
      </c>
      <c r="Y541" s="52">
        <v>24640</v>
      </c>
      <c r="Z541" s="50" t="s">
        <v>2540</v>
      </c>
      <c r="BH541" s="825"/>
      <c r="BI541" s="232"/>
      <c r="BJ541" s="796"/>
      <c r="BK541" s="797"/>
      <c r="BL541" s="688"/>
      <c r="BM541" s="799"/>
      <c r="BN541" s="800"/>
      <c r="BO541" s="801"/>
      <c r="BP541" s="802"/>
      <c r="BQ541" s="803"/>
    </row>
    <row r="542" spans="1:69">
      <c r="A542" s="1">
        <v>1</v>
      </c>
      <c r="B542" s="1">
        <v>4</v>
      </c>
      <c r="C542" s="2" t="s">
        <v>275</v>
      </c>
      <c r="D542" s="3" t="s">
        <v>2546</v>
      </c>
      <c r="E542" s="2" t="s">
        <v>2547</v>
      </c>
      <c r="F542" s="4">
        <v>1980</v>
      </c>
      <c r="G542" s="5">
        <v>23760</v>
      </c>
      <c r="H542" s="6"/>
      <c r="I542" s="7">
        <v>45119</v>
      </c>
      <c r="J542" s="8" t="s">
        <v>32766</v>
      </c>
      <c r="K542" s="9">
        <v>4</v>
      </c>
      <c r="L542" s="7">
        <v>45118</v>
      </c>
      <c r="M542" s="10"/>
      <c r="N542" s="11" t="s">
        <v>312</v>
      </c>
      <c r="O542" s="12" t="s">
        <v>52</v>
      </c>
      <c r="P542" s="2" t="s">
        <v>186</v>
      </c>
      <c r="Q542" s="49" t="s">
        <v>54</v>
      </c>
      <c r="R542" s="13" t="s">
        <v>55</v>
      </c>
      <c r="S542" s="14" t="s">
        <v>2324</v>
      </c>
      <c r="T542" s="15"/>
      <c r="U542" s="50" t="s">
        <v>2546</v>
      </c>
      <c r="V542" s="50" t="s">
        <v>1598</v>
      </c>
      <c r="W542" s="50" t="s">
        <v>2548</v>
      </c>
      <c r="X542" s="51">
        <v>1980</v>
      </c>
      <c r="Y542" s="52">
        <v>24948</v>
      </c>
      <c r="Z542" s="50" t="s">
        <v>32767</v>
      </c>
      <c r="BH542" s="825"/>
      <c r="BI542" s="232"/>
      <c r="BJ542" s="796"/>
      <c r="BK542" s="797"/>
      <c r="BL542" s="688"/>
      <c r="BM542" s="799"/>
      <c r="BN542" s="800"/>
      <c r="BO542" s="825"/>
      <c r="BP542" s="802"/>
      <c r="BQ542" s="803"/>
    </row>
    <row r="543" spans="1:69">
      <c r="A543" s="1">
        <v>1</v>
      </c>
      <c r="B543" s="1">
        <v>5</v>
      </c>
      <c r="C543" s="2" t="s">
        <v>48</v>
      </c>
      <c r="D543" s="3" t="s">
        <v>2549</v>
      </c>
      <c r="E543" s="2" t="s">
        <v>2550</v>
      </c>
      <c r="F543" s="4">
        <v>1985</v>
      </c>
      <c r="G543" s="5">
        <v>23820</v>
      </c>
      <c r="H543" s="6" t="s">
        <v>168</v>
      </c>
      <c r="I543" s="7">
        <v>45119</v>
      </c>
      <c r="J543" s="8" t="s">
        <v>2551</v>
      </c>
      <c r="K543" s="9">
        <v>3</v>
      </c>
      <c r="L543" s="7">
        <v>45118</v>
      </c>
      <c r="M543" s="10"/>
      <c r="N543" s="11" t="s">
        <v>169</v>
      </c>
      <c r="O543" s="12" t="s">
        <v>52</v>
      </c>
      <c r="P543" s="2" t="s">
        <v>186</v>
      </c>
      <c r="Q543" s="49" t="s">
        <v>54</v>
      </c>
      <c r="R543" s="13" t="s">
        <v>55</v>
      </c>
      <c r="S543" s="14" t="s">
        <v>2552</v>
      </c>
      <c r="T543" s="15"/>
      <c r="U543" s="50" t="s">
        <v>2549</v>
      </c>
      <c r="V543" s="50" t="s">
        <v>1598</v>
      </c>
      <c r="W543" s="50" t="s">
        <v>2553</v>
      </c>
      <c r="X543" s="51">
        <v>1985</v>
      </c>
      <c r="Y543" s="52">
        <v>24796.62</v>
      </c>
      <c r="Z543" s="50" t="s">
        <v>32767</v>
      </c>
      <c r="BH543" s="825"/>
      <c r="BI543" s="232"/>
      <c r="BJ543" s="796"/>
      <c r="BK543" s="797"/>
      <c r="BL543" s="688"/>
      <c r="BM543" s="799"/>
      <c r="BN543" s="800"/>
      <c r="BO543" s="825"/>
      <c r="BP543" s="802"/>
      <c r="BQ543" s="803"/>
    </row>
    <row r="544" spans="1:69">
      <c r="A544" s="1">
        <v>1</v>
      </c>
      <c r="B544" s="1">
        <v>1</v>
      </c>
      <c r="C544" s="2" t="s">
        <v>31279</v>
      </c>
      <c r="D544" s="3" t="s">
        <v>2554</v>
      </c>
      <c r="E544" s="2" t="s">
        <v>2555</v>
      </c>
      <c r="F544" s="4">
        <v>1950</v>
      </c>
      <c r="G544" s="5">
        <v>23400</v>
      </c>
      <c r="H544" s="6"/>
      <c r="I544" s="7">
        <v>45121</v>
      </c>
      <c r="J544" s="8" t="s">
        <v>1164</v>
      </c>
      <c r="K544" s="9">
        <v>2</v>
      </c>
      <c r="L544" s="7">
        <v>45118</v>
      </c>
      <c r="M544" s="10"/>
      <c r="N544" s="11" t="s">
        <v>2556</v>
      </c>
      <c r="O544" s="12" t="s">
        <v>52</v>
      </c>
      <c r="P544" s="8" t="s">
        <v>63</v>
      </c>
      <c r="Q544" s="49" t="s">
        <v>54</v>
      </c>
      <c r="R544" s="13" t="s">
        <v>64</v>
      </c>
      <c r="S544" s="14" t="s">
        <v>2557</v>
      </c>
      <c r="T544" s="15"/>
      <c r="U544" s="50" t="s">
        <v>2554</v>
      </c>
      <c r="V544" s="50" t="s">
        <v>2558</v>
      </c>
      <c r="W544" s="50" t="s">
        <v>2559</v>
      </c>
      <c r="X544" s="51">
        <v>1950</v>
      </c>
      <c r="Y544" s="52">
        <v>24960</v>
      </c>
      <c r="Z544" s="50" t="s">
        <v>32768</v>
      </c>
      <c r="BH544" s="825"/>
      <c r="BI544" s="232"/>
      <c r="BJ544" s="796"/>
      <c r="BK544" s="797"/>
      <c r="BL544" s="688"/>
      <c r="BM544" s="799"/>
      <c r="BN544" s="800"/>
      <c r="BO544" s="801"/>
      <c r="BP544" s="802"/>
      <c r="BQ544" s="803"/>
    </row>
    <row r="545" spans="1:69">
      <c r="A545" s="1">
        <v>1</v>
      </c>
      <c r="B545" s="1">
        <v>2</v>
      </c>
      <c r="C545" s="2" t="s">
        <v>68</v>
      </c>
      <c r="D545" s="3" t="s">
        <v>2560</v>
      </c>
      <c r="E545" s="2" t="s">
        <v>2561</v>
      </c>
      <c r="F545" s="4">
        <v>1958</v>
      </c>
      <c r="G545" s="5">
        <v>23496</v>
      </c>
      <c r="H545" s="6"/>
      <c r="I545" s="7">
        <v>45121</v>
      </c>
      <c r="J545" s="8" t="s">
        <v>1173</v>
      </c>
      <c r="K545" s="9">
        <v>2</v>
      </c>
      <c r="L545" s="7">
        <v>45119</v>
      </c>
      <c r="M545" s="10" t="s">
        <v>798</v>
      </c>
      <c r="N545" s="11" t="s">
        <v>152</v>
      </c>
      <c r="O545" s="12" t="s">
        <v>52</v>
      </c>
      <c r="P545" s="2" t="s">
        <v>153</v>
      </c>
      <c r="Q545" s="49" t="s">
        <v>54</v>
      </c>
      <c r="R545" s="13" t="s">
        <v>55</v>
      </c>
      <c r="S545" s="14" t="s">
        <v>2562</v>
      </c>
      <c r="T545" s="15"/>
      <c r="U545" s="50" t="s">
        <v>2560</v>
      </c>
      <c r="V545" s="50" t="s">
        <v>2563</v>
      </c>
      <c r="W545" s="50" t="s">
        <v>2564</v>
      </c>
      <c r="X545" s="51">
        <v>1958</v>
      </c>
      <c r="Y545" s="52">
        <v>24583.32</v>
      </c>
      <c r="Z545" s="50" t="s">
        <v>30210</v>
      </c>
      <c r="BH545" s="825"/>
      <c r="BI545" s="232"/>
      <c r="BJ545" s="796"/>
      <c r="BK545" s="797"/>
      <c r="BL545" s="688"/>
      <c r="BM545" s="799"/>
      <c r="BN545" s="800"/>
      <c r="BO545" s="825"/>
      <c r="BP545" s="802"/>
      <c r="BQ545" s="803"/>
    </row>
    <row r="546" spans="1:69">
      <c r="A546" s="1">
        <v>1</v>
      </c>
      <c r="B546" s="1">
        <v>1</v>
      </c>
      <c r="C546" s="2" t="s">
        <v>68</v>
      </c>
      <c r="D546" s="3" t="s">
        <v>2565</v>
      </c>
      <c r="E546" s="2" t="s">
        <v>2566</v>
      </c>
      <c r="F546" s="4">
        <v>1958</v>
      </c>
      <c r="G546" s="5">
        <v>23496</v>
      </c>
      <c r="H546" s="2"/>
      <c r="I546" s="7">
        <v>45124</v>
      </c>
      <c r="J546" s="8" t="s">
        <v>1136</v>
      </c>
      <c r="K546" s="9">
        <v>2</v>
      </c>
      <c r="L546" s="7">
        <v>45121</v>
      </c>
      <c r="M546" s="10" t="s">
        <v>798</v>
      </c>
      <c r="N546" s="11" t="s">
        <v>152</v>
      </c>
      <c r="O546" s="12" t="s">
        <v>52</v>
      </c>
      <c r="P546" s="2" t="s">
        <v>153</v>
      </c>
      <c r="Q546" s="49" t="s">
        <v>54</v>
      </c>
      <c r="R546" s="13" t="s">
        <v>55</v>
      </c>
      <c r="S546" s="14" t="s">
        <v>2567</v>
      </c>
      <c r="T546" s="15"/>
      <c r="U546" s="50" t="s">
        <v>2565</v>
      </c>
      <c r="V546" s="50" t="s">
        <v>2568</v>
      </c>
      <c r="W546" s="50" t="s">
        <v>2569</v>
      </c>
      <c r="X546" s="51">
        <v>1958</v>
      </c>
      <c r="Y546" s="52">
        <v>24583.78</v>
      </c>
      <c r="Z546" s="50" t="s">
        <v>32769</v>
      </c>
      <c r="BH546" s="825"/>
      <c r="BI546" s="232"/>
      <c r="BJ546" s="796"/>
      <c r="BK546" s="825"/>
      <c r="BL546" s="688"/>
      <c r="BM546" s="799"/>
      <c r="BN546" s="800"/>
      <c r="BO546" s="825"/>
      <c r="BP546" s="802"/>
      <c r="BQ546" s="803"/>
    </row>
    <row r="547" spans="1:69">
      <c r="A547" s="1">
        <v>1</v>
      </c>
      <c r="B547" s="1">
        <v>2</v>
      </c>
      <c r="C547" s="2" t="s">
        <v>68</v>
      </c>
      <c r="D547" s="3" t="s">
        <v>2570</v>
      </c>
      <c r="E547" s="2" t="s">
        <v>2571</v>
      </c>
      <c r="F547" s="4">
        <v>1958</v>
      </c>
      <c r="G547" s="5">
        <v>23496</v>
      </c>
      <c r="H547" s="6"/>
      <c r="I547" s="7">
        <v>45124</v>
      </c>
      <c r="J547" s="8" t="s">
        <v>2572</v>
      </c>
      <c r="K547" s="9">
        <v>3</v>
      </c>
      <c r="L547" s="7">
        <v>45121</v>
      </c>
      <c r="M547" s="10" t="s">
        <v>72</v>
      </c>
      <c r="N547" s="11" t="s">
        <v>73</v>
      </c>
      <c r="O547" s="12" t="s">
        <v>52</v>
      </c>
      <c r="P547" s="2" t="s">
        <v>74</v>
      </c>
      <c r="Q547" s="49" t="s">
        <v>54</v>
      </c>
      <c r="R547" s="13" t="s">
        <v>55</v>
      </c>
      <c r="S547" s="14" t="s">
        <v>2478</v>
      </c>
      <c r="T547" s="15"/>
      <c r="U547" s="50" t="s">
        <v>2570</v>
      </c>
      <c r="V547" s="50" t="s">
        <v>2568</v>
      </c>
      <c r="W547" s="50" t="s">
        <v>2573</v>
      </c>
      <c r="X547" s="51">
        <v>1958</v>
      </c>
      <c r="Y547" s="52">
        <v>24457.42</v>
      </c>
      <c r="Z547" s="50" t="s">
        <v>30211</v>
      </c>
      <c r="BH547" s="825"/>
      <c r="BI547" s="232"/>
      <c r="BJ547" s="796"/>
      <c r="BK547" s="797"/>
      <c r="BL547" s="688"/>
      <c r="BM547" s="799"/>
      <c r="BN547" s="800"/>
      <c r="BO547" s="825"/>
      <c r="BP547" s="802"/>
      <c r="BQ547" s="803"/>
    </row>
    <row r="548" spans="1:69">
      <c r="A548" s="1">
        <v>1</v>
      </c>
      <c r="B548" s="1">
        <v>3</v>
      </c>
      <c r="C548" s="2" t="s">
        <v>78</v>
      </c>
      <c r="D548" s="3" t="s">
        <v>2574</v>
      </c>
      <c r="E548" s="2" t="s">
        <v>2575</v>
      </c>
      <c r="F548" s="4">
        <v>1958</v>
      </c>
      <c r="G548" s="5">
        <v>23496</v>
      </c>
      <c r="H548" s="6"/>
      <c r="I548" s="7">
        <v>45124</v>
      </c>
      <c r="J548" s="8" t="s">
        <v>32770</v>
      </c>
      <c r="K548" s="9">
        <v>2</v>
      </c>
      <c r="L548" s="7">
        <v>45121</v>
      </c>
      <c r="M548" s="62" t="s">
        <v>176</v>
      </c>
      <c r="N548" s="11" t="s">
        <v>177</v>
      </c>
      <c r="O548" s="12" t="s">
        <v>52</v>
      </c>
      <c r="P548" s="8" t="s">
        <v>74</v>
      </c>
      <c r="Q548" s="49" t="s">
        <v>54</v>
      </c>
      <c r="R548" s="13" t="s">
        <v>55</v>
      </c>
      <c r="S548" s="14" t="s">
        <v>2511</v>
      </c>
      <c r="T548" s="15"/>
      <c r="U548" s="50" t="s">
        <v>2574</v>
      </c>
      <c r="V548" s="50" t="s">
        <v>2568</v>
      </c>
      <c r="W548" s="50" t="s">
        <v>2576</v>
      </c>
      <c r="X548" s="51">
        <v>1958</v>
      </c>
      <c r="Y548" s="52">
        <v>24427.71</v>
      </c>
      <c r="Z548" s="50" t="s">
        <v>32771</v>
      </c>
      <c r="BH548" s="825"/>
      <c r="BI548" s="232"/>
      <c r="BJ548" s="796"/>
      <c r="BK548" s="797"/>
      <c r="BL548" s="688"/>
      <c r="BM548" s="799"/>
      <c r="BN548" s="800"/>
      <c r="BO548" s="801"/>
      <c r="BP548" s="802"/>
      <c r="BQ548" s="803"/>
    </row>
    <row r="549" spans="1:69">
      <c r="A549" s="1">
        <v>1</v>
      </c>
      <c r="B549" s="1">
        <v>5</v>
      </c>
      <c r="C549" s="2" t="s">
        <v>589</v>
      </c>
      <c r="D549" s="3" t="s">
        <v>2577</v>
      </c>
      <c r="E549" s="2" t="s">
        <v>2578</v>
      </c>
      <c r="F549" s="4">
        <v>1839</v>
      </c>
      <c r="G549" s="5">
        <f>F549*12</f>
        <v>22068</v>
      </c>
      <c r="H549" s="6"/>
      <c r="I549" s="7">
        <v>45124</v>
      </c>
      <c r="J549" s="8">
        <v>121</v>
      </c>
      <c r="K549" s="9">
        <v>4</v>
      </c>
      <c r="L549" s="7">
        <v>45121</v>
      </c>
      <c r="M549" s="10" t="s">
        <v>136</v>
      </c>
      <c r="N549" s="11" t="s">
        <v>73</v>
      </c>
      <c r="O549" s="12" t="s">
        <v>52</v>
      </c>
      <c r="P549" s="8" t="s">
        <v>74</v>
      </c>
      <c r="Q549" s="49"/>
      <c r="R549" s="13" t="s">
        <v>55</v>
      </c>
      <c r="S549" s="14" t="s">
        <v>2579</v>
      </c>
      <c r="T549" s="15"/>
      <c r="U549" s="50" t="s">
        <v>2577</v>
      </c>
      <c r="V549" s="50" t="s">
        <v>2568</v>
      </c>
      <c r="W549" s="50" t="s">
        <v>2580</v>
      </c>
      <c r="X549" s="51">
        <v>1842</v>
      </c>
      <c r="Y549" s="52">
        <v>23127.18</v>
      </c>
      <c r="Z549" s="50" t="s">
        <v>30211</v>
      </c>
      <c r="BH549" s="825"/>
      <c r="BI549" s="232"/>
      <c r="BJ549" s="796"/>
      <c r="BK549" s="797"/>
      <c r="BL549" s="688"/>
      <c r="BM549" s="799"/>
      <c r="BN549" s="800"/>
      <c r="BO549" s="801"/>
      <c r="BP549" s="802"/>
      <c r="BQ549" s="803"/>
    </row>
    <row r="550" spans="1:69">
      <c r="A550" s="1">
        <v>0</v>
      </c>
      <c r="B550" s="1">
        <v>1</v>
      </c>
      <c r="C550" s="2" t="s">
        <v>78</v>
      </c>
      <c r="D550" s="3" t="s">
        <v>2581</v>
      </c>
      <c r="E550" s="2" t="s">
        <v>2582</v>
      </c>
      <c r="F550" s="4">
        <v>1944</v>
      </c>
      <c r="G550" s="5">
        <v>23328</v>
      </c>
      <c r="H550" s="6"/>
      <c r="I550" s="7">
        <v>45125</v>
      </c>
      <c r="J550" s="8" t="s">
        <v>31280</v>
      </c>
      <c r="K550" s="9">
        <v>2</v>
      </c>
      <c r="L550" s="7">
        <v>45121</v>
      </c>
      <c r="M550" s="10" t="s">
        <v>176</v>
      </c>
      <c r="N550" s="11" t="s">
        <v>177</v>
      </c>
      <c r="O550" s="12" t="s">
        <v>52</v>
      </c>
      <c r="P550" s="8" t="s">
        <v>74</v>
      </c>
      <c r="Q550" s="49" t="s">
        <v>54</v>
      </c>
      <c r="R550" s="13" t="s">
        <v>55</v>
      </c>
      <c r="S550" s="14" t="s">
        <v>2583</v>
      </c>
      <c r="T550" s="15"/>
      <c r="U550" s="50" t="s">
        <v>2581</v>
      </c>
      <c r="V550" s="50" t="s">
        <v>2568</v>
      </c>
      <c r="W550" s="50" t="s">
        <v>2584</v>
      </c>
      <c r="X550" s="51">
        <v>1944</v>
      </c>
      <c r="Y550" s="52">
        <v>24252.99</v>
      </c>
      <c r="Z550" s="50" t="s">
        <v>32769</v>
      </c>
      <c r="BH550" s="825"/>
      <c r="BI550" s="232"/>
      <c r="BJ550" s="796"/>
      <c r="BK550" s="797"/>
      <c r="BL550" s="688"/>
      <c r="BM550" s="799"/>
      <c r="BN550" s="800"/>
      <c r="BO550" s="801"/>
      <c r="BP550" s="802"/>
      <c r="BQ550" s="803"/>
    </row>
    <row r="551" spans="1:69">
      <c r="A551" s="1">
        <v>0</v>
      </c>
      <c r="B551" s="1">
        <v>3</v>
      </c>
      <c r="C551" s="2" t="s">
        <v>130</v>
      </c>
      <c r="D551" s="3" t="s">
        <v>2585</v>
      </c>
      <c r="E551" s="2" t="s">
        <v>2586</v>
      </c>
      <c r="F551" s="4">
        <v>1950</v>
      </c>
      <c r="G551" s="5">
        <v>23400</v>
      </c>
      <c r="H551" s="6"/>
      <c r="I551" s="7">
        <v>45126</v>
      </c>
      <c r="J551" s="8" t="s">
        <v>1208</v>
      </c>
      <c r="K551" s="9">
        <v>4</v>
      </c>
      <c r="L551" s="7">
        <v>45123</v>
      </c>
      <c r="M551" s="10"/>
      <c r="N551" s="11" t="s">
        <v>2193</v>
      </c>
      <c r="O551" s="12" t="s">
        <v>52</v>
      </c>
      <c r="P551" s="2" t="s">
        <v>2458</v>
      </c>
      <c r="Q551" s="49" t="s">
        <v>54</v>
      </c>
      <c r="R551" s="13" t="s">
        <v>64</v>
      </c>
      <c r="S551" s="14" t="s">
        <v>2587</v>
      </c>
      <c r="T551" s="15"/>
      <c r="U551" s="50" t="s">
        <v>2585</v>
      </c>
      <c r="V551" s="50" t="s">
        <v>2196</v>
      </c>
      <c r="W551" s="50" t="s">
        <v>2588</v>
      </c>
      <c r="X551" s="51">
        <v>1950</v>
      </c>
      <c r="Y551" s="52">
        <v>24850.799999999999</v>
      </c>
      <c r="Z551" s="50" t="s">
        <v>32772</v>
      </c>
      <c r="BH551" s="825"/>
      <c r="BI551" s="232"/>
      <c r="BJ551" s="796"/>
      <c r="BK551" s="797"/>
      <c r="BL551" s="688"/>
      <c r="BM551" s="799"/>
      <c r="BN551" s="800"/>
      <c r="BO551" s="825"/>
      <c r="BP551" s="802"/>
      <c r="BQ551" s="803"/>
    </row>
    <row r="552" spans="1:69">
      <c r="A552" s="1">
        <v>0</v>
      </c>
      <c r="B552" s="1">
        <v>5</v>
      </c>
      <c r="C552" s="2" t="s">
        <v>145</v>
      </c>
      <c r="D552" s="3" t="s">
        <v>2589</v>
      </c>
      <c r="E552" s="2" t="s">
        <v>2590</v>
      </c>
      <c r="F552" s="4">
        <v>1980</v>
      </c>
      <c r="G552" s="5">
        <v>23760</v>
      </c>
      <c r="H552" s="6"/>
      <c r="I552" s="7">
        <v>45126</v>
      </c>
      <c r="J552" s="8">
        <v>69</v>
      </c>
      <c r="K552" s="9">
        <v>2</v>
      </c>
      <c r="L552" s="7">
        <v>45124</v>
      </c>
      <c r="M552" s="10"/>
      <c r="N552" s="11" t="s">
        <v>312</v>
      </c>
      <c r="O552" s="12" t="s">
        <v>52</v>
      </c>
      <c r="P552" s="2" t="s">
        <v>186</v>
      </c>
      <c r="Q552" s="49" t="s">
        <v>54</v>
      </c>
      <c r="R552" s="13" t="s">
        <v>55</v>
      </c>
      <c r="S552" s="14" t="s">
        <v>2591</v>
      </c>
      <c r="T552" s="15"/>
      <c r="U552" s="50" t="s">
        <v>2589</v>
      </c>
      <c r="V552" s="50" t="s">
        <v>2592</v>
      </c>
      <c r="W552" s="50" t="s">
        <v>2593</v>
      </c>
      <c r="X552" s="51">
        <v>1980</v>
      </c>
      <c r="Y552" s="52">
        <v>24948</v>
      </c>
      <c r="Z552" s="50" t="s">
        <v>30212</v>
      </c>
      <c r="BH552" s="825"/>
      <c r="BI552" s="232"/>
      <c r="BJ552" s="796"/>
      <c r="BK552" s="797"/>
      <c r="BL552" s="688"/>
      <c r="BM552" s="799"/>
      <c r="BN552" s="800"/>
      <c r="BO552" s="825"/>
      <c r="BP552" s="802"/>
      <c r="BQ552" s="803"/>
    </row>
    <row r="553" spans="1:69">
      <c r="A553" s="1">
        <v>1</v>
      </c>
      <c r="B553" s="1">
        <v>1</v>
      </c>
      <c r="C553" s="2" t="s">
        <v>145</v>
      </c>
      <c r="D553" s="3" t="s">
        <v>2594</v>
      </c>
      <c r="E553" s="2" t="s">
        <v>2595</v>
      </c>
      <c r="F553" s="4">
        <v>1980</v>
      </c>
      <c r="G553" s="5">
        <v>23760</v>
      </c>
      <c r="H553" s="6"/>
      <c r="I553" s="7">
        <v>45127</v>
      </c>
      <c r="J553" s="8" t="s">
        <v>1221</v>
      </c>
      <c r="K553" s="9">
        <v>4</v>
      </c>
      <c r="L553" s="7">
        <v>45123</v>
      </c>
      <c r="M553" s="10"/>
      <c r="N553" s="11" t="s">
        <v>169</v>
      </c>
      <c r="O553" s="12" t="s">
        <v>52</v>
      </c>
      <c r="P553" s="8" t="s">
        <v>53</v>
      </c>
      <c r="Q553" s="49" t="s">
        <v>54</v>
      </c>
      <c r="R553" s="13" t="s">
        <v>55</v>
      </c>
      <c r="S553" s="14" t="s">
        <v>2596</v>
      </c>
      <c r="T553" s="15"/>
      <c r="U553" s="50" t="s">
        <v>2594</v>
      </c>
      <c r="V553" s="50" t="s">
        <v>1605</v>
      </c>
      <c r="W553" s="50" t="s">
        <v>2597</v>
      </c>
      <c r="X553" s="51">
        <v>1980</v>
      </c>
      <c r="Y553" s="52">
        <v>24948</v>
      </c>
      <c r="Z553" s="50" t="s">
        <v>2598</v>
      </c>
      <c r="BH553" s="825"/>
      <c r="BI553" s="232"/>
      <c r="BJ553" s="796"/>
      <c r="BK553" s="797"/>
      <c r="BL553" s="688"/>
      <c r="BM553" s="799"/>
      <c r="BN553" s="800"/>
      <c r="BO553" s="801"/>
      <c r="BP553" s="802"/>
      <c r="BQ553" s="803"/>
    </row>
    <row r="554" spans="1:69">
      <c r="A554" s="1">
        <v>1</v>
      </c>
      <c r="B554" s="1">
        <v>2</v>
      </c>
      <c r="C554" s="2" t="s">
        <v>145</v>
      </c>
      <c r="D554" s="3" t="s">
        <v>2599</v>
      </c>
      <c r="E554" s="2" t="s">
        <v>2600</v>
      </c>
      <c r="F554" s="4">
        <v>1568</v>
      </c>
      <c r="G554" s="5">
        <v>23520</v>
      </c>
      <c r="H554" s="6"/>
      <c r="I554" s="7">
        <v>45127</v>
      </c>
      <c r="J554" s="8" t="s">
        <v>1226</v>
      </c>
      <c r="K554" s="9">
        <v>2</v>
      </c>
      <c r="L554" s="7">
        <v>45124</v>
      </c>
      <c r="M554" s="62"/>
      <c r="N554" s="11" t="s">
        <v>82</v>
      </c>
      <c r="O554" s="12" t="s">
        <v>52</v>
      </c>
      <c r="P554" s="8" t="s">
        <v>112</v>
      </c>
      <c r="Q554" s="49" t="s">
        <v>84</v>
      </c>
      <c r="R554" s="13" t="s">
        <v>55</v>
      </c>
      <c r="S554" s="14" t="s">
        <v>2601</v>
      </c>
      <c r="T554" s="15"/>
      <c r="U554" s="50" t="s">
        <v>2599</v>
      </c>
      <c r="V554" s="50" t="s">
        <v>2602</v>
      </c>
      <c r="W554" s="50" t="s">
        <v>2603</v>
      </c>
      <c r="X554" s="51">
        <v>1568</v>
      </c>
      <c r="Y554" s="52">
        <v>24304</v>
      </c>
      <c r="Z554" s="50" t="s">
        <v>2598</v>
      </c>
      <c r="BH554" s="825"/>
      <c r="BI554" s="232"/>
      <c r="BJ554" s="796"/>
      <c r="BK554" s="797"/>
      <c r="BL554" s="688"/>
      <c r="BM554" s="799"/>
      <c r="BN554" s="800"/>
      <c r="BO554" s="801"/>
      <c r="BP554" s="802"/>
      <c r="BQ554" s="803"/>
    </row>
    <row r="555" spans="1:69">
      <c r="A555" s="1">
        <v>1</v>
      </c>
      <c r="B555" s="1">
        <v>3</v>
      </c>
      <c r="C555" s="2" t="s">
        <v>48</v>
      </c>
      <c r="D555" s="3" t="s">
        <v>2604</v>
      </c>
      <c r="E555" s="2" t="s">
        <v>2605</v>
      </c>
      <c r="F555" s="4">
        <v>1980</v>
      </c>
      <c r="G555" s="5">
        <v>23760</v>
      </c>
      <c r="H555" s="6" t="s">
        <v>168</v>
      </c>
      <c r="I555" s="7">
        <v>45127</v>
      </c>
      <c r="J555" s="8">
        <v>91</v>
      </c>
      <c r="K555" s="9">
        <v>3</v>
      </c>
      <c r="L555" s="7">
        <v>45125</v>
      </c>
      <c r="M555" s="10"/>
      <c r="N555" s="11" t="s">
        <v>169</v>
      </c>
      <c r="O555" s="12" t="s">
        <v>52</v>
      </c>
      <c r="P555" s="8" t="s">
        <v>53</v>
      </c>
      <c r="Q555" s="49" t="s">
        <v>54</v>
      </c>
      <c r="R555" s="13" t="s">
        <v>55</v>
      </c>
      <c r="S555" s="14" t="s">
        <v>2332</v>
      </c>
      <c r="T555" s="15"/>
      <c r="U555" s="50" t="s">
        <v>2604</v>
      </c>
      <c r="V555" s="50" t="s">
        <v>1605</v>
      </c>
      <c r="W555" s="50" t="s">
        <v>2606</v>
      </c>
      <c r="X555" s="51">
        <v>1980</v>
      </c>
      <c r="Y555" s="52">
        <v>24948</v>
      </c>
      <c r="Z555" s="50" t="s">
        <v>2598</v>
      </c>
      <c r="BH555" s="825"/>
      <c r="BI555" s="232"/>
      <c r="BJ555" s="796"/>
      <c r="BK555" s="797"/>
      <c r="BL555" s="688"/>
      <c r="BM555" s="799"/>
      <c r="BN555" s="800"/>
      <c r="BO555" s="801"/>
      <c r="BP555" s="802"/>
      <c r="BQ555" s="803"/>
    </row>
    <row r="556" spans="1:69">
      <c r="A556" s="1"/>
      <c r="B556" s="1">
        <v>4</v>
      </c>
      <c r="C556" s="2" t="s">
        <v>275</v>
      </c>
      <c r="D556" s="3" t="s">
        <v>2607</v>
      </c>
      <c r="E556" s="2" t="s">
        <v>2608</v>
      </c>
      <c r="F556" s="4">
        <v>1815</v>
      </c>
      <c r="G556" s="5">
        <v>21780</v>
      </c>
      <c r="H556" s="6"/>
      <c r="I556" s="7">
        <v>45127</v>
      </c>
      <c r="J556" s="8" t="s">
        <v>31281</v>
      </c>
      <c r="K556" s="9">
        <v>1</v>
      </c>
      <c r="L556" s="7">
        <v>45124</v>
      </c>
      <c r="M556" s="10"/>
      <c r="N556" s="11" t="s">
        <v>234</v>
      </c>
      <c r="O556" s="12" t="s">
        <v>52</v>
      </c>
      <c r="P556" s="8" t="s">
        <v>1107</v>
      </c>
      <c r="Q556" s="49" t="s">
        <v>54</v>
      </c>
      <c r="R556" s="13" t="s">
        <v>55</v>
      </c>
      <c r="S556" s="14" t="s">
        <v>2609</v>
      </c>
      <c r="T556" s="15"/>
      <c r="U556" s="50" t="s">
        <v>2607</v>
      </c>
      <c r="V556" s="50" t="s">
        <v>2602</v>
      </c>
      <c r="W556" s="50" t="s">
        <v>2610</v>
      </c>
      <c r="X556" s="51">
        <v>1815</v>
      </c>
      <c r="Y556" s="52">
        <v>22956.12</v>
      </c>
      <c r="Z556" s="50" t="s">
        <v>2598</v>
      </c>
      <c r="BH556" s="825"/>
      <c r="BI556" s="232"/>
      <c r="BJ556" s="796"/>
      <c r="BK556" s="797"/>
      <c r="BL556" s="688"/>
      <c r="BM556" s="799"/>
      <c r="BN556" s="800"/>
      <c r="BO556" s="801"/>
      <c r="BP556" s="802"/>
      <c r="BQ556" s="803"/>
    </row>
    <row r="557" spans="1:69">
      <c r="A557" s="1"/>
      <c r="B557" s="1">
        <v>1</v>
      </c>
      <c r="C557" s="2" t="s">
        <v>48</v>
      </c>
      <c r="D557" s="3" t="s">
        <v>2611</v>
      </c>
      <c r="E557" s="2" t="s">
        <v>2612</v>
      </c>
      <c r="F557" s="4">
        <v>1985</v>
      </c>
      <c r="G557" s="5">
        <v>23820</v>
      </c>
      <c r="H557" s="6" t="s">
        <v>168</v>
      </c>
      <c r="I557" s="7">
        <v>45131</v>
      </c>
      <c r="J557" s="8" t="s">
        <v>2613</v>
      </c>
      <c r="K557" s="9">
        <v>3</v>
      </c>
      <c r="L557" s="7">
        <v>45127</v>
      </c>
      <c r="M557" s="10"/>
      <c r="N557" s="11" t="s">
        <v>263</v>
      </c>
      <c r="O557" s="12" t="s">
        <v>52</v>
      </c>
      <c r="P557" s="2" t="s">
        <v>53</v>
      </c>
      <c r="Q557" s="49" t="s">
        <v>54</v>
      </c>
      <c r="R557" s="13" t="s">
        <v>55</v>
      </c>
      <c r="S557" s="14" t="s">
        <v>2614</v>
      </c>
      <c r="T557" s="15"/>
      <c r="U557" s="50" t="s">
        <v>2611</v>
      </c>
      <c r="V557" s="50" t="s">
        <v>526</v>
      </c>
      <c r="W557" s="50" t="s">
        <v>2615</v>
      </c>
      <c r="X557" s="51">
        <v>1985</v>
      </c>
      <c r="Y557" s="52">
        <v>24796.62</v>
      </c>
      <c r="Z557" s="50" t="s">
        <v>30683</v>
      </c>
      <c r="BH557" s="825"/>
      <c r="BI557" s="232"/>
      <c r="BJ557" s="796"/>
      <c r="BK557" s="797"/>
      <c r="BL557" s="688"/>
      <c r="BM557" s="799"/>
      <c r="BN557" s="800"/>
      <c r="BO557" s="825"/>
      <c r="BP557" s="802"/>
      <c r="BQ557" s="803"/>
    </row>
    <row r="558" spans="1:69">
      <c r="A558" s="1"/>
      <c r="B558" s="1">
        <v>2</v>
      </c>
      <c r="C558" s="2" t="s">
        <v>68</v>
      </c>
      <c r="D558" s="3" t="s">
        <v>2616</v>
      </c>
      <c r="E558" s="2" t="s">
        <v>2617</v>
      </c>
      <c r="F558" s="4">
        <v>1925</v>
      </c>
      <c r="G558" s="5">
        <v>23100</v>
      </c>
      <c r="H558" s="6"/>
      <c r="I558" s="7">
        <v>45131</v>
      </c>
      <c r="J558" s="8" t="s">
        <v>2618</v>
      </c>
      <c r="K558" s="9">
        <v>2</v>
      </c>
      <c r="L558" s="7">
        <v>45128</v>
      </c>
      <c r="M558" s="10"/>
      <c r="N558" s="11" t="s">
        <v>604</v>
      </c>
      <c r="O558" s="12" t="s">
        <v>52</v>
      </c>
      <c r="P558" s="2" t="s">
        <v>2247</v>
      </c>
      <c r="Q558" s="49" t="s">
        <v>54</v>
      </c>
      <c r="R558" s="13" t="s">
        <v>64</v>
      </c>
      <c r="S558" s="14" t="s">
        <v>2619</v>
      </c>
      <c r="T558" s="15"/>
      <c r="U558" s="50" t="s">
        <v>2616</v>
      </c>
      <c r="V558" s="50" t="s">
        <v>2620</v>
      </c>
      <c r="W558" s="50" t="s">
        <v>2621</v>
      </c>
      <c r="X558" s="51">
        <v>1925</v>
      </c>
      <c r="Y558" s="52">
        <v>24640</v>
      </c>
      <c r="Z558" s="50" t="s">
        <v>30684</v>
      </c>
      <c r="BH558" s="825"/>
      <c r="BI558" s="232"/>
      <c r="BJ558" s="796"/>
      <c r="BK558" s="797"/>
      <c r="BL558" s="688"/>
      <c r="BM558" s="799"/>
      <c r="BN558" s="800"/>
      <c r="BO558" s="825"/>
      <c r="BP558" s="802"/>
      <c r="BQ558" s="803"/>
    </row>
    <row r="559" spans="1:69">
      <c r="A559" s="1"/>
      <c r="B559" s="1">
        <v>3</v>
      </c>
      <c r="C559" s="2" t="s">
        <v>68</v>
      </c>
      <c r="D559" s="3" t="s">
        <v>2622</v>
      </c>
      <c r="E559" s="2" t="s">
        <v>2623</v>
      </c>
      <c r="F559" s="4">
        <v>1925</v>
      </c>
      <c r="G559" s="5">
        <v>23100</v>
      </c>
      <c r="H559" s="2"/>
      <c r="I559" s="7">
        <v>45131</v>
      </c>
      <c r="J559" s="8" t="s">
        <v>2624</v>
      </c>
      <c r="K559" s="9">
        <v>4</v>
      </c>
      <c r="L559" s="7">
        <v>45128</v>
      </c>
      <c r="M559" s="10"/>
      <c r="N559" s="11" t="s">
        <v>604</v>
      </c>
      <c r="O559" s="12" t="s">
        <v>52</v>
      </c>
      <c r="P559" s="2" t="s">
        <v>2247</v>
      </c>
      <c r="Q559" s="49" t="s">
        <v>54</v>
      </c>
      <c r="R559" s="13" t="s">
        <v>64</v>
      </c>
      <c r="S559" s="14" t="s">
        <v>2625</v>
      </c>
      <c r="T559" s="15"/>
      <c r="U559" s="50" t="s">
        <v>2622</v>
      </c>
      <c r="V559" s="50" t="s">
        <v>2620</v>
      </c>
      <c r="W559" s="50" t="s">
        <v>2626</v>
      </c>
      <c r="X559" s="51">
        <v>1925</v>
      </c>
      <c r="Y559" s="52">
        <v>24640</v>
      </c>
      <c r="Z559" s="50" t="s">
        <v>32773</v>
      </c>
      <c r="BH559" s="825"/>
      <c r="BI559" s="232"/>
      <c r="BJ559" s="796"/>
      <c r="BK559" s="825"/>
      <c r="BL559" s="688"/>
      <c r="BM559" s="799"/>
      <c r="BN559" s="800"/>
      <c r="BO559" s="825"/>
      <c r="BP559" s="802"/>
      <c r="BQ559" s="803"/>
    </row>
    <row r="560" spans="1:69">
      <c r="A560" s="1"/>
      <c r="B560" s="1">
        <v>4</v>
      </c>
      <c r="C560" s="2" t="s">
        <v>78</v>
      </c>
      <c r="D560" s="3" t="s">
        <v>2627</v>
      </c>
      <c r="E560" s="2" t="s">
        <v>2628</v>
      </c>
      <c r="F560" s="4">
        <v>1939</v>
      </c>
      <c r="G560" s="5">
        <v>23268</v>
      </c>
      <c r="H560" s="6"/>
      <c r="I560" s="7">
        <v>45131</v>
      </c>
      <c r="J560" s="8">
        <v>90</v>
      </c>
      <c r="K560" s="9">
        <v>2</v>
      </c>
      <c r="L560" s="7">
        <v>45128</v>
      </c>
      <c r="M560" s="10"/>
      <c r="N560" s="11" t="s">
        <v>177</v>
      </c>
      <c r="O560" s="12" t="s">
        <v>52</v>
      </c>
      <c r="P560" s="2" t="s">
        <v>74</v>
      </c>
      <c r="Q560" s="49" t="s">
        <v>54</v>
      </c>
      <c r="R560" s="13" t="s">
        <v>55</v>
      </c>
      <c r="S560" s="14" t="s">
        <v>2511</v>
      </c>
      <c r="T560" s="15"/>
      <c r="U560" s="50" t="s">
        <v>2627</v>
      </c>
      <c r="V560" s="50" t="s">
        <v>2629</v>
      </c>
      <c r="W560" s="50" t="s">
        <v>2630</v>
      </c>
      <c r="X560" s="51">
        <v>1939</v>
      </c>
      <c r="Y560" s="52">
        <v>24190.66</v>
      </c>
      <c r="Z560" s="50" t="s">
        <v>32774</v>
      </c>
      <c r="BH560" s="825"/>
      <c r="BI560" s="232"/>
      <c r="BJ560" s="796"/>
      <c r="BK560" s="797"/>
      <c r="BL560" s="688"/>
      <c r="BM560" s="799"/>
      <c r="BN560" s="800"/>
      <c r="BO560" s="825"/>
      <c r="BP560" s="802"/>
      <c r="BQ560" s="803"/>
    </row>
    <row r="561" spans="1:69" ht="22.5">
      <c r="A561" s="1">
        <v>1</v>
      </c>
      <c r="B561" s="1">
        <v>1</v>
      </c>
      <c r="C561" s="2" t="s">
        <v>68</v>
      </c>
      <c r="D561" s="3" t="s">
        <v>2631</v>
      </c>
      <c r="E561" s="2" t="s">
        <v>2632</v>
      </c>
      <c r="F561" s="4">
        <v>1925</v>
      </c>
      <c r="G561" s="5">
        <v>23100</v>
      </c>
      <c r="H561" s="6"/>
      <c r="I561" s="7">
        <v>45134</v>
      </c>
      <c r="J561" s="8" t="s">
        <v>1232</v>
      </c>
      <c r="K561" s="9">
        <v>3</v>
      </c>
      <c r="L561" s="7">
        <v>45130</v>
      </c>
      <c r="M561" s="62"/>
      <c r="N561" s="11" t="s">
        <v>604</v>
      </c>
      <c r="O561" s="12" t="s">
        <v>52</v>
      </c>
      <c r="P561" s="8" t="s">
        <v>941</v>
      </c>
      <c r="Q561" s="49" t="s">
        <v>54</v>
      </c>
      <c r="R561" s="13" t="s">
        <v>64</v>
      </c>
      <c r="S561" s="14" t="s">
        <v>2633</v>
      </c>
      <c r="T561" s="15"/>
      <c r="U561" s="50" t="s">
        <v>2631</v>
      </c>
      <c r="V561" s="50" t="s">
        <v>2634</v>
      </c>
      <c r="W561" s="50" t="s">
        <v>2635</v>
      </c>
      <c r="X561" s="51">
        <v>1925</v>
      </c>
      <c r="Y561" s="52">
        <v>24640</v>
      </c>
      <c r="Z561" s="50" t="s">
        <v>30213</v>
      </c>
      <c r="BH561" s="825"/>
      <c r="BI561" s="232"/>
      <c r="BJ561" s="796"/>
      <c r="BK561" s="797"/>
      <c r="BL561" s="688"/>
      <c r="BM561" s="799"/>
      <c r="BN561" s="800"/>
      <c r="BO561" s="801"/>
      <c r="BP561" s="802"/>
      <c r="BQ561" s="803"/>
    </row>
    <row r="562" spans="1:69">
      <c r="A562" s="1">
        <v>1</v>
      </c>
      <c r="B562" s="1">
        <v>26</v>
      </c>
      <c r="C562" s="2" t="s">
        <v>2636</v>
      </c>
      <c r="D562" s="3" t="s">
        <v>2637</v>
      </c>
      <c r="E562" s="2" t="s">
        <v>2638</v>
      </c>
      <c r="F562" s="4">
        <v>1925</v>
      </c>
      <c r="G562" s="5">
        <v>23100</v>
      </c>
      <c r="H562" s="2"/>
      <c r="I562" s="7">
        <v>45134</v>
      </c>
      <c r="J562" s="8">
        <v>65</v>
      </c>
      <c r="K562" s="9">
        <v>2</v>
      </c>
      <c r="L562" s="7">
        <v>45132</v>
      </c>
      <c r="M562" s="10"/>
      <c r="N562" s="11" t="s">
        <v>62</v>
      </c>
      <c r="O562" s="12" t="s">
        <v>52</v>
      </c>
      <c r="P562" s="2" t="s">
        <v>63</v>
      </c>
      <c r="Q562" s="49" t="s">
        <v>54</v>
      </c>
      <c r="R562" s="13" t="s">
        <v>64</v>
      </c>
      <c r="S562" s="14" t="s">
        <v>2639</v>
      </c>
      <c r="T562" s="15"/>
      <c r="U562" s="50" t="s">
        <v>2637</v>
      </c>
      <c r="V562" s="65" t="s">
        <v>877</v>
      </c>
      <c r="W562" s="63" t="s">
        <v>2640</v>
      </c>
      <c r="X562" s="64">
        <v>1925</v>
      </c>
      <c r="Y562" s="52">
        <v>24640</v>
      </c>
      <c r="Z562" s="50" t="s">
        <v>30214</v>
      </c>
      <c r="BH562" s="825"/>
      <c r="BI562" s="232"/>
      <c r="BJ562" s="796"/>
      <c r="BK562" s="825"/>
      <c r="BL562" s="688"/>
      <c r="BM562" s="799"/>
      <c r="BN562" s="800"/>
      <c r="BO562" s="825"/>
      <c r="BP562" s="802"/>
      <c r="BQ562" s="803"/>
    </row>
    <row r="563" spans="1:69">
      <c r="A563" s="1">
        <v>0</v>
      </c>
      <c r="B563" s="1">
        <v>1</v>
      </c>
      <c r="C563" s="2" t="s">
        <v>68</v>
      </c>
      <c r="D563" s="3" t="s">
        <v>2641</v>
      </c>
      <c r="E563" s="2" t="s">
        <v>2642</v>
      </c>
      <c r="F563" s="4">
        <v>1925</v>
      </c>
      <c r="G563" s="5">
        <v>23100</v>
      </c>
      <c r="H563" s="6"/>
      <c r="I563" s="7">
        <v>45135</v>
      </c>
      <c r="J563" s="8" t="s">
        <v>1236</v>
      </c>
      <c r="K563" s="9">
        <v>4</v>
      </c>
      <c r="L563" s="7">
        <v>45132</v>
      </c>
      <c r="M563" s="10"/>
      <c r="N563" s="11" t="s">
        <v>604</v>
      </c>
      <c r="O563" s="12" t="s">
        <v>52</v>
      </c>
      <c r="P563" s="2" t="s">
        <v>2247</v>
      </c>
      <c r="Q563" s="49" t="s">
        <v>54</v>
      </c>
      <c r="R563" s="13" t="s">
        <v>64</v>
      </c>
      <c r="S563" s="14" t="s">
        <v>2643</v>
      </c>
      <c r="T563" s="15"/>
      <c r="U563" s="50" t="s">
        <v>2641</v>
      </c>
      <c r="V563" s="50" t="s">
        <v>877</v>
      </c>
      <c r="W563" s="50" t="s">
        <v>2644</v>
      </c>
      <c r="X563" s="51">
        <v>1925</v>
      </c>
      <c r="Y563" s="52">
        <v>24640</v>
      </c>
      <c r="Z563" s="50" t="s">
        <v>30214</v>
      </c>
      <c r="BH563" s="825"/>
      <c r="BI563" s="232"/>
      <c r="BJ563" s="796"/>
      <c r="BK563" s="797"/>
      <c r="BL563" s="688"/>
      <c r="BM563" s="799"/>
      <c r="BN563" s="800"/>
      <c r="BO563" s="825"/>
      <c r="BP563" s="802"/>
      <c r="BQ563" s="803"/>
    </row>
    <row r="564" spans="1:69">
      <c r="A564" s="1">
        <v>0</v>
      </c>
      <c r="B564" s="1">
        <v>2</v>
      </c>
      <c r="C564" s="2" t="s">
        <v>301</v>
      </c>
      <c r="D564" s="3" t="s">
        <v>2645</v>
      </c>
      <c r="E564" s="2" t="s">
        <v>2646</v>
      </c>
      <c r="F564" s="4">
        <v>1925</v>
      </c>
      <c r="G564" s="5">
        <v>23100</v>
      </c>
      <c r="H564" s="6"/>
      <c r="I564" s="7">
        <v>45135</v>
      </c>
      <c r="J564" s="8" t="s">
        <v>30354</v>
      </c>
      <c r="K564" s="9">
        <v>2</v>
      </c>
      <c r="L564" s="7">
        <v>45133</v>
      </c>
      <c r="M564" s="10"/>
      <c r="N564" s="11" t="s">
        <v>604</v>
      </c>
      <c r="O564" s="12" t="s">
        <v>52</v>
      </c>
      <c r="P564" s="8" t="s">
        <v>63</v>
      </c>
      <c r="Q564" s="49" t="s">
        <v>54</v>
      </c>
      <c r="R564" s="13" t="s">
        <v>64</v>
      </c>
      <c r="S564" s="14" t="s">
        <v>2647</v>
      </c>
      <c r="T564" s="15"/>
      <c r="U564" s="50" t="s">
        <v>2645</v>
      </c>
      <c r="V564" s="65" t="s">
        <v>877</v>
      </c>
      <c r="W564" s="63" t="s">
        <v>2648</v>
      </c>
      <c r="X564" s="64">
        <v>1925</v>
      </c>
      <c r="Y564" s="52">
        <v>24640</v>
      </c>
      <c r="Z564" s="50" t="s">
        <v>30214</v>
      </c>
      <c r="BH564" s="825"/>
      <c r="BI564" s="232"/>
      <c r="BJ564" s="796"/>
      <c r="BK564" s="797"/>
      <c r="BL564" s="688"/>
      <c r="BM564" s="799"/>
      <c r="BN564" s="800"/>
      <c r="BO564" s="801"/>
      <c r="BP564" s="802"/>
      <c r="BQ564" s="803"/>
    </row>
    <row r="565" spans="1:69">
      <c r="A565" s="1">
        <v>1</v>
      </c>
      <c r="B565" s="1">
        <v>1</v>
      </c>
      <c r="C565" s="2" t="s">
        <v>126</v>
      </c>
      <c r="D565" s="3" t="s">
        <v>2649</v>
      </c>
      <c r="E565" s="2" t="s">
        <v>2650</v>
      </c>
      <c r="F565" s="4">
        <v>1568</v>
      </c>
      <c r="G565" s="5">
        <v>23520</v>
      </c>
      <c r="H565" s="6"/>
      <c r="I565" s="7">
        <v>45138</v>
      </c>
      <c r="J565" s="8">
        <v>78</v>
      </c>
      <c r="K565" s="9">
        <v>4</v>
      </c>
      <c r="L565" s="7">
        <v>45135</v>
      </c>
      <c r="M565" s="10"/>
      <c r="N565" s="11" t="s">
        <v>95</v>
      </c>
      <c r="O565" s="12" t="s">
        <v>52</v>
      </c>
      <c r="P565" s="2" t="s">
        <v>112</v>
      </c>
      <c r="Q565" s="49" t="s">
        <v>84</v>
      </c>
      <c r="R565" s="13" t="s">
        <v>55</v>
      </c>
      <c r="S565" s="14" t="s">
        <v>2651</v>
      </c>
      <c r="T565" s="15"/>
      <c r="U565" s="50" t="s">
        <v>2649</v>
      </c>
      <c r="V565" s="50" t="s">
        <v>1806</v>
      </c>
      <c r="W565" s="50" t="s">
        <v>2652</v>
      </c>
      <c r="X565" s="51">
        <v>1568</v>
      </c>
      <c r="Y565" s="52">
        <v>24304</v>
      </c>
      <c r="Z565" s="50" t="s">
        <v>32775</v>
      </c>
      <c r="BH565" s="825"/>
      <c r="BI565" s="232"/>
      <c r="BJ565" s="796"/>
      <c r="BK565" s="797"/>
      <c r="BL565" s="688"/>
      <c r="BM565" s="799"/>
      <c r="BN565" s="800"/>
      <c r="BO565" s="825"/>
      <c r="BP565" s="802"/>
      <c r="BQ565" s="803"/>
    </row>
    <row r="566" spans="1:69">
      <c r="A566" s="1">
        <v>1</v>
      </c>
      <c r="B566" s="1">
        <v>2</v>
      </c>
      <c r="C566" s="2" t="s">
        <v>59</v>
      </c>
      <c r="D566" s="3" t="s">
        <v>2653</v>
      </c>
      <c r="E566" s="2" t="s">
        <v>2654</v>
      </c>
      <c r="F566" s="4">
        <v>1914</v>
      </c>
      <c r="G566" s="5">
        <v>22968</v>
      </c>
      <c r="H566" s="6"/>
      <c r="I566" s="7">
        <v>45138</v>
      </c>
      <c r="J566" s="8" t="s">
        <v>2655</v>
      </c>
      <c r="K566" s="9">
        <v>2</v>
      </c>
      <c r="L566" s="7">
        <v>45135</v>
      </c>
      <c r="M566" s="62" t="s">
        <v>157</v>
      </c>
      <c r="N566" s="11" t="s">
        <v>73</v>
      </c>
      <c r="O566" s="12" t="s">
        <v>52</v>
      </c>
      <c r="P566" s="2" t="s">
        <v>74</v>
      </c>
      <c r="Q566" s="49" t="s">
        <v>54</v>
      </c>
      <c r="R566" s="13" t="s">
        <v>55</v>
      </c>
      <c r="S566" s="14" t="s">
        <v>2656</v>
      </c>
      <c r="T566" s="15"/>
      <c r="U566" s="50" t="s">
        <v>2653</v>
      </c>
      <c r="V566" s="65" t="s">
        <v>1389</v>
      </c>
      <c r="W566" s="63" t="s">
        <v>2657</v>
      </c>
      <c r="X566" s="64">
        <v>1914</v>
      </c>
      <c r="Y566" s="52">
        <v>24030.82</v>
      </c>
      <c r="Z566" s="50" t="s">
        <v>2658</v>
      </c>
      <c r="BH566" s="825"/>
      <c r="BI566" s="232"/>
      <c r="BJ566" s="796"/>
      <c r="BK566" s="797"/>
      <c r="BL566" s="688"/>
      <c r="BM566" s="799"/>
      <c r="BN566" s="800"/>
      <c r="BO566" s="825"/>
      <c r="BP566" s="802"/>
      <c r="BQ566" s="803"/>
    </row>
    <row r="567" spans="1:69">
      <c r="A567" s="1">
        <v>1</v>
      </c>
      <c r="B567" s="1">
        <v>3</v>
      </c>
      <c r="C567" s="2" t="s">
        <v>78</v>
      </c>
      <c r="D567" s="3" t="s">
        <v>2659</v>
      </c>
      <c r="E567" s="2" t="s">
        <v>2660</v>
      </c>
      <c r="F567" s="4">
        <v>1958</v>
      </c>
      <c r="G567" s="5">
        <v>23496</v>
      </c>
      <c r="H567" s="6"/>
      <c r="I567" s="7">
        <v>45138</v>
      </c>
      <c r="J567" s="8" t="s">
        <v>2661</v>
      </c>
      <c r="K567" s="9">
        <v>3</v>
      </c>
      <c r="L567" s="7">
        <v>45135</v>
      </c>
      <c r="M567" s="10" t="s">
        <v>176</v>
      </c>
      <c r="N567" s="11" t="s">
        <v>177</v>
      </c>
      <c r="O567" s="12" t="s">
        <v>52</v>
      </c>
      <c r="P567" s="8" t="s">
        <v>74</v>
      </c>
      <c r="Q567" s="49" t="s">
        <v>54</v>
      </c>
      <c r="R567" s="13" t="s">
        <v>55</v>
      </c>
      <c r="S567" s="14" t="s">
        <v>2662</v>
      </c>
      <c r="T567" s="15"/>
      <c r="U567" s="50" t="s">
        <v>2659</v>
      </c>
      <c r="V567" s="65" t="s">
        <v>1389</v>
      </c>
      <c r="W567" s="50" t="s">
        <v>2663</v>
      </c>
      <c r="X567" s="64">
        <v>1958</v>
      </c>
      <c r="Y567" s="52">
        <v>24427.71</v>
      </c>
      <c r="Z567" s="50" t="s">
        <v>2658</v>
      </c>
      <c r="BH567" s="825"/>
      <c r="BI567" s="232"/>
      <c r="BJ567" s="796"/>
      <c r="BK567" s="797"/>
      <c r="BL567" s="688"/>
      <c r="BM567" s="799"/>
      <c r="BN567" s="800"/>
      <c r="BO567" s="801"/>
      <c r="BP567" s="802"/>
      <c r="BQ567" s="803"/>
    </row>
    <row r="568" spans="1:69">
      <c r="A568" s="1">
        <v>1</v>
      </c>
      <c r="B568" s="1">
        <v>4</v>
      </c>
      <c r="C568" s="2" t="s">
        <v>48</v>
      </c>
      <c r="D568" s="3" t="s">
        <v>2664</v>
      </c>
      <c r="E568" s="2" t="s">
        <v>2665</v>
      </c>
      <c r="F568" s="4">
        <v>1960</v>
      </c>
      <c r="G568" s="5">
        <v>23520</v>
      </c>
      <c r="H568" s="6" t="s">
        <v>168</v>
      </c>
      <c r="I568" s="7">
        <v>45138</v>
      </c>
      <c r="J568" s="8" t="s">
        <v>1283</v>
      </c>
      <c r="K568" s="9">
        <v>4</v>
      </c>
      <c r="L568" s="7">
        <v>45135</v>
      </c>
      <c r="M568" s="10"/>
      <c r="N568" s="11" t="s">
        <v>95</v>
      </c>
      <c r="O568" s="12" t="s">
        <v>52</v>
      </c>
      <c r="P568" s="8" t="s">
        <v>83</v>
      </c>
      <c r="Q568" s="49" t="s">
        <v>84</v>
      </c>
      <c r="R568" s="13" t="s">
        <v>55</v>
      </c>
      <c r="S568" s="14" t="s">
        <v>2666</v>
      </c>
      <c r="T568" s="15"/>
      <c r="U568" s="50" t="s">
        <v>2664</v>
      </c>
      <c r="V568" s="50" t="s">
        <v>1806</v>
      </c>
      <c r="W568" s="50" t="s">
        <v>2667</v>
      </c>
      <c r="X568" s="64">
        <v>1960</v>
      </c>
      <c r="Y568" s="52">
        <v>24500</v>
      </c>
      <c r="Z568" s="50" t="s">
        <v>30215</v>
      </c>
      <c r="BH568" s="825"/>
      <c r="BI568" s="232"/>
      <c r="BJ568" s="796"/>
      <c r="BK568" s="797"/>
      <c r="BL568" s="688"/>
      <c r="BM568" s="799"/>
      <c r="BN568" s="800"/>
      <c r="BO568" s="801"/>
      <c r="BP568" s="802"/>
      <c r="BQ568" s="803"/>
    </row>
    <row r="569" spans="1:69">
      <c r="A569" s="1">
        <v>1</v>
      </c>
      <c r="B569" s="1">
        <v>5</v>
      </c>
      <c r="C569" s="2" t="s">
        <v>48</v>
      </c>
      <c r="D569" s="3" t="s">
        <v>2668</v>
      </c>
      <c r="E569" s="2" t="s">
        <v>2669</v>
      </c>
      <c r="F569" s="4">
        <v>1960</v>
      </c>
      <c r="G569" s="5">
        <v>23520</v>
      </c>
      <c r="H569" s="6" t="s">
        <v>168</v>
      </c>
      <c r="I569" s="7">
        <v>45138</v>
      </c>
      <c r="J569" s="8" t="s">
        <v>2670</v>
      </c>
      <c r="K569" s="9">
        <v>2</v>
      </c>
      <c r="L569" s="7">
        <v>45135</v>
      </c>
      <c r="M569" s="62"/>
      <c r="N569" s="11" t="s">
        <v>95</v>
      </c>
      <c r="O569" s="12" t="s">
        <v>52</v>
      </c>
      <c r="P569" s="8" t="s">
        <v>83</v>
      </c>
      <c r="Q569" s="49" t="s">
        <v>84</v>
      </c>
      <c r="R569" s="13" t="s">
        <v>55</v>
      </c>
      <c r="S569" s="14" t="s">
        <v>2671</v>
      </c>
      <c r="T569" s="15"/>
      <c r="U569" s="50" t="s">
        <v>2668</v>
      </c>
      <c r="V569" s="50" t="s">
        <v>1806</v>
      </c>
      <c r="W569" s="50" t="s">
        <v>2672</v>
      </c>
      <c r="X569" s="51">
        <v>1960</v>
      </c>
      <c r="Y569" s="52">
        <v>24500</v>
      </c>
      <c r="Z569" s="50" t="s">
        <v>30215</v>
      </c>
      <c r="BH569" s="825"/>
      <c r="BI569" s="232"/>
      <c r="BJ569" s="796"/>
      <c r="BK569" s="797"/>
      <c r="BL569" s="688"/>
      <c r="BM569" s="799"/>
      <c r="BN569" s="800"/>
      <c r="BO569" s="801"/>
      <c r="BP569" s="802"/>
      <c r="BQ569" s="803"/>
    </row>
    <row r="570" spans="1:69">
      <c r="A570" s="1">
        <v>2</v>
      </c>
      <c r="B570" s="1">
        <v>1</v>
      </c>
      <c r="C570" s="2" t="s">
        <v>145</v>
      </c>
      <c r="D570" s="3" t="s">
        <v>2673</v>
      </c>
      <c r="E570" s="2" t="s">
        <v>2674</v>
      </c>
      <c r="F570" s="4">
        <v>1568</v>
      </c>
      <c r="G570" s="5">
        <v>23520</v>
      </c>
      <c r="H570" s="6"/>
      <c r="I570" s="7">
        <v>45139</v>
      </c>
      <c r="J570" s="8">
        <v>130</v>
      </c>
      <c r="K570" s="9">
        <v>4</v>
      </c>
      <c r="L570" s="7">
        <v>45135</v>
      </c>
      <c r="M570" s="10"/>
      <c r="N570" s="11" t="s">
        <v>82</v>
      </c>
      <c r="O570" s="12" t="s">
        <v>52</v>
      </c>
      <c r="P570" s="8" t="s">
        <v>112</v>
      </c>
      <c r="Q570" s="49" t="s">
        <v>84</v>
      </c>
      <c r="R570" s="13" t="s">
        <v>55</v>
      </c>
      <c r="S570" s="14" t="s">
        <v>2675</v>
      </c>
      <c r="T570" s="49"/>
      <c r="U570" s="50" t="s">
        <v>2673</v>
      </c>
      <c r="V570" s="50" t="s">
        <v>2676</v>
      </c>
      <c r="W570" s="50" t="s">
        <v>2677</v>
      </c>
      <c r="X570" s="51">
        <v>1568</v>
      </c>
      <c r="Y570" s="52">
        <v>24304</v>
      </c>
      <c r="Z570" s="50" t="s">
        <v>2678</v>
      </c>
      <c r="BH570" s="825"/>
      <c r="BI570" s="232"/>
      <c r="BJ570" s="796"/>
      <c r="BK570" s="797"/>
      <c r="BL570" s="688"/>
      <c r="BM570" s="799"/>
      <c r="BN570" s="800"/>
      <c r="BO570" s="801"/>
      <c r="BP570" s="802"/>
      <c r="BQ570" s="803"/>
    </row>
    <row r="571" spans="1:69">
      <c r="A571" s="1">
        <v>2</v>
      </c>
      <c r="B571" s="1">
        <v>2</v>
      </c>
      <c r="C571" s="2" t="s">
        <v>130</v>
      </c>
      <c r="D571" s="3" t="s">
        <v>2679</v>
      </c>
      <c r="E571" s="2" t="s">
        <v>2680</v>
      </c>
      <c r="F571" s="4">
        <v>1568</v>
      </c>
      <c r="G571" s="5">
        <v>23520</v>
      </c>
      <c r="H571" s="6"/>
      <c r="I571" s="7">
        <v>45139</v>
      </c>
      <c r="J571" s="8" t="s">
        <v>2681</v>
      </c>
      <c r="K571" s="9">
        <v>4</v>
      </c>
      <c r="L571" s="7">
        <v>45135</v>
      </c>
      <c r="M571" s="10"/>
      <c r="N571" s="11" t="s">
        <v>82</v>
      </c>
      <c r="O571" s="12" t="s">
        <v>52</v>
      </c>
      <c r="P571" s="8" t="s">
        <v>112</v>
      </c>
      <c r="Q571" s="49" t="s">
        <v>84</v>
      </c>
      <c r="R571" s="13" t="s">
        <v>55</v>
      </c>
      <c r="S571" s="14" t="s">
        <v>2682</v>
      </c>
      <c r="T571" s="15"/>
      <c r="U571" s="50" t="s">
        <v>2679</v>
      </c>
      <c r="V571" s="65" t="s">
        <v>2676</v>
      </c>
      <c r="W571" s="63" t="s">
        <v>2683</v>
      </c>
      <c r="X571" s="64">
        <v>1568</v>
      </c>
      <c r="Y571" s="52">
        <v>24304</v>
      </c>
      <c r="Z571" s="50" t="s">
        <v>2678</v>
      </c>
      <c r="BH571" s="825"/>
      <c r="BI571" s="232"/>
      <c r="BJ571" s="796"/>
      <c r="BK571" s="797"/>
      <c r="BL571" s="688"/>
      <c r="BM571" s="799"/>
      <c r="BN571" s="800"/>
      <c r="BO571" s="801"/>
      <c r="BP571" s="802"/>
      <c r="BQ571" s="803"/>
    </row>
    <row r="572" spans="1:69" ht="22.5">
      <c r="A572" s="1">
        <v>2</v>
      </c>
      <c r="B572" s="1">
        <v>3</v>
      </c>
      <c r="C572" s="2" t="s">
        <v>103</v>
      </c>
      <c r="D572" s="3" t="s">
        <v>2684</v>
      </c>
      <c r="E572" s="2" t="s">
        <v>2685</v>
      </c>
      <c r="F572" s="4">
        <v>1500</v>
      </c>
      <c r="G572" s="5">
        <v>22500</v>
      </c>
      <c r="H572" s="2" t="s">
        <v>254</v>
      </c>
      <c r="I572" s="7">
        <v>45139</v>
      </c>
      <c r="J572" s="8" t="s">
        <v>2686</v>
      </c>
      <c r="K572" s="9">
        <v>3</v>
      </c>
      <c r="L572" s="7">
        <v>45135</v>
      </c>
      <c r="M572" s="10"/>
      <c r="N572" s="11" t="s">
        <v>477</v>
      </c>
      <c r="O572" s="12" t="s">
        <v>52</v>
      </c>
      <c r="P572" s="2" t="s">
        <v>121</v>
      </c>
      <c r="Q572" s="49" t="s">
        <v>2687</v>
      </c>
      <c r="R572" s="13" t="s">
        <v>55</v>
      </c>
      <c r="S572" s="14" t="s">
        <v>2688</v>
      </c>
      <c r="T572" s="15"/>
      <c r="U572" s="50" t="s">
        <v>2684</v>
      </c>
      <c r="V572" s="65" t="s">
        <v>2676</v>
      </c>
      <c r="W572" s="50" t="s">
        <v>2689</v>
      </c>
      <c r="X572" s="64">
        <v>1500</v>
      </c>
      <c r="Y572" s="52">
        <v>23467.5</v>
      </c>
      <c r="Z572" s="50" t="s">
        <v>2678</v>
      </c>
      <c r="BH572" s="825"/>
      <c r="BI572" s="232"/>
      <c r="BJ572" s="796"/>
      <c r="BK572" s="825"/>
      <c r="BL572" s="688"/>
      <c r="BM572" s="799"/>
      <c r="BN572" s="800"/>
      <c r="BO572" s="825"/>
      <c r="BP572" s="802"/>
      <c r="BQ572" s="803"/>
    </row>
    <row r="573" spans="1:69">
      <c r="A573" s="1">
        <v>2</v>
      </c>
      <c r="B573" s="1">
        <v>4</v>
      </c>
      <c r="C573" s="2" t="s">
        <v>506</v>
      </c>
      <c r="D573" s="3" t="s">
        <v>2690</v>
      </c>
      <c r="E573" s="2" t="s">
        <v>2691</v>
      </c>
      <c r="F573" s="4">
        <v>1960</v>
      </c>
      <c r="G573" s="5">
        <v>23520</v>
      </c>
      <c r="H573" s="6"/>
      <c r="I573" s="7">
        <v>45139</v>
      </c>
      <c r="J573" s="8" t="s">
        <v>2692</v>
      </c>
      <c r="K573" s="9">
        <v>3</v>
      </c>
      <c r="L573" s="7">
        <v>45135</v>
      </c>
      <c r="M573" s="10"/>
      <c r="N573" s="11" t="s">
        <v>95</v>
      </c>
      <c r="O573" s="12" t="s">
        <v>52</v>
      </c>
      <c r="P573" s="2" t="s">
        <v>83</v>
      </c>
      <c r="Q573" s="49" t="s">
        <v>84</v>
      </c>
      <c r="R573" s="13" t="s">
        <v>55</v>
      </c>
      <c r="S573" s="14" t="s">
        <v>2693</v>
      </c>
      <c r="T573" s="15"/>
      <c r="U573" s="50" t="s">
        <v>2690</v>
      </c>
      <c r="V573" s="50" t="s">
        <v>1806</v>
      </c>
      <c r="W573" s="50" t="s">
        <v>2694</v>
      </c>
      <c r="X573" s="64">
        <v>1960</v>
      </c>
      <c r="Y573" s="52">
        <v>24500</v>
      </c>
      <c r="Z573" s="50" t="s">
        <v>2695</v>
      </c>
      <c r="BH573" s="825"/>
      <c r="BI573" s="232"/>
      <c r="BJ573" s="796"/>
      <c r="BK573" s="797"/>
      <c r="BL573" s="688"/>
      <c r="BM573" s="799"/>
      <c r="BN573" s="800"/>
      <c r="BO573" s="825"/>
      <c r="BP573" s="802"/>
      <c r="BQ573" s="803"/>
    </row>
    <row r="574" spans="1:69">
      <c r="A574" s="1">
        <v>2</v>
      </c>
      <c r="B574" s="1">
        <v>5</v>
      </c>
      <c r="C574" s="2" t="s">
        <v>78</v>
      </c>
      <c r="D574" s="3" t="s">
        <v>2696</v>
      </c>
      <c r="E574" s="2" t="s">
        <v>2697</v>
      </c>
      <c r="F574" s="4">
        <v>1958</v>
      </c>
      <c r="G574" s="5">
        <v>23496</v>
      </c>
      <c r="H574" s="6"/>
      <c r="I574" s="7">
        <v>45139</v>
      </c>
      <c r="J574" s="8" t="s">
        <v>31282</v>
      </c>
      <c r="K574" s="9">
        <v>2</v>
      </c>
      <c r="L574" s="7">
        <v>45135</v>
      </c>
      <c r="M574" s="10" t="s">
        <v>176</v>
      </c>
      <c r="N574" s="11" t="s">
        <v>152</v>
      </c>
      <c r="O574" s="12" t="s">
        <v>52</v>
      </c>
      <c r="P574" s="8" t="s">
        <v>74</v>
      </c>
      <c r="Q574" s="49" t="s">
        <v>54</v>
      </c>
      <c r="R574" s="13" t="s">
        <v>55</v>
      </c>
      <c r="S574" s="14" t="s">
        <v>2698</v>
      </c>
      <c r="T574" s="49"/>
      <c r="U574" s="50" t="s">
        <v>2696</v>
      </c>
      <c r="V574" s="50" t="s">
        <v>1806</v>
      </c>
      <c r="W574" s="50" t="s">
        <v>2699</v>
      </c>
      <c r="X574" s="51">
        <v>1958</v>
      </c>
      <c r="Y574" s="52">
        <v>24678.22</v>
      </c>
      <c r="Z574" s="50" t="s">
        <v>2695</v>
      </c>
      <c r="BH574" s="825"/>
      <c r="BI574" s="232"/>
      <c r="BJ574" s="796"/>
      <c r="BK574" s="797"/>
      <c r="BL574" s="688"/>
      <c r="BM574" s="799"/>
      <c r="BN574" s="800"/>
      <c r="BO574" s="801"/>
      <c r="BP574" s="802"/>
      <c r="BQ574" s="803"/>
    </row>
    <row r="575" spans="1:69">
      <c r="A575" s="1">
        <v>2</v>
      </c>
      <c r="B575" s="1">
        <v>6</v>
      </c>
      <c r="C575" s="2" t="s">
        <v>78</v>
      </c>
      <c r="D575" s="3" t="s">
        <v>2700</v>
      </c>
      <c r="E575" s="2" t="s">
        <v>2701</v>
      </c>
      <c r="F575" s="4">
        <v>1958</v>
      </c>
      <c r="G575" s="5">
        <v>23496</v>
      </c>
      <c r="H575" s="6"/>
      <c r="I575" s="7">
        <v>45139</v>
      </c>
      <c r="J575" s="8" t="s">
        <v>32776</v>
      </c>
      <c r="K575" s="9">
        <v>2</v>
      </c>
      <c r="L575" s="7">
        <v>45135</v>
      </c>
      <c r="M575" s="10" t="s">
        <v>176</v>
      </c>
      <c r="N575" s="11" t="s">
        <v>152</v>
      </c>
      <c r="O575" s="12" t="s">
        <v>52</v>
      </c>
      <c r="P575" s="2" t="s">
        <v>74</v>
      </c>
      <c r="Q575" s="49" t="s">
        <v>54</v>
      </c>
      <c r="R575" s="13" t="s">
        <v>55</v>
      </c>
      <c r="S575" s="14" t="s">
        <v>2702</v>
      </c>
      <c r="T575" s="15"/>
      <c r="U575" s="50" t="s">
        <v>2700</v>
      </c>
      <c r="V575" s="50" t="s">
        <v>1806</v>
      </c>
      <c r="W575" s="50" t="s">
        <v>2703</v>
      </c>
      <c r="X575" s="51">
        <v>1958</v>
      </c>
      <c r="Y575" s="52">
        <v>24678.2</v>
      </c>
      <c r="Z575" s="50" t="s">
        <v>2695</v>
      </c>
      <c r="BH575" s="825"/>
      <c r="BI575" s="232"/>
      <c r="BJ575" s="796"/>
      <c r="BK575" s="797"/>
      <c r="BL575" s="688"/>
      <c r="BM575" s="799"/>
      <c r="BN575" s="800"/>
      <c r="BO575" s="825"/>
      <c r="BP575" s="802"/>
      <c r="BQ575" s="803"/>
    </row>
    <row r="576" spans="1:69">
      <c r="A576" s="1">
        <v>2</v>
      </c>
      <c r="B576" s="1">
        <v>7</v>
      </c>
      <c r="C576" s="2" t="s">
        <v>78</v>
      </c>
      <c r="D576" s="3" t="s">
        <v>2704</v>
      </c>
      <c r="E576" s="2" t="s">
        <v>2705</v>
      </c>
      <c r="F576" s="4">
        <v>1858</v>
      </c>
      <c r="G576" s="5">
        <f>F576*12</f>
        <v>22296</v>
      </c>
      <c r="H576" s="6"/>
      <c r="I576" s="7">
        <v>45139</v>
      </c>
      <c r="J576" s="8" t="s">
        <v>1319</v>
      </c>
      <c r="K576" s="9">
        <v>3</v>
      </c>
      <c r="L576" s="7">
        <v>45137</v>
      </c>
      <c r="M576" s="10" t="s">
        <v>136</v>
      </c>
      <c r="N576" s="11" t="s">
        <v>73</v>
      </c>
      <c r="O576" s="12" t="s">
        <v>52</v>
      </c>
      <c r="P576" s="2" t="s">
        <v>74</v>
      </c>
      <c r="Q576" s="49" t="s">
        <v>54</v>
      </c>
      <c r="R576" s="13" t="s">
        <v>55</v>
      </c>
      <c r="S576" s="14" t="s">
        <v>2706</v>
      </c>
      <c r="T576" s="15"/>
      <c r="U576" s="50" t="s">
        <v>2704</v>
      </c>
      <c r="V576" s="50" t="s">
        <v>2707</v>
      </c>
      <c r="W576" s="50" t="s">
        <v>2708</v>
      </c>
      <c r="X576" s="51">
        <v>1858</v>
      </c>
      <c r="Y576" s="52">
        <v>23327.759999999998</v>
      </c>
      <c r="Z576" s="50" t="s">
        <v>2658</v>
      </c>
      <c r="BH576" s="825"/>
      <c r="BI576" s="232"/>
      <c r="BJ576" s="796"/>
      <c r="BK576" s="797"/>
      <c r="BL576" s="688"/>
      <c r="BM576" s="799"/>
      <c r="BN576" s="800"/>
      <c r="BO576" s="825"/>
      <c r="BP576" s="802"/>
      <c r="BQ576" s="803"/>
    </row>
    <row r="577" spans="1:69">
      <c r="A577" s="1">
        <v>2</v>
      </c>
      <c r="B577" s="1">
        <v>8</v>
      </c>
      <c r="C577" s="2" t="s">
        <v>78</v>
      </c>
      <c r="D577" s="3" t="s">
        <v>2709</v>
      </c>
      <c r="E577" s="2" t="s">
        <v>2710</v>
      </c>
      <c r="F577" s="4">
        <v>1958</v>
      </c>
      <c r="G577" s="5">
        <v>23496</v>
      </c>
      <c r="H577" s="6"/>
      <c r="I577" s="7">
        <v>45139</v>
      </c>
      <c r="J577" s="8" t="s">
        <v>30355</v>
      </c>
      <c r="K577" s="9">
        <v>4</v>
      </c>
      <c r="L577" s="7">
        <v>45137</v>
      </c>
      <c r="M577" s="10"/>
      <c r="N577" s="11" t="s">
        <v>73</v>
      </c>
      <c r="O577" s="12" t="s">
        <v>52</v>
      </c>
      <c r="P577" s="8" t="s">
        <v>74</v>
      </c>
      <c r="Q577" s="49" t="s">
        <v>54</v>
      </c>
      <c r="R577" s="13" t="s">
        <v>55</v>
      </c>
      <c r="S577" s="14" t="s">
        <v>2711</v>
      </c>
      <c r="T577" s="15"/>
      <c r="U577" s="50" t="s">
        <v>2709</v>
      </c>
      <c r="V577" s="50" t="s">
        <v>2707</v>
      </c>
      <c r="W577" s="50" t="s">
        <v>2712</v>
      </c>
      <c r="X577" s="51">
        <v>1958</v>
      </c>
      <c r="Y577" s="52">
        <v>24282.06</v>
      </c>
      <c r="Z577" s="50" t="s">
        <v>2658</v>
      </c>
      <c r="BH577" s="825"/>
      <c r="BI577" s="232"/>
      <c r="BJ577" s="796"/>
      <c r="BK577" s="797"/>
      <c r="BL577" s="688"/>
      <c r="BM577" s="799"/>
      <c r="BN577" s="800"/>
      <c r="BO577" s="801"/>
      <c r="BP577" s="802"/>
      <c r="BQ577" s="803"/>
    </row>
    <row r="578" spans="1:69">
      <c r="A578" s="1">
        <v>1</v>
      </c>
      <c r="B578" s="1">
        <v>1</v>
      </c>
      <c r="C578" s="2" t="s">
        <v>68</v>
      </c>
      <c r="D578" s="3" t="s">
        <v>2713</v>
      </c>
      <c r="E578" s="2" t="s">
        <v>2714</v>
      </c>
      <c r="F578" s="4">
        <v>1960</v>
      </c>
      <c r="G578" s="5">
        <v>23520</v>
      </c>
      <c r="H578" s="6"/>
      <c r="I578" s="7">
        <v>45140</v>
      </c>
      <c r="J578" s="8" t="s">
        <v>2715</v>
      </c>
      <c r="K578" s="9">
        <v>2</v>
      </c>
      <c r="L578" s="7">
        <v>45135</v>
      </c>
      <c r="M578" s="10"/>
      <c r="N578" s="11" t="s">
        <v>95</v>
      </c>
      <c r="O578" s="12" t="s">
        <v>52</v>
      </c>
      <c r="P578" s="2" t="s">
        <v>83</v>
      </c>
      <c r="Q578" s="49" t="s">
        <v>84</v>
      </c>
      <c r="R578" s="13" t="s">
        <v>55</v>
      </c>
      <c r="S578" s="14" t="s">
        <v>2716</v>
      </c>
      <c r="T578" s="15"/>
      <c r="U578" s="50" t="s">
        <v>32777</v>
      </c>
      <c r="V578" s="50" t="s">
        <v>30216</v>
      </c>
      <c r="W578" s="50" t="s">
        <v>31283</v>
      </c>
      <c r="X578" s="51">
        <v>1960</v>
      </c>
      <c r="Y578" s="52">
        <v>24500</v>
      </c>
      <c r="Z578" s="50" t="s">
        <v>30215</v>
      </c>
      <c r="BH578" s="825"/>
      <c r="BI578" s="232"/>
      <c r="BJ578" s="796"/>
      <c r="BK578" s="797"/>
      <c r="BL578" s="688"/>
      <c r="BM578" s="799"/>
      <c r="BN578" s="800"/>
      <c r="BO578" s="825"/>
      <c r="BP578" s="802"/>
      <c r="BQ578" s="803"/>
    </row>
    <row r="579" spans="1:69">
      <c r="A579" s="1">
        <v>1</v>
      </c>
      <c r="B579" s="1">
        <v>2</v>
      </c>
      <c r="C579" s="2" t="s">
        <v>103</v>
      </c>
      <c r="D579" s="3" t="s">
        <v>2717</v>
      </c>
      <c r="E579" s="2" t="s">
        <v>2718</v>
      </c>
      <c r="F579" s="4">
        <v>1960</v>
      </c>
      <c r="G579" s="5">
        <v>23520</v>
      </c>
      <c r="H579" s="6"/>
      <c r="I579" s="7">
        <v>45140</v>
      </c>
      <c r="J579" s="8" t="s">
        <v>1294</v>
      </c>
      <c r="K579" s="9">
        <v>3</v>
      </c>
      <c r="L579" s="7">
        <v>45135</v>
      </c>
      <c r="M579" s="10"/>
      <c r="N579" s="11" t="s">
        <v>82</v>
      </c>
      <c r="O579" s="12" t="s">
        <v>52</v>
      </c>
      <c r="P579" s="8" t="s">
        <v>83</v>
      </c>
      <c r="Q579" s="49" t="s">
        <v>84</v>
      </c>
      <c r="R579" s="13" t="s">
        <v>55</v>
      </c>
      <c r="S579" s="14" t="s">
        <v>2682</v>
      </c>
      <c r="T579" s="15"/>
      <c r="U579" s="50" t="s">
        <v>32778</v>
      </c>
      <c r="V579" s="50" t="s">
        <v>31284</v>
      </c>
      <c r="W579" s="50" t="s">
        <v>32779</v>
      </c>
      <c r="X579" s="51">
        <v>1960</v>
      </c>
      <c r="Y579" s="52">
        <v>24500</v>
      </c>
      <c r="Z579" s="50" t="s">
        <v>30685</v>
      </c>
      <c r="BH579" s="825"/>
      <c r="BI579" s="232"/>
      <c r="BJ579" s="796"/>
      <c r="BK579" s="797"/>
      <c r="BL579" s="688"/>
      <c r="BM579" s="799"/>
      <c r="BN579" s="800"/>
      <c r="BO579" s="801"/>
      <c r="BP579" s="802"/>
      <c r="BQ579" s="803"/>
    </row>
    <row r="580" spans="1:69">
      <c r="A580" s="1">
        <v>1</v>
      </c>
      <c r="B580" s="1">
        <v>3</v>
      </c>
      <c r="C580" s="2" t="s">
        <v>103</v>
      </c>
      <c r="D580" s="3" t="s">
        <v>2719</v>
      </c>
      <c r="E580" s="2" t="s">
        <v>2720</v>
      </c>
      <c r="F580" s="4">
        <v>1960</v>
      </c>
      <c r="G580" s="5">
        <v>23520</v>
      </c>
      <c r="H580" s="6"/>
      <c r="I580" s="7">
        <v>45140</v>
      </c>
      <c r="J580" s="8">
        <v>79</v>
      </c>
      <c r="K580" s="9">
        <v>4</v>
      </c>
      <c r="L580" s="7">
        <v>45135</v>
      </c>
      <c r="M580" s="10"/>
      <c r="N580" s="11" t="s">
        <v>82</v>
      </c>
      <c r="O580" s="12" t="s">
        <v>52</v>
      </c>
      <c r="P580" s="8" t="s">
        <v>83</v>
      </c>
      <c r="Q580" s="49" t="s">
        <v>84</v>
      </c>
      <c r="R580" s="13" t="s">
        <v>55</v>
      </c>
      <c r="S580" s="14" t="s">
        <v>2721</v>
      </c>
      <c r="T580" s="15"/>
      <c r="U580" s="50" t="s">
        <v>31285</v>
      </c>
      <c r="V580" s="50" t="s">
        <v>32780</v>
      </c>
      <c r="W580" s="50" t="s">
        <v>30686</v>
      </c>
      <c r="X580" s="51">
        <v>1960</v>
      </c>
      <c r="Y580" s="52">
        <v>24500</v>
      </c>
      <c r="Z580" s="50" t="s">
        <v>30685</v>
      </c>
      <c r="BH580" s="825"/>
      <c r="BI580" s="232"/>
      <c r="BJ580" s="796"/>
      <c r="BK580" s="797"/>
      <c r="BL580" s="688"/>
      <c r="BM580" s="799"/>
      <c r="BN580" s="800"/>
      <c r="BO580" s="801"/>
      <c r="BP580" s="802"/>
      <c r="BQ580" s="803"/>
    </row>
    <row r="581" spans="1:69">
      <c r="A581" s="1">
        <v>0</v>
      </c>
      <c r="B581" s="1">
        <v>1</v>
      </c>
      <c r="C581" s="2" t="s">
        <v>68</v>
      </c>
      <c r="D581" s="3" t="s">
        <v>2722</v>
      </c>
      <c r="E581" s="2" t="s">
        <v>2723</v>
      </c>
      <c r="F581" s="4">
        <v>1917</v>
      </c>
      <c r="G581" s="5">
        <v>23004</v>
      </c>
      <c r="H581" s="6"/>
      <c r="I581" s="7">
        <v>45141</v>
      </c>
      <c r="J581" s="8" t="s">
        <v>1266</v>
      </c>
      <c r="K581" s="9">
        <v>3</v>
      </c>
      <c r="L581" s="7">
        <v>45135</v>
      </c>
      <c r="M581" s="10"/>
      <c r="N581" s="11" t="s">
        <v>95</v>
      </c>
      <c r="O581" s="12" t="s">
        <v>52</v>
      </c>
      <c r="P581" s="2" t="s">
        <v>83</v>
      </c>
      <c r="Q581" s="49" t="s">
        <v>84</v>
      </c>
      <c r="R581" s="13" t="s">
        <v>55</v>
      </c>
      <c r="S581" s="14" t="s">
        <v>2724</v>
      </c>
      <c r="T581" s="15"/>
      <c r="U581" s="50" t="s">
        <v>30356</v>
      </c>
      <c r="V581" s="50" t="s">
        <v>30216</v>
      </c>
      <c r="W581" s="50" t="s">
        <v>31286</v>
      </c>
      <c r="X581" s="51">
        <v>1917</v>
      </c>
      <c r="Y581" s="52">
        <v>23962.5</v>
      </c>
      <c r="Z581" s="50" t="s">
        <v>32775</v>
      </c>
      <c r="BH581" s="825"/>
      <c r="BI581" s="232"/>
      <c r="BJ581" s="796"/>
      <c r="BK581" s="797"/>
      <c r="BL581" s="688"/>
      <c r="BM581" s="799"/>
      <c r="BN581" s="800"/>
      <c r="BO581" s="825"/>
      <c r="BP581" s="802"/>
      <c r="BQ581" s="803"/>
    </row>
    <row r="582" spans="1:69">
      <c r="A582" s="1">
        <v>0</v>
      </c>
      <c r="B582" s="1">
        <v>2</v>
      </c>
      <c r="C582" s="2" t="s">
        <v>68</v>
      </c>
      <c r="D582" s="3" t="s">
        <v>2725</v>
      </c>
      <c r="E582" s="2" t="s">
        <v>2726</v>
      </c>
      <c r="F582" s="4">
        <v>1960</v>
      </c>
      <c r="G582" s="5">
        <v>23520</v>
      </c>
      <c r="H582" s="6"/>
      <c r="I582" s="7">
        <v>45141</v>
      </c>
      <c r="J582" s="8" t="s">
        <v>1269</v>
      </c>
      <c r="K582" s="9">
        <v>2</v>
      </c>
      <c r="L582" s="7">
        <v>45135</v>
      </c>
      <c r="M582" s="10"/>
      <c r="N582" s="11" t="s">
        <v>95</v>
      </c>
      <c r="O582" s="12" t="s">
        <v>52</v>
      </c>
      <c r="P582" s="2" t="s">
        <v>83</v>
      </c>
      <c r="Q582" s="49" t="s">
        <v>84</v>
      </c>
      <c r="R582" s="13" t="s">
        <v>55</v>
      </c>
      <c r="S582" s="14" t="s">
        <v>2727</v>
      </c>
      <c r="T582" s="15"/>
      <c r="U582" s="50" t="s">
        <v>30687</v>
      </c>
      <c r="V582" s="65" t="s">
        <v>30216</v>
      </c>
      <c r="W582" s="63" t="s">
        <v>30688</v>
      </c>
      <c r="X582" s="64">
        <v>1960</v>
      </c>
      <c r="Y582" s="52">
        <v>24500</v>
      </c>
      <c r="Z582" s="50" t="s">
        <v>32775</v>
      </c>
      <c r="BH582" s="825"/>
      <c r="BI582" s="232"/>
      <c r="BJ582" s="796"/>
      <c r="BK582" s="797"/>
      <c r="BL582" s="688"/>
      <c r="BM582" s="799"/>
      <c r="BN582" s="800"/>
      <c r="BO582" s="825"/>
      <c r="BP582" s="802"/>
      <c r="BQ582" s="803"/>
    </row>
    <row r="583" spans="1:69" ht="22.5">
      <c r="A583" s="1">
        <v>0</v>
      </c>
      <c r="B583" s="1">
        <v>3</v>
      </c>
      <c r="C583" s="2" t="s">
        <v>68</v>
      </c>
      <c r="D583" s="3" t="s">
        <v>2728</v>
      </c>
      <c r="E583" s="2" t="s">
        <v>2729</v>
      </c>
      <c r="F583" s="4">
        <v>1925</v>
      </c>
      <c r="G583" s="5">
        <v>23100</v>
      </c>
      <c r="H583" s="2"/>
      <c r="I583" s="7">
        <v>45141</v>
      </c>
      <c r="J583" s="8" t="s">
        <v>1331</v>
      </c>
      <c r="K583" s="9">
        <v>2</v>
      </c>
      <c r="L583" s="7">
        <v>45139</v>
      </c>
      <c r="M583" s="10"/>
      <c r="N583" s="11" t="s">
        <v>62</v>
      </c>
      <c r="O583" s="12" t="s">
        <v>52</v>
      </c>
      <c r="P583" s="2" t="s">
        <v>941</v>
      </c>
      <c r="Q583" s="49" t="s">
        <v>54</v>
      </c>
      <c r="R583" s="13" t="s">
        <v>64</v>
      </c>
      <c r="S583" s="14" t="s">
        <v>2730</v>
      </c>
      <c r="T583" s="15"/>
      <c r="U583" s="50" t="s">
        <v>2728</v>
      </c>
      <c r="V583" s="65" t="s">
        <v>2731</v>
      </c>
      <c r="W583" s="50" t="s">
        <v>2732</v>
      </c>
      <c r="X583" s="64">
        <v>1925</v>
      </c>
      <c r="Y583" s="52">
        <v>24640</v>
      </c>
      <c r="Z583" s="50" t="s">
        <v>2733</v>
      </c>
      <c r="BH583" s="825"/>
      <c r="BI583" s="232"/>
      <c r="BJ583" s="796"/>
      <c r="BK583" s="825"/>
      <c r="BL583" s="688"/>
      <c r="BM583" s="799"/>
      <c r="BN583" s="800"/>
      <c r="BO583" s="825"/>
      <c r="BP583" s="802"/>
      <c r="BQ583" s="803"/>
    </row>
    <row r="584" spans="1:69">
      <c r="A584" s="1">
        <v>0</v>
      </c>
      <c r="B584" s="1">
        <v>4</v>
      </c>
      <c r="C584" s="2" t="s">
        <v>68</v>
      </c>
      <c r="D584" s="3" t="s">
        <v>2734</v>
      </c>
      <c r="E584" s="2" t="s">
        <v>2735</v>
      </c>
      <c r="F584" s="4">
        <v>1925</v>
      </c>
      <c r="G584" s="5">
        <v>23100</v>
      </c>
      <c r="H584" s="6"/>
      <c r="I584" s="7">
        <v>45141</v>
      </c>
      <c r="J584" s="8">
        <v>22</v>
      </c>
      <c r="K584" s="9">
        <v>4</v>
      </c>
      <c r="L584" s="7">
        <v>45139</v>
      </c>
      <c r="M584" s="62"/>
      <c r="N584" s="11" t="s">
        <v>604</v>
      </c>
      <c r="O584" s="12" t="s">
        <v>52</v>
      </c>
      <c r="P584" s="8" t="s">
        <v>2247</v>
      </c>
      <c r="Q584" s="49" t="s">
        <v>54</v>
      </c>
      <c r="R584" s="13" t="s">
        <v>64</v>
      </c>
      <c r="S584" s="14" t="s">
        <v>2736</v>
      </c>
      <c r="T584" s="15"/>
      <c r="U584" s="50" t="s">
        <v>2734</v>
      </c>
      <c r="V584" s="50" t="s">
        <v>2731</v>
      </c>
      <c r="W584" s="50" t="s">
        <v>2737</v>
      </c>
      <c r="X584" s="64">
        <v>1925</v>
      </c>
      <c r="Y584" s="52">
        <v>24640</v>
      </c>
      <c r="Z584" s="50" t="s">
        <v>2733</v>
      </c>
      <c r="BH584" s="825"/>
      <c r="BI584" s="232"/>
      <c r="BJ584" s="796"/>
      <c r="BK584" s="797"/>
      <c r="BL584" s="688"/>
      <c r="BM584" s="799"/>
      <c r="BN584" s="800"/>
      <c r="BO584" s="801"/>
      <c r="BP584" s="802"/>
      <c r="BQ584" s="803"/>
    </row>
    <row r="585" spans="1:69">
      <c r="A585" s="1"/>
      <c r="B585" s="1">
        <v>1</v>
      </c>
      <c r="C585" s="2" t="s">
        <v>2738</v>
      </c>
      <c r="D585" s="3" t="s">
        <v>2739</v>
      </c>
      <c r="E585" s="2" t="s">
        <v>2740</v>
      </c>
      <c r="F585" s="4">
        <v>2300</v>
      </c>
      <c r="G585" s="5">
        <v>23000</v>
      </c>
      <c r="H585" s="6"/>
      <c r="I585" s="7">
        <v>45145</v>
      </c>
      <c r="J585" s="8" t="s">
        <v>1343</v>
      </c>
      <c r="K585" s="9">
        <v>4</v>
      </c>
      <c r="L585" s="7">
        <v>45140</v>
      </c>
      <c r="M585" s="10"/>
      <c r="N585" s="11" t="s">
        <v>120</v>
      </c>
      <c r="O585" s="12" t="s">
        <v>52</v>
      </c>
      <c r="P585" s="2" t="s">
        <v>121</v>
      </c>
      <c r="Q585" s="49" t="s">
        <v>84</v>
      </c>
      <c r="R585" s="13" t="s">
        <v>164</v>
      </c>
      <c r="S585" s="14" t="s">
        <v>2741</v>
      </c>
      <c r="T585" s="15"/>
      <c r="U585" s="50" t="s">
        <v>2739</v>
      </c>
      <c r="V585" s="50" t="s">
        <v>730</v>
      </c>
      <c r="W585" s="50" t="s">
        <v>2742</v>
      </c>
      <c r="X585" s="51">
        <v>2300</v>
      </c>
      <c r="Y585" s="52">
        <v>23805</v>
      </c>
      <c r="Z585" s="50" t="s">
        <v>2743</v>
      </c>
      <c r="BH585" s="825"/>
      <c r="BI585" s="232"/>
      <c r="BJ585" s="796"/>
      <c r="BK585" s="797"/>
      <c r="BL585" s="688"/>
      <c r="BM585" s="799"/>
      <c r="BN585" s="800"/>
      <c r="BO585" s="825"/>
      <c r="BP585" s="802"/>
      <c r="BQ585" s="803"/>
    </row>
    <row r="586" spans="1:69">
      <c r="A586" s="1"/>
      <c r="B586" s="1">
        <v>2</v>
      </c>
      <c r="C586" s="2" t="s">
        <v>68</v>
      </c>
      <c r="D586" s="3" t="s">
        <v>2744</v>
      </c>
      <c r="E586" s="2" t="s">
        <v>2745</v>
      </c>
      <c r="F586" s="4">
        <v>1925</v>
      </c>
      <c r="G586" s="5">
        <v>23100</v>
      </c>
      <c r="H586" s="6"/>
      <c r="I586" s="7">
        <v>45145</v>
      </c>
      <c r="J586" s="8" t="s">
        <v>1346</v>
      </c>
      <c r="K586" s="9">
        <v>3</v>
      </c>
      <c r="L586" s="7">
        <v>45141</v>
      </c>
      <c r="M586" s="10"/>
      <c r="N586" s="11" t="s">
        <v>604</v>
      </c>
      <c r="O586" s="12" t="s">
        <v>52</v>
      </c>
      <c r="P586" s="2" t="s">
        <v>2247</v>
      </c>
      <c r="Q586" s="49" t="s">
        <v>54</v>
      </c>
      <c r="R586" s="13" t="s">
        <v>64</v>
      </c>
      <c r="S586" s="14" t="s">
        <v>2746</v>
      </c>
      <c r="T586" s="15"/>
      <c r="U586" s="50" t="s">
        <v>2744</v>
      </c>
      <c r="V586" s="50" t="s">
        <v>2747</v>
      </c>
      <c r="W586" s="50" t="s">
        <v>2748</v>
      </c>
      <c r="X586" s="51">
        <v>1925</v>
      </c>
      <c r="Y586" s="52">
        <v>24640</v>
      </c>
      <c r="Z586" s="50" t="s">
        <v>2749</v>
      </c>
      <c r="BH586" s="825"/>
      <c r="BI586" s="232"/>
      <c r="BJ586" s="796"/>
      <c r="BK586" s="797"/>
      <c r="BL586" s="688"/>
      <c r="BM586" s="799"/>
      <c r="BN586" s="800"/>
      <c r="BO586" s="825"/>
      <c r="BP586" s="802"/>
      <c r="BQ586" s="803"/>
    </row>
    <row r="587" spans="1:69">
      <c r="A587" s="1">
        <v>1</v>
      </c>
      <c r="B587" s="1">
        <v>1</v>
      </c>
      <c r="C587" s="2" t="s">
        <v>31287</v>
      </c>
      <c r="D587" s="3" t="s">
        <v>2750</v>
      </c>
      <c r="E587" s="2" t="s">
        <v>2751</v>
      </c>
      <c r="F587" s="4">
        <v>1958</v>
      </c>
      <c r="G587" s="5">
        <v>23496</v>
      </c>
      <c r="H587" s="6"/>
      <c r="I587" s="7">
        <v>45146</v>
      </c>
      <c r="J587" s="8" t="s">
        <v>30689</v>
      </c>
      <c r="K587" s="9">
        <v>2</v>
      </c>
      <c r="L587" s="7">
        <v>45145</v>
      </c>
      <c r="M587" s="10" t="s">
        <v>72</v>
      </c>
      <c r="N587" s="11" t="s">
        <v>73</v>
      </c>
      <c r="O587" s="12" t="s">
        <v>52</v>
      </c>
      <c r="P587" s="2" t="s">
        <v>74</v>
      </c>
      <c r="Q587" s="49" t="s">
        <v>32443</v>
      </c>
      <c r="R587" s="13" t="s">
        <v>55</v>
      </c>
      <c r="S587" s="14" t="s">
        <v>2752</v>
      </c>
      <c r="T587" s="15"/>
      <c r="U587" s="50" t="s">
        <v>2750</v>
      </c>
      <c r="V587" s="50" t="s">
        <v>2753</v>
      </c>
      <c r="W587" s="50" t="s">
        <v>2754</v>
      </c>
      <c r="X587" s="51">
        <v>1958</v>
      </c>
      <c r="Y587" s="52">
        <v>24457.46</v>
      </c>
      <c r="Z587" s="50" t="s">
        <v>2755</v>
      </c>
      <c r="BH587" s="825"/>
      <c r="BI587" s="232"/>
      <c r="BJ587" s="796"/>
      <c r="BK587" s="797"/>
      <c r="BL587" s="688"/>
      <c r="BM587" s="799"/>
      <c r="BN587" s="800"/>
      <c r="BO587" s="825"/>
      <c r="BP587" s="802"/>
      <c r="BQ587" s="803"/>
    </row>
    <row r="588" spans="1:69">
      <c r="A588" s="1">
        <v>1</v>
      </c>
      <c r="B588" s="1">
        <v>2</v>
      </c>
      <c r="C588" s="2" t="s">
        <v>31287</v>
      </c>
      <c r="D588" s="3" t="s">
        <v>2756</v>
      </c>
      <c r="E588" s="2" t="s">
        <v>2757</v>
      </c>
      <c r="F588" s="4">
        <v>1958</v>
      </c>
      <c r="G588" s="5">
        <v>23496</v>
      </c>
      <c r="H588" s="6"/>
      <c r="I588" s="7">
        <v>45146</v>
      </c>
      <c r="J588" s="8" t="s">
        <v>31288</v>
      </c>
      <c r="K588" s="9">
        <v>2</v>
      </c>
      <c r="L588" s="7">
        <v>45145</v>
      </c>
      <c r="M588" s="10" t="s">
        <v>72</v>
      </c>
      <c r="N588" s="11" t="s">
        <v>73</v>
      </c>
      <c r="O588" s="12" t="s">
        <v>52</v>
      </c>
      <c r="P588" s="8" t="s">
        <v>74</v>
      </c>
      <c r="Q588" s="49" t="s">
        <v>31064</v>
      </c>
      <c r="R588" s="13" t="s">
        <v>55</v>
      </c>
      <c r="S588" s="14" t="s">
        <v>30357</v>
      </c>
      <c r="T588" s="15"/>
      <c r="U588" s="50" t="s">
        <v>2756</v>
      </c>
      <c r="V588" s="50" t="s">
        <v>2753</v>
      </c>
      <c r="W588" s="50" t="s">
        <v>2758</v>
      </c>
      <c r="X588" s="51">
        <v>1958</v>
      </c>
      <c r="Y588" s="52">
        <v>24457.42</v>
      </c>
      <c r="Z588" s="50" t="s">
        <v>2755</v>
      </c>
      <c r="BH588" s="825"/>
      <c r="BI588" s="232"/>
      <c r="BJ588" s="796"/>
      <c r="BK588" s="797"/>
      <c r="BL588" s="688"/>
      <c r="BM588" s="799"/>
      <c r="BN588" s="800"/>
      <c r="BO588" s="801"/>
      <c r="BP588" s="802"/>
      <c r="BQ588" s="803"/>
    </row>
    <row r="589" spans="1:69">
      <c r="A589" s="1">
        <v>1</v>
      </c>
      <c r="B589" s="1">
        <v>3</v>
      </c>
      <c r="C589" s="2" t="s">
        <v>2738</v>
      </c>
      <c r="D589" s="3" t="s">
        <v>2759</v>
      </c>
      <c r="E589" s="2" t="s">
        <v>2760</v>
      </c>
      <c r="F589" s="4">
        <v>2300</v>
      </c>
      <c r="G589" s="5">
        <v>23000</v>
      </c>
      <c r="H589" s="6"/>
      <c r="I589" s="7">
        <v>45146</v>
      </c>
      <c r="J589" s="8">
        <v>75</v>
      </c>
      <c r="K589" s="9">
        <v>3</v>
      </c>
      <c r="L589" s="7">
        <v>45148</v>
      </c>
      <c r="M589" s="10"/>
      <c r="N589" s="11" t="s">
        <v>120</v>
      </c>
      <c r="O589" s="12" t="s">
        <v>52</v>
      </c>
      <c r="P589" s="8" t="s">
        <v>121</v>
      </c>
      <c r="Q589" s="49" t="s">
        <v>84</v>
      </c>
      <c r="R589" s="13" t="s">
        <v>164</v>
      </c>
      <c r="S589" s="14" t="s">
        <v>2761</v>
      </c>
      <c r="T589" s="15"/>
      <c r="U589" s="50" t="s">
        <v>2759</v>
      </c>
      <c r="V589" s="50" t="s">
        <v>2753</v>
      </c>
      <c r="W589" s="50" t="s">
        <v>2762</v>
      </c>
      <c r="X589" s="51">
        <v>2300</v>
      </c>
      <c r="Y589" s="52">
        <v>23805</v>
      </c>
      <c r="Z589" s="50" t="s">
        <v>2755</v>
      </c>
      <c r="BH589" s="825"/>
      <c r="BI589" s="232"/>
      <c r="BJ589" s="796"/>
      <c r="BK589" s="797"/>
      <c r="BL589" s="688"/>
      <c r="BM589" s="799"/>
      <c r="BN589" s="800"/>
      <c r="BO589" s="801"/>
      <c r="BP589" s="802"/>
      <c r="BQ589" s="803"/>
    </row>
    <row r="590" spans="1:69">
      <c r="A590" s="20">
        <v>1</v>
      </c>
      <c r="B590" s="20">
        <v>2</v>
      </c>
      <c r="C590" s="21" t="s">
        <v>48</v>
      </c>
      <c r="D590" s="22" t="s">
        <v>2763</v>
      </c>
      <c r="E590" s="21" t="s">
        <v>2764</v>
      </c>
      <c r="F590" s="23">
        <v>1980</v>
      </c>
      <c r="G590" s="24">
        <v>23760</v>
      </c>
      <c r="H590" s="25" t="s">
        <v>51</v>
      </c>
      <c r="I590" s="26">
        <v>45147</v>
      </c>
      <c r="J590" s="32" t="s">
        <v>1367</v>
      </c>
      <c r="K590" s="28">
        <v>3</v>
      </c>
      <c r="L590" s="26">
        <v>45145</v>
      </c>
      <c r="M590" s="29"/>
      <c r="N590" s="30" t="s">
        <v>169</v>
      </c>
      <c r="O590" s="31" t="s">
        <v>52</v>
      </c>
      <c r="P590" s="21" t="s">
        <v>53</v>
      </c>
      <c r="Q590" s="66" t="s">
        <v>54</v>
      </c>
      <c r="R590" s="34" t="s">
        <v>55</v>
      </c>
      <c r="S590" s="35" t="s">
        <v>2765</v>
      </c>
      <c r="T590" s="36"/>
      <c r="U590" s="67" t="s">
        <v>30690</v>
      </c>
      <c r="V590" s="50" t="s">
        <v>30651</v>
      </c>
      <c r="W590" s="67" t="s">
        <v>32781</v>
      </c>
      <c r="X590" s="51">
        <v>1980</v>
      </c>
      <c r="Y590" s="52">
        <v>24948</v>
      </c>
      <c r="Z590" s="50" t="s">
        <v>31289</v>
      </c>
      <c r="BH590" s="85"/>
      <c r="BI590" s="86"/>
      <c r="BJ590" s="804"/>
      <c r="BK590" s="805"/>
      <c r="BL590" s="687"/>
      <c r="BM590" s="806"/>
      <c r="BN590" s="807"/>
      <c r="BO590" s="85"/>
      <c r="BP590" s="809"/>
      <c r="BQ590" s="810"/>
    </row>
    <row r="591" spans="1:69">
      <c r="A591" s="1">
        <v>1</v>
      </c>
      <c r="B591" s="20">
        <v>3</v>
      </c>
      <c r="C591" s="2" t="s">
        <v>48</v>
      </c>
      <c r="D591" s="3" t="s">
        <v>2766</v>
      </c>
      <c r="E591" s="2" t="s">
        <v>2767</v>
      </c>
      <c r="F591" s="4">
        <v>1980</v>
      </c>
      <c r="G591" s="5">
        <v>23760</v>
      </c>
      <c r="H591" s="6" t="s">
        <v>168</v>
      </c>
      <c r="I591" s="7">
        <v>45147</v>
      </c>
      <c r="J591" s="8" t="s">
        <v>1374</v>
      </c>
      <c r="K591" s="9">
        <v>4</v>
      </c>
      <c r="L591" s="7">
        <v>45145</v>
      </c>
      <c r="M591" s="10"/>
      <c r="N591" s="11" t="s">
        <v>169</v>
      </c>
      <c r="O591" s="12" t="s">
        <v>52</v>
      </c>
      <c r="P591" s="2" t="s">
        <v>53</v>
      </c>
      <c r="Q591" s="49" t="s">
        <v>54</v>
      </c>
      <c r="R591" s="13" t="s">
        <v>55</v>
      </c>
      <c r="S591" s="14" t="s">
        <v>2662</v>
      </c>
      <c r="T591" s="15"/>
      <c r="U591" s="50" t="s">
        <v>32782</v>
      </c>
      <c r="V591" s="50" t="s">
        <v>30651</v>
      </c>
      <c r="W591" s="50" t="s">
        <v>31290</v>
      </c>
      <c r="X591" s="51">
        <v>1980</v>
      </c>
      <c r="Y591" s="52">
        <v>24948</v>
      </c>
      <c r="Z591" s="50" t="s">
        <v>31289</v>
      </c>
      <c r="BH591" s="825"/>
      <c r="BI591" s="232"/>
      <c r="BJ591" s="796"/>
      <c r="BK591" s="797"/>
      <c r="BL591" s="688"/>
      <c r="BM591" s="799"/>
      <c r="BN591" s="800"/>
      <c r="BO591" s="825"/>
      <c r="BP591" s="802"/>
      <c r="BQ591" s="803"/>
    </row>
    <row r="592" spans="1:69" ht="67.5">
      <c r="A592" s="20">
        <v>2</v>
      </c>
      <c r="B592" s="20">
        <v>1</v>
      </c>
      <c r="C592" s="21" t="s">
        <v>68</v>
      </c>
      <c r="D592" s="22" t="s">
        <v>6875</v>
      </c>
      <c r="E592" s="21" t="s">
        <v>2768</v>
      </c>
      <c r="F592" s="23">
        <v>1951</v>
      </c>
      <c r="G592" s="24">
        <v>23412</v>
      </c>
      <c r="H592" s="25"/>
      <c r="I592" s="7">
        <v>45147</v>
      </c>
      <c r="J592" s="32" t="s">
        <v>32783</v>
      </c>
      <c r="K592" s="28" t="s">
        <v>32784</v>
      </c>
      <c r="L592" s="26">
        <v>45145</v>
      </c>
      <c r="M592" s="29"/>
      <c r="N592" s="30" t="s">
        <v>30217</v>
      </c>
      <c r="O592" s="31" t="s">
        <v>52</v>
      </c>
      <c r="P592" s="32" t="s">
        <v>32785</v>
      </c>
      <c r="Q592" s="66" t="s">
        <v>54</v>
      </c>
      <c r="R592" s="34" t="s">
        <v>64</v>
      </c>
      <c r="S592" s="35" t="s">
        <v>2769</v>
      </c>
      <c r="T592" s="36"/>
      <c r="U592" s="67" t="s">
        <v>2770</v>
      </c>
      <c r="V592" s="67" t="s">
        <v>2538</v>
      </c>
      <c r="W592" s="67" t="s">
        <v>2771</v>
      </c>
      <c r="X592" s="68">
        <v>1951</v>
      </c>
      <c r="Y592" s="69">
        <v>24972.799999999999</v>
      </c>
      <c r="Z592" s="67" t="s">
        <v>2755</v>
      </c>
      <c r="BH592" s="85"/>
      <c r="BI592" s="86"/>
      <c r="BJ592" s="804"/>
      <c r="BK592" s="805"/>
      <c r="BL592" s="688"/>
      <c r="BM592" s="806"/>
      <c r="BN592" s="807"/>
      <c r="BO592" s="808"/>
      <c r="BP592" s="809"/>
      <c r="BQ592" s="810"/>
    </row>
    <row r="593" spans="1:69">
      <c r="A593" s="1">
        <v>1</v>
      </c>
      <c r="B593" s="20">
        <v>4</v>
      </c>
      <c r="C593" s="2" t="s">
        <v>48</v>
      </c>
      <c r="D593" s="3" t="s">
        <v>2772</v>
      </c>
      <c r="E593" s="2" t="s">
        <v>2773</v>
      </c>
      <c r="F593" s="4">
        <v>1980</v>
      </c>
      <c r="G593" s="5">
        <v>23760</v>
      </c>
      <c r="H593" s="6" t="s">
        <v>168</v>
      </c>
      <c r="I593" s="7">
        <v>45149</v>
      </c>
      <c r="J593" s="8" t="s">
        <v>1363</v>
      </c>
      <c r="K593" s="9">
        <v>3</v>
      </c>
      <c r="L593" s="7">
        <v>45145</v>
      </c>
      <c r="M593" s="10"/>
      <c r="N593" s="11" t="s">
        <v>312</v>
      </c>
      <c r="O593" s="12" t="s">
        <v>52</v>
      </c>
      <c r="P593" s="8" t="s">
        <v>186</v>
      </c>
      <c r="Q593" s="49" t="s">
        <v>54</v>
      </c>
      <c r="R593" s="13" t="s">
        <v>55</v>
      </c>
      <c r="S593" s="14" t="s">
        <v>2774</v>
      </c>
      <c r="T593" s="15"/>
      <c r="U593" s="50" t="s">
        <v>2772</v>
      </c>
      <c r="V593" s="50" t="s">
        <v>1889</v>
      </c>
      <c r="W593" s="50" t="s">
        <v>2775</v>
      </c>
      <c r="X593" s="51">
        <v>1980</v>
      </c>
      <c r="Y593" s="52">
        <v>24984</v>
      </c>
      <c r="Z593" s="50" t="s">
        <v>2755</v>
      </c>
      <c r="BH593" s="825"/>
      <c r="BI593" s="232"/>
      <c r="BJ593" s="796"/>
      <c r="BK593" s="797"/>
      <c r="BL593" s="688"/>
      <c r="BM593" s="799"/>
      <c r="BN593" s="800"/>
      <c r="BO593" s="801"/>
      <c r="BP593" s="802"/>
      <c r="BQ593" s="803"/>
    </row>
    <row r="594" spans="1:69" ht="22.5">
      <c r="A594" s="20">
        <v>1</v>
      </c>
      <c r="B594" s="20">
        <v>2</v>
      </c>
      <c r="C594" s="21" t="s">
        <v>30691</v>
      </c>
      <c r="D594" s="22" t="s">
        <v>2776</v>
      </c>
      <c r="E594" s="21" t="s">
        <v>2777</v>
      </c>
      <c r="F594" s="23">
        <v>1924</v>
      </c>
      <c r="G594" s="24">
        <v>23088</v>
      </c>
      <c r="H594" s="25" t="s">
        <v>168</v>
      </c>
      <c r="I594" s="26">
        <v>45149</v>
      </c>
      <c r="J594" s="32" t="s">
        <v>30692</v>
      </c>
      <c r="K594" s="28">
        <v>2</v>
      </c>
      <c r="L594" s="26">
        <v>45145</v>
      </c>
      <c r="M594" s="29"/>
      <c r="N594" s="30" t="s">
        <v>30693</v>
      </c>
      <c r="O594" s="31" t="s">
        <v>52</v>
      </c>
      <c r="P594" s="32" t="s">
        <v>32786</v>
      </c>
      <c r="Q594" s="66" t="s">
        <v>54</v>
      </c>
      <c r="R594" s="34" t="s">
        <v>55</v>
      </c>
      <c r="S594" s="35" t="s">
        <v>30694</v>
      </c>
      <c r="T594" s="36"/>
      <c r="U594" s="67" t="s">
        <v>2776</v>
      </c>
      <c r="V594" s="50" t="s">
        <v>1889</v>
      </c>
      <c r="W594" s="67" t="s">
        <v>2778</v>
      </c>
      <c r="X594" s="68">
        <v>1985</v>
      </c>
      <c r="Y594" s="69">
        <v>24796.62</v>
      </c>
      <c r="Z594" s="50" t="s">
        <v>2755</v>
      </c>
      <c r="BH594" s="85"/>
      <c r="BI594" s="86"/>
      <c r="BJ594" s="804"/>
      <c r="BK594" s="805"/>
      <c r="BL594" s="687"/>
      <c r="BM594" s="806"/>
      <c r="BN594" s="807"/>
      <c r="BO594" s="808"/>
      <c r="BP594" s="809"/>
      <c r="BQ594" s="810"/>
    </row>
    <row r="595" spans="1:69" ht="22.5">
      <c r="A595" s="20">
        <v>1</v>
      </c>
      <c r="B595" s="20">
        <v>2</v>
      </c>
      <c r="C595" s="21" t="s">
        <v>48</v>
      </c>
      <c r="D595" s="22" t="s">
        <v>2776</v>
      </c>
      <c r="E595" s="21" t="s">
        <v>2777</v>
      </c>
      <c r="F595" s="23">
        <v>61</v>
      </c>
      <c r="G595" s="24">
        <v>732</v>
      </c>
      <c r="H595" s="25" t="s">
        <v>168</v>
      </c>
      <c r="I595" s="26">
        <v>45149</v>
      </c>
      <c r="J595" s="32" t="s">
        <v>30218</v>
      </c>
      <c r="K595" s="28">
        <v>2</v>
      </c>
      <c r="L595" s="26">
        <v>45145</v>
      </c>
      <c r="M595" s="29"/>
      <c r="N595" s="30" t="s">
        <v>30358</v>
      </c>
      <c r="O595" s="31" t="s">
        <v>52</v>
      </c>
      <c r="P595" s="32" t="s">
        <v>32786</v>
      </c>
      <c r="Q595" s="66" t="s">
        <v>54</v>
      </c>
      <c r="R595" s="34" t="s">
        <v>55</v>
      </c>
      <c r="S595" s="35" t="s">
        <v>30694</v>
      </c>
      <c r="T595" s="36"/>
      <c r="U595" s="67" t="s">
        <v>2776</v>
      </c>
      <c r="V595" s="50" t="s">
        <v>1889</v>
      </c>
      <c r="W595" s="67" t="s">
        <v>2778</v>
      </c>
      <c r="X595" s="68">
        <v>1985</v>
      </c>
      <c r="Y595" s="69">
        <v>24796.62</v>
      </c>
      <c r="Z595" s="50" t="s">
        <v>2755</v>
      </c>
      <c r="BH595" s="85"/>
      <c r="BI595" s="86"/>
      <c r="BJ595" s="804"/>
      <c r="BK595" s="805"/>
      <c r="BL595" s="687"/>
      <c r="BM595" s="806"/>
      <c r="BN595" s="807"/>
      <c r="BO595" s="808"/>
      <c r="BP595" s="809"/>
      <c r="BQ595" s="810"/>
    </row>
    <row r="596" spans="1:69">
      <c r="A596" s="1">
        <v>1</v>
      </c>
      <c r="B596" s="20">
        <v>3</v>
      </c>
      <c r="C596" s="2" t="s">
        <v>48</v>
      </c>
      <c r="D596" s="3" t="s">
        <v>2779</v>
      </c>
      <c r="E596" s="2" t="s">
        <v>2780</v>
      </c>
      <c r="F596" s="4">
        <f>1980-1</f>
        <v>1979</v>
      </c>
      <c r="G596" s="5">
        <f>F596*12</f>
        <v>23748</v>
      </c>
      <c r="H596" s="6" t="s">
        <v>51</v>
      </c>
      <c r="I596" s="7">
        <v>45149</v>
      </c>
      <c r="J596" s="8">
        <v>37</v>
      </c>
      <c r="K596" s="9">
        <v>2</v>
      </c>
      <c r="L596" s="7">
        <v>45145</v>
      </c>
      <c r="M596" s="10"/>
      <c r="N596" s="11" t="s">
        <v>181</v>
      </c>
      <c r="O596" s="12" t="s">
        <v>52</v>
      </c>
      <c r="P596" s="2" t="s">
        <v>186</v>
      </c>
      <c r="Q596" s="49" t="s">
        <v>54</v>
      </c>
      <c r="R596" s="13" t="s">
        <v>55</v>
      </c>
      <c r="S596" s="14" t="s">
        <v>2781</v>
      </c>
      <c r="T596" s="15"/>
      <c r="U596" s="50" t="s">
        <v>2779</v>
      </c>
      <c r="V596" s="50" t="s">
        <v>1889</v>
      </c>
      <c r="W596" s="50" t="s">
        <v>2782</v>
      </c>
      <c r="X596" s="51">
        <v>1980</v>
      </c>
      <c r="Y596" s="52">
        <v>24984</v>
      </c>
      <c r="Z596" s="50" t="s">
        <v>2755</v>
      </c>
      <c r="BH596" s="825"/>
      <c r="BI596" s="232"/>
      <c r="BJ596" s="796"/>
      <c r="BK596" s="797"/>
      <c r="BL596" s="688"/>
      <c r="BM596" s="799"/>
      <c r="BN596" s="800"/>
      <c r="BO596" s="825"/>
      <c r="BP596" s="802"/>
      <c r="BQ596" s="803"/>
    </row>
    <row r="597" spans="1:69">
      <c r="A597" s="1">
        <v>1</v>
      </c>
      <c r="B597" s="20">
        <v>5</v>
      </c>
      <c r="C597" s="2" t="s">
        <v>2783</v>
      </c>
      <c r="D597" s="3" t="s">
        <v>32787</v>
      </c>
      <c r="E597" s="2" t="s">
        <v>2784</v>
      </c>
      <c r="F597" s="4">
        <v>1659</v>
      </c>
      <c r="G597" s="5">
        <f>1659*13.61</f>
        <v>22578.989999999998</v>
      </c>
      <c r="H597" s="6"/>
      <c r="I597" s="7">
        <v>45149</v>
      </c>
      <c r="J597" s="8" t="s">
        <v>32788</v>
      </c>
      <c r="K597" s="9">
        <v>1</v>
      </c>
      <c r="L597" s="7">
        <v>45147</v>
      </c>
      <c r="M597" s="10"/>
      <c r="N597" s="11" t="s">
        <v>2785</v>
      </c>
      <c r="O597" s="12" t="s">
        <v>52</v>
      </c>
      <c r="P597" s="8" t="s">
        <v>2202</v>
      </c>
      <c r="Q597" s="49" t="s">
        <v>2786</v>
      </c>
      <c r="R597" s="13" t="s">
        <v>2203</v>
      </c>
      <c r="S597" s="14" t="s">
        <v>2787</v>
      </c>
      <c r="T597" s="49"/>
      <c r="U597" s="50" t="s">
        <v>2788</v>
      </c>
      <c r="V597" s="50" t="s">
        <v>2789</v>
      </c>
      <c r="W597" s="50" t="s">
        <v>2790</v>
      </c>
      <c r="X597" s="51">
        <v>1700</v>
      </c>
      <c r="Y597" s="52" t="s">
        <v>2791</v>
      </c>
      <c r="Z597" s="50" t="s">
        <v>30219</v>
      </c>
      <c r="BH597" s="825"/>
      <c r="BI597" s="232"/>
      <c r="BJ597" s="796"/>
      <c r="BK597" s="797"/>
      <c r="BL597" s="688"/>
      <c r="BM597" s="799"/>
      <c r="BN597" s="800"/>
      <c r="BO597" s="801"/>
      <c r="BP597" s="802"/>
      <c r="BQ597" s="803"/>
    </row>
    <row r="598" spans="1:69">
      <c r="A598" s="20">
        <v>1</v>
      </c>
      <c r="B598" s="20">
        <v>1</v>
      </c>
      <c r="C598" s="21" t="s">
        <v>68</v>
      </c>
      <c r="D598" s="22" t="s">
        <v>30359</v>
      </c>
      <c r="E598" s="21" t="s">
        <v>31293</v>
      </c>
      <c r="F598" s="23">
        <v>1925</v>
      </c>
      <c r="G598" s="24">
        <v>23100</v>
      </c>
      <c r="H598" s="25"/>
      <c r="I598" s="26">
        <v>45152</v>
      </c>
      <c r="J598" s="32">
        <v>33</v>
      </c>
      <c r="K598" s="28">
        <v>4</v>
      </c>
      <c r="L598" s="26">
        <v>45148</v>
      </c>
      <c r="M598" s="29"/>
      <c r="N598" s="30" t="s">
        <v>32789</v>
      </c>
      <c r="O598" s="31" t="s">
        <v>52</v>
      </c>
      <c r="P598" s="21" t="s">
        <v>32790</v>
      </c>
      <c r="Q598" s="66" t="s">
        <v>31064</v>
      </c>
      <c r="R598" s="34" t="s">
        <v>64</v>
      </c>
      <c r="S598" s="35" t="s">
        <v>30695</v>
      </c>
      <c r="T598" s="36"/>
      <c r="U598" s="67" t="s">
        <v>2792</v>
      </c>
      <c r="V598" s="67" t="s">
        <v>826</v>
      </c>
      <c r="W598" s="67" t="s">
        <v>2793</v>
      </c>
      <c r="X598" s="68">
        <v>1925</v>
      </c>
      <c r="Y598" s="69">
        <v>24640</v>
      </c>
      <c r="Z598" s="67" t="s">
        <v>2794</v>
      </c>
      <c r="BH598" s="85"/>
      <c r="BI598" s="86"/>
      <c r="BJ598" s="804"/>
      <c r="BK598" s="805"/>
      <c r="BL598" s="687"/>
      <c r="BM598" s="806"/>
      <c r="BN598" s="807"/>
      <c r="BO598" s="85"/>
      <c r="BP598" s="809"/>
      <c r="BQ598" s="810"/>
    </row>
    <row r="599" spans="1:69">
      <c r="A599" s="1">
        <v>1</v>
      </c>
      <c r="B599" s="20">
        <v>2</v>
      </c>
      <c r="C599" s="2" t="s">
        <v>145</v>
      </c>
      <c r="D599" s="3" t="s">
        <v>2795</v>
      </c>
      <c r="E599" s="2" t="s">
        <v>2796</v>
      </c>
      <c r="F599" s="4">
        <v>1980</v>
      </c>
      <c r="G599" s="5">
        <v>23760</v>
      </c>
      <c r="H599" s="25" t="s">
        <v>168</v>
      </c>
      <c r="I599" s="7">
        <v>45152</v>
      </c>
      <c r="J599" s="8" t="s">
        <v>1428</v>
      </c>
      <c r="K599" s="9">
        <v>2</v>
      </c>
      <c r="L599" s="7">
        <v>45149</v>
      </c>
      <c r="M599" s="10"/>
      <c r="N599" s="11" t="s">
        <v>181</v>
      </c>
      <c r="O599" s="12" t="s">
        <v>52</v>
      </c>
      <c r="P599" s="8" t="s">
        <v>186</v>
      </c>
      <c r="Q599" s="49" t="s">
        <v>54</v>
      </c>
      <c r="R599" s="13" t="s">
        <v>55</v>
      </c>
      <c r="S599" s="14" t="s">
        <v>2797</v>
      </c>
      <c r="T599" s="15"/>
      <c r="U599" s="50" t="s">
        <v>2795</v>
      </c>
      <c r="V599" s="50" t="s">
        <v>2798</v>
      </c>
      <c r="W599" s="50" t="s">
        <v>2799</v>
      </c>
      <c r="X599" s="51">
        <v>1980</v>
      </c>
      <c r="Y599" s="52">
        <v>24948</v>
      </c>
      <c r="Z599" s="50" t="s">
        <v>2800</v>
      </c>
      <c r="BH599" s="825"/>
      <c r="BI599" s="232"/>
      <c r="BJ599" s="796"/>
      <c r="BK599" s="805"/>
      <c r="BL599" s="688"/>
      <c r="BM599" s="799"/>
      <c r="BN599" s="800"/>
      <c r="BO599" s="801"/>
      <c r="BP599" s="802"/>
      <c r="BQ599" s="803"/>
    </row>
    <row r="600" spans="1:69">
      <c r="A600" s="1">
        <v>1</v>
      </c>
      <c r="B600" s="20">
        <v>3</v>
      </c>
      <c r="C600" s="2" t="s">
        <v>59</v>
      </c>
      <c r="D600" s="3" t="s">
        <v>2801</v>
      </c>
      <c r="E600" s="2" t="s">
        <v>2802</v>
      </c>
      <c r="F600" s="4">
        <v>1915</v>
      </c>
      <c r="G600" s="5">
        <v>22980</v>
      </c>
      <c r="H600" s="6"/>
      <c r="I600" s="7">
        <v>45152</v>
      </c>
      <c r="J600" s="8" t="s">
        <v>2803</v>
      </c>
      <c r="K600" s="9">
        <v>3</v>
      </c>
      <c r="L600" s="7">
        <v>45149</v>
      </c>
      <c r="M600" s="10"/>
      <c r="N600" s="11" t="s">
        <v>73</v>
      </c>
      <c r="O600" s="12" t="s">
        <v>52</v>
      </c>
      <c r="P600" s="8" t="s">
        <v>74</v>
      </c>
      <c r="Q600" s="49" t="s">
        <v>31064</v>
      </c>
      <c r="R600" s="13" t="s">
        <v>55</v>
      </c>
      <c r="S600" s="14" t="s">
        <v>2804</v>
      </c>
      <c r="T600" s="15"/>
      <c r="U600" s="50" t="s">
        <v>2801</v>
      </c>
      <c r="V600" s="50" t="s">
        <v>2798</v>
      </c>
      <c r="W600" s="50" t="s">
        <v>2805</v>
      </c>
      <c r="X600" s="51">
        <v>1915</v>
      </c>
      <c r="Y600" s="52">
        <v>24043.47</v>
      </c>
      <c r="Z600" s="50" t="s">
        <v>2800</v>
      </c>
      <c r="BH600" s="825"/>
      <c r="BI600" s="232"/>
      <c r="BJ600" s="796"/>
      <c r="BK600" s="797"/>
      <c r="BL600" s="688"/>
      <c r="BM600" s="799"/>
      <c r="BN600" s="800"/>
      <c r="BO600" s="801"/>
      <c r="BP600" s="802"/>
      <c r="BQ600" s="803"/>
    </row>
    <row r="601" spans="1:69">
      <c r="A601" s="20">
        <v>1</v>
      </c>
      <c r="B601" s="20">
        <v>4</v>
      </c>
      <c r="C601" s="21" t="s">
        <v>78</v>
      </c>
      <c r="D601" s="22" t="s">
        <v>2806</v>
      </c>
      <c r="E601" s="21" t="s">
        <v>2807</v>
      </c>
      <c r="F601" s="23">
        <v>1958</v>
      </c>
      <c r="G601" s="24">
        <v>23496</v>
      </c>
      <c r="H601" s="25"/>
      <c r="I601" s="26">
        <v>45152</v>
      </c>
      <c r="J601" s="32" t="s">
        <v>30360</v>
      </c>
      <c r="K601" s="28">
        <v>2</v>
      </c>
      <c r="L601" s="26">
        <v>45150</v>
      </c>
      <c r="M601" s="29" t="s">
        <v>176</v>
      </c>
      <c r="N601" s="30" t="s">
        <v>177</v>
      </c>
      <c r="O601" s="31" t="s">
        <v>52</v>
      </c>
      <c r="P601" s="32" t="s">
        <v>74</v>
      </c>
      <c r="Q601" s="66" t="s">
        <v>32791</v>
      </c>
      <c r="R601" s="34" t="s">
        <v>55</v>
      </c>
      <c r="S601" s="35" t="s">
        <v>2662</v>
      </c>
      <c r="T601" s="36"/>
      <c r="U601" s="67" t="s">
        <v>2806</v>
      </c>
      <c r="V601" s="67" t="s">
        <v>2798</v>
      </c>
      <c r="W601" s="67" t="s">
        <v>2808</v>
      </c>
      <c r="X601" s="68">
        <v>1958</v>
      </c>
      <c r="Y601" s="69">
        <v>24427.73</v>
      </c>
      <c r="Z601" s="67" t="s">
        <v>2800</v>
      </c>
      <c r="BH601" s="85"/>
      <c r="BI601" s="86"/>
      <c r="BJ601" s="804"/>
      <c r="BK601" s="805"/>
      <c r="BL601" s="687"/>
      <c r="BM601" s="806"/>
      <c r="BN601" s="807"/>
      <c r="BO601" s="808"/>
      <c r="BP601" s="809"/>
      <c r="BQ601" s="810"/>
    </row>
    <row r="602" spans="1:69">
      <c r="A602" s="20">
        <v>1</v>
      </c>
      <c r="B602" s="20">
        <v>5</v>
      </c>
      <c r="C602" s="21" t="s">
        <v>48</v>
      </c>
      <c r="D602" s="22" t="s">
        <v>2809</v>
      </c>
      <c r="E602" s="21" t="s">
        <v>2810</v>
      </c>
      <c r="F602" s="23">
        <v>1953</v>
      </c>
      <c r="G602" s="24">
        <v>23436</v>
      </c>
      <c r="H602" s="25" t="s">
        <v>168</v>
      </c>
      <c r="I602" s="26">
        <v>45152</v>
      </c>
      <c r="J602" s="32" t="s">
        <v>1455</v>
      </c>
      <c r="K602" s="28">
        <v>2</v>
      </c>
      <c r="L602" s="26">
        <v>45152</v>
      </c>
      <c r="M602" s="29"/>
      <c r="N602" s="30" t="s">
        <v>263</v>
      </c>
      <c r="O602" s="31" t="s">
        <v>52</v>
      </c>
      <c r="P602" s="32" t="s">
        <v>53</v>
      </c>
      <c r="Q602" s="66" t="s">
        <v>54</v>
      </c>
      <c r="R602" s="34" t="s">
        <v>55</v>
      </c>
      <c r="S602" s="35" t="s">
        <v>2811</v>
      </c>
      <c r="T602" s="36"/>
      <c r="U602" s="67" t="s">
        <v>2809</v>
      </c>
      <c r="V602" s="67" t="s">
        <v>2798</v>
      </c>
      <c r="W602" s="67" t="s">
        <v>2812</v>
      </c>
      <c r="X602" s="68">
        <v>1953</v>
      </c>
      <c r="Y602" s="69">
        <v>24982.776000000002</v>
      </c>
      <c r="Z602" s="67" t="s">
        <v>2800</v>
      </c>
      <c r="BH602" s="85"/>
      <c r="BI602" s="86"/>
      <c r="BJ602" s="804"/>
      <c r="BK602" s="805"/>
      <c r="BL602" s="687"/>
      <c r="BM602" s="806"/>
      <c r="BN602" s="807"/>
      <c r="BO602" s="808"/>
      <c r="BP602" s="809"/>
      <c r="BQ602" s="810"/>
    </row>
    <row r="603" spans="1:69">
      <c r="A603" s="1">
        <v>2</v>
      </c>
      <c r="B603" s="20">
        <v>1</v>
      </c>
      <c r="C603" s="2" t="s">
        <v>68</v>
      </c>
      <c r="D603" s="3" t="s">
        <v>2813</v>
      </c>
      <c r="E603" s="2" t="s">
        <v>2814</v>
      </c>
      <c r="F603" s="4" t="s">
        <v>30122</v>
      </c>
      <c r="G603" s="5">
        <v>23520</v>
      </c>
      <c r="H603" s="6"/>
      <c r="I603" s="7">
        <v>45154</v>
      </c>
      <c r="J603" s="8" t="s">
        <v>1357</v>
      </c>
      <c r="K603" s="9">
        <v>4</v>
      </c>
      <c r="L603" s="7">
        <v>45144</v>
      </c>
      <c r="M603" s="10"/>
      <c r="N603" s="11" t="s">
        <v>82</v>
      </c>
      <c r="O603" s="12" t="s">
        <v>52</v>
      </c>
      <c r="P603" s="2" t="s">
        <v>83</v>
      </c>
      <c r="Q603" s="49" t="s">
        <v>84</v>
      </c>
      <c r="R603" s="13" t="s">
        <v>55</v>
      </c>
      <c r="S603" s="14" t="s">
        <v>2815</v>
      </c>
      <c r="T603" s="15"/>
      <c r="U603" s="50" t="s">
        <v>2813</v>
      </c>
      <c r="V603" s="50" t="s">
        <v>32792</v>
      </c>
      <c r="W603" s="50" t="s">
        <v>30696</v>
      </c>
      <c r="X603" s="51">
        <v>1960</v>
      </c>
      <c r="Y603" s="52">
        <v>24500</v>
      </c>
      <c r="Z603" s="50" t="s">
        <v>31294</v>
      </c>
      <c r="BH603" s="825"/>
      <c r="BI603" s="232"/>
      <c r="BJ603" s="796"/>
      <c r="BK603" s="797"/>
      <c r="BL603" s="688"/>
      <c r="BM603" s="799"/>
      <c r="BN603" s="800"/>
      <c r="BO603" s="825"/>
      <c r="BP603" s="802"/>
      <c r="BQ603" s="803"/>
    </row>
    <row r="604" spans="1:69">
      <c r="A604" s="1">
        <v>2</v>
      </c>
      <c r="B604" s="20">
        <v>2</v>
      </c>
      <c r="C604" s="2" t="s">
        <v>2816</v>
      </c>
      <c r="D604" s="3" t="s">
        <v>2817</v>
      </c>
      <c r="E604" s="2" t="s">
        <v>2818</v>
      </c>
      <c r="F604" s="4">
        <v>1948</v>
      </c>
      <c r="G604" s="5">
        <v>23376</v>
      </c>
      <c r="H604" s="6"/>
      <c r="I604" s="7">
        <v>45154</v>
      </c>
      <c r="J604" s="8" t="s">
        <v>30220</v>
      </c>
      <c r="K604" s="9">
        <v>3</v>
      </c>
      <c r="L604" s="7">
        <v>45149</v>
      </c>
      <c r="M604" s="10"/>
      <c r="N604" s="11" t="s">
        <v>73</v>
      </c>
      <c r="O604" s="12" t="s">
        <v>52</v>
      </c>
      <c r="P604" s="2" t="s">
        <v>74</v>
      </c>
      <c r="Q604" s="49" t="s">
        <v>31064</v>
      </c>
      <c r="R604" s="13" t="s">
        <v>55</v>
      </c>
      <c r="S604" s="14" t="s">
        <v>2819</v>
      </c>
      <c r="T604" s="15"/>
      <c r="U604" s="50" t="s">
        <v>2817</v>
      </c>
      <c r="V604" s="50" t="s">
        <v>1951</v>
      </c>
      <c r="W604" s="50" t="s">
        <v>2820</v>
      </c>
      <c r="X604" s="51">
        <v>1948</v>
      </c>
      <c r="Y604" s="52">
        <v>24332.47</v>
      </c>
      <c r="Z604" s="50" t="s">
        <v>30221</v>
      </c>
      <c r="BH604" s="825"/>
      <c r="BI604" s="232"/>
      <c r="BJ604" s="796"/>
      <c r="BK604" s="797"/>
      <c r="BL604" s="688"/>
      <c r="BM604" s="799"/>
      <c r="BN604" s="800"/>
      <c r="BO604" s="825"/>
      <c r="BP604" s="802"/>
      <c r="BQ604" s="803"/>
    </row>
    <row r="605" spans="1:69">
      <c r="A605" s="1">
        <v>2</v>
      </c>
      <c r="B605" s="20">
        <v>3</v>
      </c>
      <c r="C605" s="2" t="s">
        <v>59</v>
      </c>
      <c r="D605" s="3" t="s">
        <v>2821</v>
      </c>
      <c r="E605" s="2" t="s">
        <v>2822</v>
      </c>
      <c r="F605" s="4">
        <v>1920</v>
      </c>
      <c r="G605" s="5">
        <v>23040</v>
      </c>
      <c r="H605" s="6"/>
      <c r="I605" s="7">
        <v>45154</v>
      </c>
      <c r="J605" s="8">
        <v>47</v>
      </c>
      <c r="K605" s="9">
        <v>3</v>
      </c>
      <c r="L605" s="7">
        <v>45149</v>
      </c>
      <c r="M605" s="62"/>
      <c r="N605" s="11" t="s">
        <v>73</v>
      </c>
      <c r="O605" s="12" t="s">
        <v>52</v>
      </c>
      <c r="P605" s="8" t="s">
        <v>74</v>
      </c>
      <c r="Q605" s="49" t="s">
        <v>31064</v>
      </c>
      <c r="R605" s="13" t="s">
        <v>55</v>
      </c>
      <c r="S605" s="14" t="s">
        <v>2823</v>
      </c>
      <c r="T605" s="15"/>
      <c r="U605" s="50" t="s">
        <v>2821</v>
      </c>
      <c r="V605" s="50" t="s">
        <v>1951</v>
      </c>
      <c r="W605" s="50" t="s">
        <v>2824</v>
      </c>
      <c r="X605" s="51">
        <v>1920</v>
      </c>
      <c r="Y605" s="52">
        <v>24106.41</v>
      </c>
      <c r="Z605" s="50" t="s">
        <v>32793</v>
      </c>
      <c r="BH605" s="825"/>
      <c r="BI605" s="232"/>
      <c r="BJ605" s="796"/>
      <c r="BK605" s="797"/>
      <c r="BL605" s="688"/>
      <c r="BM605" s="799"/>
      <c r="BN605" s="800"/>
      <c r="BO605" s="801"/>
      <c r="BP605" s="802"/>
      <c r="BQ605" s="803"/>
    </row>
    <row r="606" spans="1:69">
      <c r="A606" s="20">
        <v>2</v>
      </c>
      <c r="B606" s="20">
        <v>4</v>
      </c>
      <c r="C606" s="21" t="s">
        <v>78</v>
      </c>
      <c r="D606" s="22" t="s">
        <v>2825</v>
      </c>
      <c r="E606" s="21" t="s">
        <v>2826</v>
      </c>
      <c r="F606" s="23">
        <v>1951</v>
      </c>
      <c r="G606" s="24">
        <v>23412</v>
      </c>
      <c r="H606" s="25"/>
      <c r="I606" s="26">
        <v>45154</v>
      </c>
      <c r="J606" s="32" t="s">
        <v>30697</v>
      </c>
      <c r="K606" s="28">
        <v>2</v>
      </c>
      <c r="L606" s="26">
        <v>45151</v>
      </c>
      <c r="M606" s="29" t="s">
        <v>176</v>
      </c>
      <c r="N606" s="30" t="s">
        <v>177</v>
      </c>
      <c r="O606" s="31" t="s">
        <v>52</v>
      </c>
      <c r="P606" s="32" t="s">
        <v>74</v>
      </c>
      <c r="Q606" s="66" t="s">
        <v>31064</v>
      </c>
      <c r="R606" s="34" t="s">
        <v>55</v>
      </c>
      <c r="S606" s="35" t="s">
        <v>2827</v>
      </c>
      <c r="T606" s="36"/>
      <c r="U606" s="67" t="s">
        <v>2825</v>
      </c>
      <c r="V606" s="50" t="s">
        <v>1951</v>
      </c>
      <c r="W606" s="67" t="s">
        <v>2828</v>
      </c>
      <c r="X606" s="68">
        <v>1951</v>
      </c>
      <c r="Y606" s="69">
        <v>24340.33</v>
      </c>
      <c r="Z606" s="50" t="s">
        <v>30221</v>
      </c>
      <c r="BH606" s="85"/>
      <c r="BI606" s="86"/>
      <c r="BJ606" s="804"/>
      <c r="BK606" s="805"/>
      <c r="BL606" s="687"/>
      <c r="BM606" s="806"/>
      <c r="BN606" s="807"/>
      <c r="BO606" s="808"/>
      <c r="BP606" s="809"/>
      <c r="BQ606" s="810"/>
    </row>
    <row r="607" spans="1:69">
      <c r="A607" s="20">
        <v>2</v>
      </c>
      <c r="B607" s="20">
        <v>5</v>
      </c>
      <c r="C607" s="21" t="s">
        <v>78</v>
      </c>
      <c r="D607" s="22" t="s">
        <v>2829</v>
      </c>
      <c r="E607" s="21" t="s">
        <v>2830</v>
      </c>
      <c r="F607" s="23">
        <v>1958</v>
      </c>
      <c r="G607" s="24">
        <v>23496</v>
      </c>
      <c r="H607" s="25"/>
      <c r="I607" s="26">
        <v>45154</v>
      </c>
      <c r="J607" s="32" t="s">
        <v>32794</v>
      </c>
      <c r="K607" s="28">
        <v>2</v>
      </c>
      <c r="L607" s="26">
        <v>45151</v>
      </c>
      <c r="M607" s="29" t="s">
        <v>176</v>
      </c>
      <c r="N607" s="30" t="s">
        <v>177</v>
      </c>
      <c r="O607" s="31" t="s">
        <v>52</v>
      </c>
      <c r="P607" s="21" t="s">
        <v>74</v>
      </c>
      <c r="Q607" s="66" t="s">
        <v>31064</v>
      </c>
      <c r="R607" s="34" t="s">
        <v>55</v>
      </c>
      <c r="S607" s="35" t="s">
        <v>2827</v>
      </c>
      <c r="T607" s="36"/>
      <c r="U607" s="67" t="s">
        <v>2829</v>
      </c>
      <c r="V607" s="50" t="s">
        <v>1951</v>
      </c>
      <c r="W607" s="67" t="s">
        <v>2831</v>
      </c>
      <c r="X607" s="68">
        <v>1958</v>
      </c>
      <c r="Y607" s="69">
        <v>24427.73</v>
      </c>
      <c r="Z607" s="50" t="s">
        <v>30221</v>
      </c>
      <c r="BH607" s="85"/>
      <c r="BI607" s="86"/>
      <c r="BJ607" s="804"/>
      <c r="BK607" s="805"/>
      <c r="BL607" s="687"/>
      <c r="BM607" s="806"/>
      <c r="BN607" s="807"/>
      <c r="BO607" s="85"/>
      <c r="BP607" s="809"/>
      <c r="BQ607" s="810"/>
    </row>
    <row r="608" spans="1:69">
      <c r="A608" s="20">
        <v>2</v>
      </c>
      <c r="B608" s="20">
        <v>6</v>
      </c>
      <c r="C608" s="21" t="s">
        <v>78</v>
      </c>
      <c r="D608" s="22" t="s">
        <v>2832</v>
      </c>
      <c r="E608" s="21" t="s">
        <v>2833</v>
      </c>
      <c r="F608" s="23">
        <v>1958</v>
      </c>
      <c r="G608" s="24">
        <v>23496</v>
      </c>
      <c r="H608" s="25"/>
      <c r="I608" s="26">
        <v>45154</v>
      </c>
      <c r="J608" s="32" t="s">
        <v>31295</v>
      </c>
      <c r="K608" s="28">
        <v>2</v>
      </c>
      <c r="L608" s="26">
        <v>45151</v>
      </c>
      <c r="M608" s="29" t="s">
        <v>176</v>
      </c>
      <c r="N608" s="30" t="s">
        <v>177</v>
      </c>
      <c r="O608" s="31" t="s">
        <v>52</v>
      </c>
      <c r="P608" s="21" t="s">
        <v>74</v>
      </c>
      <c r="Q608" s="66" t="s">
        <v>32791</v>
      </c>
      <c r="R608" s="34" t="s">
        <v>55</v>
      </c>
      <c r="S608" s="35" t="s">
        <v>2827</v>
      </c>
      <c r="T608" s="36"/>
      <c r="U608" s="67" t="s">
        <v>2832</v>
      </c>
      <c r="V608" s="50" t="s">
        <v>1951</v>
      </c>
      <c r="W608" s="67" t="s">
        <v>2834</v>
      </c>
      <c r="X608" s="68">
        <v>1958</v>
      </c>
      <c r="Y608" s="69">
        <v>24427.72</v>
      </c>
      <c r="Z608" s="50" t="s">
        <v>30221</v>
      </c>
      <c r="BH608" s="85"/>
      <c r="BI608" s="86"/>
      <c r="BJ608" s="804"/>
      <c r="BK608" s="805"/>
      <c r="BL608" s="687"/>
      <c r="BM608" s="806"/>
      <c r="BN608" s="807"/>
      <c r="BO608" s="85"/>
      <c r="BP608" s="809"/>
      <c r="BQ608" s="810"/>
    </row>
    <row r="609" spans="1:69">
      <c r="A609" s="1">
        <v>1</v>
      </c>
      <c r="B609" s="20">
        <v>1</v>
      </c>
      <c r="C609" s="2" t="s">
        <v>301</v>
      </c>
      <c r="D609" s="3" t="s">
        <v>2835</v>
      </c>
      <c r="E609" s="2" t="s">
        <v>2836</v>
      </c>
      <c r="F609" s="4">
        <v>1950</v>
      </c>
      <c r="G609" s="5">
        <v>23400</v>
      </c>
      <c r="H609" s="6"/>
      <c r="I609" s="7">
        <v>45155</v>
      </c>
      <c r="J609" s="8" t="s">
        <v>1467</v>
      </c>
      <c r="K609" s="9">
        <v>4</v>
      </c>
      <c r="L609" s="7">
        <v>45150</v>
      </c>
      <c r="M609" s="10"/>
      <c r="N609" s="11" t="s">
        <v>2556</v>
      </c>
      <c r="O609" s="12" t="s">
        <v>52</v>
      </c>
      <c r="P609" s="2" t="s">
        <v>63</v>
      </c>
      <c r="Q609" s="49" t="s">
        <v>54</v>
      </c>
      <c r="R609" s="13" t="s">
        <v>64</v>
      </c>
      <c r="S609" s="14" t="s">
        <v>2837</v>
      </c>
      <c r="T609" s="15"/>
      <c r="U609" s="50" t="s">
        <v>2835</v>
      </c>
      <c r="V609" s="50" t="s">
        <v>2838</v>
      </c>
      <c r="W609" s="50" t="s">
        <v>2839</v>
      </c>
      <c r="X609" s="51">
        <v>1950</v>
      </c>
      <c r="Y609" s="52">
        <v>24960</v>
      </c>
      <c r="Z609" s="50" t="s">
        <v>2800</v>
      </c>
      <c r="BH609" s="825"/>
      <c r="BI609" s="232"/>
      <c r="BJ609" s="796"/>
      <c r="BK609" s="797"/>
      <c r="BL609" s="688"/>
      <c r="BM609" s="799"/>
      <c r="BN609" s="800"/>
      <c r="BO609" s="825"/>
      <c r="BP609" s="802"/>
      <c r="BQ609" s="803"/>
    </row>
    <row r="610" spans="1:69">
      <c r="A610" s="1">
        <v>1</v>
      </c>
      <c r="B610" s="20">
        <v>2</v>
      </c>
      <c r="C610" s="2" t="s">
        <v>145</v>
      </c>
      <c r="D610" s="3" t="s">
        <v>2840</v>
      </c>
      <c r="E610" s="2" t="s">
        <v>2841</v>
      </c>
      <c r="F610" s="4">
        <v>1917</v>
      </c>
      <c r="G610" s="5">
        <v>23004</v>
      </c>
      <c r="H610" s="6"/>
      <c r="I610" s="7">
        <v>45155</v>
      </c>
      <c r="J610" s="8" t="s">
        <v>1459</v>
      </c>
      <c r="K610" s="9">
        <v>3</v>
      </c>
      <c r="L610" s="7">
        <v>45152</v>
      </c>
      <c r="M610" s="10"/>
      <c r="N610" s="11" t="s">
        <v>95</v>
      </c>
      <c r="O610" s="12" t="s">
        <v>52</v>
      </c>
      <c r="P610" s="8" t="s">
        <v>83</v>
      </c>
      <c r="Q610" s="49" t="s">
        <v>84</v>
      </c>
      <c r="R610" s="13" t="s">
        <v>55</v>
      </c>
      <c r="S610" s="14" t="s">
        <v>2842</v>
      </c>
      <c r="T610" s="15"/>
      <c r="U610" s="50" t="s">
        <v>2840</v>
      </c>
      <c r="V610" s="50" t="s">
        <v>611</v>
      </c>
      <c r="W610" s="50" t="s">
        <v>2843</v>
      </c>
      <c r="X610" s="51">
        <v>1917</v>
      </c>
      <c r="Y610" s="52">
        <v>23962.5</v>
      </c>
      <c r="Z610" s="50" t="s">
        <v>2844</v>
      </c>
      <c r="BH610" s="825"/>
      <c r="BI610" s="232"/>
      <c r="BJ610" s="796"/>
      <c r="BK610" s="797"/>
      <c r="BL610" s="688"/>
      <c r="BM610" s="799"/>
      <c r="BN610" s="800"/>
      <c r="BO610" s="801"/>
      <c r="BP610" s="802"/>
      <c r="BQ610" s="803"/>
    </row>
    <row r="611" spans="1:69">
      <c r="A611" s="1">
        <v>1</v>
      </c>
      <c r="B611" s="20">
        <v>3</v>
      </c>
      <c r="C611" s="2" t="s">
        <v>145</v>
      </c>
      <c r="D611" s="3" t="s">
        <v>2845</v>
      </c>
      <c r="E611" s="2" t="s">
        <v>2846</v>
      </c>
      <c r="F611" s="4">
        <v>1960</v>
      </c>
      <c r="G611" s="5">
        <v>23520</v>
      </c>
      <c r="H611" s="6"/>
      <c r="I611" s="7">
        <v>45155</v>
      </c>
      <c r="J611" s="8" t="s">
        <v>1463</v>
      </c>
      <c r="K611" s="9">
        <v>4</v>
      </c>
      <c r="L611" s="7">
        <v>45152</v>
      </c>
      <c r="M611" s="10"/>
      <c r="N611" s="11" t="s">
        <v>95</v>
      </c>
      <c r="O611" s="12" t="s">
        <v>52</v>
      </c>
      <c r="P611" s="2" t="s">
        <v>83</v>
      </c>
      <c r="Q611" s="49" t="s">
        <v>84</v>
      </c>
      <c r="R611" s="13" t="s">
        <v>55</v>
      </c>
      <c r="S611" s="14" t="s">
        <v>2847</v>
      </c>
      <c r="T611" s="15"/>
      <c r="U611" s="50" t="s">
        <v>2845</v>
      </c>
      <c r="V611" s="50" t="s">
        <v>611</v>
      </c>
      <c r="W611" s="50" t="s">
        <v>2848</v>
      </c>
      <c r="X611" s="51">
        <v>1960</v>
      </c>
      <c r="Y611" s="52">
        <v>24500</v>
      </c>
      <c r="Z611" s="50" t="s">
        <v>2844</v>
      </c>
      <c r="BH611" s="825"/>
      <c r="BI611" s="232"/>
      <c r="BJ611" s="796"/>
      <c r="BK611" s="797"/>
      <c r="BL611" s="688"/>
      <c r="BM611" s="799"/>
      <c r="BN611" s="800"/>
      <c r="BO611" s="825"/>
      <c r="BP611" s="802"/>
      <c r="BQ611" s="803"/>
    </row>
    <row r="612" spans="1:69" ht="22.5">
      <c r="A612" s="1">
        <v>1</v>
      </c>
      <c r="B612" s="20">
        <v>4</v>
      </c>
      <c r="C612" s="2" t="s">
        <v>103</v>
      </c>
      <c r="D612" s="3" t="s">
        <v>2849</v>
      </c>
      <c r="E612" s="2" t="s">
        <v>2850</v>
      </c>
      <c r="F612" s="4">
        <v>1500</v>
      </c>
      <c r="G612" s="5">
        <v>22500</v>
      </c>
      <c r="H612" s="6" t="s">
        <v>254</v>
      </c>
      <c r="I612" s="7">
        <v>45155</v>
      </c>
      <c r="J612" s="8" t="s">
        <v>2851</v>
      </c>
      <c r="K612" s="9">
        <v>3</v>
      </c>
      <c r="L612" s="7">
        <v>45152</v>
      </c>
      <c r="M612" s="10"/>
      <c r="N612" s="11" t="s">
        <v>477</v>
      </c>
      <c r="O612" s="12" t="s">
        <v>52</v>
      </c>
      <c r="P612" s="8" t="s">
        <v>121</v>
      </c>
      <c r="Q612" s="49" t="s">
        <v>2687</v>
      </c>
      <c r="R612" s="13" t="s">
        <v>55</v>
      </c>
      <c r="S612" s="14" t="s">
        <v>2852</v>
      </c>
      <c r="T612" s="15"/>
      <c r="U612" s="50" t="s">
        <v>2849</v>
      </c>
      <c r="V612" s="50" t="s">
        <v>611</v>
      </c>
      <c r="W612" s="50" t="s">
        <v>2853</v>
      </c>
      <c r="X612" s="51">
        <v>1500</v>
      </c>
      <c r="Y612" s="52">
        <v>23467.5</v>
      </c>
      <c r="Z612" s="50" t="s">
        <v>2844</v>
      </c>
      <c r="BH612" s="825"/>
      <c r="BI612" s="232"/>
      <c r="BJ612" s="796"/>
      <c r="BK612" s="797"/>
      <c r="BL612" s="688"/>
      <c r="BM612" s="799"/>
      <c r="BN612" s="800"/>
      <c r="BO612" s="801"/>
      <c r="BP612" s="802"/>
      <c r="BQ612" s="803"/>
    </row>
    <row r="613" spans="1:69">
      <c r="A613" s="1">
        <v>1</v>
      </c>
      <c r="B613" s="20">
        <v>5</v>
      </c>
      <c r="C613" s="2" t="s">
        <v>103</v>
      </c>
      <c r="D613" s="3" t="s">
        <v>2854</v>
      </c>
      <c r="E613" s="2" t="s">
        <v>2855</v>
      </c>
      <c r="F613" s="4">
        <v>1568</v>
      </c>
      <c r="G613" s="5">
        <v>23520</v>
      </c>
      <c r="H613" s="6" t="s">
        <v>32795</v>
      </c>
      <c r="I613" s="7">
        <v>45155</v>
      </c>
      <c r="J613" s="8" t="s">
        <v>2856</v>
      </c>
      <c r="K613" s="9">
        <v>4</v>
      </c>
      <c r="L613" s="7">
        <v>45152</v>
      </c>
      <c r="M613" s="10"/>
      <c r="N613" s="11" t="s">
        <v>95</v>
      </c>
      <c r="O613" s="12" t="s">
        <v>52</v>
      </c>
      <c r="P613" s="8" t="s">
        <v>112</v>
      </c>
      <c r="Q613" s="49" t="s">
        <v>84</v>
      </c>
      <c r="R613" s="13" t="s">
        <v>55</v>
      </c>
      <c r="S613" s="14" t="s">
        <v>2857</v>
      </c>
      <c r="T613" s="15"/>
      <c r="U613" s="50" t="s">
        <v>2854</v>
      </c>
      <c r="V613" s="50" t="s">
        <v>611</v>
      </c>
      <c r="W613" s="50" t="s">
        <v>2858</v>
      </c>
      <c r="X613" s="51">
        <v>1568</v>
      </c>
      <c r="Y613" s="52">
        <v>24304</v>
      </c>
      <c r="Z613" s="50" t="s">
        <v>2844</v>
      </c>
      <c r="BH613" s="825"/>
      <c r="BI613" s="232"/>
      <c r="BJ613" s="796"/>
      <c r="BK613" s="797"/>
      <c r="BL613" s="688"/>
      <c r="BM613" s="799"/>
      <c r="BN613" s="800"/>
      <c r="BO613" s="801"/>
      <c r="BP613" s="802"/>
      <c r="BQ613" s="803"/>
    </row>
    <row r="614" spans="1:69">
      <c r="A614" s="1">
        <v>2</v>
      </c>
      <c r="B614" s="20">
        <v>5</v>
      </c>
      <c r="C614" s="2" t="s">
        <v>103</v>
      </c>
      <c r="D614" s="3" t="s">
        <v>2859</v>
      </c>
      <c r="E614" s="2" t="s">
        <v>2860</v>
      </c>
      <c r="F614" s="4">
        <v>1960</v>
      </c>
      <c r="G614" s="5">
        <v>23520</v>
      </c>
      <c r="H614" s="6"/>
      <c r="I614" s="7">
        <v>45156</v>
      </c>
      <c r="J614" s="8">
        <v>12</v>
      </c>
      <c r="K614" s="9">
        <v>4</v>
      </c>
      <c r="L614" s="7">
        <v>45158</v>
      </c>
      <c r="M614" s="10"/>
      <c r="N614" s="11" t="s">
        <v>82</v>
      </c>
      <c r="O614" s="12" t="s">
        <v>52</v>
      </c>
      <c r="P614" s="8" t="s">
        <v>83</v>
      </c>
      <c r="Q614" s="49" t="s">
        <v>31106</v>
      </c>
      <c r="R614" s="13" t="s">
        <v>55</v>
      </c>
      <c r="S614" s="14" t="s">
        <v>2781</v>
      </c>
      <c r="T614" s="15"/>
      <c r="U614" s="50" t="s">
        <v>30361</v>
      </c>
      <c r="V614" s="50" t="s">
        <v>29883</v>
      </c>
      <c r="W614" s="50" t="s">
        <v>32796</v>
      </c>
      <c r="X614" s="51">
        <v>1960</v>
      </c>
      <c r="Y614" s="52">
        <v>24500</v>
      </c>
      <c r="Z614" s="50" t="s">
        <v>30222</v>
      </c>
      <c r="BH614" s="825"/>
      <c r="BI614" s="232"/>
      <c r="BJ614" s="796"/>
      <c r="BK614" s="797"/>
      <c r="BL614" s="688"/>
      <c r="BM614" s="799"/>
      <c r="BN614" s="800"/>
      <c r="BO614" s="801"/>
      <c r="BP614" s="802"/>
      <c r="BQ614" s="803"/>
    </row>
    <row r="615" spans="1:69">
      <c r="A615" s="1">
        <v>2</v>
      </c>
      <c r="B615" s="20">
        <v>1</v>
      </c>
      <c r="C615" s="2" t="s">
        <v>145</v>
      </c>
      <c r="D615" s="3" t="s">
        <v>31296</v>
      </c>
      <c r="E615" s="2" t="s">
        <v>2862</v>
      </c>
      <c r="F615" s="4">
        <v>1917</v>
      </c>
      <c r="G615" s="5">
        <v>23004</v>
      </c>
      <c r="H615" s="6"/>
      <c r="I615" s="7">
        <v>45156</v>
      </c>
      <c r="J615" s="8" t="s">
        <v>2863</v>
      </c>
      <c r="K615" s="9">
        <v>1</v>
      </c>
      <c r="L615" s="7">
        <v>45152</v>
      </c>
      <c r="M615" s="10"/>
      <c r="N615" s="11" t="s">
        <v>95</v>
      </c>
      <c r="O615" s="12" t="s">
        <v>52</v>
      </c>
      <c r="P615" s="2" t="s">
        <v>83</v>
      </c>
      <c r="Q615" s="49" t="s">
        <v>84</v>
      </c>
      <c r="R615" s="13" t="s">
        <v>55</v>
      </c>
      <c r="S615" s="14" t="s">
        <v>2864</v>
      </c>
      <c r="T615" s="15"/>
      <c r="U615" s="50" t="s">
        <v>31296</v>
      </c>
      <c r="V615" s="50" t="s">
        <v>29883</v>
      </c>
      <c r="W615" s="50" t="s">
        <v>30698</v>
      </c>
      <c r="X615" s="51">
        <v>1917</v>
      </c>
      <c r="Y615" s="52">
        <v>23962.5</v>
      </c>
      <c r="Z615" s="50" t="s">
        <v>30222</v>
      </c>
      <c r="BH615" s="825"/>
      <c r="BI615" s="232"/>
      <c r="BJ615" s="796"/>
      <c r="BK615" s="797"/>
      <c r="BL615" s="688"/>
      <c r="BM615" s="799"/>
      <c r="BN615" s="800"/>
      <c r="BO615" s="825"/>
      <c r="BP615" s="802"/>
      <c r="BQ615" s="803"/>
    </row>
    <row r="616" spans="1:69">
      <c r="A616" s="1">
        <v>2</v>
      </c>
      <c r="B616" s="20">
        <v>2</v>
      </c>
      <c r="C616" s="2" t="s">
        <v>145</v>
      </c>
      <c r="D616" s="3" t="s">
        <v>2865</v>
      </c>
      <c r="E616" s="2" t="s">
        <v>2866</v>
      </c>
      <c r="F616" s="4">
        <v>1960</v>
      </c>
      <c r="G616" s="5">
        <v>23520</v>
      </c>
      <c r="H616" s="6"/>
      <c r="I616" s="7">
        <v>45156</v>
      </c>
      <c r="J616" s="8">
        <v>150</v>
      </c>
      <c r="K616" s="9">
        <v>4</v>
      </c>
      <c r="L616" s="7">
        <v>45152</v>
      </c>
      <c r="M616" s="10"/>
      <c r="N616" s="11" t="s">
        <v>95</v>
      </c>
      <c r="O616" s="12" t="s">
        <v>52</v>
      </c>
      <c r="P616" s="8" t="s">
        <v>83</v>
      </c>
      <c r="Q616" s="49" t="s">
        <v>84</v>
      </c>
      <c r="R616" s="13" t="s">
        <v>55</v>
      </c>
      <c r="S616" s="14" t="s">
        <v>2867</v>
      </c>
      <c r="T616" s="15"/>
      <c r="U616" s="50" t="s">
        <v>30699</v>
      </c>
      <c r="V616" s="50" t="s">
        <v>29883</v>
      </c>
      <c r="W616" s="50" t="s">
        <v>30223</v>
      </c>
      <c r="X616" s="51">
        <v>1960</v>
      </c>
      <c r="Y616" s="52">
        <v>24500</v>
      </c>
      <c r="Z616" s="50" t="s">
        <v>32797</v>
      </c>
      <c r="BH616" s="825"/>
      <c r="BI616" s="232"/>
      <c r="BJ616" s="796"/>
      <c r="BK616" s="797"/>
      <c r="BL616" s="688"/>
      <c r="BM616" s="799"/>
      <c r="BN616" s="800"/>
      <c r="BO616" s="801"/>
      <c r="BP616" s="802"/>
      <c r="BQ616" s="803"/>
    </row>
    <row r="617" spans="1:69">
      <c r="A617" s="1">
        <v>2</v>
      </c>
      <c r="B617" s="20">
        <v>3</v>
      </c>
      <c r="C617" s="2" t="s">
        <v>145</v>
      </c>
      <c r="D617" s="3" t="s">
        <v>2868</v>
      </c>
      <c r="E617" s="2" t="s">
        <v>2869</v>
      </c>
      <c r="F617" s="4">
        <v>1917</v>
      </c>
      <c r="G617" s="5">
        <v>23004</v>
      </c>
      <c r="H617" s="6"/>
      <c r="I617" s="7">
        <v>45156</v>
      </c>
      <c r="J617" s="8" t="s">
        <v>1489</v>
      </c>
      <c r="K617" s="9">
        <v>1</v>
      </c>
      <c r="L617" s="7">
        <v>45152</v>
      </c>
      <c r="M617" s="10"/>
      <c r="N617" s="11" t="s">
        <v>95</v>
      </c>
      <c r="O617" s="12" t="s">
        <v>52</v>
      </c>
      <c r="P617" s="8" t="s">
        <v>83</v>
      </c>
      <c r="Q617" s="49" t="s">
        <v>84</v>
      </c>
      <c r="R617" s="13" t="s">
        <v>55</v>
      </c>
      <c r="S617" s="14" t="s">
        <v>2870</v>
      </c>
      <c r="T617" s="15"/>
      <c r="U617" s="50" t="s">
        <v>30224</v>
      </c>
      <c r="V617" s="50" t="s">
        <v>29883</v>
      </c>
      <c r="W617" s="50" t="s">
        <v>30225</v>
      </c>
      <c r="X617" s="51">
        <v>1917</v>
      </c>
      <c r="Y617" s="52">
        <v>23962.5</v>
      </c>
      <c r="Z617" s="50" t="s">
        <v>32797</v>
      </c>
      <c r="BH617" s="825"/>
      <c r="BI617" s="232"/>
      <c r="BJ617" s="796"/>
      <c r="BK617" s="797"/>
      <c r="BL617" s="688"/>
      <c r="BM617" s="799"/>
      <c r="BN617" s="800"/>
      <c r="BO617" s="801"/>
      <c r="BP617" s="802"/>
      <c r="BQ617" s="803"/>
    </row>
    <row r="618" spans="1:69">
      <c r="A618" s="1">
        <v>2</v>
      </c>
      <c r="B618" s="20">
        <v>4</v>
      </c>
      <c r="C618" s="2" t="s">
        <v>145</v>
      </c>
      <c r="D618" s="3" t="s">
        <v>32798</v>
      </c>
      <c r="E618" s="2" t="s">
        <v>2871</v>
      </c>
      <c r="F618" s="4">
        <v>1960</v>
      </c>
      <c r="G618" s="5">
        <v>23520</v>
      </c>
      <c r="H618" s="6"/>
      <c r="I618" s="7">
        <v>45156</v>
      </c>
      <c r="J618" s="8" t="s">
        <v>1493</v>
      </c>
      <c r="K618" s="9">
        <v>3</v>
      </c>
      <c r="L618" s="7">
        <v>45152</v>
      </c>
      <c r="M618" s="10"/>
      <c r="N618" s="11" t="s">
        <v>95</v>
      </c>
      <c r="O618" s="12" t="s">
        <v>52</v>
      </c>
      <c r="P618" s="8" t="s">
        <v>83</v>
      </c>
      <c r="Q618" s="49" t="s">
        <v>84</v>
      </c>
      <c r="R618" s="13" t="s">
        <v>55</v>
      </c>
      <c r="S618" s="14" t="s">
        <v>2872</v>
      </c>
      <c r="T618" s="15"/>
      <c r="U618" s="50" t="s">
        <v>6906</v>
      </c>
      <c r="V618" s="50" t="s">
        <v>29883</v>
      </c>
      <c r="W618" s="50" t="s">
        <v>32799</v>
      </c>
      <c r="X618" s="51">
        <v>1960</v>
      </c>
      <c r="Y618" s="52">
        <v>24500</v>
      </c>
      <c r="Z618" s="50" t="s">
        <v>30222</v>
      </c>
      <c r="BH618" s="825"/>
      <c r="BI618" s="232"/>
      <c r="BJ618" s="796"/>
      <c r="BK618" s="797"/>
      <c r="BL618" s="688"/>
      <c r="BM618" s="799"/>
      <c r="BN618" s="800"/>
      <c r="BO618" s="801"/>
      <c r="BP618" s="802"/>
      <c r="BQ618" s="803"/>
    </row>
    <row r="619" spans="1:69">
      <c r="A619" s="20">
        <v>3</v>
      </c>
      <c r="B619" s="20">
        <v>6</v>
      </c>
      <c r="C619" s="21" t="s">
        <v>145</v>
      </c>
      <c r="D619" s="22" t="s">
        <v>2873</v>
      </c>
      <c r="E619" s="21" t="s">
        <v>2874</v>
      </c>
      <c r="F619" s="23">
        <v>1533</v>
      </c>
      <c r="G619" s="24">
        <v>22995</v>
      </c>
      <c r="H619" s="25"/>
      <c r="I619" s="26">
        <v>45156</v>
      </c>
      <c r="J619" s="32" t="s">
        <v>32645</v>
      </c>
      <c r="K619" s="28">
        <v>1</v>
      </c>
      <c r="L619" s="26">
        <v>45152</v>
      </c>
      <c r="M619" s="29"/>
      <c r="N619" s="30" t="s">
        <v>455</v>
      </c>
      <c r="O619" s="31" t="s">
        <v>52</v>
      </c>
      <c r="P619" s="32" t="s">
        <v>456</v>
      </c>
      <c r="Q619" s="66" t="s">
        <v>84</v>
      </c>
      <c r="R619" s="34" t="s">
        <v>55</v>
      </c>
      <c r="S619" s="35" t="s">
        <v>2875</v>
      </c>
      <c r="T619" s="36"/>
      <c r="U619" s="67" t="s">
        <v>2873</v>
      </c>
      <c r="V619" s="67" t="s">
        <v>2798</v>
      </c>
      <c r="W619" s="67" t="s">
        <v>2876</v>
      </c>
      <c r="X619" s="68">
        <v>1533</v>
      </c>
      <c r="Y619" s="69">
        <v>23838.15</v>
      </c>
      <c r="Z619" s="67" t="s">
        <v>2800</v>
      </c>
      <c r="BH619" s="85"/>
      <c r="BI619" s="86"/>
      <c r="BJ619" s="804"/>
      <c r="BK619" s="805"/>
      <c r="BL619" s="687"/>
      <c r="BM619" s="806"/>
      <c r="BN619" s="807"/>
      <c r="BO619" s="808"/>
      <c r="BP619" s="809"/>
      <c r="BQ619" s="810"/>
    </row>
    <row r="620" spans="1:69">
      <c r="A620" s="20">
        <v>3</v>
      </c>
      <c r="B620" s="20">
        <v>7</v>
      </c>
      <c r="C620" s="21" t="s">
        <v>145</v>
      </c>
      <c r="D620" s="22" t="s">
        <v>2877</v>
      </c>
      <c r="E620" s="21" t="s">
        <v>2878</v>
      </c>
      <c r="F620" s="23">
        <v>1533</v>
      </c>
      <c r="G620" s="24">
        <v>22995</v>
      </c>
      <c r="H620" s="25"/>
      <c r="I620" s="26">
        <v>45156</v>
      </c>
      <c r="J620" s="32" t="s">
        <v>29684</v>
      </c>
      <c r="K620" s="28">
        <v>4</v>
      </c>
      <c r="L620" s="26">
        <v>45152</v>
      </c>
      <c r="M620" s="29"/>
      <c r="N620" s="30" t="s">
        <v>455</v>
      </c>
      <c r="O620" s="31" t="s">
        <v>52</v>
      </c>
      <c r="P620" s="32" t="s">
        <v>456</v>
      </c>
      <c r="Q620" s="66" t="s">
        <v>84</v>
      </c>
      <c r="R620" s="34" t="s">
        <v>55</v>
      </c>
      <c r="S620" s="35" t="s">
        <v>2879</v>
      </c>
      <c r="T620" s="36"/>
      <c r="U620" s="67" t="s">
        <v>2877</v>
      </c>
      <c r="V620" s="70" t="s">
        <v>2798</v>
      </c>
      <c r="W620" s="67" t="s">
        <v>2880</v>
      </c>
      <c r="X620" s="68">
        <v>1533</v>
      </c>
      <c r="Y620" s="69">
        <v>23838.15</v>
      </c>
      <c r="Z620" s="67" t="s">
        <v>2800</v>
      </c>
      <c r="BH620" s="85"/>
      <c r="BI620" s="86"/>
      <c r="BJ620" s="804"/>
      <c r="BK620" s="805"/>
      <c r="BL620" s="687"/>
      <c r="BM620" s="806"/>
      <c r="BN620" s="807"/>
      <c r="BO620" s="808"/>
      <c r="BP620" s="809"/>
      <c r="BQ620" s="810"/>
    </row>
    <row r="621" spans="1:69">
      <c r="A621" s="20">
        <v>3</v>
      </c>
      <c r="B621" s="20">
        <v>8</v>
      </c>
      <c r="C621" s="21" t="s">
        <v>145</v>
      </c>
      <c r="D621" s="22" t="s">
        <v>2881</v>
      </c>
      <c r="E621" s="21" t="s">
        <v>2882</v>
      </c>
      <c r="F621" s="23">
        <v>1533</v>
      </c>
      <c r="G621" s="24">
        <v>22995</v>
      </c>
      <c r="H621" s="25"/>
      <c r="I621" s="26">
        <v>45156</v>
      </c>
      <c r="J621" s="32" t="s">
        <v>30700</v>
      </c>
      <c r="K621" s="28">
        <v>3</v>
      </c>
      <c r="L621" s="26">
        <v>45152</v>
      </c>
      <c r="M621" s="29"/>
      <c r="N621" s="30" t="s">
        <v>455</v>
      </c>
      <c r="O621" s="31" t="s">
        <v>52</v>
      </c>
      <c r="P621" s="21" t="s">
        <v>456</v>
      </c>
      <c r="Q621" s="66" t="s">
        <v>84</v>
      </c>
      <c r="R621" s="34" t="s">
        <v>55</v>
      </c>
      <c r="S621" s="35" t="s">
        <v>2883</v>
      </c>
      <c r="T621" s="36"/>
      <c r="U621" s="67" t="s">
        <v>2881</v>
      </c>
      <c r="V621" s="70" t="s">
        <v>2798</v>
      </c>
      <c r="W621" s="67" t="s">
        <v>2884</v>
      </c>
      <c r="X621" s="68">
        <v>1533</v>
      </c>
      <c r="Y621" s="69">
        <v>23838.15</v>
      </c>
      <c r="Z621" s="67" t="s">
        <v>2800</v>
      </c>
      <c r="BH621" s="85"/>
      <c r="BI621" s="86"/>
      <c r="BJ621" s="804"/>
      <c r="BK621" s="805"/>
      <c r="BL621" s="687"/>
      <c r="BM621" s="806"/>
      <c r="BN621" s="807"/>
      <c r="BO621" s="85"/>
      <c r="BP621" s="809"/>
      <c r="BQ621" s="810"/>
    </row>
    <row r="622" spans="1:69">
      <c r="A622" s="20">
        <v>3</v>
      </c>
      <c r="B622" s="20">
        <v>9</v>
      </c>
      <c r="C622" s="21" t="s">
        <v>145</v>
      </c>
      <c r="D622" s="22" t="s">
        <v>2885</v>
      </c>
      <c r="E622" s="21" t="s">
        <v>2886</v>
      </c>
      <c r="F622" s="23">
        <v>1533</v>
      </c>
      <c r="G622" s="24">
        <v>22995</v>
      </c>
      <c r="H622" s="25"/>
      <c r="I622" s="26">
        <v>45156</v>
      </c>
      <c r="J622" s="32" t="s">
        <v>30226</v>
      </c>
      <c r="K622" s="28">
        <v>3</v>
      </c>
      <c r="L622" s="26">
        <v>45152</v>
      </c>
      <c r="M622" s="29"/>
      <c r="N622" s="30" t="s">
        <v>455</v>
      </c>
      <c r="O622" s="31" t="s">
        <v>52</v>
      </c>
      <c r="P622" s="32" t="s">
        <v>456</v>
      </c>
      <c r="Q622" s="66" t="s">
        <v>84</v>
      </c>
      <c r="R622" s="34" t="s">
        <v>55</v>
      </c>
      <c r="S622" s="35" t="s">
        <v>2887</v>
      </c>
      <c r="T622" s="36"/>
      <c r="U622" s="67" t="s">
        <v>2885</v>
      </c>
      <c r="V622" s="70" t="s">
        <v>2798</v>
      </c>
      <c r="W622" s="67" t="s">
        <v>2888</v>
      </c>
      <c r="X622" s="68">
        <v>1533</v>
      </c>
      <c r="Y622" s="69">
        <v>23838.15</v>
      </c>
      <c r="Z622" s="67" t="s">
        <v>2800</v>
      </c>
      <c r="BH622" s="85"/>
      <c r="BI622" s="86"/>
      <c r="BJ622" s="804"/>
      <c r="BK622" s="805"/>
      <c r="BL622" s="687"/>
      <c r="BM622" s="806"/>
      <c r="BN622" s="807"/>
      <c r="BO622" s="808"/>
      <c r="BP622" s="809"/>
      <c r="BQ622" s="810"/>
    </row>
    <row r="623" spans="1:69">
      <c r="A623" s="1">
        <v>1</v>
      </c>
      <c r="B623" s="20">
        <v>1</v>
      </c>
      <c r="C623" s="2" t="s">
        <v>145</v>
      </c>
      <c r="D623" s="3" t="s">
        <v>2889</v>
      </c>
      <c r="E623" s="2" t="s">
        <v>2890</v>
      </c>
      <c r="F623" s="4">
        <v>1568</v>
      </c>
      <c r="G623" s="5">
        <v>23520</v>
      </c>
      <c r="H623" s="6"/>
      <c r="I623" s="26">
        <v>45159</v>
      </c>
      <c r="J623" s="8" t="s">
        <v>32800</v>
      </c>
      <c r="K623" s="9">
        <v>3</v>
      </c>
      <c r="L623" s="7">
        <v>45149</v>
      </c>
      <c r="M623" s="10"/>
      <c r="N623" s="11" t="s">
        <v>95</v>
      </c>
      <c r="O623" s="12" t="s">
        <v>52</v>
      </c>
      <c r="P623" s="8" t="s">
        <v>112</v>
      </c>
      <c r="Q623" s="49" t="s">
        <v>84</v>
      </c>
      <c r="R623" s="13" t="s">
        <v>55</v>
      </c>
      <c r="S623" s="14" t="s">
        <v>2891</v>
      </c>
      <c r="T623" s="15"/>
      <c r="U623" s="50" t="s">
        <v>31297</v>
      </c>
      <c r="V623" s="50" t="s">
        <v>30227</v>
      </c>
      <c r="W623" s="50" t="s">
        <v>32801</v>
      </c>
      <c r="X623" s="51">
        <v>1568</v>
      </c>
      <c r="Y623" s="52">
        <v>24304</v>
      </c>
      <c r="Z623" s="50" t="s">
        <v>30228</v>
      </c>
      <c r="BH623" s="825"/>
      <c r="BI623" s="232"/>
      <c r="BJ623" s="796"/>
      <c r="BK623" s="797"/>
      <c r="BL623" s="687"/>
      <c r="BM623" s="799"/>
      <c r="BN623" s="800"/>
      <c r="BO623" s="801"/>
      <c r="BP623" s="802"/>
      <c r="BQ623" s="803"/>
    </row>
    <row r="624" spans="1:69">
      <c r="A624" s="1">
        <v>1</v>
      </c>
      <c r="B624" s="20">
        <v>2</v>
      </c>
      <c r="C624" s="2" t="s">
        <v>2738</v>
      </c>
      <c r="D624" s="3" t="s">
        <v>2892</v>
      </c>
      <c r="E624" s="2" t="s">
        <v>2893</v>
      </c>
      <c r="F624" s="4">
        <v>2300</v>
      </c>
      <c r="G624" s="5">
        <v>23000</v>
      </c>
      <c r="H624" s="6"/>
      <c r="I624" s="26">
        <v>45159</v>
      </c>
      <c r="J624" s="8">
        <v>46</v>
      </c>
      <c r="K624" s="9">
        <v>2</v>
      </c>
      <c r="L624" s="7">
        <v>45149</v>
      </c>
      <c r="M624" s="10"/>
      <c r="N624" s="11" t="s">
        <v>120</v>
      </c>
      <c r="O624" s="12" t="s">
        <v>52</v>
      </c>
      <c r="P624" s="8" t="s">
        <v>121</v>
      </c>
      <c r="Q624" s="49" t="s">
        <v>84</v>
      </c>
      <c r="R624" s="13" t="s">
        <v>164</v>
      </c>
      <c r="S624" s="14" t="s">
        <v>2894</v>
      </c>
      <c r="T624" s="15"/>
      <c r="U624" s="50" t="s">
        <v>31298</v>
      </c>
      <c r="V624" s="50" t="s">
        <v>30227</v>
      </c>
      <c r="W624" s="50" t="s">
        <v>31299</v>
      </c>
      <c r="X624" s="51">
        <v>2300</v>
      </c>
      <c r="Y624" s="52">
        <v>23805</v>
      </c>
      <c r="Z624" s="50" t="s">
        <v>30228</v>
      </c>
      <c r="BH624" s="825"/>
      <c r="BI624" s="232"/>
      <c r="BJ624" s="796"/>
      <c r="BK624" s="797"/>
      <c r="BL624" s="687"/>
      <c r="BM624" s="799"/>
      <c r="BN624" s="800"/>
      <c r="BO624" s="801"/>
      <c r="BP624" s="802"/>
      <c r="BQ624" s="803"/>
    </row>
    <row r="625" spans="1:69">
      <c r="A625" s="20">
        <v>1</v>
      </c>
      <c r="B625" s="20">
        <v>3</v>
      </c>
      <c r="C625" s="21" t="s">
        <v>506</v>
      </c>
      <c r="D625" s="22" t="s">
        <v>2895</v>
      </c>
      <c r="E625" s="21" t="s">
        <v>2896</v>
      </c>
      <c r="F625" s="23">
        <v>1960</v>
      </c>
      <c r="G625" s="24">
        <v>23520</v>
      </c>
      <c r="H625" s="25"/>
      <c r="I625" s="26">
        <v>45159</v>
      </c>
      <c r="J625" s="32" t="s">
        <v>32646</v>
      </c>
      <c r="K625" s="28">
        <v>2</v>
      </c>
      <c r="L625" s="26">
        <v>45151</v>
      </c>
      <c r="M625" s="29"/>
      <c r="N625" s="30" t="s">
        <v>82</v>
      </c>
      <c r="O625" s="31" t="s">
        <v>52</v>
      </c>
      <c r="P625" s="32" t="s">
        <v>83</v>
      </c>
      <c r="Q625" s="66" t="s">
        <v>31106</v>
      </c>
      <c r="R625" s="34" t="s">
        <v>55</v>
      </c>
      <c r="S625" s="35" t="s">
        <v>2897</v>
      </c>
      <c r="T625" s="36"/>
      <c r="U625" s="67" t="s">
        <v>32802</v>
      </c>
      <c r="V625" s="67" t="s">
        <v>30227</v>
      </c>
      <c r="W625" s="67" t="s">
        <v>32803</v>
      </c>
      <c r="X625" s="68">
        <v>1960</v>
      </c>
      <c r="Y625" s="69">
        <v>24500</v>
      </c>
      <c r="Z625" s="67" t="s">
        <v>30228</v>
      </c>
      <c r="BH625" s="85"/>
      <c r="BI625" s="86"/>
      <c r="BJ625" s="804"/>
      <c r="BK625" s="805"/>
      <c r="BL625" s="687"/>
      <c r="BM625" s="806"/>
      <c r="BN625" s="807"/>
      <c r="BO625" s="808"/>
      <c r="BP625" s="809"/>
      <c r="BQ625" s="810"/>
    </row>
    <row r="626" spans="1:69">
      <c r="A626" s="20">
        <v>1</v>
      </c>
      <c r="B626" s="20">
        <v>4</v>
      </c>
      <c r="C626" s="21" t="s">
        <v>506</v>
      </c>
      <c r="D626" s="22" t="s">
        <v>2898</v>
      </c>
      <c r="E626" s="21" t="s">
        <v>2899</v>
      </c>
      <c r="F626" s="23">
        <v>1960</v>
      </c>
      <c r="G626" s="24">
        <v>23520</v>
      </c>
      <c r="H626" s="25"/>
      <c r="I626" s="26">
        <v>45159</v>
      </c>
      <c r="J626" s="32">
        <v>56</v>
      </c>
      <c r="K626" s="28">
        <v>2</v>
      </c>
      <c r="L626" s="26">
        <v>45151</v>
      </c>
      <c r="M626" s="29"/>
      <c r="N626" s="30" t="s">
        <v>82</v>
      </c>
      <c r="O626" s="31" t="s">
        <v>52</v>
      </c>
      <c r="P626" s="32" t="s">
        <v>83</v>
      </c>
      <c r="Q626" s="66" t="s">
        <v>31106</v>
      </c>
      <c r="R626" s="34" t="s">
        <v>55</v>
      </c>
      <c r="S626" s="35" t="s">
        <v>2900</v>
      </c>
      <c r="T626" s="36"/>
      <c r="U626" s="67" t="s">
        <v>30229</v>
      </c>
      <c r="V626" s="67" t="s">
        <v>30227</v>
      </c>
      <c r="W626" s="67" t="s">
        <v>32804</v>
      </c>
      <c r="X626" s="68">
        <v>1960</v>
      </c>
      <c r="Y626" s="69">
        <v>24500</v>
      </c>
      <c r="Z626" s="67" t="s">
        <v>30228</v>
      </c>
      <c r="BH626" s="85"/>
      <c r="BI626" s="86"/>
      <c r="BJ626" s="804"/>
      <c r="BK626" s="805"/>
      <c r="BL626" s="687"/>
      <c r="BM626" s="806"/>
      <c r="BN626" s="807"/>
      <c r="BO626" s="808"/>
      <c r="BP626" s="809"/>
      <c r="BQ626" s="810"/>
    </row>
    <row r="627" spans="1:69">
      <c r="A627" s="1">
        <v>1</v>
      </c>
      <c r="B627" s="20">
        <v>10</v>
      </c>
      <c r="C627" s="2" t="s">
        <v>68</v>
      </c>
      <c r="D627" s="3" t="s">
        <v>2901</v>
      </c>
      <c r="E627" s="2" t="s">
        <v>2902</v>
      </c>
      <c r="F627" s="4">
        <v>1925</v>
      </c>
      <c r="G627" s="5">
        <v>23100</v>
      </c>
      <c r="H627" s="6"/>
      <c r="I627" s="26">
        <v>45159</v>
      </c>
      <c r="J627" s="8" t="s">
        <v>30609</v>
      </c>
      <c r="K627" s="9">
        <v>2</v>
      </c>
      <c r="L627" s="7">
        <v>45157</v>
      </c>
      <c r="M627" s="10"/>
      <c r="N627" s="11" t="s">
        <v>604</v>
      </c>
      <c r="O627" s="12" t="s">
        <v>52</v>
      </c>
      <c r="P627" s="2" t="s">
        <v>2903</v>
      </c>
      <c r="Q627" s="49" t="s">
        <v>54</v>
      </c>
      <c r="R627" s="13" t="s">
        <v>64</v>
      </c>
      <c r="S627" s="14" t="s">
        <v>2904</v>
      </c>
      <c r="T627" s="15"/>
      <c r="U627" s="50" t="s">
        <v>2901</v>
      </c>
      <c r="V627" s="50" t="s">
        <v>2905</v>
      </c>
      <c r="W627" s="50" t="s">
        <v>2906</v>
      </c>
      <c r="X627" s="51">
        <v>1925</v>
      </c>
      <c r="Y627" s="52">
        <v>24640</v>
      </c>
      <c r="Z627" s="50" t="s">
        <v>2907</v>
      </c>
      <c r="BH627" s="825"/>
      <c r="BI627" s="232"/>
      <c r="BJ627" s="796"/>
      <c r="BK627" s="797"/>
      <c r="BL627" s="687"/>
      <c r="BM627" s="799"/>
      <c r="BN627" s="800"/>
      <c r="BO627" s="825"/>
      <c r="BP627" s="802"/>
      <c r="BQ627" s="803"/>
    </row>
    <row r="628" spans="1:69">
      <c r="A628" s="1">
        <v>1</v>
      </c>
      <c r="B628" s="20">
        <v>1</v>
      </c>
      <c r="C628" s="2" t="s">
        <v>59</v>
      </c>
      <c r="D628" s="3" t="s">
        <v>2908</v>
      </c>
      <c r="E628" s="2" t="s">
        <v>2909</v>
      </c>
      <c r="F628" s="4">
        <v>1958</v>
      </c>
      <c r="G628" s="5">
        <v>23496</v>
      </c>
      <c r="H628" s="6"/>
      <c r="I628" s="7">
        <v>45166</v>
      </c>
      <c r="J628" s="8">
        <v>95</v>
      </c>
      <c r="K628" s="9">
        <v>3</v>
      </c>
      <c r="L628" s="7">
        <v>45159</v>
      </c>
      <c r="M628" s="10" t="s">
        <v>157</v>
      </c>
      <c r="N628" s="11" t="s">
        <v>288</v>
      </c>
      <c r="O628" s="12" t="s">
        <v>52</v>
      </c>
      <c r="P628" s="2" t="s">
        <v>31108</v>
      </c>
      <c r="Q628" s="49" t="s">
        <v>54</v>
      </c>
      <c r="R628" s="13" t="s">
        <v>55</v>
      </c>
      <c r="S628" s="14" t="s">
        <v>2910</v>
      </c>
      <c r="T628" s="15"/>
      <c r="U628" s="50" t="s">
        <v>2908</v>
      </c>
      <c r="V628" s="65" t="s">
        <v>2911</v>
      </c>
      <c r="W628" s="50" t="s">
        <v>2912</v>
      </c>
      <c r="X628" s="51">
        <v>1958</v>
      </c>
      <c r="Y628" s="52">
        <v>24583.439999999999</v>
      </c>
      <c r="Z628" s="50" t="s">
        <v>2913</v>
      </c>
      <c r="BH628" s="825"/>
      <c r="BI628" s="232"/>
      <c r="BJ628" s="796"/>
      <c r="BK628" s="797"/>
      <c r="BL628" s="688"/>
      <c r="BM628" s="799"/>
      <c r="BN628" s="800"/>
      <c r="BO628" s="825"/>
      <c r="BP628" s="802"/>
      <c r="BQ628" s="803"/>
    </row>
    <row r="629" spans="1:69">
      <c r="A629" s="20">
        <v>1</v>
      </c>
      <c r="B629" s="20">
        <v>1</v>
      </c>
      <c r="C629" s="21" t="s">
        <v>59</v>
      </c>
      <c r="D629" s="22" t="s">
        <v>2914</v>
      </c>
      <c r="E629" s="21" t="s">
        <v>2915</v>
      </c>
      <c r="F629" s="23">
        <v>1958</v>
      </c>
      <c r="G629" s="24">
        <v>23496</v>
      </c>
      <c r="H629" s="25"/>
      <c r="I629" s="26">
        <v>45167</v>
      </c>
      <c r="J629" s="32" t="s">
        <v>32805</v>
      </c>
      <c r="K629" s="28">
        <v>2</v>
      </c>
      <c r="L629" s="26">
        <v>45161</v>
      </c>
      <c r="M629" s="29" t="s">
        <v>157</v>
      </c>
      <c r="N629" s="30" t="s">
        <v>288</v>
      </c>
      <c r="O629" s="31" t="s">
        <v>52</v>
      </c>
      <c r="P629" s="32" t="s">
        <v>74</v>
      </c>
      <c r="Q629" s="66" t="s">
        <v>54</v>
      </c>
      <c r="R629" s="34" t="s">
        <v>55</v>
      </c>
      <c r="S629" s="35" t="s">
        <v>2916</v>
      </c>
      <c r="T629" s="36"/>
      <c r="U629" s="67" t="s">
        <v>2914</v>
      </c>
      <c r="V629" s="70" t="s">
        <v>2917</v>
      </c>
      <c r="W629" s="67" t="s">
        <v>2918</v>
      </c>
      <c r="X629" s="68">
        <v>1958</v>
      </c>
      <c r="Y629" s="69">
        <v>24583.3</v>
      </c>
      <c r="Z629" s="67" t="s">
        <v>2919</v>
      </c>
      <c r="BH629" s="85"/>
      <c r="BI629" s="86"/>
      <c r="BJ629" s="804"/>
      <c r="BK629" s="805"/>
      <c r="BL629" s="687"/>
      <c r="BM629" s="806"/>
      <c r="BN629" s="807"/>
      <c r="BO629" s="808"/>
      <c r="BP629" s="809"/>
      <c r="BQ629" s="810"/>
    </row>
    <row r="630" spans="1:69">
      <c r="A630" s="20">
        <v>1</v>
      </c>
      <c r="B630" s="20">
        <v>2</v>
      </c>
      <c r="C630" s="21" t="s">
        <v>59</v>
      </c>
      <c r="D630" s="22" t="s">
        <v>2920</v>
      </c>
      <c r="E630" s="21" t="s">
        <v>2921</v>
      </c>
      <c r="F630" s="23">
        <v>1958</v>
      </c>
      <c r="G630" s="24">
        <v>23496</v>
      </c>
      <c r="H630" s="25"/>
      <c r="I630" s="26">
        <v>45167</v>
      </c>
      <c r="J630" s="32" t="s">
        <v>32806</v>
      </c>
      <c r="K630" s="28">
        <v>2</v>
      </c>
      <c r="L630" s="26">
        <v>45161</v>
      </c>
      <c r="M630" s="29" t="s">
        <v>157</v>
      </c>
      <c r="N630" s="30" t="s">
        <v>288</v>
      </c>
      <c r="O630" s="31" t="s">
        <v>52</v>
      </c>
      <c r="P630" s="21" t="s">
        <v>74</v>
      </c>
      <c r="Q630" s="66" t="s">
        <v>54</v>
      </c>
      <c r="R630" s="34" t="s">
        <v>55</v>
      </c>
      <c r="S630" s="35" t="s">
        <v>2922</v>
      </c>
      <c r="T630" s="36"/>
      <c r="U630" s="67" t="s">
        <v>2920</v>
      </c>
      <c r="V630" s="70" t="s">
        <v>2917</v>
      </c>
      <c r="W630" s="67" t="s">
        <v>2923</v>
      </c>
      <c r="X630" s="68">
        <v>1958</v>
      </c>
      <c r="Y630" s="69">
        <v>24583.27</v>
      </c>
      <c r="Z630" s="67" t="s">
        <v>2919</v>
      </c>
      <c r="BH630" s="85"/>
      <c r="BI630" s="86"/>
      <c r="BJ630" s="804"/>
      <c r="BK630" s="805"/>
      <c r="BL630" s="687"/>
      <c r="BM630" s="806"/>
      <c r="BN630" s="807"/>
      <c r="BO630" s="85"/>
      <c r="BP630" s="809"/>
      <c r="BQ630" s="810"/>
    </row>
    <row r="631" spans="1:69">
      <c r="A631" s="20">
        <v>1</v>
      </c>
      <c r="B631" s="20">
        <v>3</v>
      </c>
      <c r="C631" s="21" t="s">
        <v>59</v>
      </c>
      <c r="D631" s="22" t="s">
        <v>32807</v>
      </c>
      <c r="E631" s="21" t="s">
        <v>2924</v>
      </c>
      <c r="F631" s="23">
        <v>1914</v>
      </c>
      <c r="G631" s="24">
        <f>F631*12</f>
        <v>22968</v>
      </c>
      <c r="H631" s="25"/>
      <c r="I631" s="26">
        <v>45167</v>
      </c>
      <c r="J631" s="32">
        <v>57</v>
      </c>
      <c r="K631" s="28">
        <v>3</v>
      </c>
      <c r="L631" s="26">
        <v>45161</v>
      </c>
      <c r="M631" s="29"/>
      <c r="N631" s="30" t="s">
        <v>73</v>
      </c>
      <c r="O631" s="31" t="s">
        <v>52</v>
      </c>
      <c r="P631" s="32" t="s">
        <v>74</v>
      </c>
      <c r="Q631" s="66" t="s">
        <v>54</v>
      </c>
      <c r="R631" s="34" t="s">
        <v>55</v>
      </c>
      <c r="S631" s="35" t="s">
        <v>2925</v>
      </c>
      <c r="T631" s="36"/>
      <c r="U631" s="67" t="s">
        <v>2926</v>
      </c>
      <c r="V631" s="70" t="s">
        <v>2015</v>
      </c>
      <c r="W631" s="67" t="s">
        <v>2927</v>
      </c>
      <c r="X631" s="68">
        <v>1914</v>
      </c>
      <c r="Y631" s="69">
        <v>24030.94</v>
      </c>
      <c r="Z631" s="67" t="s">
        <v>2919</v>
      </c>
      <c r="BH631" s="85"/>
      <c r="BI631" s="86"/>
      <c r="BJ631" s="804"/>
      <c r="BK631" s="805"/>
      <c r="BL631" s="687"/>
      <c r="BM631" s="806"/>
      <c r="BN631" s="807"/>
      <c r="BO631" s="808"/>
      <c r="BP631" s="809"/>
      <c r="BQ631" s="810"/>
    </row>
    <row r="632" spans="1:69">
      <c r="A632" s="20">
        <v>1</v>
      </c>
      <c r="B632" s="20">
        <v>4</v>
      </c>
      <c r="C632" s="21" t="s">
        <v>68</v>
      </c>
      <c r="D632" s="22" t="s">
        <v>2928</v>
      </c>
      <c r="E632" s="21" t="s">
        <v>2929</v>
      </c>
      <c r="F632" s="23">
        <v>1925</v>
      </c>
      <c r="G632" s="24">
        <v>23100</v>
      </c>
      <c r="H632" s="25"/>
      <c r="I632" s="26">
        <v>45167</v>
      </c>
      <c r="J632" s="32" t="s">
        <v>2930</v>
      </c>
      <c r="K632" s="28">
        <v>2</v>
      </c>
      <c r="L632" s="26">
        <v>45165</v>
      </c>
      <c r="M632" s="29"/>
      <c r="N632" s="30" t="s">
        <v>604</v>
      </c>
      <c r="O632" s="31" t="s">
        <v>52</v>
      </c>
      <c r="P632" s="21" t="s">
        <v>2903</v>
      </c>
      <c r="Q632" s="66" t="s">
        <v>54</v>
      </c>
      <c r="R632" s="34" t="s">
        <v>31233</v>
      </c>
      <c r="S632" s="35" t="s">
        <v>2931</v>
      </c>
      <c r="T632" s="36"/>
      <c r="U632" s="67" t="s">
        <v>2928</v>
      </c>
      <c r="V632" s="70" t="s">
        <v>2558</v>
      </c>
      <c r="W632" s="67" t="s">
        <v>2932</v>
      </c>
      <c r="X632" s="68">
        <v>1925</v>
      </c>
      <c r="Y632" s="69">
        <v>24640</v>
      </c>
      <c r="Z632" s="67" t="s">
        <v>2919</v>
      </c>
      <c r="BH632" s="85"/>
      <c r="BI632" s="86"/>
      <c r="BJ632" s="804"/>
      <c r="BK632" s="805"/>
      <c r="BL632" s="687"/>
      <c r="BM632" s="806"/>
      <c r="BN632" s="807"/>
      <c r="BO632" s="85"/>
      <c r="BP632" s="809"/>
      <c r="BQ632" s="810"/>
    </row>
    <row r="633" spans="1:69">
      <c r="A633" s="20">
        <v>1</v>
      </c>
      <c r="B633" s="20">
        <v>5</v>
      </c>
      <c r="C633" s="21" t="s">
        <v>78</v>
      </c>
      <c r="D633" s="22" t="s">
        <v>2933</v>
      </c>
      <c r="E633" s="21" t="s">
        <v>2934</v>
      </c>
      <c r="F633" s="23">
        <v>1916</v>
      </c>
      <c r="G633" s="24">
        <v>22992</v>
      </c>
      <c r="H633" s="25"/>
      <c r="I633" s="26">
        <v>45167</v>
      </c>
      <c r="J633" s="32" t="s">
        <v>2935</v>
      </c>
      <c r="K633" s="28">
        <v>4</v>
      </c>
      <c r="L633" s="26">
        <v>45165</v>
      </c>
      <c r="M633" s="29"/>
      <c r="N633" s="30" t="s">
        <v>640</v>
      </c>
      <c r="O633" s="31" t="s">
        <v>52</v>
      </c>
      <c r="P633" s="32" t="s">
        <v>407</v>
      </c>
      <c r="Q633" s="66" t="s">
        <v>84</v>
      </c>
      <c r="R633" s="34" t="s">
        <v>55</v>
      </c>
      <c r="S633" s="35" t="s">
        <v>2936</v>
      </c>
      <c r="T633" s="36"/>
      <c r="U633" s="67" t="s">
        <v>2933</v>
      </c>
      <c r="V633" s="70" t="s">
        <v>2015</v>
      </c>
      <c r="W633" s="67" t="s">
        <v>2937</v>
      </c>
      <c r="X633" s="68">
        <v>1916</v>
      </c>
      <c r="Y633" s="69">
        <v>24450.09</v>
      </c>
      <c r="Z633" s="67" t="s">
        <v>2919</v>
      </c>
      <c r="BH633" s="85"/>
      <c r="BI633" s="86"/>
      <c r="BJ633" s="804"/>
      <c r="BK633" s="805"/>
      <c r="BL633" s="687"/>
      <c r="BM633" s="806"/>
      <c r="BN633" s="807"/>
      <c r="BO633" s="808"/>
      <c r="BP633" s="809"/>
      <c r="BQ633" s="810"/>
    </row>
    <row r="634" spans="1:69">
      <c r="A634" s="1">
        <v>1</v>
      </c>
      <c r="B634" s="20">
        <v>6</v>
      </c>
      <c r="C634" s="2" t="s">
        <v>402</v>
      </c>
      <c r="D634" s="3" t="s">
        <v>2938</v>
      </c>
      <c r="E634" s="2" t="s">
        <v>2939</v>
      </c>
      <c r="F634" s="4">
        <v>1916</v>
      </c>
      <c r="G634" s="5">
        <v>22992</v>
      </c>
      <c r="H634" s="6"/>
      <c r="I634" s="7">
        <v>45167</v>
      </c>
      <c r="J634" s="8" t="s">
        <v>2940</v>
      </c>
      <c r="K634" s="9">
        <v>3</v>
      </c>
      <c r="L634" s="7">
        <v>45165</v>
      </c>
      <c r="M634" s="10"/>
      <c r="N634" s="11" t="s">
        <v>640</v>
      </c>
      <c r="O634" s="12" t="s">
        <v>52</v>
      </c>
      <c r="P634" s="2" t="s">
        <v>407</v>
      </c>
      <c r="Q634" s="49" t="s">
        <v>84</v>
      </c>
      <c r="R634" s="13" t="s">
        <v>55</v>
      </c>
      <c r="S634" s="14" t="s">
        <v>2941</v>
      </c>
      <c r="T634" s="15"/>
      <c r="U634" s="50" t="s">
        <v>2938</v>
      </c>
      <c r="V634" s="65" t="s">
        <v>2015</v>
      </c>
      <c r="W634" s="63" t="s">
        <v>2942</v>
      </c>
      <c r="X634" s="64">
        <v>1916</v>
      </c>
      <c r="Y634" s="52">
        <v>24423.040000000001</v>
      </c>
      <c r="Z634" s="50" t="s">
        <v>2919</v>
      </c>
      <c r="BH634" s="825"/>
      <c r="BI634" s="232"/>
      <c r="BJ634" s="796"/>
      <c r="BK634" s="797"/>
      <c r="BL634" s="688"/>
      <c r="BM634" s="799"/>
      <c r="BN634" s="800"/>
      <c r="BO634" s="825"/>
      <c r="BP634" s="802"/>
      <c r="BQ634" s="803"/>
    </row>
    <row r="635" spans="1:69" ht="67.5">
      <c r="A635" s="20">
        <v>1</v>
      </c>
      <c r="B635" s="20">
        <v>7</v>
      </c>
      <c r="C635" s="21" t="s">
        <v>48</v>
      </c>
      <c r="D635" s="22" t="s">
        <v>2943</v>
      </c>
      <c r="E635" s="21" t="s">
        <v>2944</v>
      </c>
      <c r="F635" s="23">
        <v>1953</v>
      </c>
      <c r="G635" s="24">
        <v>23436</v>
      </c>
      <c r="H635" s="25" t="s">
        <v>168</v>
      </c>
      <c r="I635" s="26">
        <v>45167</v>
      </c>
      <c r="J635" s="32" t="s">
        <v>30230</v>
      </c>
      <c r="K635" s="28" t="s">
        <v>30231</v>
      </c>
      <c r="L635" s="26">
        <v>45165</v>
      </c>
      <c r="M635" s="29"/>
      <c r="N635" s="30" t="s">
        <v>30701</v>
      </c>
      <c r="O635" s="31" t="s">
        <v>52</v>
      </c>
      <c r="P635" s="32" t="s">
        <v>6936</v>
      </c>
      <c r="Q635" s="66" t="s">
        <v>54</v>
      </c>
      <c r="R635" s="34" t="s">
        <v>55</v>
      </c>
      <c r="S635" s="35" t="s">
        <v>30702</v>
      </c>
      <c r="T635" s="36"/>
      <c r="U635" s="67" t="s">
        <v>2943</v>
      </c>
      <c r="V635" s="70" t="s">
        <v>2917</v>
      </c>
      <c r="W635" s="71" t="s">
        <v>2945</v>
      </c>
      <c r="X635" s="68">
        <v>1953</v>
      </c>
      <c r="Y635" s="69">
        <v>24982.776000000002</v>
      </c>
      <c r="Z635" s="67" t="s">
        <v>2919</v>
      </c>
      <c r="BH635" s="85"/>
      <c r="BI635" s="86"/>
      <c r="BJ635" s="804"/>
      <c r="BK635" s="805"/>
      <c r="BL635" s="687"/>
      <c r="BM635" s="806"/>
      <c r="BN635" s="807"/>
      <c r="BO635" s="808"/>
      <c r="BP635" s="809"/>
      <c r="BQ635" s="810"/>
    </row>
    <row r="636" spans="1:69">
      <c r="A636" s="1">
        <v>1</v>
      </c>
      <c r="B636" s="20">
        <v>1</v>
      </c>
      <c r="C636" s="2" t="s">
        <v>589</v>
      </c>
      <c r="D636" s="3" t="s">
        <v>2946</v>
      </c>
      <c r="E636" s="2" t="s">
        <v>2947</v>
      </c>
      <c r="F636" s="4">
        <v>1858</v>
      </c>
      <c r="G636" s="5">
        <v>22296</v>
      </c>
      <c r="H636" s="6"/>
      <c r="I636" s="7">
        <v>45168</v>
      </c>
      <c r="J636" s="8" t="s">
        <v>30703</v>
      </c>
      <c r="K636" s="9">
        <v>2</v>
      </c>
      <c r="L636" s="7">
        <v>45150</v>
      </c>
      <c r="M636" s="62" t="s">
        <v>136</v>
      </c>
      <c r="N636" s="11" t="s">
        <v>73</v>
      </c>
      <c r="O636" s="12" t="s">
        <v>52</v>
      </c>
      <c r="P636" s="8" t="s">
        <v>74</v>
      </c>
      <c r="Q636" s="49"/>
      <c r="R636" s="13" t="s">
        <v>55</v>
      </c>
      <c r="S636" s="14" t="s">
        <v>2948</v>
      </c>
      <c r="T636" s="15"/>
      <c r="U636" s="50" t="s">
        <v>32808</v>
      </c>
      <c r="V636" s="65" t="s">
        <v>30232</v>
      </c>
      <c r="W636" s="50" t="s">
        <v>30362</v>
      </c>
      <c r="X636" s="51">
        <v>1858</v>
      </c>
      <c r="Y636" s="52">
        <v>23327.759999999998</v>
      </c>
      <c r="Z636" s="50" t="s">
        <v>30233</v>
      </c>
      <c r="BH636" s="825"/>
      <c r="BI636" s="232"/>
      <c r="BJ636" s="796"/>
      <c r="BK636" s="797"/>
      <c r="BL636" s="688"/>
      <c r="BM636" s="799"/>
      <c r="BN636" s="800"/>
      <c r="BO636" s="801"/>
      <c r="BP636" s="802"/>
      <c r="BQ636" s="803"/>
    </row>
    <row r="637" spans="1:69">
      <c r="A637" s="1">
        <v>1</v>
      </c>
      <c r="B637" s="20">
        <v>2</v>
      </c>
      <c r="C637" s="2" t="s">
        <v>589</v>
      </c>
      <c r="D637" s="3" t="s">
        <v>2949</v>
      </c>
      <c r="E637" s="2" t="s">
        <v>2950</v>
      </c>
      <c r="F637" s="4">
        <v>1861</v>
      </c>
      <c r="G637" s="5">
        <v>22332</v>
      </c>
      <c r="H637" s="6"/>
      <c r="I637" s="7">
        <v>45168</v>
      </c>
      <c r="J637" s="8" t="s">
        <v>32809</v>
      </c>
      <c r="K637" s="9">
        <v>2</v>
      </c>
      <c r="L637" s="7">
        <v>45153</v>
      </c>
      <c r="M637" s="10" t="s">
        <v>136</v>
      </c>
      <c r="N637" s="11" t="s">
        <v>73</v>
      </c>
      <c r="O637" s="12" t="s">
        <v>52</v>
      </c>
      <c r="P637" s="2" t="s">
        <v>74</v>
      </c>
      <c r="Q637" s="49"/>
      <c r="R637" s="13" t="s">
        <v>55</v>
      </c>
      <c r="S637" s="14" t="s">
        <v>2951</v>
      </c>
      <c r="T637" s="15"/>
      <c r="U637" s="50" t="s">
        <v>30234</v>
      </c>
      <c r="V637" s="65" t="s">
        <v>29883</v>
      </c>
      <c r="W637" s="50" t="s">
        <v>30235</v>
      </c>
      <c r="X637" s="51">
        <v>1861</v>
      </c>
      <c r="Y637" s="52">
        <v>23365.42</v>
      </c>
      <c r="Z637" s="50" t="s">
        <v>30222</v>
      </c>
      <c r="BH637" s="825"/>
      <c r="BI637" s="232"/>
      <c r="BJ637" s="796"/>
      <c r="BK637" s="797"/>
      <c r="BL637" s="688"/>
      <c r="BM637" s="799"/>
      <c r="BN637" s="800"/>
      <c r="BO637" s="825"/>
      <c r="BP637" s="802"/>
      <c r="BQ637" s="803"/>
    </row>
    <row r="638" spans="1:69">
      <c r="A638" s="20">
        <v>1</v>
      </c>
      <c r="B638" s="20">
        <v>3</v>
      </c>
      <c r="C638" s="21" t="s">
        <v>589</v>
      </c>
      <c r="D638" s="22" t="s">
        <v>2952</v>
      </c>
      <c r="E638" s="21" t="s">
        <v>2953</v>
      </c>
      <c r="F638" s="23">
        <v>1834</v>
      </c>
      <c r="G638" s="24">
        <v>22008</v>
      </c>
      <c r="H638" s="25"/>
      <c r="I638" s="26">
        <v>45168</v>
      </c>
      <c r="J638" s="32" t="s">
        <v>71</v>
      </c>
      <c r="K638" s="28">
        <v>3</v>
      </c>
      <c r="L638" s="26">
        <v>45153</v>
      </c>
      <c r="M638" s="29" t="s">
        <v>136</v>
      </c>
      <c r="N638" s="30" t="s">
        <v>73</v>
      </c>
      <c r="O638" s="31" t="s">
        <v>52</v>
      </c>
      <c r="P638" s="21" t="s">
        <v>74</v>
      </c>
      <c r="Q638" s="66"/>
      <c r="R638" s="34" t="s">
        <v>55</v>
      </c>
      <c r="S638" s="35" t="s">
        <v>2954</v>
      </c>
      <c r="T638" s="36"/>
      <c r="U638" s="67" t="s">
        <v>2952</v>
      </c>
      <c r="V638" s="65" t="s">
        <v>1951</v>
      </c>
      <c r="W638" s="67" t="s">
        <v>2955</v>
      </c>
      <c r="X638" s="68">
        <v>1834</v>
      </c>
      <c r="Y638" s="69">
        <v>23026.51</v>
      </c>
      <c r="Z638" s="50" t="s">
        <v>2844</v>
      </c>
      <c r="BH638" s="85"/>
      <c r="BI638" s="86"/>
      <c r="BJ638" s="804"/>
      <c r="BK638" s="805"/>
      <c r="BL638" s="687"/>
      <c r="BM638" s="806"/>
      <c r="BN638" s="807"/>
      <c r="BO638" s="85"/>
      <c r="BP638" s="809"/>
      <c r="BQ638" s="810"/>
    </row>
    <row r="639" spans="1:69">
      <c r="A639" s="20">
        <v>1</v>
      </c>
      <c r="B639" s="20">
        <v>4</v>
      </c>
      <c r="C639" s="21" t="s">
        <v>589</v>
      </c>
      <c r="D639" s="22" t="s">
        <v>2956</v>
      </c>
      <c r="E639" s="21" t="s">
        <v>2957</v>
      </c>
      <c r="F639" s="23">
        <v>1870</v>
      </c>
      <c r="G639" s="24">
        <v>22440</v>
      </c>
      <c r="H639" s="25"/>
      <c r="I639" s="26">
        <v>45168</v>
      </c>
      <c r="J639" s="32">
        <v>42</v>
      </c>
      <c r="K639" s="28">
        <v>4</v>
      </c>
      <c r="L639" s="26">
        <v>45153</v>
      </c>
      <c r="M639" s="29" t="s">
        <v>136</v>
      </c>
      <c r="N639" s="30" t="s">
        <v>73</v>
      </c>
      <c r="O639" s="31" t="s">
        <v>52</v>
      </c>
      <c r="P639" s="32" t="s">
        <v>74</v>
      </c>
      <c r="Q639" s="66"/>
      <c r="R639" s="34" t="s">
        <v>55</v>
      </c>
      <c r="S639" s="35" t="s">
        <v>2958</v>
      </c>
      <c r="T639" s="36"/>
      <c r="U639" s="67" t="s">
        <v>2956</v>
      </c>
      <c r="V639" s="65" t="s">
        <v>1951</v>
      </c>
      <c r="W639" s="67" t="s">
        <v>2959</v>
      </c>
      <c r="X639" s="68">
        <v>1870</v>
      </c>
      <c r="Y639" s="69">
        <v>23478.53</v>
      </c>
      <c r="Z639" s="50" t="s">
        <v>2844</v>
      </c>
      <c r="BH639" s="85"/>
      <c r="BI639" s="86"/>
      <c r="BJ639" s="804"/>
      <c r="BK639" s="805"/>
      <c r="BL639" s="687"/>
      <c r="BM639" s="806"/>
      <c r="BN639" s="807"/>
      <c r="BO639" s="808"/>
      <c r="BP639" s="809"/>
      <c r="BQ639" s="810"/>
    </row>
    <row r="640" spans="1:69">
      <c r="A640" s="20">
        <v>1</v>
      </c>
      <c r="B640" s="20">
        <v>5</v>
      </c>
      <c r="C640" s="21" t="s">
        <v>589</v>
      </c>
      <c r="D640" s="22" t="s">
        <v>2960</v>
      </c>
      <c r="E640" s="21" t="s">
        <v>2961</v>
      </c>
      <c r="F640" s="23">
        <v>1958</v>
      </c>
      <c r="G640" s="24">
        <v>23496</v>
      </c>
      <c r="H640" s="25"/>
      <c r="I640" s="26">
        <v>45168</v>
      </c>
      <c r="J640" s="32" t="s">
        <v>31098</v>
      </c>
      <c r="K640" s="28">
        <v>3</v>
      </c>
      <c r="L640" s="26">
        <v>45160</v>
      </c>
      <c r="M640" s="29" t="s">
        <v>72</v>
      </c>
      <c r="N640" s="30" t="s">
        <v>288</v>
      </c>
      <c r="O640" s="31" t="s">
        <v>52</v>
      </c>
      <c r="P640" s="32" t="s">
        <v>74</v>
      </c>
      <c r="Q640" s="66"/>
      <c r="R640" s="34" t="s">
        <v>55</v>
      </c>
      <c r="S640" s="35" t="s">
        <v>2962</v>
      </c>
      <c r="T640" s="36"/>
      <c r="U640" s="67" t="s">
        <v>30236</v>
      </c>
      <c r="V640" s="70" t="s">
        <v>31300</v>
      </c>
      <c r="W640" s="67" t="s">
        <v>32810</v>
      </c>
      <c r="X640" s="68">
        <v>1958</v>
      </c>
      <c r="Y640" s="69">
        <v>24563.14</v>
      </c>
      <c r="Z640" s="67" t="s">
        <v>30237</v>
      </c>
      <c r="BH640" s="85"/>
      <c r="BI640" s="86"/>
      <c r="BJ640" s="804"/>
      <c r="BK640" s="805"/>
      <c r="BL640" s="687"/>
      <c r="BM640" s="806"/>
      <c r="BN640" s="807"/>
      <c r="BO640" s="808"/>
      <c r="BP640" s="809"/>
      <c r="BQ640" s="810"/>
    </row>
    <row r="641" spans="1:69">
      <c r="A641" s="1">
        <v>1</v>
      </c>
      <c r="B641" s="20">
        <v>6</v>
      </c>
      <c r="C641" s="2" t="s">
        <v>78</v>
      </c>
      <c r="D641" s="3" t="s">
        <v>2963</v>
      </c>
      <c r="E641" s="2" t="s">
        <v>2964</v>
      </c>
      <c r="F641" s="4">
        <v>1958</v>
      </c>
      <c r="G641" s="24">
        <v>23496</v>
      </c>
      <c r="H641" s="6"/>
      <c r="I641" s="7">
        <v>45168</v>
      </c>
      <c r="J641" s="8" t="s">
        <v>1680</v>
      </c>
      <c r="K641" s="9">
        <v>1</v>
      </c>
      <c r="L641" s="7">
        <v>45168</v>
      </c>
      <c r="M641" s="10" t="s">
        <v>72</v>
      </c>
      <c r="N641" s="11" t="s">
        <v>73</v>
      </c>
      <c r="O641" s="12" t="s">
        <v>52</v>
      </c>
      <c r="P641" s="8" t="s">
        <v>74</v>
      </c>
      <c r="Q641" s="49" t="s">
        <v>54</v>
      </c>
      <c r="R641" s="13" t="s">
        <v>55</v>
      </c>
      <c r="S641" s="14" t="s">
        <v>30238</v>
      </c>
      <c r="T641" s="15"/>
      <c r="U641" s="50" t="s">
        <v>2963</v>
      </c>
      <c r="V641" s="65" t="s">
        <v>2965</v>
      </c>
      <c r="W641" s="63" t="s">
        <v>2966</v>
      </c>
      <c r="X641" s="64">
        <v>1958</v>
      </c>
      <c r="Y641" s="52">
        <v>24457.42</v>
      </c>
      <c r="Z641" s="50" t="s">
        <v>2967</v>
      </c>
      <c r="BH641" s="825"/>
      <c r="BI641" s="232"/>
      <c r="BJ641" s="796"/>
      <c r="BK641" s="797"/>
      <c r="BL641" s="688"/>
      <c r="BM641" s="799"/>
      <c r="BN641" s="800"/>
      <c r="BO641" s="801"/>
      <c r="BP641" s="802"/>
      <c r="BQ641" s="803"/>
    </row>
    <row r="642" spans="1:69">
      <c r="A642" s="20">
        <v>2</v>
      </c>
      <c r="B642" s="20">
        <v>1</v>
      </c>
      <c r="C642" s="21" t="s">
        <v>271</v>
      </c>
      <c r="D642" s="22" t="s">
        <v>2968</v>
      </c>
      <c r="E642" s="21" t="s">
        <v>2969</v>
      </c>
      <c r="F642" s="23">
        <v>1952</v>
      </c>
      <c r="G642" s="24">
        <v>23424</v>
      </c>
      <c r="H642" s="25"/>
      <c r="I642" s="26">
        <v>45169</v>
      </c>
      <c r="J642" s="32" t="s">
        <v>81</v>
      </c>
      <c r="K642" s="28">
        <v>4</v>
      </c>
      <c r="L642" s="26">
        <v>45163</v>
      </c>
      <c r="M642" s="29" t="s">
        <v>176</v>
      </c>
      <c r="N642" s="30" t="s">
        <v>177</v>
      </c>
      <c r="O642" s="31" t="s">
        <v>52</v>
      </c>
      <c r="P642" s="32" t="s">
        <v>74</v>
      </c>
      <c r="Q642" s="66" t="s">
        <v>54</v>
      </c>
      <c r="R642" s="34" t="s">
        <v>55</v>
      </c>
      <c r="S642" s="35" t="s">
        <v>2970</v>
      </c>
      <c r="T642" s="36"/>
      <c r="U642" s="67" t="s">
        <v>31301</v>
      </c>
      <c r="V642" s="70" t="s">
        <v>30239</v>
      </c>
      <c r="W642" s="67" t="s">
        <v>30704</v>
      </c>
      <c r="X642" s="68">
        <v>1952</v>
      </c>
      <c r="Y642" s="69">
        <v>24352.84</v>
      </c>
      <c r="Z642" s="67" t="s">
        <v>31302</v>
      </c>
      <c r="BH642" s="85"/>
      <c r="BI642" s="86"/>
      <c r="BJ642" s="804"/>
      <c r="BK642" s="805"/>
      <c r="BL642" s="687"/>
      <c r="BM642" s="806"/>
      <c r="BN642" s="807"/>
      <c r="BO642" s="808"/>
      <c r="BP642" s="809"/>
      <c r="BQ642" s="810"/>
    </row>
    <row r="643" spans="1:69">
      <c r="A643" s="20">
        <v>2</v>
      </c>
      <c r="B643" s="20">
        <v>2</v>
      </c>
      <c r="C643" s="21" t="s">
        <v>78</v>
      </c>
      <c r="D643" s="22" t="s">
        <v>2971</v>
      </c>
      <c r="E643" s="21" t="s">
        <v>2972</v>
      </c>
      <c r="F643" s="23">
        <v>1948</v>
      </c>
      <c r="G643" s="24">
        <v>23376</v>
      </c>
      <c r="H643" s="25"/>
      <c r="I643" s="26">
        <v>45169</v>
      </c>
      <c r="J643" s="32" t="s">
        <v>89</v>
      </c>
      <c r="K643" s="28">
        <v>3</v>
      </c>
      <c r="L643" s="26">
        <v>45165</v>
      </c>
      <c r="M643" s="29" t="s">
        <v>176</v>
      </c>
      <c r="N643" s="30" t="s">
        <v>177</v>
      </c>
      <c r="O643" s="31" t="s">
        <v>52</v>
      </c>
      <c r="P643" s="32" t="s">
        <v>74</v>
      </c>
      <c r="Q643" s="66" t="s">
        <v>54</v>
      </c>
      <c r="R643" s="34" t="s">
        <v>55</v>
      </c>
      <c r="S643" s="35" t="s">
        <v>2973</v>
      </c>
      <c r="T643" s="36"/>
      <c r="U643" s="67" t="s">
        <v>31303</v>
      </c>
      <c r="V643" s="70" t="s">
        <v>30239</v>
      </c>
      <c r="W643" s="67" t="s">
        <v>30240</v>
      </c>
      <c r="X643" s="68">
        <v>1948</v>
      </c>
      <c r="Y643" s="69">
        <v>24302.86</v>
      </c>
      <c r="Z643" s="67" t="s">
        <v>31302</v>
      </c>
      <c r="BH643" s="85"/>
      <c r="BI643" s="86"/>
      <c r="BJ643" s="804"/>
      <c r="BK643" s="805"/>
      <c r="BL643" s="687"/>
      <c r="BM643" s="806"/>
      <c r="BN643" s="807"/>
      <c r="BO643" s="808"/>
      <c r="BP643" s="809"/>
      <c r="BQ643" s="810"/>
    </row>
    <row r="644" spans="1:69">
      <c r="A644" s="1">
        <v>2</v>
      </c>
      <c r="B644" s="20">
        <v>3</v>
      </c>
      <c r="C644" s="2" t="s">
        <v>2816</v>
      </c>
      <c r="D644" s="3" t="s">
        <v>2974</v>
      </c>
      <c r="E644" s="2" t="s">
        <v>2975</v>
      </c>
      <c r="F644" s="4">
        <v>1958</v>
      </c>
      <c r="G644" s="5">
        <v>23496</v>
      </c>
      <c r="H644" s="6"/>
      <c r="I644" s="7">
        <v>45169</v>
      </c>
      <c r="J644" s="8" t="s">
        <v>94</v>
      </c>
      <c r="K644" s="9">
        <v>4</v>
      </c>
      <c r="L644" s="7">
        <v>45167</v>
      </c>
      <c r="M644" s="10" t="s">
        <v>151</v>
      </c>
      <c r="N644" s="11" t="s">
        <v>152</v>
      </c>
      <c r="O644" s="12" t="s">
        <v>52</v>
      </c>
      <c r="P644" s="8" t="s">
        <v>153</v>
      </c>
      <c r="Q644" s="49" t="s">
        <v>54</v>
      </c>
      <c r="R644" s="13" t="s">
        <v>55</v>
      </c>
      <c r="S644" s="14" t="s">
        <v>2976</v>
      </c>
      <c r="T644" s="15"/>
      <c r="U644" s="50" t="s">
        <v>30705</v>
      </c>
      <c r="V644" s="65" t="s">
        <v>30241</v>
      </c>
      <c r="W644" s="50" t="s">
        <v>30706</v>
      </c>
      <c r="X644" s="51">
        <v>1958</v>
      </c>
      <c r="Y644" s="52">
        <v>24583.32</v>
      </c>
      <c r="Z644" s="50" t="s">
        <v>30242</v>
      </c>
      <c r="BH644" s="825"/>
      <c r="BI644" s="232"/>
      <c r="BJ644" s="796"/>
      <c r="BK644" s="797"/>
      <c r="BL644" s="688"/>
      <c r="BM644" s="799"/>
      <c r="BN644" s="800"/>
      <c r="BO644" s="801"/>
      <c r="BP644" s="802"/>
      <c r="BQ644" s="803"/>
    </row>
    <row r="645" spans="1:69" ht="18.75" customHeight="1">
      <c r="A645" s="1">
        <v>2</v>
      </c>
      <c r="B645" s="20">
        <v>4</v>
      </c>
      <c r="C645" s="2" t="s">
        <v>2816</v>
      </c>
      <c r="D645" s="3" t="s">
        <v>2977</v>
      </c>
      <c r="E645" s="2" t="s">
        <v>2978</v>
      </c>
      <c r="F645" s="4">
        <v>1958</v>
      </c>
      <c r="G645" s="5">
        <v>23496</v>
      </c>
      <c r="H645" s="6"/>
      <c r="I645" s="7">
        <v>45169</v>
      </c>
      <c r="J645" s="8" t="s">
        <v>100</v>
      </c>
      <c r="K645" s="9">
        <v>2</v>
      </c>
      <c r="L645" s="7">
        <v>45167</v>
      </c>
      <c r="M645" s="10" t="s">
        <v>798</v>
      </c>
      <c r="N645" s="11" t="s">
        <v>152</v>
      </c>
      <c r="O645" s="12" t="s">
        <v>52</v>
      </c>
      <c r="P645" s="2" t="s">
        <v>153</v>
      </c>
      <c r="Q645" s="49" t="s">
        <v>54</v>
      </c>
      <c r="R645" s="13" t="s">
        <v>55</v>
      </c>
      <c r="S645" s="14" t="s">
        <v>2979</v>
      </c>
      <c r="T645" s="15"/>
      <c r="U645" s="50" t="s">
        <v>31304</v>
      </c>
      <c r="V645" s="65" t="s">
        <v>30241</v>
      </c>
      <c r="W645" s="50" t="s">
        <v>30363</v>
      </c>
      <c r="X645" s="51">
        <v>1958</v>
      </c>
      <c r="Y645" s="52">
        <v>24583.439999999999</v>
      </c>
      <c r="Z645" s="50" t="s">
        <v>30242</v>
      </c>
      <c r="BH645" s="825"/>
      <c r="BI645" s="232"/>
      <c r="BJ645" s="796"/>
      <c r="BK645" s="797"/>
      <c r="BL645" s="688"/>
      <c r="BM645" s="799"/>
      <c r="BN645" s="800"/>
      <c r="BO645" s="825"/>
      <c r="BP645" s="802"/>
      <c r="BQ645" s="803"/>
    </row>
    <row r="646" spans="1:69">
      <c r="A646" s="1">
        <v>2</v>
      </c>
      <c r="B646" s="20">
        <v>5</v>
      </c>
      <c r="C646" s="2" t="s">
        <v>145</v>
      </c>
      <c r="D646" s="3" t="s">
        <v>2980</v>
      </c>
      <c r="E646" s="2" t="s">
        <v>2981</v>
      </c>
      <c r="F646" s="4">
        <v>1917</v>
      </c>
      <c r="G646" s="5">
        <v>23004</v>
      </c>
      <c r="H646" s="6"/>
      <c r="I646" s="7">
        <v>45169</v>
      </c>
      <c r="J646" s="8">
        <v>55</v>
      </c>
      <c r="K646" s="9">
        <v>3</v>
      </c>
      <c r="L646" s="7">
        <v>45168</v>
      </c>
      <c r="M646" s="10"/>
      <c r="N646" s="11" t="s">
        <v>95</v>
      </c>
      <c r="O646" s="12" t="s">
        <v>52</v>
      </c>
      <c r="P646" s="8" t="s">
        <v>83</v>
      </c>
      <c r="Q646" s="49" t="s">
        <v>84</v>
      </c>
      <c r="R646" s="13" t="s">
        <v>55</v>
      </c>
      <c r="S646" s="14" t="s">
        <v>2982</v>
      </c>
      <c r="T646" s="15"/>
      <c r="U646" s="50" t="s">
        <v>2980</v>
      </c>
      <c r="V646" s="65" t="s">
        <v>2983</v>
      </c>
      <c r="W646" s="50" t="s">
        <v>2984</v>
      </c>
      <c r="X646" s="51">
        <v>1917</v>
      </c>
      <c r="Y646" s="52">
        <v>23962.5</v>
      </c>
      <c r="Z646" s="50" t="s">
        <v>32811</v>
      </c>
      <c r="BH646" s="825"/>
      <c r="BI646" s="232"/>
      <c r="BJ646" s="796"/>
      <c r="BK646" s="797"/>
      <c r="BL646" s="688"/>
      <c r="BM646" s="799"/>
      <c r="BN646" s="800"/>
      <c r="BO646" s="801"/>
      <c r="BP646" s="802"/>
      <c r="BQ646" s="803"/>
    </row>
    <row r="647" spans="1:69">
      <c r="A647" s="1">
        <v>2</v>
      </c>
      <c r="B647" s="20">
        <v>6</v>
      </c>
      <c r="C647" s="2" t="s">
        <v>145</v>
      </c>
      <c r="D647" s="3" t="s">
        <v>2985</v>
      </c>
      <c r="E647" s="2" t="s">
        <v>2986</v>
      </c>
      <c r="F647" s="4">
        <v>1960</v>
      </c>
      <c r="G647" s="5">
        <v>23520</v>
      </c>
      <c r="H647" s="6"/>
      <c r="I647" s="7">
        <v>45169</v>
      </c>
      <c r="J647" s="8" t="s">
        <v>1609</v>
      </c>
      <c r="K647" s="9">
        <v>4</v>
      </c>
      <c r="L647" s="7">
        <v>45168</v>
      </c>
      <c r="M647" s="10"/>
      <c r="N647" s="11" t="s">
        <v>95</v>
      </c>
      <c r="O647" s="12" t="s">
        <v>52</v>
      </c>
      <c r="P647" s="2" t="s">
        <v>83</v>
      </c>
      <c r="Q647" s="49" t="s">
        <v>84</v>
      </c>
      <c r="R647" s="13" t="s">
        <v>55</v>
      </c>
      <c r="S647" s="14" t="s">
        <v>2987</v>
      </c>
      <c r="T647" s="15"/>
      <c r="U647" s="50" t="s">
        <v>2985</v>
      </c>
      <c r="V647" s="65" t="s">
        <v>2983</v>
      </c>
      <c r="W647" s="63" t="s">
        <v>2988</v>
      </c>
      <c r="X647" s="64">
        <v>1960</v>
      </c>
      <c r="Y647" s="52">
        <v>24500</v>
      </c>
      <c r="Z647" s="50" t="s">
        <v>30242</v>
      </c>
      <c r="BH647" s="825"/>
      <c r="BI647" s="232"/>
      <c r="BJ647" s="796"/>
      <c r="BK647" s="797"/>
      <c r="BL647" s="688"/>
      <c r="BM647" s="799"/>
      <c r="BN647" s="800"/>
      <c r="BO647" s="825"/>
      <c r="BP647" s="802"/>
      <c r="BQ647" s="803"/>
    </row>
    <row r="648" spans="1:69">
      <c r="A648" s="1">
        <v>2</v>
      </c>
      <c r="B648" s="20">
        <v>7</v>
      </c>
      <c r="C648" s="2" t="s">
        <v>103</v>
      </c>
      <c r="D648" s="3" t="s">
        <v>31305</v>
      </c>
      <c r="E648" s="2" t="s">
        <v>2989</v>
      </c>
      <c r="F648" s="4">
        <v>1960</v>
      </c>
      <c r="G648" s="5">
        <v>23520</v>
      </c>
      <c r="H648" s="6"/>
      <c r="I648" s="7">
        <v>45169</v>
      </c>
      <c r="J648" s="8" t="s">
        <v>2990</v>
      </c>
      <c r="K648" s="9">
        <v>2</v>
      </c>
      <c r="L648" s="7">
        <v>45168</v>
      </c>
      <c r="M648" s="10"/>
      <c r="N648" s="11" t="s">
        <v>82</v>
      </c>
      <c r="O648" s="12" t="s">
        <v>52</v>
      </c>
      <c r="P648" s="2" t="s">
        <v>83</v>
      </c>
      <c r="Q648" s="49" t="s">
        <v>84</v>
      </c>
      <c r="R648" s="13" t="s">
        <v>55</v>
      </c>
      <c r="S648" s="14" t="s">
        <v>2991</v>
      </c>
      <c r="T648" s="15"/>
      <c r="U648" s="50" t="s">
        <v>2992</v>
      </c>
      <c r="V648" s="65" t="s">
        <v>2983</v>
      </c>
      <c r="W648" s="63" t="s">
        <v>2993</v>
      </c>
      <c r="X648" s="64">
        <v>1960</v>
      </c>
      <c r="Y648" s="52">
        <v>24500</v>
      </c>
      <c r="Z648" s="50" t="s">
        <v>32811</v>
      </c>
      <c r="BH648" s="825"/>
      <c r="BI648" s="232"/>
      <c r="BJ648" s="796"/>
      <c r="BK648" s="797"/>
      <c r="BL648" s="688"/>
      <c r="BM648" s="799"/>
      <c r="BN648" s="800"/>
      <c r="BO648" s="825"/>
      <c r="BP648" s="802"/>
      <c r="BQ648" s="803"/>
    </row>
    <row r="649" spans="1:69">
      <c r="A649" s="1">
        <v>2</v>
      </c>
      <c r="B649" s="20">
        <v>8</v>
      </c>
      <c r="C649" s="2" t="s">
        <v>103</v>
      </c>
      <c r="D649" s="3" t="s">
        <v>2994</v>
      </c>
      <c r="E649" s="2" t="s">
        <v>2995</v>
      </c>
      <c r="F649" s="4">
        <v>1960</v>
      </c>
      <c r="G649" s="5">
        <v>23520</v>
      </c>
      <c r="H649" s="6"/>
      <c r="I649" s="7">
        <v>45169</v>
      </c>
      <c r="J649" s="8">
        <v>5</v>
      </c>
      <c r="K649" s="9">
        <v>4</v>
      </c>
      <c r="L649" s="7">
        <v>45168</v>
      </c>
      <c r="M649" s="10"/>
      <c r="N649" s="11" t="s">
        <v>82</v>
      </c>
      <c r="O649" s="12" t="s">
        <v>52</v>
      </c>
      <c r="P649" s="2" t="s">
        <v>83</v>
      </c>
      <c r="Q649" s="49" t="s">
        <v>84</v>
      </c>
      <c r="R649" s="13" t="s">
        <v>55</v>
      </c>
      <c r="S649" s="14" t="s">
        <v>2781</v>
      </c>
      <c r="T649" s="15"/>
      <c r="U649" s="50" t="s">
        <v>2994</v>
      </c>
      <c r="V649" s="65" t="s">
        <v>2983</v>
      </c>
      <c r="W649" s="63" t="s">
        <v>2996</v>
      </c>
      <c r="X649" s="64">
        <v>1960</v>
      </c>
      <c r="Y649" s="52">
        <v>24500</v>
      </c>
      <c r="Z649" s="50" t="s">
        <v>30242</v>
      </c>
      <c r="BH649" s="825"/>
      <c r="BI649" s="232"/>
      <c r="BJ649" s="796"/>
      <c r="BK649" s="797"/>
      <c r="BL649" s="688"/>
      <c r="BM649" s="799"/>
      <c r="BN649" s="800"/>
      <c r="BO649" s="825"/>
      <c r="BP649" s="802"/>
      <c r="BQ649" s="803"/>
    </row>
    <row r="650" spans="1:69">
      <c r="A650" s="20">
        <v>2</v>
      </c>
      <c r="B650" s="20">
        <v>9</v>
      </c>
      <c r="C650" s="2" t="s">
        <v>103</v>
      </c>
      <c r="D650" s="22" t="s">
        <v>2997</v>
      </c>
      <c r="E650" s="21" t="s">
        <v>2998</v>
      </c>
      <c r="F650" s="23">
        <v>1960</v>
      </c>
      <c r="G650" s="24">
        <v>23520</v>
      </c>
      <c r="H650" s="25"/>
      <c r="I650" s="26">
        <v>45169</v>
      </c>
      <c r="J650" s="32" t="s">
        <v>1669</v>
      </c>
      <c r="K650" s="28">
        <v>3</v>
      </c>
      <c r="L650" s="26">
        <v>45168</v>
      </c>
      <c r="M650" s="29"/>
      <c r="N650" s="30" t="s">
        <v>82</v>
      </c>
      <c r="O650" s="31" t="s">
        <v>52</v>
      </c>
      <c r="P650" s="32" t="s">
        <v>83</v>
      </c>
      <c r="Q650" s="66" t="s">
        <v>84</v>
      </c>
      <c r="R650" s="34" t="s">
        <v>55</v>
      </c>
      <c r="S650" s="35" t="s">
        <v>2999</v>
      </c>
      <c r="T650" s="36"/>
      <c r="U650" s="67" t="s">
        <v>2997</v>
      </c>
      <c r="V650" s="65" t="s">
        <v>2983</v>
      </c>
      <c r="W650" s="67" t="s">
        <v>3000</v>
      </c>
      <c r="X650" s="64">
        <v>1960</v>
      </c>
      <c r="Y650" s="52">
        <v>24500</v>
      </c>
      <c r="Z650" s="50" t="s">
        <v>30242</v>
      </c>
      <c r="BH650" s="825"/>
      <c r="BI650" s="86"/>
      <c r="BJ650" s="804"/>
      <c r="BK650" s="805"/>
      <c r="BL650" s="687"/>
      <c r="BM650" s="806"/>
      <c r="BN650" s="807"/>
      <c r="BO650" s="808"/>
      <c r="BP650" s="809"/>
      <c r="BQ650" s="810"/>
    </row>
    <row r="651" spans="1:69">
      <c r="A651" s="20">
        <v>2</v>
      </c>
      <c r="B651" s="20">
        <v>10</v>
      </c>
      <c r="C651" s="21" t="s">
        <v>402</v>
      </c>
      <c r="D651" s="22" t="s">
        <v>3001</v>
      </c>
      <c r="E651" s="21" t="s">
        <v>3002</v>
      </c>
      <c r="F651" s="23">
        <v>1916</v>
      </c>
      <c r="G651" s="24">
        <v>22992</v>
      </c>
      <c r="H651" s="25"/>
      <c r="I651" s="26">
        <v>45169</v>
      </c>
      <c r="J651" s="32">
        <v>67</v>
      </c>
      <c r="K651" s="28">
        <v>1</v>
      </c>
      <c r="L651" s="26">
        <v>45168</v>
      </c>
      <c r="M651" s="29"/>
      <c r="N651" s="11" t="s">
        <v>406</v>
      </c>
      <c r="O651" s="31" t="s">
        <v>52</v>
      </c>
      <c r="P651" s="32" t="s">
        <v>407</v>
      </c>
      <c r="Q651" s="66" t="s">
        <v>84</v>
      </c>
      <c r="R651" s="34" t="s">
        <v>55</v>
      </c>
      <c r="S651" s="35" t="s">
        <v>3003</v>
      </c>
      <c r="T651" s="36"/>
      <c r="U651" s="67" t="s">
        <v>3001</v>
      </c>
      <c r="V651" s="67" t="s">
        <v>2965</v>
      </c>
      <c r="W651" s="67" t="s">
        <v>3004</v>
      </c>
      <c r="X651" s="68">
        <v>1916</v>
      </c>
      <c r="Y651" s="69">
        <v>24509.47</v>
      </c>
      <c r="Z651" s="50" t="s">
        <v>32811</v>
      </c>
      <c r="BH651" s="85"/>
      <c r="BI651" s="86"/>
      <c r="BJ651" s="804"/>
      <c r="BK651" s="805"/>
      <c r="BL651" s="687"/>
      <c r="BM651" s="799"/>
      <c r="BN651" s="807"/>
      <c r="BO651" s="808"/>
      <c r="BP651" s="809"/>
      <c r="BQ651" s="810"/>
    </row>
    <row r="652" spans="1:69">
      <c r="A652" s="1">
        <v>2</v>
      </c>
      <c r="B652" s="20">
        <v>11</v>
      </c>
      <c r="C652" s="2" t="s">
        <v>402</v>
      </c>
      <c r="D652" s="3" t="s">
        <v>3005</v>
      </c>
      <c r="E652" s="2" t="s">
        <v>3006</v>
      </c>
      <c r="F652" s="4">
        <v>1916</v>
      </c>
      <c r="G652" s="5">
        <v>22992</v>
      </c>
      <c r="H652" s="6"/>
      <c r="I652" s="7">
        <v>45169</v>
      </c>
      <c r="J652" s="8" t="s">
        <v>1685</v>
      </c>
      <c r="K652" s="9">
        <v>1</v>
      </c>
      <c r="L652" s="7">
        <v>45168</v>
      </c>
      <c r="M652" s="10"/>
      <c r="N652" s="11" t="s">
        <v>406</v>
      </c>
      <c r="O652" s="12" t="s">
        <v>52</v>
      </c>
      <c r="P652" s="8" t="s">
        <v>407</v>
      </c>
      <c r="Q652" s="49" t="s">
        <v>84</v>
      </c>
      <c r="R652" s="13" t="s">
        <v>55</v>
      </c>
      <c r="S652" s="14" t="s">
        <v>3007</v>
      </c>
      <c r="T652" s="15"/>
      <c r="U652" s="50" t="s">
        <v>3005</v>
      </c>
      <c r="V652" s="50" t="s">
        <v>2965</v>
      </c>
      <c r="W652" s="50" t="s">
        <v>3008</v>
      </c>
      <c r="X652" s="51">
        <v>1916</v>
      </c>
      <c r="Y652" s="52">
        <v>24509.47</v>
      </c>
      <c r="Z652" s="50" t="s">
        <v>2967</v>
      </c>
      <c r="BH652" s="825"/>
      <c r="BI652" s="232"/>
      <c r="BJ652" s="796"/>
      <c r="BK652" s="797"/>
      <c r="BL652" s="688"/>
      <c r="BM652" s="799"/>
      <c r="BN652" s="800"/>
      <c r="BO652" s="801"/>
      <c r="BP652" s="802"/>
      <c r="BQ652" s="803"/>
    </row>
    <row r="653" spans="1:69">
      <c r="A653" s="1">
        <v>1</v>
      </c>
      <c r="B653" s="20">
        <v>3</v>
      </c>
      <c r="C653" s="2" t="s">
        <v>2738</v>
      </c>
      <c r="D653" s="3" t="s">
        <v>3009</v>
      </c>
      <c r="E653" s="2" t="s">
        <v>3010</v>
      </c>
      <c r="F653" s="4">
        <v>2300</v>
      </c>
      <c r="G653" s="5">
        <v>23000</v>
      </c>
      <c r="H653" s="6"/>
      <c r="I653" s="7">
        <v>45174</v>
      </c>
      <c r="J653" s="8" t="s">
        <v>1687</v>
      </c>
      <c r="K653" s="9">
        <v>3</v>
      </c>
      <c r="L653" s="26">
        <v>45168</v>
      </c>
      <c r="M653" s="10"/>
      <c r="N653" s="11" t="s">
        <v>120</v>
      </c>
      <c r="O653" s="12" t="s">
        <v>52</v>
      </c>
      <c r="P653" s="8" t="s">
        <v>121</v>
      </c>
      <c r="Q653" s="49" t="s">
        <v>84</v>
      </c>
      <c r="R653" s="13" t="s">
        <v>164</v>
      </c>
      <c r="S653" s="14" t="s">
        <v>3011</v>
      </c>
      <c r="T653" s="15"/>
      <c r="U653" s="50" t="s">
        <v>3009</v>
      </c>
      <c r="V653" s="65" t="s">
        <v>2965</v>
      </c>
      <c r="W653" s="50" t="s">
        <v>3012</v>
      </c>
      <c r="X653" s="51">
        <v>2300</v>
      </c>
      <c r="Y653" s="52">
        <v>23805</v>
      </c>
      <c r="Z653" s="50" t="s">
        <v>30242</v>
      </c>
      <c r="BH653" s="825"/>
      <c r="BI653" s="232"/>
      <c r="BJ653" s="796"/>
      <c r="BK653" s="797"/>
      <c r="BL653" s="688"/>
      <c r="BM653" s="799"/>
      <c r="BN653" s="800"/>
      <c r="BO653" s="801"/>
      <c r="BP653" s="802"/>
      <c r="BQ653" s="803"/>
    </row>
    <row r="654" spans="1:69">
      <c r="A654" s="20">
        <v>1</v>
      </c>
      <c r="B654" s="20">
        <v>49</v>
      </c>
      <c r="C654" s="21" t="s">
        <v>78</v>
      </c>
      <c r="D654" s="22" t="s">
        <v>3013</v>
      </c>
      <c r="E654" s="21" t="s">
        <v>3014</v>
      </c>
      <c r="F654" s="23">
        <v>1566</v>
      </c>
      <c r="G654" s="24">
        <v>23490</v>
      </c>
      <c r="H654" s="25"/>
      <c r="I654" s="26">
        <v>45174</v>
      </c>
      <c r="J654" s="32" t="s">
        <v>30707</v>
      </c>
      <c r="K654" s="28">
        <v>4</v>
      </c>
      <c r="L654" s="26">
        <v>45171</v>
      </c>
      <c r="M654" s="29"/>
      <c r="N654" s="30" t="s">
        <v>152</v>
      </c>
      <c r="O654" s="31" t="s">
        <v>52</v>
      </c>
      <c r="P654" s="32" t="s">
        <v>3015</v>
      </c>
      <c r="Q654" s="66" t="s">
        <v>54</v>
      </c>
      <c r="R654" s="34" t="s">
        <v>55</v>
      </c>
      <c r="S654" s="35" t="s">
        <v>3016</v>
      </c>
      <c r="T654" s="36"/>
      <c r="U654" s="67" t="s">
        <v>3013</v>
      </c>
      <c r="V654" s="70" t="s">
        <v>986</v>
      </c>
      <c r="W654" s="67" t="s">
        <v>3017</v>
      </c>
      <c r="X654" s="68">
        <v>1566</v>
      </c>
      <c r="Y654" s="69">
        <v>24168.17</v>
      </c>
      <c r="Z654" s="67" t="s">
        <v>30243</v>
      </c>
      <c r="BH654" s="85"/>
      <c r="BI654" s="86"/>
      <c r="BJ654" s="804"/>
      <c r="BK654" s="805"/>
      <c r="BL654" s="687"/>
      <c r="BM654" s="806"/>
      <c r="BN654" s="807"/>
      <c r="BO654" s="808"/>
      <c r="BP654" s="809"/>
      <c r="BQ654" s="810"/>
    </row>
    <row r="655" spans="1:69">
      <c r="A655" s="1">
        <v>1</v>
      </c>
      <c r="B655" s="20">
        <v>1</v>
      </c>
      <c r="C655" s="2" t="s">
        <v>145</v>
      </c>
      <c r="D655" s="3" t="s">
        <v>3018</v>
      </c>
      <c r="E655" s="2" t="s">
        <v>3019</v>
      </c>
      <c r="F655" s="4">
        <v>1980</v>
      </c>
      <c r="G655" s="5">
        <v>23760</v>
      </c>
      <c r="H655" s="6"/>
      <c r="I655" s="7">
        <v>45175</v>
      </c>
      <c r="J655" s="8" t="s">
        <v>3020</v>
      </c>
      <c r="K655" s="9">
        <v>3</v>
      </c>
      <c r="L655" s="7">
        <v>45171</v>
      </c>
      <c r="M655" s="10"/>
      <c r="N655" s="11" t="s">
        <v>1174</v>
      </c>
      <c r="O655" s="12" t="s">
        <v>52</v>
      </c>
      <c r="P655" s="8" t="s">
        <v>53</v>
      </c>
      <c r="Q655" s="49" t="s">
        <v>54</v>
      </c>
      <c r="R655" s="13" t="s">
        <v>55</v>
      </c>
      <c r="S655" s="14" t="s">
        <v>3021</v>
      </c>
      <c r="T655" s="15"/>
      <c r="U655" s="50" t="s">
        <v>3018</v>
      </c>
      <c r="V655" s="65" t="s">
        <v>986</v>
      </c>
      <c r="W655" s="50" t="s">
        <v>3022</v>
      </c>
      <c r="X655" s="51">
        <v>1980</v>
      </c>
      <c r="Y655" s="52">
        <v>24948</v>
      </c>
      <c r="Z655" s="50" t="s">
        <v>3023</v>
      </c>
      <c r="BH655" s="825"/>
      <c r="BI655" s="232"/>
      <c r="BJ655" s="796"/>
      <c r="BK655" s="797"/>
      <c r="BL655" s="688"/>
      <c r="BM655" s="799"/>
      <c r="BN655" s="800"/>
      <c r="BO655" s="801"/>
      <c r="BP655" s="802"/>
      <c r="BQ655" s="803"/>
    </row>
    <row r="656" spans="1:69">
      <c r="A656" s="1">
        <v>1</v>
      </c>
      <c r="B656" s="20">
        <v>2</v>
      </c>
      <c r="C656" s="2" t="s">
        <v>145</v>
      </c>
      <c r="D656" s="3" t="s">
        <v>3024</v>
      </c>
      <c r="E656" s="2" t="s">
        <v>3025</v>
      </c>
      <c r="F656" s="4">
        <v>1980</v>
      </c>
      <c r="G656" s="5">
        <v>23760</v>
      </c>
      <c r="H656" s="6" t="s">
        <v>168</v>
      </c>
      <c r="I656" s="26">
        <v>45175</v>
      </c>
      <c r="J656" s="8" t="s">
        <v>615</v>
      </c>
      <c r="K656" s="9">
        <v>2</v>
      </c>
      <c r="L656" s="7">
        <v>45171</v>
      </c>
      <c r="M656" s="10"/>
      <c r="N656" s="11" t="s">
        <v>185</v>
      </c>
      <c r="O656" s="12" t="s">
        <v>52</v>
      </c>
      <c r="P656" s="8" t="s">
        <v>53</v>
      </c>
      <c r="Q656" s="49" t="s">
        <v>54</v>
      </c>
      <c r="R656" s="13" t="s">
        <v>55</v>
      </c>
      <c r="S656" s="14" t="s">
        <v>3026</v>
      </c>
      <c r="T656" s="15"/>
      <c r="U656" s="50" t="s">
        <v>3024</v>
      </c>
      <c r="V656" s="65" t="s">
        <v>986</v>
      </c>
      <c r="W656" s="50" t="s">
        <v>3027</v>
      </c>
      <c r="X656" s="51">
        <v>1980</v>
      </c>
      <c r="Y656" s="52">
        <v>24948</v>
      </c>
      <c r="Z656" s="50" t="s">
        <v>3023</v>
      </c>
      <c r="BH656" s="825"/>
      <c r="BI656" s="232"/>
      <c r="BJ656" s="796"/>
      <c r="BK656" s="797"/>
      <c r="BL656" s="687"/>
      <c r="BM656" s="799"/>
      <c r="BN656" s="800"/>
      <c r="BO656" s="801"/>
      <c r="BP656" s="802"/>
      <c r="BQ656" s="803"/>
    </row>
    <row r="657" spans="1:69" ht="45">
      <c r="A657" s="20">
        <v>1</v>
      </c>
      <c r="B657" s="20">
        <v>1</v>
      </c>
      <c r="C657" s="21" t="s">
        <v>48</v>
      </c>
      <c r="D657" s="22" t="s">
        <v>6975</v>
      </c>
      <c r="E657" s="21" t="s">
        <v>30244</v>
      </c>
      <c r="F657" s="23">
        <v>1980</v>
      </c>
      <c r="G657" s="24">
        <v>23760</v>
      </c>
      <c r="H657" s="25" t="s">
        <v>168</v>
      </c>
      <c r="I657" s="26">
        <v>45176</v>
      </c>
      <c r="J657" s="32" t="s">
        <v>30245</v>
      </c>
      <c r="K657" s="28">
        <v>1</v>
      </c>
      <c r="L657" s="26" t="s">
        <v>30708</v>
      </c>
      <c r="M657" s="29"/>
      <c r="N657" s="30" t="s">
        <v>31306</v>
      </c>
      <c r="O657" s="31" t="s">
        <v>52</v>
      </c>
      <c r="P657" s="32" t="s">
        <v>31307</v>
      </c>
      <c r="Q657" s="66" t="s">
        <v>54</v>
      </c>
      <c r="R657" s="13" t="s">
        <v>55</v>
      </c>
      <c r="S657" s="35" t="s">
        <v>31308</v>
      </c>
      <c r="T657" s="36"/>
      <c r="U657" s="67" t="s">
        <v>3028</v>
      </c>
      <c r="V657" s="70" t="s">
        <v>3029</v>
      </c>
      <c r="W657" s="67" t="s">
        <v>3030</v>
      </c>
      <c r="X657" s="68">
        <v>1980</v>
      </c>
      <c r="Y657" s="69">
        <v>24971.759999999998</v>
      </c>
      <c r="Z657" s="67" t="s">
        <v>3031</v>
      </c>
      <c r="BH657" s="85"/>
      <c r="BI657" s="86"/>
      <c r="BJ657" s="804"/>
      <c r="BK657" s="805"/>
      <c r="BL657" s="687"/>
      <c r="BM657" s="806"/>
      <c r="BN657" s="807"/>
      <c r="BO657" s="808"/>
      <c r="BP657" s="809"/>
      <c r="BQ657" s="803"/>
    </row>
    <row r="658" spans="1:69">
      <c r="A658" s="1">
        <v>0</v>
      </c>
      <c r="B658" s="20">
        <v>2</v>
      </c>
      <c r="C658" s="2" t="s">
        <v>145</v>
      </c>
      <c r="D658" s="3" t="s">
        <v>3032</v>
      </c>
      <c r="E658" s="2" t="s">
        <v>3033</v>
      </c>
      <c r="F658" s="4">
        <v>1960</v>
      </c>
      <c r="G658" s="5">
        <v>23520</v>
      </c>
      <c r="H658" s="6"/>
      <c r="I658" s="7">
        <v>45177</v>
      </c>
      <c r="J658" s="8" t="s">
        <v>31309</v>
      </c>
      <c r="K658" s="9">
        <v>3</v>
      </c>
      <c r="L658" s="7">
        <v>45176</v>
      </c>
      <c r="M658" s="10"/>
      <c r="N658" s="11" t="s">
        <v>95</v>
      </c>
      <c r="O658" s="12" t="s">
        <v>52</v>
      </c>
      <c r="P658" s="8" t="s">
        <v>83</v>
      </c>
      <c r="Q658" s="49" t="s">
        <v>84</v>
      </c>
      <c r="R658" s="13" t="s">
        <v>55</v>
      </c>
      <c r="S658" s="14" t="s">
        <v>3034</v>
      </c>
      <c r="T658" s="49"/>
      <c r="U658" s="50" t="s">
        <v>30246</v>
      </c>
      <c r="V658" s="50" t="s">
        <v>30247</v>
      </c>
      <c r="W658" s="50" t="s">
        <v>32812</v>
      </c>
      <c r="X658" s="51">
        <v>1960</v>
      </c>
      <c r="Y658" s="52">
        <v>24500</v>
      </c>
      <c r="Z658" s="50" t="s">
        <v>32813</v>
      </c>
      <c r="BH658" s="825"/>
      <c r="BI658" s="232"/>
      <c r="BJ658" s="796"/>
      <c r="BK658" s="797"/>
      <c r="BL658" s="688"/>
      <c r="BM658" s="799"/>
      <c r="BN658" s="800"/>
      <c r="BO658" s="801"/>
      <c r="BP658" s="802"/>
      <c r="BQ658" s="803"/>
    </row>
    <row r="659" spans="1:69">
      <c r="A659" s="20">
        <v>0</v>
      </c>
      <c r="B659" s="20">
        <v>3</v>
      </c>
      <c r="C659" s="21" t="s">
        <v>145</v>
      </c>
      <c r="D659" s="22" t="s">
        <v>3035</v>
      </c>
      <c r="E659" s="21" t="s">
        <v>3036</v>
      </c>
      <c r="F659" s="23">
        <v>1917</v>
      </c>
      <c r="G659" s="24">
        <v>23004</v>
      </c>
      <c r="H659" s="25"/>
      <c r="I659" s="26">
        <v>45177</v>
      </c>
      <c r="J659" s="32" t="s">
        <v>3037</v>
      </c>
      <c r="K659" s="28">
        <v>4</v>
      </c>
      <c r="L659" s="26">
        <v>45176</v>
      </c>
      <c r="M659" s="29"/>
      <c r="N659" s="30" t="s">
        <v>95</v>
      </c>
      <c r="O659" s="31" t="s">
        <v>52</v>
      </c>
      <c r="P659" s="32" t="s">
        <v>83</v>
      </c>
      <c r="Q659" s="66" t="s">
        <v>84</v>
      </c>
      <c r="R659" s="34" t="s">
        <v>55</v>
      </c>
      <c r="S659" s="35" t="s">
        <v>3038</v>
      </c>
      <c r="T659" s="36"/>
      <c r="U659" s="67" t="s">
        <v>30249</v>
      </c>
      <c r="V659" s="67" t="s">
        <v>30247</v>
      </c>
      <c r="W659" s="67" t="s">
        <v>30250</v>
      </c>
      <c r="X659" s="68">
        <v>1917</v>
      </c>
      <c r="Y659" s="69">
        <v>23962.5</v>
      </c>
      <c r="Z659" s="67" t="s">
        <v>30248</v>
      </c>
      <c r="BH659" s="85"/>
      <c r="BI659" s="86"/>
      <c r="BJ659" s="804"/>
      <c r="BK659" s="805"/>
      <c r="BL659" s="687"/>
      <c r="BM659" s="806"/>
      <c r="BN659" s="807"/>
      <c r="BO659" s="808"/>
      <c r="BP659" s="809"/>
      <c r="BQ659" s="810"/>
    </row>
    <row r="660" spans="1:69">
      <c r="A660" s="1">
        <v>0</v>
      </c>
      <c r="B660" s="20">
        <v>4</v>
      </c>
      <c r="C660" s="2" t="s">
        <v>145</v>
      </c>
      <c r="D660" s="3" t="s">
        <v>3039</v>
      </c>
      <c r="E660" s="2" t="s">
        <v>3040</v>
      </c>
      <c r="F660" s="4">
        <v>1917</v>
      </c>
      <c r="G660" s="5">
        <v>23004</v>
      </c>
      <c r="H660" s="6"/>
      <c r="I660" s="7">
        <v>45177</v>
      </c>
      <c r="J660" s="8">
        <v>14</v>
      </c>
      <c r="K660" s="9">
        <v>2</v>
      </c>
      <c r="L660" s="7">
        <v>45176</v>
      </c>
      <c r="M660" s="10"/>
      <c r="N660" s="11" t="s">
        <v>95</v>
      </c>
      <c r="O660" s="12" t="s">
        <v>52</v>
      </c>
      <c r="P660" s="2" t="s">
        <v>83</v>
      </c>
      <c r="Q660" s="49" t="s">
        <v>84</v>
      </c>
      <c r="R660" s="13" t="s">
        <v>55</v>
      </c>
      <c r="S660" s="14" t="s">
        <v>3041</v>
      </c>
      <c r="T660" s="15"/>
      <c r="U660" s="50" t="s">
        <v>32814</v>
      </c>
      <c r="V660" s="65" t="s">
        <v>30247</v>
      </c>
      <c r="W660" s="50" t="s">
        <v>30709</v>
      </c>
      <c r="X660" s="51">
        <v>1917</v>
      </c>
      <c r="Y660" s="52">
        <v>23962.5</v>
      </c>
      <c r="Z660" s="50" t="s">
        <v>30248</v>
      </c>
      <c r="BH660" s="825"/>
      <c r="BI660" s="232"/>
      <c r="BJ660" s="796"/>
      <c r="BK660" s="797"/>
      <c r="BL660" s="688"/>
      <c r="BM660" s="799"/>
      <c r="BN660" s="800"/>
      <c r="BO660" s="825"/>
      <c r="BP660" s="802"/>
      <c r="BQ660" s="803"/>
    </row>
    <row r="661" spans="1:69">
      <c r="A661" s="1">
        <v>0</v>
      </c>
      <c r="B661" s="20">
        <v>9</v>
      </c>
      <c r="C661" s="2" t="s">
        <v>275</v>
      </c>
      <c r="D661" s="3" t="s">
        <v>3042</v>
      </c>
      <c r="E661" s="2" t="s">
        <v>3043</v>
      </c>
      <c r="F661" s="4">
        <v>1951</v>
      </c>
      <c r="G661" s="5">
        <v>23412</v>
      </c>
      <c r="H661" s="6"/>
      <c r="I661" s="7">
        <v>45177</v>
      </c>
      <c r="J661" s="8" t="s">
        <v>30647</v>
      </c>
      <c r="K661" s="9">
        <v>2</v>
      </c>
      <c r="L661" s="7">
        <v>45176</v>
      </c>
      <c r="M661" s="10" t="s">
        <v>176</v>
      </c>
      <c r="N661" s="11" t="s">
        <v>177</v>
      </c>
      <c r="O661" s="12" t="s">
        <v>52</v>
      </c>
      <c r="P661" s="2" t="s">
        <v>74</v>
      </c>
      <c r="Q661" s="49" t="s">
        <v>54</v>
      </c>
      <c r="R661" s="13" t="s">
        <v>55</v>
      </c>
      <c r="S661" s="14" t="s">
        <v>3044</v>
      </c>
      <c r="T661" s="15"/>
      <c r="U661" s="50" t="s">
        <v>31310</v>
      </c>
      <c r="V661" s="65" t="s">
        <v>30247</v>
      </c>
      <c r="W661" s="63" t="s">
        <v>30251</v>
      </c>
      <c r="X661" s="64">
        <v>1951</v>
      </c>
      <c r="Y661" s="52">
        <v>24340.3</v>
      </c>
      <c r="Z661" s="50" t="s">
        <v>30248</v>
      </c>
      <c r="BH661" s="825"/>
      <c r="BI661" s="232"/>
      <c r="BJ661" s="796"/>
      <c r="BK661" s="797"/>
      <c r="BL661" s="688"/>
      <c r="BM661" s="799"/>
      <c r="BN661" s="800"/>
      <c r="BO661" s="825"/>
      <c r="BP661" s="802"/>
      <c r="BQ661" s="803"/>
    </row>
    <row r="662" spans="1:69">
      <c r="A662" s="1">
        <v>0</v>
      </c>
      <c r="B662" s="20">
        <v>8</v>
      </c>
      <c r="C662" s="2" t="s">
        <v>275</v>
      </c>
      <c r="D662" s="3" t="s">
        <v>32815</v>
      </c>
      <c r="E662" s="2" t="s">
        <v>3045</v>
      </c>
      <c r="F662" s="4">
        <v>1939</v>
      </c>
      <c r="G662" s="5">
        <v>23268</v>
      </c>
      <c r="H662" s="6"/>
      <c r="I662" s="7">
        <v>45177</v>
      </c>
      <c r="J662" s="8" t="s">
        <v>32816</v>
      </c>
      <c r="K662" s="9">
        <v>2</v>
      </c>
      <c r="L662" s="7">
        <v>45176</v>
      </c>
      <c r="M662" s="10" t="s">
        <v>176</v>
      </c>
      <c r="N662" s="11" t="s">
        <v>177</v>
      </c>
      <c r="O662" s="12" t="s">
        <v>52</v>
      </c>
      <c r="P662" s="2" t="s">
        <v>74</v>
      </c>
      <c r="Q662" s="49" t="s">
        <v>54</v>
      </c>
      <c r="R662" s="13" t="s">
        <v>55</v>
      </c>
      <c r="S662" s="14" t="s">
        <v>3046</v>
      </c>
      <c r="T662" s="15"/>
      <c r="U662" s="50" t="s">
        <v>32815</v>
      </c>
      <c r="V662" s="65" t="s">
        <v>30247</v>
      </c>
      <c r="W662" s="63" t="s">
        <v>30710</v>
      </c>
      <c r="X662" s="64">
        <v>1939</v>
      </c>
      <c r="Y662" s="52">
        <v>24190.59</v>
      </c>
      <c r="Z662" s="50" t="s">
        <v>30248</v>
      </c>
      <c r="BH662" s="825"/>
      <c r="BI662" s="232"/>
      <c r="BJ662" s="796"/>
      <c r="BK662" s="797"/>
      <c r="BL662" s="688"/>
      <c r="BM662" s="799"/>
      <c r="BN662" s="800"/>
      <c r="BO662" s="825"/>
      <c r="BP662" s="802"/>
      <c r="BQ662" s="803"/>
    </row>
    <row r="663" spans="1:69" ht="22.5">
      <c r="A663" s="1">
        <v>0</v>
      </c>
      <c r="B663" s="20">
        <v>10</v>
      </c>
      <c r="C663" s="2" t="s">
        <v>103</v>
      </c>
      <c r="D663" s="3" t="s">
        <v>3047</v>
      </c>
      <c r="E663" s="2" t="s">
        <v>3048</v>
      </c>
      <c r="F663" s="4">
        <v>1500</v>
      </c>
      <c r="G663" s="5">
        <v>22500</v>
      </c>
      <c r="H663" s="6" t="s">
        <v>254</v>
      </c>
      <c r="I663" s="7">
        <v>45177</v>
      </c>
      <c r="J663" s="8" t="s">
        <v>316</v>
      </c>
      <c r="K663" s="9">
        <v>1</v>
      </c>
      <c r="L663" s="7">
        <v>45176</v>
      </c>
      <c r="M663" s="10"/>
      <c r="N663" s="11" t="s">
        <v>477</v>
      </c>
      <c r="O663" s="12" t="s">
        <v>52</v>
      </c>
      <c r="P663" s="8" t="s">
        <v>121</v>
      </c>
      <c r="Q663" s="49" t="s">
        <v>3049</v>
      </c>
      <c r="R663" s="13" t="s">
        <v>55</v>
      </c>
      <c r="S663" s="14" t="s">
        <v>3050</v>
      </c>
      <c r="T663" s="15"/>
      <c r="U663" s="50" t="s">
        <v>31311</v>
      </c>
      <c r="V663" s="50" t="s">
        <v>30247</v>
      </c>
      <c r="W663" s="50" t="s">
        <v>32817</v>
      </c>
      <c r="X663" s="51">
        <v>1500</v>
      </c>
      <c r="Y663" s="52">
        <v>23467.5</v>
      </c>
      <c r="Z663" s="50" t="s">
        <v>30248</v>
      </c>
      <c r="BH663" s="825"/>
      <c r="BI663" s="232"/>
      <c r="BJ663" s="796"/>
      <c r="BK663" s="797"/>
      <c r="BL663" s="688"/>
      <c r="BM663" s="799"/>
      <c r="BN663" s="800"/>
      <c r="BO663" s="801"/>
      <c r="BP663" s="802"/>
      <c r="BQ663" s="803"/>
    </row>
    <row r="664" spans="1:69">
      <c r="A664" s="20">
        <v>1</v>
      </c>
      <c r="B664" s="20"/>
      <c r="C664" s="21" t="s">
        <v>145</v>
      </c>
      <c r="D664" s="22" t="s">
        <v>3051</v>
      </c>
      <c r="E664" s="21" t="s">
        <v>3052</v>
      </c>
      <c r="F664" s="23">
        <v>1957</v>
      </c>
      <c r="G664" s="24">
        <f>F664*12</f>
        <v>23484</v>
      </c>
      <c r="H664" s="25"/>
      <c r="I664" s="26">
        <v>45177</v>
      </c>
      <c r="J664" s="32" t="s">
        <v>1692</v>
      </c>
      <c r="K664" s="28">
        <v>2</v>
      </c>
      <c r="L664" s="26">
        <v>2023</v>
      </c>
      <c r="M664" s="29" t="s">
        <v>30142</v>
      </c>
      <c r="N664" s="30" t="s">
        <v>30711</v>
      </c>
      <c r="O664" s="31" t="s">
        <v>52</v>
      </c>
      <c r="P664" s="32" t="s">
        <v>31108</v>
      </c>
      <c r="Q664" s="49" t="s">
        <v>54</v>
      </c>
      <c r="R664" s="34" t="s">
        <v>55</v>
      </c>
      <c r="S664" s="35" t="s">
        <v>32818</v>
      </c>
      <c r="T664" s="36"/>
      <c r="U664" s="67" t="s">
        <v>3051</v>
      </c>
      <c r="V664" s="70" t="s">
        <v>932</v>
      </c>
      <c r="W664" s="71" t="s">
        <v>3053</v>
      </c>
      <c r="X664" s="72">
        <v>1957</v>
      </c>
      <c r="Y664" s="69">
        <v>24415.14</v>
      </c>
      <c r="Z664" s="67" t="s">
        <v>3054</v>
      </c>
      <c r="BH664" s="85"/>
      <c r="BI664" s="86"/>
      <c r="BJ664" s="804"/>
      <c r="BK664" s="805"/>
      <c r="BL664" s="687"/>
      <c r="BM664" s="806"/>
      <c r="BN664" s="807"/>
      <c r="BO664" s="808"/>
      <c r="BP664" s="802"/>
      <c r="BQ664" s="810"/>
    </row>
    <row r="665" spans="1:69">
      <c r="A665" s="1">
        <v>1</v>
      </c>
      <c r="B665" s="20"/>
      <c r="C665" s="2" t="s">
        <v>145</v>
      </c>
      <c r="D665" s="3" t="s">
        <v>3055</v>
      </c>
      <c r="E665" s="2" t="s">
        <v>3056</v>
      </c>
      <c r="F665" s="4">
        <v>1939</v>
      </c>
      <c r="G665" s="24">
        <f>F665*12</f>
        <v>23268</v>
      </c>
      <c r="H665" s="6"/>
      <c r="I665" s="7">
        <v>45177</v>
      </c>
      <c r="J665" s="8">
        <v>170</v>
      </c>
      <c r="K665" s="28">
        <v>4</v>
      </c>
      <c r="L665" s="7">
        <v>2023</v>
      </c>
      <c r="M665" s="29" t="s">
        <v>30142</v>
      </c>
      <c r="N665" s="30" t="s">
        <v>30711</v>
      </c>
      <c r="O665" s="31" t="s">
        <v>52</v>
      </c>
      <c r="P665" s="21" t="s">
        <v>31108</v>
      </c>
      <c r="Q665" s="49" t="s">
        <v>54</v>
      </c>
      <c r="R665" s="34" t="s">
        <v>55</v>
      </c>
      <c r="S665" s="35" t="s">
        <v>30712</v>
      </c>
      <c r="T665" s="15"/>
      <c r="U665" s="50" t="s">
        <v>3055</v>
      </c>
      <c r="V665" s="65" t="s">
        <v>932</v>
      </c>
      <c r="W665" s="50" t="s">
        <v>3057</v>
      </c>
      <c r="X665" s="64">
        <v>1939</v>
      </c>
      <c r="Y665" s="52">
        <v>24190.58</v>
      </c>
      <c r="Z665" s="50" t="s">
        <v>3054</v>
      </c>
      <c r="BH665" s="825"/>
      <c r="BI665" s="232"/>
      <c r="BJ665" s="796"/>
      <c r="BK665" s="797"/>
      <c r="BL665" s="688"/>
      <c r="BM665" s="806"/>
      <c r="BN665" s="807"/>
      <c r="BO665" s="85"/>
      <c r="BP665" s="802"/>
      <c r="BQ665" s="810"/>
    </row>
    <row r="666" spans="1:69">
      <c r="A666" s="1">
        <v>1</v>
      </c>
      <c r="B666" s="20">
        <v>5</v>
      </c>
      <c r="C666" s="2" t="s">
        <v>145</v>
      </c>
      <c r="D666" s="3" t="s">
        <v>3058</v>
      </c>
      <c r="E666" s="2" t="s">
        <v>3059</v>
      </c>
      <c r="F666" s="4">
        <v>1960</v>
      </c>
      <c r="G666" s="5">
        <v>23520</v>
      </c>
      <c r="H666" s="8"/>
      <c r="I666" s="7">
        <v>45177</v>
      </c>
      <c r="J666" s="8" t="s">
        <v>31234</v>
      </c>
      <c r="K666" s="9">
        <v>3</v>
      </c>
      <c r="L666" s="7">
        <v>45176</v>
      </c>
      <c r="M666" s="10"/>
      <c r="N666" s="11" t="s">
        <v>82</v>
      </c>
      <c r="O666" s="12" t="s">
        <v>52</v>
      </c>
      <c r="P666" s="2" t="s">
        <v>83</v>
      </c>
      <c r="Q666" s="49" t="s">
        <v>32443</v>
      </c>
      <c r="R666" s="13" t="s">
        <v>55</v>
      </c>
      <c r="S666" s="14" t="s">
        <v>3060</v>
      </c>
      <c r="T666" s="15"/>
      <c r="U666" s="50" t="s">
        <v>30713</v>
      </c>
      <c r="V666" s="50" t="s">
        <v>31312</v>
      </c>
      <c r="W666" s="50" t="s">
        <v>31313</v>
      </c>
      <c r="X666" s="51">
        <v>1960</v>
      </c>
      <c r="Y666" s="52">
        <v>24500</v>
      </c>
      <c r="Z666" s="50" t="s">
        <v>30248</v>
      </c>
      <c r="BH666" s="825"/>
      <c r="BI666" s="232"/>
      <c r="BJ666" s="796"/>
      <c r="BK666" s="801"/>
      <c r="BL666" s="688"/>
      <c r="BM666" s="799"/>
      <c r="BN666" s="800"/>
      <c r="BO666" s="825"/>
      <c r="BP666" s="802"/>
      <c r="BQ666" s="803"/>
    </row>
    <row r="667" spans="1:69">
      <c r="A667" s="20">
        <v>2</v>
      </c>
      <c r="B667" s="20">
        <v>13</v>
      </c>
      <c r="C667" s="21" t="s">
        <v>48</v>
      </c>
      <c r="D667" s="22" t="s">
        <v>3061</v>
      </c>
      <c r="E667" s="21" t="s">
        <v>30714</v>
      </c>
      <c r="F667" s="23">
        <v>1960</v>
      </c>
      <c r="G667" s="24">
        <v>23520</v>
      </c>
      <c r="H667" s="25" t="s">
        <v>168</v>
      </c>
      <c r="I667" s="26">
        <v>45177</v>
      </c>
      <c r="J667" s="8" t="s">
        <v>30364</v>
      </c>
      <c r="K667" s="28">
        <v>3</v>
      </c>
      <c r="L667" s="26">
        <v>45176</v>
      </c>
      <c r="M667" s="29"/>
      <c r="N667" s="30" t="s">
        <v>82</v>
      </c>
      <c r="O667" s="31" t="s">
        <v>52</v>
      </c>
      <c r="P667" s="32" t="s">
        <v>83</v>
      </c>
      <c r="Q667" s="66" t="s">
        <v>84</v>
      </c>
      <c r="R667" s="34" t="s">
        <v>55</v>
      </c>
      <c r="S667" s="35" t="s">
        <v>3062</v>
      </c>
      <c r="T667" s="36"/>
      <c r="U667" s="67" t="s">
        <v>31314</v>
      </c>
      <c r="V667" s="67" t="s">
        <v>30247</v>
      </c>
      <c r="W667" s="67" t="s">
        <v>30715</v>
      </c>
      <c r="X667" s="68">
        <v>1960</v>
      </c>
      <c r="Y667" s="69">
        <v>24500</v>
      </c>
      <c r="Z667" s="67" t="s">
        <v>30248</v>
      </c>
      <c r="BH667" s="85"/>
      <c r="BI667" s="86"/>
      <c r="BJ667" s="804"/>
      <c r="BK667" s="805"/>
      <c r="BL667" s="687"/>
      <c r="BM667" s="806"/>
      <c r="BN667" s="807"/>
      <c r="BO667" s="808"/>
      <c r="BP667" s="809"/>
      <c r="BQ667" s="810"/>
    </row>
    <row r="668" spans="1:69">
      <c r="A668" s="20">
        <v>2</v>
      </c>
      <c r="B668" s="20" t="s">
        <v>3063</v>
      </c>
      <c r="C668" s="21" t="s">
        <v>48</v>
      </c>
      <c r="D668" s="22" t="s">
        <v>3064</v>
      </c>
      <c r="E668" s="21" t="s">
        <v>30716</v>
      </c>
      <c r="F668" s="23">
        <v>1960</v>
      </c>
      <c r="G668" s="24">
        <v>23004</v>
      </c>
      <c r="H668" s="25" t="s">
        <v>168</v>
      </c>
      <c r="I668" s="26">
        <v>45177</v>
      </c>
      <c r="J668" s="32" t="s">
        <v>31315</v>
      </c>
      <c r="K668" s="28">
        <v>3</v>
      </c>
      <c r="L668" s="26">
        <v>45176</v>
      </c>
      <c r="M668" s="29"/>
      <c r="N668" s="30" t="s">
        <v>82</v>
      </c>
      <c r="O668" s="31" t="s">
        <v>52</v>
      </c>
      <c r="P668" s="32" t="s">
        <v>83</v>
      </c>
      <c r="Q668" s="66" t="s">
        <v>84</v>
      </c>
      <c r="R668" s="34" t="s">
        <v>55</v>
      </c>
      <c r="S668" s="35" t="s">
        <v>3065</v>
      </c>
      <c r="T668" s="36"/>
      <c r="U668" s="67" t="s">
        <v>30365</v>
      </c>
      <c r="V668" s="67" t="s">
        <v>30247</v>
      </c>
      <c r="W668" s="67" t="s">
        <v>32819</v>
      </c>
      <c r="X668" s="68">
        <v>1960</v>
      </c>
      <c r="Y668" s="69">
        <v>24500</v>
      </c>
      <c r="Z668" s="67" t="s">
        <v>32813</v>
      </c>
      <c r="BH668" s="85"/>
      <c r="BI668" s="86"/>
      <c r="BJ668" s="804"/>
      <c r="BK668" s="805"/>
      <c r="BL668" s="687"/>
      <c r="BM668" s="806"/>
      <c r="BN668" s="807"/>
      <c r="BO668" s="808"/>
      <c r="BP668" s="809"/>
      <c r="BQ668" s="810"/>
    </row>
    <row r="669" spans="1:69">
      <c r="A669" s="20">
        <v>0</v>
      </c>
      <c r="B669" s="20">
        <v>1</v>
      </c>
      <c r="C669" s="21" t="s">
        <v>145</v>
      </c>
      <c r="D669" s="22" t="s">
        <v>3066</v>
      </c>
      <c r="E669" s="21" t="s">
        <v>3067</v>
      </c>
      <c r="F669" s="23">
        <v>1960</v>
      </c>
      <c r="G669" s="24">
        <v>23520</v>
      </c>
      <c r="H669" s="25"/>
      <c r="I669" s="26">
        <v>45180</v>
      </c>
      <c r="J669" s="32">
        <v>52</v>
      </c>
      <c r="K669" s="28">
        <v>4</v>
      </c>
      <c r="L669" s="26">
        <v>45176</v>
      </c>
      <c r="M669" s="29"/>
      <c r="N669" s="30" t="s">
        <v>95</v>
      </c>
      <c r="O669" s="31" t="s">
        <v>52</v>
      </c>
      <c r="P669" s="32" t="s">
        <v>83</v>
      </c>
      <c r="Q669" s="66" t="s">
        <v>84</v>
      </c>
      <c r="R669" s="34" t="s">
        <v>55</v>
      </c>
      <c r="S669" s="35" t="s">
        <v>3068</v>
      </c>
      <c r="T669" s="36"/>
      <c r="U669" s="67" t="s">
        <v>31316</v>
      </c>
      <c r="V669" s="50" t="s">
        <v>32820</v>
      </c>
      <c r="W669" s="67" t="s">
        <v>32821</v>
      </c>
      <c r="X669" s="68">
        <v>1960</v>
      </c>
      <c r="Y669" s="69">
        <v>24500</v>
      </c>
      <c r="Z669" s="50" t="s">
        <v>30248</v>
      </c>
      <c r="BH669" s="85"/>
      <c r="BI669" s="86"/>
      <c r="BJ669" s="804"/>
      <c r="BK669" s="805"/>
      <c r="BL669" s="687"/>
      <c r="BM669" s="806"/>
      <c r="BN669" s="807"/>
      <c r="BO669" s="808"/>
      <c r="BP669" s="809"/>
      <c r="BQ669" s="810"/>
    </row>
    <row r="670" spans="1:69">
      <c r="A670" s="20">
        <v>0</v>
      </c>
      <c r="B670" s="20">
        <v>2</v>
      </c>
      <c r="C670" s="21" t="s">
        <v>126</v>
      </c>
      <c r="D670" s="22" t="s">
        <v>3069</v>
      </c>
      <c r="E670" s="21" t="s">
        <v>3070</v>
      </c>
      <c r="F670" s="23">
        <v>1960</v>
      </c>
      <c r="G670" s="24">
        <v>23520</v>
      </c>
      <c r="H670" s="25"/>
      <c r="I670" s="26">
        <v>45180</v>
      </c>
      <c r="J670" s="32" t="s">
        <v>299</v>
      </c>
      <c r="K670" s="28">
        <v>2</v>
      </c>
      <c r="L670" s="26">
        <v>45176</v>
      </c>
      <c r="M670" s="29"/>
      <c r="N670" s="30" t="s">
        <v>95</v>
      </c>
      <c r="O670" s="31" t="s">
        <v>52</v>
      </c>
      <c r="P670" s="21" t="s">
        <v>83</v>
      </c>
      <c r="Q670" s="66" t="s">
        <v>84</v>
      </c>
      <c r="R670" s="34" t="s">
        <v>55</v>
      </c>
      <c r="S670" s="35" t="s">
        <v>3071</v>
      </c>
      <c r="T670" s="36"/>
      <c r="U670" s="67" t="s">
        <v>30717</v>
      </c>
      <c r="V670" s="67" t="s">
        <v>30247</v>
      </c>
      <c r="W670" s="67" t="s">
        <v>31317</v>
      </c>
      <c r="X670" s="68">
        <v>1960</v>
      </c>
      <c r="Y670" s="69">
        <v>24500</v>
      </c>
      <c r="Z670" s="67" t="s">
        <v>32822</v>
      </c>
      <c r="BH670" s="85"/>
      <c r="BI670" s="86"/>
      <c r="BJ670" s="804"/>
      <c r="BK670" s="805"/>
      <c r="BL670" s="687"/>
      <c r="BM670" s="806"/>
      <c r="BN670" s="807"/>
      <c r="BO670" s="85"/>
      <c r="BP670" s="809"/>
      <c r="BQ670" s="810"/>
    </row>
    <row r="671" spans="1:69">
      <c r="A671" s="1">
        <v>0</v>
      </c>
      <c r="B671" s="20">
        <v>3</v>
      </c>
      <c r="C671" s="2" t="s">
        <v>126</v>
      </c>
      <c r="D671" s="3" t="s">
        <v>3072</v>
      </c>
      <c r="E671" s="2" t="s">
        <v>3073</v>
      </c>
      <c r="F671" s="4">
        <v>1568</v>
      </c>
      <c r="G671" s="5">
        <v>23520</v>
      </c>
      <c r="H671" s="6"/>
      <c r="I671" s="7">
        <v>45180</v>
      </c>
      <c r="J671" s="8" t="s">
        <v>311</v>
      </c>
      <c r="K671" s="9">
        <v>3</v>
      </c>
      <c r="L671" s="7">
        <v>45176</v>
      </c>
      <c r="M671" s="62"/>
      <c r="N671" s="11" t="s">
        <v>95</v>
      </c>
      <c r="O671" s="12" t="s">
        <v>52</v>
      </c>
      <c r="P671" s="2" t="s">
        <v>112</v>
      </c>
      <c r="Q671" s="49" t="s">
        <v>84</v>
      </c>
      <c r="R671" s="13" t="s">
        <v>55</v>
      </c>
      <c r="S671" s="14" t="s">
        <v>3074</v>
      </c>
      <c r="T671" s="15"/>
      <c r="U671" s="50" t="s">
        <v>30718</v>
      </c>
      <c r="V671" s="65" t="s">
        <v>30247</v>
      </c>
      <c r="W671" s="50" t="s">
        <v>31318</v>
      </c>
      <c r="X671" s="51">
        <v>1568</v>
      </c>
      <c r="Y671" s="52">
        <v>24304</v>
      </c>
      <c r="Z671" s="50" t="s">
        <v>32813</v>
      </c>
      <c r="BH671" s="825"/>
      <c r="BI671" s="232"/>
      <c r="BJ671" s="796"/>
      <c r="BK671" s="797"/>
      <c r="BL671" s="688"/>
      <c r="BM671" s="799"/>
      <c r="BN671" s="800"/>
      <c r="BO671" s="825"/>
      <c r="BP671" s="802"/>
      <c r="BQ671" s="803"/>
    </row>
    <row r="672" spans="1:69">
      <c r="A672" s="20">
        <v>0</v>
      </c>
      <c r="B672" s="20">
        <v>4</v>
      </c>
      <c r="C672" s="21" t="s">
        <v>402</v>
      </c>
      <c r="D672" s="22" t="s">
        <v>3075</v>
      </c>
      <c r="E672" s="21" t="s">
        <v>3076</v>
      </c>
      <c r="F672" s="23">
        <v>1916</v>
      </c>
      <c r="G672" s="24">
        <v>22992</v>
      </c>
      <c r="H672" s="25"/>
      <c r="I672" s="26">
        <v>45180</v>
      </c>
      <c r="J672" s="32" t="s">
        <v>320</v>
      </c>
      <c r="K672" s="28">
        <v>4</v>
      </c>
      <c r="L672" s="26">
        <v>45176</v>
      </c>
      <c r="M672" s="29"/>
      <c r="N672" s="30" t="s">
        <v>406</v>
      </c>
      <c r="O672" s="31" t="s">
        <v>52</v>
      </c>
      <c r="P672" s="32" t="s">
        <v>407</v>
      </c>
      <c r="Q672" s="66" t="s">
        <v>84</v>
      </c>
      <c r="R672" s="34" t="s">
        <v>55</v>
      </c>
      <c r="S672" s="35" t="s">
        <v>3077</v>
      </c>
      <c r="T672" s="36"/>
      <c r="U672" s="67" t="s">
        <v>31319</v>
      </c>
      <c r="V672" s="70" t="s">
        <v>30247</v>
      </c>
      <c r="W672" s="71" t="s">
        <v>30719</v>
      </c>
      <c r="X672" s="72">
        <v>1916</v>
      </c>
      <c r="Y672" s="69">
        <v>24509.47</v>
      </c>
      <c r="Z672" s="67" t="s">
        <v>30248</v>
      </c>
      <c r="BH672" s="85"/>
      <c r="BI672" s="86"/>
      <c r="BJ672" s="804"/>
      <c r="BK672" s="805"/>
      <c r="BL672" s="687"/>
      <c r="BM672" s="806"/>
      <c r="BN672" s="807"/>
      <c r="BO672" s="808"/>
      <c r="BP672" s="809"/>
      <c r="BQ672" s="810"/>
    </row>
    <row r="673" spans="1:69">
      <c r="A673" s="20">
        <v>0</v>
      </c>
      <c r="B673" s="20">
        <v>5</v>
      </c>
      <c r="C673" s="21" t="s">
        <v>402</v>
      </c>
      <c r="D673" s="22" t="s">
        <v>3078</v>
      </c>
      <c r="E673" s="21" t="s">
        <v>3079</v>
      </c>
      <c r="F673" s="23">
        <v>1916</v>
      </c>
      <c r="G673" s="24">
        <v>22992</v>
      </c>
      <c r="H673" s="25"/>
      <c r="I673" s="26">
        <v>45180</v>
      </c>
      <c r="J673" s="32">
        <v>66</v>
      </c>
      <c r="K673" s="28">
        <v>3</v>
      </c>
      <c r="L673" s="26">
        <v>45176</v>
      </c>
      <c r="M673" s="29"/>
      <c r="N673" s="30" t="s">
        <v>406</v>
      </c>
      <c r="O673" s="31" t="s">
        <v>52</v>
      </c>
      <c r="P673" s="32" t="s">
        <v>407</v>
      </c>
      <c r="Q673" s="66" t="s">
        <v>84</v>
      </c>
      <c r="R673" s="34" t="s">
        <v>55</v>
      </c>
      <c r="S673" s="35" t="s">
        <v>3007</v>
      </c>
      <c r="T673" s="36"/>
      <c r="U673" s="67" t="s">
        <v>31320</v>
      </c>
      <c r="V673" s="70" t="s">
        <v>30247</v>
      </c>
      <c r="W673" s="71" t="s">
        <v>31321</v>
      </c>
      <c r="X673" s="72">
        <v>1916</v>
      </c>
      <c r="Y673" s="69">
        <v>24509.47</v>
      </c>
      <c r="Z673" s="67" t="s">
        <v>30248</v>
      </c>
      <c r="BH673" s="85"/>
      <c r="BI673" s="86"/>
      <c r="BJ673" s="804"/>
      <c r="BK673" s="805"/>
      <c r="BL673" s="687"/>
      <c r="BM673" s="806"/>
      <c r="BN673" s="807"/>
      <c r="BO673" s="808"/>
      <c r="BP673" s="809"/>
      <c r="BQ673" s="810"/>
    </row>
    <row r="674" spans="1:69">
      <c r="A674" s="1">
        <v>0</v>
      </c>
      <c r="B674" s="20">
        <v>6</v>
      </c>
      <c r="C674" s="2" t="s">
        <v>2816</v>
      </c>
      <c r="D674" s="3" t="s">
        <v>3080</v>
      </c>
      <c r="E674" s="2" t="s">
        <v>3081</v>
      </c>
      <c r="F674" s="4">
        <v>1958</v>
      </c>
      <c r="G674" s="5">
        <v>23496</v>
      </c>
      <c r="H674" s="6"/>
      <c r="I674" s="26">
        <v>45180</v>
      </c>
      <c r="J674" s="32">
        <v>83</v>
      </c>
      <c r="K674" s="9">
        <v>2</v>
      </c>
      <c r="L674" s="7">
        <v>45178</v>
      </c>
      <c r="M674" s="10" t="s">
        <v>151</v>
      </c>
      <c r="N674" s="11" t="s">
        <v>152</v>
      </c>
      <c r="O674" s="12" t="s">
        <v>52</v>
      </c>
      <c r="P674" s="2" t="s">
        <v>153</v>
      </c>
      <c r="Q674" s="49" t="s">
        <v>54</v>
      </c>
      <c r="R674" s="13" t="s">
        <v>55</v>
      </c>
      <c r="S674" s="14" t="s">
        <v>3082</v>
      </c>
      <c r="T674" s="15"/>
      <c r="U674" s="50" t="s">
        <v>3080</v>
      </c>
      <c r="V674" s="50" t="s">
        <v>3083</v>
      </c>
      <c r="W674" s="50" t="s">
        <v>3084</v>
      </c>
      <c r="X674" s="51">
        <v>1958</v>
      </c>
      <c r="Y674" s="52">
        <v>24583.45</v>
      </c>
      <c r="Z674" s="50" t="s">
        <v>32823</v>
      </c>
      <c r="BH674" s="825"/>
      <c r="BI674" s="232"/>
      <c r="BJ674" s="796"/>
      <c r="BK674" s="797"/>
      <c r="BL674" s="687"/>
      <c r="BM674" s="799"/>
      <c r="BN674" s="800"/>
      <c r="BO674" s="825"/>
      <c r="BP674" s="802"/>
      <c r="BQ674" s="803"/>
    </row>
    <row r="675" spans="1:69">
      <c r="A675" s="1">
        <v>1</v>
      </c>
      <c r="B675" s="20">
        <v>1</v>
      </c>
      <c r="C675" s="2" t="s">
        <v>32824</v>
      </c>
      <c r="D675" s="3" t="s">
        <v>3085</v>
      </c>
      <c r="E675" s="2" t="s">
        <v>3086</v>
      </c>
      <c r="F675" s="4">
        <v>1938</v>
      </c>
      <c r="G675" s="5">
        <v>23256</v>
      </c>
      <c r="H675" s="6"/>
      <c r="I675" s="7">
        <v>45181</v>
      </c>
      <c r="J675" s="8" t="s">
        <v>378</v>
      </c>
      <c r="K675" s="9">
        <v>3</v>
      </c>
      <c r="L675" s="26">
        <v>45178</v>
      </c>
      <c r="M675" s="10" t="s">
        <v>176</v>
      </c>
      <c r="N675" s="11" t="s">
        <v>73</v>
      </c>
      <c r="O675" s="12" t="s">
        <v>52</v>
      </c>
      <c r="P675" s="2" t="s">
        <v>74</v>
      </c>
      <c r="Q675" s="49" t="s">
        <v>54</v>
      </c>
      <c r="R675" s="13" t="s">
        <v>55</v>
      </c>
      <c r="S675" s="14" t="s">
        <v>3087</v>
      </c>
      <c r="T675" s="15"/>
      <c r="U675" s="50" t="s">
        <v>3085</v>
      </c>
      <c r="V675" s="50" t="s">
        <v>3088</v>
      </c>
      <c r="W675" s="50" t="s">
        <v>3089</v>
      </c>
      <c r="X675" s="51">
        <v>1938</v>
      </c>
      <c r="Y675" s="52">
        <v>24122.87</v>
      </c>
      <c r="Z675" s="50" t="s">
        <v>3090</v>
      </c>
      <c r="BH675" s="825"/>
      <c r="BI675" s="232"/>
      <c r="BJ675" s="796"/>
      <c r="BK675" s="797"/>
      <c r="BL675" s="688"/>
      <c r="BM675" s="799"/>
      <c r="BN675" s="800"/>
      <c r="BO675" s="825"/>
      <c r="BP675" s="802"/>
      <c r="BQ675" s="803"/>
    </row>
    <row r="676" spans="1:69">
      <c r="A676" s="20">
        <v>1</v>
      </c>
      <c r="B676" s="20">
        <v>2</v>
      </c>
      <c r="C676" s="21" t="s">
        <v>59</v>
      </c>
      <c r="D676" s="22" t="s">
        <v>32825</v>
      </c>
      <c r="E676" s="21" t="s">
        <v>3092</v>
      </c>
      <c r="F676" s="23">
        <v>1958</v>
      </c>
      <c r="G676" s="24">
        <v>23496</v>
      </c>
      <c r="H676" s="25"/>
      <c r="I676" s="26">
        <v>45181</v>
      </c>
      <c r="J676" s="32" t="s">
        <v>382</v>
      </c>
      <c r="K676" s="28">
        <v>4</v>
      </c>
      <c r="L676" s="26">
        <v>45178</v>
      </c>
      <c r="M676" s="29" t="s">
        <v>157</v>
      </c>
      <c r="N676" s="30" t="s">
        <v>288</v>
      </c>
      <c r="O676" s="31" t="s">
        <v>52</v>
      </c>
      <c r="P676" s="32" t="s">
        <v>74</v>
      </c>
      <c r="Q676" s="66" t="s">
        <v>54</v>
      </c>
      <c r="R676" s="34" t="s">
        <v>55</v>
      </c>
      <c r="S676" s="35" t="s">
        <v>3093</v>
      </c>
      <c r="T676" s="36"/>
      <c r="U676" s="67" t="s">
        <v>3094</v>
      </c>
      <c r="V676" s="67" t="s">
        <v>3088</v>
      </c>
      <c r="W676" s="67" t="s">
        <v>3095</v>
      </c>
      <c r="X676" s="68">
        <v>1958</v>
      </c>
      <c r="Y676" s="69">
        <v>24583.25</v>
      </c>
      <c r="Z676" s="67" t="s">
        <v>3090</v>
      </c>
      <c r="BH676" s="85"/>
      <c r="BI676" s="86"/>
      <c r="BJ676" s="804"/>
      <c r="BK676" s="805"/>
      <c r="BL676" s="687"/>
      <c r="BM676" s="806"/>
      <c r="BN676" s="807"/>
      <c r="BO676" s="808"/>
      <c r="BP676" s="809"/>
      <c r="BQ676" s="810"/>
    </row>
    <row r="677" spans="1:69">
      <c r="A677" s="20">
        <v>1</v>
      </c>
      <c r="B677" s="20">
        <v>1</v>
      </c>
      <c r="C677" s="21" t="s">
        <v>78</v>
      </c>
      <c r="D677" s="22" t="s">
        <v>3096</v>
      </c>
      <c r="E677" s="21" t="s">
        <v>3097</v>
      </c>
      <c r="F677" s="23">
        <v>1948</v>
      </c>
      <c r="G677" s="24">
        <v>23376</v>
      </c>
      <c r="H677" s="25"/>
      <c r="I677" s="26">
        <v>45182</v>
      </c>
      <c r="J677" s="32" t="s">
        <v>386</v>
      </c>
      <c r="K677" s="28">
        <v>2</v>
      </c>
      <c r="L677" s="26">
        <v>45178</v>
      </c>
      <c r="M677" s="29" t="s">
        <v>72</v>
      </c>
      <c r="N677" s="30" t="s">
        <v>73</v>
      </c>
      <c r="O677" s="31" t="s">
        <v>52</v>
      </c>
      <c r="P677" s="32" t="s">
        <v>74</v>
      </c>
      <c r="Q677" s="66" t="s">
        <v>54</v>
      </c>
      <c r="R677" s="34" t="s">
        <v>55</v>
      </c>
      <c r="S677" s="35" t="s">
        <v>3098</v>
      </c>
      <c r="T677" s="36"/>
      <c r="U677" s="67" t="s">
        <v>31322</v>
      </c>
      <c r="V677" s="67" t="s">
        <v>32826</v>
      </c>
      <c r="W677" s="67" t="s">
        <v>30722</v>
      </c>
      <c r="X677" s="68">
        <v>1948</v>
      </c>
      <c r="Y677" s="69">
        <v>24332.5</v>
      </c>
      <c r="Z677" s="67" t="s">
        <v>30720</v>
      </c>
      <c r="BH677" s="85"/>
      <c r="BI677" s="86"/>
      <c r="BJ677" s="804"/>
      <c r="BK677" s="805"/>
      <c r="BL677" s="687"/>
      <c r="BM677" s="806"/>
      <c r="BN677" s="807"/>
      <c r="BO677" s="808"/>
      <c r="BP677" s="809"/>
      <c r="BQ677" s="810"/>
    </row>
    <row r="678" spans="1:69">
      <c r="A678" s="1">
        <v>1</v>
      </c>
      <c r="B678" s="20">
        <v>2</v>
      </c>
      <c r="C678" s="2" t="s">
        <v>78</v>
      </c>
      <c r="D678" s="3" t="s">
        <v>3099</v>
      </c>
      <c r="E678" s="2" t="s">
        <v>3100</v>
      </c>
      <c r="F678" s="4">
        <v>1958</v>
      </c>
      <c r="G678" s="5">
        <v>23496</v>
      </c>
      <c r="H678" s="6"/>
      <c r="I678" s="7">
        <v>45182</v>
      </c>
      <c r="J678" s="8">
        <v>180</v>
      </c>
      <c r="K678" s="9">
        <v>2</v>
      </c>
      <c r="L678" s="7">
        <v>45178</v>
      </c>
      <c r="M678" s="10" t="s">
        <v>157</v>
      </c>
      <c r="N678" s="11" t="s">
        <v>288</v>
      </c>
      <c r="O678" s="12" t="s">
        <v>52</v>
      </c>
      <c r="P678" s="8" t="s">
        <v>74</v>
      </c>
      <c r="Q678" s="49" t="s">
        <v>54</v>
      </c>
      <c r="R678" s="13" t="s">
        <v>55</v>
      </c>
      <c r="S678" s="14" t="s">
        <v>3101</v>
      </c>
      <c r="T678" s="49"/>
      <c r="U678" s="50" t="s">
        <v>30723</v>
      </c>
      <c r="V678" s="50" t="s">
        <v>30721</v>
      </c>
      <c r="W678" s="50" t="s">
        <v>30724</v>
      </c>
      <c r="X678" s="51">
        <v>1958</v>
      </c>
      <c r="Y678" s="52">
        <v>24583.25</v>
      </c>
      <c r="Z678" s="50" t="s">
        <v>32823</v>
      </c>
      <c r="BH678" s="825"/>
      <c r="BI678" s="232"/>
      <c r="BJ678" s="796"/>
      <c r="BK678" s="797"/>
      <c r="BL678" s="688"/>
      <c r="BM678" s="799"/>
      <c r="BN678" s="800"/>
      <c r="BO678" s="801"/>
      <c r="BP678" s="802"/>
      <c r="BQ678" s="803"/>
    </row>
    <row r="679" spans="1:69">
      <c r="A679" s="1">
        <v>1</v>
      </c>
      <c r="B679" s="20">
        <v>3</v>
      </c>
      <c r="C679" s="2" t="s">
        <v>145</v>
      </c>
      <c r="D679" s="3" t="s">
        <v>3102</v>
      </c>
      <c r="E679" s="2" t="s">
        <v>3103</v>
      </c>
      <c r="F679" s="4">
        <v>1568</v>
      </c>
      <c r="G679" s="5">
        <v>23520</v>
      </c>
      <c r="H679" s="6"/>
      <c r="I679" s="7">
        <v>45182</v>
      </c>
      <c r="J679" s="8" t="s">
        <v>393</v>
      </c>
      <c r="K679" s="9">
        <v>4</v>
      </c>
      <c r="L679" s="7">
        <v>45181</v>
      </c>
      <c r="M679" s="10"/>
      <c r="N679" s="11" t="s">
        <v>95</v>
      </c>
      <c r="O679" s="12" t="s">
        <v>52</v>
      </c>
      <c r="P679" s="8" t="s">
        <v>112</v>
      </c>
      <c r="Q679" s="49" t="s">
        <v>54</v>
      </c>
      <c r="R679" s="13" t="s">
        <v>55</v>
      </c>
      <c r="S679" s="14" t="s">
        <v>3060</v>
      </c>
      <c r="T679" s="15"/>
      <c r="U679" s="50" t="s">
        <v>3102</v>
      </c>
      <c r="V679" s="65" t="s">
        <v>3104</v>
      </c>
      <c r="W679" s="50" t="s">
        <v>3105</v>
      </c>
      <c r="X679" s="51">
        <v>1568</v>
      </c>
      <c r="Y679" s="52">
        <v>24304</v>
      </c>
      <c r="Z679" s="50" t="s">
        <v>3106</v>
      </c>
      <c r="BH679" s="825"/>
      <c r="BI679" s="232"/>
      <c r="BJ679" s="796"/>
      <c r="BK679" s="797"/>
      <c r="BL679" s="688"/>
      <c r="BM679" s="799"/>
      <c r="BN679" s="800"/>
      <c r="BO679" s="801"/>
      <c r="BP679" s="802"/>
      <c r="BQ679" s="803"/>
    </row>
    <row r="680" spans="1:69">
      <c r="A680" s="1">
        <v>0</v>
      </c>
      <c r="B680" s="20">
        <v>1</v>
      </c>
      <c r="C680" s="2" t="s">
        <v>301</v>
      </c>
      <c r="D680" s="3" t="s">
        <v>3107</v>
      </c>
      <c r="E680" s="2" t="s">
        <v>3108</v>
      </c>
      <c r="F680" s="4">
        <v>1950</v>
      </c>
      <c r="G680" s="5">
        <v>23400</v>
      </c>
      <c r="H680" s="6"/>
      <c r="I680" s="26">
        <v>45183</v>
      </c>
      <c r="J680" s="8" t="s">
        <v>30725</v>
      </c>
      <c r="K680" s="9">
        <v>2</v>
      </c>
      <c r="L680" s="7">
        <v>45181</v>
      </c>
      <c r="M680" s="10"/>
      <c r="N680" s="11" t="s">
        <v>2556</v>
      </c>
      <c r="O680" s="12" t="s">
        <v>52</v>
      </c>
      <c r="P680" s="8" t="s">
        <v>63</v>
      </c>
      <c r="Q680" s="49" t="s">
        <v>54</v>
      </c>
      <c r="R680" s="13" t="s">
        <v>64</v>
      </c>
      <c r="S680" s="14" t="s">
        <v>3109</v>
      </c>
      <c r="T680" s="15"/>
      <c r="U680" s="50" t="s">
        <v>3107</v>
      </c>
      <c r="V680" s="50" t="s">
        <v>2544</v>
      </c>
      <c r="W680" s="50" t="s">
        <v>3110</v>
      </c>
      <c r="X680" s="51">
        <v>1950</v>
      </c>
      <c r="Y680" s="52">
        <v>24960</v>
      </c>
      <c r="Z680" s="50" t="s">
        <v>3106</v>
      </c>
      <c r="BH680" s="825"/>
      <c r="BI680" s="232"/>
      <c r="BJ680" s="796"/>
      <c r="BK680" s="797"/>
      <c r="BL680" s="687"/>
      <c r="BM680" s="799"/>
      <c r="BN680" s="800"/>
      <c r="BO680" s="801"/>
      <c r="BP680" s="802"/>
      <c r="BQ680" s="803"/>
    </row>
    <row r="681" spans="1:69">
      <c r="A681" s="1">
        <v>0</v>
      </c>
      <c r="B681" s="20">
        <v>1</v>
      </c>
      <c r="C681" s="2" t="s">
        <v>145</v>
      </c>
      <c r="D681" s="3" t="s">
        <v>3111</v>
      </c>
      <c r="E681" s="2" t="s">
        <v>3112</v>
      </c>
      <c r="F681" s="4">
        <v>1958</v>
      </c>
      <c r="G681" s="5">
        <v>23496</v>
      </c>
      <c r="H681" s="25" t="s">
        <v>168</v>
      </c>
      <c r="I681" s="7">
        <v>45184</v>
      </c>
      <c r="J681" s="32" t="s">
        <v>364</v>
      </c>
      <c r="K681" s="9">
        <v>2</v>
      </c>
      <c r="L681" s="7">
        <v>45181</v>
      </c>
      <c r="M681" s="10" t="s">
        <v>176</v>
      </c>
      <c r="N681" s="11" t="s">
        <v>152</v>
      </c>
      <c r="O681" s="12" t="s">
        <v>52</v>
      </c>
      <c r="P681" s="2" t="s">
        <v>74</v>
      </c>
      <c r="Q681" s="49" t="s">
        <v>54</v>
      </c>
      <c r="R681" s="13" t="s">
        <v>55</v>
      </c>
      <c r="S681" s="14" t="s">
        <v>3113</v>
      </c>
      <c r="T681" s="15"/>
      <c r="U681" s="50" t="s">
        <v>3111</v>
      </c>
      <c r="V681" s="50" t="s">
        <v>3114</v>
      </c>
      <c r="W681" s="50" t="s">
        <v>3115</v>
      </c>
      <c r="X681" s="51">
        <v>1958</v>
      </c>
      <c r="Y681" s="52">
        <v>24678.35</v>
      </c>
      <c r="Z681" s="50" t="s">
        <v>3116</v>
      </c>
      <c r="BH681" s="825"/>
      <c r="BI681" s="232"/>
      <c r="BJ681" s="796"/>
      <c r="BK681" s="805"/>
      <c r="BL681" s="688"/>
      <c r="BM681" s="799"/>
      <c r="BN681" s="800"/>
      <c r="BO681" s="825"/>
      <c r="BP681" s="802"/>
      <c r="BQ681" s="803"/>
    </row>
    <row r="682" spans="1:69">
      <c r="A682" s="20">
        <v>0</v>
      </c>
      <c r="B682" s="20">
        <v>3</v>
      </c>
      <c r="C682" s="21" t="s">
        <v>301</v>
      </c>
      <c r="D682" s="22" t="s">
        <v>3117</v>
      </c>
      <c r="E682" s="21" t="s">
        <v>3118</v>
      </c>
      <c r="F682" s="23">
        <v>1925</v>
      </c>
      <c r="G682" s="24">
        <v>23100</v>
      </c>
      <c r="H682" s="25"/>
      <c r="I682" s="7">
        <v>45184</v>
      </c>
      <c r="J682" s="32" t="s">
        <v>411</v>
      </c>
      <c r="K682" s="28">
        <v>3</v>
      </c>
      <c r="L682" s="26">
        <v>45182</v>
      </c>
      <c r="M682" s="29"/>
      <c r="N682" s="30" t="s">
        <v>604</v>
      </c>
      <c r="O682" s="31" t="s">
        <v>52</v>
      </c>
      <c r="P682" s="32" t="s">
        <v>2247</v>
      </c>
      <c r="Q682" s="66" t="s">
        <v>54</v>
      </c>
      <c r="R682" s="34" t="s">
        <v>64</v>
      </c>
      <c r="S682" s="35" t="s">
        <v>3119</v>
      </c>
      <c r="T682" s="36"/>
      <c r="U682" s="67" t="s">
        <v>3117</v>
      </c>
      <c r="V682" s="50" t="s">
        <v>3120</v>
      </c>
      <c r="W682" s="67" t="s">
        <v>3121</v>
      </c>
      <c r="X682" s="68">
        <v>1925</v>
      </c>
      <c r="Y682" s="69">
        <v>24640</v>
      </c>
      <c r="Z682" s="50" t="s">
        <v>3116</v>
      </c>
      <c r="BH682" s="85"/>
      <c r="BI682" s="86"/>
      <c r="BJ682" s="804"/>
      <c r="BK682" s="805"/>
      <c r="BL682" s="688"/>
      <c r="BM682" s="806"/>
      <c r="BN682" s="807"/>
      <c r="BO682" s="808"/>
      <c r="BP682" s="809"/>
      <c r="BQ682" s="810"/>
    </row>
    <row r="683" spans="1:69">
      <c r="A683" s="1">
        <v>0</v>
      </c>
      <c r="B683" s="20">
        <v>3</v>
      </c>
      <c r="C683" s="2" t="s">
        <v>48</v>
      </c>
      <c r="D683" s="3" t="s">
        <v>3122</v>
      </c>
      <c r="E683" s="2" t="s">
        <v>3123</v>
      </c>
      <c r="F683" s="4">
        <v>1985</v>
      </c>
      <c r="G683" s="5">
        <v>23820</v>
      </c>
      <c r="H683" s="6" t="s">
        <v>168</v>
      </c>
      <c r="I683" s="7">
        <v>45184</v>
      </c>
      <c r="J683" s="8" t="s">
        <v>496</v>
      </c>
      <c r="K683" s="9">
        <v>2</v>
      </c>
      <c r="L683" s="26">
        <v>45182</v>
      </c>
      <c r="M683" s="10"/>
      <c r="N683" s="11" t="s">
        <v>185</v>
      </c>
      <c r="O683" s="12" t="s">
        <v>52</v>
      </c>
      <c r="P683" s="8" t="s">
        <v>186</v>
      </c>
      <c r="Q683" s="49" t="s">
        <v>54</v>
      </c>
      <c r="R683" s="13" t="s">
        <v>55</v>
      </c>
      <c r="S683" s="14" t="s">
        <v>3124</v>
      </c>
      <c r="T683" s="15"/>
      <c r="U683" s="50" t="s">
        <v>3122</v>
      </c>
      <c r="V683" s="50" t="s">
        <v>3125</v>
      </c>
      <c r="W683" s="50" t="s">
        <v>3126</v>
      </c>
      <c r="X683" s="51">
        <v>1985</v>
      </c>
      <c r="Y683" s="52">
        <v>24796.62</v>
      </c>
      <c r="Z683" s="50" t="s">
        <v>3127</v>
      </c>
      <c r="BH683" s="825"/>
      <c r="BI683" s="232"/>
      <c r="BJ683" s="796"/>
      <c r="BK683" s="797"/>
      <c r="BL683" s="688"/>
      <c r="BM683" s="799"/>
      <c r="BN683" s="800"/>
      <c r="BO683" s="801"/>
      <c r="BP683" s="802"/>
      <c r="BQ683" s="803"/>
    </row>
    <row r="684" spans="1:69">
      <c r="A684" s="1">
        <v>0</v>
      </c>
      <c r="B684" s="20">
        <v>3</v>
      </c>
      <c r="C684" s="2" t="s">
        <v>48</v>
      </c>
      <c r="D684" s="3" t="s">
        <v>32827</v>
      </c>
      <c r="E684" s="2" t="s">
        <v>3128</v>
      </c>
      <c r="F684" s="4">
        <v>1893</v>
      </c>
      <c r="G684" s="5">
        <v>22716</v>
      </c>
      <c r="H684" s="6" t="s">
        <v>168</v>
      </c>
      <c r="I684" s="7">
        <v>45184</v>
      </c>
      <c r="J684" s="8" t="s">
        <v>531</v>
      </c>
      <c r="K684" s="9">
        <v>3</v>
      </c>
      <c r="L684" s="7">
        <v>45182</v>
      </c>
      <c r="M684" s="10"/>
      <c r="N684" s="11" t="s">
        <v>312</v>
      </c>
      <c r="O684" s="12" t="s">
        <v>52</v>
      </c>
      <c r="P684" s="8" t="s">
        <v>186</v>
      </c>
      <c r="Q684" s="49" t="s">
        <v>54</v>
      </c>
      <c r="R684" s="13" t="s">
        <v>55</v>
      </c>
      <c r="S684" s="14" t="s">
        <v>3129</v>
      </c>
      <c r="T684" s="15"/>
      <c r="U684" s="50" t="s">
        <v>3130</v>
      </c>
      <c r="V684" s="50" t="s">
        <v>3125</v>
      </c>
      <c r="W684" s="50" t="s">
        <v>3131</v>
      </c>
      <c r="X684" s="51">
        <v>1893</v>
      </c>
      <c r="Y684" s="52">
        <v>24987.599999999999</v>
      </c>
      <c r="Z684" s="50" t="s">
        <v>3127</v>
      </c>
      <c r="BH684" s="825"/>
      <c r="BI684" s="232"/>
      <c r="BJ684" s="796"/>
      <c r="BK684" s="797"/>
      <c r="BL684" s="688"/>
      <c r="BM684" s="799"/>
      <c r="BN684" s="800"/>
      <c r="BO684" s="801"/>
      <c r="BP684" s="802"/>
      <c r="BQ684" s="803"/>
    </row>
    <row r="685" spans="1:69">
      <c r="A685" s="1">
        <v>0</v>
      </c>
      <c r="B685" s="20">
        <v>3</v>
      </c>
      <c r="C685" s="2" t="s">
        <v>59</v>
      </c>
      <c r="D685" s="3" t="s">
        <v>3132</v>
      </c>
      <c r="E685" s="2" t="s">
        <v>32828</v>
      </c>
      <c r="F685" s="4">
        <v>1925</v>
      </c>
      <c r="G685" s="5">
        <v>23100</v>
      </c>
      <c r="H685" s="6"/>
      <c r="I685" s="7">
        <v>45184</v>
      </c>
      <c r="J685" s="8" t="s">
        <v>500</v>
      </c>
      <c r="K685" s="9">
        <v>4</v>
      </c>
      <c r="L685" s="7">
        <v>45184</v>
      </c>
      <c r="M685" s="62"/>
      <c r="N685" s="11" t="s">
        <v>62</v>
      </c>
      <c r="O685" s="12" t="s">
        <v>52</v>
      </c>
      <c r="P685" s="2" t="s">
        <v>63</v>
      </c>
      <c r="Q685" s="49" t="s">
        <v>54</v>
      </c>
      <c r="R685" s="13" t="s">
        <v>64</v>
      </c>
      <c r="S685" s="14" t="s">
        <v>3133</v>
      </c>
      <c r="T685" s="15"/>
      <c r="U685" s="50" t="s">
        <v>3132</v>
      </c>
      <c r="V685" s="50" t="s">
        <v>3120</v>
      </c>
      <c r="W685" s="50" t="s">
        <v>3134</v>
      </c>
      <c r="X685" s="51">
        <v>1925</v>
      </c>
      <c r="Y685" s="52">
        <v>24640</v>
      </c>
      <c r="Z685" s="50" t="s">
        <v>3116</v>
      </c>
      <c r="BH685" s="825"/>
      <c r="BI685" s="232"/>
      <c r="BJ685" s="796"/>
      <c r="BK685" s="797"/>
      <c r="BL685" s="688"/>
      <c r="BM685" s="799"/>
      <c r="BN685" s="800"/>
      <c r="BO685" s="825"/>
      <c r="BP685" s="802"/>
      <c r="BQ685" s="803"/>
    </row>
    <row r="686" spans="1:69">
      <c r="A686" s="1">
        <v>0</v>
      </c>
      <c r="B686" s="20">
        <v>1</v>
      </c>
      <c r="C686" s="2" t="s">
        <v>78</v>
      </c>
      <c r="D686" s="3" t="s">
        <v>3135</v>
      </c>
      <c r="E686" s="2" t="s">
        <v>3136</v>
      </c>
      <c r="F686" s="4">
        <v>1940</v>
      </c>
      <c r="G686" s="5">
        <v>23280</v>
      </c>
      <c r="H686" s="6"/>
      <c r="I686" s="7">
        <v>45184</v>
      </c>
      <c r="J686" s="8" t="s">
        <v>370</v>
      </c>
      <c r="K686" s="9">
        <v>4</v>
      </c>
      <c r="L686" s="7">
        <v>45181</v>
      </c>
      <c r="M686" s="10" t="s">
        <v>176</v>
      </c>
      <c r="N686" s="11" t="s">
        <v>73</v>
      </c>
      <c r="O686" s="12" t="s">
        <v>52</v>
      </c>
      <c r="P686" s="2" t="s">
        <v>74</v>
      </c>
      <c r="Q686" s="49" t="s">
        <v>54</v>
      </c>
      <c r="R686" s="13" t="s">
        <v>55</v>
      </c>
      <c r="S686" s="14" t="s">
        <v>3137</v>
      </c>
      <c r="T686" s="15"/>
      <c r="U686" s="50" t="s">
        <v>3135</v>
      </c>
      <c r="V686" s="50" t="s">
        <v>3114</v>
      </c>
      <c r="W686" s="50" t="s">
        <v>3138</v>
      </c>
      <c r="X686" s="51">
        <v>1940</v>
      </c>
      <c r="Y686" s="52">
        <v>24201.29</v>
      </c>
      <c r="Z686" s="50" t="s">
        <v>3116</v>
      </c>
      <c r="BH686" s="825"/>
      <c r="BI686" s="232"/>
      <c r="BJ686" s="796"/>
      <c r="BK686" s="797"/>
      <c r="BL686" s="688"/>
      <c r="BM686" s="799"/>
      <c r="BN686" s="800"/>
      <c r="BO686" s="825"/>
      <c r="BP686" s="802"/>
      <c r="BQ686" s="803"/>
    </row>
    <row r="687" spans="1:69">
      <c r="A687" s="20">
        <v>0</v>
      </c>
      <c r="B687" s="20">
        <v>2</v>
      </c>
      <c r="C687" s="21" t="s">
        <v>402</v>
      </c>
      <c r="D687" s="22" t="s">
        <v>3139</v>
      </c>
      <c r="E687" s="21" t="s">
        <v>3140</v>
      </c>
      <c r="F687" s="23">
        <v>1916</v>
      </c>
      <c r="G687" s="24">
        <v>22992</v>
      </c>
      <c r="H687" s="25"/>
      <c r="I687" s="7">
        <v>45184</v>
      </c>
      <c r="J687" s="32" t="s">
        <v>405</v>
      </c>
      <c r="K687" s="28">
        <v>4</v>
      </c>
      <c r="L687" s="26">
        <v>45181</v>
      </c>
      <c r="M687" s="29"/>
      <c r="N687" s="30" t="s">
        <v>406</v>
      </c>
      <c r="O687" s="31" t="s">
        <v>52</v>
      </c>
      <c r="P687" s="32" t="s">
        <v>407</v>
      </c>
      <c r="Q687" s="66" t="s">
        <v>84</v>
      </c>
      <c r="R687" s="34" t="s">
        <v>55</v>
      </c>
      <c r="S687" s="35" t="s">
        <v>3141</v>
      </c>
      <c r="T687" s="36"/>
      <c r="U687" s="67" t="s">
        <v>3139</v>
      </c>
      <c r="V687" s="50" t="s">
        <v>3114</v>
      </c>
      <c r="W687" s="67" t="s">
        <v>3142</v>
      </c>
      <c r="X687" s="68">
        <v>1916</v>
      </c>
      <c r="Y687" s="69">
        <v>24509.47</v>
      </c>
      <c r="Z687" s="50" t="s">
        <v>3116</v>
      </c>
      <c r="BH687" s="85"/>
      <c r="BI687" s="86"/>
      <c r="BJ687" s="804"/>
      <c r="BK687" s="805"/>
      <c r="BL687" s="688"/>
      <c r="BM687" s="806"/>
      <c r="BN687" s="807"/>
      <c r="BO687" s="808"/>
      <c r="BP687" s="809"/>
      <c r="BQ687" s="810"/>
    </row>
    <row r="688" spans="1:69">
      <c r="A688" s="20">
        <v>1</v>
      </c>
      <c r="B688" s="20">
        <v>2</v>
      </c>
      <c r="C688" s="73" t="s">
        <v>48</v>
      </c>
      <c r="D688" s="22" t="s">
        <v>3143</v>
      </c>
      <c r="E688" s="21" t="s">
        <v>3144</v>
      </c>
      <c r="F688" s="23">
        <v>1950</v>
      </c>
      <c r="G688" s="24">
        <v>23400</v>
      </c>
      <c r="H688" s="25" t="s">
        <v>168</v>
      </c>
      <c r="I688" s="26">
        <v>45187</v>
      </c>
      <c r="J688" s="32" t="s">
        <v>524</v>
      </c>
      <c r="K688" s="28">
        <v>2</v>
      </c>
      <c r="L688" s="26">
        <v>45181</v>
      </c>
      <c r="M688" s="29"/>
      <c r="N688" s="30" t="s">
        <v>1670</v>
      </c>
      <c r="O688" s="31" t="s">
        <v>52</v>
      </c>
      <c r="P688" s="32" t="s">
        <v>1671</v>
      </c>
      <c r="Q688" s="66" t="s">
        <v>54</v>
      </c>
      <c r="R688" s="34" t="s">
        <v>55</v>
      </c>
      <c r="S688" s="35" t="s">
        <v>3145</v>
      </c>
      <c r="T688" s="36"/>
      <c r="U688" s="22" t="s">
        <v>3143</v>
      </c>
      <c r="V688" s="21" t="s">
        <v>3114</v>
      </c>
      <c r="W688" s="67" t="s">
        <v>3146</v>
      </c>
      <c r="X688" s="68">
        <v>1950</v>
      </c>
      <c r="Y688" s="69">
        <v>24219</v>
      </c>
      <c r="Z688" s="67" t="s">
        <v>3116</v>
      </c>
      <c r="BH688" s="811"/>
      <c r="BI688" s="86"/>
      <c r="BJ688" s="804"/>
      <c r="BK688" s="805"/>
      <c r="BL688" s="687"/>
      <c r="BM688" s="806"/>
      <c r="BN688" s="807"/>
      <c r="BO688" s="808"/>
      <c r="BP688" s="809"/>
      <c r="BQ688" s="810"/>
    </row>
    <row r="689" spans="1:69">
      <c r="A689" s="20">
        <v>1</v>
      </c>
      <c r="B689" s="20">
        <v>3</v>
      </c>
      <c r="C689" s="73" t="s">
        <v>48</v>
      </c>
      <c r="D689" s="22" t="s">
        <v>3147</v>
      </c>
      <c r="E689" s="21" t="s">
        <v>3148</v>
      </c>
      <c r="F689" s="23">
        <v>1980</v>
      </c>
      <c r="G689" s="24">
        <v>23760</v>
      </c>
      <c r="H689" s="25" t="s">
        <v>168</v>
      </c>
      <c r="I689" s="26">
        <v>45187</v>
      </c>
      <c r="J689" s="32">
        <v>7</v>
      </c>
      <c r="K689" s="28">
        <v>1</v>
      </c>
      <c r="L689" s="26">
        <v>45181</v>
      </c>
      <c r="M689" s="29"/>
      <c r="N689" s="30" t="s">
        <v>263</v>
      </c>
      <c r="O689" s="31" t="s">
        <v>52</v>
      </c>
      <c r="P689" s="32" t="s">
        <v>53</v>
      </c>
      <c r="Q689" s="66" t="s">
        <v>54</v>
      </c>
      <c r="R689" s="34" t="s">
        <v>55</v>
      </c>
      <c r="S689" s="35" t="s">
        <v>3149</v>
      </c>
      <c r="T689" s="36"/>
      <c r="U689" s="22" t="s">
        <v>3147</v>
      </c>
      <c r="V689" s="21" t="s">
        <v>3114</v>
      </c>
      <c r="W689" s="67" t="s">
        <v>3150</v>
      </c>
      <c r="X689" s="68">
        <v>1980</v>
      </c>
      <c r="Y689" s="69">
        <v>24948</v>
      </c>
      <c r="Z689" s="67" t="s">
        <v>3116</v>
      </c>
      <c r="BH689" s="811"/>
      <c r="BI689" s="86"/>
      <c r="BJ689" s="804"/>
      <c r="BK689" s="805"/>
      <c r="BL689" s="687"/>
      <c r="BM689" s="806"/>
      <c r="BN689" s="807"/>
      <c r="BO689" s="808"/>
      <c r="BP689" s="809"/>
      <c r="BQ689" s="810"/>
    </row>
    <row r="690" spans="1:69">
      <c r="A690" s="1">
        <v>1</v>
      </c>
      <c r="B690" s="20">
        <v>3</v>
      </c>
      <c r="C690" s="73" t="s">
        <v>145</v>
      </c>
      <c r="D690" s="3" t="s">
        <v>3151</v>
      </c>
      <c r="E690" s="2" t="s">
        <v>3152</v>
      </c>
      <c r="F690" s="4">
        <v>1960</v>
      </c>
      <c r="G690" s="5">
        <v>23520</v>
      </c>
      <c r="H690" s="25"/>
      <c r="I690" s="7">
        <v>45187</v>
      </c>
      <c r="J690" s="8" t="s">
        <v>3153</v>
      </c>
      <c r="K690" s="9">
        <v>4</v>
      </c>
      <c r="L690" s="7">
        <v>45183</v>
      </c>
      <c r="M690" s="10"/>
      <c r="N690" s="11" t="s">
        <v>95</v>
      </c>
      <c r="O690" s="12" t="s">
        <v>52</v>
      </c>
      <c r="P690" s="8" t="s">
        <v>83</v>
      </c>
      <c r="Q690" s="49" t="s">
        <v>84</v>
      </c>
      <c r="R690" s="13" t="s">
        <v>55</v>
      </c>
      <c r="S690" s="14" t="s">
        <v>3154</v>
      </c>
      <c r="T690" s="15"/>
      <c r="U690" s="3" t="s">
        <v>3151</v>
      </c>
      <c r="V690" s="2" t="s">
        <v>3155</v>
      </c>
      <c r="W690" s="50" t="s">
        <v>3156</v>
      </c>
      <c r="X690" s="51">
        <v>1960</v>
      </c>
      <c r="Y690" s="52">
        <v>24500</v>
      </c>
      <c r="Z690" s="50" t="s">
        <v>3157</v>
      </c>
      <c r="BH690" s="811"/>
      <c r="BI690" s="232"/>
      <c r="BJ690" s="796"/>
      <c r="BK690" s="805"/>
      <c r="BL690" s="688"/>
      <c r="BM690" s="799"/>
      <c r="BN690" s="800"/>
      <c r="BO690" s="801"/>
      <c r="BP690" s="802"/>
      <c r="BQ690" s="803"/>
    </row>
    <row r="691" spans="1:69">
      <c r="A691" s="20">
        <v>1</v>
      </c>
      <c r="B691" s="20">
        <v>5</v>
      </c>
      <c r="C691" s="73" t="s">
        <v>59</v>
      </c>
      <c r="D691" s="22" t="s">
        <v>3158</v>
      </c>
      <c r="E691" s="21" t="s">
        <v>3159</v>
      </c>
      <c r="F691" s="23">
        <v>1925</v>
      </c>
      <c r="G691" s="24">
        <v>23100</v>
      </c>
      <c r="H691" s="25"/>
      <c r="I691" s="26">
        <v>45187</v>
      </c>
      <c r="J691" s="32" t="s">
        <v>1883</v>
      </c>
      <c r="K691" s="28">
        <v>1</v>
      </c>
      <c r="L691" s="26">
        <v>45184</v>
      </c>
      <c r="M691" s="29"/>
      <c r="N691" s="30" t="s">
        <v>604</v>
      </c>
      <c r="O691" s="31" t="s">
        <v>52</v>
      </c>
      <c r="P691" s="21" t="s">
        <v>63</v>
      </c>
      <c r="Q691" s="66" t="s">
        <v>54</v>
      </c>
      <c r="R691" s="34" t="s">
        <v>64</v>
      </c>
      <c r="S691" s="35" t="s">
        <v>3160</v>
      </c>
      <c r="T691" s="36"/>
      <c r="U691" s="22" t="s">
        <v>3158</v>
      </c>
      <c r="V691" s="21" t="s">
        <v>3161</v>
      </c>
      <c r="W691" s="67" t="s">
        <v>3162</v>
      </c>
      <c r="X691" s="68">
        <v>1925</v>
      </c>
      <c r="Y691" s="69">
        <v>24640</v>
      </c>
      <c r="Z691" s="67" t="s">
        <v>3157</v>
      </c>
      <c r="BH691" s="811"/>
      <c r="BI691" s="86"/>
      <c r="BJ691" s="804"/>
      <c r="BK691" s="805"/>
      <c r="BL691" s="687"/>
      <c r="BM691" s="806"/>
      <c r="BN691" s="807"/>
      <c r="BO691" s="85"/>
      <c r="BP691" s="809"/>
      <c r="BQ691" s="810"/>
    </row>
    <row r="692" spans="1:69">
      <c r="A692" s="20">
        <v>1</v>
      </c>
      <c r="B692" s="20">
        <v>1</v>
      </c>
      <c r="C692" s="74" t="s">
        <v>2816</v>
      </c>
      <c r="D692" s="22" t="s">
        <v>3163</v>
      </c>
      <c r="E692" s="21" t="s">
        <v>3164</v>
      </c>
      <c r="F692" s="23">
        <v>1958</v>
      </c>
      <c r="G692" s="24">
        <v>23496</v>
      </c>
      <c r="H692" s="25"/>
      <c r="I692" s="26">
        <v>45187</v>
      </c>
      <c r="J692" s="32">
        <v>77</v>
      </c>
      <c r="K692" s="28">
        <v>4</v>
      </c>
      <c r="L692" s="26">
        <v>45181</v>
      </c>
      <c r="M692" s="29" t="s">
        <v>798</v>
      </c>
      <c r="N692" s="30" t="s">
        <v>152</v>
      </c>
      <c r="O692" s="31" t="s">
        <v>52</v>
      </c>
      <c r="P692" s="32" t="s">
        <v>153</v>
      </c>
      <c r="Q692" s="66" t="s">
        <v>54</v>
      </c>
      <c r="R692" s="34" t="s">
        <v>55</v>
      </c>
      <c r="S692" s="35" t="s">
        <v>3165</v>
      </c>
      <c r="T692" s="36"/>
      <c r="U692" s="22" t="s">
        <v>3163</v>
      </c>
      <c r="V692" s="21" t="s">
        <v>3114</v>
      </c>
      <c r="W692" s="67" t="s">
        <v>3166</v>
      </c>
      <c r="X692" s="68">
        <v>1958</v>
      </c>
      <c r="Y692" s="69">
        <v>24583.45</v>
      </c>
      <c r="Z692" s="50" t="s">
        <v>3116</v>
      </c>
      <c r="BH692" s="814"/>
      <c r="BI692" s="86"/>
      <c r="BJ692" s="804"/>
      <c r="BK692" s="805"/>
      <c r="BL692" s="687"/>
      <c r="BM692" s="806"/>
      <c r="BN692" s="807"/>
      <c r="BO692" s="808"/>
      <c r="BP692" s="809"/>
      <c r="BQ692" s="810"/>
    </row>
    <row r="693" spans="1:69">
      <c r="A693" s="20">
        <v>1</v>
      </c>
      <c r="B693" s="20">
        <v>1</v>
      </c>
      <c r="C693" s="73" t="s">
        <v>48</v>
      </c>
      <c r="D693" s="22" t="s">
        <v>3167</v>
      </c>
      <c r="E693" s="21" t="s">
        <v>3168</v>
      </c>
      <c r="F693" s="23">
        <v>1950</v>
      </c>
      <c r="G693" s="24">
        <v>23400</v>
      </c>
      <c r="H693" s="25" t="s">
        <v>168</v>
      </c>
      <c r="I693" s="26">
        <v>45187</v>
      </c>
      <c r="J693" s="32" t="s">
        <v>3169</v>
      </c>
      <c r="K693" s="28">
        <v>4</v>
      </c>
      <c r="L693" s="26">
        <v>45181</v>
      </c>
      <c r="M693" s="29"/>
      <c r="N693" s="30" t="s">
        <v>1670</v>
      </c>
      <c r="O693" s="31" t="s">
        <v>52</v>
      </c>
      <c r="P693" s="32" t="s">
        <v>1671</v>
      </c>
      <c r="Q693" s="66" t="s">
        <v>54</v>
      </c>
      <c r="R693" s="34" t="s">
        <v>55</v>
      </c>
      <c r="S693" s="35" t="s">
        <v>3170</v>
      </c>
      <c r="T693" s="36"/>
      <c r="U693" s="22" t="s">
        <v>3167</v>
      </c>
      <c r="V693" s="21" t="s">
        <v>3114</v>
      </c>
      <c r="W693" s="67" t="s">
        <v>3171</v>
      </c>
      <c r="X693" s="68">
        <v>1950</v>
      </c>
      <c r="Y693" s="69">
        <v>24219</v>
      </c>
      <c r="Z693" s="50" t="s">
        <v>3116</v>
      </c>
      <c r="BH693" s="811"/>
      <c r="BI693" s="86"/>
      <c r="BJ693" s="804"/>
      <c r="BK693" s="805"/>
      <c r="BL693" s="687"/>
      <c r="BM693" s="806"/>
      <c r="BN693" s="807"/>
      <c r="BO693" s="808"/>
      <c r="BP693" s="809"/>
      <c r="BQ693" s="810"/>
    </row>
    <row r="694" spans="1:69">
      <c r="A694" s="1">
        <v>1</v>
      </c>
      <c r="B694" s="20">
        <v>2</v>
      </c>
      <c r="C694" s="73" t="s">
        <v>145</v>
      </c>
      <c r="D694" s="3" t="s">
        <v>3172</v>
      </c>
      <c r="E694" s="2" t="s">
        <v>3173</v>
      </c>
      <c r="F694" s="4">
        <v>1960</v>
      </c>
      <c r="G694" s="5">
        <v>23520</v>
      </c>
      <c r="H694" s="6"/>
      <c r="I694" s="7">
        <v>45187</v>
      </c>
      <c r="J694" s="8" t="s">
        <v>1873</v>
      </c>
      <c r="K694" s="9">
        <v>1</v>
      </c>
      <c r="L694" s="7">
        <v>45183</v>
      </c>
      <c r="M694" s="62"/>
      <c r="N694" s="11" t="s">
        <v>82</v>
      </c>
      <c r="O694" s="12" t="s">
        <v>52</v>
      </c>
      <c r="P694" s="8" t="s">
        <v>83</v>
      </c>
      <c r="Q694" s="49" t="s">
        <v>84</v>
      </c>
      <c r="R694" s="13" t="s">
        <v>55</v>
      </c>
      <c r="S694" s="14" t="s">
        <v>3174</v>
      </c>
      <c r="T694" s="15"/>
      <c r="U694" s="3" t="s">
        <v>3172</v>
      </c>
      <c r="V694" s="2" t="s">
        <v>3155</v>
      </c>
      <c r="W694" s="50" t="s">
        <v>3175</v>
      </c>
      <c r="X694" s="51">
        <v>1960</v>
      </c>
      <c r="Y694" s="52">
        <v>24500</v>
      </c>
      <c r="Z694" s="50" t="s">
        <v>3157</v>
      </c>
      <c r="BH694" s="811"/>
      <c r="BI694" s="232"/>
      <c r="BJ694" s="796"/>
      <c r="BK694" s="797"/>
      <c r="BL694" s="688"/>
      <c r="BM694" s="799"/>
      <c r="BN694" s="800"/>
      <c r="BO694" s="801"/>
      <c r="BP694" s="802"/>
      <c r="BQ694" s="803"/>
    </row>
    <row r="695" spans="1:69">
      <c r="A695" s="1">
        <v>1</v>
      </c>
      <c r="B695" s="20">
        <v>1</v>
      </c>
      <c r="C695" s="73" t="s">
        <v>145</v>
      </c>
      <c r="D695" s="3" t="s">
        <v>3176</v>
      </c>
      <c r="E695" s="2" t="s">
        <v>3177</v>
      </c>
      <c r="F695" s="4">
        <v>1917</v>
      </c>
      <c r="G695" s="5">
        <v>23004</v>
      </c>
      <c r="H695" s="6"/>
      <c r="I695" s="7">
        <v>45187</v>
      </c>
      <c r="J695" s="8" t="s">
        <v>3178</v>
      </c>
      <c r="K695" s="9">
        <v>2</v>
      </c>
      <c r="L695" s="7">
        <v>45183</v>
      </c>
      <c r="M695" s="10"/>
      <c r="N695" s="11" t="s">
        <v>95</v>
      </c>
      <c r="O695" s="12" t="s">
        <v>52</v>
      </c>
      <c r="P695" s="8" t="s">
        <v>83</v>
      </c>
      <c r="Q695" s="49" t="s">
        <v>84</v>
      </c>
      <c r="R695" s="13" t="s">
        <v>55</v>
      </c>
      <c r="S695" s="14" t="s">
        <v>3179</v>
      </c>
      <c r="T695" s="15"/>
      <c r="U695" s="3" t="s">
        <v>3176</v>
      </c>
      <c r="V695" s="2" t="s">
        <v>3155</v>
      </c>
      <c r="W695" s="50" t="s">
        <v>3180</v>
      </c>
      <c r="X695" s="51">
        <v>1917</v>
      </c>
      <c r="Y695" s="52">
        <v>23962.5</v>
      </c>
      <c r="Z695" s="50" t="s">
        <v>3157</v>
      </c>
      <c r="BH695" s="811"/>
      <c r="BI695" s="232"/>
      <c r="BJ695" s="796"/>
      <c r="BK695" s="797"/>
      <c r="BL695" s="688"/>
      <c r="BM695" s="799"/>
      <c r="BN695" s="800"/>
      <c r="BO695" s="801"/>
      <c r="BP695" s="802"/>
      <c r="BQ695" s="803"/>
    </row>
    <row r="696" spans="1:69">
      <c r="A696" s="1">
        <v>3</v>
      </c>
      <c r="B696" s="20">
        <v>2</v>
      </c>
      <c r="C696" s="73" t="s">
        <v>301</v>
      </c>
      <c r="D696" s="3" t="s">
        <v>3181</v>
      </c>
      <c r="E696" s="2" t="s">
        <v>3182</v>
      </c>
      <c r="F696" s="4">
        <v>1925</v>
      </c>
      <c r="G696" s="5">
        <v>23100</v>
      </c>
      <c r="H696" s="6"/>
      <c r="I696" s="7">
        <v>45187</v>
      </c>
      <c r="J696" s="8" t="s">
        <v>432</v>
      </c>
      <c r="K696" s="9">
        <v>2</v>
      </c>
      <c r="L696" s="26">
        <v>45183</v>
      </c>
      <c r="M696" s="10"/>
      <c r="N696" s="11" t="s">
        <v>604</v>
      </c>
      <c r="O696" s="12" t="s">
        <v>52</v>
      </c>
      <c r="P696" s="2" t="s">
        <v>2247</v>
      </c>
      <c r="Q696" s="49" t="s">
        <v>54</v>
      </c>
      <c r="R696" s="13" t="s">
        <v>64</v>
      </c>
      <c r="S696" s="14" t="s">
        <v>3183</v>
      </c>
      <c r="T696" s="15"/>
      <c r="U696" s="50" t="s">
        <v>3181</v>
      </c>
      <c r="V696" s="50" t="s">
        <v>3184</v>
      </c>
      <c r="W696" s="50" t="s">
        <v>3185</v>
      </c>
      <c r="X696" s="51">
        <v>1925</v>
      </c>
      <c r="Y696" s="52">
        <v>24640</v>
      </c>
      <c r="Z696" s="50" t="s">
        <v>3157</v>
      </c>
      <c r="BH696" s="811"/>
      <c r="BI696" s="232"/>
      <c r="BJ696" s="796"/>
      <c r="BK696" s="797"/>
      <c r="BL696" s="688"/>
      <c r="BM696" s="799"/>
      <c r="BN696" s="800"/>
      <c r="BO696" s="825"/>
      <c r="BP696" s="802"/>
      <c r="BQ696" s="803"/>
    </row>
    <row r="697" spans="1:69">
      <c r="A697" s="1">
        <v>1</v>
      </c>
      <c r="B697" s="20">
        <v>3</v>
      </c>
      <c r="C697" s="2" t="s">
        <v>506</v>
      </c>
      <c r="D697" s="3" t="s">
        <v>3186</v>
      </c>
      <c r="E697" s="2" t="s">
        <v>3187</v>
      </c>
      <c r="F697" s="4">
        <v>1960</v>
      </c>
      <c r="G697" s="5">
        <v>23520</v>
      </c>
      <c r="H697" s="6"/>
      <c r="I697" s="26">
        <v>45188</v>
      </c>
      <c r="J697" s="32">
        <v>190</v>
      </c>
      <c r="K697" s="9">
        <v>4</v>
      </c>
      <c r="L697" s="7">
        <v>45183</v>
      </c>
      <c r="M697" s="10"/>
      <c r="N697" s="11" t="s">
        <v>82</v>
      </c>
      <c r="O697" s="12" t="s">
        <v>52</v>
      </c>
      <c r="P697" s="2" t="s">
        <v>83</v>
      </c>
      <c r="Q697" s="49" t="s">
        <v>84</v>
      </c>
      <c r="R697" s="13" t="s">
        <v>55</v>
      </c>
      <c r="S697" s="14" t="s">
        <v>3188</v>
      </c>
      <c r="T697" s="15"/>
      <c r="U697" s="50" t="s">
        <v>30726</v>
      </c>
      <c r="V697" s="50" t="s">
        <v>30727</v>
      </c>
      <c r="W697" s="63" t="s">
        <v>32829</v>
      </c>
      <c r="X697" s="64">
        <v>1960</v>
      </c>
      <c r="Y697" s="52">
        <v>24500</v>
      </c>
      <c r="Z697" s="50" t="s">
        <v>30728</v>
      </c>
      <c r="BH697" s="825"/>
      <c r="BI697" s="232"/>
      <c r="BJ697" s="796"/>
      <c r="BK697" s="797"/>
      <c r="BL697" s="687"/>
      <c r="BM697" s="799"/>
      <c r="BN697" s="800"/>
      <c r="BO697" s="825"/>
      <c r="BP697" s="802"/>
      <c r="BQ697" s="803"/>
    </row>
    <row r="698" spans="1:69">
      <c r="A698" s="1">
        <v>1</v>
      </c>
      <c r="B698" s="20">
        <v>6</v>
      </c>
      <c r="C698" s="2" t="s">
        <v>506</v>
      </c>
      <c r="D698" s="3" t="s">
        <v>3189</v>
      </c>
      <c r="E698" s="2" t="s">
        <v>3190</v>
      </c>
      <c r="F698" s="4">
        <v>1960</v>
      </c>
      <c r="G698" s="5">
        <v>23520</v>
      </c>
      <c r="H698" s="6"/>
      <c r="I698" s="26">
        <v>45188</v>
      </c>
      <c r="J698" s="32" t="s">
        <v>450</v>
      </c>
      <c r="K698" s="9">
        <v>1</v>
      </c>
      <c r="L698" s="7">
        <v>45183</v>
      </c>
      <c r="M698" s="10"/>
      <c r="N698" s="11" t="s">
        <v>82</v>
      </c>
      <c r="O698" s="12" t="s">
        <v>52</v>
      </c>
      <c r="P698" s="2" t="s">
        <v>83</v>
      </c>
      <c r="Q698" s="49" t="s">
        <v>84</v>
      </c>
      <c r="R698" s="13" t="s">
        <v>55</v>
      </c>
      <c r="S698" s="14" t="s">
        <v>3174</v>
      </c>
      <c r="T698" s="15"/>
      <c r="U698" s="50" t="s">
        <v>3189</v>
      </c>
      <c r="V698" s="50" t="s">
        <v>3155</v>
      </c>
      <c r="W698" s="63" t="s">
        <v>3191</v>
      </c>
      <c r="X698" s="64">
        <v>1960</v>
      </c>
      <c r="Y698" s="52">
        <v>24500</v>
      </c>
      <c r="Z698" s="50" t="s">
        <v>3157</v>
      </c>
      <c r="BH698" s="825"/>
      <c r="BI698" s="232"/>
      <c r="BJ698" s="796"/>
      <c r="BK698" s="797"/>
      <c r="BL698" s="687"/>
      <c r="BM698" s="799"/>
      <c r="BN698" s="800"/>
      <c r="BO698" s="825"/>
      <c r="BP698" s="802"/>
      <c r="BQ698" s="803"/>
    </row>
    <row r="699" spans="1:69">
      <c r="A699" s="20">
        <v>1</v>
      </c>
      <c r="B699" s="20">
        <v>2</v>
      </c>
      <c r="C699" s="21" t="s">
        <v>589</v>
      </c>
      <c r="D699" s="22" t="s">
        <v>32830</v>
      </c>
      <c r="E699" s="21" t="s">
        <v>3192</v>
      </c>
      <c r="F699" s="23">
        <v>1949</v>
      </c>
      <c r="G699" s="24">
        <f>F699*12</f>
        <v>23388</v>
      </c>
      <c r="H699" s="25"/>
      <c r="I699" s="26">
        <v>45188</v>
      </c>
      <c r="J699" s="32">
        <v>72</v>
      </c>
      <c r="K699" s="28">
        <v>2</v>
      </c>
      <c r="L699" s="26">
        <v>45168</v>
      </c>
      <c r="M699" s="29" t="s">
        <v>30046</v>
      </c>
      <c r="N699" s="30" t="s">
        <v>30132</v>
      </c>
      <c r="O699" s="31" t="s">
        <v>52</v>
      </c>
      <c r="P699" s="21" t="s">
        <v>31108</v>
      </c>
      <c r="Q699" s="66"/>
      <c r="R699" s="13" t="s">
        <v>55</v>
      </c>
      <c r="S699" s="35" t="s">
        <v>32831</v>
      </c>
      <c r="T699" s="36"/>
      <c r="U699" s="67" t="s">
        <v>3193</v>
      </c>
      <c r="V699" s="67" t="s">
        <v>3194</v>
      </c>
      <c r="W699" s="67" t="s">
        <v>3195</v>
      </c>
      <c r="X699" s="68">
        <v>1949</v>
      </c>
      <c r="Y699" s="69">
        <v>24344.98</v>
      </c>
      <c r="Z699" s="67" t="s">
        <v>2967</v>
      </c>
      <c r="BH699" s="85"/>
      <c r="BI699" s="86"/>
      <c r="BJ699" s="804"/>
      <c r="BK699" s="805"/>
      <c r="BL699" s="687"/>
      <c r="BM699" s="806"/>
      <c r="BN699" s="807"/>
      <c r="BO699" s="85"/>
      <c r="BP699" s="809"/>
      <c r="BQ699" s="803"/>
    </row>
    <row r="700" spans="1:69">
      <c r="A700" s="20">
        <v>1</v>
      </c>
      <c r="B700" s="20">
        <v>1</v>
      </c>
      <c r="C700" s="21" t="s">
        <v>589</v>
      </c>
      <c r="D700" s="22" t="s">
        <v>32832</v>
      </c>
      <c r="E700" s="21" t="s">
        <v>3196</v>
      </c>
      <c r="F700" s="23">
        <v>1858</v>
      </c>
      <c r="G700" s="24">
        <f>F700*12</f>
        <v>22296</v>
      </c>
      <c r="H700" s="25"/>
      <c r="I700" s="26">
        <v>45188</v>
      </c>
      <c r="J700" s="32" t="s">
        <v>464</v>
      </c>
      <c r="K700" s="28">
        <v>4</v>
      </c>
      <c r="L700" s="26">
        <v>45165</v>
      </c>
      <c r="M700" s="10" t="s">
        <v>136</v>
      </c>
      <c r="N700" s="30" t="s">
        <v>30132</v>
      </c>
      <c r="O700" s="31" t="s">
        <v>52</v>
      </c>
      <c r="P700" s="21" t="s">
        <v>31108</v>
      </c>
      <c r="Q700" s="66"/>
      <c r="R700" s="13" t="s">
        <v>55</v>
      </c>
      <c r="S700" s="35" t="s">
        <v>30729</v>
      </c>
      <c r="T700" s="36"/>
      <c r="U700" s="67" t="s">
        <v>3197</v>
      </c>
      <c r="V700" s="67" t="s">
        <v>2015</v>
      </c>
      <c r="W700" s="67" t="s">
        <v>3198</v>
      </c>
      <c r="X700" s="68">
        <v>1858</v>
      </c>
      <c r="Y700" s="69">
        <v>23327.75</v>
      </c>
      <c r="Z700" s="67" t="s">
        <v>2919</v>
      </c>
      <c r="BH700" s="85"/>
      <c r="BI700" s="86"/>
      <c r="BJ700" s="804"/>
      <c r="BK700" s="805"/>
      <c r="BL700" s="687"/>
      <c r="BM700" s="806"/>
      <c r="BN700" s="807"/>
      <c r="BO700" s="85"/>
      <c r="BP700" s="809"/>
      <c r="BQ700" s="803"/>
    </row>
    <row r="701" spans="1:69">
      <c r="A701" s="20">
        <v>1</v>
      </c>
      <c r="B701" s="20">
        <v>2</v>
      </c>
      <c r="C701" s="21" t="s">
        <v>301</v>
      </c>
      <c r="D701" s="22" t="s">
        <v>3199</v>
      </c>
      <c r="E701" s="21" t="s">
        <v>3200</v>
      </c>
      <c r="F701" s="23">
        <v>1925</v>
      </c>
      <c r="G701" s="24">
        <v>23100</v>
      </c>
      <c r="H701" s="25"/>
      <c r="I701" s="26">
        <v>45188</v>
      </c>
      <c r="J701" s="32" t="s">
        <v>446</v>
      </c>
      <c r="K701" s="28">
        <v>3</v>
      </c>
      <c r="L701" s="26">
        <v>45183</v>
      </c>
      <c r="M701" s="29"/>
      <c r="N701" s="30" t="s">
        <v>604</v>
      </c>
      <c r="O701" s="31" t="s">
        <v>52</v>
      </c>
      <c r="P701" s="32" t="s">
        <v>2247</v>
      </c>
      <c r="Q701" s="66" t="s">
        <v>54</v>
      </c>
      <c r="R701" s="34" t="s">
        <v>64</v>
      </c>
      <c r="S701" s="35" t="s">
        <v>3201</v>
      </c>
      <c r="T701" s="36"/>
      <c r="U701" s="67" t="s">
        <v>31323</v>
      </c>
      <c r="V701" s="67" t="s">
        <v>32833</v>
      </c>
      <c r="W701" s="67" t="s">
        <v>30366</v>
      </c>
      <c r="X701" s="68">
        <v>1925</v>
      </c>
      <c r="Y701" s="69">
        <v>24640</v>
      </c>
      <c r="Z701" s="67" t="s">
        <v>32834</v>
      </c>
      <c r="BH701" s="85"/>
      <c r="BI701" s="86"/>
      <c r="BJ701" s="804"/>
      <c r="BK701" s="805"/>
      <c r="BL701" s="687"/>
      <c r="BM701" s="806"/>
      <c r="BN701" s="807"/>
      <c r="BO701" s="808"/>
      <c r="BP701" s="809"/>
      <c r="BQ701" s="810"/>
    </row>
    <row r="702" spans="1:69">
      <c r="A702" s="1">
        <v>1</v>
      </c>
      <c r="B702" s="20">
        <v>2</v>
      </c>
      <c r="C702" s="2" t="s">
        <v>275</v>
      </c>
      <c r="D702" s="3" t="s">
        <v>3202</v>
      </c>
      <c r="E702" s="2" t="s">
        <v>3203</v>
      </c>
      <c r="F702" s="4">
        <v>1815</v>
      </c>
      <c r="G702" s="5">
        <v>21780</v>
      </c>
      <c r="H702" s="6"/>
      <c r="I702" s="26">
        <v>45188</v>
      </c>
      <c r="J702" s="32" t="s">
        <v>1926</v>
      </c>
      <c r="K702" s="9">
        <v>2</v>
      </c>
      <c r="L702" s="7">
        <v>45183</v>
      </c>
      <c r="M702" s="10"/>
      <c r="N702" s="11" t="s">
        <v>234</v>
      </c>
      <c r="O702" s="12" t="s">
        <v>52</v>
      </c>
      <c r="P702" s="8" t="s">
        <v>1107</v>
      </c>
      <c r="Q702" s="49" t="s">
        <v>54</v>
      </c>
      <c r="R702" s="13" t="s">
        <v>55</v>
      </c>
      <c r="S702" s="14" t="s">
        <v>3204</v>
      </c>
      <c r="T702" s="15"/>
      <c r="U702" s="50" t="s">
        <v>3202</v>
      </c>
      <c r="V702" s="50" t="s">
        <v>3155</v>
      </c>
      <c r="W702" s="50" t="s">
        <v>3205</v>
      </c>
      <c r="X702" s="51">
        <v>1815</v>
      </c>
      <c r="Y702" s="52">
        <v>22956.12</v>
      </c>
      <c r="Z702" s="50" t="s">
        <v>3157</v>
      </c>
      <c r="BH702" s="825"/>
      <c r="BI702" s="232"/>
      <c r="BJ702" s="796"/>
      <c r="BK702" s="797"/>
      <c r="BL702" s="687"/>
      <c r="BM702" s="799"/>
      <c r="BN702" s="800"/>
      <c r="BO702" s="801"/>
      <c r="BP702" s="802"/>
      <c r="BQ702" s="803"/>
    </row>
    <row r="703" spans="1:69">
      <c r="A703" s="1">
        <v>1</v>
      </c>
      <c r="B703" s="20">
        <v>1</v>
      </c>
      <c r="C703" s="2" t="s">
        <v>589</v>
      </c>
      <c r="D703" s="3" t="s">
        <v>3206</v>
      </c>
      <c r="E703" s="2" t="s">
        <v>3207</v>
      </c>
      <c r="F703" s="4">
        <v>1856</v>
      </c>
      <c r="G703" s="5">
        <v>22272</v>
      </c>
      <c r="H703" s="6"/>
      <c r="I703" s="26">
        <v>45189</v>
      </c>
      <c r="J703" s="32">
        <v>62</v>
      </c>
      <c r="K703" s="9">
        <v>1</v>
      </c>
      <c r="L703" s="7">
        <v>45169</v>
      </c>
      <c r="M703" s="10" t="s">
        <v>136</v>
      </c>
      <c r="N703" s="30" t="s">
        <v>30132</v>
      </c>
      <c r="O703" s="12" t="s">
        <v>52</v>
      </c>
      <c r="P703" s="2" t="s">
        <v>74</v>
      </c>
      <c r="Q703" s="49"/>
      <c r="R703" s="13" t="s">
        <v>55</v>
      </c>
      <c r="S703" s="14" t="s">
        <v>30730</v>
      </c>
      <c r="T703" s="15"/>
      <c r="U703" s="67" t="s">
        <v>3206</v>
      </c>
      <c r="V703" s="67" t="s">
        <v>2983</v>
      </c>
      <c r="W703" s="67" t="s">
        <v>3208</v>
      </c>
      <c r="X703" s="68">
        <v>1856</v>
      </c>
      <c r="Y703" s="69">
        <v>23302.69</v>
      </c>
      <c r="Z703" s="67" t="s">
        <v>2967</v>
      </c>
      <c r="BH703" s="825"/>
      <c r="BI703" s="232"/>
      <c r="BJ703" s="796"/>
      <c r="BK703" s="797"/>
      <c r="BL703" s="687"/>
      <c r="BM703" s="806"/>
      <c r="BN703" s="800"/>
      <c r="BO703" s="825"/>
      <c r="BP703" s="802"/>
      <c r="BQ703" s="803"/>
    </row>
    <row r="704" spans="1:69">
      <c r="A704" s="20">
        <v>1</v>
      </c>
      <c r="B704" s="20">
        <v>1</v>
      </c>
      <c r="C704" s="21" t="s">
        <v>589</v>
      </c>
      <c r="D704" s="22" t="s">
        <v>32835</v>
      </c>
      <c r="E704" s="21" t="s">
        <v>3209</v>
      </c>
      <c r="F704" s="23">
        <v>1958</v>
      </c>
      <c r="G704" s="24">
        <v>23496</v>
      </c>
      <c r="H704" s="25"/>
      <c r="I704" s="26">
        <v>45189</v>
      </c>
      <c r="J704" s="32" t="s">
        <v>30252</v>
      </c>
      <c r="K704" s="28">
        <v>2</v>
      </c>
      <c r="L704" s="26">
        <v>45170</v>
      </c>
      <c r="M704" s="29" t="s">
        <v>32585</v>
      </c>
      <c r="N704" s="30" t="s">
        <v>32836</v>
      </c>
      <c r="O704" s="12" t="s">
        <v>52</v>
      </c>
      <c r="P704" s="2" t="s">
        <v>74</v>
      </c>
      <c r="Q704" s="66"/>
      <c r="R704" s="13" t="s">
        <v>55</v>
      </c>
      <c r="S704" s="35" t="s">
        <v>30731</v>
      </c>
      <c r="T704" s="36"/>
      <c r="U704" s="67" t="s">
        <v>3210</v>
      </c>
      <c r="V704" s="67" t="s">
        <v>3211</v>
      </c>
      <c r="W704" s="67" t="s">
        <v>3212</v>
      </c>
      <c r="X704" s="68">
        <v>1958</v>
      </c>
      <c r="Y704" s="69">
        <v>24563.21</v>
      </c>
      <c r="Z704" s="67" t="s">
        <v>30732</v>
      </c>
      <c r="BH704" s="85"/>
      <c r="BI704" s="86"/>
      <c r="BJ704" s="804"/>
      <c r="BK704" s="805"/>
      <c r="BL704" s="687"/>
      <c r="BM704" s="806"/>
      <c r="BN704" s="800"/>
      <c r="BO704" s="825"/>
      <c r="BP704" s="809"/>
      <c r="BQ704" s="803"/>
    </row>
    <row r="705" spans="1:69">
      <c r="A705" s="20">
        <v>1</v>
      </c>
      <c r="B705" s="20">
        <v>1</v>
      </c>
      <c r="C705" s="21" t="s">
        <v>145</v>
      </c>
      <c r="D705" s="22" t="s">
        <v>3213</v>
      </c>
      <c r="E705" s="21" t="s">
        <v>3214</v>
      </c>
      <c r="F705" s="23">
        <v>1960</v>
      </c>
      <c r="G705" s="24">
        <v>23520</v>
      </c>
      <c r="H705" s="25"/>
      <c r="I705" s="26">
        <v>45189</v>
      </c>
      <c r="J705" s="32" t="s">
        <v>30733</v>
      </c>
      <c r="K705" s="28">
        <v>2</v>
      </c>
      <c r="L705" s="26">
        <v>45186</v>
      </c>
      <c r="M705" s="29"/>
      <c r="N705" s="30" t="s">
        <v>95</v>
      </c>
      <c r="O705" s="31" t="s">
        <v>52</v>
      </c>
      <c r="P705" s="32" t="s">
        <v>83</v>
      </c>
      <c r="Q705" s="66" t="s">
        <v>84</v>
      </c>
      <c r="R705" s="34" t="s">
        <v>55</v>
      </c>
      <c r="S705" s="35" t="s">
        <v>3215</v>
      </c>
      <c r="T705" s="36"/>
      <c r="U705" s="67" t="s">
        <v>3213</v>
      </c>
      <c r="V705" s="67" t="s">
        <v>3216</v>
      </c>
      <c r="W705" s="67" t="s">
        <v>3217</v>
      </c>
      <c r="X705" s="68">
        <v>1960</v>
      </c>
      <c r="Y705" s="69">
        <v>24500</v>
      </c>
      <c r="Z705" s="67" t="s">
        <v>3218</v>
      </c>
      <c r="BH705" s="85"/>
      <c r="BI705" s="86"/>
      <c r="BJ705" s="804"/>
      <c r="BK705" s="805"/>
      <c r="BL705" s="687"/>
      <c r="BM705" s="806"/>
      <c r="BN705" s="807"/>
      <c r="BO705" s="808"/>
      <c r="BP705" s="809"/>
      <c r="BQ705" s="810"/>
    </row>
    <row r="706" spans="1:69">
      <c r="A706" s="20">
        <v>1</v>
      </c>
      <c r="B706" s="20">
        <v>1</v>
      </c>
      <c r="C706" s="21" t="s">
        <v>145</v>
      </c>
      <c r="D706" s="22" t="s">
        <v>3219</v>
      </c>
      <c r="E706" s="21" t="s">
        <v>3220</v>
      </c>
      <c r="F706" s="23">
        <v>1950</v>
      </c>
      <c r="G706" s="24">
        <v>23400</v>
      </c>
      <c r="H706" s="25"/>
      <c r="I706" s="26">
        <v>45190</v>
      </c>
      <c r="J706" s="32" t="s">
        <v>32837</v>
      </c>
      <c r="K706" s="28">
        <v>4</v>
      </c>
      <c r="L706" s="26">
        <v>45186</v>
      </c>
      <c r="M706" s="29" t="s">
        <v>176</v>
      </c>
      <c r="N706" s="30" t="s">
        <v>1670</v>
      </c>
      <c r="O706" s="31" t="s">
        <v>52</v>
      </c>
      <c r="P706" s="21" t="s">
        <v>1671</v>
      </c>
      <c r="Q706" s="66" t="s">
        <v>54</v>
      </c>
      <c r="R706" s="34" t="s">
        <v>55</v>
      </c>
      <c r="S706" s="35" t="s">
        <v>3221</v>
      </c>
      <c r="T706" s="36"/>
      <c r="U706" s="67" t="s">
        <v>31324</v>
      </c>
      <c r="V706" s="50" t="s">
        <v>32838</v>
      </c>
      <c r="W706" s="67" t="s">
        <v>30734</v>
      </c>
      <c r="X706" s="51">
        <v>1950</v>
      </c>
      <c r="Y706" s="52">
        <v>24219</v>
      </c>
      <c r="Z706" s="50" t="s">
        <v>30735</v>
      </c>
      <c r="BH706" s="85"/>
      <c r="BI706" s="86"/>
      <c r="BJ706" s="804"/>
      <c r="BK706" s="805"/>
      <c r="BL706" s="687"/>
      <c r="BM706" s="806"/>
      <c r="BN706" s="807"/>
      <c r="BO706" s="85"/>
      <c r="BP706" s="809"/>
      <c r="BQ706" s="810"/>
    </row>
    <row r="707" spans="1:69">
      <c r="A707" s="1">
        <v>1</v>
      </c>
      <c r="B707" s="20">
        <v>1</v>
      </c>
      <c r="C707" s="2" t="s">
        <v>301</v>
      </c>
      <c r="D707" s="3" t="s">
        <v>3222</v>
      </c>
      <c r="E707" s="2" t="s">
        <v>3223</v>
      </c>
      <c r="F707" s="4">
        <v>1925</v>
      </c>
      <c r="G707" s="5">
        <v>23100</v>
      </c>
      <c r="H707" s="6"/>
      <c r="I707" s="7">
        <v>45190</v>
      </c>
      <c r="J707" s="8" t="s">
        <v>30736</v>
      </c>
      <c r="K707" s="9">
        <v>1</v>
      </c>
      <c r="L707" s="7">
        <v>45186</v>
      </c>
      <c r="M707" s="10"/>
      <c r="N707" s="11" t="s">
        <v>604</v>
      </c>
      <c r="O707" s="12" t="s">
        <v>52</v>
      </c>
      <c r="P707" s="8" t="s">
        <v>2247</v>
      </c>
      <c r="Q707" s="49" t="s">
        <v>54</v>
      </c>
      <c r="R707" s="13" t="s">
        <v>64</v>
      </c>
      <c r="S707" s="14" t="s">
        <v>3224</v>
      </c>
      <c r="T707" s="15"/>
      <c r="U707" s="50" t="s">
        <v>30737</v>
      </c>
      <c r="V707" s="50" t="s">
        <v>30738</v>
      </c>
      <c r="W707" s="50" t="s">
        <v>30739</v>
      </c>
      <c r="X707" s="51">
        <v>1925</v>
      </c>
      <c r="Y707" s="52">
        <v>24640</v>
      </c>
      <c r="Z707" s="50" t="s">
        <v>32839</v>
      </c>
      <c r="BH707" s="825"/>
      <c r="BI707" s="232"/>
      <c r="BJ707" s="796"/>
      <c r="BK707" s="797"/>
      <c r="BL707" s="688"/>
      <c r="BM707" s="799"/>
      <c r="BN707" s="800"/>
      <c r="BO707" s="801"/>
      <c r="BP707" s="802"/>
      <c r="BQ707" s="803"/>
    </row>
    <row r="708" spans="1:69">
      <c r="A708" s="1">
        <v>1</v>
      </c>
      <c r="B708" s="20">
        <v>1</v>
      </c>
      <c r="C708" s="2" t="s">
        <v>301</v>
      </c>
      <c r="D708" s="3" t="s">
        <v>3225</v>
      </c>
      <c r="E708" s="2" t="s">
        <v>3226</v>
      </c>
      <c r="F708" s="4">
        <v>1925</v>
      </c>
      <c r="G708" s="5">
        <v>23100</v>
      </c>
      <c r="H708" s="6"/>
      <c r="I708" s="7">
        <v>45190</v>
      </c>
      <c r="J708" s="8">
        <v>30</v>
      </c>
      <c r="K708" s="9">
        <v>3</v>
      </c>
      <c r="L708" s="26">
        <v>45186</v>
      </c>
      <c r="M708" s="10"/>
      <c r="N708" s="11" t="s">
        <v>604</v>
      </c>
      <c r="O708" s="12" t="s">
        <v>52</v>
      </c>
      <c r="P708" s="8" t="s">
        <v>2247</v>
      </c>
      <c r="Q708" s="49" t="s">
        <v>54</v>
      </c>
      <c r="R708" s="13" t="s">
        <v>64</v>
      </c>
      <c r="S708" s="14" t="s">
        <v>3227</v>
      </c>
      <c r="T708" s="15"/>
      <c r="U708" s="50" t="s">
        <v>30740</v>
      </c>
      <c r="V708" s="50" t="s">
        <v>32840</v>
      </c>
      <c r="W708" s="50" t="s">
        <v>32841</v>
      </c>
      <c r="X708" s="51">
        <v>1925</v>
      </c>
      <c r="Y708" s="52">
        <v>24640</v>
      </c>
      <c r="Z708" s="50" t="s">
        <v>30367</v>
      </c>
      <c r="BH708" s="825"/>
      <c r="BI708" s="232"/>
      <c r="BJ708" s="796"/>
      <c r="BK708" s="797"/>
      <c r="BL708" s="688"/>
      <c r="BM708" s="799"/>
      <c r="BN708" s="800"/>
      <c r="BO708" s="801"/>
      <c r="BP708" s="802"/>
      <c r="BQ708" s="803"/>
    </row>
    <row r="709" spans="1:69">
      <c r="A709" s="20">
        <v>1</v>
      </c>
      <c r="B709" s="20">
        <v>2</v>
      </c>
      <c r="C709" s="21" t="s">
        <v>145</v>
      </c>
      <c r="D709" s="22" t="s">
        <v>3228</v>
      </c>
      <c r="E709" s="21" t="s">
        <v>3229</v>
      </c>
      <c r="F709" s="23">
        <v>1960</v>
      </c>
      <c r="G709" s="24">
        <v>23520</v>
      </c>
      <c r="H709" s="25"/>
      <c r="I709" s="26">
        <v>45190</v>
      </c>
      <c r="J709" s="32" t="s">
        <v>32842</v>
      </c>
      <c r="K709" s="28">
        <v>3</v>
      </c>
      <c r="L709" s="26">
        <v>45189</v>
      </c>
      <c r="M709" s="29"/>
      <c r="N709" s="30" t="s">
        <v>95</v>
      </c>
      <c r="O709" s="31" t="s">
        <v>52</v>
      </c>
      <c r="P709" s="21" t="s">
        <v>83</v>
      </c>
      <c r="Q709" s="66" t="s">
        <v>31106</v>
      </c>
      <c r="R709" s="34" t="s">
        <v>55</v>
      </c>
      <c r="S709" s="35" t="s">
        <v>3230</v>
      </c>
      <c r="T709" s="36"/>
      <c r="U709" s="67" t="s">
        <v>3228</v>
      </c>
      <c r="V709" s="67" t="s">
        <v>3231</v>
      </c>
      <c r="W709" s="67" t="s">
        <v>3232</v>
      </c>
      <c r="X709" s="68">
        <v>1960</v>
      </c>
      <c r="Y709" s="69">
        <v>24500</v>
      </c>
      <c r="Z709" s="67" t="s">
        <v>3233</v>
      </c>
      <c r="BH709" s="85"/>
      <c r="BI709" s="86"/>
      <c r="BJ709" s="804"/>
      <c r="BK709" s="805"/>
      <c r="BL709" s="687"/>
      <c r="BM709" s="806"/>
      <c r="BN709" s="807"/>
      <c r="BO709" s="85"/>
      <c r="BP709" s="809"/>
      <c r="BQ709" s="810"/>
    </row>
    <row r="710" spans="1:69">
      <c r="A710" s="20">
        <v>1</v>
      </c>
      <c r="B710" s="20">
        <v>1</v>
      </c>
      <c r="C710" s="21" t="s">
        <v>48</v>
      </c>
      <c r="D710" s="22" t="s">
        <v>3234</v>
      </c>
      <c r="E710" s="21" t="s">
        <v>3235</v>
      </c>
      <c r="F710" s="23">
        <v>1980</v>
      </c>
      <c r="G710" s="24">
        <v>23760</v>
      </c>
      <c r="H710" s="25" t="s">
        <v>51</v>
      </c>
      <c r="I710" s="26">
        <v>45190</v>
      </c>
      <c r="J710" s="32" t="s">
        <v>32843</v>
      </c>
      <c r="K710" s="28">
        <v>2</v>
      </c>
      <c r="L710" s="26">
        <v>45186</v>
      </c>
      <c r="M710" s="29"/>
      <c r="N710" s="30" t="s">
        <v>263</v>
      </c>
      <c r="O710" s="31" t="s">
        <v>52</v>
      </c>
      <c r="P710" s="21" t="s">
        <v>32786</v>
      </c>
      <c r="Q710" s="66" t="s">
        <v>54</v>
      </c>
      <c r="R710" s="34" t="s">
        <v>55</v>
      </c>
      <c r="S710" s="35" t="s">
        <v>3236</v>
      </c>
      <c r="T710" s="36"/>
      <c r="U710" s="67" t="s">
        <v>32844</v>
      </c>
      <c r="V710" s="50" t="s">
        <v>32845</v>
      </c>
      <c r="W710" s="67" t="s">
        <v>30368</v>
      </c>
      <c r="X710" s="68">
        <v>1980</v>
      </c>
      <c r="Y710" s="69">
        <v>24948</v>
      </c>
      <c r="Z710" s="50" t="s">
        <v>32846</v>
      </c>
      <c r="BH710" s="85"/>
      <c r="BI710" s="86"/>
      <c r="BJ710" s="804"/>
      <c r="BK710" s="805"/>
      <c r="BL710" s="687"/>
      <c r="BM710" s="806"/>
      <c r="BN710" s="807"/>
      <c r="BO710" s="85"/>
      <c r="BP710" s="809"/>
      <c r="BQ710" s="810"/>
    </row>
    <row r="711" spans="1:69">
      <c r="A711" s="1"/>
      <c r="B711" s="20">
        <v>4</v>
      </c>
      <c r="C711" s="2" t="s">
        <v>103</v>
      </c>
      <c r="D711" s="3" t="s">
        <v>3237</v>
      </c>
      <c r="E711" s="2" t="s">
        <v>3238</v>
      </c>
      <c r="F711" s="4">
        <v>1960</v>
      </c>
      <c r="G711" s="5">
        <v>23520</v>
      </c>
      <c r="H711" s="6"/>
      <c r="I711" s="26">
        <v>45191</v>
      </c>
      <c r="J711" s="32">
        <v>8</v>
      </c>
      <c r="K711" s="9">
        <v>2</v>
      </c>
      <c r="L711" s="7">
        <v>45189</v>
      </c>
      <c r="M711" s="10"/>
      <c r="N711" s="11" t="s">
        <v>82</v>
      </c>
      <c r="O711" s="12" t="s">
        <v>52</v>
      </c>
      <c r="P711" s="2" t="s">
        <v>83</v>
      </c>
      <c r="Q711" s="66" t="s">
        <v>31106</v>
      </c>
      <c r="R711" s="13" t="s">
        <v>55</v>
      </c>
      <c r="S711" s="14" t="s">
        <v>3239</v>
      </c>
      <c r="T711" s="15"/>
      <c r="U711" s="50" t="s">
        <v>3237</v>
      </c>
      <c r="V711" s="50" t="s">
        <v>3231</v>
      </c>
      <c r="W711" s="63" t="s">
        <v>3240</v>
      </c>
      <c r="X711" s="64">
        <v>1960</v>
      </c>
      <c r="Y711" s="52">
        <v>24500</v>
      </c>
      <c r="Z711" s="50" t="s">
        <v>3233</v>
      </c>
      <c r="BH711" s="825"/>
      <c r="BI711" s="232"/>
      <c r="BJ711" s="796"/>
      <c r="BK711" s="797"/>
      <c r="BL711" s="687"/>
      <c r="BM711" s="799"/>
      <c r="BN711" s="800"/>
      <c r="BO711" s="825"/>
      <c r="BP711" s="809"/>
      <c r="BQ711" s="803"/>
    </row>
    <row r="712" spans="1:69">
      <c r="A712" s="20"/>
      <c r="B712" s="20">
        <v>6</v>
      </c>
      <c r="C712" s="21" t="s">
        <v>103</v>
      </c>
      <c r="D712" s="22" t="s">
        <v>3241</v>
      </c>
      <c r="E712" s="21" t="s">
        <v>3242</v>
      </c>
      <c r="F712" s="23">
        <v>1960</v>
      </c>
      <c r="G712" s="24">
        <v>23520</v>
      </c>
      <c r="H712" s="25"/>
      <c r="I712" s="26">
        <v>45191</v>
      </c>
      <c r="J712" s="8" t="s">
        <v>1988</v>
      </c>
      <c r="K712" s="28">
        <v>2</v>
      </c>
      <c r="L712" s="26">
        <v>45189</v>
      </c>
      <c r="M712" s="29"/>
      <c r="N712" s="30" t="s">
        <v>82</v>
      </c>
      <c r="O712" s="31" t="s">
        <v>52</v>
      </c>
      <c r="P712" s="32" t="s">
        <v>83</v>
      </c>
      <c r="Q712" s="66" t="s">
        <v>31106</v>
      </c>
      <c r="R712" s="34" t="s">
        <v>55</v>
      </c>
      <c r="S712" s="35" t="s">
        <v>3243</v>
      </c>
      <c r="T712" s="36"/>
      <c r="U712" s="67" t="s">
        <v>3241</v>
      </c>
      <c r="V712" s="67" t="s">
        <v>3231</v>
      </c>
      <c r="W712" s="67" t="s">
        <v>3244</v>
      </c>
      <c r="X712" s="68">
        <v>1960</v>
      </c>
      <c r="Y712" s="69">
        <v>24500</v>
      </c>
      <c r="Z712" s="67" t="s">
        <v>3233</v>
      </c>
      <c r="BH712" s="85"/>
      <c r="BI712" s="86"/>
      <c r="BJ712" s="804"/>
      <c r="BK712" s="805"/>
      <c r="BL712" s="687"/>
      <c r="BM712" s="806"/>
      <c r="BN712" s="807"/>
      <c r="BO712" s="808"/>
      <c r="BP712" s="809"/>
      <c r="BQ712" s="810"/>
    </row>
    <row r="713" spans="1:69">
      <c r="A713" s="20">
        <v>0</v>
      </c>
      <c r="B713" s="20">
        <v>2</v>
      </c>
      <c r="C713" s="21" t="s">
        <v>145</v>
      </c>
      <c r="D713" s="22" t="s">
        <v>3245</v>
      </c>
      <c r="E713" s="21" t="s">
        <v>3246</v>
      </c>
      <c r="F713" s="23">
        <v>1917</v>
      </c>
      <c r="G713" s="24">
        <v>23004</v>
      </c>
      <c r="H713" s="25"/>
      <c r="I713" s="26">
        <v>45191</v>
      </c>
      <c r="J713" s="32" t="s">
        <v>544</v>
      </c>
      <c r="K713" s="28">
        <v>3</v>
      </c>
      <c r="L713" s="26">
        <v>45189</v>
      </c>
      <c r="M713" s="29"/>
      <c r="N713" s="30" t="s">
        <v>95</v>
      </c>
      <c r="O713" s="31" t="s">
        <v>52</v>
      </c>
      <c r="P713" s="32" t="s">
        <v>83</v>
      </c>
      <c r="Q713" s="66" t="s">
        <v>31106</v>
      </c>
      <c r="R713" s="34" t="s">
        <v>55</v>
      </c>
      <c r="S713" s="35" t="s">
        <v>3247</v>
      </c>
      <c r="T713" s="36"/>
      <c r="U713" s="67" t="s">
        <v>3245</v>
      </c>
      <c r="V713" s="67" t="s">
        <v>3231</v>
      </c>
      <c r="W713" s="67" t="s">
        <v>3248</v>
      </c>
      <c r="X713" s="68">
        <v>1917</v>
      </c>
      <c r="Y713" s="69">
        <v>23962.5</v>
      </c>
      <c r="Z713" s="67" t="s">
        <v>3233</v>
      </c>
      <c r="BH713" s="85"/>
      <c r="BI713" s="86"/>
      <c r="BJ713" s="804"/>
      <c r="BK713" s="805"/>
      <c r="BL713" s="687"/>
      <c r="BM713" s="806"/>
      <c r="BN713" s="807"/>
      <c r="BO713" s="808"/>
      <c r="BP713" s="809"/>
      <c r="BQ713" s="810"/>
    </row>
    <row r="714" spans="1:69">
      <c r="A714" s="20">
        <v>0</v>
      </c>
      <c r="B714" s="20">
        <v>3</v>
      </c>
      <c r="C714" s="21" t="s">
        <v>103</v>
      </c>
      <c r="D714" s="22" t="s">
        <v>3249</v>
      </c>
      <c r="E714" s="21" t="s">
        <v>3250</v>
      </c>
      <c r="F714" s="23">
        <v>1568</v>
      </c>
      <c r="G714" s="24">
        <v>23520</v>
      </c>
      <c r="H714" s="25"/>
      <c r="I714" s="26">
        <v>45191</v>
      </c>
      <c r="J714" s="8" t="s">
        <v>3251</v>
      </c>
      <c r="K714" s="28">
        <v>3</v>
      </c>
      <c r="L714" s="26">
        <v>45189</v>
      </c>
      <c r="M714" s="29"/>
      <c r="N714" s="30" t="s">
        <v>95</v>
      </c>
      <c r="O714" s="31" t="s">
        <v>52</v>
      </c>
      <c r="P714" s="32" t="s">
        <v>32421</v>
      </c>
      <c r="Q714" s="66" t="s">
        <v>32422</v>
      </c>
      <c r="R714" s="34" t="s">
        <v>55</v>
      </c>
      <c r="S714" s="35" t="s">
        <v>3252</v>
      </c>
      <c r="T714" s="36"/>
      <c r="U714" s="67" t="s">
        <v>3249</v>
      </c>
      <c r="V714" s="67" t="s">
        <v>3231</v>
      </c>
      <c r="W714" s="67" t="s">
        <v>3253</v>
      </c>
      <c r="X714" s="68">
        <v>1568</v>
      </c>
      <c r="Y714" s="69">
        <v>24304</v>
      </c>
      <c r="Z714" s="67" t="s">
        <v>3233</v>
      </c>
      <c r="BH714" s="85"/>
      <c r="BI714" s="86"/>
      <c r="BJ714" s="804"/>
      <c r="BK714" s="805"/>
      <c r="BL714" s="687"/>
      <c r="BM714" s="806"/>
      <c r="BN714" s="807"/>
      <c r="BO714" s="808"/>
      <c r="BP714" s="809"/>
      <c r="BQ714" s="810"/>
    </row>
    <row r="715" spans="1:69">
      <c r="A715" s="1">
        <v>0</v>
      </c>
      <c r="B715" s="20">
        <v>3</v>
      </c>
      <c r="C715" s="2" t="s">
        <v>103</v>
      </c>
      <c r="D715" s="3" t="s">
        <v>3254</v>
      </c>
      <c r="E715" s="2" t="s">
        <v>3255</v>
      </c>
      <c r="F715" s="4">
        <v>1960</v>
      </c>
      <c r="G715" s="5">
        <v>23520</v>
      </c>
      <c r="H715" s="6"/>
      <c r="I715" s="26">
        <v>45191</v>
      </c>
      <c r="J715" s="32" t="s">
        <v>3256</v>
      </c>
      <c r="K715" s="9">
        <v>4</v>
      </c>
      <c r="L715" s="7">
        <v>45189</v>
      </c>
      <c r="M715" s="10"/>
      <c r="N715" s="11" t="s">
        <v>82</v>
      </c>
      <c r="O715" s="12" t="s">
        <v>52</v>
      </c>
      <c r="P715" s="8" t="s">
        <v>83</v>
      </c>
      <c r="Q715" s="66" t="s">
        <v>32423</v>
      </c>
      <c r="R715" s="13" t="s">
        <v>55</v>
      </c>
      <c r="S715" s="14" t="s">
        <v>3243</v>
      </c>
      <c r="T715" s="15"/>
      <c r="U715" s="50" t="s">
        <v>3254</v>
      </c>
      <c r="V715" s="50" t="s">
        <v>3231</v>
      </c>
      <c r="W715" s="50" t="s">
        <v>3257</v>
      </c>
      <c r="X715" s="51">
        <v>1960</v>
      </c>
      <c r="Y715" s="52">
        <v>24500</v>
      </c>
      <c r="Z715" s="50" t="s">
        <v>3233</v>
      </c>
      <c r="BH715" s="825"/>
      <c r="BI715" s="232"/>
      <c r="BJ715" s="796"/>
      <c r="BK715" s="797"/>
      <c r="BL715" s="687"/>
      <c r="BM715" s="799"/>
      <c r="BN715" s="800"/>
      <c r="BO715" s="801"/>
      <c r="BP715" s="809"/>
      <c r="BQ715" s="803"/>
    </row>
    <row r="716" spans="1:69">
      <c r="A716" s="1">
        <v>0</v>
      </c>
      <c r="B716" s="20">
        <v>2</v>
      </c>
      <c r="C716" s="73" t="s">
        <v>130</v>
      </c>
      <c r="D716" s="3" t="s">
        <v>3258</v>
      </c>
      <c r="E716" s="2" t="s">
        <v>3259</v>
      </c>
      <c r="F716" s="4">
        <v>1568</v>
      </c>
      <c r="G716" s="5">
        <v>23520</v>
      </c>
      <c r="H716" s="6"/>
      <c r="I716" s="7">
        <v>45191</v>
      </c>
      <c r="J716" s="32" t="s">
        <v>548</v>
      </c>
      <c r="K716" s="9">
        <v>4</v>
      </c>
      <c r="L716" s="26">
        <v>45189</v>
      </c>
      <c r="M716" s="10"/>
      <c r="N716" s="11" t="s">
        <v>95</v>
      </c>
      <c r="O716" s="12" t="s">
        <v>52</v>
      </c>
      <c r="P716" s="2" t="s">
        <v>112</v>
      </c>
      <c r="Q716" s="66" t="s">
        <v>32422</v>
      </c>
      <c r="R716" s="13" t="s">
        <v>55</v>
      </c>
      <c r="S716" s="14" t="s">
        <v>3239</v>
      </c>
      <c r="T716" s="15"/>
      <c r="U716" s="50" t="s">
        <v>3258</v>
      </c>
      <c r="V716" s="50" t="s">
        <v>3231</v>
      </c>
      <c r="W716" s="50" t="s">
        <v>3260</v>
      </c>
      <c r="X716" s="51">
        <v>1568</v>
      </c>
      <c r="Y716" s="52">
        <v>24304</v>
      </c>
      <c r="Z716" s="50" t="s">
        <v>3233</v>
      </c>
      <c r="BH716" s="811"/>
      <c r="BI716" s="232"/>
      <c r="BJ716" s="796"/>
      <c r="BK716" s="797"/>
      <c r="BL716" s="688"/>
      <c r="BM716" s="799"/>
      <c r="BN716" s="800"/>
      <c r="BO716" s="825"/>
      <c r="BP716" s="809"/>
      <c r="BQ716" s="803"/>
    </row>
    <row r="717" spans="1:69">
      <c r="A717" s="20">
        <v>0</v>
      </c>
      <c r="B717" s="20">
        <v>1</v>
      </c>
      <c r="C717" s="21" t="s">
        <v>145</v>
      </c>
      <c r="D717" s="22" t="s">
        <v>3261</v>
      </c>
      <c r="E717" s="21" t="s">
        <v>30741</v>
      </c>
      <c r="F717" s="23">
        <v>1917</v>
      </c>
      <c r="G717" s="24">
        <v>23004</v>
      </c>
      <c r="H717" s="25"/>
      <c r="I717" s="26">
        <v>45191</v>
      </c>
      <c r="J717" s="32">
        <v>88</v>
      </c>
      <c r="K717" s="28">
        <v>2</v>
      </c>
      <c r="L717" s="26">
        <v>45189</v>
      </c>
      <c r="M717" s="29"/>
      <c r="N717" s="30" t="s">
        <v>95</v>
      </c>
      <c r="O717" s="31" t="s">
        <v>52</v>
      </c>
      <c r="P717" s="32" t="s">
        <v>83</v>
      </c>
      <c r="Q717" s="66" t="s">
        <v>31106</v>
      </c>
      <c r="R717" s="34" t="s">
        <v>55</v>
      </c>
      <c r="S717" s="35" t="s">
        <v>3262</v>
      </c>
      <c r="T717" s="36"/>
      <c r="U717" s="67" t="s">
        <v>3261</v>
      </c>
      <c r="V717" s="67" t="s">
        <v>3231</v>
      </c>
      <c r="W717" s="67" t="s">
        <v>3263</v>
      </c>
      <c r="X717" s="68">
        <v>1917</v>
      </c>
      <c r="Y717" s="69">
        <v>23962.5</v>
      </c>
      <c r="Z717" s="67" t="s">
        <v>3233</v>
      </c>
      <c r="BH717" s="85"/>
      <c r="BI717" s="86"/>
      <c r="BJ717" s="804"/>
      <c r="BK717" s="805"/>
      <c r="BL717" s="687"/>
      <c r="BM717" s="806"/>
      <c r="BN717" s="807"/>
      <c r="BO717" s="808"/>
      <c r="BP717" s="809"/>
      <c r="BQ717" s="810"/>
    </row>
    <row r="718" spans="1:69">
      <c r="A718" s="20">
        <v>1</v>
      </c>
      <c r="B718" s="20">
        <v>1</v>
      </c>
      <c r="C718" s="21" t="s">
        <v>402</v>
      </c>
      <c r="D718" s="22" t="s">
        <v>3264</v>
      </c>
      <c r="E718" s="21" t="s">
        <v>3265</v>
      </c>
      <c r="F718" s="23">
        <v>1916</v>
      </c>
      <c r="G718" s="24">
        <v>22992</v>
      </c>
      <c r="H718" s="25"/>
      <c r="I718" s="26">
        <v>45194</v>
      </c>
      <c r="J718" s="32" t="s">
        <v>31325</v>
      </c>
      <c r="K718" s="28">
        <v>2</v>
      </c>
      <c r="L718" s="7">
        <v>45191</v>
      </c>
      <c r="M718" s="29"/>
      <c r="N718" s="30" t="s">
        <v>406</v>
      </c>
      <c r="O718" s="31" t="s">
        <v>52</v>
      </c>
      <c r="P718" s="32" t="s">
        <v>407</v>
      </c>
      <c r="Q718" s="66" t="s">
        <v>84</v>
      </c>
      <c r="R718" s="34" t="s">
        <v>55</v>
      </c>
      <c r="S718" s="35" t="s">
        <v>3266</v>
      </c>
      <c r="T718" s="36"/>
      <c r="U718" s="67" t="s">
        <v>3264</v>
      </c>
      <c r="V718" s="67" t="s">
        <v>2262</v>
      </c>
      <c r="W718" s="67" t="s">
        <v>3267</v>
      </c>
      <c r="X718" s="68">
        <v>1916</v>
      </c>
      <c r="Y718" s="69">
        <v>24509.47</v>
      </c>
      <c r="Z718" s="67" t="s">
        <v>30253</v>
      </c>
      <c r="BH718" s="85"/>
      <c r="BI718" s="86"/>
      <c r="BJ718" s="804"/>
      <c r="BK718" s="805"/>
      <c r="BL718" s="687"/>
      <c r="BM718" s="806"/>
      <c r="BN718" s="807"/>
      <c r="BO718" s="808"/>
      <c r="BP718" s="809"/>
      <c r="BQ718" s="810"/>
    </row>
    <row r="719" spans="1:69">
      <c r="A719" s="20">
        <v>1</v>
      </c>
      <c r="B719" s="20">
        <v>1</v>
      </c>
      <c r="C719" s="21" t="s">
        <v>402</v>
      </c>
      <c r="D719" s="22" t="s">
        <v>3268</v>
      </c>
      <c r="E719" s="21" t="s">
        <v>3269</v>
      </c>
      <c r="F719" s="23">
        <v>1916</v>
      </c>
      <c r="G719" s="24">
        <v>22992</v>
      </c>
      <c r="H719" s="25"/>
      <c r="I719" s="26">
        <v>45194</v>
      </c>
      <c r="J719" s="32" t="s">
        <v>32847</v>
      </c>
      <c r="K719" s="28">
        <v>2</v>
      </c>
      <c r="L719" s="7">
        <v>45191</v>
      </c>
      <c r="M719" s="29"/>
      <c r="N719" s="30" t="s">
        <v>406</v>
      </c>
      <c r="O719" s="31" t="s">
        <v>52</v>
      </c>
      <c r="P719" s="21" t="s">
        <v>407</v>
      </c>
      <c r="Q719" s="66" t="s">
        <v>84</v>
      </c>
      <c r="R719" s="34" t="s">
        <v>55</v>
      </c>
      <c r="S719" s="35" t="s">
        <v>2625</v>
      </c>
      <c r="T719" s="36"/>
      <c r="U719" s="67" t="s">
        <v>3268</v>
      </c>
      <c r="V719" s="67" t="s">
        <v>2262</v>
      </c>
      <c r="W719" s="67" t="s">
        <v>3270</v>
      </c>
      <c r="X719" s="68">
        <v>1916</v>
      </c>
      <c r="Y719" s="69">
        <v>24509.47</v>
      </c>
      <c r="Z719" s="67" t="s">
        <v>30253</v>
      </c>
      <c r="BH719" s="85"/>
      <c r="BI719" s="86"/>
      <c r="BJ719" s="804"/>
      <c r="BK719" s="805"/>
      <c r="BL719" s="687"/>
      <c r="BM719" s="806"/>
      <c r="BN719" s="807"/>
      <c r="BO719" s="85"/>
      <c r="BP719" s="809"/>
      <c r="BQ719" s="810"/>
    </row>
    <row r="720" spans="1:69">
      <c r="A720" s="20">
        <v>1</v>
      </c>
      <c r="B720" s="20">
        <v>5</v>
      </c>
      <c r="C720" s="21" t="s">
        <v>402</v>
      </c>
      <c r="D720" s="22" t="s">
        <v>3271</v>
      </c>
      <c r="E720" s="21" t="s">
        <v>3272</v>
      </c>
      <c r="F720" s="23">
        <v>1916</v>
      </c>
      <c r="G720" s="24">
        <v>22992</v>
      </c>
      <c r="H720" s="25"/>
      <c r="I720" s="26">
        <v>45194</v>
      </c>
      <c r="J720" s="32">
        <v>19</v>
      </c>
      <c r="K720" s="28">
        <v>4</v>
      </c>
      <c r="L720" s="7">
        <v>45191</v>
      </c>
      <c r="M720" s="29"/>
      <c r="N720" s="30" t="s">
        <v>406</v>
      </c>
      <c r="O720" s="31" t="s">
        <v>52</v>
      </c>
      <c r="P720" s="32" t="s">
        <v>407</v>
      </c>
      <c r="Q720" s="66" t="s">
        <v>84</v>
      </c>
      <c r="R720" s="34" t="s">
        <v>55</v>
      </c>
      <c r="S720" s="35" t="s">
        <v>3273</v>
      </c>
      <c r="T720" s="36"/>
      <c r="U720" s="67" t="s">
        <v>3271</v>
      </c>
      <c r="V720" s="67" t="s">
        <v>2262</v>
      </c>
      <c r="W720" s="71" t="s">
        <v>3274</v>
      </c>
      <c r="X720" s="72">
        <v>1916</v>
      </c>
      <c r="Y720" s="69">
        <v>24509.47</v>
      </c>
      <c r="Z720" s="67" t="s">
        <v>32848</v>
      </c>
      <c r="BH720" s="85"/>
      <c r="BI720" s="86"/>
      <c r="BJ720" s="804"/>
      <c r="BK720" s="805"/>
      <c r="BL720" s="687"/>
      <c r="BM720" s="806"/>
      <c r="BN720" s="807"/>
      <c r="BO720" s="808"/>
      <c r="BP720" s="809"/>
      <c r="BQ720" s="810"/>
    </row>
    <row r="721" spans="1:69">
      <c r="A721" s="20">
        <v>1</v>
      </c>
      <c r="B721" s="20">
        <v>3</v>
      </c>
      <c r="C721" s="21" t="s">
        <v>402</v>
      </c>
      <c r="D721" s="22" t="s">
        <v>3275</v>
      </c>
      <c r="E721" s="21" t="s">
        <v>3276</v>
      </c>
      <c r="F721" s="23">
        <v>1916</v>
      </c>
      <c r="G721" s="24">
        <v>22992</v>
      </c>
      <c r="H721" s="25"/>
      <c r="I721" s="26">
        <v>45194</v>
      </c>
      <c r="J721" s="32" t="s">
        <v>567</v>
      </c>
      <c r="K721" s="28">
        <v>3</v>
      </c>
      <c r="L721" s="7">
        <v>45191</v>
      </c>
      <c r="M721" s="29"/>
      <c r="N721" s="30" t="s">
        <v>406</v>
      </c>
      <c r="O721" s="31" t="s">
        <v>52</v>
      </c>
      <c r="P721" s="32" t="s">
        <v>407</v>
      </c>
      <c r="Q721" s="66" t="s">
        <v>84</v>
      </c>
      <c r="R721" s="34" t="s">
        <v>55</v>
      </c>
      <c r="S721" s="35" t="s">
        <v>2643</v>
      </c>
      <c r="T721" s="36"/>
      <c r="U721" s="67" t="s">
        <v>3275</v>
      </c>
      <c r="V721" s="67" t="s">
        <v>2262</v>
      </c>
      <c r="W721" s="67" t="s">
        <v>3277</v>
      </c>
      <c r="X721" s="68">
        <v>1916</v>
      </c>
      <c r="Y721" s="69">
        <v>24509.47</v>
      </c>
      <c r="Z721" s="67" t="s">
        <v>32849</v>
      </c>
      <c r="BH721" s="85"/>
      <c r="BI721" s="86"/>
      <c r="BJ721" s="804"/>
      <c r="BK721" s="805"/>
      <c r="BL721" s="687"/>
      <c r="BM721" s="806"/>
      <c r="BN721" s="807"/>
      <c r="BO721" s="808"/>
      <c r="BP721" s="809"/>
      <c r="BQ721" s="810"/>
    </row>
    <row r="722" spans="1:69">
      <c r="A722" s="20">
        <v>1</v>
      </c>
      <c r="B722" s="20">
        <v>3</v>
      </c>
      <c r="C722" s="21" t="s">
        <v>402</v>
      </c>
      <c r="D722" s="22" t="s">
        <v>3278</v>
      </c>
      <c r="E722" s="21" t="s">
        <v>3279</v>
      </c>
      <c r="F722" s="23">
        <v>1916</v>
      </c>
      <c r="G722" s="24">
        <v>22992</v>
      </c>
      <c r="H722" s="25"/>
      <c r="I722" s="26">
        <v>45194</v>
      </c>
      <c r="J722" s="32" t="s">
        <v>559</v>
      </c>
      <c r="K722" s="28">
        <v>3</v>
      </c>
      <c r="L722" s="7">
        <v>45191</v>
      </c>
      <c r="M722" s="29"/>
      <c r="N722" s="30" t="s">
        <v>406</v>
      </c>
      <c r="O722" s="31" t="s">
        <v>52</v>
      </c>
      <c r="P722" s="32" t="s">
        <v>407</v>
      </c>
      <c r="Q722" s="66" t="s">
        <v>84</v>
      </c>
      <c r="R722" s="34" t="s">
        <v>55</v>
      </c>
      <c r="S722" s="35" t="s">
        <v>2643</v>
      </c>
      <c r="T722" s="36"/>
      <c r="U722" s="67" t="s">
        <v>3278</v>
      </c>
      <c r="V722" s="67" t="s">
        <v>2262</v>
      </c>
      <c r="W722" s="67" t="s">
        <v>3280</v>
      </c>
      <c r="X722" s="68">
        <v>1916</v>
      </c>
      <c r="Y722" s="69">
        <v>24509.47</v>
      </c>
      <c r="Z722" s="67" t="s">
        <v>30253</v>
      </c>
      <c r="BH722" s="85"/>
      <c r="BI722" s="86"/>
      <c r="BJ722" s="804"/>
      <c r="BK722" s="805"/>
      <c r="BL722" s="687"/>
      <c r="BM722" s="806"/>
      <c r="BN722" s="807"/>
      <c r="BO722" s="808"/>
      <c r="BP722" s="809"/>
      <c r="BQ722" s="810"/>
    </row>
    <row r="723" spans="1:69">
      <c r="A723" s="20">
        <v>0</v>
      </c>
      <c r="B723" s="20">
        <v>2</v>
      </c>
      <c r="C723" s="21" t="s">
        <v>402</v>
      </c>
      <c r="D723" s="22" t="s">
        <v>3281</v>
      </c>
      <c r="E723" s="21" t="s">
        <v>3282</v>
      </c>
      <c r="F723" s="23">
        <v>1916</v>
      </c>
      <c r="G723" s="24">
        <v>22992</v>
      </c>
      <c r="H723" s="25"/>
      <c r="I723" s="7">
        <v>45194</v>
      </c>
      <c r="J723" s="32" t="s">
        <v>576</v>
      </c>
      <c r="K723" s="28">
        <v>2</v>
      </c>
      <c r="L723" s="7">
        <v>45191</v>
      </c>
      <c r="M723" s="29"/>
      <c r="N723" s="30" t="s">
        <v>406</v>
      </c>
      <c r="O723" s="31" t="s">
        <v>52</v>
      </c>
      <c r="P723" s="32" t="s">
        <v>407</v>
      </c>
      <c r="Q723" s="66" t="s">
        <v>84</v>
      </c>
      <c r="R723" s="34" t="s">
        <v>55</v>
      </c>
      <c r="S723" s="35" t="s">
        <v>2643</v>
      </c>
      <c r="T723" s="36"/>
      <c r="U723" s="67" t="s">
        <v>3281</v>
      </c>
      <c r="V723" s="67" t="s">
        <v>2262</v>
      </c>
      <c r="W723" s="67" t="s">
        <v>3283</v>
      </c>
      <c r="X723" s="68">
        <v>1916</v>
      </c>
      <c r="Y723" s="69">
        <v>24509.47</v>
      </c>
      <c r="Z723" s="67" t="s">
        <v>30253</v>
      </c>
      <c r="BH723" s="85"/>
      <c r="BI723" s="86"/>
      <c r="BJ723" s="804"/>
      <c r="BK723" s="805"/>
      <c r="BL723" s="688"/>
      <c r="BM723" s="806"/>
      <c r="BN723" s="807"/>
      <c r="BO723" s="808"/>
      <c r="BP723" s="809"/>
      <c r="BQ723" s="810"/>
    </row>
    <row r="724" spans="1:69">
      <c r="A724" s="20">
        <v>0</v>
      </c>
      <c r="B724" s="20">
        <v>1</v>
      </c>
      <c r="C724" s="21" t="s">
        <v>402</v>
      </c>
      <c r="D724" s="22" t="s">
        <v>3284</v>
      </c>
      <c r="E724" s="21" t="s">
        <v>3285</v>
      </c>
      <c r="F724" s="23">
        <v>1916</v>
      </c>
      <c r="G724" s="24">
        <v>22992</v>
      </c>
      <c r="H724" s="25"/>
      <c r="I724" s="26">
        <v>45194</v>
      </c>
      <c r="J724" s="32" t="s">
        <v>563</v>
      </c>
      <c r="K724" s="28">
        <v>4</v>
      </c>
      <c r="L724" s="7">
        <v>45191</v>
      </c>
      <c r="M724" s="29"/>
      <c r="N724" s="30" t="s">
        <v>406</v>
      </c>
      <c r="O724" s="31" t="s">
        <v>52</v>
      </c>
      <c r="P724" s="32" t="s">
        <v>407</v>
      </c>
      <c r="Q724" s="66" t="s">
        <v>84</v>
      </c>
      <c r="R724" s="34" t="s">
        <v>55</v>
      </c>
      <c r="S724" s="35" t="s">
        <v>3273</v>
      </c>
      <c r="T724" s="36"/>
      <c r="U724" s="67" t="s">
        <v>3284</v>
      </c>
      <c r="V724" s="67" t="s">
        <v>2262</v>
      </c>
      <c r="W724" s="67" t="s">
        <v>3286</v>
      </c>
      <c r="X724" s="68">
        <v>1916</v>
      </c>
      <c r="Y724" s="69">
        <v>24509.47</v>
      </c>
      <c r="Z724" s="67" t="s">
        <v>30253</v>
      </c>
      <c r="BH724" s="85"/>
      <c r="BI724" s="86"/>
      <c r="BJ724" s="804"/>
      <c r="BK724" s="805"/>
      <c r="BL724" s="687"/>
      <c r="BM724" s="806"/>
      <c r="BN724" s="807"/>
      <c r="BO724" s="808"/>
      <c r="BP724" s="809"/>
      <c r="BQ724" s="810"/>
    </row>
    <row r="725" spans="1:69">
      <c r="A725" s="20">
        <v>1</v>
      </c>
      <c r="B725" s="20">
        <v>2</v>
      </c>
      <c r="C725" s="21" t="s">
        <v>402</v>
      </c>
      <c r="D725" s="22" t="s">
        <v>3287</v>
      </c>
      <c r="E725" s="21" t="s">
        <v>3288</v>
      </c>
      <c r="F725" s="23">
        <v>1916</v>
      </c>
      <c r="G725" s="24">
        <v>22992</v>
      </c>
      <c r="H725" s="25"/>
      <c r="I725" s="26">
        <v>45195</v>
      </c>
      <c r="J725" s="32" t="s">
        <v>587</v>
      </c>
      <c r="K725" s="28">
        <v>4</v>
      </c>
      <c r="L725" s="7">
        <v>45191</v>
      </c>
      <c r="M725" s="29"/>
      <c r="N725" s="30" t="s">
        <v>406</v>
      </c>
      <c r="O725" s="31" t="s">
        <v>52</v>
      </c>
      <c r="P725" s="32" t="s">
        <v>407</v>
      </c>
      <c r="Q725" s="66" t="s">
        <v>84</v>
      </c>
      <c r="R725" s="34" t="s">
        <v>55</v>
      </c>
      <c r="S725" s="35" t="s">
        <v>3266</v>
      </c>
      <c r="T725" s="36"/>
      <c r="U725" s="67" t="s">
        <v>31326</v>
      </c>
      <c r="V725" s="67" t="s">
        <v>32850</v>
      </c>
      <c r="W725" s="67" t="s">
        <v>32851</v>
      </c>
      <c r="X725" s="68">
        <v>1916</v>
      </c>
      <c r="Y725" s="69">
        <v>24509.47</v>
      </c>
      <c r="Z725" s="67" t="s">
        <v>30253</v>
      </c>
      <c r="BH725" s="85"/>
      <c r="BI725" s="86"/>
      <c r="BJ725" s="804"/>
      <c r="BK725" s="805"/>
      <c r="BL725" s="687"/>
      <c r="BM725" s="806"/>
      <c r="BN725" s="807"/>
      <c r="BO725" s="808"/>
      <c r="BP725" s="809"/>
      <c r="BQ725" s="810"/>
    </row>
    <row r="726" spans="1:69">
      <c r="A726" s="20">
        <v>1</v>
      </c>
      <c r="B726" s="20">
        <v>2</v>
      </c>
      <c r="C726" s="21" t="s">
        <v>402</v>
      </c>
      <c r="D726" s="22" t="s">
        <v>3289</v>
      </c>
      <c r="E726" s="21" t="s">
        <v>3290</v>
      </c>
      <c r="F726" s="23">
        <v>1916</v>
      </c>
      <c r="G726" s="24">
        <v>22992</v>
      </c>
      <c r="H726" s="25"/>
      <c r="I726" s="26">
        <v>45195</v>
      </c>
      <c r="J726" s="32" t="s">
        <v>580</v>
      </c>
      <c r="K726" s="28">
        <v>3</v>
      </c>
      <c r="L726" s="7">
        <v>45191</v>
      </c>
      <c r="M726" s="29"/>
      <c r="N726" s="30" t="s">
        <v>406</v>
      </c>
      <c r="O726" s="31" t="s">
        <v>52</v>
      </c>
      <c r="P726" s="21" t="s">
        <v>407</v>
      </c>
      <c r="Q726" s="66" t="s">
        <v>84</v>
      </c>
      <c r="R726" s="34" t="s">
        <v>55</v>
      </c>
      <c r="S726" s="35" t="s">
        <v>2643</v>
      </c>
      <c r="T726" s="36"/>
      <c r="U726" s="67" t="s">
        <v>32852</v>
      </c>
      <c r="V726" s="67" t="s">
        <v>30742</v>
      </c>
      <c r="W726" s="67" t="s">
        <v>30743</v>
      </c>
      <c r="X726" s="68">
        <v>1916</v>
      </c>
      <c r="Y726" s="69">
        <v>24509.47</v>
      </c>
      <c r="Z726" s="67" t="s">
        <v>30253</v>
      </c>
      <c r="BH726" s="85"/>
      <c r="BI726" s="86"/>
      <c r="BJ726" s="804"/>
      <c r="BK726" s="805"/>
      <c r="BL726" s="687"/>
      <c r="BM726" s="806"/>
      <c r="BN726" s="807"/>
      <c r="BO726" s="85"/>
      <c r="BP726" s="809"/>
      <c r="BQ726" s="810"/>
    </row>
    <row r="727" spans="1:69">
      <c r="A727" s="1">
        <v>1</v>
      </c>
      <c r="B727" s="20">
        <v>1</v>
      </c>
      <c r="C727" s="73" t="s">
        <v>2738</v>
      </c>
      <c r="D727" s="3" t="s">
        <v>3291</v>
      </c>
      <c r="E727" s="2" t="s">
        <v>3292</v>
      </c>
      <c r="F727" s="4">
        <v>2300</v>
      </c>
      <c r="G727" s="5">
        <v>23000</v>
      </c>
      <c r="H727" s="6"/>
      <c r="I727" s="7">
        <v>45195</v>
      </c>
      <c r="J727" s="8">
        <v>82</v>
      </c>
      <c r="K727" s="9">
        <v>1</v>
      </c>
      <c r="L727" s="7">
        <v>45191</v>
      </c>
      <c r="M727" s="10"/>
      <c r="N727" s="11" t="s">
        <v>120</v>
      </c>
      <c r="O727" s="12" t="s">
        <v>52</v>
      </c>
      <c r="P727" s="8" t="s">
        <v>121</v>
      </c>
      <c r="Q727" s="49" t="s">
        <v>84</v>
      </c>
      <c r="R727" s="13" t="s">
        <v>164</v>
      </c>
      <c r="S727" s="14" t="s">
        <v>3293</v>
      </c>
      <c r="T727" s="15"/>
      <c r="U727" s="3" t="s">
        <v>30744</v>
      </c>
      <c r="V727" s="2" t="s">
        <v>32853</v>
      </c>
      <c r="W727" s="50" t="s">
        <v>32854</v>
      </c>
      <c r="X727" s="51">
        <v>2300</v>
      </c>
      <c r="Y727" s="52">
        <v>23805</v>
      </c>
      <c r="Z727" s="67" t="s">
        <v>30745</v>
      </c>
      <c r="BH727" s="811"/>
      <c r="BI727" s="232"/>
      <c r="BJ727" s="796"/>
      <c r="BK727" s="797"/>
      <c r="BL727" s="688"/>
      <c r="BM727" s="799"/>
      <c r="BN727" s="800"/>
      <c r="BO727" s="801"/>
      <c r="BP727" s="802"/>
      <c r="BQ727" s="803"/>
    </row>
    <row r="728" spans="1:69">
      <c r="A728" s="20" t="s">
        <v>32855</v>
      </c>
      <c r="B728" s="20">
        <v>1</v>
      </c>
      <c r="C728" s="21" t="s">
        <v>145</v>
      </c>
      <c r="D728" s="22" t="s">
        <v>3294</v>
      </c>
      <c r="E728" s="21" t="s">
        <v>3295</v>
      </c>
      <c r="F728" s="23">
        <v>1950</v>
      </c>
      <c r="G728" s="24">
        <v>23400</v>
      </c>
      <c r="H728" s="25"/>
      <c r="I728" s="26">
        <v>45195</v>
      </c>
      <c r="J728" s="32">
        <v>18</v>
      </c>
      <c r="K728" s="28">
        <v>2</v>
      </c>
      <c r="L728" s="26">
        <v>45193</v>
      </c>
      <c r="M728" s="29"/>
      <c r="N728" s="30" t="s">
        <v>3296</v>
      </c>
      <c r="O728" s="31" t="s">
        <v>52</v>
      </c>
      <c r="P728" s="32" t="s">
        <v>1671</v>
      </c>
      <c r="Q728" s="66" t="s">
        <v>54</v>
      </c>
      <c r="R728" s="34" t="s">
        <v>55</v>
      </c>
      <c r="S728" s="35" t="s">
        <v>3297</v>
      </c>
      <c r="T728" s="36"/>
      <c r="U728" s="67" t="s">
        <v>32856</v>
      </c>
      <c r="V728" s="67" t="s">
        <v>31327</v>
      </c>
      <c r="W728" s="67" t="s">
        <v>30369</v>
      </c>
      <c r="X728" s="68">
        <v>1950</v>
      </c>
      <c r="Y728" s="69">
        <v>24219</v>
      </c>
      <c r="Z728" s="67" t="s">
        <v>31328</v>
      </c>
      <c r="BH728" s="85"/>
      <c r="BI728" s="86"/>
      <c r="BJ728" s="804"/>
      <c r="BK728" s="805"/>
      <c r="BL728" s="687"/>
      <c r="BM728" s="806"/>
      <c r="BN728" s="807"/>
      <c r="BO728" s="808"/>
      <c r="BP728" s="809"/>
      <c r="BQ728" s="810"/>
    </row>
    <row r="729" spans="1:69">
      <c r="A729" s="1">
        <v>1</v>
      </c>
      <c r="B729" s="20">
        <v>1</v>
      </c>
      <c r="C729" s="2" t="s">
        <v>589</v>
      </c>
      <c r="D729" s="3" t="s">
        <v>3298</v>
      </c>
      <c r="E729" s="2" t="s">
        <v>3299</v>
      </c>
      <c r="F729" s="4">
        <v>1839</v>
      </c>
      <c r="G729" s="5">
        <v>22068</v>
      </c>
      <c r="H729" s="6"/>
      <c r="I729" s="26">
        <v>45195</v>
      </c>
      <c r="J729" s="32" t="s">
        <v>30193</v>
      </c>
      <c r="K729" s="9">
        <v>4</v>
      </c>
      <c r="L729" s="7" t="s">
        <v>184</v>
      </c>
      <c r="M729" s="10" t="s">
        <v>136</v>
      </c>
      <c r="N729" s="11" t="s">
        <v>73</v>
      </c>
      <c r="O729" s="12" t="s">
        <v>52</v>
      </c>
      <c r="P729" s="8" t="s">
        <v>74</v>
      </c>
      <c r="Q729" s="49"/>
      <c r="R729" s="13" t="s">
        <v>55</v>
      </c>
      <c r="S729" s="14" t="s">
        <v>3300</v>
      </c>
      <c r="T729" s="15"/>
      <c r="U729" s="50" t="s">
        <v>3298</v>
      </c>
      <c r="V729" s="50" t="s">
        <v>3125</v>
      </c>
      <c r="W729" s="50" t="s">
        <v>3301</v>
      </c>
      <c r="X729" s="51">
        <v>1839</v>
      </c>
      <c r="Y729" s="52">
        <v>23089.18</v>
      </c>
      <c r="Z729" s="50" t="s">
        <v>3127</v>
      </c>
      <c r="BH729" s="825"/>
      <c r="BI729" s="232"/>
      <c r="BJ729" s="796"/>
      <c r="BK729" s="797"/>
      <c r="BL729" s="687"/>
      <c r="BM729" s="799"/>
      <c r="BN729" s="800"/>
      <c r="BO729" s="801"/>
      <c r="BP729" s="802"/>
      <c r="BQ729" s="803"/>
    </row>
    <row r="730" spans="1:69">
      <c r="A730" s="20">
        <v>1</v>
      </c>
      <c r="B730" s="20">
        <v>1</v>
      </c>
      <c r="C730" s="74" t="s">
        <v>31279</v>
      </c>
      <c r="D730" s="22" t="s">
        <v>3302</v>
      </c>
      <c r="E730" s="21" t="s">
        <v>3303</v>
      </c>
      <c r="F730" s="23">
        <v>1925</v>
      </c>
      <c r="G730" s="24">
        <v>23100</v>
      </c>
      <c r="H730" s="25"/>
      <c r="I730" s="26">
        <v>45196</v>
      </c>
      <c r="J730" s="32" t="s">
        <v>599</v>
      </c>
      <c r="K730" s="28">
        <v>4</v>
      </c>
      <c r="L730" s="26">
        <v>45192</v>
      </c>
      <c r="M730" s="29"/>
      <c r="N730" s="30" t="s">
        <v>604</v>
      </c>
      <c r="O730" s="31" t="s">
        <v>52</v>
      </c>
      <c r="P730" s="32" t="s">
        <v>2247</v>
      </c>
      <c r="Q730" s="66" t="s">
        <v>54</v>
      </c>
      <c r="R730" s="34" t="s">
        <v>64</v>
      </c>
      <c r="S730" s="35" t="s">
        <v>3304</v>
      </c>
      <c r="T730" s="36"/>
      <c r="U730" s="22" t="s">
        <v>3302</v>
      </c>
      <c r="V730" s="21" t="s">
        <v>66</v>
      </c>
      <c r="W730" s="67" t="s">
        <v>3305</v>
      </c>
      <c r="X730" s="68">
        <v>1925</v>
      </c>
      <c r="Y730" s="69">
        <v>24640</v>
      </c>
      <c r="Z730" s="50" t="s">
        <v>32857</v>
      </c>
      <c r="BH730" s="814"/>
      <c r="BI730" s="86"/>
      <c r="BJ730" s="804"/>
      <c r="BK730" s="805"/>
      <c r="BL730" s="687"/>
      <c r="BM730" s="806"/>
      <c r="BN730" s="807"/>
      <c r="BO730" s="808"/>
      <c r="BP730" s="809"/>
      <c r="BQ730" s="810"/>
    </row>
    <row r="731" spans="1:69">
      <c r="A731" s="20">
        <v>1</v>
      </c>
      <c r="B731" s="20">
        <v>3</v>
      </c>
      <c r="C731" s="73" t="s">
        <v>589</v>
      </c>
      <c r="D731" s="22" t="s">
        <v>3306</v>
      </c>
      <c r="E731" s="21" t="s">
        <v>3307</v>
      </c>
      <c r="F731" s="23">
        <v>1940</v>
      </c>
      <c r="G731" s="24">
        <v>23280</v>
      </c>
      <c r="H731" s="25"/>
      <c r="I731" s="26">
        <v>45196</v>
      </c>
      <c r="J731" s="32">
        <v>40</v>
      </c>
      <c r="K731" s="28">
        <v>4</v>
      </c>
      <c r="L731" s="26" t="s">
        <v>184</v>
      </c>
      <c r="M731" s="29" t="s">
        <v>136</v>
      </c>
      <c r="N731" s="30" t="s">
        <v>674</v>
      </c>
      <c r="O731" s="31" t="s">
        <v>52</v>
      </c>
      <c r="P731" s="32" t="s">
        <v>74</v>
      </c>
      <c r="Q731" s="66"/>
      <c r="R731" s="34" t="s">
        <v>55</v>
      </c>
      <c r="S731" s="35" t="s">
        <v>3308</v>
      </c>
      <c r="T731" s="36"/>
      <c r="U731" s="22" t="s">
        <v>32858</v>
      </c>
      <c r="V731" s="21" t="s">
        <v>32859</v>
      </c>
      <c r="W731" s="67" t="s">
        <v>31329</v>
      </c>
      <c r="X731" s="68">
        <v>1940</v>
      </c>
      <c r="Y731" s="69">
        <v>24357.45</v>
      </c>
      <c r="Z731" s="50" t="s">
        <v>32860</v>
      </c>
      <c r="BH731" s="811"/>
      <c r="BI731" s="86"/>
      <c r="BJ731" s="804"/>
      <c r="BK731" s="805"/>
      <c r="BL731" s="687"/>
      <c r="BM731" s="806"/>
      <c r="BN731" s="807"/>
      <c r="BO731" s="808"/>
      <c r="BP731" s="809"/>
      <c r="BQ731" s="810"/>
    </row>
    <row r="732" spans="1:69">
      <c r="A732" s="1">
        <v>1</v>
      </c>
      <c r="B732" s="20">
        <v>4</v>
      </c>
      <c r="C732" s="2" t="s">
        <v>589</v>
      </c>
      <c r="D732" s="3" t="s">
        <v>3309</v>
      </c>
      <c r="E732" s="2" t="s">
        <v>3310</v>
      </c>
      <c r="F732" s="4">
        <v>1958</v>
      </c>
      <c r="G732" s="5">
        <v>23496</v>
      </c>
      <c r="H732" s="6"/>
      <c r="I732" s="26">
        <v>45196</v>
      </c>
      <c r="J732" s="32" t="s">
        <v>635</v>
      </c>
      <c r="K732" s="9">
        <v>4</v>
      </c>
      <c r="L732" s="7" t="s">
        <v>184</v>
      </c>
      <c r="M732" s="10" t="s">
        <v>30031</v>
      </c>
      <c r="N732" s="11" t="s">
        <v>152</v>
      </c>
      <c r="O732" s="12" t="s">
        <v>52</v>
      </c>
      <c r="P732" s="2" t="s">
        <v>153</v>
      </c>
      <c r="Q732" s="49"/>
      <c r="R732" s="13" t="s">
        <v>55</v>
      </c>
      <c r="S732" s="14" t="s">
        <v>3311</v>
      </c>
      <c r="T732" s="15"/>
      <c r="U732" s="50" t="s">
        <v>32861</v>
      </c>
      <c r="V732" s="50" t="s">
        <v>30370</v>
      </c>
      <c r="W732" s="63" t="s">
        <v>30747</v>
      </c>
      <c r="X732" s="64">
        <v>1958</v>
      </c>
      <c r="Y732" s="52">
        <v>24583.33</v>
      </c>
      <c r="Z732" s="50" t="s">
        <v>30746</v>
      </c>
      <c r="BH732" s="825"/>
      <c r="BI732" s="232"/>
      <c r="BJ732" s="796"/>
      <c r="BK732" s="797"/>
      <c r="BL732" s="687"/>
      <c r="BM732" s="799"/>
      <c r="BN732" s="800"/>
      <c r="BO732" s="825"/>
      <c r="BP732" s="802"/>
      <c r="BQ732" s="803"/>
    </row>
    <row r="733" spans="1:69">
      <c r="A733" s="1">
        <v>1</v>
      </c>
      <c r="B733" s="20">
        <v>4</v>
      </c>
      <c r="C733" s="2" t="s">
        <v>589</v>
      </c>
      <c r="D733" s="3" t="s">
        <v>3312</v>
      </c>
      <c r="E733" s="2" t="s">
        <v>3313</v>
      </c>
      <c r="F733" s="4">
        <v>1940</v>
      </c>
      <c r="G733" s="5">
        <v>23280</v>
      </c>
      <c r="H733" s="6"/>
      <c r="I733" s="26">
        <v>45196</v>
      </c>
      <c r="J733" s="32" t="s">
        <v>32862</v>
      </c>
      <c r="K733" s="9">
        <v>2</v>
      </c>
      <c r="L733" s="7" t="s">
        <v>184</v>
      </c>
      <c r="M733" s="10" t="s">
        <v>136</v>
      </c>
      <c r="N733" s="30" t="s">
        <v>674</v>
      </c>
      <c r="O733" s="12" t="s">
        <v>52</v>
      </c>
      <c r="P733" s="2" t="s">
        <v>74</v>
      </c>
      <c r="Q733" s="49"/>
      <c r="R733" s="13" t="s">
        <v>55</v>
      </c>
      <c r="S733" s="14" t="s">
        <v>3314</v>
      </c>
      <c r="T733" s="15"/>
      <c r="U733" s="67" t="s">
        <v>30748</v>
      </c>
      <c r="V733" s="67" t="s">
        <v>32863</v>
      </c>
      <c r="W733" s="71" t="s">
        <v>30749</v>
      </c>
      <c r="X733" s="72">
        <v>1940</v>
      </c>
      <c r="Y733" s="69">
        <v>24357.41</v>
      </c>
      <c r="Z733" s="67" t="s">
        <v>32860</v>
      </c>
      <c r="BH733" s="825"/>
      <c r="BI733" s="232"/>
      <c r="BJ733" s="796"/>
      <c r="BK733" s="797"/>
      <c r="BL733" s="687"/>
      <c r="BM733" s="806"/>
      <c r="BN733" s="800"/>
      <c r="BO733" s="825"/>
      <c r="BP733" s="802"/>
      <c r="BQ733" s="803"/>
    </row>
    <row r="734" spans="1:69">
      <c r="A734" s="20">
        <v>1</v>
      </c>
      <c r="B734" s="20">
        <v>4</v>
      </c>
      <c r="C734" s="21" t="s">
        <v>589</v>
      </c>
      <c r="D734" s="22" t="s">
        <v>3315</v>
      </c>
      <c r="E734" s="21" t="s">
        <v>3316</v>
      </c>
      <c r="F734" s="23">
        <v>1940</v>
      </c>
      <c r="G734" s="24">
        <v>23280</v>
      </c>
      <c r="H734" s="25"/>
      <c r="I734" s="26">
        <v>45196</v>
      </c>
      <c r="J734" s="32" t="s">
        <v>31330</v>
      </c>
      <c r="K734" s="28">
        <v>2</v>
      </c>
      <c r="L734" s="26" t="s">
        <v>184</v>
      </c>
      <c r="M734" s="29" t="s">
        <v>136</v>
      </c>
      <c r="N734" s="30" t="s">
        <v>674</v>
      </c>
      <c r="O734" s="31" t="s">
        <v>52</v>
      </c>
      <c r="P734" s="32" t="s">
        <v>74</v>
      </c>
      <c r="Q734" s="66"/>
      <c r="R734" s="34" t="s">
        <v>55</v>
      </c>
      <c r="S734" s="35" t="s">
        <v>3317</v>
      </c>
      <c r="T734" s="36"/>
      <c r="U734" s="67" t="s">
        <v>30750</v>
      </c>
      <c r="V734" s="67" t="s">
        <v>32864</v>
      </c>
      <c r="W734" s="71" t="s">
        <v>32865</v>
      </c>
      <c r="X734" s="72">
        <v>1940</v>
      </c>
      <c r="Y734" s="69">
        <v>24357.35</v>
      </c>
      <c r="Z734" s="67" t="s">
        <v>32866</v>
      </c>
      <c r="BH734" s="85"/>
      <c r="BI734" s="86"/>
      <c r="BJ734" s="804"/>
      <c r="BK734" s="805"/>
      <c r="BL734" s="687"/>
      <c r="BM734" s="806"/>
      <c r="BN734" s="807"/>
      <c r="BO734" s="808"/>
      <c r="BP734" s="809"/>
      <c r="BQ734" s="810"/>
    </row>
    <row r="735" spans="1:69">
      <c r="A735" s="20">
        <v>1</v>
      </c>
      <c r="B735" s="20">
        <v>1</v>
      </c>
      <c r="C735" s="21" t="s">
        <v>589</v>
      </c>
      <c r="D735" s="22" t="s">
        <v>3318</v>
      </c>
      <c r="E735" s="21" t="s">
        <v>3319</v>
      </c>
      <c r="F735" s="23">
        <v>1954</v>
      </c>
      <c r="G735" s="24">
        <v>23448</v>
      </c>
      <c r="H735" s="25"/>
      <c r="I735" s="26">
        <v>45196</v>
      </c>
      <c r="J735" s="32" t="s">
        <v>603</v>
      </c>
      <c r="K735" s="28">
        <v>2</v>
      </c>
      <c r="L735" s="26" t="s">
        <v>184</v>
      </c>
      <c r="M735" s="10" t="s">
        <v>30046</v>
      </c>
      <c r="N735" s="30" t="s">
        <v>73</v>
      </c>
      <c r="O735" s="31" t="s">
        <v>52</v>
      </c>
      <c r="P735" s="21" t="s">
        <v>74</v>
      </c>
      <c r="Q735" s="66"/>
      <c r="R735" s="13" t="s">
        <v>55</v>
      </c>
      <c r="S735" s="35" t="s">
        <v>3320</v>
      </c>
      <c r="T735" s="36"/>
      <c r="U735" s="67" t="s">
        <v>3318</v>
      </c>
      <c r="V735" s="67" t="s">
        <v>2262</v>
      </c>
      <c r="W735" s="67" t="s">
        <v>3321</v>
      </c>
      <c r="X735" s="68">
        <v>1954</v>
      </c>
      <c r="Y735" s="69">
        <v>24407.42</v>
      </c>
      <c r="Z735" s="67" t="s">
        <v>3322</v>
      </c>
      <c r="BH735" s="85"/>
      <c r="BI735" s="86"/>
      <c r="BJ735" s="804"/>
      <c r="BK735" s="805"/>
      <c r="BL735" s="687"/>
      <c r="BM735" s="806"/>
      <c r="BN735" s="807"/>
      <c r="BO735" s="85"/>
      <c r="BP735" s="809"/>
      <c r="BQ735" s="803"/>
    </row>
    <row r="736" spans="1:69">
      <c r="A736" s="1">
        <v>1</v>
      </c>
      <c r="B736" s="20">
        <v>2</v>
      </c>
      <c r="C736" s="2" t="s">
        <v>589</v>
      </c>
      <c r="D736" s="3" t="s">
        <v>3323</v>
      </c>
      <c r="E736" s="2" t="s">
        <v>3324</v>
      </c>
      <c r="F736" s="4">
        <v>1880</v>
      </c>
      <c r="G736" s="5">
        <v>22560</v>
      </c>
      <c r="H736" s="6"/>
      <c r="I736" s="26">
        <v>45196</v>
      </c>
      <c r="J736" s="32" t="s">
        <v>620</v>
      </c>
      <c r="K736" s="9">
        <v>3</v>
      </c>
      <c r="L736" s="7" t="s">
        <v>184</v>
      </c>
      <c r="M736" s="10" t="s">
        <v>136</v>
      </c>
      <c r="N736" s="11" t="s">
        <v>152</v>
      </c>
      <c r="O736" s="12" t="s">
        <v>52</v>
      </c>
      <c r="P736" s="2" t="s">
        <v>74</v>
      </c>
      <c r="Q736" s="49"/>
      <c r="R736" s="13" t="s">
        <v>55</v>
      </c>
      <c r="S736" s="14" t="s">
        <v>3325</v>
      </c>
      <c r="T736" s="15"/>
      <c r="U736" s="50" t="s">
        <v>3323</v>
      </c>
      <c r="V736" s="50" t="s">
        <v>3114</v>
      </c>
      <c r="W736" s="50" t="s">
        <v>3326</v>
      </c>
      <c r="X736" s="51">
        <v>1880</v>
      </c>
      <c r="Y736" s="52">
        <v>23603.99</v>
      </c>
      <c r="Z736" s="50" t="s">
        <v>3116</v>
      </c>
      <c r="BH736" s="825"/>
      <c r="BI736" s="232"/>
      <c r="BJ736" s="796"/>
      <c r="BK736" s="797"/>
      <c r="BL736" s="687"/>
      <c r="BM736" s="799"/>
      <c r="BN736" s="800"/>
      <c r="BO736" s="825"/>
      <c r="BP736" s="802"/>
      <c r="BQ736" s="803"/>
    </row>
    <row r="737" spans="1:69">
      <c r="A737" s="20">
        <v>1</v>
      </c>
      <c r="B737" s="20">
        <v>3</v>
      </c>
      <c r="C737" s="21" t="s">
        <v>589</v>
      </c>
      <c r="D737" s="22" t="s">
        <v>3327</v>
      </c>
      <c r="E737" s="21" t="s">
        <v>3328</v>
      </c>
      <c r="F737" s="23">
        <v>1940</v>
      </c>
      <c r="G737" s="24">
        <v>23280</v>
      </c>
      <c r="H737" s="25"/>
      <c r="I737" s="26">
        <v>45196</v>
      </c>
      <c r="J737" s="32" t="s">
        <v>630</v>
      </c>
      <c r="K737" s="28">
        <v>3</v>
      </c>
      <c r="L737" s="26" t="s">
        <v>184</v>
      </c>
      <c r="M737" s="29" t="s">
        <v>30046</v>
      </c>
      <c r="N737" s="30" t="s">
        <v>674</v>
      </c>
      <c r="O737" s="31" t="s">
        <v>52</v>
      </c>
      <c r="P737" s="21" t="s">
        <v>74</v>
      </c>
      <c r="Q737" s="66"/>
      <c r="R737" s="13" t="s">
        <v>55</v>
      </c>
      <c r="S737" s="35" t="s">
        <v>3329</v>
      </c>
      <c r="T737" s="36"/>
      <c r="U737" s="67" t="s">
        <v>3327</v>
      </c>
      <c r="V737" s="67" t="s">
        <v>3114</v>
      </c>
      <c r="W737" s="67" t="s">
        <v>3330</v>
      </c>
      <c r="X737" s="68">
        <v>1940</v>
      </c>
      <c r="Y737" s="69">
        <v>24357.38</v>
      </c>
      <c r="Z737" s="67" t="s">
        <v>3116</v>
      </c>
      <c r="BH737" s="85"/>
      <c r="BI737" s="86"/>
      <c r="BJ737" s="804"/>
      <c r="BK737" s="805"/>
      <c r="BL737" s="687"/>
      <c r="BM737" s="806"/>
      <c r="BN737" s="807"/>
      <c r="BO737" s="85"/>
      <c r="BP737" s="809"/>
      <c r="BQ737" s="803"/>
    </row>
    <row r="738" spans="1:69">
      <c r="A738" s="1">
        <v>0</v>
      </c>
      <c r="B738" s="20">
        <v>4</v>
      </c>
      <c r="C738" s="2" t="s">
        <v>59</v>
      </c>
      <c r="D738" s="3" t="s">
        <v>3331</v>
      </c>
      <c r="E738" s="2" t="s">
        <v>3332</v>
      </c>
      <c r="F738" s="4">
        <v>1925</v>
      </c>
      <c r="G738" s="5">
        <v>23100</v>
      </c>
      <c r="H738" s="6"/>
      <c r="I738" s="7">
        <v>45204</v>
      </c>
      <c r="J738" s="8" t="s">
        <v>2066</v>
      </c>
      <c r="K738" s="9">
        <v>2</v>
      </c>
      <c r="L738" s="7">
        <v>45198</v>
      </c>
      <c r="M738" s="10"/>
      <c r="N738" s="11" t="s">
        <v>62</v>
      </c>
      <c r="O738" s="12" t="s">
        <v>52</v>
      </c>
      <c r="P738" s="8" t="s">
        <v>63</v>
      </c>
      <c r="Q738" s="49" t="s">
        <v>54</v>
      </c>
      <c r="R738" s="13" t="s">
        <v>64</v>
      </c>
      <c r="S738" s="14" t="s">
        <v>3333</v>
      </c>
      <c r="T738" s="15"/>
      <c r="U738" s="50" t="s">
        <v>3331</v>
      </c>
      <c r="V738" s="50" t="s">
        <v>662</v>
      </c>
      <c r="W738" s="50" t="s">
        <v>3334</v>
      </c>
      <c r="X738" s="51">
        <v>1925</v>
      </c>
      <c r="Y738" s="52">
        <v>24640</v>
      </c>
      <c r="Z738" s="50" t="s">
        <v>30751</v>
      </c>
      <c r="BH738" s="825"/>
      <c r="BI738" s="232"/>
      <c r="BJ738" s="796"/>
      <c r="BK738" s="797"/>
      <c r="BL738" s="688"/>
      <c r="BM738" s="799"/>
      <c r="BN738" s="800"/>
      <c r="BO738" s="801"/>
      <c r="BP738" s="802"/>
      <c r="BQ738" s="803"/>
    </row>
    <row r="739" spans="1:69">
      <c r="A739" s="20">
        <v>0</v>
      </c>
      <c r="B739" s="20">
        <v>2</v>
      </c>
      <c r="C739" s="74" t="s">
        <v>145</v>
      </c>
      <c r="D739" s="22" t="s">
        <v>3335</v>
      </c>
      <c r="E739" s="21" t="s">
        <v>3336</v>
      </c>
      <c r="F739" s="23">
        <v>1950</v>
      </c>
      <c r="G739" s="24">
        <v>23400</v>
      </c>
      <c r="H739" s="25"/>
      <c r="I739" s="26">
        <v>45204</v>
      </c>
      <c r="J739" s="32">
        <v>9</v>
      </c>
      <c r="K739" s="28">
        <v>3</v>
      </c>
      <c r="L739" s="26">
        <v>45199</v>
      </c>
      <c r="M739" s="29"/>
      <c r="N739" s="30" t="s">
        <v>3296</v>
      </c>
      <c r="O739" s="31" t="s">
        <v>52</v>
      </c>
      <c r="P739" s="32" t="s">
        <v>1671</v>
      </c>
      <c r="Q739" s="66" t="s">
        <v>54</v>
      </c>
      <c r="R739" s="34" t="s">
        <v>55</v>
      </c>
      <c r="S739" s="35" t="s">
        <v>32867</v>
      </c>
      <c r="T739" s="36"/>
      <c r="U739" s="22" t="s">
        <v>30372</v>
      </c>
      <c r="V739" s="21" t="s">
        <v>32868</v>
      </c>
      <c r="W739" s="67" t="s">
        <v>30752</v>
      </c>
      <c r="X739" s="68">
        <v>1950</v>
      </c>
      <c r="Y739" s="69">
        <v>24219</v>
      </c>
      <c r="Z739" s="50" t="s">
        <v>32869</v>
      </c>
      <c r="BH739" s="814"/>
      <c r="BI739" s="86"/>
      <c r="BJ739" s="804"/>
      <c r="BK739" s="805"/>
      <c r="BL739" s="687"/>
      <c r="BM739" s="806"/>
      <c r="BN739" s="807"/>
      <c r="BO739" s="808"/>
      <c r="BP739" s="809"/>
      <c r="BQ739" s="810"/>
    </row>
    <row r="740" spans="1:69">
      <c r="A740" s="20">
        <v>1</v>
      </c>
      <c r="B740" s="20">
        <v>3</v>
      </c>
      <c r="C740" s="73" t="s">
        <v>78</v>
      </c>
      <c r="D740" s="22" t="s">
        <v>3337</v>
      </c>
      <c r="E740" s="21" t="s">
        <v>3338</v>
      </c>
      <c r="F740" s="23">
        <v>1566</v>
      </c>
      <c r="G740" s="24">
        <f>F740*15</f>
        <v>23490</v>
      </c>
      <c r="H740" s="25"/>
      <c r="I740" s="26">
        <v>45205</v>
      </c>
      <c r="J740" s="32" t="s">
        <v>667</v>
      </c>
      <c r="K740" s="28">
        <v>4</v>
      </c>
      <c r="L740" s="26">
        <v>45199</v>
      </c>
      <c r="M740" s="29"/>
      <c r="N740" s="30" t="s">
        <v>73</v>
      </c>
      <c r="O740" s="31" t="s">
        <v>52</v>
      </c>
      <c r="P740" s="32" t="s">
        <v>3015</v>
      </c>
      <c r="Q740" s="66" t="s">
        <v>54</v>
      </c>
      <c r="R740" s="34" t="s">
        <v>55</v>
      </c>
      <c r="S740" s="35" t="s">
        <v>3339</v>
      </c>
      <c r="T740" s="36"/>
      <c r="U740" s="22" t="s">
        <v>30753</v>
      </c>
      <c r="V740" s="21" t="s">
        <v>30254</v>
      </c>
      <c r="W740" s="67" t="s">
        <v>32870</v>
      </c>
      <c r="X740" s="68">
        <v>1566</v>
      </c>
      <c r="Y740" s="69">
        <v>24168.15</v>
      </c>
      <c r="Z740" s="67" t="s">
        <v>30255</v>
      </c>
      <c r="BH740" s="811"/>
      <c r="BI740" s="86"/>
      <c r="BJ740" s="804"/>
      <c r="BK740" s="805"/>
      <c r="BL740" s="687"/>
      <c r="BM740" s="806"/>
      <c r="BN740" s="807"/>
      <c r="BO740" s="808"/>
      <c r="BP740" s="809"/>
      <c r="BQ740" s="810"/>
    </row>
    <row r="741" spans="1:69" ht="22.5">
      <c r="A741" s="20">
        <v>2</v>
      </c>
      <c r="B741" s="20">
        <v>4</v>
      </c>
      <c r="C741" s="21" t="s">
        <v>145</v>
      </c>
      <c r="D741" s="22" t="s">
        <v>3340</v>
      </c>
      <c r="E741" s="21" t="s">
        <v>3341</v>
      </c>
      <c r="F741" s="23">
        <v>1425</v>
      </c>
      <c r="G741" s="24">
        <f>F741*12</f>
        <v>17100</v>
      </c>
      <c r="H741" s="25" t="s">
        <v>168</v>
      </c>
      <c r="I741" s="26">
        <v>45205</v>
      </c>
      <c r="J741" s="32">
        <v>48</v>
      </c>
      <c r="K741" s="28">
        <v>3</v>
      </c>
      <c r="L741" s="26">
        <v>45193</v>
      </c>
      <c r="M741" s="29"/>
      <c r="N741" s="30" t="s">
        <v>30373</v>
      </c>
      <c r="O741" s="31" t="s">
        <v>52</v>
      </c>
      <c r="P741" s="32" t="s">
        <v>31131</v>
      </c>
      <c r="Q741" s="66" t="s">
        <v>54</v>
      </c>
      <c r="R741" s="34" t="s">
        <v>55</v>
      </c>
      <c r="S741" s="35" t="s">
        <v>30374</v>
      </c>
      <c r="T741" s="36"/>
      <c r="U741" s="67" t="s">
        <v>32871</v>
      </c>
      <c r="V741" s="67" t="s">
        <v>30254</v>
      </c>
      <c r="W741" s="71" t="s">
        <v>32872</v>
      </c>
      <c r="X741" s="72">
        <v>1985</v>
      </c>
      <c r="Y741" s="69">
        <v>24796.62</v>
      </c>
      <c r="Z741" s="67" t="s">
        <v>30255</v>
      </c>
      <c r="BH741" s="85"/>
      <c r="BI741" s="86"/>
      <c r="BJ741" s="804"/>
      <c r="BK741" s="805"/>
      <c r="BL741" s="687"/>
      <c r="BM741" s="806"/>
      <c r="BN741" s="807"/>
      <c r="BO741" s="808"/>
      <c r="BP741" s="809"/>
      <c r="BQ741" s="810"/>
    </row>
    <row r="742" spans="1:69" ht="22.5">
      <c r="A742" s="20">
        <v>2</v>
      </c>
      <c r="B742" s="20">
        <v>4</v>
      </c>
      <c r="C742" s="21" t="s">
        <v>145</v>
      </c>
      <c r="D742" s="22" t="s">
        <v>3340</v>
      </c>
      <c r="E742" s="21" t="s">
        <v>3341</v>
      </c>
      <c r="F742" s="23">
        <v>560</v>
      </c>
      <c r="G742" s="24">
        <f>F742*12</f>
        <v>6720</v>
      </c>
      <c r="H742" s="25" t="s">
        <v>168</v>
      </c>
      <c r="I742" s="26">
        <v>45205</v>
      </c>
      <c r="J742" s="32" t="s">
        <v>31119</v>
      </c>
      <c r="K742" s="28">
        <v>3</v>
      </c>
      <c r="L742" s="26">
        <v>45193</v>
      </c>
      <c r="M742" s="29"/>
      <c r="N742" s="30" t="s">
        <v>30358</v>
      </c>
      <c r="O742" s="31" t="s">
        <v>52</v>
      </c>
      <c r="P742" s="32" t="s">
        <v>31131</v>
      </c>
      <c r="Q742" s="66" t="s">
        <v>54</v>
      </c>
      <c r="R742" s="34" t="s">
        <v>55</v>
      </c>
      <c r="S742" s="35" t="s">
        <v>30374</v>
      </c>
      <c r="T742" s="36"/>
      <c r="U742" s="67" t="s">
        <v>30375</v>
      </c>
      <c r="V742" s="67" t="s">
        <v>30254</v>
      </c>
      <c r="W742" s="71" t="s">
        <v>30376</v>
      </c>
      <c r="X742" s="72">
        <v>1985</v>
      </c>
      <c r="Y742" s="69">
        <v>24796.62</v>
      </c>
      <c r="Z742" s="67" t="s">
        <v>30255</v>
      </c>
      <c r="BH742" s="85"/>
      <c r="BI742" s="86"/>
      <c r="BJ742" s="804"/>
      <c r="BK742" s="805"/>
      <c r="BL742" s="687"/>
      <c r="BM742" s="806"/>
      <c r="BN742" s="807"/>
      <c r="BO742" s="808"/>
      <c r="BP742" s="809"/>
      <c r="BQ742" s="810"/>
    </row>
    <row r="743" spans="1:69">
      <c r="A743" s="1">
        <v>2</v>
      </c>
      <c r="B743" s="20">
        <v>6</v>
      </c>
      <c r="C743" s="2" t="s">
        <v>145</v>
      </c>
      <c r="D743" s="3" t="s">
        <v>3342</v>
      </c>
      <c r="E743" s="2" t="s">
        <v>3343</v>
      </c>
      <c r="F743" s="4">
        <v>1985</v>
      </c>
      <c r="G743" s="5">
        <v>23820</v>
      </c>
      <c r="H743" s="6"/>
      <c r="I743" s="7">
        <v>45205</v>
      </c>
      <c r="J743" s="8" t="s">
        <v>679</v>
      </c>
      <c r="K743" s="9">
        <v>3</v>
      </c>
      <c r="L743" s="7">
        <v>45198</v>
      </c>
      <c r="M743" s="62"/>
      <c r="N743" s="11" t="s">
        <v>312</v>
      </c>
      <c r="O743" s="12" t="s">
        <v>52</v>
      </c>
      <c r="P743" s="2" t="s">
        <v>186</v>
      </c>
      <c r="Q743" s="49" t="s">
        <v>54</v>
      </c>
      <c r="R743" s="13" t="s">
        <v>55</v>
      </c>
      <c r="S743" s="14" t="s">
        <v>3344</v>
      </c>
      <c r="T743" s="15"/>
      <c r="U743" s="50" t="s">
        <v>30754</v>
      </c>
      <c r="V743" s="50" t="s">
        <v>32873</v>
      </c>
      <c r="W743" s="50" t="s">
        <v>31331</v>
      </c>
      <c r="X743" s="51">
        <v>1985</v>
      </c>
      <c r="Y743" s="52">
        <v>24796.62</v>
      </c>
      <c r="Z743" s="50" t="s">
        <v>32874</v>
      </c>
      <c r="BH743" s="825"/>
      <c r="BI743" s="232"/>
      <c r="BJ743" s="796"/>
      <c r="BK743" s="797"/>
      <c r="BL743" s="688"/>
      <c r="BM743" s="799"/>
      <c r="BN743" s="800"/>
      <c r="BO743" s="825"/>
      <c r="BP743" s="802"/>
      <c r="BQ743" s="803"/>
    </row>
    <row r="744" spans="1:69">
      <c r="A744" s="1">
        <v>2</v>
      </c>
      <c r="B744" s="20">
        <v>5</v>
      </c>
      <c r="C744" s="2" t="s">
        <v>145</v>
      </c>
      <c r="D744" s="3" t="s">
        <v>3345</v>
      </c>
      <c r="E744" s="2" t="s">
        <v>3346</v>
      </c>
      <c r="F744" s="4">
        <v>1980</v>
      </c>
      <c r="G744" s="5">
        <v>23760</v>
      </c>
      <c r="H744" s="6" t="s">
        <v>168</v>
      </c>
      <c r="I744" s="7">
        <v>45205</v>
      </c>
      <c r="J744" s="8" t="s">
        <v>683</v>
      </c>
      <c r="K744" s="9">
        <v>4</v>
      </c>
      <c r="L744" s="7">
        <v>45198</v>
      </c>
      <c r="M744" s="10"/>
      <c r="N744" s="11" t="s">
        <v>312</v>
      </c>
      <c r="O744" s="12" t="s">
        <v>52</v>
      </c>
      <c r="P744" s="8" t="s">
        <v>186</v>
      </c>
      <c r="Q744" s="49" t="s">
        <v>54</v>
      </c>
      <c r="R744" s="13" t="s">
        <v>55</v>
      </c>
      <c r="S744" s="14" t="s">
        <v>3347</v>
      </c>
      <c r="T744" s="15"/>
      <c r="U744" s="50" t="s">
        <v>30755</v>
      </c>
      <c r="V744" s="50" t="s">
        <v>30254</v>
      </c>
      <c r="W744" s="63" t="s">
        <v>30377</v>
      </c>
      <c r="X744" s="64">
        <v>1980</v>
      </c>
      <c r="Y744" s="52">
        <v>24948</v>
      </c>
      <c r="Z744" s="50" t="s">
        <v>30255</v>
      </c>
      <c r="BH744" s="825"/>
      <c r="BI744" s="232"/>
      <c r="BJ744" s="796"/>
      <c r="BK744" s="797"/>
      <c r="BL744" s="688"/>
      <c r="BM744" s="799"/>
      <c r="BN744" s="800"/>
      <c r="BO744" s="801"/>
      <c r="BP744" s="802"/>
      <c r="BQ744" s="803"/>
    </row>
    <row r="745" spans="1:69" ht="22.5">
      <c r="A745" s="20">
        <v>2</v>
      </c>
      <c r="B745" s="20">
        <v>7</v>
      </c>
      <c r="C745" s="21" t="s">
        <v>48</v>
      </c>
      <c r="D745" s="22" t="s">
        <v>3348</v>
      </c>
      <c r="E745" s="21" t="s">
        <v>30378</v>
      </c>
      <c r="F745" s="23">
        <v>1182</v>
      </c>
      <c r="G745" s="24">
        <f>F745*12</f>
        <v>14184</v>
      </c>
      <c r="H745" s="25" t="s">
        <v>51</v>
      </c>
      <c r="I745" s="7">
        <v>45205</v>
      </c>
      <c r="J745" s="32" t="s">
        <v>31332</v>
      </c>
      <c r="K745" s="28">
        <v>4</v>
      </c>
      <c r="L745" s="7">
        <v>45199</v>
      </c>
      <c r="M745" s="29"/>
      <c r="N745" s="30" t="s">
        <v>30373</v>
      </c>
      <c r="O745" s="31" t="s">
        <v>52</v>
      </c>
      <c r="P745" s="2" t="s">
        <v>31292</v>
      </c>
      <c r="Q745" s="66" t="s">
        <v>54</v>
      </c>
      <c r="R745" s="34" t="s">
        <v>55</v>
      </c>
      <c r="S745" s="35" t="s">
        <v>30256</v>
      </c>
      <c r="T745" s="36"/>
      <c r="U745" s="67" t="s">
        <v>30756</v>
      </c>
      <c r="V745" s="67" t="s">
        <v>30254</v>
      </c>
      <c r="W745" s="67" t="s">
        <v>30379</v>
      </c>
      <c r="X745" s="68">
        <v>1980</v>
      </c>
      <c r="Y745" s="69">
        <v>24948</v>
      </c>
      <c r="Z745" s="67" t="s">
        <v>30255</v>
      </c>
      <c r="BH745" s="85"/>
      <c r="BI745" s="86"/>
      <c r="BJ745" s="804"/>
      <c r="BK745" s="805"/>
      <c r="BL745" s="688"/>
      <c r="BM745" s="806"/>
      <c r="BN745" s="807"/>
      <c r="BO745" s="825"/>
      <c r="BP745" s="809"/>
      <c r="BQ745" s="810"/>
    </row>
    <row r="746" spans="1:69" ht="22.5">
      <c r="A746" s="20">
        <v>2</v>
      </c>
      <c r="B746" s="20">
        <v>7</v>
      </c>
      <c r="C746" s="21" t="s">
        <v>48</v>
      </c>
      <c r="D746" s="22" t="s">
        <v>3348</v>
      </c>
      <c r="E746" s="21" t="s">
        <v>30378</v>
      </c>
      <c r="F746" s="23">
        <v>798</v>
      </c>
      <c r="G746" s="24">
        <f>F746*12</f>
        <v>9576</v>
      </c>
      <c r="H746" s="25" t="s">
        <v>51</v>
      </c>
      <c r="I746" s="7">
        <v>45205</v>
      </c>
      <c r="J746" s="32">
        <v>29</v>
      </c>
      <c r="K746" s="28">
        <v>4</v>
      </c>
      <c r="L746" s="7">
        <v>45199</v>
      </c>
      <c r="M746" s="29"/>
      <c r="N746" s="30" t="s">
        <v>30757</v>
      </c>
      <c r="O746" s="31" t="s">
        <v>52</v>
      </c>
      <c r="P746" s="2" t="s">
        <v>31292</v>
      </c>
      <c r="Q746" s="66" t="s">
        <v>54</v>
      </c>
      <c r="R746" s="34" t="s">
        <v>55</v>
      </c>
      <c r="S746" s="35" t="s">
        <v>30256</v>
      </c>
      <c r="T746" s="36"/>
      <c r="U746" s="67" t="s">
        <v>30756</v>
      </c>
      <c r="V746" s="67" t="s">
        <v>30254</v>
      </c>
      <c r="W746" s="67" t="s">
        <v>30379</v>
      </c>
      <c r="X746" s="68">
        <v>1980</v>
      </c>
      <c r="Y746" s="69">
        <v>24948</v>
      </c>
      <c r="Z746" s="67" t="s">
        <v>30255</v>
      </c>
      <c r="BH746" s="85"/>
      <c r="BI746" s="86"/>
      <c r="BJ746" s="804"/>
      <c r="BK746" s="805"/>
      <c r="BL746" s="688"/>
      <c r="BM746" s="806"/>
      <c r="BN746" s="807"/>
      <c r="BO746" s="825"/>
      <c r="BP746" s="809"/>
      <c r="BQ746" s="810"/>
    </row>
    <row r="747" spans="1:69">
      <c r="A747" s="20">
        <v>2</v>
      </c>
      <c r="B747" s="20">
        <v>8</v>
      </c>
      <c r="C747" s="21" t="s">
        <v>48</v>
      </c>
      <c r="D747" s="22" t="s">
        <v>3349</v>
      </c>
      <c r="E747" s="21" t="s">
        <v>3350</v>
      </c>
      <c r="F747" s="23">
        <v>1980</v>
      </c>
      <c r="G747" s="24">
        <f>F747*12</f>
        <v>23760</v>
      </c>
      <c r="H747" s="25" t="s">
        <v>168</v>
      </c>
      <c r="I747" s="26">
        <v>45205</v>
      </c>
      <c r="J747" s="32" t="s">
        <v>651</v>
      </c>
      <c r="K747" s="28">
        <v>3</v>
      </c>
      <c r="L747" s="7">
        <v>45199</v>
      </c>
      <c r="M747" s="29"/>
      <c r="N747" s="30" t="s">
        <v>31333</v>
      </c>
      <c r="O747" s="31" t="s">
        <v>52</v>
      </c>
      <c r="P747" s="32" t="s">
        <v>186</v>
      </c>
      <c r="Q747" s="66" t="s">
        <v>54</v>
      </c>
      <c r="R747" s="34" t="s">
        <v>55</v>
      </c>
      <c r="S747" s="35" t="s">
        <v>3170</v>
      </c>
      <c r="T747" s="36"/>
      <c r="U747" s="67" t="s">
        <v>30758</v>
      </c>
      <c r="V747" s="67" t="s">
        <v>30254</v>
      </c>
      <c r="W747" s="67" t="s">
        <v>30759</v>
      </c>
      <c r="X747" s="68">
        <v>1980</v>
      </c>
      <c r="Y747" s="69">
        <v>24971.759999999998</v>
      </c>
      <c r="Z747" s="67" t="s">
        <v>30255</v>
      </c>
      <c r="BH747" s="85"/>
      <c r="BI747" s="86"/>
      <c r="BJ747" s="804"/>
      <c r="BK747" s="805"/>
      <c r="BL747" s="687"/>
      <c r="BM747" s="806"/>
      <c r="BN747" s="807"/>
      <c r="BO747" s="808"/>
      <c r="BP747" s="809"/>
      <c r="BQ747" s="810"/>
    </row>
    <row r="748" spans="1:69">
      <c r="A748" s="1">
        <v>2</v>
      </c>
      <c r="B748" s="20">
        <v>9</v>
      </c>
      <c r="C748" s="73" t="s">
        <v>271</v>
      </c>
      <c r="D748" s="3" t="s">
        <v>3351</v>
      </c>
      <c r="E748" s="2" t="s">
        <v>3352</v>
      </c>
      <c r="F748" s="4">
        <v>1939</v>
      </c>
      <c r="G748" s="5">
        <v>23268</v>
      </c>
      <c r="H748" s="6"/>
      <c r="I748" s="7">
        <v>45205</v>
      </c>
      <c r="J748" s="32" t="s">
        <v>700</v>
      </c>
      <c r="K748" s="9">
        <v>4</v>
      </c>
      <c r="L748" s="7">
        <v>45201</v>
      </c>
      <c r="M748" s="62" t="s">
        <v>176</v>
      </c>
      <c r="N748" s="11" t="s">
        <v>73</v>
      </c>
      <c r="O748" s="12" t="s">
        <v>52</v>
      </c>
      <c r="P748" s="8" t="s">
        <v>74</v>
      </c>
      <c r="Q748" s="49" t="s">
        <v>54</v>
      </c>
      <c r="R748" s="13" t="s">
        <v>55</v>
      </c>
      <c r="S748" s="14" t="s">
        <v>3353</v>
      </c>
      <c r="T748" s="15"/>
      <c r="U748" s="67" t="s">
        <v>3351</v>
      </c>
      <c r="V748" s="67" t="s">
        <v>1598</v>
      </c>
      <c r="W748" s="67" t="s">
        <v>3354</v>
      </c>
      <c r="X748" s="68">
        <v>1939</v>
      </c>
      <c r="Y748" s="69">
        <v>24190.66</v>
      </c>
      <c r="Z748" s="67" t="s">
        <v>31334</v>
      </c>
      <c r="BH748" s="811"/>
      <c r="BI748" s="232"/>
      <c r="BJ748" s="796"/>
      <c r="BK748" s="797"/>
      <c r="BL748" s="688"/>
      <c r="BM748" s="799"/>
      <c r="BN748" s="800"/>
      <c r="BO748" s="801"/>
      <c r="BP748" s="802"/>
      <c r="BQ748" s="803"/>
    </row>
    <row r="749" spans="1:69">
      <c r="A749" s="20">
        <v>1</v>
      </c>
      <c r="B749" s="20">
        <v>1</v>
      </c>
      <c r="C749" s="73" t="s">
        <v>301</v>
      </c>
      <c r="D749" s="22" t="s">
        <v>3355</v>
      </c>
      <c r="E749" s="21" t="s">
        <v>3356</v>
      </c>
      <c r="F749" s="23">
        <v>1925</v>
      </c>
      <c r="G749" s="24">
        <v>23100</v>
      </c>
      <c r="H749" s="25"/>
      <c r="I749" s="26">
        <v>45209</v>
      </c>
      <c r="J749" s="32" t="s">
        <v>712</v>
      </c>
      <c r="K749" s="28">
        <v>2</v>
      </c>
      <c r="L749" s="26">
        <v>45203</v>
      </c>
      <c r="M749" s="29"/>
      <c r="N749" s="30" t="s">
        <v>604</v>
      </c>
      <c r="O749" s="31" t="s">
        <v>52</v>
      </c>
      <c r="P749" s="32" t="s">
        <v>2247</v>
      </c>
      <c r="Q749" s="66" t="s">
        <v>54</v>
      </c>
      <c r="R749" s="34" t="s">
        <v>31233</v>
      </c>
      <c r="S749" s="35" t="s">
        <v>3357</v>
      </c>
      <c r="T749" s="36"/>
      <c r="U749" s="67" t="s">
        <v>3355</v>
      </c>
      <c r="V749" s="50" t="s">
        <v>2544</v>
      </c>
      <c r="W749" s="67" t="s">
        <v>3358</v>
      </c>
      <c r="X749" s="68">
        <v>1925</v>
      </c>
      <c r="Y749" s="69">
        <v>24640</v>
      </c>
      <c r="Z749" s="67" t="s">
        <v>3359</v>
      </c>
      <c r="BH749" s="811"/>
      <c r="BI749" s="86"/>
      <c r="BJ749" s="804"/>
      <c r="BK749" s="805"/>
      <c r="BL749" s="687"/>
      <c r="BM749" s="806"/>
      <c r="BN749" s="807"/>
      <c r="BO749" s="808"/>
      <c r="BP749" s="809"/>
      <c r="BQ749" s="810"/>
    </row>
    <row r="750" spans="1:69">
      <c r="A750" s="20">
        <v>1</v>
      </c>
      <c r="B750" s="20">
        <v>2</v>
      </c>
      <c r="C750" s="21" t="s">
        <v>145</v>
      </c>
      <c r="D750" s="22" t="s">
        <v>3360</v>
      </c>
      <c r="E750" s="21" t="s">
        <v>3361</v>
      </c>
      <c r="F750" s="23">
        <v>1950</v>
      </c>
      <c r="G750" s="24">
        <v>23400</v>
      </c>
      <c r="H750" s="25"/>
      <c r="I750" s="26">
        <v>45209</v>
      </c>
      <c r="J750" s="32" t="s">
        <v>718</v>
      </c>
      <c r="K750" s="28">
        <v>3</v>
      </c>
      <c r="L750" s="26">
        <v>45204</v>
      </c>
      <c r="M750" s="10"/>
      <c r="N750" s="30" t="s">
        <v>1670</v>
      </c>
      <c r="O750" s="31" t="s">
        <v>52</v>
      </c>
      <c r="P750" s="21" t="s">
        <v>1671</v>
      </c>
      <c r="Q750" s="66" t="s">
        <v>54</v>
      </c>
      <c r="R750" s="13" t="s">
        <v>55</v>
      </c>
      <c r="S750" s="35" t="s">
        <v>3362</v>
      </c>
      <c r="T750" s="36"/>
      <c r="U750" s="67" t="s">
        <v>3360</v>
      </c>
      <c r="V750" s="67" t="s">
        <v>1598</v>
      </c>
      <c r="W750" s="67" t="s">
        <v>3363</v>
      </c>
      <c r="X750" s="68">
        <v>1950</v>
      </c>
      <c r="Y750" s="69">
        <v>24219</v>
      </c>
      <c r="Z750" s="67" t="s">
        <v>3364</v>
      </c>
      <c r="BH750" s="85"/>
      <c r="BI750" s="86"/>
      <c r="BJ750" s="804"/>
      <c r="BK750" s="805"/>
      <c r="BL750" s="687"/>
      <c r="BM750" s="806"/>
      <c r="BN750" s="807"/>
      <c r="BO750" s="85"/>
      <c r="BP750" s="809"/>
      <c r="BQ750" s="803"/>
    </row>
    <row r="751" spans="1:69">
      <c r="A751" s="1">
        <v>1</v>
      </c>
      <c r="B751" s="20">
        <v>3</v>
      </c>
      <c r="C751" s="2" t="s">
        <v>59</v>
      </c>
      <c r="D751" s="3" t="s">
        <v>3365</v>
      </c>
      <c r="E751" s="2" t="s">
        <v>3366</v>
      </c>
      <c r="F751" s="4">
        <v>1925</v>
      </c>
      <c r="G751" s="5">
        <v>23100</v>
      </c>
      <c r="H751" s="6"/>
      <c r="I751" s="7">
        <v>45209</v>
      </c>
      <c r="J751" s="8">
        <v>92</v>
      </c>
      <c r="K751" s="9">
        <v>4</v>
      </c>
      <c r="L751" s="7">
        <v>45205</v>
      </c>
      <c r="M751" s="10"/>
      <c r="N751" s="11" t="s">
        <v>28287</v>
      </c>
      <c r="O751" s="12" t="s">
        <v>52</v>
      </c>
      <c r="P751" s="2" t="s">
        <v>63</v>
      </c>
      <c r="Q751" s="49" t="s">
        <v>54</v>
      </c>
      <c r="R751" s="13" t="s">
        <v>64</v>
      </c>
      <c r="S751" s="14" t="s">
        <v>30760</v>
      </c>
      <c r="T751" s="15"/>
      <c r="U751" s="50" t="s">
        <v>3365</v>
      </c>
      <c r="V751" s="50" t="s">
        <v>3161</v>
      </c>
      <c r="W751" s="50" t="s">
        <v>3367</v>
      </c>
      <c r="X751" s="51">
        <v>1925</v>
      </c>
      <c r="Y751" s="52">
        <v>24640</v>
      </c>
      <c r="Z751" s="50" t="s">
        <v>3368</v>
      </c>
      <c r="BH751" s="825"/>
      <c r="BI751" s="232"/>
      <c r="BJ751" s="796"/>
      <c r="BK751" s="797"/>
      <c r="BL751" s="688"/>
      <c r="BM751" s="799"/>
      <c r="BN751" s="800"/>
      <c r="BO751" s="825"/>
      <c r="BP751" s="802"/>
      <c r="BQ751" s="803"/>
    </row>
    <row r="752" spans="1:69">
      <c r="A752" s="1">
        <v>2</v>
      </c>
      <c r="B752" s="20">
        <v>1</v>
      </c>
      <c r="C752" s="2" t="s">
        <v>550</v>
      </c>
      <c r="D752" s="3" t="s">
        <v>3369</v>
      </c>
      <c r="E752" s="2" t="s">
        <v>3370</v>
      </c>
      <c r="F752" s="4">
        <v>1955</v>
      </c>
      <c r="G752" s="5">
        <v>23460</v>
      </c>
      <c r="H752" s="6"/>
      <c r="I752" s="26">
        <v>45210</v>
      </c>
      <c r="J752" s="32" t="s">
        <v>30761</v>
      </c>
      <c r="K752" s="9">
        <v>2</v>
      </c>
      <c r="L752" s="7">
        <v>45199</v>
      </c>
      <c r="M752" s="10" t="s">
        <v>176</v>
      </c>
      <c r="N752" s="11" t="s">
        <v>177</v>
      </c>
      <c r="O752" s="12" t="s">
        <v>52</v>
      </c>
      <c r="P752" s="8" t="s">
        <v>74</v>
      </c>
      <c r="Q752" s="66" t="s">
        <v>84</v>
      </c>
      <c r="R752" s="13" t="s">
        <v>55</v>
      </c>
      <c r="S752" s="14" t="s">
        <v>3371</v>
      </c>
      <c r="T752" s="15"/>
      <c r="U752" s="50" t="s">
        <v>30380</v>
      </c>
      <c r="V752" s="50" t="s">
        <v>30257</v>
      </c>
      <c r="W752" s="50" t="s">
        <v>30381</v>
      </c>
      <c r="X752" s="51">
        <v>1955</v>
      </c>
      <c r="Y752" s="52">
        <v>24390.27</v>
      </c>
      <c r="Z752" s="50" t="s">
        <v>30255</v>
      </c>
      <c r="BH752" s="825"/>
      <c r="BI752" s="232"/>
      <c r="BJ752" s="796"/>
      <c r="BK752" s="797"/>
      <c r="BL752" s="687"/>
      <c r="BM752" s="799"/>
      <c r="BN752" s="800"/>
      <c r="BO752" s="801"/>
      <c r="BP752" s="809"/>
      <c r="BQ752" s="803"/>
    </row>
    <row r="753" spans="1:69">
      <c r="A753" s="1">
        <v>2</v>
      </c>
      <c r="B753" s="20">
        <v>2</v>
      </c>
      <c r="C753" s="2" t="s">
        <v>550</v>
      </c>
      <c r="D753" s="3" t="s">
        <v>3372</v>
      </c>
      <c r="E753" s="2" t="s">
        <v>3373</v>
      </c>
      <c r="F753" s="4">
        <v>1958</v>
      </c>
      <c r="G753" s="5">
        <v>23496</v>
      </c>
      <c r="H753" s="6"/>
      <c r="I753" s="26">
        <v>45210</v>
      </c>
      <c r="J753" s="32" t="s">
        <v>30762</v>
      </c>
      <c r="K753" s="9">
        <v>2</v>
      </c>
      <c r="L753" s="26">
        <v>45199</v>
      </c>
      <c r="M753" s="10" t="s">
        <v>176</v>
      </c>
      <c r="N753" s="11" t="s">
        <v>177</v>
      </c>
      <c r="O753" s="12" t="s">
        <v>52</v>
      </c>
      <c r="P753" s="2" t="s">
        <v>74</v>
      </c>
      <c r="Q753" s="66" t="s">
        <v>84</v>
      </c>
      <c r="R753" s="13" t="s">
        <v>55</v>
      </c>
      <c r="S753" s="14" t="s">
        <v>3371</v>
      </c>
      <c r="T753" s="15"/>
      <c r="U753" s="50" t="s">
        <v>30763</v>
      </c>
      <c r="V753" s="50" t="s">
        <v>32875</v>
      </c>
      <c r="W753" s="50" t="s">
        <v>30382</v>
      </c>
      <c r="X753" s="51">
        <v>1958</v>
      </c>
      <c r="Y753" s="52">
        <v>24427.62</v>
      </c>
      <c r="Z753" s="50" t="s">
        <v>30255</v>
      </c>
      <c r="BH753" s="825"/>
      <c r="BI753" s="232"/>
      <c r="BJ753" s="796"/>
      <c r="BK753" s="797"/>
      <c r="BL753" s="687"/>
      <c r="BM753" s="799"/>
      <c r="BN753" s="800"/>
      <c r="BO753" s="825"/>
      <c r="BP753" s="809"/>
      <c r="BQ753" s="803"/>
    </row>
    <row r="754" spans="1:69">
      <c r="A754" s="20">
        <v>3</v>
      </c>
      <c r="B754" s="20">
        <v>3</v>
      </c>
      <c r="C754" s="21" t="s">
        <v>126</v>
      </c>
      <c r="D754" s="22" t="s">
        <v>3374</v>
      </c>
      <c r="E754" s="21" t="s">
        <v>3375</v>
      </c>
      <c r="F754" s="23">
        <v>1568</v>
      </c>
      <c r="G754" s="24">
        <v>23520</v>
      </c>
      <c r="H754" s="25"/>
      <c r="I754" s="26">
        <v>45210</v>
      </c>
      <c r="J754" s="32" t="s">
        <v>30383</v>
      </c>
      <c r="K754" s="28">
        <v>3</v>
      </c>
      <c r="L754" s="7">
        <v>45207</v>
      </c>
      <c r="M754" s="29"/>
      <c r="N754" s="30" t="s">
        <v>95</v>
      </c>
      <c r="O754" s="31" t="s">
        <v>52</v>
      </c>
      <c r="P754" s="21" t="s">
        <v>112</v>
      </c>
      <c r="Q754" s="66" t="s">
        <v>31106</v>
      </c>
      <c r="R754" s="34" t="s">
        <v>55</v>
      </c>
      <c r="S754" s="35" t="s">
        <v>3376</v>
      </c>
      <c r="T754" s="36"/>
      <c r="U754" s="67" t="s">
        <v>3374</v>
      </c>
      <c r="V754" s="67" t="s">
        <v>2438</v>
      </c>
      <c r="W754" s="67" t="s">
        <v>3377</v>
      </c>
      <c r="X754" s="68">
        <v>1568</v>
      </c>
      <c r="Y754" s="69">
        <v>24304</v>
      </c>
      <c r="Z754" s="67" t="s">
        <v>3378</v>
      </c>
      <c r="BH754" s="85"/>
      <c r="BI754" s="86"/>
      <c r="BJ754" s="804"/>
      <c r="BK754" s="805"/>
      <c r="BL754" s="687"/>
      <c r="BM754" s="806"/>
      <c r="BN754" s="807"/>
      <c r="BO754" s="85"/>
      <c r="BP754" s="809"/>
      <c r="BQ754" s="810"/>
    </row>
    <row r="755" spans="1:69">
      <c r="A755" s="20">
        <v>3</v>
      </c>
      <c r="B755" s="20">
        <v>4</v>
      </c>
      <c r="C755" s="73" t="s">
        <v>48</v>
      </c>
      <c r="D755" s="22" t="s">
        <v>3379</v>
      </c>
      <c r="E755" s="21" t="s">
        <v>3380</v>
      </c>
      <c r="F755" s="23">
        <v>1568</v>
      </c>
      <c r="G755" s="24">
        <v>23520</v>
      </c>
      <c r="H755" s="25" t="s">
        <v>168</v>
      </c>
      <c r="I755" s="26">
        <v>45210</v>
      </c>
      <c r="J755" s="32" t="s">
        <v>30764</v>
      </c>
      <c r="K755" s="28">
        <v>4</v>
      </c>
      <c r="L755" s="26">
        <v>45207</v>
      </c>
      <c r="M755" s="29"/>
      <c r="N755" s="30" t="s">
        <v>95</v>
      </c>
      <c r="O755" s="31" t="s">
        <v>52</v>
      </c>
      <c r="P755" s="32" t="s">
        <v>112</v>
      </c>
      <c r="Q755" s="66" t="s">
        <v>31106</v>
      </c>
      <c r="R755" s="34" t="s">
        <v>55</v>
      </c>
      <c r="S755" s="35" t="s">
        <v>3381</v>
      </c>
      <c r="T755" s="36"/>
      <c r="U755" s="22" t="s">
        <v>3379</v>
      </c>
      <c r="V755" s="21" t="s">
        <v>2438</v>
      </c>
      <c r="W755" s="71" t="s">
        <v>3382</v>
      </c>
      <c r="X755" s="72">
        <v>1568</v>
      </c>
      <c r="Y755" s="69">
        <v>24304</v>
      </c>
      <c r="Z755" s="67" t="s">
        <v>3378</v>
      </c>
      <c r="BH755" s="811"/>
      <c r="BI755" s="86"/>
      <c r="BJ755" s="804"/>
      <c r="BK755" s="805"/>
      <c r="BL755" s="687"/>
      <c r="BM755" s="806"/>
      <c r="BN755" s="807"/>
      <c r="BO755" s="808"/>
      <c r="BP755" s="809"/>
      <c r="BQ755" s="810"/>
    </row>
    <row r="756" spans="1:69">
      <c r="A756" s="20">
        <v>4</v>
      </c>
      <c r="B756" s="20">
        <v>5</v>
      </c>
      <c r="C756" s="21" t="s">
        <v>275</v>
      </c>
      <c r="D756" s="22" t="s">
        <v>3383</v>
      </c>
      <c r="E756" s="21" t="s">
        <v>3384</v>
      </c>
      <c r="F756" s="23">
        <v>1980</v>
      </c>
      <c r="G756" s="24">
        <v>23760</v>
      </c>
      <c r="H756" s="25"/>
      <c r="I756" s="26">
        <v>45210</v>
      </c>
      <c r="J756" s="32">
        <v>50</v>
      </c>
      <c r="K756" s="28">
        <v>3</v>
      </c>
      <c r="L756" s="26">
        <v>45199</v>
      </c>
      <c r="M756" s="29"/>
      <c r="N756" s="30" t="s">
        <v>312</v>
      </c>
      <c r="O756" s="31" t="s">
        <v>52</v>
      </c>
      <c r="P756" s="32" t="s">
        <v>186</v>
      </c>
      <c r="Q756" s="66" t="s">
        <v>31064</v>
      </c>
      <c r="R756" s="34" t="s">
        <v>55</v>
      </c>
      <c r="S756" s="35" t="s">
        <v>3385</v>
      </c>
      <c r="T756" s="36"/>
      <c r="U756" s="67" t="s">
        <v>3383</v>
      </c>
      <c r="V756" s="67" t="s">
        <v>2469</v>
      </c>
      <c r="W756" s="71" t="s">
        <v>3386</v>
      </c>
      <c r="X756" s="72">
        <v>1980</v>
      </c>
      <c r="Y756" s="69">
        <v>24948</v>
      </c>
      <c r="Z756" s="67" t="s">
        <v>3387</v>
      </c>
      <c r="BH756" s="85"/>
      <c r="BI756" s="86"/>
      <c r="BJ756" s="804"/>
      <c r="BK756" s="805"/>
      <c r="BL756" s="687"/>
      <c r="BM756" s="806"/>
      <c r="BN756" s="807"/>
      <c r="BO756" s="808"/>
      <c r="BP756" s="809"/>
      <c r="BQ756" s="810"/>
    </row>
    <row r="757" spans="1:69">
      <c r="A757" s="1">
        <v>1</v>
      </c>
      <c r="B757" s="20">
        <v>2</v>
      </c>
      <c r="C757" s="2" t="s">
        <v>589</v>
      </c>
      <c r="D757" s="3" t="s">
        <v>3388</v>
      </c>
      <c r="E757" s="2" t="s">
        <v>3389</v>
      </c>
      <c r="F757" s="4">
        <v>1958</v>
      </c>
      <c r="G757" s="5">
        <v>23496</v>
      </c>
      <c r="H757" s="6"/>
      <c r="I757" s="7">
        <v>45212</v>
      </c>
      <c r="J757" s="8" t="s">
        <v>774</v>
      </c>
      <c r="K757" s="9">
        <v>3</v>
      </c>
      <c r="L757" s="7">
        <v>45195</v>
      </c>
      <c r="M757" s="10" t="s">
        <v>72</v>
      </c>
      <c r="N757" s="11" t="s">
        <v>152</v>
      </c>
      <c r="O757" s="12" t="s">
        <v>52</v>
      </c>
      <c r="P757" s="2" t="s">
        <v>74</v>
      </c>
      <c r="Q757" s="49"/>
      <c r="R757" s="13" t="s">
        <v>55</v>
      </c>
      <c r="S757" s="14" t="s">
        <v>3390</v>
      </c>
      <c r="T757" s="15"/>
      <c r="U757" s="50" t="s">
        <v>3388</v>
      </c>
      <c r="V757" s="50" t="s">
        <v>3391</v>
      </c>
      <c r="W757" s="50" t="s">
        <v>3392</v>
      </c>
      <c r="X757" s="51">
        <v>1958</v>
      </c>
      <c r="Y757" s="52">
        <v>24583.33</v>
      </c>
      <c r="Z757" s="50" t="s">
        <v>3393</v>
      </c>
      <c r="BH757" s="825"/>
      <c r="BI757" s="232"/>
      <c r="BJ757" s="796"/>
      <c r="BK757" s="797"/>
      <c r="BL757" s="688"/>
      <c r="BM757" s="799"/>
      <c r="BN757" s="800"/>
      <c r="BO757" s="825"/>
      <c r="BP757" s="802"/>
      <c r="BQ757" s="803"/>
    </row>
    <row r="758" spans="1:69">
      <c r="A758" s="1">
        <v>1</v>
      </c>
      <c r="B758" s="20">
        <v>8</v>
      </c>
      <c r="C758" s="2" t="s">
        <v>589</v>
      </c>
      <c r="D758" s="3" t="s">
        <v>3394</v>
      </c>
      <c r="E758" s="2" t="s">
        <v>3395</v>
      </c>
      <c r="F758" s="4">
        <v>1958</v>
      </c>
      <c r="G758" s="5">
        <v>23496</v>
      </c>
      <c r="H758" s="6"/>
      <c r="I758" s="26">
        <v>45212</v>
      </c>
      <c r="J758" s="8" t="s">
        <v>779</v>
      </c>
      <c r="K758" s="28">
        <v>4</v>
      </c>
      <c r="L758" s="7">
        <v>45199</v>
      </c>
      <c r="M758" s="10" t="s">
        <v>157</v>
      </c>
      <c r="N758" s="11" t="s">
        <v>674</v>
      </c>
      <c r="O758" s="12" t="s">
        <v>52</v>
      </c>
      <c r="P758" s="8" t="s">
        <v>74</v>
      </c>
      <c r="Q758" s="49"/>
      <c r="R758" s="13" t="s">
        <v>55</v>
      </c>
      <c r="S758" s="14" t="s">
        <v>3396</v>
      </c>
      <c r="T758" s="15"/>
      <c r="U758" s="50" t="s">
        <v>3394</v>
      </c>
      <c r="V758" s="50" t="s">
        <v>2469</v>
      </c>
      <c r="W758" s="50" t="s">
        <v>3397</v>
      </c>
      <c r="X758" s="51">
        <v>1958</v>
      </c>
      <c r="Y758" s="52">
        <v>24583.39</v>
      </c>
      <c r="Z758" s="50" t="s">
        <v>3387</v>
      </c>
      <c r="BH758" s="825"/>
      <c r="BI758" s="232"/>
      <c r="BJ758" s="796"/>
      <c r="BK758" s="797"/>
      <c r="BL758" s="687"/>
      <c r="BM758" s="799"/>
      <c r="BN758" s="800"/>
      <c r="BO758" s="801"/>
      <c r="BP758" s="802"/>
      <c r="BQ758" s="803"/>
    </row>
    <row r="759" spans="1:69">
      <c r="A759" s="1">
        <v>1</v>
      </c>
      <c r="B759" s="20">
        <v>1</v>
      </c>
      <c r="C759" s="2" t="s">
        <v>589</v>
      </c>
      <c r="D759" s="3" t="s">
        <v>3398</v>
      </c>
      <c r="E759" s="2" t="s">
        <v>3399</v>
      </c>
      <c r="F759" s="4">
        <v>1957</v>
      </c>
      <c r="G759" s="5">
        <v>23484</v>
      </c>
      <c r="H759" s="8"/>
      <c r="I759" s="7">
        <v>45212</v>
      </c>
      <c r="J759" s="8" t="s">
        <v>464</v>
      </c>
      <c r="K759" s="9">
        <v>2</v>
      </c>
      <c r="L759" s="7">
        <v>45193</v>
      </c>
      <c r="M759" s="10" t="s">
        <v>157</v>
      </c>
      <c r="N759" s="11" t="s">
        <v>288</v>
      </c>
      <c r="O759" s="12" t="s">
        <v>52</v>
      </c>
      <c r="P759" s="2" t="s">
        <v>74</v>
      </c>
      <c r="Q759" s="49"/>
      <c r="R759" s="13" t="s">
        <v>55</v>
      </c>
      <c r="S759" s="14" t="s">
        <v>3400</v>
      </c>
      <c r="T759" s="15"/>
      <c r="U759" s="50" t="s">
        <v>3398</v>
      </c>
      <c r="V759" s="50" t="s">
        <v>2396</v>
      </c>
      <c r="W759" s="50" t="s">
        <v>3401</v>
      </c>
      <c r="X759" s="51">
        <v>1957</v>
      </c>
      <c r="Y759" s="52">
        <v>24570.76</v>
      </c>
      <c r="Z759" s="50" t="s">
        <v>3402</v>
      </c>
      <c r="BH759" s="825"/>
      <c r="BI759" s="232"/>
      <c r="BJ759" s="796"/>
      <c r="BK759" s="801"/>
      <c r="BL759" s="688"/>
      <c r="BM759" s="799"/>
      <c r="BN759" s="800"/>
      <c r="BO759" s="825"/>
      <c r="BP759" s="802"/>
      <c r="BQ759" s="803"/>
    </row>
    <row r="760" spans="1:69">
      <c r="A760" s="20">
        <v>1</v>
      </c>
      <c r="B760" s="20">
        <v>4</v>
      </c>
      <c r="C760" s="21" t="s">
        <v>78</v>
      </c>
      <c r="D760" s="22" t="s">
        <v>3403</v>
      </c>
      <c r="E760" s="21" t="s">
        <v>3404</v>
      </c>
      <c r="F760" s="23">
        <v>1958</v>
      </c>
      <c r="G760" s="24">
        <v>23496</v>
      </c>
      <c r="H760" s="25"/>
      <c r="I760" s="26">
        <v>45212</v>
      </c>
      <c r="J760" s="32" t="s">
        <v>784</v>
      </c>
      <c r="K760" s="28">
        <v>3</v>
      </c>
      <c r="L760" s="26">
        <v>45209</v>
      </c>
      <c r="M760" s="29" t="s">
        <v>157</v>
      </c>
      <c r="N760" s="30" t="s">
        <v>674</v>
      </c>
      <c r="O760" s="31" t="s">
        <v>52</v>
      </c>
      <c r="P760" s="32" t="s">
        <v>74</v>
      </c>
      <c r="Q760" s="66" t="s">
        <v>54</v>
      </c>
      <c r="R760" s="34" t="s">
        <v>55</v>
      </c>
      <c r="S760" s="35" t="s">
        <v>3405</v>
      </c>
      <c r="T760" s="36"/>
      <c r="U760" s="67" t="s">
        <v>3403</v>
      </c>
      <c r="V760" s="67" t="s">
        <v>3406</v>
      </c>
      <c r="W760" s="67" t="s">
        <v>3407</v>
      </c>
      <c r="X760" s="68">
        <v>1958</v>
      </c>
      <c r="Y760" s="69">
        <v>24583.33</v>
      </c>
      <c r="Z760" s="67" t="s">
        <v>3408</v>
      </c>
      <c r="BH760" s="85"/>
      <c r="BI760" s="86"/>
      <c r="BJ760" s="804"/>
      <c r="BK760" s="805"/>
      <c r="BL760" s="687"/>
      <c r="BM760" s="806"/>
      <c r="BN760" s="807"/>
      <c r="BO760" s="808"/>
      <c r="BP760" s="809"/>
      <c r="BQ760" s="810"/>
    </row>
    <row r="761" spans="1:69">
      <c r="A761" s="1">
        <v>1</v>
      </c>
      <c r="B761" s="20">
        <v>5</v>
      </c>
      <c r="C761" s="2" t="s">
        <v>3409</v>
      </c>
      <c r="D761" s="3" t="s">
        <v>3410</v>
      </c>
      <c r="E761" s="2" t="s">
        <v>3411</v>
      </c>
      <c r="F761" s="4">
        <v>1960</v>
      </c>
      <c r="G761" s="5">
        <v>23520</v>
      </c>
      <c r="H761" s="6"/>
      <c r="I761" s="7">
        <v>45212</v>
      </c>
      <c r="J761" s="8" t="s">
        <v>2188</v>
      </c>
      <c r="K761" s="9">
        <v>4</v>
      </c>
      <c r="L761" s="7">
        <v>45209</v>
      </c>
      <c r="M761" s="10"/>
      <c r="N761" s="11" t="s">
        <v>95</v>
      </c>
      <c r="O761" s="12" t="s">
        <v>52</v>
      </c>
      <c r="P761" s="2" t="s">
        <v>83</v>
      </c>
      <c r="Q761" s="49"/>
      <c r="R761" s="13" t="s">
        <v>55</v>
      </c>
      <c r="S761" s="14" t="s">
        <v>3412</v>
      </c>
      <c r="T761" s="15"/>
      <c r="U761" s="50" t="s">
        <v>3410</v>
      </c>
      <c r="V761" s="50" t="s">
        <v>3406</v>
      </c>
      <c r="W761" s="50" t="s">
        <v>3413</v>
      </c>
      <c r="X761" s="51">
        <v>1960</v>
      </c>
      <c r="Y761" s="52">
        <v>24500</v>
      </c>
      <c r="Z761" s="50" t="s">
        <v>3408</v>
      </c>
      <c r="BH761" s="825"/>
      <c r="BI761" s="232"/>
      <c r="BJ761" s="796"/>
      <c r="BK761" s="797"/>
      <c r="BL761" s="688"/>
      <c r="BM761" s="799"/>
      <c r="BN761" s="800"/>
      <c r="BO761" s="825"/>
      <c r="BP761" s="802"/>
      <c r="BQ761" s="803"/>
    </row>
    <row r="762" spans="1:69">
      <c r="A762" s="20">
        <v>1</v>
      </c>
      <c r="B762" s="20">
        <v>16</v>
      </c>
      <c r="C762" s="21" t="s">
        <v>301</v>
      </c>
      <c r="D762" s="22" t="s">
        <v>3414</v>
      </c>
      <c r="E762" s="21" t="s">
        <v>3415</v>
      </c>
      <c r="F762" s="23">
        <v>1925</v>
      </c>
      <c r="G762" s="24">
        <v>23100</v>
      </c>
      <c r="H762" s="25"/>
      <c r="I762" s="26">
        <v>45215</v>
      </c>
      <c r="J762" s="32" t="s">
        <v>792</v>
      </c>
      <c r="K762" s="28">
        <v>4</v>
      </c>
      <c r="L762" s="26">
        <v>45211</v>
      </c>
      <c r="M762" s="29"/>
      <c r="N762" s="30" t="s">
        <v>604</v>
      </c>
      <c r="O762" s="31" t="s">
        <v>52</v>
      </c>
      <c r="P762" s="21" t="s">
        <v>2247</v>
      </c>
      <c r="Q762" s="66" t="s">
        <v>54</v>
      </c>
      <c r="R762" s="34" t="s">
        <v>64</v>
      </c>
      <c r="S762" s="35" t="s">
        <v>3416</v>
      </c>
      <c r="T762" s="36"/>
      <c r="U762" s="67" t="s">
        <v>3414</v>
      </c>
      <c r="V762" s="50" t="s">
        <v>3417</v>
      </c>
      <c r="W762" s="67" t="s">
        <v>3418</v>
      </c>
      <c r="X762" s="68">
        <v>1925</v>
      </c>
      <c r="Y762" s="69">
        <v>24640</v>
      </c>
      <c r="Z762" s="50" t="s">
        <v>3419</v>
      </c>
      <c r="BH762" s="85"/>
      <c r="BI762" s="86"/>
      <c r="BJ762" s="804"/>
      <c r="BK762" s="805"/>
      <c r="BL762" s="687"/>
      <c r="BM762" s="806"/>
      <c r="BN762" s="807"/>
      <c r="BO762" s="85"/>
      <c r="BP762" s="809"/>
      <c r="BQ762" s="810"/>
    </row>
    <row r="763" spans="1:69">
      <c r="A763" s="1">
        <v>3</v>
      </c>
      <c r="B763" s="20">
        <v>1</v>
      </c>
      <c r="C763" s="2" t="s">
        <v>59</v>
      </c>
      <c r="D763" s="3" t="s">
        <v>3420</v>
      </c>
      <c r="E763" s="2" t="s">
        <v>3421</v>
      </c>
      <c r="F763" s="4">
        <v>1950</v>
      </c>
      <c r="G763" s="5">
        <v>23400</v>
      </c>
      <c r="H763" s="6"/>
      <c r="I763" s="26">
        <v>45215</v>
      </c>
      <c r="J763" s="32">
        <v>38</v>
      </c>
      <c r="K763" s="9">
        <v>2</v>
      </c>
      <c r="L763" s="7">
        <v>45211</v>
      </c>
      <c r="M763" s="10"/>
      <c r="N763" s="11" t="s">
        <v>2556</v>
      </c>
      <c r="O763" s="12" t="s">
        <v>52</v>
      </c>
      <c r="P763" s="8" t="s">
        <v>63</v>
      </c>
      <c r="Q763" s="66" t="s">
        <v>54</v>
      </c>
      <c r="R763" s="13" t="s">
        <v>64</v>
      </c>
      <c r="S763" s="14" t="s">
        <v>3422</v>
      </c>
      <c r="T763" s="15"/>
      <c r="U763" s="50" t="s">
        <v>3420</v>
      </c>
      <c r="V763" s="50" t="s">
        <v>3417</v>
      </c>
      <c r="W763" s="50" t="s">
        <v>3423</v>
      </c>
      <c r="X763" s="51">
        <v>1950</v>
      </c>
      <c r="Y763" s="52">
        <v>24960</v>
      </c>
      <c r="Z763" s="50" t="s">
        <v>3419</v>
      </c>
      <c r="BH763" s="825"/>
      <c r="BI763" s="232"/>
      <c r="BJ763" s="796"/>
      <c r="BK763" s="797"/>
      <c r="BL763" s="687"/>
      <c r="BM763" s="799"/>
      <c r="BN763" s="800"/>
      <c r="BO763" s="801"/>
      <c r="BP763" s="809"/>
      <c r="BQ763" s="803"/>
    </row>
    <row r="764" spans="1:69">
      <c r="A764" s="20">
        <v>1</v>
      </c>
      <c r="B764" s="20">
        <v>13</v>
      </c>
      <c r="C764" s="21" t="s">
        <v>145</v>
      </c>
      <c r="D764" s="22" t="s">
        <v>3424</v>
      </c>
      <c r="E764" s="21" t="s">
        <v>3425</v>
      </c>
      <c r="F764" s="23">
        <v>1960</v>
      </c>
      <c r="G764" s="24">
        <v>23520</v>
      </c>
      <c r="H764" s="25"/>
      <c r="I764" s="26">
        <v>45216</v>
      </c>
      <c r="J764" s="824" t="s">
        <v>32876</v>
      </c>
      <c r="K764" s="28">
        <v>2</v>
      </c>
      <c r="L764" s="26">
        <v>45214</v>
      </c>
      <c r="M764" s="29"/>
      <c r="N764" s="30" t="s">
        <v>95</v>
      </c>
      <c r="O764" s="31" t="s">
        <v>52</v>
      </c>
      <c r="P764" s="32" t="s">
        <v>83</v>
      </c>
      <c r="Q764" s="66" t="s">
        <v>84</v>
      </c>
      <c r="R764" s="34" t="s">
        <v>55</v>
      </c>
      <c r="S764" s="35" t="s">
        <v>3426</v>
      </c>
      <c r="T764" s="36"/>
      <c r="U764" s="67" t="s">
        <v>31335</v>
      </c>
      <c r="V764" s="67" t="s">
        <v>30176</v>
      </c>
      <c r="W764" s="67" t="s">
        <v>31336</v>
      </c>
      <c r="X764" s="68">
        <v>1960</v>
      </c>
      <c r="Y764" s="69">
        <v>24500</v>
      </c>
      <c r="Z764" s="67" t="s">
        <v>30384</v>
      </c>
      <c r="BH764" s="85"/>
      <c r="BI764" s="86"/>
      <c r="BJ764" s="804"/>
      <c r="BK764" s="805"/>
      <c r="BL764" s="687"/>
      <c r="BM764" s="806"/>
      <c r="BN764" s="807"/>
      <c r="BO764" s="808"/>
      <c r="BP764" s="809"/>
      <c r="BQ764" s="810"/>
    </row>
    <row r="765" spans="1:69">
      <c r="A765" s="1">
        <v>1</v>
      </c>
      <c r="B765" s="20">
        <v>2</v>
      </c>
      <c r="C765" s="2" t="s">
        <v>145</v>
      </c>
      <c r="D765" s="22" t="s">
        <v>3427</v>
      </c>
      <c r="E765" s="2" t="s">
        <v>3428</v>
      </c>
      <c r="F765" s="4">
        <v>1960</v>
      </c>
      <c r="G765" s="5">
        <v>23520</v>
      </c>
      <c r="H765" s="6"/>
      <c r="I765" s="26">
        <v>45216</v>
      </c>
      <c r="J765" s="824" t="s">
        <v>32877</v>
      </c>
      <c r="K765" s="9">
        <v>3</v>
      </c>
      <c r="L765" s="7">
        <v>45214</v>
      </c>
      <c r="M765" s="10"/>
      <c r="N765" s="11" t="s">
        <v>95</v>
      </c>
      <c r="O765" s="12" t="s">
        <v>52</v>
      </c>
      <c r="P765" s="2" t="s">
        <v>83</v>
      </c>
      <c r="Q765" s="49" t="s">
        <v>84</v>
      </c>
      <c r="R765" s="13" t="s">
        <v>55</v>
      </c>
      <c r="S765" s="14" t="s">
        <v>3429</v>
      </c>
      <c r="T765" s="15"/>
      <c r="U765" s="50" t="s">
        <v>3427</v>
      </c>
      <c r="V765" s="50" t="s">
        <v>1542</v>
      </c>
      <c r="W765" s="50" t="s">
        <v>3430</v>
      </c>
      <c r="X765" s="51">
        <v>1960</v>
      </c>
      <c r="Y765" s="52">
        <v>24500</v>
      </c>
      <c r="Z765" s="50" t="s">
        <v>3431</v>
      </c>
      <c r="BH765" s="825"/>
      <c r="BI765" s="86"/>
      <c r="BJ765" s="796"/>
      <c r="BK765" s="797"/>
      <c r="BL765" s="687"/>
      <c r="BM765" s="799"/>
      <c r="BN765" s="800"/>
      <c r="BO765" s="825"/>
      <c r="BP765" s="802"/>
      <c r="BQ765" s="803"/>
    </row>
    <row r="766" spans="1:69">
      <c r="A766" s="1">
        <v>1</v>
      </c>
      <c r="B766" s="20">
        <v>3</v>
      </c>
      <c r="C766" s="2" t="s">
        <v>145</v>
      </c>
      <c r="D766" s="22" t="s">
        <v>3432</v>
      </c>
      <c r="E766" s="2" t="s">
        <v>3433</v>
      </c>
      <c r="F766" s="4">
        <v>1960</v>
      </c>
      <c r="G766" s="5">
        <v>23520</v>
      </c>
      <c r="H766" s="6"/>
      <c r="I766" s="26">
        <v>45216</v>
      </c>
      <c r="J766" s="824" t="s">
        <v>30258</v>
      </c>
      <c r="K766" s="9">
        <v>4</v>
      </c>
      <c r="L766" s="7">
        <v>45214</v>
      </c>
      <c r="M766" s="10"/>
      <c r="N766" s="11" t="s">
        <v>95</v>
      </c>
      <c r="O766" s="12" t="s">
        <v>52</v>
      </c>
      <c r="P766" s="2" t="s">
        <v>83</v>
      </c>
      <c r="Q766" s="66" t="s">
        <v>84</v>
      </c>
      <c r="R766" s="13" t="s">
        <v>55</v>
      </c>
      <c r="S766" s="14" t="s">
        <v>3434</v>
      </c>
      <c r="T766" s="15"/>
      <c r="U766" s="50" t="s">
        <v>3432</v>
      </c>
      <c r="V766" s="50" t="s">
        <v>1542</v>
      </c>
      <c r="W766" s="50" t="s">
        <v>3435</v>
      </c>
      <c r="X766" s="51">
        <v>1960</v>
      </c>
      <c r="Y766" s="52">
        <v>24500</v>
      </c>
      <c r="Z766" s="50" t="s">
        <v>3431</v>
      </c>
      <c r="BH766" s="825"/>
      <c r="BI766" s="86"/>
      <c r="BJ766" s="796"/>
      <c r="BK766" s="797"/>
      <c r="BL766" s="687"/>
      <c r="BM766" s="799"/>
      <c r="BN766" s="800"/>
      <c r="BO766" s="825"/>
      <c r="BP766" s="809"/>
      <c r="BQ766" s="803"/>
    </row>
    <row r="767" spans="1:69">
      <c r="A767" s="20">
        <v>1</v>
      </c>
      <c r="B767" s="20">
        <v>4</v>
      </c>
      <c r="C767" s="21" t="s">
        <v>145</v>
      </c>
      <c r="D767" s="22" t="s">
        <v>32878</v>
      </c>
      <c r="E767" s="21" t="s">
        <v>3436</v>
      </c>
      <c r="F767" s="23">
        <v>1960</v>
      </c>
      <c r="G767" s="24">
        <v>23520</v>
      </c>
      <c r="H767" s="25"/>
      <c r="I767" s="26">
        <v>45216</v>
      </c>
      <c r="J767" s="824" t="s">
        <v>30385</v>
      </c>
      <c r="K767" s="28">
        <v>2</v>
      </c>
      <c r="L767" s="26">
        <v>45214</v>
      </c>
      <c r="M767" s="29"/>
      <c r="N767" s="30" t="s">
        <v>95</v>
      </c>
      <c r="O767" s="31" t="s">
        <v>52</v>
      </c>
      <c r="P767" s="21" t="s">
        <v>83</v>
      </c>
      <c r="Q767" s="66" t="s">
        <v>84</v>
      </c>
      <c r="R767" s="34" t="s">
        <v>55</v>
      </c>
      <c r="S767" s="35" t="s">
        <v>3437</v>
      </c>
      <c r="T767" s="36"/>
      <c r="U767" s="67" t="s">
        <v>3438</v>
      </c>
      <c r="V767" s="50" t="s">
        <v>1542</v>
      </c>
      <c r="W767" s="67" t="s">
        <v>3439</v>
      </c>
      <c r="X767" s="68">
        <v>1960</v>
      </c>
      <c r="Y767" s="69">
        <v>24500</v>
      </c>
      <c r="Z767" s="50" t="s">
        <v>3431</v>
      </c>
      <c r="BH767" s="85"/>
      <c r="BI767" s="86"/>
      <c r="BJ767" s="804"/>
      <c r="BK767" s="805"/>
      <c r="BL767" s="687"/>
      <c r="BM767" s="806"/>
      <c r="BN767" s="807"/>
      <c r="BO767" s="85"/>
      <c r="BP767" s="809"/>
      <c r="BQ767" s="810"/>
    </row>
    <row r="768" spans="1:69">
      <c r="A768" s="20">
        <v>1</v>
      </c>
      <c r="B768" s="20">
        <v>18</v>
      </c>
      <c r="C768" s="21" t="s">
        <v>145</v>
      </c>
      <c r="D768" s="22" t="s">
        <v>3440</v>
      </c>
      <c r="E768" s="21" t="s">
        <v>3441</v>
      </c>
      <c r="F768" s="23">
        <v>1950</v>
      </c>
      <c r="G768" s="24">
        <v>23400</v>
      </c>
      <c r="H768" s="25"/>
      <c r="I768" s="26">
        <v>45216</v>
      </c>
      <c r="J768" s="824" t="s">
        <v>30765</v>
      </c>
      <c r="K768" s="28">
        <v>4</v>
      </c>
      <c r="L768" s="26">
        <v>45215</v>
      </c>
      <c r="M768" s="29" t="s">
        <v>176</v>
      </c>
      <c r="N768" s="30" t="s">
        <v>1670</v>
      </c>
      <c r="O768" s="31" t="s">
        <v>52</v>
      </c>
      <c r="P768" s="32" t="s">
        <v>1671</v>
      </c>
      <c r="Q768" s="66" t="s">
        <v>54</v>
      </c>
      <c r="R768" s="34" t="s">
        <v>55</v>
      </c>
      <c r="S768" s="35" t="s">
        <v>3442</v>
      </c>
      <c r="T768" s="36"/>
      <c r="U768" s="67" t="s">
        <v>30766</v>
      </c>
      <c r="V768" s="67" t="s">
        <v>30386</v>
      </c>
      <c r="W768" s="67" t="s">
        <v>31337</v>
      </c>
      <c r="X768" s="68">
        <v>1950</v>
      </c>
      <c r="Y768" s="69">
        <v>24219</v>
      </c>
      <c r="Z768" s="67" t="s">
        <v>30387</v>
      </c>
      <c r="BH768" s="85"/>
      <c r="BI768" s="86"/>
      <c r="BJ768" s="804"/>
      <c r="BK768" s="805"/>
      <c r="BL768" s="687"/>
      <c r="BM768" s="806"/>
      <c r="BN768" s="807"/>
      <c r="BO768" s="808"/>
      <c r="BP768" s="809"/>
      <c r="BQ768" s="810"/>
    </row>
    <row r="769" spans="1:69">
      <c r="A769" s="20">
        <v>1</v>
      </c>
      <c r="B769" s="20">
        <v>5</v>
      </c>
      <c r="C769" s="21" t="s">
        <v>130</v>
      </c>
      <c r="D769" s="22" t="s">
        <v>7089</v>
      </c>
      <c r="E769" s="21" t="s">
        <v>3443</v>
      </c>
      <c r="F769" s="23">
        <v>1960</v>
      </c>
      <c r="G769" s="24">
        <v>23520</v>
      </c>
      <c r="H769" s="25"/>
      <c r="I769" s="26">
        <v>45216</v>
      </c>
      <c r="J769" s="824" t="s">
        <v>30388</v>
      </c>
      <c r="K769" s="28">
        <v>3</v>
      </c>
      <c r="L769" s="26">
        <v>45214</v>
      </c>
      <c r="M769" s="29"/>
      <c r="N769" s="30" t="s">
        <v>82</v>
      </c>
      <c r="O769" s="31" t="s">
        <v>52</v>
      </c>
      <c r="P769" s="32" t="s">
        <v>83</v>
      </c>
      <c r="Q769" s="66" t="s">
        <v>84</v>
      </c>
      <c r="R769" s="34" t="s">
        <v>55</v>
      </c>
      <c r="S769" s="35" t="s">
        <v>3444</v>
      </c>
      <c r="T769" s="36"/>
      <c r="U769" s="67" t="s">
        <v>3445</v>
      </c>
      <c r="V769" s="67" t="s">
        <v>1542</v>
      </c>
      <c r="W769" s="67" t="s">
        <v>3446</v>
      </c>
      <c r="X769" s="68">
        <v>1960</v>
      </c>
      <c r="Y769" s="69">
        <v>24500</v>
      </c>
      <c r="Z769" s="67" t="s">
        <v>3431</v>
      </c>
      <c r="BH769" s="85"/>
      <c r="BI769" s="86"/>
      <c r="BJ769" s="804"/>
      <c r="BK769" s="805"/>
      <c r="BL769" s="687"/>
      <c r="BM769" s="806"/>
      <c r="BN769" s="807"/>
      <c r="BO769" s="808"/>
      <c r="BP769" s="809"/>
      <c r="BQ769" s="810"/>
    </row>
    <row r="770" spans="1:69">
      <c r="A770" s="20">
        <v>1</v>
      </c>
      <c r="B770" s="20">
        <v>7</v>
      </c>
      <c r="C770" s="21" t="s">
        <v>126</v>
      </c>
      <c r="D770" s="22" t="s">
        <v>3447</v>
      </c>
      <c r="E770" s="21" t="s">
        <v>3448</v>
      </c>
      <c r="F770" s="23">
        <v>1960</v>
      </c>
      <c r="G770" s="24">
        <v>23520</v>
      </c>
      <c r="H770" s="25"/>
      <c r="I770" s="26">
        <v>45216</v>
      </c>
      <c r="J770" s="824" t="s">
        <v>30767</v>
      </c>
      <c r="K770" s="28">
        <v>1</v>
      </c>
      <c r="L770" s="7">
        <v>45215</v>
      </c>
      <c r="M770" s="29"/>
      <c r="N770" s="30" t="s">
        <v>82</v>
      </c>
      <c r="O770" s="31" t="s">
        <v>52</v>
      </c>
      <c r="P770" s="32" t="s">
        <v>83</v>
      </c>
      <c r="Q770" s="66" t="s">
        <v>84</v>
      </c>
      <c r="R770" s="34" t="s">
        <v>55</v>
      </c>
      <c r="S770" s="35" t="s">
        <v>3449</v>
      </c>
      <c r="T770" s="36"/>
      <c r="U770" s="67" t="s">
        <v>3447</v>
      </c>
      <c r="V770" s="67" t="s">
        <v>2495</v>
      </c>
      <c r="W770" s="67" t="s">
        <v>3450</v>
      </c>
      <c r="X770" s="68">
        <v>1960</v>
      </c>
      <c r="Y770" s="69">
        <v>24500</v>
      </c>
      <c r="Z770" s="67" t="s">
        <v>3451</v>
      </c>
      <c r="BH770" s="85"/>
      <c r="BI770" s="86"/>
      <c r="BJ770" s="804"/>
      <c r="BK770" s="805"/>
      <c r="BL770" s="687"/>
      <c r="BM770" s="806"/>
      <c r="BN770" s="807"/>
      <c r="BO770" s="808"/>
      <c r="BP770" s="809"/>
      <c r="BQ770" s="810"/>
    </row>
    <row r="771" spans="1:69">
      <c r="A771" s="1">
        <v>2</v>
      </c>
      <c r="B771" s="20">
        <v>1</v>
      </c>
      <c r="C771" s="2" t="s">
        <v>589</v>
      </c>
      <c r="D771" s="3" t="s">
        <v>3452</v>
      </c>
      <c r="E771" s="2" t="s">
        <v>3453</v>
      </c>
      <c r="F771" s="4">
        <v>1946</v>
      </c>
      <c r="G771" s="5">
        <v>23352</v>
      </c>
      <c r="H771" s="6"/>
      <c r="I771" s="26">
        <v>45217</v>
      </c>
      <c r="J771" s="75">
        <v>17</v>
      </c>
      <c r="K771" s="9">
        <v>4</v>
      </c>
      <c r="L771" s="7">
        <v>45199</v>
      </c>
      <c r="M771" s="10" t="s">
        <v>157</v>
      </c>
      <c r="N771" s="11" t="s">
        <v>674</v>
      </c>
      <c r="O771" s="12" t="s">
        <v>52</v>
      </c>
      <c r="P771" s="2" t="s">
        <v>74</v>
      </c>
      <c r="Q771" s="49"/>
      <c r="R771" s="13" t="s">
        <v>55</v>
      </c>
      <c r="S771" s="14" t="s">
        <v>3454</v>
      </c>
      <c r="T771" s="15"/>
      <c r="U771" s="50" t="s">
        <v>3452</v>
      </c>
      <c r="V771" s="50" t="s">
        <v>2469</v>
      </c>
      <c r="W771" s="50" t="s">
        <v>3455</v>
      </c>
      <c r="X771" s="51">
        <v>1946</v>
      </c>
      <c r="Y771" s="52">
        <v>24995.52</v>
      </c>
      <c r="Z771" s="50" t="s">
        <v>3387</v>
      </c>
      <c r="BH771" s="825"/>
      <c r="BI771" s="232"/>
      <c r="BJ771" s="796"/>
      <c r="BK771" s="797"/>
      <c r="BL771" s="687"/>
      <c r="BM771" s="799"/>
      <c r="BN771" s="800"/>
      <c r="BO771" s="825"/>
      <c r="BP771" s="802"/>
      <c r="BQ771" s="803"/>
    </row>
    <row r="772" spans="1:69">
      <c r="A772" s="20">
        <v>2</v>
      </c>
      <c r="B772" s="20">
        <v>2</v>
      </c>
      <c r="C772" s="21" t="s">
        <v>589</v>
      </c>
      <c r="D772" s="22" t="s">
        <v>3456</v>
      </c>
      <c r="E772" s="21" t="s">
        <v>3457</v>
      </c>
      <c r="F772" s="23">
        <v>1958</v>
      </c>
      <c r="G772" s="24">
        <v>23496</v>
      </c>
      <c r="H772" s="25"/>
      <c r="I772" s="26">
        <v>45217</v>
      </c>
      <c r="J772" s="76" t="s">
        <v>30259</v>
      </c>
      <c r="K772" s="28">
        <v>2</v>
      </c>
      <c r="L772" s="26">
        <v>45199</v>
      </c>
      <c r="M772" s="29" t="s">
        <v>72</v>
      </c>
      <c r="N772" s="30" t="s">
        <v>674</v>
      </c>
      <c r="O772" s="31" t="s">
        <v>52</v>
      </c>
      <c r="P772" s="32" t="s">
        <v>74</v>
      </c>
      <c r="Q772" s="66"/>
      <c r="R772" s="34" t="s">
        <v>55</v>
      </c>
      <c r="S772" s="35" t="s">
        <v>3458</v>
      </c>
      <c r="T772" s="36"/>
      <c r="U772" s="67" t="s">
        <v>3456</v>
      </c>
      <c r="V772" s="67" t="s">
        <v>2469</v>
      </c>
      <c r="W772" s="67" t="s">
        <v>3459</v>
      </c>
      <c r="X772" s="68">
        <v>1958</v>
      </c>
      <c r="Y772" s="69">
        <v>24583.57</v>
      </c>
      <c r="Z772" s="67" t="s">
        <v>3387</v>
      </c>
      <c r="BH772" s="85"/>
      <c r="BI772" s="86"/>
      <c r="BJ772" s="804"/>
      <c r="BK772" s="805"/>
      <c r="BL772" s="687"/>
      <c r="BM772" s="806"/>
      <c r="BN772" s="807"/>
      <c r="BO772" s="808"/>
      <c r="BP772" s="809"/>
      <c r="BQ772" s="810"/>
    </row>
    <row r="773" spans="1:69">
      <c r="A773" s="20">
        <v>2</v>
      </c>
      <c r="B773" s="20">
        <v>3</v>
      </c>
      <c r="C773" s="21" t="s">
        <v>589</v>
      </c>
      <c r="D773" s="22" t="s">
        <v>3460</v>
      </c>
      <c r="E773" s="21" t="s">
        <v>3461</v>
      </c>
      <c r="F773" s="23">
        <v>1958</v>
      </c>
      <c r="G773" s="24">
        <v>23496</v>
      </c>
      <c r="H773" s="25"/>
      <c r="I773" s="26">
        <v>45217</v>
      </c>
      <c r="J773" s="27" t="s">
        <v>30260</v>
      </c>
      <c r="K773" s="28">
        <v>2</v>
      </c>
      <c r="L773" s="26">
        <v>45199</v>
      </c>
      <c r="M773" s="29" t="s">
        <v>72</v>
      </c>
      <c r="N773" s="30" t="s">
        <v>674</v>
      </c>
      <c r="O773" s="31" t="s">
        <v>52</v>
      </c>
      <c r="P773" s="32" t="s">
        <v>74</v>
      </c>
      <c r="Q773" s="66"/>
      <c r="R773" s="34" t="s">
        <v>55</v>
      </c>
      <c r="S773" s="35" t="s">
        <v>3462</v>
      </c>
      <c r="T773" s="36"/>
      <c r="U773" s="67" t="s">
        <v>3460</v>
      </c>
      <c r="V773" s="50" t="s">
        <v>2469</v>
      </c>
      <c r="W773" s="67" t="s">
        <v>3463</v>
      </c>
      <c r="X773" s="68">
        <v>1958</v>
      </c>
      <c r="Y773" s="69">
        <v>24605.11</v>
      </c>
      <c r="Z773" s="50" t="s">
        <v>3387</v>
      </c>
      <c r="BH773" s="85"/>
      <c r="BI773" s="86"/>
      <c r="BJ773" s="804"/>
      <c r="BK773" s="805"/>
      <c r="BL773" s="687"/>
      <c r="BM773" s="806"/>
      <c r="BN773" s="807"/>
      <c r="BO773" s="808"/>
      <c r="BP773" s="809"/>
      <c r="BQ773" s="810"/>
    </row>
    <row r="774" spans="1:69">
      <c r="A774" s="1">
        <v>2</v>
      </c>
      <c r="B774" s="20">
        <v>4</v>
      </c>
      <c r="C774" s="2" t="s">
        <v>589</v>
      </c>
      <c r="D774" s="3" t="s">
        <v>3464</v>
      </c>
      <c r="E774" s="2" t="s">
        <v>3465</v>
      </c>
      <c r="F774" s="4">
        <v>1928</v>
      </c>
      <c r="G774" s="24">
        <v>23136</v>
      </c>
      <c r="H774" s="6"/>
      <c r="I774" s="26">
        <v>45217</v>
      </c>
      <c r="J774" s="76" t="s">
        <v>30261</v>
      </c>
      <c r="K774" s="28">
        <v>4</v>
      </c>
      <c r="L774" s="7">
        <v>45199</v>
      </c>
      <c r="M774" s="29" t="s">
        <v>157</v>
      </c>
      <c r="N774" s="30" t="s">
        <v>73</v>
      </c>
      <c r="O774" s="31" t="s">
        <v>52</v>
      </c>
      <c r="P774" s="21" t="s">
        <v>74</v>
      </c>
      <c r="Q774" s="49"/>
      <c r="R774" s="34" t="s">
        <v>55</v>
      </c>
      <c r="S774" s="35" t="s">
        <v>3466</v>
      </c>
      <c r="T774" s="15"/>
      <c r="U774" s="50" t="s">
        <v>3464</v>
      </c>
      <c r="V774" s="50" t="s">
        <v>2469</v>
      </c>
      <c r="W774" s="50" t="s">
        <v>3467</v>
      </c>
      <c r="X774" s="51">
        <v>1928</v>
      </c>
      <c r="Y774" s="52">
        <v>24206.83</v>
      </c>
      <c r="Z774" s="50" t="s">
        <v>3387</v>
      </c>
      <c r="BH774" s="825"/>
      <c r="BI774" s="232"/>
      <c r="BJ774" s="796"/>
      <c r="BK774" s="797"/>
      <c r="BL774" s="687"/>
      <c r="BM774" s="806"/>
      <c r="BN774" s="807"/>
      <c r="BO774" s="85"/>
      <c r="BP774" s="802"/>
      <c r="BQ774" s="810"/>
    </row>
    <row r="775" spans="1:69">
      <c r="A775" s="20">
        <v>2</v>
      </c>
      <c r="B775" s="20">
        <v>5</v>
      </c>
      <c r="C775" s="21" t="s">
        <v>589</v>
      </c>
      <c r="D775" s="22" t="s">
        <v>3468</v>
      </c>
      <c r="E775" s="21" t="s">
        <v>3469</v>
      </c>
      <c r="F775" s="23">
        <v>1853</v>
      </c>
      <c r="G775" s="24">
        <v>22236</v>
      </c>
      <c r="H775" s="25"/>
      <c r="I775" s="26">
        <v>45217</v>
      </c>
      <c r="J775" s="27" t="s">
        <v>30201</v>
      </c>
      <c r="K775" s="28">
        <v>3</v>
      </c>
      <c r="L775" s="26">
        <v>45204</v>
      </c>
      <c r="M775" s="29" t="s">
        <v>136</v>
      </c>
      <c r="N775" s="30" t="s">
        <v>73</v>
      </c>
      <c r="O775" s="31" t="s">
        <v>52</v>
      </c>
      <c r="P775" s="32" t="s">
        <v>74</v>
      </c>
      <c r="Q775" s="66"/>
      <c r="R775" s="34" t="s">
        <v>55</v>
      </c>
      <c r="S775" s="35" t="s">
        <v>3470</v>
      </c>
      <c r="T775" s="36"/>
      <c r="U775" s="67" t="s">
        <v>3468</v>
      </c>
      <c r="V775" s="67" t="s">
        <v>1598</v>
      </c>
      <c r="W775" s="67" t="s">
        <v>3471</v>
      </c>
      <c r="X775" s="68">
        <v>1853</v>
      </c>
      <c r="Y775" s="69">
        <v>23265.01</v>
      </c>
      <c r="Z775" s="67" t="s">
        <v>3364</v>
      </c>
      <c r="BH775" s="85"/>
      <c r="BI775" s="86"/>
      <c r="BJ775" s="804"/>
      <c r="BK775" s="805"/>
      <c r="BL775" s="687"/>
      <c r="BM775" s="806"/>
      <c r="BN775" s="807"/>
      <c r="BO775" s="808"/>
      <c r="BP775" s="809"/>
      <c r="BQ775" s="810"/>
    </row>
    <row r="776" spans="1:69">
      <c r="A776" s="20">
        <v>2</v>
      </c>
      <c r="B776" s="20">
        <v>6</v>
      </c>
      <c r="C776" s="21" t="s">
        <v>589</v>
      </c>
      <c r="D776" s="22" t="s">
        <v>30768</v>
      </c>
      <c r="E776" s="21" t="s">
        <v>3472</v>
      </c>
      <c r="F776" s="23">
        <v>1862</v>
      </c>
      <c r="G776" s="24">
        <v>22344</v>
      </c>
      <c r="H776" s="25"/>
      <c r="I776" s="26">
        <v>45217</v>
      </c>
      <c r="J776" s="27" t="s">
        <v>30671</v>
      </c>
      <c r="K776" s="28">
        <v>3</v>
      </c>
      <c r="L776" s="26">
        <v>45204</v>
      </c>
      <c r="M776" s="29" t="s">
        <v>136</v>
      </c>
      <c r="N776" s="30" t="s">
        <v>73</v>
      </c>
      <c r="O776" s="31" t="s">
        <v>52</v>
      </c>
      <c r="P776" s="21" t="s">
        <v>74</v>
      </c>
      <c r="Q776" s="66"/>
      <c r="R776" s="34" t="s">
        <v>55</v>
      </c>
      <c r="S776" s="35" t="s">
        <v>3473</v>
      </c>
      <c r="T776" s="36"/>
      <c r="U776" s="67" t="s">
        <v>3474</v>
      </c>
      <c r="V776" s="67" t="s">
        <v>1598</v>
      </c>
      <c r="W776" s="67" t="s">
        <v>3475</v>
      </c>
      <c r="X776" s="68">
        <v>1862</v>
      </c>
      <c r="Y776" s="69">
        <v>23377.95</v>
      </c>
      <c r="Z776" s="67" t="s">
        <v>3364</v>
      </c>
      <c r="BH776" s="85"/>
      <c r="BI776" s="86"/>
      <c r="BJ776" s="804"/>
      <c r="BK776" s="805"/>
      <c r="BL776" s="687"/>
      <c r="BM776" s="806"/>
      <c r="BN776" s="807"/>
      <c r="BO776" s="85"/>
      <c r="BP776" s="809"/>
      <c r="BQ776" s="810"/>
    </row>
    <row r="777" spans="1:69">
      <c r="A777" s="1">
        <v>2</v>
      </c>
      <c r="B777" s="20">
        <v>7</v>
      </c>
      <c r="C777" s="2" t="s">
        <v>145</v>
      </c>
      <c r="D777" s="3" t="s">
        <v>3476</v>
      </c>
      <c r="E777" s="2" t="s">
        <v>3477</v>
      </c>
      <c r="F777" s="4">
        <v>1568</v>
      </c>
      <c r="G777" s="5">
        <v>23520</v>
      </c>
      <c r="H777" s="6"/>
      <c r="I777" s="26">
        <v>45217</v>
      </c>
      <c r="J777" s="76" t="s">
        <v>30670</v>
      </c>
      <c r="K777" s="9">
        <v>1</v>
      </c>
      <c r="L777" s="7">
        <v>45214</v>
      </c>
      <c r="M777" s="62"/>
      <c r="N777" s="11" t="s">
        <v>95</v>
      </c>
      <c r="O777" s="12" t="s">
        <v>52</v>
      </c>
      <c r="P777" s="8" t="s">
        <v>112</v>
      </c>
      <c r="Q777" s="49" t="s">
        <v>84</v>
      </c>
      <c r="R777" s="13" t="s">
        <v>55</v>
      </c>
      <c r="S777" s="14" t="s">
        <v>3478</v>
      </c>
      <c r="T777" s="15"/>
      <c r="U777" s="50" t="s">
        <v>3476</v>
      </c>
      <c r="V777" s="50" t="s">
        <v>3479</v>
      </c>
      <c r="W777" s="50" t="s">
        <v>3480</v>
      </c>
      <c r="X777" s="51">
        <v>1568</v>
      </c>
      <c r="Y777" s="52">
        <v>24304</v>
      </c>
      <c r="Z777" s="50" t="s">
        <v>3481</v>
      </c>
      <c r="BH777" s="825"/>
      <c r="BI777" s="232"/>
      <c r="BJ777" s="796"/>
      <c r="BK777" s="797"/>
      <c r="BL777" s="687"/>
      <c r="BM777" s="799"/>
      <c r="BN777" s="800"/>
      <c r="BO777" s="801"/>
      <c r="BP777" s="802"/>
      <c r="BQ777" s="803"/>
    </row>
    <row r="778" spans="1:69">
      <c r="A778" s="20">
        <v>2</v>
      </c>
      <c r="B778" s="20">
        <v>11</v>
      </c>
      <c r="C778" s="21" t="s">
        <v>145</v>
      </c>
      <c r="D778" s="22" t="s">
        <v>31571</v>
      </c>
      <c r="E778" s="21" t="s">
        <v>3482</v>
      </c>
      <c r="F778" s="23">
        <v>1960</v>
      </c>
      <c r="G778" s="24">
        <v>23520</v>
      </c>
      <c r="H778" s="25"/>
      <c r="I778" s="26">
        <v>45217</v>
      </c>
      <c r="J778" s="27">
        <v>25</v>
      </c>
      <c r="K778" s="28">
        <v>4</v>
      </c>
      <c r="L778" s="26">
        <v>45216</v>
      </c>
      <c r="M778" s="29"/>
      <c r="N778" s="30" t="s">
        <v>95</v>
      </c>
      <c r="O778" s="31" t="s">
        <v>52</v>
      </c>
      <c r="P778" s="21" t="s">
        <v>83</v>
      </c>
      <c r="Q778" s="66" t="s">
        <v>84</v>
      </c>
      <c r="R778" s="13" t="s">
        <v>55</v>
      </c>
      <c r="S778" s="35" t="s">
        <v>3483</v>
      </c>
      <c r="T778" s="36"/>
      <c r="U778" s="67" t="s">
        <v>3484</v>
      </c>
      <c r="V778" s="67" t="s">
        <v>3479</v>
      </c>
      <c r="W778" s="67" t="s">
        <v>3485</v>
      </c>
      <c r="X778" s="68">
        <v>1960</v>
      </c>
      <c r="Y778" s="69">
        <v>24500</v>
      </c>
      <c r="Z778" s="67" t="s">
        <v>3481</v>
      </c>
      <c r="BH778" s="85"/>
      <c r="BI778" s="86"/>
      <c r="BJ778" s="804"/>
      <c r="BK778" s="805"/>
      <c r="BL778" s="687"/>
      <c r="BM778" s="806"/>
      <c r="BN778" s="807"/>
      <c r="BO778" s="85"/>
      <c r="BP778" s="809"/>
      <c r="BQ778" s="803"/>
    </row>
    <row r="779" spans="1:69">
      <c r="A779" s="20">
        <v>2</v>
      </c>
      <c r="B779" s="20">
        <v>8</v>
      </c>
      <c r="C779" s="21" t="s">
        <v>103</v>
      </c>
      <c r="D779" s="22" t="s">
        <v>3486</v>
      </c>
      <c r="E779" s="21" t="s">
        <v>31338</v>
      </c>
      <c r="F779" s="23">
        <v>1568</v>
      </c>
      <c r="G779" s="24">
        <v>23520</v>
      </c>
      <c r="H779" s="25" t="s">
        <v>254</v>
      </c>
      <c r="I779" s="26">
        <v>45217</v>
      </c>
      <c r="J779" s="824">
        <v>39</v>
      </c>
      <c r="K779" s="28">
        <v>1</v>
      </c>
      <c r="L779" s="26">
        <v>45214</v>
      </c>
      <c r="M779" s="29"/>
      <c r="N779" s="11" t="s">
        <v>82</v>
      </c>
      <c r="O779" s="31" t="s">
        <v>52</v>
      </c>
      <c r="P779" s="32" t="s">
        <v>240</v>
      </c>
      <c r="Q779" s="66" t="s">
        <v>84</v>
      </c>
      <c r="R779" s="34" t="s">
        <v>55</v>
      </c>
      <c r="S779" s="35" t="s">
        <v>3487</v>
      </c>
      <c r="T779" s="36"/>
      <c r="U779" s="67" t="s">
        <v>30769</v>
      </c>
      <c r="V779" s="67" t="s">
        <v>30176</v>
      </c>
      <c r="W779" s="67" t="s">
        <v>30389</v>
      </c>
      <c r="X779" s="68">
        <v>1568</v>
      </c>
      <c r="Y779" s="69">
        <v>24304</v>
      </c>
      <c r="Z779" s="50" t="s">
        <v>30384</v>
      </c>
      <c r="BH779" s="85"/>
      <c r="BI779" s="86"/>
      <c r="BJ779" s="804"/>
      <c r="BK779" s="805"/>
      <c r="BL779" s="687"/>
      <c r="BM779" s="799"/>
      <c r="BN779" s="807"/>
      <c r="BO779" s="808"/>
      <c r="BP779" s="809"/>
      <c r="BQ779" s="810"/>
    </row>
    <row r="780" spans="1:69">
      <c r="A780" s="1">
        <v>2</v>
      </c>
      <c r="B780" s="20">
        <v>12</v>
      </c>
      <c r="C780" s="2" t="s">
        <v>103</v>
      </c>
      <c r="D780" s="3" t="s">
        <v>30262</v>
      </c>
      <c r="E780" s="2" t="s">
        <v>3488</v>
      </c>
      <c r="F780" s="4">
        <v>1960</v>
      </c>
      <c r="G780" s="5">
        <v>23520</v>
      </c>
      <c r="H780" s="6"/>
      <c r="I780" s="26">
        <v>45217</v>
      </c>
      <c r="J780" s="76" t="s">
        <v>30770</v>
      </c>
      <c r="K780" s="9">
        <v>3</v>
      </c>
      <c r="L780" s="7">
        <v>45216</v>
      </c>
      <c r="M780" s="10"/>
      <c r="N780" s="11" t="s">
        <v>82</v>
      </c>
      <c r="O780" s="12" t="s">
        <v>52</v>
      </c>
      <c r="P780" s="2" t="s">
        <v>83</v>
      </c>
      <c r="Q780" s="49" t="s">
        <v>84</v>
      </c>
      <c r="R780" s="13" t="s">
        <v>55</v>
      </c>
      <c r="S780" s="14" t="s">
        <v>3489</v>
      </c>
      <c r="T780" s="15"/>
      <c r="U780" s="50" t="s">
        <v>3490</v>
      </c>
      <c r="V780" s="50" t="s">
        <v>3479</v>
      </c>
      <c r="W780" s="50" t="s">
        <v>3491</v>
      </c>
      <c r="X780" s="51">
        <v>1960</v>
      </c>
      <c r="Y780" s="52">
        <v>24500</v>
      </c>
      <c r="Z780" s="50" t="s">
        <v>3481</v>
      </c>
      <c r="BH780" s="825"/>
      <c r="BI780" s="232"/>
      <c r="BJ780" s="796"/>
      <c r="BK780" s="797"/>
      <c r="BL780" s="687"/>
      <c r="BM780" s="799"/>
      <c r="BN780" s="800"/>
      <c r="BO780" s="825"/>
      <c r="BP780" s="802"/>
      <c r="BQ780" s="803"/>
    </row>
    <row r="781" spans="1:69">
      <c r="A781" s="20">
        <v>2</v>
      </c>
      <c r="B781" s="20">
        <v>9</v>
      </c>
      <c r="C781" s="21" t="s">
        <v>506</v>
      </c>
      <c r="D781" s="22" t="s">
        <v>3492</v>
      </c>
      <c r="E781" s="21" t="s">
        <v>3493</v>
      </c>
      <c r="F781" s="23">
        <v>1960</v>
      </c>
      <c r="G781" s="24">
        <v>23520</v>
      </c>
      <c r="H781" s="25"/>
      <c r="I781" s="26">
        <v>45217</v>
      </c>
      <c r="J781" s="27">
        <v>60</v>
      </c>
      <c r="K781" s="28">
        <v>2</v>
      </c>
      <c r="L781" s="26">
        <v>45214</v>
      </c>
      <c r="M781" s="29"/>
      <c r="N781" s="30" t="s">
        <v>82</v>
      </c>
      <c r="O781" s="31" t="s">
        <v>52</v>
      </c>
      <c r="P781" s="21" t="s">
        <v>83</v>
      </c>
      <c r="Q781" s="66" t="s">
        <v>84</v>
      </c>
      <c r="R781" s="34" t="s">
        <v>55</v>
      </c>
      <c r="S781" s="35" t="s">
        <v>3381</v>
      </c>
      <c r="T781" s="36"/>
      <c r="U781" s="67" t="s">
        <v>31339</v>
      </c>
      <c r="V781" s="67" t="s">
        <v>30176</v>
      </c>
      <c r="W781" s="67" t="s">
        <v>30771</v>
      </c>
      <c r="X781" s="68">
        <v>1960</v>
      </c>
      <c r="Y781" s="69">
        <v>24500</v>
      </c>
      <c r="Z781" s="67" t="s">
        <v>30384</v>
      </c>
      <c r="BH781" s="85"/>
      <c r="BI781" s="86"/>
      <c r="BJ781" s="804"/>
      <c r="BK781" s="805"/>
      <c r="BL781" s="687"/>
      <c r="BM781" s="806"/>
      <c r="BN781" s="807"/>
      <c r="BO781" s="85"/>
      <c r="BP781" s="809"/>
      <c r="BQ781" s="810"/>
    </row>
    <row r="782" spans="1:69">
      <c r="A782" s="20">
        <v>2</v>
      </c>
      <c r="B782" s="20">
        <v>10</v>
      </c>
      <c r="C782" s="21" t="s">
        <v>506</v>
      </c>
      <c r="D782" s="22" t="s">
        <v>3494</v>
      </c>
      <c r="E782" s="21" t="s">
        <v>3495</v>
      </c>
      <c r="F782" s="23">
        <v>1960</v>
      </c>
      <c r="G782" s="24">
        <v>23520</v>
      </c>
      <c r="H782" s="25"/>
      <c r="I782" s="26">
        <v>45217</v>
      </c>
      <c r="J782" s="27" t="s">
        <v>30390</v>
      </c>
      <c r="K782" s="28">
        <v>3</v>
      </c>
      <c r="L782" s="26">
        <v>45214</v>
      </c>
      <c r="M782" s="29"/>
      <c r="N782" s="30" t="s">
        <v>82</v>
      </c>
      <c r="O782" s="31" t="s">
        <v>52</v>
      </c>
      <c r="P782" s="32" t="s">
        <v>83</v>
      </c>
      <c r="Q782" s="66" t="s">
        <v>84</v>
      </c>
      <c r="R782" s="34" t="s">
        <v>55</v>
      </c>
      <c r="S782" s="35" t="s">
        <v>3496</v>
      </c>
      <c r="T782" s="36"/>
      <c r="U782" s="67" t="s">
        <v>3494</v>
      </c>
      <c r="V782" s="67" t="s">
        <v>1542</v>
      </c>
      <c r="W782" s="67" t="s">
        <v>3497</v>
      </c>
      <c r="X782" s="68">
        <v>1960</v>
      </c>
      <c r="Y782" s="69">
        <v>24500</v>
      </c>
      <c r="Z782" s="67" t="s">
        <v>3431</v>
      </c>
      <c r="BH782" s="85"/>
      <c r="BI782" s="86"/>
      <c r="BJ782" s="804"/>
      <c r="BK782" s="805"/>
      <c r="BL782" s="687"/>
      <c r="BM782" s="806"/>
      <c r="BN782" s="807"/>
      <c r="BO782" s="808"/>
      <c r="BP782" s="809"/>
      <c r="BQ782" s="810"/>
    </row>
    <row r="783" spans="1:69">
      <c r="A783" s="20">
        <v>3</v>
      </c>
      <c r="B783" s="20">
        <v>10</v>
      </c>
      <c r="C783" s="21" t="s">
        <v>589</v>
      </c>
      <c r="D783" s="22" t="s">
        <v>32879</v>
      </c>
      <c r="E783" s="21" t="s">
        <v>3498</v>
      </c>
      <c r="F783" s="23">
        <v>1958</v>
      </c>
      <c r="G783" s="24">
        <v>23496</v>
      </c>
      <c r="H783" s="25"/>
      <c r="I783" s="7">
        <v>45218</v>
      </c>
      <c r="J783" s="823" t="s">
        <v>31340</v>
      </c>
      <c r="K783" s="28">
        <v>4</v>
      </c>
      <c r="L783" s="26">
        <v>45214</v>
      </c>
      <c r="M783" s="29" t="s">
        <v>798</v>
      </c>
      <c r="N783" s="30" t="s">
        <v>152</v>
      </c>
      <c r="O783" s="31" t="s">
        <v>52</v>
      </c>
      <c r="P783" s="32" t="s">
        <v>153</v>
      </c>
      <c r="Q783" s="66"/>
      <c r="R783" s="34" t="s">
        <v>55</v>
      </c>
      <c r="S783" s="35" t="s">
        <v>3499</v>
      </c>
      <c r="T783" s="36"/>
      <c r="U783" s="67" t="s">
        <v>32879</v>
      </c>
      <c r="V783" s="67" t="s">
        <v>30176</v>
      </c>
      <c r="W783" s="67" t="s">
        <v>30772</v>
      </c>
      <c r="X783" s="68">
        <v>1958</v>
      </c>
      <c r="Y783" s="69">
        <v>24583.32</v>
      </c>
      <c r="Z783" s="67" t="s">
        <v>30384</v>
      </c>
      <c r="BH783" s="85"/>
      <c r="BI783" s="86"/>
      <c r="BJ783" s="804"/>
      <c r="BK783" s="805"/>
      <c r="BL783" s="688"/>
      <c r="BM783" s="806"/>
      <c r="BN783" s="807"/>
      <c r="BO783" s="808"/>
      <c r="BP783" s="809"/>
      <c r="BQ783" s="810"/>
    </row>
    <row r="784" spans="1:69">
      <c r="A784" s="20">
        <v>3</v>
      </c>
      <c r="B784" s="20">
        <v>8</v>
      </c>
      <c r="C784" s="21" t="s">
        <v>589</v>
      </c>
      <c r="D784" s="22" t="s">
        <v>32880</v>
      </c>
      <c r="E784" s="21" t="s">
        <v>3501</v>
      </c>
      <c r="F784" s="23">
        <v>1958</v>
      </c>
      <c r="G784" s="24">
        <v>23496</v>
      </c>
      <c r="H784" s="25"/>
      <c r="I784" s="7">
        <v>45218</v>
      </c>
      <c r="J784" s="824" t="s">
        <v>30773</v>
      </c>
      <c r="K784" s="28">
        <v>3</v>
      </c>
      <c r="L784" s="26">
        <v>45199</v>
      </c>
      <c r="M784" s="29" t="s">
        <v>157</v>
      </c>
      <c r="N784" s="30" t="s">
        <v>674</v>
      </c>
      <c r="O784" s="31" t="s">
        <v>52</v>
      </c>
      <c r="P784" s="32" t="s">
        <v>74</v>
      </c>
      <c r="Q784" s="49"/>
      <c r="R784" s="34" t="s">
        <v>55</v>
      </c>
      <c r="S784" s="35" t="s">
        <v>3502</v>
      </c>
      <c r="T784" s="36"/>
      <c r="U784" s="67" t="s">
        <v>32880</v>
      </c>
      <c r="V784" s="67" t="s">
        <v>30254</v>
      </c>
      <c r="W784" s="67" t="s">
        <v>30391</v>
      </c>
      <c r="X784" s="68">
        <v>1958</v>
      </c>
      <c r="Y784" s="69">
        <v>24583.33</v>
      </c>
      <c r="Z784" s="67" t="s">
        <v>30255</v>
      </c>
      <c r="BH784" s="85"/>
      <c r="BI784" s="86"/>
      <c r="BJ784" s="804"/>
      <c r="BK784" s="805"/>
      <c r="BL784" s="688"/>
      <c r="BM784" s="806"/>
      <c r="BN784" s="807"/>
      <c r="BO784" s="808"/>
      <c r="BP784" s="802"/>
      <c r="BQ784" s="810"/>
    </row>
    <row r="785" spans="1:69">
      <c r="A785" s="20">
        <v>3</v>
      </c>
      <c r="B785" s="20">
        <v>9</v>
      </c>
      <c r="C785" s="21" t="s">
        <v>589</v>
      </c>
      <c r="D785" s="22" t="s">
        <v>32881</v>
      </c>
      <c r="E785" s="21" t="s">
        <v>3503</v>
      </c>
      <c r="F785" s="23">
        <v>1958</v>
      </c>
      <c r="G785" s="24">
        <v>23496</v>
      </c>
      <c r="H785" s="25"/>
      <c r="I785" s="7">
        <v>45218</v>
      </c>
      <c r="J785" s="824" t="s">
        <v>30083</v>
      </c>
      <c r="K785" s="28">
        <v>2</v>
      </c>
      <c r="L785" s="26">
        <v>45199</v>
      </c>
      <c r="M785" s="29" t="s">
        <v>72</v>
      </c>
      <c r="N785" s="30" t="s">
        <v>674</v>
      </c>
      <c r="O785" s="31" t="s">
        <v>52</v>
      </c>
      <c r="P785" s="32" t="s">
        <v>74</v>
      </c>
      <c r="Q785" s="66"/>
      <c r="R785" s="34" t="s">
        <v>55</v>
      </c>
      <c r="S785" s="35" t="s">
        <v>3504</v>
      </c>
      <c r="T785" s="36"/>
      <c r="U785" s="67" t="s">
        <v>32881</v>
      </c>
      <c r="V785" s="50" t="s">
        <v>30254</v>
      </c>
      <c r="W785" s="67" t="s">
        <v>30774</v>
      </c>
      <c r="X785" s="68">
        <v>1958</v>
      </c>
      <c r="Y785" s="69">
        <v>24583.35</v>
      </c>
      <c r="Z785" s="50" t="s">
        <v>30255</v>
      </c>
      <c r="BH785" s="85"/>
      <c r="BI785" s="86"/>
      <c r="BJ785" s="804"/>
      <c r="BK785" s="805"/>
      <c r="BL785" s="688"/>
      <c r="BM785" s="806"/>
      <c r="BN785" s="807"/>
      <c r="BO785" s="808"/>
      <c r="BP785" s="809"/>
      <c r="BQ785" s="810"/>
    </row>
    <row r="786" spans="1:69">
      <c r="A786" s="20">
        <v>3</v>
      </c>
      <c r="B786" s="20">
        <v>18</v>
      </c>
      <c r="C786" s="21" t="s">
        <v>589</v>
      </c>
      <c r="D786" s="22" t="s">
        <v>32882</v>
      </c>
      <c r="E786" s="21" t="s">
        <v>3506</v>
      </c>
      <c r="F786" s="23">
        <v>1958</v>
      </c>
      <c r="G786" s="24">
        <v>23496</v>
      </c>
      <c r="H786" s="25"/>
      <c r="I786" s="7">
        <v>45218</v>
      </c>
      <c r="J786" s="824">
        <v>49</v>
      </c>
      <c r="K786" s="28">
        <v>2</v>
      </c>
      <c r="L786" s="26">
        <v>45216</v>
      </c>
      <c r="M786" s="29" t="s">
        <v>136</v>
      </c>
      <c r="N786" s="30" t="s">
        <v>674</v>
      </c>
      <c r="O786" s="31" t="s">
        <v>52</v>
      </c>
      <c r="P786" s="32" t="s">
        <v>74</v>
      </c>
      <c r="Q786" s="66"/>
      <c r="R786" s="34" t="s">
        <v>55</v>
      </c>
      <c r="S786" s="35" t="s">
        <v>3507</v>
      </c>
      <c r="T786" s="36"/>
      <c r="U786" s="67" t="s">
        <v>32882</v>
      </c>
      <c r="V786" s="67" t="s">
        <v>30775</v>
      </c>
      <c r="W786" s="67" t="s">
        <v>30776</v>
      </c>
      <c r="X786" s="68">
        <v>1958</v>
      </c>
      <c r="Y786" s="69">
        <v>24583.66</v>
      </c>
      <c r="Z786" s="67" t="s">
        <v>30387</v>
      </c>
      <c r="BH786" s="85"/>
      <c r="BI786" s="86"/>
      <c r="BJ786" s="804"/>
      <c r="BK786" s="805"/>
      <c r="BL786" s="688"/>
      <c r="BM786" s="806"/>
      <c r="BN786" s="807"/>
      <c r="BO786" s="808"/>
      <c r="BP786" s="809"/>
      <c r="BQ786" s="810"/>
    </row>
    <row r="787" spans="1:69">
      <c r="A787" s="20">
        <v>3</v>
      </c>
      <c r="B787" s="20">
        <v>11</v>
      </c>
      <c r="C787" s="21" t="s">
        <v>589</v>
      </c>
      <c r="D787" s="22" t="s">
        <v>3508</v>
      </c>
      <c r="E787" s="21" t="s">
        <v>3509</v>
      </c>
      <c r="F787" s="23">
        <v>1958</v>
      </c>
      <c r="G787" s="24">
        <v>23496</v>
      </c>
      <c r="H787" s="25"/>
      <c r="I787" s="7">
        <v>45218</v>
      </c>
      <c r="J787" s="824" t="s">
        <v>30777</v>
      </c>
      <c r="K787" s="28">
        <v>3</v>
      </c>
      <c r="L787" s="26">
        <v>45215</v>
      </c>
      <c r="M787" s="29" t="s">
        <v>72</v>
      </c>
      <c r="N787" s="30" t="s">
        <v>674</v>
      </c>
      <c r="O787" s="31" t="s">
        <v>52</v>
      </c>
      <c r="P787" s="32" t="s">
        <v>74</v>
      </c>
      <c r="Q787" s="66"/>
      <c r="R787" s="34" t="s">
        <v>55</v>
      </c>
      <c r="S787" s="35" t="s">
        <v>3510</v>
      </c>
      <c r="T787" s="36"/>
      <c r="U787" s="67" t="s">
        <v>30392</v>
      </c>
      <c r="V787" s="67" t="s">
        <v>30386</v>
      </c>
      <c r="W787" s="67" t="s">
        <v>30393</v>
      </c>
      <c r="X787" s="68">
        <v>1958</v>
      </c>
      <c r="Y787" s="69">
        <v>24583.24</v>
      </c>
      <c r="Z787" s="67" t="s">
        <v>30387</v>
      </c>
      <c r="BH787" s="85"/>
      <c r="BI787" s="86"/>
      <c r="BJ787" s="804"/>
      <c r="BK787" s="805"/>
      <c r="BL787" s="688"/>
      <c r="BM787" s="806"/>
      <c r="BN787" s="807"/>
      <c r="BO787" s="808"/>
      <c r="BP787" s="809"/>
      <c r="BQ787" s="810"/>
    </row>
    <row r="788" spans="1:69">
      <c r="A788" s="1">
        <v>3</v>
      </c>
      <c r="B788" s="20">
        <v>7</v>
      </c>
      <c r="C788" s="2" t="s">
        <v>589</v>
      </c>
      <c r="D788" s="3" t="s">
        <v>3511</v>
      </c>
      <c r="E788" s="2" t="s">
        <v>3512</v>
      </c>
      <c r="F788" s="4">
        <v>1947</v>
      </c>
      <c r="G788" s="5">
        <f>F788*12</f>
        <v>23364</v>
      </c>
      <c r="H788" s="25"/>
      <c r="I788" s="7">
        <v>45218</v>
      </c>
      <c r="J788" s="824" t="s">
        <v>30778</v>
      </c>
      <c r="K788" s="9">
        <v>4</v>
      </c>
      <c r="L788" s="7">
        <v>45199</v>
      </c>
      <c r="M788" s="10" t="s">
        <v>136</v>
      </c>
      <c r="N788" s="11" t="s">
        <v>674</v>
      </c>
      <c r="O788" s="12" t="s">
        <v>52</v>
      </c>
      <c r="P788" s="2" t="s">
        <v>74</v>
      </c>
      <c r="Q788" s="49"/>
      <c r="R788" s="13" t="s">
        <v>55</v>
      </c>
      <c r="S788" s="14" t="s">
        <v>30779</v>
      </c>
      <c r="T788" s="15"/>
      <c r="U788" s="50" t="s">
        <v>30780</v>
      </c>
      <c r="V788" s="50" t="s">
        <v>30254</v>
      </c>
      <c r="W788" s="50" t="s">
        <v>30781</v>
      </c>
      <c r="X788" s="51">
        <v>1948</v>
      </c>
      <c r="Y788" s="52">
        <v>24457.82</v>
      </c>
      <c r="Z788" s="50" t="s">
        <v>30255</v>
      </c>
      <c r="BH788" s="825"/>
      <c r="BI788" s="232"/>
      <c r="BJ788" s="796"/>
      <c r="BK788" s="805"/>
      <c r="BL788" s="688"/>
      <c r="BM788" s="799"/>
      <c r="BN788" s="800"/>
      <c r="BO788" s="825"/>
      <c r="BP788" s="802"/>
      <c r="BQ788" s="803"/>
    </row>
    <row r="789" spans="1:69">
      <c r="A789" s="20">
        <v>3</v>
      </c>
      <c r="B789" s="20">
        <v>12</v>
      </c>
      <c r="C789" s="21" t="s">
        <v>145</v>
      </c>
      <c r="D789" s="22" t="s">
        <v>3513</v>
      </c>
      <c r="E789" s="21" t="s">
        <v>3514</v>
      </c>
      <c r="F789" s="23">
        <v>1960</v>
      </c>
      <c r="G789" s="24">
        <v>23520</v>
      </c>
      <c r="H789" s="25"/>
      <c r="I789" s="7">
        <v>45218</v>
      </c>
      <c r="J789" s="824">
        <v>28</v>
      </c>
      <c r="K789" s="28">
        <v>2</v>
      </c>
      <c r="L789" s="7">
        <v>45216</v>
      </c>
      <c r="M789" s="29"/>
      <c r="N789" s="30" t="s">
        <v>95</v>
      </c>
      <c r="O789" s="31" t="s">
        <v>52</v>
      </c>
      <c r="P789" s="32" t="s">
        <v>83</v>
      </c>
      <c r="Q789" s="66" t="s">
        <v>84</v>
      </c>
      <c r="R789" s="34" t="s">
        <v>55</v>
      </c>
      <c r="S789" s="35" t="s">
        <v>3515</v>
      </c>
      <c r="T789" s="36"/>
      <c r="U789" s="67" t="s">
        <v>30782</v>
      </c>
      <c r="V789" s="67" t="s">
        <v>30783</v>
      </c>
      <c r="W789" s="67" t="s">
        <v>30784</v>
      </c>
      <c r="X789" s="68">
        <v>1960</v>
      </c>
      <c r="Y789" s="69">
        <v>24500</v>
      </c>
      <c r="Z789" s="67" t="s">
        <v>32883</v>
      </c>
      <c r="BH789" s="85"/>
      <c r="BI789" s="86"/>
      <c r="BJ789" s="804"/>
      <c r="BK789" s="805"/>
      <c r="BL789" s="688"/>
      <c r="BM789" s="806"/>
      <c r="BN789" s="807"/>
      <c r="BO789" s="808"/>
      <c r="BP789" s="809"/>
      <c r="BQ789" s="810"/>
    </row>
    <row r="790" spans="1:69">
      <c r="A790" s="20">
        <v>3</v>
      </c>
      <c r="B790" s="20">
        <v>13</v>
      </c>
      <c r="C790" s="73" t="s">
        <v>126</v>
      </c>
      <c r="D790" s="22" t="s">
        <v>3516</v>
      </c>
      <c r="E790" s="21" t="s">
        <v>3517</v>
      </c>
      <c r="F790" s="23">
        <v>1958</v>
      </c>
      <c r="G790" s="24">
        <v>23496</v>
      </c>
      <c r="H790" s="25"/>
      <c r="I790" s="7">
        <v>45218</v>
      </c>
      <c r="J790" s="823" t="s">
        <v>30395</v>
      </c>
      <c r="K790" s="28">
        <v>4</v>
      </c>
      <c r="L790" s="26">
        <v>45216</v>
      </c>
      <c r="M790" s="29"/>
      <c r="N790" s="30" t="s">
        <v>674</v>
      </c>
      <c r="O790" s="31" t="s">
        <v>52</v>
      </c>
      <c r="P790" s="21" t="s">
        <v>74</v>
      </c>
      <c r="Q790" s="66" t="s">
        <v>54</v>
      </c>
      <c r="R790" s="34" t="s">
        <v>55</v>
      </c>
      <c r="S790" s="35" t="s">
        <v>3518</v>
      </c>
      <c r="T790" s="36"/>
      <c r="U790" s="67" t="s">
        <v>30396</v>
      </c>
      <c r="V790" s="67" t="s">
        <v>30775</v>
      </c>
      <c r="W790" s="67" t="s">
        <v>31341</v>
      </c>
      <c r="X790" s="68">
        <v>1958</v>
      </c>
      <c r="Y790" s="69">
        <v>24583.279999999999</v>
      </c>
      <c r="Z790" s="67" t="s">
        <v>30387</v>
      </c>
      <c r="BH790" s="811"/>
      <c r="BI790" s="86"/>
      <c r="BJ790" s="804"/>
      <c r="BK790" s="805"/>
      <c r="BL790" s="688"/>
      <c r="BM790" s="806"/>
      <c r="BN790" s="807"/>
      <c r="BO790" s="85"/>
      <c r="BP790" s="809"/>
      <c r="BQ790" s="810"/>
    </row>
    <row r="791" spans="1:69">
      <c r="A791" s="20">
        <v>3</v>
      </c>
      <c r="B791" s="20">
        <v>14</v>
      </c>
      <c r="C791" s="21" t="s">
        <v>130</v>
      </c>
      <c r="D791" s="22" t="s">
        <v>32884</v>
      </c>
      <c r="E791" s="21" t="s">
        <v>3520</v>
      </c>
      <c r="F791" s="23">
        <v>1960</v>
      </c>
      <c r="G791" s="24">
        <v>23520</v>
      </c>
      <c r="H791" s="25"/>
      <c r="I791" s="7">
        <v>45218</v>
      </c>
      <c r="J791" s="824" t="s">
        <v>30785</v>
      </c>
      <c r="K791" s="28">
        <v>3</v>
      </c>
      <c r="L791" s="26">
        <v>45216</v>
      </c>
      <c r="M791" s="29"/>
      <c r="N791" s="30" t="s">
        <v>82</v>
      </c>
      <c r="O791" s="31" t="s">
        <v>52</v>
      </c>
      <c r="P791" s="32" t="s">
        <v>83</v>
      </c>
      <c r="Q791" s="66" t="s">
        <v>84</v>
      </c>
      <c r="R791" s="34" t="s">
        <v>55</v>
      </c>
      <c r="S791" s="35" t="s">
        <v>3489</v>
      </c>
      <c r="T791" s="36"/>
      <c r="U791" s="67" t="s">
        <v>32884</v>
      </c>
      <c r="V791" s="67" t="s">
        <v>30783</v>
      </c>
      <c r="W791" s="67" t="s">
        <v>30786</v>
      </c>
      <c r="X791" s="68">
        <v>1960</v>
      </c>
      <c r="Y791" s="69">
        <v>24500</v>
      </c>
      <c r="Z791" s="67" t="s">
        <v>30394</v>
      </c>
      <c r="BH791" s="85"/>
      <c r="BI791" s="86"/>
      <c r="BJ791" s="804"/>
      <c r="BK791" s="805"/>
      <c r="BL791" s="688"/>
      <c r="BM791" s="806"/>
      <c r="BN791" s="807"/>
      <c r="BO791" s="808"/>
      <c r="BP791" s="809"/>
      <c r="BQ791" s="810"/>
    </row>
    <row r="792" spans="1:69">
      <c r="A792" s="1">
        <v>3</v>
      </c>
      <c r="B792" s="20">
        <v>15</v>
      </c>
      <c r="C792" s="73" t="s">
        <v>130</v>
      </c>
      <c r="D792" s="3" t="s">
        <v>3521</v>
      </c>
      <c r="E792" s="2" t="s">
        <v>3522</v>
      </c>
      <c r="F792" s="4">
        <v>1960</v>
      </c>
      <c r="G792" s="5">
        <v>23520</v>
      </c>
      <c r="H792" s="6"/>
      <c r="I792" s="7">
        <v>45218</v>
      </c>
      <c r="J792" s="824">
        <v>113</v>
      </c>
      <c r="K792" s="9">
        <v>2</v>
      </c>
      <c r="L792" s="7">
        <v>45216</v>
      </c>
      <c r="M792" s="10"/>
      <c r="N792" s="11" t="s">
        <v>82</v>
      </c>
      <c r="O792" s="12" t="s">
        <v>52</v>
      </c>
      <c r="P792" s="8" t="s">
        <v>83</v>
      </c>
      <c r="Q792" s="49" t="s">
        <v>84</v>
      </c>
      <c r="R792" s="13" t="s">
        <v>55</v>
      </c>
      <c r="S792" s="14" t="s">
        <v>3523</v>
      </c>
      <c r="T792" s="15"/>
      <c r="U792" s="67" t="s">
        <v>30787</v>
      </c>
      <c r="V792" s="67" t="s">
        <v>30783</v>
      </c>
      <c r="W792" s="67" t="s">
        <v>31342</v>
      </c>
      <c r="X792" s="68">
        <v>1960</v>
      </c>
      <c r="Y792" s="69">
        <v>24500</v>
      </c>
      <c r="Z792" s="67" t="s">
        <v>30394</v>
      </c>
      <c r="BH792" s="811"/>
      <c r="BI792" s="232"/>
      <c r="BJ792" s="796"/>
      <c r="BK792" s="797"/>
      <c r="BL792" s="688"/>
      <c r="BM792" s="799"/>
      <c r="BN792" s="800"/>
      <c r="BO792" s="801"/>
      <c r="BP792" s="802"/>
      <c r="BQ792" s="803"/>
    </row>
    <row r="793" spans="1:69">
      <c r="A793" s="1">
        <v>3</v>
      </c>
      <c r="B793" s="20">
        <v>16</v>
      </c>
      <c r="C793" s="2" t="s">
        <v>103</v>
      </c>
      <c r="D793" s="3" t="s">
        <v>3524</v>
      </c>
      <c r="E793" s="2" t="s">
        <v>3525</v>
      </c>
      <c r="F793" s="4">
        <v>1960</v>
      </c>
      <c r="G793" s="5">
        <v>23520</v>
      </c>
      <c r="H793" s="6"/>
      <c r="I793" s="7">
        <v>45218</v>
      </c>
      <c r="J793" s="824" t="s">
        <v>30788</v>
      </c>
      <c r="K793" s="9">
        <v>4</v>
      </c>
      <c r="L793" s="7">
        <v>45216</v>
      </c>
      <c r="M793" s="10"/>
      <c r="N793" s="11" t="s">
        <v>95</v>
      </c>
      <c r="O793" s="12" t="s">
        <v>52</v>
      </c>
      <c r="P793" s="8" t="s">
        <v>83</v>
      </c>
      <c r="Q793" s="49" t="s">
        <v>84</v>
      </c>
      <c r="R793" s="13" t="s">
        <v>55</v>
      </c>
      <c r="S793" s="14" t="s">
        <v>30789</v>
      </c>
      <c r="T793" s="15"/>
      <c r="U793" s="50" t="s">
        <v>30790</v>
      </c>
      <c r="V793" s="50" t="s">
        <v>30783</v>
      </c>
      <c r="W793" s="50" t="s">
        <v>30397</v>
      </c>
      <c r="X793" s="51">
        <v>1960</v>
      </c>
      <c r="Y793" s="52">
        <v>24500</v>
      </c>
      <c r="Z793" s="50" t="s">
        <v>30394</v>
      </c>
      <c r="BH793" s="825"/>
      <c r="BI793" s="232"/>
      <c r="BJ793" s="796"/>
      <c r="BK793" s="797"/>
      <c r="BL793" s="688"/>
      <c r="BM793" s="799"/>
      <c r="BN793" s="800"/>
      <c r="BO793" s="801"/>
      <c r="BP793" s="802"/>
      <c r="BQ793" s="803"/>
    </row>
    <row r="794" spans="1:69">
      <c r="A794" s="20">
        <v>3</v>
      </c>
      <c r="B794" s="20">
        <v>17</v>
      </c>
      <c r="C794" s="2" t="s">
        <v>103</v>
      </c>
      <c r="D794" s="22" t="s">
        <v>3526</v>
      </c>
      <c r="E794" s="21" t="s">
        <v>3527</v>
      </c>
      <c r="F794" s="23">
        <v>1960</v>
      </c>
      <c r="G794" s="24">
        <v>23520</v>
      </c>
      <c r="H794" s="25" t="s">
        <v>254</v>
      </c>
      <c r="I794" s="7">
        <v>45218</v>
      </c>
      <c r="J794" s="824" t="s">
        <v>30791</v>
      </c>
      <c r="K794" s="28">
        <v>3</v>
      </c>
      <c r="L794" s="26">
        <v>45216</v>
      </c>
      <c r="M794" s="29"/>
      <c r="N794" s="30" t="s">
        <v>82</v>
      </c>
      <c r="O794" s="31" t="s">
        <v>52</v>
      </c>
      <c r="P794" s="32" t="s">
        <v>83</v>
      </c>
      <c r="Q794" s="66" t="s">
        <v>84</v>
      </c>
      <c r="R794" s="34" t="s">
        <v>55</v>
      </c>
      <c r="S794" s="35" t="s">
        <v>3528</v>
      </c>
      <c r="T794" s="36"/>
      <c r="U794" s="67" t="s">
        <v>30792</v>
      </c>
      <c r="V794" s="50" t="s">
        <v>30783</v>
      </c>
      <c r="W794" s="67" t="s">
        <v>30793</v>
      </c>
      <c r="X794" s="51">
        <v>1960</v>
      </c>
      <c r="Y794" s="52">
        <v>24500</v>
      </c>
      <c r="Z794" s="50" t="s">
        <v>30394</v>
      </c>
      <c r="BH794" s="825"/>
      <c r="BI794" s="86"/>
      <c r="BJ794" s="804"/>
      <c r="BK794" s="805"/>
      <c r="BL794" s="688"/>
      <c r="BM794" s="806"/>
      <c r="BN794" s="807"/>
      <c r="BO794" s="808"/>
      <c r="BP794" s="809"/>
      <c r="BQ794" s="810"/>
    </row>
    <row r="795" spans="1:69">
      <c r="A795" s="20">
        <v>1</v>
      </c>
      <c r="B795" s="20">
        <v>1</v>
      </c>
      <c r="C795" s="21" t="s">
        <v>589</v>
      </c>
      <c r="D795" s="22" t="s">
        <v>3529</v>
      </c>
      <c r="E795" s="21" t="s">
        <v>3530</v>
      </c>
      <c r="F795" s="23">
        <v>1863</v>
      </c>
      <c r="G795" s="24">
        <v>22356</v>
      </c>
      <c r="H795" s="25"/>
      <c r="I795" s="26">
        <v>45219</v>
      </c>
      <c r="J795" s="824" t="s">
        <v>30794</v>
      </c>
      <c r="K795" s="28">
        <v>4</v>
      </c>
      <c r="L795" s="26">
        <v>45215</v>
      </c>
      <c r="M795" s="29" t="s">
        <v>136</v>
      </c>
      <c r="N795" s="30" t="s">
        <v>73</v>
      </c>
      <c r="O795" s="31" t="s">
        <v>52</v>
      </c>
      <c r="P795" s="32" t="s">
        <v>74</v>
      </c>
      <c r="Q795" s="66"/>
      <c r="R795" s="34" t="s">
        <v>55</v>
      </c>
      <c r="S795" s="35" t="s">
        <v>3531</v>
      </c>
      <c r="T795" s="36"/>
      <c r="U795" s="22" t="s">
        <v>3529</v>
      </c>
      <c r="V795" s="67" t="s">
        <v>30386</v>
      </c>
      <c r="W795" s="67" t="s">
        <v>30398</v>
      </c>
      <c r="X795" s="68">
        <v>1863</v>
      </c>
      <c r="Y795" s="69">
        <v>23390.52</v>
      </c>
      <c r="Z795" s="67" t="s">
        <v>3451</v>
      </c>
      <c r="BH795" s="85"/>
      <c r="BI795" s="86"/>
      <c r="BJ795" s="804"/>
      <c r="BK795" s="805"/>
      <c r="BL795" s="687"/>
      <c r="BM795" s="806"/>
      <c r="BN795" s="807"/>
      <c r="BO795" s="808"/>
      <c r="BP795" s="809"/>
      <c r="BQ795" s="810"/>
    </row>
    <row r="796" spans="1:69" ht="17.25" thickBot="1">
      <c r="A796" s="20">
        <v>1</v>
      </c>
      <c r="B796" s="20">
        <v>2</v>
      </c>
      <c r="C796" s="21" t="s">
        <v>589</v>
      </c>
      <c r="D796" s="22" t="s">
        <v>3532</v>
      </c>
      <c r="E796" s="21" t="s">
        <v>3533</v>
      </c>
      <c r="F796" s="23">
        <v>1958</v>
      </c>
      <c r="G796" s="24">
        <v>23496</v>
      </c>
      <c r="H796" s="25"/>
      <c r="I796" s="26">
        <v>45219</v>
      </c>
      <c r="J796" s="77" t="s">
        <v>30263</v>
      </c>
      <c r="K796" s="28">
        <v>2</v>
      </c>
      <c r="L796" s="26">
        <v>45216</v>
      </c>
      <c r="M796" s="29" t="s">
        <v>798</v>
      </c>
      <c r="N796" s="30" t="s">
        <v>152</v>
      </c>
      <c r="O796" s="31" t="s">
        <v>52</v>
      </c>
      <c r="P796" s="21" t="s">
        <v>153</v>
      </c>
      <c r="Q796" s="66"/>
      <c r="R796" s="34" t="s">
        <v>55</v>
      </c>
      <c r="S796" s="35" t="s">
        <v>3534</v>
      </c>
      <c r="T796" s="36"/>
      <c r="U796" s="67" t="s">
        <v>3532</v>
      </c>
      <c r="V796" s="67" t="s">
        <v>3535</v>
      </c>
      <c r="W796" s="67" t="s">
        <v>3536</v>
      </c>
      <c r="X796" s="68">
        <v>1958</v>
      </c>
      <c r="Y796" s="69">
        <v>24583.33</v>
      </c>
      <c r="Z796" s="67" t="s">
        <v>3451</v>
      </c>
      <c r="BH796" s="85"/>
      <c r="BI796" s="86"/>
      <c r="BJ796" s="804"/>
      <c r="BK796" s="805"/>
      <c r="BL796" s="687"/>
      <c r="BM796" s="806"/>
      <c r="BN796" s="807"/>
      <c r="BO796" s="85"/>
      <c r="BP796" s="809"/>
      <c r="BQ796" s="810"/>
    </row>
    <row r="797" spans="1:69" ht="17.25" thickBot="1">
      <c r="A797" s="20">
        <v>1</v>
      </c>
      <c r="B797" s="20">
        <v>3</v>
      </c>
      <c r="C797" s="21" t="s">
        <v>271</v>
      </c>
      <c r="D797" s="22" t="s">
        <v>3537</v>
      </c>
      <c r="E797" s="21" t="s">
        <v>3538</v>
      </c>
      <c r="F797" s="23">
        <v>1939</v>
      </c>
      <c r="G797" s="24">
        <v>23268</v>
      </c>
      <c r="H797" s="25"/>
      <c r="I797" s="26">
        <v>45219</v>
      </c>
      <c r="J797" s="823">
        <v>27</v>
      </c>
      <c r="K797" s="28">
        <v>3</v>
      </c>
      <c r="L797" s="26">
        <v>45217</v>
      </c>
      <c r="M797" s="29"/>
      <c r="N797" s="30" t="s">
        <v>177</v>
      </c>
      <c r="O797" s="31" t="s">
        <v>52</v>
      </c>
      <c r="P797" s="32" t="s">
        <v>74</v>
      </c>
      <c r="Q797" s="66" t="s">
        <v>54</v>
      </c>
      <c r="R797" s="34" t="s">
        <v>55</v>
      </c>
      <c r="S797" s="35" t="s">
        <v>3539</v>
      </c>
      <c r="T797" s="36"/>
      <c r="U797" s="67" t="s">
        <v>3537</v>
      </c>
      <c r="V797" s="67" t="s">
        <v>3540</v>
      </c>
      <c r="W797" s="67" t="s">
        <v>3541</v>
      </c>
      <c r="X797" s="68">
        <v>1939</v>
      </c>
      <c r="Y797" s="69">
        <v>24190.58</v>
      </c>
      <c r="Z797" s="67" t="s">
        <v>3481</v>
      </c>
      <c r="BH797" s="85"/>
      <c r="BI797" s="86"/>
      <c r="BJ797" s="804"/>
      <c r="BK797" s="805"/>
      <c r="BL797" s="687"/>
      <c r="BM797" s="806"/>
      <c r="BN797" s="807"/>
      <c r="BO797" s="808"/>
      <c r="BP797" s="809"/>
      <c r="BQ797" s="810"/>
    </row>
    <row r="798" spans="1:69">
      <c r="A798" s="1">
        <v>0</v>
      </c>
      <c r="B798" s="20">
        <v>1</v>
      </c>
      <c r="C798" s="2" t="s">
        <v>59</v>
      </c>
      <c r="D798" s="3" t="s">
        <v>3542</v>
      </c>
      <c r="E798" s="2" t="s">
        <v>3543</v>
      </c>
      <c r="F798" s="4">
        <v>1925</v>
      </c>
      <c r="G798" s="5">
        <v>23100</v>
      </c>
      <c r="H798" s="6"/>
      <c r="I798" s="26">
        <v>45222</v>
      </c>
      <c r="J798" s="78" t="s">
        <v>30795</v>
      </c>
      <c r="K798" s="9">
        <v>4</v>
      </c>
      <c r="L798" s="7">
        <v>45218</v>
      </c>
      <c r="M798" s="10"/>
      <c r="N798" s="11" t="s">
        <v>604</v>
      </c>
      <c r="O798" s="12" t="s">
        <v>52</v>
      </c>
      <c r="P798" s="2" t="s">
        <v>63</v>
      </c>
      <c r="Q798" s="49" t="s">
        <v>54</v>
      </c>
      <c r="R798" s="13" t="s">
        <v>64</v>
      </c>
      <c r="S798" s="14" t="s">
        <v>3544</v>
      </c>
      <c r="T798" s="15"/>
      <c r="U798" s="50" t="s">
        <v>3542</v>
      </c>
      <c r="V798" s="50" t="s">
        <v>66</v>
      </c>
      <c r="W798" s="50" t="s">
        <v>3545</v>
      </c>
      <c r="X798" s="51">
        <v>1925</v>
      </c>
      <c r="Y798" s="52">
        <v>24640</v>
      </c>
      <c r="Z798" s="50" t="s">
        <v>3546</v>
      </c>
      <c r="BH798" s="825"/>
      <c r="BI798" s="232"/>
      <c r="BJ798" s="796"/>
      <c r="BK798" s="797"/>
      <c r="BL798" s="687"/>
      <c r="BM798" s="799"/>
      <c r="BN798" s="800"/>
      <c r="BO798" s="825"/>
      <c r="BP798" s="802"/>
      <c r="BQ798" s="803"/>
    </row>
    <row r="799" spans="1:69">
      <c r="A799" s="20">
        <v>0</v>
      </c>
      <c r="B799" s="20">
        <v>1</v>
      </c>
      <c r="C799" s="21" t="s">
        <v>301</v>
      </c>
      <c r="D799" s="22" t="s">
        <v>3547</v>
      </c>
      <c r="E799" s="21" t="s">
        <v>3548</v>
      </c>
      <c r="F799" s="23">
        <v>1925</v>
      </c>
      <c r="G799" s="24">
        <v>23100</v>
      </c>
      <c r="H799" s="25"/>
      <c r="I799" s="26">
        <v>45224</v>
      </c>
      <c r="J799" s="27" t="s">
        <v>976</v>
      </c>
      <c r="K799" s="28">
        <v>3</v>
      </c>
      <c r="L799" s="26">
        <v>45218</v>
      </c>
      <c r="M799" s="29"/>
      <c r="N799" s="30" t="s">
        <v>604</v>
      </c>
      <c r="O799" s="31" t="s">
        <v>52</v>
      </c>
      <c r="P799" s="32" t="s">
        <v>2247</v>
      </c>
      <c r="Q799" s="66" t="s">
        <v>54</v>
      </c>
      <c r="R799" s="34" t="s">
        <v>64</v>
      </c>
      <c r="S799" s="35" t="s">
        <v>3549</v>
      </c>
      <c r="T799" s="36"/>
      <c r="U799" s="67" t="s">
        <v>30796</v>
      </c>
      <c r="V799" s="67" t="s">
        <v>30399</v>
      </c>
      <c r="W799" s="67" t="s">
        <v>31343</v>
      </c>
      <c r="X799" s="68">
        <v>1925</v>
      </c>
      <c r="Y799" s="69">
        <v>24640</v>
      </c>
      <c r="Z799" s="67" t="s">
        <v>30400</v>
      </c>
      <c r="BH799" s="85"/>
      <c r="BI799" s="86"/>
      <c r="BJ799" s="804"/>
      <c r="BK799" s="805"/>
      <c r="BL799" s="687"/>
      <c r="BM799" s="806"/>
      <c r="BN799" s="807"/>
      <c r="BO799" s="808"/>
      <c r="BP799" s="809"/>
      <c r="BQ799" s="810"/>
    </row>
    <row r="800" spans="1:69">
      <c r="A800" s="20">
        <v>0</v>
      </c>
      <c r="B800" s="20">
        <v>2</v>
      </c>
      <c r="C800" s="21" t="s">
        <v>301</v>
      </c>
      <c r="D800" s="22" t="s">
        <v>3550</v>
      </c>
      <c r="E800" s="21" t="s">
        <v>3551</v>
      </c>
      <c r="F800" s="23">
        <v>1925</v>
      </c>
      <c r="G800" s="24">
        <v>23100</v>
      </c>
      <c r="H800" s="25"/>
      <c r="I800" s="26">
        <v>45224</v>
      </c>
      <c r="J800" s="27" t="s">
        <v>980</v>
      </c>
      <c r="K800" s="28">
        <v>2</v>
      </c>
      <c r="L800" s="26">
        <v>45218</v>
      </c>
      <c r="M800" s="29"/>
      <c r="N800" s="30" t="s">
        <v>604</v>
      </c>
      <c r="O800" s="31" t="s">
        <v>52</v>
      </c>
      <c r="P800" s="32" t="s">
        <v>2247</v>
      </c>
      <c r="Q800" s="66" t="s">
        <v>54</v>
      </c>
      <c r="R800" s="34" t="s">
        <v>64</v>
      </c>
      <c r="S800" s="35" t="s">
        <v>3552</v>
      </c>
      <c r="T800" s="36"/>
      <c r="U800" s="67" t="s">
        <v>30797</v>
      </c>
      <c r="V800" s="67" t="s">
        <v>30399</v>
      </c>
      <c r="W800" s="67" t="s">
        <v>30798</v>
      </c>
      <c r="X800" s="68">
        <v>1925</v>
      </c>
      <c r="Y800" s="69">
        <v>24640</v>
      </c>
      <c r="Z800" s="67" t="s">
        <v>30400</v>
      </c>
      <c r="BH800" s="85"/>
      <c r="BI800" s="86"/>
      <c r="BJ800" s="804"/>
      <c r="BK800" s="805"/>
      <c r="BL800" s="687"/>
      <c r="BM800" s="806"/>
      <c r="BN800" s="807"/>
      <c r="BO800" s="808"/>
      <c r="BP800" s="809"/>
      <c r="BQ800" s="810"/>
    </row>
    <row r="801" spans="1:69">
      <c r="A801" s="20">
        <v>0</v>
      </c>
      <c r="B801" s="20">
        <v>4</v>
      </c>
      <c r="C801" s="21" t="s">
        <v>2738</v>
      </c>
      <c r="D801" s="22" t="s">
        <v>3553</v>
      </c>
      <c r="E801" s="21" t="s">
        <v>3554</v>
      </c>
      <c r="F801" s="23">
        <v>2300</v>
      </c>
      <c r="G801" s="24">
        <v>23000</v>
      </c>
      <c r="H801" s="25"/>
      <c r="I801" s="7">
        <v>45224</v>
      </c>
      <c r="J801" s="824" t="s">
        <v>984</v>
      </c>
      <c r="K801" s="28">
        <v>4</v>
      </c>
      <c r="L801" s="79">
        <v>45219</v>
      </c>
      <c r="M801" s="29"/>
      <c r="N801" s="30" t="s">
        <v>120</v>
      </c>
      <c r="O801" s="31" t="s">
        <v>52</v>
      </c>
      <c r="P801" s="32" t="s">
        <v>121</v>
      </c>
      <c r="Q801" s="66" t="s">
        <v>84</v>
      </c>
      <c r="R801" s="34" t="s">
        <v>164</v>
      </c>
      <c r="S801" s="35" t="s">
        <v>31344</v>
      </c>
      <c r="T801" s="36"/>
      <c r="U801" s="67" t="s">
        <v>3553</v>
      </c>
      <c r="V801" s="67" t="s">
        <v>3555</v>
      </c>
      <c r="W801" s="67" t="s">
        <v>3556</v>
      </c>
      <c r="X801" s="68">
        <v>2300</v>
      </c>
      <c r="Y801" s="69">
        <v>23805</v>
      </c>
      <c r="Z801" s="67" t="s">
        <v>30401</v>
      </c>
      <c r="BH801" s="85"/>
      <c r="BI801" s="86"/>
      <c r="BJ801" s="804"/>
      <c r="BK801" s="805"/>
      <c r="BL801" s="688"/>
      <c r="BM801" s="806"/>
      <c r="BN801" s="807"/>
      <c r="BO801" s="808"/>
      <c r="BP801" s="809"/>
      <c r="BQ801" s="810"/>
    </row>
    <row r="802" spans="1:69" ht="33.75">
      <c r="A802" s="20">
        <v>1</v>
      </c>
      <c r="B802" s="20">
        <v>1</v>
      </c>
      <c r="C802" s="21" t="s">
        <v>68</v>
      </c>
      <c r="D802" s="22" t="s">
        <v>3557</v>
      </c>
      <c r="E802" s="21" t="s">
        <v>3558</v>
      </c>
      <c r="F802" s="23">
        <v>1956</v>
      </c>
      <c r="G802" s="24">
        <v>23472</v>
      </c>
      <c r="H802" s="25"/>
      <c r="I802" s="26">
        <v>45225</v>
      </c>
      <c r="J802" s="80" t="s">
        <v>30799</v>
      </c>
      <c r="K802" s="28">
        <v>1</v>
      </c>
      <c r="L802" s="26">
        <v>45223</v>
      </c>
      <c r="M802" s="44" t="s">
        <v>30800</v>
      </c>
      <c r="N802" s="30" t="s">
        <v>30264</v>
      </c>
      <c r="O802" s="31" t="s">
        <v>52</v>
      </c>
      <c r="P802" s="32" t="s">
        <v>30801</v>
      </c>
      <c r="Q802" s="66" t="s">
        <v>54</v>
      </c>
      <c r="R802" s="34" t="s">
        <v>55</v>
      </c>
      <c r="S802" s="35" t="s">
        <v>30402</v>
      </c>
      <c r="T802" s="36"/>
      <c r="U802" s="67" t="s">
        <v>3557</v>
      </c>
      <c r="V802" s="67" t="s">
        <v>3559</v>
      </c>
      <c r="W802" s="67" t="s">
        <v>3560</v>
      </c>
      <c r="X802" s="68">
        <v>1956</v>
      </c>
      <c r="Y802" s="69">
        <v>24884.02</v>
      </c>
      <c r="Z802" s="67" t="s">
        <v>3561</v>
      </c>
      <c r="BH802" s="85"/>
      <c r="BI802" s="86"/>
      <c r="BJ802" s="804"/>
      <c r="BK802" s="805"/>
      <c r="BL802" s="687"/>
      <c r="BM802" s="806"/>
      <c r="BN802" s="807"/>
      <c r="BO802" s="808"/>
      <c r="BP802" s="809"/>
      <c r="BQ802" s="810"/>
    </row>
    <row r="803" spans="1:69">
      <c r="A803" s="20">
        <v>1</v>
      </c>
      <c r="B803" s="20">
        <v>4</v>
      </c>
      <c r="C803" s="21" t="s">
        <v>589</v>
      </c>
      <c r="D803" s="22" t="s">
        <v>3562</v>
      </c>
      <c r="E803" s="21" t="s">
        <v>3563</v>
      </c>
      <c r="F803" s="23">
        <v>1958</v>
      </c>
      <c r="G803" s="24">
        <v>23496</v>
      </c>
      <c r="H803" s="25"/>
      <c r="I803" s="26">
        <v>45225</v>
      </c>
      <c r="J803" s="27" t="s">
        <v>1011</v>
      </c>
      <c r="K803" s="28">
        <v>2</v>
      </c>
      <c r="L803" s="26">
        <v>45223</v>
      </c>
      <c r="M803" s="29" t="s">
        <v>30161</v>
      </c>
      <c r="N803" s="30" t="s">
        <v>152</v>
      </c>
      <c r="O803" s="31" t="s">
        <v>52</v>
      </c>
      <c r="P803" s="32" t="s">
        <v>29561</v>
      </c>
      <c r="Q803" s="66"/>
      <c r="R803" s="34" t="s">
        <v>55</v>
      </c>
      <c r="S803" s="35" t="s">
        <v>3564</v>
      </c>
      <c r="T803" s="36"/>
      <c r="U803" s="67" t="s">
        <v>3562</v>
      </c>
      <c r="V803" s="67" t="s">
        <v>3559</v>
      </c>
      <c r="W803" s="67" t="s">
        <v>3565</v>
      </c>
      <c r="X803" s="68">
        <v>1958</v>
      </c>
      <c r="Y803" s="69">
        <v>24583.53</v>
      </c>
      <c r="Z803" s="67" t="s">
        <v>3561</v>
      </c>
      <c r="BH803" s="85"/>
      <c r="BI803" s="86"/>
      <c r="BJ803" s="804"/>
      <c r="BK803" s="805"/>
      <c r="BL803" s="687"/>
      <c r="BM803" s="806"/>
      <c r="BN803" s="807"/>
      <c r="BO803" s="808"/>
      <c r="BP803" s="809"/>
      <c r="BQ803" s="810"/>
    </row>
    <row r="804" spans="1:69">
      <c r="A804" s="20">
        <v>1</v>
      </c>
      <c r="B804" s="20">
        <v>2</v>
      </c>
      <c r="C804" s="21" t="s">
        <v>275</v>
      </c>
      <c r="D804" s="22" t="s">
        <v>3566</v>
      </c>
      <c r="E804" s="21" t="s">
        <v>3567</v>
      </c>
      <c r="F804" s="23">
        <v>1939</v>
      </c>
      <c r="G804" s="24">
        <v>23268</v>
      </c>
      <c r="H804" s="25"/>
      <c r="I804" s="7">
        <v>45225</v>
      </c>
      <c r="J804" s="824" t="s">
        <v>1004</v>
      </c>
      <c r="K804" s="28">
        <v>4</v>
      </c>
      <c r="L804" s="26">
        <v>45223</v>
      </c>
      <c r="M804" s="29" t="s">
        <v>176</v>
      </c>
      <c r="N804" s="30" t="s">
        <v>177</v>
      </c>
      <c r="O804" s="31" t="s">
        <v>52</v>
      </c>
      <c r="P804" s="32" t="s">
        <v>74</v>
      </c>
      <c r="Q804" s="66" t="s">
        <v>54</v>
      </c>
      <c r="R804" s="34" t="s">
        <v>55</v>
      </c>
      <c r="S804" s="35" t="s">
        <v>3568</v>
      </c>
      <c r="T804" s="36"/>
      <c r="U804" s="67" t="s">
        <v>3566</v>
      </c>
      <c r="V804" s="67" t="s">
        <v>3559</v>
      </c>
      <c r="W804" s="67" t="s">
        <v>3569</v>
      </c>
      <c r="X804" s="68">
        <v>1939</v>
      </c>
      <c r="Y804" s="69">
        <v>24190.59</v>
      </c>
      <c r="Z804" s="67" t="s">
        <v>3561</v>
      </c>
      <c r="BH804" s="85"/>
      <c r="BI804" s="86"/>
      <c r="BJ804" s="804"/>
      <c r="BK804" s="805"/>
      <c r="BL804" s="688"/>
      <c r="BM804" s="806"/>
      <c r="BN804" s="807"/>
      <c r="BO804" s="808"/>
      <c r="BP804" s="809"/>
      <c r="BQ804" s="810"/>
    </row>
    <row r="805" spans="1:69">
      <c r="A805" s="20">
        <v>1</v>
      </c>
      <c r="B805" s="20">
        <v>3</v>
      </c>
      <c r="C805" s="21" t="s">
        <v>78</v>
      </c>
      <c r="D805" s="22" t="s">
        <v>3570</v>
      </c>
      <c r="E805" s="21" t="s">
        <v>3571</v>
      </c>
      <c r="F805" s="23">
        <v>1958</v>
      </c>
      <c r="G805" s="24">
        <v>23496</v>
      </c>
      <c r="H805" s="25"/>
      <c r="I805" s="26">
        <v>45225</v>
      </c>
      <c r="J805" s="27">
        <v>35</v>
      </c>
      <c r="K805" s="28">
        <v>3</v>
      </c>
      <c r="L805" s="79">
        <v>45223</v>
      </c>
      <c r="M805" s="29"/>
      <c r="N805" s="30" t="s">
        <v>73</v>
      </c>
      <c r="O805" s="31" t="s">
        <v>52</v>
      </c>
      <c r="P805" s="21" t="s">
        <v>770</v>
      </c>
      <c r="Q805" s="66" t="s">
        <v>54</v>
      </c>
      <c r="R805" s="13" t="s">
        <v>55</v>
      </c>
      <c r="S805" s="35" t="s">
        <v>3572</v>
      </c>
      <c r="T805" s="36"/>
      <c r="U805" s="67" t="s">
        <v>3570</v>
      </c>
      <c r="V805" s="67" t="s">
        <v>3559</v>
      </c>
      <c r="W805" s="67" t="s">
        <v>3573</v>
      </c>
      <c r="X805" s="68">
        <v>1958</v>
      </c>
      <c r="Y805" s="69">
        <v>24448.14</v>
      </c>
      <c r="Z805" s="67" t="s">
        <v>3561</v>
      </c>
      <c r="BH805" s="85"/>
      <c r="BI805" s="86"/>
      <c r="BJ805" s="804"/>
      <c r="BK805" s="805"/>
      <c r="BL805" s="687"/>
      <c r="BM805" s="806"/>
      <c r="BN805" s="807"/>
      <c r="BO805" s="85"/>
      <c r="BP805" s="809"/>
      <c r="BQ805" s="803"/>
    </row>
    <row r="806" spans="1:69">
      <c r="A806" s="20">
        <v>2</v>
      </c>
      <c r="B806" s="20">
        <v>1</v>
      </c>
      <c r="C806" s="21" t="s">
        <v>145</v>
      </c>
      <c r="D806" s="22" t="s">
        <v>3574</v>
      </c>
      <c r="E806" s="21" t="s">
        <v>3575</v>
      </c>
      <c r="F806" s="23">
        <v>1568</v>
      </c>
      <c r="G806" s="24">
        <f>F806*15</f>
        <v>23520</v>
      </c>
      <c r="H806" s="25"/>
      <c r="I806" s="26">
        <v>45229</v>
      </c>
      <c r="J806" s="27" t="s">
        <v>2430</v>
      </c>
      <c r="K806" s="28">
        <v>3</v>
      </c>
      <c r="L806" s="26">
        <v>45226</v>
      </c>
      <c r="M806" s="29"/>
      <c r="N806" s="30" t="s">
        <v>95</v>
      </c>
      <c r="O806" s="31" t="s">
        <v>52</v>
      </c>
      <c r="P806" s="32" t="s">
        <v>32424</v>
      </c>
      <c r="Q806" s="66" t="s">
        <v>84</v>
      </c>
      <c r="R806" s="34" t="s">
        <v>55</v>
      </c>
      <c r="S806" s="35" t="s">
        <v>3576</v>
      </c>
      <c r="T806" s="36"/>
      <c r="U806" s="67" t="s">
        <v>32885</v>
      </c>
      <c r="V806" s="67" t="s">
        <v>30265</v>
      </c>
      <c r="W806" s="67" t="s">
        <v>32886</v>
      </c>
      <c r="X806" s="68">
        <v>1568</v>
      </c>
      <c r="Y806" s="69">
        <v>24304</v>
      </c>
      <c r="Z806" s="67" t="s">
        <v>30266</v>
      </c>
      <c r="BH806" s="85"/>
      <c r="BI806" s="86"/>
      <c r="BJ806" s="804"/>
      <c r="BK806" s="805"/>
      <c r="BL806" s="687"/>
      <c r="BM806" s="806"/>
      <c r="BN806" s="807"/>
      <c r="BO806" s="808"/>
      <c r="BP806" s="809"/>
      <c r="BQ806" s="810"/>
    </row>
    <row r="807" spans="1:69">
      <c r="A807" s="1">
        <v>2</v>
      </c>
      <c r="B807" s="20">
        <v>2</v>
      </c>
      <c r="C807" s="2" t="s">
        <v>145</v>
      </c>
      <c r="D807" s="3" t="s">
        <v>3577</v>
      </c>
      <c r="E807" s="2" t="s">
        <v>3578</v>
      </c>
      <c r="F807" s="4">
        <v>1960</v>
      </c>
      <c r="G807" s="5">
        <v>23520</v>
      </c>
      <c r="H807" s="6"/>
      <c r="I807" s="26">
        <v>45229</v>
      </c>
      <c r="J807" s="27" t="s">
        <v>1031</v>
      </c>
      <c r="K807" s="9">
        <v>2</v>
      </c>
      <c r="L807" s="26">
        <v>45226</v>
      </c>
      <c r="M807" s="10"/>
      <c r="N807" s="30" t="s">
        <v>82</v>
      </c>
      <c r="O807" s="12" t="s">
        <v>52</v>
      </c>
      <c r="P807" s="2" t="s">
        <v>83</v>
      </c>
      <c r="Q807" s="49" t="s">
        <v>84</v>
      </c>
      <c r="R807" s="13" t="s">
        <v>55</v>
      </c>
      <c r="S807" s="14" t="s">
        <v>3579</v>
      </c>
      <c r="T807" s="15"/>
      <c r="U807" s="67" t="s">
        <v>32887</v>
      </c>
      <c r="V807" s="67" t="s">
        <v>32888</v>
      </c>
      <c r="W807" s="67" t="s">
        <v>32889</v>
      </c>
      <c r="X807" s="68">
        <v>1960</v>
      </c>
      <c r="Y807" s="69">
        <v>24500</v>
      </c>
      <c r="Z807" s="67" t="s">
        <v>32890</v>
      </c>
      <c r="BH807" s="825"/>
      <c r="BI807" s="232"/>
      <c r="BJ807" s="796"/>
      <c r="BK807" s="797"/>
      <c r="BL807" s="687"/>
      <c r="BM807" s="806"/>
      <c r="BN807" s="800"/>
      <c r="BO807" s="825"/>
      <c r="BP807" s="802"/>
      <c r="BQ807" s="803"/>
    </row>
    <row r="808" spans="1:69">
      <c r="A808" s="1">
        <v>2</v>
      </c>
      <c r="B808" s="20">
        <v>3</v>
      </c>
      <c r="C808" s="2" t="s">
        <v>145</v>
      </c>
      <c r="D808" s="3" t="s">
        <v>3580</v>
      </c>
      <c r="E808" s="2" t="s">
        <v>3581</v>
      </c>
      <c r="F808" s="4">
        <v>1960</v>
      </c>
      <c r="G808" s="5">
        <v>23520</v>
      </c>
      <c r="H808" s="6"/>
      <c r="I808" s="26">
        <v>45229</v>
      </c>
      <c r="J808" s="75" t="s">
        <v>2443</v>
      </c>
      <c r="K808" s="9">
        <v>4</v>
      </c>
      <c r="L808" s="26">
        <v>45226</v>
      </c>
      <c r="M808" s="10"/>
      <c r="N808" s="11" t="s">
        <v>82</v>
      </c>
      <c r="O808" s="12" t="s">
        <v>52</v>
      </c>
      <c r="P808" s="2" t="s">
        <v>83</v>
      </c>
      <c r="Q808" s="49" t="s">
        <v>84</v>
      </c>
      <c r="R808" s="13" t="s">
        <v>55</v>
      </c>
      <c r="S808" s="14" t="s">
        <v>3579</v>
      </c>
      <c r="T808" s="15"/>
      <c r="U808" s="50" t="s">
        <v>32891</v>
      </c>
      <c r="V808" s="50" t="s">
        <v>32888</v>
      </c>
      <c r="W808" s="50" t="s">
        <v>32892</v>
      </c>
      <c r="X808" s="51">
        <v>1960</v>
      </c>
      <c r="Y808" s="52">
        <v>24500</v>
      </c>
      <c r="Z808" s="50" t="s">
        <v>32890</v>
      </c>
      <c r="BH808" s="825"/>
      <c r="BI808" s="232"/>
      <c r="BJ808" s="796"/>
      <c r="BK808" s="797"/>
      <c r="BL808" s="687"/>
      <c r="BM808" s="799"/>
      <c r="BN808" s="800"/>
      <c r="BO808" s="825"/>
      <c r="BP808" s="802"/>
      <c r="BQ808" s="803"/>
    </row>
    <row r="809" spans="1:69">
      <c r="A809" s="20">
        <v>2</v>
      </c>
      <c r="B809" s="20">
        <v>4</v>
      </c>
      <c r="C809" s="21" t="s">
        <v>126</v>
      </c>
      <c r="D809" s="22" t="s">
        <v>3582</v>
      </c>
      <c r="E809" s="21" t="s">
        <v>3583</v>
      </c>
      <c r="F809" s="23">
        <v>1568</v>
      </c>
      <c r="G809" s="24">
        <v>23520</v>
      </c>
      <c r="H809" s="25"/>
      <c r="I809" s="26">
        <v>45229</v>
      </c>
      <c r="J809" s="27">
        <v>59</v>
      </c>
      <c r="K809" s="28">
        <v>3</v>
      </c>
      <c r="L809" s="26">
        <v>45226</v>
      </c>
      <c r="M809" s="29"/>
      <c r="N809" s="30" t="s">
        <v>95</v>
      </c>
      <c r="O809" s="12" t="s">
        <v>52</v>
      </c>
      <c r="P809" s="2" t="s">
        <v>112</v>
      </c>
      <c r="Q809" s="66" t="s">
        <v>84</v>
      </c>
      <c r="R809" s="13" t="s">
        <v>55</v>
      </c>
      <c r="S809" s="35" t="s">
        <v>3552</v>
      </c>
      <c r="T809" s="36"/>
      <c r="U809" s="67" t="s">
        <v>32893</v>
      </c>
      <c r="V809" s="67" t="s">
        <v>32547</v>
      </c>
      <c r="W809" s="67" t="s">
        <v>32894</v>
      </c>
      <c r="X809" s="68">
        <v>1568</v>
      </c>
      <c r="Y809" s="69">
        <v>24304</v>
      </c>
      <c r="Z809" s="67" t="s">
        <v>32895</v>
      </c>
      <c r="BH809" s="85"/>
      <c r="BI809" s="86"/>
      <c r="BJ809" s="804"/>
      <c r="BK809" s="805"/>
      <c r="BL809" s="687"/>
      <c r="BM809" s="806"/>
      <c r="BN809" s="800"/>
      <c r="BO809" s="825"/>
      <c r="BP809" s="809"/>
      <c r="BQ809" s="803"/>
    </row>
    <row r="810" spans="1:69">
      <c r="A810" s="20">
        <v>2</v>
      </c>
      <c r="B810" s="20">
        <v>5</v>
      </c>
      <c r="C810" s="21" t="s">
        <v>48</v>
      </c>
      <c r="D810" s="22" t="s">
        <v>3584</v>
      </c>
      <c r="E810" s="21" t="s">
        <v>32896</v>
      </c>
      <c r="F810" s="23">
        <v>1980</v>
      </c>
      <c r="G810" s="24">
        <v>23760</v>
      </c>
      <c r="H810" s="25" t="s">
        <v>3585</v>
      </c>
      <c r="I810" s="26">
        <v>45229</v>
      </c>
      <c r="J810" s="27" t="s">
        <v>32897</v>
      </c>
      <c r="K810" s="28">
        <v>2</v>
      </c>
      <c r="L810" s="26">
        <v>45226</v>
      </c>
      <c r="M810" s="29"/>
      <c r="N810" s="30" t="s">
        <v>32898</v>
      </c>
      <c r="O810" s="31" t="s">
        <v>52</v>
      </c>
      <c r="P810" s="21" t="s">
        <v>186</v>
      </c>
      <c r="Q810" s="66" t="s">
        <v>54</v>
      </c>
      <c r="R810" s="13" t="s">
        <v>55</v>
      </c>
      <c r="S810" s="35" t="s">
        <v>3586</v>
      </c>
      <c r="T810" s="36"/>
      <c r="U810" s="67" t="s">
        <v>32899</v>
      </c>
      <c r="V810" s="67" t="s">
        <v>32900</v>
      </c>
      <c r="W810" s="67" t="s">
        <v>32901</v>
      </c>
      <c r="X810" s="68">
        <v>1980</v>
      </c>
      <c r="Y810" s="69">
        <v>24734.16</v>
      </c>
      <c r="Z810" s="67" t="s">
        <v>32895</v>
      </c>
      <c r="BH810" s="85"/>
      <c r="BI810" s="86"/>
      <c r="BJ810" s="804"/>
      <c r="BK810" s="805"/>
      <c r="BL810" s="687"/>
      <c r="BM810" s="806"/>
      <c r="BN810" s="807"/>
      <c r="BO810" s="85"/>
      <c r="BP810" s="809"/>
      <c r="BQ810" s="803"/>
    </row>
    <row r="811" spans="1:69" ht="45">
      <c r="A811" s="20">
        <v>2</v>
      </c>
      <c r="B811" s="20">
        <v>6</v>
      </c>
      <c r="C811" s="21" t="s">
        <v>48</v>
      </c>
      <c r="D811" s="22" t="s">
        <v>3587</v>
      </c>
      <c r="E811" s="21" t="s">
        <v>3588</v>
      </c>
      <c r="F811" s="23">
        <v>1979</v>
      </c>
      <c r="G811" s="24">
        <f>F811*12</f>
        <v>23748</v>
      </c>
      <c r="H811" s="25" t="s">
        <v>3585</v>
      </c>
      <c r="I811" s="26">
        <v>45229</v>
      </c>
      <c r="J811" s="27" t="s">
        <v>32902</v>
      </c>
      <c r="K811" s="28">
        <v>4</v>
      </c>
      <c r="L811" s="26">
        <v>45226</v>
      </c>
      <c r="M811" s="29"/>
      <c r="N811" s="30" t="s">
        <v>32903</v>
      </c>
      <c r="O811" s="31" t="s">
        <v>52</v>
      </c>
      <c r="P811" s="32" t="s">
        <v>32904</v>
      </c>
      <c r="Q811" s="66" t="s">
        <v>54</v>
      </c>
      <c r="R811" s="34" t="s">
        <v>55</v>
      </c>
      <c r="S811" s="35" t="s">
        <v>32905</v>
      </c>
      <c r="T811" s="36"/>
      <c r="U811" s="67" t="s">
        <v>32906</v>
      </c>
      <c r="V811" s="67" t="s">
        <v>32900</v>
      </c>
      <c r="W811" s="67" t="s">
        <v>32907</v>
      </c>
      <c r="X811" s="68">
        <v>1979</v>
      </c>
      <c r="Y811" s="69">
        <v>24721.668000000001</v>
      </c>
      <c r="Z811" s="67" t="s">
        <v>32895</v>
      </c>
      <c r="BH811" s="85"/>
      <c r="BI811" s="86"/>
      <c r="BJ811" s="804"/>
      <c r="BK811" s="805"/>
      <c r="BL811" s="687"/>
      <c r="BM811" s="806"/>
      <c r="BN811" s="807"/>
      <c r="BO811" s="808"/>
      <c r="BP811" s="809"/>
      <c r="BQ811" s="810"/>
    </row>
    <row r="812" spans="1:69" ht="45">
      <c r="A812" s="20">
        <v>2</v>
      </c>
      <c r="B812" s="20">
        <v>7</v>
      </c>
      <c r="C812" s="21" t="s">
        <v>48</v>
      </c>
      <c r="D812" s="22" t="s">
        <v>32908</v>
      </c>
      <c r="E812" s="21" t="s">
        <v>3589</v>
      </c>
      <c r="F812" s="23">
        <v>1980</v>
      </c>
      <c r="G812" s="24">
        <v>23760</v>
      </c>
      <c r="H812" s="25" t="s">
        <v>51</v>
      </c>
      <c r="I812" s="26">
        <v>45229</v>
      </c>
      <c r="J812" s="27" t="s">
        <v>32909</v>
      </c>
      <c r="K812" s="28">
        <v>2</v>
      </c>
      <c r="L812" s="26">
        <v>45226</v>
      </c>
      <c r="M812" s="29"/>
      <c r="N812" s="30" t="s">
        <v>32903</v>
      </c>
      <c r="O812" s="31" t="s">
        <v>52</v>
      </c>
      <c r="P812" s="32" t="s">
        <v>32910</v>
      </c>
      <c r="Q812" s="66" t="s">
        <v>54</v>
      </c>
      <c r="R812" s="34" t="s">
        <v>55</v>
      </c>
      <c r="S812" s="35" t="s">
        <v>32911</v>
      </c>
      <c r="T812" s="36"/>
      <c r="U812" s="67" t="s">
        <v>32908</v>
      </c>
      <c r="V812" s="67" t="s">
        <v>32900</v>
      </c>
      <c r="W812" s="67" t="s">
        <v>32912</v>
      </c>
      <c r="X812" s="68">
        <v>1980</v>
      </c>
      <c r="Y812" s="69">
        <v>24948</v>
      </c>
      <c r="Z812" s="67" t="s">
        <v>32895</v>
      </c>
      <c r="BH812" s="85"/>
      <c r="BI812" s="86"/>
      <c r="BJ812" s="804"/>
      <c r="BK812" s="805"/>
      <c r="BL812" s="687"/>
      <c r="BM812" s="806"/>
      <c r="BN812" s="807"/>
      <c r="BO812" s="808"/>
      <c r="BP812" s="809"/>
      <c r="BQ812" s="810"/>
    </row>
    <row r="813" spans="1:69" ht="45">
      <c r="A813" s="20">
        <v>2</v>
      </c>
      <c r="B813" s="20">
        <v>8</v>
      </c>
      <c r="C813" s="21" t="s">
        <v>48</v>
      </c>
      <c r="D813" s="22" t="s">
        <v>3590</v>
      </c>
      <c r="E813" s="21" t="s">
        <v>3591</v>
      </c>
      <c r="F813" s="23">
        <v>1869</v>
      </c>
      <c r="G813" s="24">
        <v>22428</v>
      </c>
      <c r="H813" s="25" t="s">
        <v>168</v>
      </c>
      <c r="I813" s="26">
        <v>45229</v>
      </c>
      <c r="J813" s="27" t="s">
        <v>30802</v>
      </c>
      <c r="K813" s="28">
        <v>3</v>
      </c>
      <c r="L813" s="26">
        <v>45226</v>
      </c>
      <c r="M813" s="29"/>
      <c r="N813" s="30" t="s">
        <v>32913</v>
      </c>
      <c r="O813" s="31" t="s">
        <v>52</v>
      </c>
      <c r="P813" s="32" t="s">
        <v>32914</v>
      </c>
      <c r="Q813" s="66" t="s">
        <v>54</v>
      </c>
      <c r="R813" s="34" t="s">
        <v>55</v>
      </c>
      <c r="S813" s="35" t="s">
        <v>32915</v>
      </c>
      <c r="T813" s="36"/>
      <c r="U813" s="67" t="s">
        <v>32916</v>
      </c>
      <c r="V813" s="67" t="s">
        <v>32900</v>
      </c>
      <c r="W813" s="67" t="s">
        <v>32917</v>
      </c>
      <c r="X813" s="68">
        <v>1869</v>
      </c>
      <c r="Y813" s="69">
        <v>23347.547999999999</v>
      </c>
      <c r="Z813" s="67" t="s">
        <v>32895</v>
      </c>
      <c r="BH813" s="85"/>
      <c r="BI813" s="86"/>
      <c r="BJ813" s="804"/>
      <c r="BK813" s="805"/>
      <c r="BL813" s="687"/>
      <c r="BM813" s="806"/>
      <c r="BN813" s="807"/>
      <c r="BO813" s="808"/>
      <c r="BP813" s="809"/>
      <c r="BQ813" s="810"/>
    </row>
    <row r="814" spans="1:69">
      <c r="A814" s="20">
        <v>2</v>
      </c>
      <c r="B814" s="20">
        <v>9</v>
      </c>
      <c r="C814" s="21" t="s">
        <v>145</v>
      </c>
      <c r="D814" s="22" t="s">
        <v>3592</v>
      </c>
      <c r="E814" s="21" t="s">
        <v>3593</v>
      </c>
      <c r="F814" s="23">
        <v>1951</v>
      </c>
      <c r="G814" s="24">
        <v>23412</v>
      </c>
      <c r="H814" s="25"/>
      <c r="I814" s="26">
        <v>45229</v>
      </c>
      <c r="J814" s="824">
        <v>81</v>
      </c>
      <c r="K814" s="28">
        <v>4</v>
      </c>
      <c r="L814" s="7">
        <v>45227</v>
      </c>
      <c r="M814" s="29"/>
      <c r="N814" s="30" t="s">
        <v>181</v>
      </c>
      <c r="O814" s="31" t="s">
        <v>52</v>
      </c>
      <c r="P814" s="21" t="s">
        <v>186</v>
      </c>
      <c r="Q814" s="66" t="s">
        <v>54</v>
      </c>
      <c r="R814" s="34" t="s">
        <v>55</v>
      </c>
      <c r="S814" s="35" t="s">
        <v>3594</v>
      </c>
      <c r="T814" s="36"/>
      <c r="U814" s="67" t="s">
        <v>32918</v>
      </c>
      <c r="V814" s="67" t="s">
        <v>32900</v>
      </c>
      <c r="W814" s="67" t="s">
        <v>32919</v>
      </c>
      <c r="X814" s="68">
        <v>1951</v>
      </c>
      <c r="Y814" s="69">
        <v>24606.011999999999</v>
      </c>
      <c r="Z814" s="67" t="s">
        <v>32895</v>
      </c>
      <c r="BH814" s="85"/>
      <c r="BI814" s="86"/>
      <c r="BJ814" s="804"/>
      <c r="BK814" s="805"/>
      <c r="BL814" s="687"/>
      <c r="BM814" s="806"/>
      <c r="BN814" s="807"/>
      <c r="BO814" s="85"/>
      <c r="BP814" s="809"/>
      <c r="BQ814" s="810"/>
    </row>
    <row r="815" spans="1:69" ht="45">
      <c r="A815" s="20">
        <v>2</v>
      </c>
      <c r="B815" s="20">
        <v>10</v>
      </c>
      <c r="C815" s="21" t="s">
        <v>145</v>
      </c>
      <c r="D815" s="22" t="s">
        <v>3595</v>
      </c>
      <c r="E815" s="21" t="s">
        <v>3596</v>
      </c>
      <c r="F815" s="23">
        <v>1985</v>
      </c>
      <c r="G815" s="24">
        <v>23820</v>
      </c>
      <c r="H815" s="25"/>
      <c r="I815" s="26">
        <v>45229</v>
      </c>
      <c r="J815" s="43" t="s">
        <v>32920</v>
      </c>
      <c r="K815" s="28">
        <v>4</v>
      </c>
      <c r="L815" s="7">
        <v>45227</v>
      </c>
      <c r="M815" s="29"/>
      <c r="N815" s="30" t="s">
        <v>32921</v>
      </c>
      <c r="O815" s="31" t="s">
        <v>52</v>
      </c>
      <c r="P815" s="32" t="s">
        <v>32922</v>
      </c>
      <c r="Q815" s="66" t="s">
        <v>54</v>
      </c>
      <c r="R815" s="34" t="s">
        <v>55</v>
      </c>
      <c r="S815" s="35" t="s">
        <v>32923</v>
      </c>
      <c r="T815" s="36"/>
      <c r="U815" s="22" t="s">
        <v>32924</v>
      </c>
      <c r="V815" s="67" t="s">
        <v>32900</v>
      </c>
      <c r="W815" s="67" t="s">
        <v>32925</v>
      </c>
      <c r="X815" s="68">
        <v>1985</v>
      </c>
      <c r="Y815" s="69">
        <v>24796.62</v>
      </c>
      <c r="Z815" s="67" t="s">
        <v>32895</v>
      </c>
      <c r="BH815" s="85"/>
      <c r="BI815" s="86"/>
      <c r="BJ815" s="804"/>
      <c r="BK815" s="805"/>
      <c r="BL815" s="687"/>
      <c r="BM815" s="806"/>
      <c r="BN815" s="807"/>
      <c r="BO815" s="808"/>
      <c r="BP815" s="809"/>
      <c r="BQ815" s="810"/>
    </row>
    <row r="816" spans="1:69">
      <c r="A816" s="1">
        <v>2</v>
      </c>
      <c r="B816" s="20">
        <v>11</v>
      </c>
      <c r="C816" s="2" t="s">
        <v>126</v>
      </c>
      <c r="D816" s="22" t="s">
        <v>3597</v>
      </c>
      <c r="E816" s="2" t="s">
        <v>3598</v>
      </c>
      <c r="F816" s="4">
        <v>1568</v>
      </c>
      <c r="G816" s="5">
        <v>23520</v>
      </c>
      <c r="H816" s="6"/>
      <c r="I816" s="26">
        <v>45229</v>
      </c>
      <c r="J816" s="824" t="s">
        <v>1106</v>
      </c>
      <c r="K816" s="9">
        <v>1</v>
      </c>
      <c r="L816" s="7">
        <v>45227</v>
      </c>
      <c r="M816" s="10"/>
      <c r="N816" s="11" t="s">
        <v>95</v>
      </c>
      <c r="O816" s="12" t="s">
        <v>52</v>
      </c>
      <c r="P816" s="2" t="s">
        <v>112</v>
      </c>
      <c r="Q816" s="66" t="s">
        <v>84</v>
      </c>
      <c r="R816" s="13" t="s">
        <v>55</v>
      </c>
      <c r="S816" s="14" t="s">
        <v>3599</v>
      </c>
      <c r="T816" s="15"/>
      <c r="U816" s="67" t="s">
        <v>32926</v>
      </c>
      <c r="V816" s="67" t="s">
        <v>32547</v>
      </c>
      <c r="W816" s="67" t="s">
        <v>32927</v>
      </c>
      <c r="X816" s="68">
        <v>1568</v>
      </c>
      <c r="Y816" s="69">
        <v>24304</v>
      </c>
      <c r="Z816" s="67" t="s">
        <v>32895</v>
      </c>
      <c r="BH816" s="825"/>
      <c r="BI816" s="86"/>
      <c r="BJ816" s="796"/>
      <c r="BK816" s="797"/>
      <c r="BL816" s="687"/>
      <c r="BM816" s="799"/>
      <c r="BN816" s="800"/>
      <c r="BO816" s="825"/>
      <c r="BP816" s="809"/>
      <c r="BQ816" s="803"/>
    </row>
    <row r="817" spans="1:69">
      <c r="A817" s="20">
        <v>1</v>
      </c>
      <c r="B817" s="20">
        <v>1</v>
      </c>
      <c r="C817" s="21" t="s">
        <v>506</v>
      </c>
      <c r="D817" s="22" t="s">
        <v>3600</v>
      </c>
      <c r="E817" s="21" t="s">
        <v>3601</v>
      </c>
      <c r="F817" s="23">
        <v>1960</v>
      </c>
      <c r="G817" s="24">
        <v>23520</v>
      </c>
      <c r="H817" s="25"/>
      <c r="I817" s="26">
        <v>45230</v>
      </c>
      <c r="J817" s="824" t="s">
        <v>1075</v>
      </c>
      <c r="K817" s="28">
        <v>2</v>
      </c>
      <c r="L817" s="26">
        <v>45226</v>
      </c>
      <c r="M817" s="29"/>
      <c r="N817" s="11" t="s">
        <v>82</v>
      </c>
      <c r="O817" s="31" t="s">
        <v>52</v>
      </c>
      <c r="P817" s="32" t="s">
        <v>83</v>
      </c>
      <c r="Q817" s="66" t="s">
        <v>84</v>
      </c>
      <c r="R817" s="34" t="s">
        <v>55</v>
      </c>
      <c r="S817" s="35" t="s">
        <v>3602</v>
      </c>
      <c r="T817" s="36"/>
      <c r="U817" s="67" t="s">
        <v>32928</v>
      </c>
      <c r="V817" s="67" t="s">
        <v>32888</v>
      </c>
      <c r="W817" s="67" t="s">
        <v>32929</v>
      </c>
      <c r="X817" s="68">
        <v>1960</v>
      </c>
      <c r="Y817" s="69">
        <v>24500</v>
      </c>
      <c r="Z817" s="67" t="s">
        <v>32890</v>
      </c>
      <c r="BH817" s="85"/>
      <c r="BI817" s="86"/>
      <c r="BJ817" s="804"/>
      <c r="BK817" s="805"/>
      <c r="BL817" s="687"/>
      <c r="BM817" s="799"/>
      <c r="BN817" s="807"/>
      <c r="BO817" s="808"/>
      <c r="BP817" s="809"/>
      <c r="BQ817" s="810"/>
    </row>
    <row r="818" spans="1:69">
      <c r="A818" s="1">
        <v>1</v>
      </c>
      <c r="B818" s="20">
        <v>2</v>
      </c>
      <c r="C818" s="2" t="s">
        <v>506</v>
      </c>
      <c r="D818" s="3" t="s">
        <v>3603</v>
      </c>
      <c r="E818" s="2" t="s">
        <v>3604</v>
      </c>
      <c r="F818" s="4">
        <v>1960</v>
      </c>
      <c r="G818" s="5">
        <v>23520</v>
      </c>
      <c r="H818" s="6"/>
      <c r="I818" s="26">
        <v>45230</v>
      </c>
      <c r="J818" s="76" t="s">
        <v>1087</v>
      </c>
      <c r="K818" s="9">
        <v>3</v>
      </c>
      <c r="L818" s="26">
        <v>45226</v>
      </c>
      <c r="M818" s="10"/>
      <c r="N818" s="11" t="s">
        <v>82</v>
      </c>
      <c r="O818" s="12" t="s">
        <v>52</v>
      </c>
      <c r="P818" s="2" t="s">
        <v>83</v>
      </c>
      <c r="Q818" s="49" t="s">
        <v>84</v>
      </c>
      <c r="R818" s="13" t="s">
        <v>55</v>
      </c>
      <c r="S818" s="14" t="s">
        <v>3605</v>
      </c>
      <c r="T818" s="15"/>
      <c r="U818" s="67" t="s">
        <v>32930</v>
      </c>
      <c r="V818" s="67" t="s">
        <v>32888</v>
      </c>
      <c r="W818" s="67" t="s">
        <v>32931</v>
      </c>
      <c r="X818" s="68">
        <v>1960</v>
      </c>
      <c r="Y818" s="69">
        <v>24500</v>
      </c>
      <c r="Z818" s="67" t="s">
        <v>32890</v>
      </c>
      <c r="BH818" s="825"/>
      <c r="BI818" s="232"/>
      <c r="BJ818" s="796"/>
      <c r="BK818" s="797"/>
      <c r="BL818" s="687"/>
      <c r="BM818" s="799"/>
      <c r="BN818" s="800"/>
      <c r="BO818" s="825"/>
      <c r="BP818" s="802"/>
      <c r="BQ818" s="803"/>
    </row>
    <row r="819" spans="1:69">
      <c r="A819" s="20">
        <v>1</v>
      </c>
      <c r="B819" s="20">
        <v>3</v>
      </c>
      <c r="C819" s="21" t="s">
        <v>59</v>
      </c>
      <c r="D819" s="22" t="s">
        <v>32932</v>
      </c>
      <c r="E819" s="21" t="s">
        <v>3606</v>
      </c>
      <c r="F819" s="23">
        <v>1925</v>
      </c>
      <c r="G819" s="24">
        <v>23100</v>
      </c>
      <c r="H819" s="25"/>
      <c r="I819" s="26">
        <v>45230</v>
      </c>
      <c r="J819" s="75" t="s">
        <v>32933</v>
      </c>
      <c r="K819" s="28">
        <v>2</v>
      </c>
      <c r="L819" s="26">
        <v>45227</v>
      </c>
      <c r="M819" s="29"/>
      <c r="N819" s="30" t="s">
        <v>604</v>
      </c>
      <c r="O819" s="31" t="s">
        <v>52</v>
      </c>
      <c r="P819" s="32" t="s">
        <v>63</v>
      </c>
      <c r="Q819" s="66" t="s">
        <v>54</v>
      </c>
      <c r="R819" s="34" t="s">
        <v>64</v>
      </c>
      <c r="S819" s="35" t="s">
        <v>3607</v>
      </c>
      <c r="T819" s="36"/>
      <c r="U819" s="67" t="s">
        <v>32932</v>
      </c>
      <c r="V819" s="67" t="s">
        <v>32934</v>
      </c>
      <c r="W819" s="67" t="s">
        <v>32935</v>
      </c>
      <c r="X819" s="68">
        <v>1925</v>
      </c>
      <c r="Y819" s="69">
        <v>24640</v>
      </c>
      <c r="Z819" s="67" t="s">
        <v>32936</v>
      </c>
      <c r="BH819" s="85"/>
      <c r="BI819" s="86"/>
      <c r="BJ819" s="804"/>
      <c r="BK819" s="805"/>
      <c r="BL819" s="687"/>
      <c r="BM819" s="806"/>
      <c r="BN819" s="807"/>
      <c r="BO819" s="808"/>
      <c r="BP819" s="809"/>
      <c r="BQ819" s="810"/>
    </row>
    <row r="820" spans="1:69" ht="45">
      <c r="A820" s="20">
        <v>1</v>
      </c>
      <c r="B820" s="20">
        <v>4</v>
      </c>
      <c r="C820" s="21" t="s">
        <v>130</v>
      </c>
      <c r="D820" s="22" t="s">
        <v>3608</v>
      </c>
      <c r="E820" s="21" t="s">
        <v>3609</v>
      </c>
      <c r="F820" s="23">
        <v>1920</v>
      </c>
      <c r="G820" s="24">
        <v>23040</v>
      </c>
      <c r="H820" s="25"/>
      <c r="I820" s="26">
        <v>45230</v>
      </c>
      <c r="J820" s="43" t="s">
        <v>32937</v>
      </c>
      <c r="K820" s="28" t="s">
        <v>32938</v>
      </c>
      <c r="L820" s="7">
        <v>45227</v>
      </c>
      <c r="M820" s="44" t="s">
        <v>32939</v>
      </c>
      <c r="N820" s="30" t="s">
        <v>32940</v>
      </c>
      <c r="O820" s="31" t="s">
        <v>52</v>
      </c>
      <c r="P820" s="32" t="s">
        <v>32941</v>
      </c>
      <c r="Q820" s="66" t="s">
        <v>54</v>
      </c>
      <c r="R820" s="34" t="s">
        <v>64</v>
      </c>
      <c r="S820" s="35" t="s">
        <v>3610</v>
      </c>
      <c r="T820" s="36"/>
      <c r="U820" s="67" t="s">
        <v>3608</v>
      </c>
      <c r="V820" s="67" t="s">
        <v>3611</v>
      </c>
      <c r="W820" s="67" t="s">
        <v>3612</v>
      </c>
      <c r="X820" s="68">
        <v>1920</v>
      </c>
      <c r="Y820" s="69">
        <v>24000</v>
      </c>
      <c r="Z820" s="67" t="s">
        <v>3613</v>
      </c>
      <c r="BH820" s="85"/>
      <c r="BI820" s="86"/>
      <c r="BJ820" s="804"/>
      <c r="BK820" s="805"/>
      <c r="BL820" s="687"/>
      <c r="BM820" s="806"/>
      <c r="BN820" s="807"/>
      <c r="BO820" s="808"/>
      <c r="BP820" s="809"/>
      <c r="BQ820" s="810"/>
    </row>
    <row r="821" spans="1:69">
      <c r="A821" s="20">
        <v>1</v>
      </c>
      <c r="B821" s="20">
        <v>5</v>
      </c>
      <c r="C821" s="21" t="s">
        <v>130</v>
      </c>
      <c r="D821" s="22" t="s">
        <v>3614</v>
      </c>
      <c r="E821" s="21" t="s">
        <v>3615</v>
      </c>
      <c r="F821" s="23">
        <v>1960</v>
      </c>
      <c r="G821" s="24">
        <v>23520</v>
      </c>
      <c r="H821" s="25"/>
      <c r="I821" s="7">
        <v>45230</v>
      </c>
      <c r="J821" s="824" t="s">
        <v>1203</v>
      </c>
      <c r="K821" s="28">
        <v>4</v>
      </c>
      <c r="L821" s="26">
        <v>45227</v>
      </c>
      <c r="M821" s="29"/>
      <c r="N821" s="30" t="s">
        <v>82</v>
      </c>
      <c r="O821" s="31" t="s">
        <v>52</v>
      </c>
      <c r="P821" s="32" t="s">
        <v>83</v>
      </c>
      <c r="Q821" s="66" t="s">
        <v>84</v>
      </c>
      <c r="R821" s="34" t="s">
        <v>55</v>
      </c>
      <c r="S821" s="35" t="s">
        <v>3616</v>
      </c>
      <c r="T821" s="36"/>
      <c r="U821" s="67" t="s">
        <v>3614</v>
      </c>
      <c r="V821" s="67" t="s">
        <v>107</v>
      </c>
      <c r="W821" s="67" t="s">
        <v>3617</v>
      </c>
      <c r="X821" s="68">
        <v>1960</v>
      </c>
      <c r="Y821" s="69">
        <v>24500</v>
      </c>
      <c r="Z821" s="67" t="s">
        <v>3618</v>
      </c>
      <c r="BH821" s="85"/>
      <c r="BI821" s="86"/>
      <c r="BJ821" s="804"/>
      <c r="BK821" s="805"/>
      <c r="BL821" s="688"/>
      <c r="BM821" s="806"/>
      <c r="BN821" s="807"/>
      <c r="BO821" s="808"/>
      <c r="BP821" s="809"/>
      <c r="BQ821" s="810"/>
    </row>
    <row r="822" spans="1:69">
      <c r="A822" s="20">
        <v>1</v>
      </c>
      <c r="B822" s="20">
        <v>6</v>
      </c>
      <c r="C822" s="21" t="s">
        <v>130</v>
      </c>
      <c r="D822" s="22" t="s">
        <v>3619</v>
      </c>
      <c r="E822" s="21" t="s">
        <v>3620</v>
      </c>
      <c r="F822" s="23">
        <v>1568</v>
      </c>
      <c r="G822" s="24">
        <v>23520</v>
      </c>
      <c r="H822" s="25"/>
      <c r="I822" s="26">
        <v>45230</v>
      </c>
      <c r="J822" s="80" t="s">
        <v>1208</v>
      </c>
      <c r="K822" s="28">
        <v>4</v>
      </c>
      <c r="L822" s="26">
        <v>45227</v>
      </c>
      <c r="M822" s="44"/>
      <c r="N822" s="30" t="s">
        <v>95</v>
      </c>
      <c r="O822" s="31" t="s">
        <v>52</v>
      </c>
      <c r="P822" s="32" t="s">
        <v>112</v>
      </c>
      <c r="Q822" s="66" t="s">
        <v>84</v>
      </c>
      <c r="R822" s="34" t="s">
        <v>55</v>
      </c>
      <c r="S822" s="35" t="s">
        <v>3621</v>
      </c>
      <c r="T822" s="36"/>
      <c r="U822" s="67" t="s">
        <v>3619</v>
      </c>
      <c r="V822" s="67" t="s">
        <v>107</v>
      </c>
      <c r="W822" s="67" t="s">
        <v>3622</v>
      </c>
      <c r="X822" s="68">
        <v>1568</v>
      </c>
      <c r="Y822" s="69">
        <v>24304</v>
      </c>
      <c r="Z822" s="67" t="s">
        <v>3618</v>
      </c>
      <c r="BH822" s="85"/>
      <c r="BI822" s="86"/>
      <c r="BJ822" s="804"/>
      <c r="BK822" s="805"/>
      <c r="BL822" s="687"/>
      <c r="BM822" s="806"/>
      <c r="BN822" s="807"/>
      <c r="BO822" s="808"/>
      <c r="BP822" s="809"/>
      <c r="BQ822" s="810"/>
    </row>
    <row r="823" spans="1:69">
      <c r="A823" s="20">
        <v>1</v>
      </c>
      <c r="B823" s="20">
        <v>7</v>
      </c>
      <c r="C823" s="21" t="s">
        <v>589</v>
      </c>
      <c r="D823" s="22" t="s">
        <v>3623</v>
      </c>
      <c r="E823" s="21" t="s">
        <v>3624</v>
      </c>
      <c r="F823" s="23">
        <v>1958</v>
      </c>
      <c r="G823" s="24">
        <v>23496</v>
      </c>
      <c r="H823" s="25"/>
      <c r="I823" s="26">
        <v>45230</v>
      </c>
      <c r="J823" s="27" t="s">
        <v>1121</v>
      </c>
      <c r="K823" s="9">
        <v>3</v>
      </c>
      <c r="L823" s="26">
        <v>45227</v>
      </c>
      <c r="M823" s="29" t="s">
        <v>32588</v>
      </c>
      <c r="N823" s="30" t="s">
        <v>152</v>
      </c>
      <c r="O823" s="31" t="s">
        <v>52</v>
      </c>
      <c r="P823" s="21" t="s">
        <v>32608</v>
      </c>
      <c r="Q823" s="66"/>
      <c r="R823" s="34" t="s">
        <v>55</v>
      </c>
      <c r="S823" s="35" t="s">
        <v>3625</v>
      </c>
      <c r="T823" s="36"/>
      <c r="U823" s="22" t="s">
        <v>3623</v>
      </c>
      <c r="V823" s="67" t="s">
        <v>32900</v>
      </c>
      <c r="W823" s="67" t="s">
        <v>32942</v>
      </c>
      <c r="X823" s="68">
        <v>1958</v>
      </c>
      <c r="Y823" s="69">
        <v>24583.31</v>
      </c>
      <c r="Z823" s="67" t="s">
        <v>32943</v>
      </c>
      <c r="BH823" s="85"/>
      <c r="BI823" s="86"/>
      <c r="BJ823" s="804"/>
      <c r="BK823" s="805"/>
      <c r="BL823" s="687"/>
      <c r="BM823" s="806"/>
      <c r="BN823" s="807"/>
      <c r="BO823" s="85"/>
      <c r="BP823" s="809"/>
      <c r="BQ823" s="810"/>
    </row>
    <row r="824" spans="1:69">
      <c r="A824" s="1">
        <v>1</v>
      </c>
      <c r="B824" s="20">
        <v>8</v>
      </c>
      <c r="C824" s="2" t="s">
        <v>589</v>
      </c>
      <c r="D824" s="22" t="s">
        <v>3626</v>
      </c>
      <c r="E824" s="2" t="s">
        <v>3627</v>
      </c>
      <c r="F824" s="4">
        <v>1958</v>
      </c>
      <c r="G824" s="5">
        <v>23496</v>
      </c>
      <c r="H824" s="6"/>
      <c r="I824" s="26">
        <v>45230</v>
      </c>
      <c r="J824" s="824">
        <v>80</v>
      </c>
      <c r="K824" s="28">
        <v>2</v>
      </c>
      <c r="L824" s="7">
        <v>45227</v>
      </c>
      <c r="M824" s="29" t="s">
        <v>32606</v>
      </c>
      <c r="N824" s="11" t="s">
        <v>152</v>
      </c>
      <c r="O824" s="12" t="s">
        <v>52</v>
      </c>
      <c r="P824" s="21" t="s">
        <v>32608</v>
      </c>
      <c r="Q824" s="49"/>
      <c r="R824" s="13" t="s">
        <v>55</v>
      </c>
      <c r="S824" s="14" t="s">
        <v>3628</v>
      </c>
      <c r="T824" s="15"/>
      <c r="U824" s="22" t="s">
        <v>3626</v>
      </c>
      <c r="V824" s="67" t="s">
        <v>32900</v>
      </c>
      <c r="W824" s="67" t="s">
        <v>32944</v>
      </c>
      <c r="X824" s="68">
        <v>1958</v>
      </c>
      <c r="Y824" s="69">
        <v>24583.32</v>
      </c>
      <c r="Z824" s="67" t="s">
        <v>32943</v>
      </c>
      <c r="BH824" s="825"/>
      <c r="BI824" s="86"/>
      <c r="BJ824" s="796"/>
      <c r="BK824" s="797"/>
      <c r="BL824" s="687"/>
      <c r="BM824" s="799"/>
      <c r="BN824" s="800"/>
      <c r="BO824" s="85"/>
      <c r="BP824" s="802"/>
      <c r="BQ824" s="803"/>
    </row>
    <row r="825" spans="1:69">
      <c r="A825" s="20">
        <v>1</v>
      </c>
      <c r="B825" s="20">
        <v>9</v>
      </c>
      <c r="C825" s="21" t="s">
        <v>589</v>
      </c>
      <c r="D825" s="22" t="s">
        <v>3629</v>
      </c>
      <c r="E825" s="21" t="s">
        <v>3630</v>
      </c>
      <c r="F825" s="23">
        <v>1958</v>
      </c>
      <c r="G825" s="24">
        <v>23496</v>
      </c>
      <c r="H825" s="25"/>
      <c r="I825" s="26">
        <v>45230</v>
      </c>
      <c r="J825" s="824" t="s">
        <v>1117</v>
      </c>
      <c r="K825" s="28">
        <v>4</v>
      </c>
      <c r="L825" s="26">
        <v>45227</v>
      </c>
      <c r="M825" s="29" t="s">
        <v>32606</v>
      </c>
      <c r="N825" s="30" t="s">
        <v>152</v>
      </c>
      <c r="O825" s="31" t="s">
        <v>52</v>
      </c>
      <c r="P825" s="32" t="s">
        <v>32608</v>
      </c>
      <c r="Q825" s="66"/>
      <c r="R825" s="34" t="s">
        <v>55</v>
      </c>
      <c r="S825" s="35" t="s">
        <v>3631</v>
      </c>
      <c r="T825" s="36"/>
      <c r="U825" s="22" t="s">
        <v>3629</v>
      </c>
      <c r="V825" s="67" t="s">
        <v>32900</v>
      </c>
      <c r="W825" s="67" t="s">
        <v>32945</v>
      </c>
      <c r="X825" s="68">
        <v>1958</v>
      </c>
      <c r="Y825" s="69">
        <v>24583.45</v>
      </c>
      <c r="Z825" s="67" t="s">
        <v>32943</v>
      </c>
      <c r="BH825" s="85"/>
      <c r="BI825" s="86"/>
      <c r="BJ825" s="804"/>
      <c r="BK825" s="805"/>
      <c r="BL825" s="687"/>
      <c r="BM825" s="806"/>
      <c r="BN825" s="807"/>
      <c r="BO825" s="808"/>
      <c r="BP825" s="809"/>
      <c r="BQ825" s="810"/>
    </row>
    <row r="826" spans="1:69">
      <c r="A826" s="1">
        <v>0</v>
      </c>
      <c r="B826" s="20">
        <v>2</v>
      </c>
      <c r="C826" s="2" t="s">
        <v>68</v>
      </c>
      <c r="D826" s="3" t="s">
        <v>3632</v>
      </c>
      <c r="E826" s="2" t="s">
        <v>3633</v>
      </c>
      <c r="F826" s="4">
        <v>1960</v>
      </c>
      <c r="G826" s="5">
        <v>23520</v>
      </c>
      <c r="H826" s="25"/>
      <c r="I826" s="7">
        <v>45231</v>
      </c>
      <c r="J826" s="824">
        <v>58</v>
      </c>
      <c r="K826" s="28">
        <v>3</v>
      </c>
      <c r="L826" s="79">
        <v>45226</v>
      </c>
      <c r="M826" s="10"/>
      <c r="N826" s="11" t="s">
        <v>95</v>
      </c>
      <c r="O826" s="12" t="s">
        <v>52</v>
      </c>
      <c r="P826" s="2" t="s">
        <v>83</v>
      </c>
      <c r="Q826" s="49" t="s">
        <v>84</v>
      </c>
      <c r="R826" s="13" t="s">
        <v>55</v>
      </c>
      <c r="S826" s="14" t="s">
        <v>3634</v>
      </c>
      <c r="T826" s="15"/>
      <c r="U826" s="81" t="s">
        <v>3632</v>
      </c>
      <c r="V826" s="81" t="s">
        <v>1078</v>
      </c>
      <c r="W826" s="81" t="s">
        <v>3635</v>
      </c>
      <c r="X826" s="82">
        <v>1960</v>
      </c>
      <c r="Y826" s="83">
        <v>24500</v>
      </c>
      <c r="Z826" s="81" t="s">
        <v>3636</v>
      </c>
      <c r="BH826" s="825"/>
      <c r="BI826" s="232"/>
      <c r="BJ826" s="796"/>
      <c r="BK826" s="805"/>
      <c r="BL826" s="688"/>
      <c r="BM826" s="799"/>
      <c r="BN826" s="800"/>
      <c r="BO826" s="825"/>
      <c r="BP826" s="802"/>
      <c r="BQ826" s="803"/>
    </row>
    <row r="827" spans="1:69">
      <c r="A827" s="20">
        <v>0</v>
      </c>
      <c r="B827" s="20">
        <v>3</v>
      </c>
      <c r="C827" s="21" t="s">
        <v>68</v>
      </c>
      <c r="D827" s="22" t="s">
        <v>32946</v>
      </c>
      <c r="E827" s="21" t="s">
        <v>3637</v>
      </c>
      <c r="F827" s="23">
        <v>1960</v>
      </c>
      <c r="G827" s="24">
        <v>23520</v>
      </c>
      <c r="H827" s="25"/>
      <c r="I827" s="7">
        <v>45231</v>
      </c>
      <c r="J827" s="824" t="s">
        <v>2454</v>
      </c>
      <c r="K827" s="28">
        <v>4</v>
      </c>
      <c r="L827" s="26">
        <v>45226</v>
      </c>
      <c r="M827" s="29"/>
      <c r="N827" s="30" t="s">
        <v>95</v>
      </c>
      <c r="O827" s="31" t="s">
        <v>52</v>
      </c>
      <c r="P827" s="32" t="s">
        <v>83</v>
      </c>
      <c r="Q827" s="66" t="s">
        <v>84</v>
      </c>
      <c r="R827" s="34" t="s">
        <v>55</v>
      </c>
      <c r="S827" s="35" t="s">
        <v>3638</v>
      </c>
      <c r="T827" s="36"/>
      <c r="U827" s="81" t="s">
        <v>3639</v>
      </c>
      <c r="V827" s="81" t="s">
        <v>1078</v>
      </c>
      <c r="W827" s="81" t="s">
        <v>3640</v>
      </c>
      <c r="X827" s="82">
        <v>1960</v>
      </c>
      <c r="Y827" s="83">
        <v>24500</v>
      </c>
      <c r="Z827" s="81" t="s">
        <v>3636</v>
      </c>
      <c r="BH827" s="85"/>
      <c r="BI827" s="86"/>
      <c r="BJ827" s="804"/>
      <c r="BK827" s="805"/>
      <c r="BL827" s="688"/>
      <c r="BM827" s="806"/>
      <c r="BN827" s="807"/>
      <c r="BO827" s="808"/>
      <c r="BP827" s="809"/>
      <c r="BQ827" s="810"/>
    </row>
    <row r="828" spans="1:69">
      <c r="A828" s="20">
        <v>0</v>
      </c>
      <c r="B828" s="20">
        <v>5</v>
      </c>
      <c r="C828" s="21" t="s">
        <v>68</v>
      </c>
      <c r="D828" s="22" t="s">
        <v>3641</v>
      </c>
      <c r="E828" s="21" t="s">
        <v>3642</v>
      </c>
      <c r="F828" s="23">
        <v>1917</v>
      </c>
      <c r="G828" s="24">
        <v>23004</v>
      </c>
      <c r="H828" s="25"/>
      <c r="I828" s="7">
        <v>45231</v>
      </c>
      <c r="J828" s="824" t="s">
        <v>1065</v>
      </c>
      <c r="K828" s="28">
        <v>4</v>
      </c>
      <c r="L828" s="26">
        <v>45226</v>
      </c>
      <c r="M828" s="29"/>
      <c r="N828" s="30" t="s">
        <v>82</v>
      </c>
      <c r="O828" s="31" t="s">
        <v>52</v>
      </c>
      <c r="P828" s="32" t="s">
        <v>83</v>
      </c>
      <c r="Q828" s="66" t="s">
        <v>84</v>
      </c>
      <c r="R828" s="34" t="s">
        <v>55</v>
      </c>
      <c r="S828" s="35" t="s">
        <v>3643</v>
      </c>
      <c r="T828" s="36"/>
      <c r="U828" s="81" t="s">
        <v>3641</v>
      </c>
      <c r="V828" s="81" t="s">
        <v>107</v>
      </c>
      <c r="W828" s="81" t="s">
        <v>3644</v>
      </c>
      <c r="X828" s="82">
        <v>1917</v>
      </c>
      <c r="Y828" s="83">
        <v>23962.5</v>
      </c>
      <c r="Z828" s="81" t="s">
        <v>3618</v>
      </c>
      <c r="BH828" s="85"/>
      <c r="BI828" s="86"/>
      <c r="BJ828" s="804"/>
      <c r="BK828" s="805"/>
      <c r="BL828" s="688"/>
      <c r="BM828" s="806"/>
      <c r="BN828" s="807"/>
      <c r="BO828" s="808"/>
      <c r="BP828" s="809"/>
      <c r="BQ828" s="810"/>
    </row>
    <row r="829" spans="1:69">
      <c r="A829" s="20">
        <v>0</v>
      </c>
      <c r="B829" s="20">
        <v>6</v>
      </c>
      <c r="C829" s="21" t="s">
        <v>68</v>
      </c>
      <c r="D829" s="22" t="s">
        <v>32947</v>
      </c>
      <c r="E829" s="21" t="s">
        <v>3645</v>
      </c>
      <c r="F829" s="23">
        <v>1960</v>
      </c>
      <c r="G829" s="24">
        <v>23520</v>
      </c>
      <c r="H829" s="25"/>
      <c r="I829" s="7">
        <v>45231</v>
      </c>
      <c r="J829" s="824" t="s">
        <v>1069</v>
      </c>
      <c r="K829" s="9">
        <v>3</v>
      </c>
      <c r="L829" s="26">
        <v>45226</v>
      </c>
      <c r="M829" s="29"/>
      <c r="N829" s="30" t="s">
        <v>95</v>
      </c>
      <c r="O829" s="31" t="s">
        <v>52</v>
      </c>
      <c r="P829" s="32" t="s">
        <v>83</v>
      </c>
      <c r="Q829" s="49" t="s">
        <v>84</v>
      </c>
      <c r="R829" s="34" t="s">
        <v>55</v>
      </c>
      <c r="S829" s="35" t="s">
        <v>3646</v>
      </c>
      <c r="T829" s="36"/>
      <c r="U829" s="81" t="s">
        <v>3647</v>
      </c>
      <c r="V829" s="81" t="s">
        <v>107</v>
      </c>
      <c r="W829" s="81" t="s">
        <v>3648</v>
      </c>
      <c r="X829" s="82">
        <v>1960</v>
      </c>
      <c r="Y829" s="83">
        <v>24500</v>
      </c>
      <c r="Z829" s="81" t="s">
        <v>3618</v>
      </c>
      <c r="BH829" s="85"/>
      <c r="BI829" s="86"/>
      <c r="BJ829" s="804"/>
      <c r="BK829" s="805"/>
      <c r="BL829" s="688"/>
      <c r="BM829" s="806"/>
      <c r="BN829" s="807"/>
      <c r="BO829" s="808"/>
      <c r="BP829" s="802"/>
      <c r="BQ829" s="810"/>
    </row>
    <row r="830" spans="1:69">
      <c r="A830" s="20">
        <v>0</v>
      </c>
      <c r="B830" s="20">
        <v>1</v>
      </c>
      <c r="C830" s="2" t="s">
        <v>68</v>
      </c>
      <c r="D830" s="22" t="s">
        <v>3649</v>
      </c>
      <c r="E830" s="21" t="s">
        <v>3650</v>
      </c>
      <c r="F830" s="23">
        <v>1917</v>
      </c>
      <c r="G830" s="24">
        <v>23004</v>
      </c>
      <c r="H830" s="25"/>
      <c r="I830" s="7">
        <v>45232</v>
      </c>
      <c r="J830" s="824" t="s">
        <v>1038</v>
      </c>
      <c r="K830" s="9">
        <v>2</v>
      </c>
      <c r="L830" s="79">
        <v>45226</v>
      </c>
      <c r="M830" s="29"/>
      <c r="N830" s="30" t="s">
        <v>82</v>
      </c>
      <c r="O830" s="31" t="s">
        <v>52</v>
      </c>
      <c r="P830" s="21" t="s">
        <v>83</v>
      </c>
      <c r="Q830" s="66" t="s">
        <v>84</v>
      </c>
      <c r="R830" s="34" t="s">
        <v>55</v>
      </c>
      <c r="S830" s="35" t="s">
        <v>3651</v>
      </c>
      <c r="T830" s="36"/>
      <c r="U830" s="81" t="s">
        <v>3649</v>
      </c>
      <c r="V830" s="81" t="s">
        <v>1078</v>
      </c>
      <c r="W830" s="81" t="s">
        <v>3652</v>
      </c>
      <c r="X830" s="82">
        <v>1917</v>
      </c>
      <c r="Y830" s="83">
        <v>23962.5</v>
      </c>
      <c r="Z830" s="81" t="s">
        <v>3636</v>
      </c>
      <c r="BH830" s="825"/>
      <c r="BI830" s="86"/>
      <c r="BJ830" s="804"/>
      <c r="BK830" s="805"/>
      <c r="BL830" s="688"/>
      <c r="BM830" s="806"/>
      <c r="BN830" s="807"/>
      <c r="BO830" s="85"/>
      <c r="BP830" s="809"/>
      <c r="BQ830" s="810"/>
    </row>
    <row r="831" spans="1:69">
      <c r="A831" s="20">
        <v>0</v>
      </c>
      <c r="B831" s="20">
        <v>2</v>
      </c>
      <c r="C831" s="21" t="s">
        <v>68</v>
      </c>
      <c r="D831" s="22" t="s">
        <v>3653</v>
      </c>
      <c r="E831" s="21" t="s">
        <v>3654</v>
      </c>
      <c r="F831" s="23">
        <v>1917</v>
      </c>
      <c r="G831" s="24">
        <v>23004</v>
      </c>
      <c r="H831" s="25"/>
      <c r="I831" s="7">
        <v>45232</v>
      </c>
      <c r="J831" s="824" t="s">
        <v>2435</v>
      </c>
      <c r="K831" s="28">
        <v>2</v>
      </c>
      <c r="L831" s="26">
        <v>45226</v>
      </c>
      <c r="M831" s="29"/>
      <c r="N831" s="30" t="s">
        <v>95</v>
      </c>
      <c r="O831" s="31" t="s">
        <v>52</v>
      </c>
      <c r="P831" s="32" t="s">
        <v>83</v>
      </c>
      <c r="Q831" s="66" t="s">
        <v>84</v>
      </c>
      <c r="R831" s="34" t="s">
        <v>55</v>
      </c>
      <c r="S831" s="35" t="s">
        <v>3655</v>
      </c>
      <c r="T831" s="36"/>
      <c r="U831" s="81" t="s">
        <v>3653</v>
      </c>
      <c r="V831" s="81" t="s">
        <v>1078</v>
      </c>
      <c r="W831" s="81" t="s">
        <v>3656</v>
      </c>
      <c r="X831" s="82">
        <v>1917</v>
      </c>
      <c r="Y831" s="83">
        <v>23962.5</v>
      </c>
      <c r="Z831" s="81" t="s">
        <v>3636</v>
      </c>
      <c r="BH831" s="85"/>
      <c r="BI831" s="86"/>
      <c r="BJ831" s="804"/>
      <c r="BK831" s="805"/>
      <c r="BL831" s="688"/>
      <c r="BM831" s="806"/>
      <c r="BN831" s="807"/>
      <c r="BO831" s="808"/>
      <c r="BP831" s="809"/>
      <c r="BQ831" s="810"/>
    </row>
    <row r="832" spans="1:69">
      <c r="A832" s="84">
        <v>0</v>
      </c>
      <c r="B832" s="20">
        <v>3</v>
      </c>
      <c r="C832" s="85" t="s">
        <v>68</v>
      </c>
      <c r="D832" s="86" t="s">
        <v>32948</v>
      </c>
      <c r="E832" s="21" t="s">
        <v>3657</v>
      </c>
      <c r="F832" s="23">
        <v>1917</v>
      </c>
      <c r="G832" s="24">
        <v>23004</v>
      </c>
      <c r="H832" s="25"/>
      <c r="I832" s="7">
        <v>45232</v>
      </c>
      <c r="J832" s="824">
        <v>119</v>
      </c>
      <c r="K832" s="28">
        <v>3</v>
      </c>
      <c r="L832" s="26">
        <v>45226</v>
      </c>
      <c r="M832" s="29"/>
      <c r="N832" s="30" t="s">
        <v>95</v>
      </c>
      <c r="O832" s="31" t="s">
        <v>52</v>
      </c>
      <c r="P832" s="32" t="s">
        <v>83</v>
      </c>
      <c r="Q832" s="66" t="s">
        <v>84</v>
      </c>
      <c r="R832" s="34" t="s">
        <v>55</v>
      </c>
      <c r="S832" s="35" t="s">
        <v>3658</v>
      </c>
      <c r="T832" s="36"/>
      <c r="U832" s="81" t="s">
        <v>3659</v>
      </c>
      <c r="V832" s="81" t="s">
        <v>107</v>
      </c>
      <c r="W832" s="81" t="s">
        <v>3660</v>
      </c>
      <c r="X832" s="82">
        <v>1917</v>
      </c>
      <c r="Y832" s="83">
        <v>23962.5</v>
      </c>
      <c r="Z832" s="81" t="s">
        <v>3618</v>
      </c>
      <c r="BH832" s="85"/>
      <c r="BI832" s="86"/>
      <c r="BJ832" s="804"/>
      <c r="BK832" s="805"/>
      <c r="BL832" s="688"/>
      <c r="BM832" s="806"/>
      <c r="BN832" s="807"/>
      <c r="BO832" s="808"/>
      <c r="BP832" s="809"/>
      <c r="BQ832" s="810"/>
    </row>
    <row r="833" spans="1:69">
      <c r="A833" s="20">
        <v>0</v>
      </c>
      <c r="B833" s="20">
        <v>2</v>
      </c>
      <c r="C833" s="21" t="s">
        <v>78</v>
      </c>
      <c r="D833" s="22" t="s">
        <v>3661</v>
      </c>
      <c r="E833" s="21" t="s">
        <v>3662</v>
      </c>
      <c r="F833" s="23">
        <v>1958</v>
      </c>
      <c r="G833" s="24">
        <v>23496</v>
      </c>
      <c r="H833" s="25"/>
      <c r="I833" s="26">
        <v>45233</v>
      </c>
      <c r="J833" s="27">
        <v>69</v>
      </c>
      <c r="K833" s="28">
        <v>3</v>
      </c>
      <c r="L833" s="79">
        <v>45231</v>
      </c>
      <c r="M833" s="29"/>
      <c r="N833" s="30" t="s">
        <v>73</v>
      </c>
      <c r="O833" s="31" t="s">
        <v>52</v>
      </c>
      <c r="P833" s="21" t="s">
        <v>770</v>
      </c>
      <c r="Q833" s="66" t="s">
        <v>54</v>
      </c>
      <c r="R833" s="34" t="s">
        <v>55</v>
      </c>
      <c r="S833" s="35" t="s">
        <v>3663</v>
      </c>
      <c r="T833" s="36"/>
      <c r="U833" s="81" t="s">
        <v>3661</v>
      </c>
      <c r="V833" s="81" t="s">
        <v>3664</v>
      </c>
      <c r="W833" s="81" t="s">
        <v>3665</v>
      </c>
      <c r="X833" s="82">
        <v>1958</v>
      </c>
      <c r="Y833" s="83">
        <v>24448.16</v>
      </c>
      <c r="Z833" s="81" t="s">
        <v>32949</v>
      </c>
      <c r="BH833" s="85"/>
      <c r="BI833" s="86"/>
      <c r="BJ833" s="804"/>
      <c r="BK833" s="805"/>
      <c r="BL833" s="687"/>
      <c r="BM833" s="806"/>
      <c r="BN833" s="807"/>
      <c r="BO833" s="85"/>
      <c r="BP833" s="809"/>
      <c r="BQ833" s="810"/>
    </row>
    <row r="834" spans="1:69">
      <c r="A834" s="20">
        <v>0</v>
      </c>
      <c r="B834" s="20">
        <v>3</v>
      </c>
      <c r="C834" s="21" t="s">
        <v>78</v>
      </c>
      <c r="D834" s="22" t="s">
        <v>3666</v>
      </c>
      <c r="E834" s="21" t="s">
        <v>3667</v>
      </c>
      <c r="F834" s="23">
        <v>1939</v>
      </c>
      <c r="G834" s="24">
        <f>F834*12</f>
        <v>23268</v>
      </c>
      <c r="H834" s="25"/>
      <c r="I834" s="26">
        <v>45233</v>
      </c>
      <c r="J834" s="27" t="s">
        <v>32950</v>
      </c>
      <c r="K834" s="28">
        <v>4</v>
      </c>
      <c r="L834" s="26">
        <v>45231</v>
      </c>
      <c r="M834" s="29" t="s">
        <v>176</v>
      </c>
      <c r="N834" s="30" t="s">
        <v>73</v>
      </c>
      <c r="O834" s="31" t="s">
        <v>52</v>
      </c>
      <c r="P834" s="32" t="s">
        <v>74</v>
      </c>
      <c r="Q834" s="66" t="s">
        <v>54</v>
      </c>
      <c r="R834" s="34" t="s">
        <v>55</v>
      </c>
      <c r="S834" s="35" t="s">
        <v>3668</v>
      </c>
      <c r="T834" s="36"/>
      <c r="U834" s="81" t="s">
        <v>3666</v>
      </c>
      <c r="V834" s="81" t="s">
        <v>3664</v>
      </c>
      <c r="W834" s="81" t="s">
        <v>3669</v>
      </c>
      <c r="X834" s="82">
        <v>1939</v>
      </c>
      <c r="Y834" s="83">
        <v>24190.82</v>
      </c>
      <c r="Z834" s="81" t="s">
        <v>32949</v>
      </c>
      <c r="BH834" s="85"/>
      <c r="BI834" s="86"/>
      <c r="BJ834" s="804"/>
      <c r="BK834" s="805"/>
      <c r="BL834" s="687"/>
      <c r="BM834" s="806"/>
      <c r="BN834" s="807"/>
      <c r="BO834" s="808"/>
      <c r="BP834" s="809"/>
      <c r="BQ834" s="810"/>
    </row>
    <row r="835" spans="1:69">
      <c r="A835" s="1">
        <v>0</v>
      </c>
      <c r="B835" s="20">
        <v>1</v>
      </c>
      <c r="C835" s="2" t="s">
        <v>59</v>
      </c>
      <c r="D835" s="3" t="s">
        <v>3670</v>
      </c>
      <c r="E835" s="2" t="s">
        <v>3671</v>
      </c>
      <c r="F835" s="4">
        <v>1916</v>
      </c>
      <c r="G835" s="5">
        <v>22992</v>
      </c>
      <c r="H835" s="6"/>
      <c r="I835" s="26">
        <v>45236</v>
      </c>
      <c r="J835" s="27" t="s">
        <v>32951</v>
      </c>
      <c r="K835" s="28">
        <v>3</v>
      </c>
      <c r="L835" s="87">
        <v>45222</v>
      </c>
      <c r="M835" s="10"/>
      <c r="N835" s="11" t="s">
        <v>32952</v>
      </c>
      <c r="O835" s="12" t="s">
        <v>52</v>
      </c>
      <c r="P835" s="2" t="s">
        <v>63</v>
      </c>
      <c r="Q835" s="49" t="s">
        <v>54</v>
      </c>
      <c r="R835" s="13" t="s">
        <v>64</v>
      </c>
      <c r="S835" s="14" t="s">
        <v>32953</v>
      </c>
      <c r="T835" s="15"/>
      <c r="U835" s="81" t="s">
        <v>32954</v>
      </c>
      <c r="V835" s="81" t="s">
        <v>32955</v>
      </c>
      <c r="W835" s="81" t="s">
        <v>32956</v>
      </c>
      <c r="X835" s="82">
        <v>1916</v>
      </c>
      <c r="Y835" s="83">
        <v>24524.799999999999</v>
      </c>
      <c r="Z835" s="81" t="s">
        <v>32957</v>
      </c>
      <c r="BH835" s="825"/>
      <c r="BI835" s="232"/>
      <c r="BJ835" s="796"/>
      <c r="BK835" s="797"/>
      <c r="BL835" s="687"/>
      <c r="BM835" s="799"/>
      <c r="BN835" s="800"/>
      <c r="BO835" s="825"/>
      <c r="BP835" s="802"/>
      <c r="BQ835" s="803"/>
    </row>
    <row r="836" spans="1:69">
      <c r="A836" s="20">
        <v>0</v>
      </c>
      <c r="B836" s="20">
        <v>2</v>
      </c>
      <c r="C836" s="21" t="s">
        <v>68</v>
      </c>
      <c r="D836" s="22" t="s">
        <v>3672</v>
      </c>
      <c r="E836" s="21" t="s">
        <v>3673</v>
      </c>
      <c r="F836" s="23">
        <v>1925</v>
      </c>
      <c r="G836" s="24">
        <v>23100</v>
      </c>
      <c r="H836" s="25"/>
      <c r="I836" s="7">
        <v>45236</v>
      </c>
      <c r="J836" s="824" t="s">
        <v>32571</v>
      </c>
      <c r="K836" s="28">
        <v>1</v>
      </c>
      <c r="L836" s="26">
        <v>45233</v>
      </c>
      <c r="M836" s="29"/>
      <c r="N836" s="30" t="s">
        <v>604</v>
      </c>
      <c r="O836" s="31" t="s">
        <v>52</v>
      </c>
      <c r="P836" s="32" t="s">
        <v>2247</v>
      </c>
      <c r="Q836" s="33" t="s">
        <v>54</v>
      </c>
      <c r="R836" s="34" t="s">
        <v>64</v>
      </c>
      <c r="S836" s="35" t="s">
        <v>3674</v>
      </c>
      <c r="T836" s="36"/>
      <c r="U836" s="81" t="s">
        <v>3672</v>
      </c>
      <c r="V836" s="81" t="s">
        <v>3417</v>
      </c>
      <c r="W836" s="81" t="s">
        <v>3675</v>
      </c>
      <c r="X836" s="82">
        <v>1925</v>
      </c>
      <c r="Y836" s="83">
        <v>24640</v>
      </c>
      <c r="Z836" s="81" t="s">
        <v>30403</v>
      </c>
      <c r="BH836" s="85"/>
      <c r="BI836" s="86"/>
      <c r="BJ836" s="804"/>
      <c r="BK836" s="805"/>
      <c r="BL836" s="688"/>
      <c r="BM836" s="806"/>
      <c r="BN836" s="807"/>
      <c r="BO836" s="808"/>
      <c r="BP836" s="809"/>
      <c r="BQ836" s="810"/>
    </row>
    <row r="837" spans="1:69">
      <c r="A837" s="20">
        <v>0</v>
      </c>
      <c r="B837" s="20">
        <v>5</v>
      </c>
      <c r="C837" s="21" t="s">
        <v>301</v>
      </c>
      <c r="D837" s="22" t="s">
        <v>3676</v>
      </c>
      <c r="E837" s="21" t="s">
        <v>3677</v>
      </c>
      <c r="F837" s="23">
        <v>1925</v>
      </c>
      <c r="G837" s="24">
        <v>23100</v>
      </c>
      <c r="H837" s="25"/>
      <c r="I837" s="7">
        <v>45236</v>
      </c>
      <c r="J837" s="824" t="s">
        <v>32958</v>
      </c>
      <c r="K837" s="28">
        <v>4</v>
      </c>
      <c r="L837" s="26">
        <v>45233</v>
      </c>
      <c r="M837" s="29"/>
      <c r="N837" s="30" t="s">
        <v>604</v>
      </c>
      <c r="O837" s="31" t="s">
        <v>52</v>
      </c>
      <c r="P837" s="32" t="s">
        <v>2247</v>
      </c>
      <c r="Q837" s="33" t="s">
        <v>54</v>
      </c>
      <c r="R837" s="34" t="s">
        <v>64</v>
      </c>
      <c r="S837" s="35" t="s">
        <v>3678</v>
      </c>
      <c r="T837" s="36"/>
      <c r="U837" s="81" t="s">
        <v>3676</v>
      </c>
      <c r="V837" s="81" t="s">
        <v>3417</v>
      </c>
      <c r="W837" s="81" t="s">
        <v>3679</v>
      </c>
      <c r="X837" s="82">
        <v>1925</v>
      </c>
      <c r="Y837" s="83">
        <v>24640</v>
      </c>
      <c r="Z837" s="81" t="s">
        <v>32959</v>
      </c>
      <c r="BH837" s="85"/>
      <c r="BI837" s="86"/>
      <c r="BJ837" s="804"/>
      <c r="BK837" s="805"/>
      <c r="BL837" s="688"/>
      <c r="BM837" s="806"/>
      <c r="BN837" s="807"/>
      <c r="BO837" s="808"/>
      <c r="BP837" s="809"/>
      <c r="BQ837" s="810"/>
    </row>
    <row r="838" spans="1:69">
      <c r="A838" s="84">
        <v>0</v>
      </c>
      <c r="B838" s="20">
        <v>6</v>
      </c>
      <c r="C838" s="85" t="s">
        <v>301</v>
      </c>
      <c r="D838" s="86" t="s">
        <v>3680</v>
      </c>
      <c r="E838" s="21" t="s">
        <v>3681</v>
      </c>
      <c r="F838" s="23">
        <v>1925</v>
      </c>
      <c r="G838" s="24">
        <v>23100</v>
      </c>
      <c r="H838" s="25"/>
      <c r="I838" s="7">
        <v>45236</v>
      </c>
      <c r="J838" s="824" t="s">
        <v>32960</v>
      </c>
      <c r="K838" s="28">
        <v>1</v>
      </c>
      <c r="L838" s="26">
        <v>45233</v>
      </c>
      <c r="M838" s="29"/>
      <c r="N838" s="30" t="s">
        <v>604</v>
      </c>
      <c r="O838" s="31" t="s">
        <v>52</v>
      </c>
      <c r="P838" s="32" t="s">
        <v>2247</v>
      </c>
      <c r="Q838" s="33" t="s">
        <v>54</v>
      </c>
      <c r="R838" s="34" t="s">
        <v>64</v>
      </c>
      <c r="S838" s="35" t="s">
        <v>3678</v>
      </c>
      <c r="T838" s="36"/>
      <c r="U838" s="81" t="s">
        <v>3680</v>
      </c>
      <c r="V838" s="81" t="s">
        <v>3417</v>
      </c>
      <c r="W838" s="81" t="s">
        <v>3682</v>
      </c>
      <c r="X838" s="82">
        <v>1925</v>
      </c>
      <c r="Y838" s="83">
        <v>24640</v>
      </c>
      <c r="Z838" s="81" t="s">
        <v>32959</v>
      </c>
      <c r="BH838" s="85"/>
      <c r="BI838" s="86"/>
      <c r="BJ838" s="804"/>
      <c r="BK838" s="805"/>
      <c r="BL838" s="688"/>
      <c r="BM838" s="806"/>
      <c r="BN838" s="807"/>
      <c r="BO838" s="808"/>
      <c r="BP838" s="809"/>
      <c r="BQ838" s="810"/>
    </row>
    <row r="839" spans="1:69">
      <c r="A839" s="1">
        <v>0</v>
      </c>
      <c r="B839" s="20">
        <v>7</v>
      </c>
      <c r="C839" s="2" t="s">
        <v>301</v>
      </c>
      <c r="D839" s="3" t="s">
        <v>3683</v>
      </c>
      <c r="E839" s="2" t="s">
        <v>3684</v>
      </c>
      <c r="F839" s="4">
        <v>1925</v>
      </c>
      <c r="G839" s="5">
        <v>23100</v>
      </c>
      <c r="H839" s="25"/>
      <c r="I839" s="7">
        <v>45236</v>
      </c>
      <c r="J839" s="824" t="s">
        <v>32961</v>
      </c>
      <c r="K839" s="28">
        <v>2</v>
      </c>
      <c r="L839" s="26">
        <v>45233</v>
      </c>
      <c r="M839" s="10"/>
      <c r="N839" s="11" t="s">
        <v>604</v>
      </c>
      <c r="O839" s="12" t="s">
        <v>52</v>
      </c>
      <c r="P839" s="2" t="s">
        <v>2247</v>
      </c>
      <c r="Q839" s="88" t="s">
        <v>54</v>
      </c>
      <c r="R839" s="13" t="s">
        <v>64</v>
      </c>
      <c r="S839" s="14" t="s">
        <v>3685</v>
      </c>
      <c r="T839" s="15"/>
      <c r="U839" s="81" t="s">
        <v>3683</v>
      </c>
      <c r="V839" s="81" t="s">
        <v>3417</v>
      </c>
      <c r="W839" s="81" t="s">
        <v>3686</v>
      </c>
      <c r="X839" s="82">
        <v>1925</v>
      </c>
      <c r="Y839" s="83">
        <v>24640</v>
      </c>
      <c r="Z839" s="81" t="s">
        <v>32959</v>
      </c>
      <c r="BH839" s="825"/>
      <c r="BI839" s="232"/>
      <c r="BJ839" s="796"/>
      <c r="BK839" s="805"/>
      <c r="BL839" s="688"/>
      <c r="BM839" s="799"/>
      <c r="BN839" s="800"/>
      <c r="BO839" s="825"/>
      <c r="BP839" s="802"/>
      <c r="BQ839" s="803"/>
    </row>
    <row r="840" spans="1:69">
      <c r="A840" s="20">
        <v>0</v>
      </c>
      <c r="B840" s="20">
        <v>9</v>
      </c>
      <c r="C840" s="21" t="s">
        <v>145</v>
      </c>
      <c r="D840" s="3" t="s">
        <v>3687</v>
      </c>
      <c r="E840" s="21" t="s">
        <v>3688</v>
      </c>
      <c r="F840" s="23">
        <v>1960</v>
      </c>
      <c r="G840" s="24">
        <v>23520</v>
      </c>
      <c r="H840" s="25"/>
      <c r="I840" s="26">
        <v>45236</v>
      </c>
      <c r="J840" s="27" t="s">
        <v>32962</v>
      </c>
      <c r="K840" s="28">
        <v>4</v>
      </c>
      <c r="L840" s="7">
        <v>45234</v>
      </c>
      <c r="M840" s="89" t="s">
        <v>30059</v>
      </c>
      <c r="N840" s="90" t="s">
        <v>95</v>
      </c>
      <c r="O840" s="91" t="s">
        <v>52</v>
      </c>
      <c r="P840" s="92" t="s">
        <v>83</v>
      </c>
      <c r="Q840" s="66" t="s">
        <v>84</v>
      </c>
      <c r="R840" s="34" t="s">
        <v>55</v>
      </c>
      <c r="S840" s="35" t="s">
        <v>3689</v>
      </c>
      <c r="T840" s="36"/>
      <c r="U840" s="81" t="s">
        <v>3687</v>
      </c>
      <c r="V840" s="81" t="s">
        <v>3690</v>
      </c>
      <c r="W840" s="81" t="s">
        <v>3691</v>
      </c>
      <c r="X840" s="82">
        <v>1960</v>
      </c>
      <c r="Y840" s="83">
        <v>24500</v>
      </c>
      <c r="Z840" s="81" t="s">
        <v>30404</v>
      </c>
      <c r="BH840" s="85"/>
      <c r="BI840" s="232"/>
      <c r="BJ840" s="804"/>
      <c r="BK840" s="805"/>
      <c r="BL840" s="687"/>
      <c r="BM840" s="806"/>
      <c r="BN840" s="807"/>
      <c r="BO840" s="808"/>
      <c r="BP840" s="809"/>
      <c r="BQ840" s="810"/>
    </row>
    <row r="841" spans="1:69">
      <c r="A841" s="20">
        <v>0</v>
      </c>
      <c r="B841" s="20">
        <v>10</v>
      </c>
      <c r="C841" s="21" t="s">
        <v>145</v>
      </c>
      <c r="D841" s="3" t="s">
        <v>3692</v>
      </c>
      <c r="E841" s="21" t="s">
        <v>3693</v>
      </c>
      <c r="F841" s="23">
        <v>1960</v>
      </c>
      <c r="G841" s="24">
        <v>23520</v>
      </c>
      <c r="H841" s="25"/>
      <c r="I841" s="26">
        <v>45236</v>
      </c>
      <c r="J841" s="27" t="s">
        <v>32963</v>
      </c>
      <c r="K841" s="28">
        <v>3</v>
      </c>
      <c r="L841" s="7">
        <v>45234</v>
      </c>
      <c r="M841" s="93" t="s">
        <v>30046</v>
      </c>
      <c r="N841" s="94" t="s">
        <v>95</v>
      </c>
      <c r="O841" s="95" t="s">
        <v>52</v>
      </c>
      <c r="P841" s="96" t="s">
        <v>83</v>
      </c>
      <c r="Q841" s="66" t="s">
        <v>84</v>
      </c>
      <c r="R841" s="34" t="s">
        <v>55</v>
      </c>
      <c r="S841" s="35" t="s">
        <v>3694</v>
      </c>
      <c r="T841" s="36"/>
      <c r="U841" s="81" t="s">
        <v>3692</v>
      </c>
      <c r="V841" s="81" t="s">
        <v>3690</v>
      </c>
      <c r="W841" s="81" t="s">
        <v>3695</v>
      </c>
      <c r="X841" s="82">
        <v>1960</v>
      </c>
      <c r="Y841" s="83">
        <v>24500</v>
      </c>
      <c r="Z841" s="81" t="s">
        <v>32964</v>
      </c>
      <c r="BH841" s="85"/>
      <c r="BI841" s="232"/>
      <c r="BJ841" s="804"/>
      <c r="BK841" s="805"/>
      <c r="BL841" s="687"/>
      <c r="BM841" s="806"/>
      <c r="BN841" s="807"/>
      <c r="BO841" s="85"/>
      <c r="BP841" s="809"/>
      <c r="BQ841" s="810"/>
    </row>
    <row r="842" spans="1:69">
      <c r="A842" s="20">
        <v>0</v>
      </c>
      <c r="B842" s="20">
        <v>11</v>
      </c>
      <c r="C842" s="21" t="s">
        <v>145</v>
      </c>
      <c r="D842" s="3" t="s">
        <v>3696</v>
      </c>
      <c r="E842" s="21" t="s">
        <v>3697</v>
      </c>
      <c r="F842" s="23">
        <v>1960</v>
      </c>
      <c r="G842" s="24">
        <v>23520</v>
      </c>
      <c r="H842" s="25"/>
      <c r="I842" s="26">
        <v>45236</v>
      </c>
      <c r="J842" s="27" t="s">
        <v>32965</v>
      </c>
      <c r="K842" s="9">
        <v>2</v>
      </c>
      <c r="L842" s="7">
        <v>45234</v>
      </c>
      <c r="M842" s="89" t="s">
        <v>32966</v>
      </c>
      <c r="N842" s="90" t="s">
        <v>95</v>
      </c>
      <c r="O842" s="91" t="s">
        <v>52</v>
      </c>
      <c r="P842" s="92" t="s">
        <v>83</v>
      </c>
      <c r="Q842" s="66" t="s">
        <v>84</v>
      </c>
      <c r="R842" s="34" t="s">
        <v>55</v>
      </c>
      <c r="S842" s="35" t="s">
        <v>3698</v>
      </c>
      <c r="T842" s="36"/>
      <c r="U842" s="81" t="s">
        <v>3696</v>
      </c>
      <c r="V842" s="81" t="s">
        <v>3690</v>
      </c>
      <c r="W842" s="81" t="s">
        <v>3699</v>
      </c>
      <c r="X842" s="82">
        <v>1960</v>
      </c>
      <c r="Y842" s="83">
        <v>24500</v>
      </c>
      <c r="Z842" s="81" t="s">
        <v>30404</v>
      </c>
      <c r="BH842" s="85"/>
      <c r="BI842" s="232"/>
      <c r="BJ842" s="804"/>
      <c r="BK842" s="805"/>
      <c r="BL842" s="687"/>
      <c r="BM842" s="806"/>
      <c r="BN842" s="807"/>
      <c r="BO842" s="808"/>
      <c r="BP842" s="809"/>
      <c r="BQ842" s="810"/>
    </row>
    <row r="843" spans="1:69">
      <c r="A843" s="20">
        <v>1</v>
      </c>
      <c r="B843" s="20">
        <v>1</v>
      </c>
      <c r="C843" s="2" t="s">
        <v>59</v>
      </c>
      <c r="D843" s="3" t="s">
        <v>3700</v>
      </c>
      <c r="E843" s="21" t="s">
        <v>3701</v>
      </c>
      <c r="F843" s="23">
        <v>1925</v>
      </c>
      <c r="G843" s="24">
        <v>23100</v>
      </c>
      <c r="H843" s="25"/>
      <c r="I843" s="7">
        <v>45237</v>
      </c>
      <c r="J843" s="824">
        <v>65</v>
      </c>
      <c r="K843" s="9">
        <v>2</v>
      </c>
      <c r="L843" s="79">
        <v>45232</v>
      </c>
      <c r="M843" s="29"/>
      <c r="N843" s="30" t="s">
        <v>604</v>
      </c>
      <c r="O843" s="31" t="s">
        <v>52</v>
      </c>
      <c r="P843" s="21" t="s">
        <v>63</v>
      </c>
      <c r="Q843" s="33" t="s">
        <v>54</v>
      </c>
      <c r="R843" s="34" t="s">
        <v>64</v>
      </c>
      <c r="S843" s="35" t="s">
        <v>3702</v>
      </c>
      <c r="T843" s="36"/>
      <c r="U843" s="81" t="s">
        <v>3700</v>
      </c>
      <c r="V843" s="81" t="s">
        <v>2838</v>
      </c>
      <c r="W843" s="81" t="s">
        <v>3703</v>
      </c>
      <c r="X843" s="82">
        <v>1925</v>
      </c>
      <c r="Y843" s="83">
        <v>24640</v>
      </c>
      <c r="Z843" s="81" t="s">
        <v>32967</v>
      </c>
      <c r="BH843" s="825"/>
      <c r="BI843" s="232"/>
      <c r="BJ843" s="804"/>
      <c r="BK843" s="805"/>
      <c r="BL843" s="688"/>
      <c r="BM843" s="806"/>
      <c r="BN843" s="807"/>
      <c r="BO843" s="85"/>
      <c r="BP843" s="809"/>
      <c r="BQ843" s="810"/>
    </row>
    <row r="844" spans="1:69">
      <c r="A844" s="20">
        <v>1</v>
      </c>
      <c r="B844" s="20">
        <v>2</v>
      </c>
      <c r="C844" s="21" t="s">
        <v>68</v>
      </c>
      <c r="D844" s="22" t="s">
        <v>3704</v>
      </c>
      <c r="E844" s="21" t="s">
        <v>3705</v>
      </c>
      <c r="F844" s="23">
        <v>1925</v>
      </c>
      <c r="G844" s="24">
        <v>23100</v>
      </c>
      <c r="H844" s="25"/>
      <c r="I844" s="7">
        <v>45237</v>
      </c>
      <c r="J844" s="824" t="s">
        <v>32968</v>
      </c>
      <c r="K844" s="9">
        <v>2</v>
      </c>
      <c r="L844" s="26">
        <v>45233</v>
      </c>
      <c r="M844" s="29"/>
      <c r="N844" s="30" t="s">
        <v>604</v>
      </c>
      <c r="O844" s="31" t="s">
        <v>52</v>
      </c>
      <c r="P844" s="32" t="s">
        <v>2247</v>
      </c>
      <c r="Q844" s="88" t="s">
        <v>54</v>
      </c>
      <c r="R844" s="34" t="s">
        <v>64</v>
      </c>
      <c r="S844" s="35" t="s">
        <v>3706</v>
      </c>
      <c r="T844" s="36"/>
      <c r="U844" s="81" t="s">
        <v>3704</v>
      </c>
      <c r="V844" s="81" t="s">
        <v>3417</v>
      </c>
      <c r="W844" s="81" t="s">
        <v>3707</v>
      </c>
      <c r="X844" s="82">
        <v>1925</v>
      </c>
      <c r="Y844" s="83">
        <v>24640</v>
      </c>
      <c r="Z844" s="81" t="s">
        <v>32959</v>
      </c>
      <c r="BH844" s="85"/>
      <c r="BI844" s="86"/>
      <c r="BJ844" s="804"/>
      <c r="BK844" s="805"/>
      <c r="BL844" s="688"/>
      <c r="BM844" s="806"/>
      <c r="BN844" s="807"/>
      <c r="BO844" s="808"/>
      <c r="BP844" s="802"/>
      <c r="BQ844" s="810"/>
    </row>
    <row r="845" spans="1:69">
      <c r="A845" s="20">
        <v>1</v>
      </c>
      <c r="B845" s="20">
        <v>3</v>
      </c>
      <c r="C845" s="21" t="s">
        <v>68</v>
      </c>
      <c r="D845" s="22" t="s">
        <v>3708</v>
      </c>
      <c r="E845" s="21" t="s">
        <v>3709</v>
      </c>
      <c r="F845" s="23">
        <v>1925</v>
      </c>
      <c r="G845" s="24">
        <v>23100</v>
      </c>
      <c r="H845" s="25"/>
      <c r="I845" s="7">
        <v>45237</v>
      </c>
      <c r="J845" s="824" t="s">
        <v>32969</v>
      </c>
      <c r="K845" s="28">
        <v>3</v>
      </c>
      <c r="L845" s="26">
        <v>45233</v>
      </c>
      <c r="M845" s="29"/>
      <c r="N845" s="30" t="s">
        <v>604</v>
      </c>
      <c r="O845" s="31" t="s">
        <v>52</v>
      </c>
      <c r="P845" s="32" t="s">
        <v>2247</v>
      </c>
      <c r="Q845" s="33" t="s">
        <v>54</v>
      </c>
      <c r="R845" s="34" t="s">
        <v>64</v>
      </c>
      <c r="S845" s="35" t="s">
        <v>3710</v>
      </c>
      <c r="T845" s="36"/>
      <c r="U845" s="81" t="s">
        <v>3708</v>
      </c>
      <c r="V845" s="81" t="s">
        <v>3417</v>
      </c>
      <c r="W845" s="81" t="s">
        <v>3711</v>
      </c>
      <c r="X845" s="82">
        <v>1925</v>
      </c>
      <c r="Y845" s="83">
        <v>24640</v>
      </c>
      <c r="Z845" s="81" t="s">
        <v>30403</v>
      </c>
      <c r="BH845" s="85"/>
      <c r="BI845" s="86"/>
      <c r="BJ845" s="804"/>
      <c r="BK845" s="805"/>
      <c r="BL845" s="688"/>
      <c r="BM845" s="806"/>
      <c r="BN845" s="807"/>
      <c r="BO845" s="808"/>
      <c r="BP845" s="809"/>
      <c r="BQ845" s="810"/>
    </row>
    <row r="846" spans="1:69">
      <c r="A846" s="20">
        <v>1</v>
      </c>
      <c r="B846" s="20">
        <v>4</v>
      </c>
      <c r="C846" s="21" t="s">
        <v>275</v>
      </c>
      <c r="D846" s="22" t="s">
        <v>3712</v>
      </c>
      <c r="E846" s="21" t="s">
        <v>3713</v>
      </c>
      <c r="F846" s="23">
        <v>1568</v>
      </c>
      <c r="G846" s="24">
        <v>23520</v>
      </c>
      <c r="H846" s="25" t="s">
        <v>1003</v>
      </c>
      <c r="I846" s="26">
        <v>45237</v>
      </c>
      <c r="J846" s="27" t="s">
        <v>32970</v>
      </c>
      <c r="K846" s="28">
        <v>2</v>
      </c>
      <c r="L846" s="26">
        <v>45233</v>
      </c>
      <c r="M846" s="29"/>
      <c r="N846" s="30" t="s">
        <v>95</v>
      </c>
      <c r="O846" s="12" t="s">
        <v>52</v>
      </c>
      <c r="P846" s="2" t="s">
        <v>112</v>
      </c>
      <c r="Q846" s="66" t="s">
        <v>84</v>
      </c>
      <c r="R846" s="13" t="s">
        <v>55</v>
      </c>
      <c r="S846" s="35" t="s">
        <v>3714</v>
      </c>
      <c r="T846" s="36"/>
      <c r="U846" s="81" t="s">
        <v>3712</v>
      </c>
      <c r="V846" s="81" t="s">
        <v>3690</v>
      </c>
      <c r="W846" s="81" t="s">
        <v>3715</v>
      </c>
      <c r="X846" s="82">
        <v>1568</v>
      </c>
      <c r="Y846" s="83">
        <v>24304</v>
      </c>
      <c r="Z846" s="81" t="s">
        <v>32971</v>
      </c>
      <c r="BH846" s="85"/>
      <c r="BI846" s="86"/>
      <c r="BJ846" s="804"/>
      <c r="BK846" s="805"/>
      <c r="BL846" s="687"/>
      <c r="BM846" s="806"/>
      <c r="BN846" s="800"/>
      <c r="BO846" s="825"/>
      <c r="BP846" s="809"/>
      <c r="BQ846" s="803"/>
    </row>
    <row r="847" spans="1:69">
      <c r="A847" s="20">
        <v>1</v>
      </c>
      <c r="B847" s="20">
        <v>5</v>
      </c>
      <c r="C847" s="21" t="s">
        <v>145</v>
      </c>
      <c r="D847" s="22" t="s">
        <v>3716</v>
      </c>
      <c r="E847" s="21" t="s">
        <v>3717</v>
      </c>
      <c r="F847" s="23">
        <v>1960</v>
      </c>
      <c r="G847" s="24">
        <v>23520</v>
      </c>
      <c r="H847" s="25"/>
      <c r="I847" s="26">
        <v>45237</v>
      </c>
      <c r="J847" s="27" t="s">
        <v>32972</v>
      </c>
      <c r="K847" s="28">
        <v>2</v>
      </c>
      <c r="L847" s="7">
        <v>45234</v>
      </c>
      <c r="M847" s="93" t="s">
        <v>32585</v>
      </c>
      <c r="N847" s="94" t="s">
        <v>95</v>
      </c>
      <c r="O847" s="95" t="s">
        <v>52</v>
      </c>
      <c r="P847" s="97" t="s">
        <v>83</v>
      </c>
      <c r="Q847" s="66" t="s">
        <v>84</v>
      </c>
      <c r="R847" s="34" t="s">
        <v>55</v>
      </c>
      <c r="S847" s="35" t="s">
        <v>3718</v>
      </c>
      <c r="T847" s="36"/>
      <c r="U847" s="81" t="s">
        <v>3716</v>
      </c>
      <c r="V847" s="81" t="s">
        <v>3690</v>
      </c>
      <c r="W847" s="81" t="s">
        <v>3719</v>
      </c>
      <c r="X847" s="82">
        <v>1960</v>
      </c>
      <c r="Y847" s="83">
        <v>24500</v>
      </c>
      <c r="Z847" s="81" t="s">
        <v>32964</v>
      </c>
      <c r="BH847" s="85"/>
      <c r="BI847" s="86"/>
      <c r="BJ847" s="804"/>
      <c r="BK847" s="805"/>
      <c r="BL847" s="687"/>
      <c r="BM847" s="806"/>
      <c r="BN847" s="807"/>
      <c r="BO847" s="808"/>
      <c r="BP847" s="809"/>
      <c r="BQ847" s="810"/>
    </row>
    <row r="848" spans="1:69">
      <c r="A848" s="20">
        <v>1</v>
      </c>
      <c r="B848" s="20">
        <v>6</v>
      </c>
      <c r="C848" s="21" t="s">
        <v>145</v>
      </c>
      <c r="D848" s="3" t="s">
        <v>3720</v>
      </c>
      <c r="E848" s="21" t="s">
        <v>3721</v>
      </c>
      <c r="F848" s="23">
        <v>1917</v>
      </c>
      <c r="G848" s="24">
        <v>23004</v>
      </c>
      <c r="H848" s="25"/>
      <c r="I848" s="26">
        <v>45237</v>
      </c>
      <c r="J848" s="76" t="s">
        <v>31345</v>
      </c>
      <c r="K848" s="28">
        <v>3</v>
      </c>
      <c r="L848" s="26">
        <v>45234</v>
      </c>
      <c r="M848" s="98" t="s">
        <v>32593</v>
      </c>
      <c r="N848" s="99" t="s">
        <v>95</v>
      </c>
      <c r="O848" s="100" t="s">
        <v>52</v>
      </c>
      <c r="P848" s="101" t="s">
        <v>83</v>
      </c>
      <c r="Q848" s="66" t="s">
        <v>84</v>
      </c>
      <c r="R848" s="34" t="s">
        <v>55</v>
      </c>
      <c r="S848" s="35" t="s">
        <v>3722</v>
      </c>
      <c r="T848" s="36"/>
      <c r="U848" s="81" t="s">
        <v>3720</v>
      </c>
      <c r="V848" s="81" t="s">
        <v>3690</v>
      </c>
      <c r="W848" s="81" t="s">
        <v>3723</v>
      </c>
      <c r="X848" s="82">
        <v>1917</v>
      </c>
      <c r="Y848" s="83">
        <v>23962.5</v>
      </c>
      <c r="Z848" s="81" t="s">
        <v>32964</v>
      </c>
      <c r="BH848" s="85"/>
      <c r="BI848" s="232"/>
      <c r="BJ848" s="804"/>
      <c r="BK848" s="805"/>
      <c r="BL848" s="687"/>
      <c r="BM848" s="806"/>
      <c r="BN848" s="807"/>
      <c r="BO848" s="808"/>
      <c r="BP848" s="809"/>
      <c r="BQ848" s="810"/>
    </row>
    <row r="849" spans="1:69">
      <c r="A849" s="20">
        <v>1</v>
      </c>
      <c r="B849" s="20">
        <v>7</v>
      </c>
      <c r="C849" s="21" t="s">
        <v>145</v>
      </c>
      <c r="D849" s="3" t="s">
        <v>3724</v>
      </c>
      <c r="E849" s="21" t="s">
        <v>3725</v>
      </c>
      <c r="F849" s="23">
        <v>1917</v>
      </c>
      <c r="G849" s="24">
        <v>23004</v>
      </c>
      <c r="H849" s="25"/>
      <c r="I849" s="26">
        <v>45237</v>
      </c>
      <c r="J849" s="27" t="s">
        <v>32973</v>
      </c>
      <c r="K849" s="28">
        <v>4</v>
      </c>
      <c r="L849" s="26">
        <v>45234</v>
      </c>
      <c r="M849" s="98" t="s">
        <v>32593</v>
      </c>
      <c r="N849" s="99" t="s">
        <v>95</v>
      </c>
      <c r="O849" s="100" t="s">
        <v>52</v>
      </c>
      <c r="P849" s="101" t="s">
        <v>83</v>
      </c>
      <c r="Q849" s="66" t="s">
        <v>84</v>
      </c>
      <c r="R849" s="34" t="s">
        <v>55</v>
      </c>
      <c r="S849" s="35" t="s">
        <v>3726</v>
      </c>
      <c r="T849" s="36"/>
      <c r="U849" s="81" t="s">
        <v>3724</v>
      </c>
      <c r="V849" s="81" t="s">
        <v>3690</v>
      </c>
      <c r="W849" s="81" t="s">
        <v>3727</v>
      </c>
      <c r="X849" s="82">
        <v>1917</v>
      </c>
      <c r="Y849" s="83">
        <v>23962.5</v>
      </c>
      <c r="Z849" s="81" t="s">
        <v>32964</v>
      </c>
      <c r="BH849" s="85"/>
      <c r="BI849" s="232"/>
      <c r="BJ849" s="804"/>
      <c r="BK849" s="805"/>
      <c r="BL849" s="687"/>
      <c r="BM849" s="806"/>
      <c r="BN849" s="807"/>
      <c r="BO849" s="808"/>
      <c r="BP849" s="809"/>
      <c r="BQ849" s="810"/>
    </row>
    <row r="850" spans="1:69">
      <c r="A850" s="20">
        <v>1</v>
      </c>
      <c r="B850" s="20">
        <v>8</v>
      </c>
      <c r="C850" s="21" t="s">
        <v>145</v>
      </c>
      <c r="D850" s="3" t="s">
        <v>3728</v>
      </c>
      <c r="E850" s="21" t="s">
        <v>3729</v>
      </c>
      <c r="F850" s="23">
        <v>1960</v>
      </c>
      <c r="G850" s="24">
        <v>23520</v>
      </c>
      <c r="H850" s="25"/>
      <c r="I850" s="26">
        <v>45237</v>
      </c>
      <c r="J850" s="27" t="s">
        <v>2613</v>
      </c>
      <c r="K850" s="28">
        <v>3</v>
      </c>
      <c r="L850" s="26">
        <v>45234</v>
      </c>
      <c r="M850" s="29" t="s">
        <v>32585</v>
      </c>
      <c r="N850" s="30" t="s">
        <v>82</v>
      </c>
      <c r="O850" s="31" t="s">
        <v>52</v>
      </c>
      <c r="P850" s="32" t="s">
        <v>83</v>
      </c>
      <c r="Q850" s="66" t="s">
        <v>84</v>
      </c>
      <c r="R850" s="34" t="s">
        <v>55</v>
      </c>
      <c r="S850" s="35" t="s">
        <v>3730</v>
      </c>
      <c r="T850" s="36"/>
      <c r="U850" s="81" t="s">
        <v>3728</v>
      </c>
      <c r="V850" s="81" t="s">
        <v>3690</v>
      </c>
      <c r="W850" s="81" t="s">
        <v>3731</v>
      </c>
      <c r="X850" s="82">
        <v>1960</v>
      </c>
      <c r="Y850" s="83">
        <v>24500</v>
      </c>
      <c r="Z850" s="81" t="s">
        <v>32971</v>
      </c>
      <c r="BH850" s="85"/>
      <c r="BI850" s="232"/>
      <c r="BJ850" s="804"/>
      <c r="BK850" s="805"/>
      <c r="BL850" s="687"/>
      <c r="BM850" s="806"/>
      <c r="BN850" s="807"/>
      <c r="BO850" s="808"/>
      <c r="BP850" s="809"/>
      <c r="BQ850" s="810"/>
    </row>
    <row r="851" spans="1:69">
      <c r="A851" s="1">
        <v>0</v>
      </c>
      <c r="B851" s="20">
        <v>1</v>
      </c>
      <c r="C851" s="2" t="s">
        <v>145</v>
      </c>
      <c r="D851" s="3" t="s">
        <v>3732</v>
      </c>
      <c r="E851" s="2" t="s">
        <v>3733</v>
      </c>
      <c r="F851" s="4">
        <v>1917</v>
      </c>
      <c r="G851" s="5">
        <v>23004</v>
      </c>
      <c r="H851" s="6"/>
      <c r="I851" s="7">
        <v>45238</v>
      </c>
      <c r="J851" s="76" t="s">
        <v>32974</v>
      </c>
      <c r="K851" s="28">
        <v>1</v>
      </c>
      <c r="L851" s="79">
        <v>45234</v>
      </c>
      <c r="M851" s="98" t="s">
        <v>32593</v>
      </c>
      <c r="N851" s="102" t="s">
        <v>95</v>
      </c>
      <c r="O851" s="103" t="s">
        <v>52</v>
      </c>
      <c r="P851" s="104" t="s">
        <v>83</v>
      </c>
      <c r="Q851" s="49" t="s">
        <v>84</v>
      </c>
      <c r="R851" s="13" t="s">
        <v>55</v>
      </c>
      <c r="S851" s="14" t="s">
        <v>3734</v>
      </c>
      <c r="T851" s="15"/>
      <c r="U851" s="16" t="s">
        <v>32975</v>
      </c>
      <c r="V851" s="81" t="s">
        <v>32976</v>
      </c>
      <c r="W851" s="16" t="s">
        <v>32977</v>
      </c>
      <c r="X851" s="17">
        <v>1917</v>
      </c>
      <c r="Y851" s="18">
        <v>23962.5</v>
      </c>
      <c r="Z851" s="81" t="s">
        <v>30404</v>
      </c>
      <c r="BH851" s="825"/>
      <c r="BI851" s="232"/>
      <c r="BJ851" s="796"/>
      <c r="BK851" s="797"/>
      <c r="BL851" s="688"/>
      <c r="BM851" s="799"/>
      <c r="BN851" s="800"/>
      <c r="BO851" s="801"/>
      <c r="BP851" s="802"/>
      <c r="BQ851" s="803"/>
    </row>
    <row r="852" spans="1:69">
      <c r="A852" s="20">
        <v>0</v>
      </c>
      <c r="B852" s="20">
        <v>2</v>
      </c>
      <c r="C852" s="21" t="s">
        <v>145</v>
      </c>
      <c r="D852" s="3" t="s">
        <v>3735</v>
      </c>
      <c r="E852" s="21" t="s">
        <v>3736</v>
      </c>
      <c r="F852" s="23">
        <v>1917</v>
      </c>
      <c r="G852" s="24">
        <v>23004</v>
      </c>
      <c r="H852" s="25"/>
      <c r="I852" s="26">
        <v>45238</v>
      </c>
      <c r="J852" s="27" t="s">
        <v>32978</v>
      </c>
      <c r="K852" s="28">
        <v>2</v>
      </c>
      <c r="L852" s="26">
        <v>45234</v>
      </c>
      <c r="M852" s="98" t="s">
        <v>30157</v>
      </c>
      <c r="N852" s="99" t="s">
        <v>95</v>
      </c>
      <c r="O852" s="100" t="s">
        <v>52</v>
      </c>
      <c r="P852" s="105" t="s">
        <v>83</v>
      </c>
      <c r="Q852" s="66" t="s">
        <v>84</v>
      </c>
      <c r="R852" s="34" t="s">
        <v>55</v>
      </c>
      <c r="S852" s="35" t="s">
        <v>3737</v>
      </c>
      <c r="T852" s="36"/>
      <c r="U852" s="81" t="s">
        <v>32979</v>
      </c>
      <c r="V852" s="81" t="s">
        <v>32976</v>
      </c>
      <c r="W852" s="81" t="s">
        <v>32980</v>
      </c>
      <c r="X852" s="17">
        <v>1917</v>
      </c>
      <c r="Y852" s="18">
        <v>23962.5</v>
      </c>
      <c r="Z852" s="81" t="s">
        <v>32971</v>
      </c>
      <c r="BH852" s="85"/>
      <c r="BI852" s="232"/>
      <c r="BJ852" s="804"/>
      <c r="BK852" s="805"/>
      <c r="BL852" s="687"/>
      <c r="BM852" s="806"/>
      <c r="BN852" s="807"/>
      <c r="BO852" s="85"/>
      <c r="BP852" s="809"/>
      <c r="BQ852" s="810"/>
    </row>
    <row r="853" spans="1:69">
      <c r="A853" s="20">
        <v>0</v>
      </c>
      <c r="B853" s="20">
        <v>3</v>
      </c>
      <c r="C853" s="21" t="s">
        <v>3738</v>
      </c>
      <c r="D853" s="22" t="s">
        <v>3739</v>
      </c>
      <c r="E853" s="21" t="s">
        <v>3740</v>
      </c>
      <c r="F853" s="23">
        <v>1575</v>
      </c>
      <c r="G853" s="24">
        <v>23625</v>
      </c>
      <c r="H853" s="25"/>
      <c r="I853" s="26">
        <v>45238</v>
      </c>
      <c r="J853" s="27" t="s">
        <v>1232</v>
      </c>
      <c r="K853" s="28">
        <v>3</v>
      </c>
      <c r="L853" s="26">
        <v>45235</v>
      </c>
      <c r="M853" s="29"/>
      <c r="N853" s="30" t="s">
        <v>3741</v>
      </c>
      <c r="O853" s="31" t="s">
        <v>52</v>
      </c>
      <c r="P853" s="21" t="s">
        <v>2202</v>
      </c>
      <c r="Q853" s="33" t="s">
        <v>31106</v>
      </c>
      <c r="R853" s="34" t="s">
        <v>2203</v>
      </c>
      <c r="S853" s="35" t="s">
        <v>3742</v>
      </c>
      <c r="T853" s="36"/>
      <c r="U853" s="81" t="s">
        <v>3739</v>
      </c>
      <c r="V853" s="81" t="s">
        <v>3743</v>
      </c>
      <c r="W853" s="81" t="s">
        <v>3744</v>
      </c>
      <c r="X853" s="82">
        <v>1575</v>
      </c>
      <c r="Y853" s="83">
        <v>24525.88</v>
      </c>
      <c r="Z853" s="81" t="s">
        <v>3745</v>
      </c>
      <c r="BH853" s="85"/>
      <c r="BI853" s="86"/>
      <c r="BJ853" s="804"/>
      <c r="BK853" s="805"/>
      <c r="BL853" s="687"/>
      <c r="BM853" s="806"/>
      <c r="BN853" s="807"/>
      <c r="BO853" s="85"/>
      <c r="BP853" s="809"/>
      <c r="BQ853" s="810"/>
    </row>
    <row r="854" spans="1:69">
      <c r="A854" s="20">
        <v>0</v>
      </c>
      <c r="B854" s="20">
        <v>4</v>
      </c>
      <c r="C854" s="21" t="s">
        <v>59</v>
      </c>
      <c r="D854" s="22" t="s">
        <v>3746</v>
      </c>
      <c r="E854" s="21" t="s">
        <v>3747</v>
      </c>
      <c r="F854" s="23">
        <v>1925</v>
      </c>
      <c r="G854" s="24">
        <v>23100</v>
      </c>
      <c r="H854" s="25"/>
      <c r="I854" s="26">
        <v>45238</v>
      </c>
      <c r="J854" s="27" t="s">
        <v>32981</v>
      </c>
      <c r="K854" s="28">
        <v>4</v>
      </c>
      <c r="L854" s="26">
        <v>45235</v>
      </c>
      <c r="M854" s="29"/>
      <c r="N854" s="30" t="s">
        <v>604</v>
      </c>
      <c r="O854" s="31" t="s">
        <v>52</v>
      </c>
      <c r="P854" s="32" t="s">
        <v>63</v>
      </c>
      <c r="Q854" s="66" t="s">
        <v>54</v>
      </c>
      <c r="R854" s="34" t="s">
        <v>64</v>
      </c>
      <c r="S854" s="35" t="s">
        <v>3748</v>
      </c>
      <c r="T854" s="36"/>
      <c r="U854" s="81" t="s">
        <v>3746</v>
      </c>
      <c r="V854" s="81" t="s">
        <v>826</v>
      </c>
      <c r="W854" s="81" t="s">
        <v>3749</v>
      </c>
      <c r="X854" s="82">
        <v>1925</v>
      </c>
      <c r="Y854" s="83">
        <v>24640</v>
      </c>
      <c r="Z854" s="81" t="s">
        <v>3750</v>
      </c>
      <c r="BH854" s="85"/>
      <c r="BI854" s="86"/>
      <c r="BJ854" s="804"/>
      <c r="BK854" s="805"/>
      <c r="BL854" s="687"/>
      <c r="BM854" s="806"/>
      <c r="BN854" s="807"/>
      <c r="BO854" s="808"/>
      <c r="BP854" s="809"/>
      <c r="BQ854" s="810"/>
    </row>
    <row r="855" spans="1:69">
      <c r="A855" s="20">
        <v>1</v>
      </c>
      <c r="B855" s="20">
        <v>1</v>
      </c>
      <c r="C855" s="73" t="s">
        <v>103</v>
      </c>
      <c r="D855" s="22" t="s">
        <v>3751</v>
      </c>
      <c r="E855" s="21" t="s">
        <v>3752</v>
      </c>
      <c r="F855" s="23">
        <v>1960</v>
      </c>
      <c r="G855" s="24">
        <v>23520</v>
      </c>
      <c r="H855" s="25"/>
      <c r="I855" s="26">
        <v>45240</v>
      </c>
      <c r="J855" s="27" t="s">
        <v>2618</v>
      </c>
      <c r="K855" s="9">
        <v>4</v>
      </c>
      <c r="L855" s="79">
        <v>45238</v>
      </c>
      <c r="M855" s="29"/>
      <c r="N855" s="30" t="s">
        <v>95</v>
      </c>
      <c r="O855" s="31" t="s">
        <v>52</v>
      </c>
      <c r="P855" s="32" t="s">
        <v>83</v>
      </c>
      <c r="Q855" s="66" t="s">
        <v>84</v>
      </c>
      <c r="R855" s="34" t="s">
        <v>55</v>
      </c>
      <c r="S855" s="35" t="s">
        <v>3753</v>
      </c>
      <c r="T855" s="36"/>
      <c r="U855" s="81" t="s">
        <v>32982</v>
      </c>
      <c r="V855" s="16" t="s">
        <v>1806</v>
      </c>
      <c r="W855" s="81" t="s">
        <v>3754</v>
      </c>
      <c r="X855" s="82">
        <v>1960</v>
      </c>
      <c r="Y855" s="83">
        <v>24500</v>
      </c>
      <c r="Z855" s="16" t="s">
        <v>32983</v>
      </c>
      <c r="BH855" s="811"/>
      <c r="BI855" s="86"/>
      <c r="BJ855" s="804"/>
      <c r="BK855" s="805"/>
      <c r="BL855" s="687"/>
      <c r="BM855" s="806"/>
      <c r="BN855" s="807"/>
      <c r="BO855" s="808"/>
      <c r="BP855" s="809"/>
      <c r="BQ855" s="810"/>
    </row>
    <row r="856" spans="1:69" ht="22.5">
      <c r="A856" s="1">
        <v>1</v>
      </c>
      <c r="B856" s="20">
        <v>40</v>
      </c>
      <c r="C856" s="2" t="s">
        <v>145</v>
      </c>
      <c r="D856" s="3" t="s">
        <v>3755</v>
      </c>
      <c r="E856" s="2" t="s">
        <v>3756</v>
      </c>
      <c r="F856" s="4">
        <v>1917</v>
      </c>
      <c r="G856" s="5">
        <v>23004</v>
      </c>
      <c r="H856" s="6"/>
      <c r="I856" s="7">
        <v>45240</v>
      </c>
      <c r="J856" s="76">
        <v>91</v>
      </c>
      <c r="K856" s="28">
        <v>2</v>
      </c>
      <c r="L856" s="26">
        <v>45239</v>
      </c>
      <c r="M856" s="44" t="s">
        <v>32984</v>
      </c>
      <c r="N856" s="11" t="s">
        <v>82</v>
      </c>
      <c r="O856" s="12" t="s">
        <v>52</v>
      </c>
      <c r="P856" s="8" t="s">
        <v>32985</v>
      </c>
      <c r="Q856" s="49" t="s">
        <v>84</v>
      </c>
      <c r="R856" s="13" t="s">
        <v>55</v>
      </c>
      <c r="S856" s="14" t="s">
        <v>31346</v>
      </c>
      <c r="T856" s="15"/>
      <c r="U856" s="16" t="s">
        <v>3755</v>
      </c>
      <c r="V856" s="16" t="s">
        <v>1806</v>
      </c>
      <c r="W856" s="16" t="s">
        <v>3757</v>
      </c>
      <c r="X856" s="17">
        <v>1917</v>
      </c>
      <c r="Y856" s="18">
        <v>23962.5</v>
      </c>
      <c r="Z856" s="16" t="s">
        <v>32983</v>
      </c>
      <c r="BH856" s="825"/>
      <c r="BI856" s="232"/>
      <c r="BJ856" s="796"/>
      <c r="BK856" s="797"/>
      <c r="BL856" s="688"/>
      <c r="BM856" s="799"/>
      <c r="BN856" s="800"/>
      <c r="BO856" s="801"/>
      <c r="BP856" s="802"/>
      <c r="BQ856" s="803"/>
    </row>
    <row r="857" spans="1:69">
      <c r="A857" s="20">
        <v>1</v>
      </c>
      <c r="B857" s="20"/>
      <c r="C857" s="21" t="s">
        <v>32498</v>
      </c>
      <c r="D857" s="22" t="s">
        <v>3758</v>
      </c>
      <c r="E857" s="21" t="s">
        <v>3759</v>
      </c>
      <c r="F857" s="23">
        <v>1925</v>
      </c>
      <c r="G857" s="24">
        <v>23100</v>
      </c>
      <c r="H857" s="25"/>
      <c r="I857" s="7">
        <v>45244</v>
      </c>
      <c r="J857" s="824" t="s">
        <v>2715</v>
      </c>
      <c r="K857" s="28">
        <v>2</v>
      </c>
      <c r="L857" s="26">
        <v>45240</v>
      </c>
      <c r="M857" s="29"/>
      <c r="N857" s="30" t="s">
        <v>28287</v>
      </c>
      <c r="O857" s="31" t="s">
        <v>52</v>
      </c>
      <c r="P857" s="32" t="s">
        <v>30269</v>
      </c>
      <c r="Q857" s="66" t="s">
        <v>32791</v>
      </c>
      <c r="R857" s="34" t="s">
        <v>32677</v>
      </c>
      <c r="S857" s="35" t="s">
        <v>32986</v>
      </c>
      <c r="T857" s="36"/>
      <c r="U857" s="81" t="s">
        <v>3758</v>
      </c>
      <c r="V857" s="81" t="s">
        <v>66</v>
      </c>
      <c r="W857" s="81" t="s">
        <v>3760</v>
      </c>
      <c r="X857" s="82">
        <v>1925</v>
      </c>
      <c r="Y857" s="83">
        <v>24640</v>
      </c>
      <c r="Z857" s="81" t="s">
        <v>31347</v>
      </c>
      <c r="BH857" s="85"/>
      <c r="BI857" s="86"/>
      <c r="BJ857" s="804"/>
      <c r="BK857" s="805"/>
      <c r="BL857" s="688"/>
      <c r="BM857" s="806"/>
      <c r="BN857" s="807"/>
      <c r="BO857" s="808"/>
      <c r="BP857" s="809"/>
      <c r="BQ857" s="810"/>
    </row>
    <row r="858" spans="1:69">
      <c r="A858" s="84">
        <v>1</v>
      </c>
      <c r="B858" s="20"/>
      <c r="C858" s="85" t="s">
        <v>32987</v>
      </c>
      <c r="D858" s="86" t="s">
        <v>3761</v>
      </c>
      <c r="E858" s="21" t="s">
        <v>3762</v>
      </c>
      <c r="F858" s="23">
        <v>1925</v>
      </c>
      <c r="G858" s="24">
        <v>23100</v>
      </c>
      <c r="H858" s="25"/>
      <c r="I858" s="7">
        <v>45244</v>
      </c>
      <c r="J858" s="824" t="s">
        <v>1269</v>
      </c>
      <c r="K858" s="28">
        <v>3</v>
      </c>
      <c r="L858" s="26">
        <v>45240</v>
      </c>
      <c r="M858" s="29"/>
      <c r="N858" s="30" t="s">
        <v>32644</v>
      </c>
      <c r="O858" s="31" t="s">
        <v>52</v>
      </c>
      <c r="P858" s="32" t="s">
        <v>30269</v>
      </c>
      <c r="Q858" s="66" t="s">
        <v>32443</v>
      </c>
      <c r="R858" s="34" t="s">
        <v>32677</v>
      </c>
      <c r="S858" s="35" t="s">
        <v>32988</v>
      </c>
      <c r="T858" s="36"/>
      <c r="U858" s="81" t="s">
        <v>3761</v>
      </c>
      <c r="V858" s="81" t="s">
        <v>66</v>
      </c>
      <c r="W858" s="81" t="s">
        <v>3763</v>
      </c>
      <c r="X858" s="82">
        <v>1925</v>
      </c>
      <c r="Y858" s="83">
        <v>24640</v>
      </c>
      <c r="Z858" s="81" t="s">
        <v>32989</v>
      </c>
      <c r="BH858" s="85"/>
      <c r="BI858" s="86"/>
      <c r="BJ858" s="804"/>
      <c r="BK858" s="805"/>
      <c r="BL858" s="688"/>
      <c r="BM858" s="806"/>
      <c r="BN858" s="807"/>
      <c r="BO858" s="808"/>
      <c r="BP858" s="809"/>
      <c r="BQ858" s="810"/>
    </row>
    <row r="859" spans="1:69">
      <c r="A859" s="1">
        <v>1</v>
      </c>
      <c r="B859" s="20">
        <v>42</v>
      </c>
      <c r="C859" s="2" t="s">
        <v>59</v>
      </c>
      <c r="D859" s="3" t="s">
        <v>3764</v>
      </c>
      <c r="E859" s="2" t="s">
        <v>3765</v>
      </c>
      <c r="F859" s="4">
        <v>1950</v>
      </c>
      <c r="G859" s="5">
        <v>23400</v>
      </c>
      <c r="H859" s="6"/>
      <c r="I859" s="7">
        <v>45244</v>
      </c>
      <c r="J859" s="76">
        <v>78</v>
      </c>
      <c r="K859" s="28">
        <v>4</v>
      </c>
      <c r="L859" s="26">
        <v>45240</v>
      </c>
      <c r="M859" s="44"/>
      <c r="N859" s="11" t="s">
        <v>2556</v>
      </c>
      <c r="O859" s="12" t="s">
        <v>52</v>
      </c>
      <c r="P859" s="8" t="s">
        <v>63</v>
      </c>
      <c r="Q859" s="49" t="s">
        <v>32443</v>
      </c>
      <c r="R859" s="13" t="s">
        <v>32677</v>
      </c>
      <c r="S859" s="14" t="s">
        <v>3766</v>
      </c>
      <c r="T859" s="15"/>
      <c r="U859" s="16" t="s">
        <v>3764</v>
      </c>
      <c r="V859" s="81" t="s">
        <v>66</v>
      </c>
      <c r="W859" s="16" t="s">
        <v>3767</v>
      </c>
      <c r="X859" s="17">
        <v>1950</v>
      </c>
      <c r="Y859" s="18">
        <v>24960</v>
      </c>
      <c r="Z859" s="81" t="s">
        <v>32990</v>
      </c>
      <c r="BH859" s="825"/>
      <c r="BI859" s="232"/>
      <c r="BJ859" s="796"/>
      <c r="BK859" s="797"/>
      <c r="BL859" s="688"/>
      <c r="BM859" s="799"/>
      <c r="BN859" s="800"/>
      <c r="BO859" s="801"/>
      <c r="BP859" s="802"/>
      <c r="BQ859" s="803"/>
    </row>
    <row r="860" spans="1:69">
      <c r="A860" s="20">
        <v>0</v>
      </c>
      <c r="B860" s="20">
        <v>18</v>
      </c>
      <c r="C860" s="21" t="s">
        <v>59</v>
      </c>
      <c r="D860" s="22" t="s">
        <v>3768</v>
      </c>
      <c r="E860" s="21" t="s">
        <v>3769</v>
      </c>
      <c r="F860" s="23">
        <v>1925</v>
      </c>
      <c r="G860" s="24">
        <v>23100</v>
      </c>
      <c r="H860" s="25"/>
      <c r="I860" s="26">
        <v>45245</v>
      </c>
      <c r="J860" s="27" t="s">
        <v>32991</v>
      </c>
      <c r="K860" s="28">
        <v>1</v>
      </c>
      <c r="L860" s="26">
        <v>45241</v>
      </c>
      <c r="M860" s="29"/>
      <c r="N860" s="30" t="s">
        <v>62</v>
      </c>
      <c r="O860" s="31" t="s">
        <v>52</v>
      </c>
      <c r="P860" s="32" t="s">
        <v>63</v>
      </c>
      <c r="Q860" s="66" t="s">
        <v>32443</v>
      </c>
      <c r="R860" s="34" t="s">
        <v>55</v>
      </c>
      <c r="S860" s="35" t="s">
        <v>3770</v>
      </c>
      <c r="T860" s="36"/>
      <c r="U860" s="81" t="s">
        <v>3768</v>
      </c>
      <c r="V860" s="81" t="s">
        <v>3771</v>
      </c>
      <c r="W860" s="81" t="s">
        <v>3772</v>
      </c>
      <c r="X860" s="82">
        <v>1925</v>
      </c>
      <c r="Y860" s="83">
        <v>24640</v>
      </c>
      <c r="Z860" s="81" t="s">
        <v>32989</v>
      </c>
      <c r="BH860" s="85"/>
      <c r="BI860" s="86"/>
      <c r="BJ860" s="804"/>
      <c r="BK860" s="805"/>
      <c r="BL860" s="687"/>
      <c r="BM860" s="806"/>
      <c r="BN860" s="807"/>
      <c r="BO860" s="808"/>
      <c r="BP860" s="809"/>
      <c r="BQ860" s="810"/>
    </row>
    <row r="861" spans="1:69">
      <c r="A861" s="1">
        <v>1</v>
      </c>
      <c r="B861" s="20">
        <v>1</v>
      </c>
      <c r="C861" s="2" t="s">
        <v>145</v>
      </c>
      <c r="D861" s="3" t="s">
        <v>3773</v>
      </c>
      <c r="E861" s="2" t="s">
        <v>3774</v>
      </c>
      <c r="F861" s="4">
        <v>1980</v>
      </c>
      <c r="G861" s="5">
        <v>23760</v>
      </c>
      <c r="H861" s="6"/>
      <c r="I861" s="26">
        <v>45246</v>
      </c>
      <c r="J861" s="27" t="s">
        <v>31348</v>
      </c>
      <c r="K861" s="9">
        <v>3</v>
      </c>
      <c r="L861" s="26">
        <v>45244</v>
      </c>
      <c r="M861" s="10"/>
      <c r="N861" s="11" t="s">
        <v>312</v>
      </c>
      <c r="O861" s="12" t="s">
        <v>52</v>
      </c>
      <c r="P861" s="2" t="s">
        <v>186</v>
      </c>
      <c r="Q861" s="49" t="s">
        <v>54</v>
      </c>
      <c r="R861" s="13" t="s">
        <v>55</v>
      </c>
      <c r="S861" s="14" t="s">
        <v>3775</v>
      </c>
      <c r="T861" s="15"/>
      <c r="U861" s="16" t="s">
        <v>3773</v>
      </c>
      <c r="V861" s="81" t="s">
        <v>2911</v>
      </c>
      <c r="W861" s="16" t="s">
        <v>3776</v>
      </c>
      <c r="X861" s="17">
        <v>1980</v>
      </c>
      <c r="Y861" s="18">
        <v>24948</v>
      </c>
      <c r="Z861" s="81" t="s">
        <v>30270</v>
      </c>
      <c r="BH861" s="825"/>
      <c r="BI861" s="232"/>
      <c r="BJ861" s="796"/>
      <c r="BK861" s="797"/>
      <c r="BL861" s="687"/>
      <c r="BM861" s="799"/>
      <c r="BN861" s="800"/>
      <c r="BO861" s="825"/>
      <c r="BP861" s="802"/>
      <c r="BQ861" s="803"/>
    </row>
    <row r="862" spans="1:69">
      <c r="A862" s="20">
        <v>1</v>
      </c>
      <c r="B862" s="20">
        <v>2</v>
      </c>
      <c r="C862" s="21" t="s">
        <v>271</v>
      </c>
      <c r="D862" s="22" t="s">
        <v>3777</v>
      </c>
      <c r="E862" s="21" t="s">
        <v>3778</v>
      </c>
      <c r="F862" s="23">
        <v>1958</v>
      </c>
      <c r="G862" s="24">
        <v>23496</v>
      </c>
      <c r="H862" s="25"/>
      <c r="I862" s="26">
        <v>45246</v>
      </c>
      <c r="J862" s="27">
        <v>90</v>
      </c>
      <c r="K862" s="28">
        <v>2</v>
      </c>
      <c r="L862" s="26">
        <v>45244</v>
      </c>
      <c r="M862" s="29" t="s">
        <v>176</v>
      </c>
      <c r="N862" s="30" t="s">
        <v>177</v>
      </c>
      <c r="O862" s="31" t="s">
        <v>52</v>
      </c>
      <c r="P862" s="32" t="s">
        <v>74</v>
      </c>
      <c r="Q862" s="66" t="s">
        <v>54</v>
      </c>
      <c r="R862" s="34" t="s">
        <v>55</v>
      </c>
      <c r="S862" s="35" t="s">
        <v>3779</v>
      </c>
      <c r="T862" s="36"/>
      <c r="U862" s="81" t="s">
        <v>3777</v>
      </c>
      <c r="V862" s="81" t="s">
        <v>2911</v>
      </c>
      <c r="W862" s="81" t="s">
        <v>3780</v>
      </c>
      <c r="X862" s="82">
        <v>1958</v>
      </c>
      <c r="Y862" s="83">
        <v>24427.57</v>
      </c>
      <c r="Z862" s="81" t="s">
        <v>32992</v>
      </c>
      <c r="BH862" s="85"/>
      <c r="BI862" s="86"/>
      <c r="BJ862" s="804"/>
      <c r="BK862" s="805"/>
      <c r="BL862" s="687"/>
      <c r="BM862" s="806"/>
      <c r="BN862" s="807"/>
      <c r="BO862" s="808"/>
      <c r="BP862" s="809"/>
      <c r="BQ862" s="810"/>
    </row>
    <row r="863" spans="1:69">
      <c r="A863" s="20">
        <v>1</v>
      </c>
      <c r="B863" s="20">
        <v>5</v>
      </c>
      <c r="C863" s="21" t="s">
        <v>78</v>
      </c>
      <c r="D863" s="3" t="s">
        <v>3781</v>
      </c>
      <c r="E863" s="21" t="s">
        <v>3782</v>
      </c>
      <c r="F863" s="23">
        <v>1916</v>
      </c>
      <c r="G863" s="24">
        <v>22992</v>
      </c>
      <c r="H863" s="25"/>
      <c r="I863" s="26">
        <v>45246</v>
      </c>
      <c r="J863" s="75" t="s">
        <v>30355</v>
      </c>
      <c r="K863" s="28">
        <v>2</v>
      </c>
      <c r="L863" s="26">
        <v>45244</v>
      </c>
      <c r="M863" s="29"/>
      <c r="N863" s="30" t="s">
        <v>406</v>
      </c>
      <c r="O863" s="31" t="s">
        <v>52</v>
      </c>
      <c r="P863" s="21" t="s">
        <v>407</v>
      </c>
      <c r="Q863" s="66" t="s">
        <v>32423</v>
      </c>
      <c r="R863" s="34" t="s">
        <v>55</v>
      </c>
      <c r="S863" s="35" t="s">
        <v>3783</v>
      </c>
      <c r="T863" s="36"/>
      <c r="U863" s="81" t="s">
        <v>3781</v>
      </c>
      <c r="V863" s="81" t="s">
        <v>2911</v>
      </c>
      <c r="W863" s="81" t="s">
        <v>3784</v>
      </c>
      <c r="X863" s="17">
        <v>1916</v>
      </c>
      <c r="Y863" s="18">
        <v>24508.47</v>
      </c>
      <c r="Z863" s="81" t="s">
        <v>30270</v>
      </c>
      <c r="BH863" s="85"/>
      <c r="BI863" s="232"/>
      <c r="BJ863" s="804"/>
      <c r="BK863" s="805"/>
      <c r="BL863" s="687"/>
      <c r="BM863" s="806"/>
      <c r="BN863" s="807"/>
      <c r="BO863" s="85"/>
      <c r="BP863" s="809"/>
      <c r="BQ863" s="810"/>
    </row>
    <row r="864" spans="1:69">
      <c r="A864" s="20">
        <v>1</v>
      </c>
      <c r="B864" s="20">
        <v>6</v>
      </c>
      <c r="C864" s="21" t="s">
        <v>589</v>
      </c>
      <c r="D864" s="22" t="s">
        <v>3785</v>
      </c>
      <c r="E864" s="21" t="s">
        <v>3786</v>
      </c>
      <c r="F864" s="23">
        <v>1943</v>
      </c>
      <c r="G864" s="24">
        <v>23316</v>
      </c>
      <c r="H864" s="25"/>
      <c r="I864" s="26">
        <v>45246</v>
      </c>
      <c r="J864" s="824" t="s">
        <v>32993</v>
      </c>
      <c r="K864" s="28">
        <v>4</v>
      </c>
      <c r="L864" s="26">
        <v>45244</v>
      </c>
      <c r="M864" s="29" t="s">
        <v>72</v>
      </c>
      <c r="N864" s="30" t="s">
        <v>73</v>
      </c>
      <c r="O864" s="31" t="s">
        <v>52</v>
      </c>
      <c r="P864" s="32" t="s">
        <v>74</v>
      </c>
      <c r="Q864" s="66"/>
      <c r="R864" s="34" t="s">
        <v>55</v>
      </c>
      <c r="S864" s="35" t="s">
        <v>3787</v>
      </c>
      <c r="T864" s="36"/>
      <c r="U864" s="22" t="s">
        <v>3785</v>
      </c>
      <c r="V864" s="81" t="s">
        <v>2911</v>
      </c>
      <c r="W864" s="81" t="s">
        <v>3788</v>
      </c>
      <c r="X864" s="82">
        <v>1943</v>
      </c>
      <c r="Y864" s="83">
        <v>24539.3</v>
      </c>
      <c r="Z864" s="81" t="s">
        <v>30270</v>
      </c>
      <c r="BH864" s="85"/>
      <c r="BI864" s="86"/>
      <c r="BJ864" s="804"/>
      <c r="BK864" s="805"/>
      <c r="BL864" s="687"/>
      <c r="BM864" s="806"/>
      <c r="BN864" s="807"/>
      <c r="BO864" s="808"/>
      <c r="BP864" s="809"/>
      <c r="BQ864" s="810"/>
    </row>
    <row r="865" spans="1:69">
      <c r="A865" s="20">
        <v>1</v>
      </c>
      <c r="B865" s="20">
        <v>8</v>
      </c>
      <c r="C865" s="21" t="s">
        <v>402</v>
      </c>
      <c r="D865" s="22" t="s">
        <v>3789</v>
      </c>
      <c r="E865" s="21" t="s">
        <v>3790</v>
      </c>
      <c r="F865" s="23">
        <v>1916</v>
      </c>
      <c r="G865" s="24">
        <v>22992</v>
      </c>
      <c r="H865" s="25"/>
      <c r="I865" s="7">
        <v>45246</v>
      </c>
      <c r="J865" s="27">
        <v>130</v>
      </c>
      <c r="K865" s="28">
        <v>3</v>
      </c>
      <c r="L865" s="26">
        <v>45244</v>
      </c>
      <c r="M865" s="29"/>
      <c r="N865" s="30" t="s">
        <v>640</v>
      </c>
      <c r="O865" s="31" t="s">
        <v>52</v>
      </c>
      <c r="P865" s="21" t="s">
        <v>407</v>
      </c>
      <c r="Q865" s="66" t="s">
        <v>84</v>
      </c>
      <c r="R865" s="34" t="s">
        <v>55</v>
      </c>
      <c r="S865" s="35" t="s">
        <v>3663</v>
      </c>
      <c r="T865" s="36"/>
      <c r="U865" s="81" t="s">
        <v>3789</v>
      </c>
      <c r="V865" s="81" t="s">
        <v>2911</v>
      </c>
      <c r="W865" s="81" t="s">
        <v>3791</v>
      </c>
      <c r="X865" s="82">
        <v>1916</v>
      </c>
      <c r="Y865" s="83">
        <v>24438.65</v>
      </c>
      <c r="Z865" s="81" t="s">
        <v>30270</v>
      </c>
      <c r="BH865" s="85"/>
      <c r="BI865" s="86"/>
      <c r="BJ865" s="804"/>
      <c r="BK865" s="805"/>
      <c r="BL865" s="688"/>
      <c r="BM865" s="806"/>
      <c r="BN865" s="807"/>
      <c r="BO865" s="85"/>
      <c r="BP865" s="809"/>
      <c r="BQ865" s="810"/>
    </row>
    <row r="866" spans="1:69">
      <c r="A866" s="1">
        <v>1</v>
      </c>
      <c r="B866" s="20">
        <v>11</v>
      </c>
      <c r="C866" s="73" t="s">
        <v>402</v>
      </c>
      <c r="D866" s="3" t="s">
        <v>3792</v>
      </c>
      <c r="E866" s="2" t="s">
        <v>3793</v>
      </c>
      <c r="F866" s="4">
        <v>1916</v>
      </c>
      <c r="G866" s="5">
        <v>22992</v>
      </c>
      <c r="H866" s="6"/>
      <c r="I866" s="7">
        <v>45246</v>
      </c>
      <c r="J866" s="824">
        <v>79</v>
      </c>
      <c r="K866" s="28">
        <v>3</v>
      </c>
      <c r="L866" s="7">
        <v>45244</v>
      </c>
      <c r="M866" s="10"/>
      <c r="N866" s="11" t="s">
        <v>406</v>
      </c>
      <c r="O866" s="12" t="s">
        <v>52</v>
      </c>
      <c r="P866" s="8" t="s">
        <v>407</v>
      </c>
      <c r="Q866" s="49" t="s">
        <v>84</v>
      </c>
      <c r="R866" s="13" t="s">
        <v>55</v>
      </c>
      <c r="S866" s="14" t="s">
        <v>3794</v>
      </c>
      <c r="T866" s="15"/>
      <c r="U866" s="81" t="s">
        <v>3792</v>
      </c>
      <c r="V866" s="81" t="s">
        <v>2911</v>
      </c>
      <c r="W866" s="81" t="s">
        <v>3795</v>
      </c>
      <c r="X866" s="82">
        <v>1916</v>
      </c>
      <c r="Y866" s="83">
        <v>24509.47</v>
      </c>
      <c r="Z866" s="81" t="s">
        <v>32992</v>
      </c>
      <c r="BH866" s="811"/>
      <c r="BI866" s="232"/>
      <c r="BJ866" s="796"/>
      <c r="BK866" s="797"/>
      <c r="BL866" s="688"/>
      <c r="BM866" s="799"/>
      <c r="BN866" s="800"/>
      <c r="BO866" s="801"/>
      <c r="BP866" s="802"/>
      <c r="BQ866" s="803"/>
    </row>
    <row r="867" spans="1:69">
      <c r="A867" s="20">
        <v>1</v>
      </c>
      <c r="B867" s="20">
        <v>12</v>
      </c>
      <c r="C867" s="21" t="s">
        <v>402</v>
      </c>
      <c r="D867" s="22" t="s">
        <v>3796</v>
      </c>
      <c r="E867" s="21" t="s">
        <v>3797</v>
      </c>
      <c r="F867" s="23">
        <v>1916</v>
      </c>
      <c r="G867" s="24">
        <v>22992</v>
      </c>
      <c r="H867" s="25"/>
      <c r="I867" s="26">
        <v>45246</v>
      </c>
      <c r="J867" s="27" t="s">
        <v>2686</v>
      </c>
      <c r="K867" s="9">
        <v>2</v>
      </c>
      <c r="L867" s="26">
        <v>45244</v>
      </c>
      <c r="M867" s="29"/>
      <c r="N867" s="30" t="s">
        <v>406</v>
      </c>
      <c r="O867" s="31" t="s">
        <v>52</v>
      </c>
      <c r="P867" s="32" t="s">
        <v>407</v>
      </c>
      <c r="Q867" s="66" t="s">
        <v>84</v>
      </c>
      <c r="R867" s="34" t="s">
        <v>55</v>
      </c>
      <c r="S867" s="35" t="s">
        <v>3798</v>
      </c>
      <c r="T867" s="36"/>
      <c r="U867" s="81" t="s">
        <v>3796</v>
      </c>
      <c r="V867" s="81" t="s">
        <v>2911</v>
      </c>
      <c r="W867" s="81" t="s">
        <v>3799</v>
      </c>
      <c r="X867" s="82">
        <v>1916</v>
      </c>
      <c r="Y867" s="83">
        <v>24509.47</v>
      </c>
      <c r="Z867" s="81" t="s">
        <v>32992</v>
      </c>
      <c r="BH867" s="85"/>
      <c r="BI867" s="86"/>
      <c r="BJ867" s="804"/>
      <c r="BK867" s="805"/>
      <c r="BL867" s="687"/>
      <c r="BM867" s="806"/>
      <c r="BN867" s="807"/>
      <c r="BO867" s="808"/>
      <c r="BP867" s="809"/>
      <c r="BQ867" s="810"/>
    </row>
    <row r="868" spans="1:69">
      <c r="A868" s="20">
        <v>2</v>
      </c>
      <c r="B868" s="20">
        <v>1</v>
      </c>
      <c r="C868" s="21" t="s">
        <v>126</v>
      </c>
      <c r="D868" s="22" t="s">
        <v>3800</v>
      </c>
      <c r="E868" s="21" t="s">
        <v>3801</v>
      </c>
      <c r="F868" s="23">
        <v>1952</v>
      </c>
      <c r="G868" s="24">
        <v>23424</v>
      </c>
      <c r="H868" s="25"/>
      <c r="I868" s="26">
        <v>45247</v>
      </c>
      <c r="J868" s="27">
        <v>36</v>
      </c>
      <c r="K868" s="28">
        <v>3</v>
      </c>
      <c r="L868" s="26">
        <v>45244</v>
      </c>
      <c r="M868" s="29" t="s">
        <v>176</v>
      </c>
      <c r="N868" s="30" t="s">
        <v>177</v>
      </c>
      <c r="O868" s="31" t="s">
        <v>52</v>
      </c>
      <c r="P868" s="32" t="s">
        <v>74</v>
      </c>
      <c r="Q868" s="66" t="s">
        <v>54</v>
      </c>
      <c r="R868" s="34" t="s">
        <v>55</v>
      </c>
      <c r="S868" s="35" t="s">
        <v>3802</v>
      </c>
      <c r="T868" s="36"/>
      <c r="U868" s="81" t="s">
        <v>3800</v>
      </c>
      <c r="V868" s="81" t="s">
        <v>2911</v>
      </c>
      <c r="W868" s="81" t="s">
        <v>3803</v>
      </c>
      <c r="X868" s="82">
        <v>1952</v>
      </c>
      <c r="Y868" s="83">
        <v>24352.82</v>
      </c>
      <c r="Z868" s="81" t="s">
        <v>32992</v>
      </c>
      <c r="BH868" s="85"/>
      <c r="BI868" s="86"/>
      <c r="BJ868" s="804"/>
      <c r="BK868" s="805"/>
      <c r="BL868" s="687"/>
      <c r="BM868" s="806"/>
      <c r="BN868" s="807"/>
      <c r="BO868" s="808"/>
      <c r="BP868" s="809"/>
      <c r="BQ868" s="810"/>
    </row>
    <row r="869" spans="1:69">
      <c r="A869" s="20">
        <v>2</v>
      </c>
      <c r="B869" s="20">
        <v>2</v>
      </c>
      <c r="C869" s="21" t="s">
        <v>78</v>
      </c>
      <c r="D869" s="22" t="s">
        <v>3804</v>
      </c>
      <c r="E869" s="21" t="s">
        <v>3805</v>
      </c>
      <c r="F869" s="23">
        <v>1941</v>
      </c>
      <c r="G869" s="24">
        <v>23292</v>
      </c>
      <c r="H869" s="25"/>
      <c r="I869" s="26">
        <v>45247</v>
      </c>
      <c r="J869" s="27" t="s">
        <v>32994</v>
      </c>
      <c r="K869" s="28">
        <v>2</v>
      </c>
      <c r="L869" s="26">
        <v>45244</v>
      </c>
      <c r="M869" s="29" t="s">
        <v>157</v>
      </c>
      <c r="N869" s="30" t="s">
        <v>288</v>
      </c>
      <c r="O869" s="31" t="s">
        <v>52</v>
      </c>
      <c r="P869" s="21" t="s">
        <v>74</v>
      </c>
      <c r="Q869" s="66" t="s">
        <v>31064</v>
      </c>
      <c r="R869" s="34" t="s">
        <v>55</v>
      </c>
      <c r="S869" s="35" t="s">
        <v>3806</v>
      </c>
      <c r="T869" s="36"/>
      <c r="U869" s="81" t="s">
        <v>3804</v>
      </c>
      <c r="V869" s="81" t="s">
        <v>2911</v>
      </c>
      <c r="W869" s="81" t="s">
        <v>3807</v>
      </c>
      <c r="X869" s="82">
        <v>1941</v>
      </c>
      <c r="Y869" s="83">
        <v>24369.83</v>
      </c>
      <c r="Z869" s="81" t="s">
        <v>32992</v>
      </c>
      <c r="BH869" s="85"/>
      <c r="BI869" s="86"/>
      <c r="BJ869" s="804"/>
      <c r="BK869" s="805"/>
      <c r="BL869" s="687"/>
      <c r="BM869" s="806"/>
      <c r="BN869" s="807"/>
      <c r="BO869" s="85"/>
      <c r="BP869" s="809"/>
      <c r="BQ869" s="810"/>
    </row>
    <row r="870" spans="1:69">
      <c r="A870" s="1">
        <v>2</v>
      </c>
      <c r="B870" s="20">
        <v>3</v>
      </c>
      <c r="C870" s="2" t="s">
        <v>402</v>
      </c>
      <c r="D870" s="3" t="s">
        <v>3808</v>
      </c>
      <c r="E870" s="2" t="s">
        <v>3809</v>
      </c>
      <c r="F870" s="4">
        <v>1916</v>
      </c>
      <c r="G870" s="5">
        <v>22992</v>
      </c>
      <c r="H870" s="6"/>
      <c r="I870" s="26">
        <v>45247</v>
      </c>
      <c r="J870" s="106" t="s">
        <v>1283</v>
      </c>
      <c r="K870" s="28">
        <v>4</v>
      </c>
      <c r="L870" s="7">
        <v>45244</v>
      </c>
      <c r="M870" s="62"/>
      <c r="N870" s="11" t="s">
        <v>640</v>
      </c>
      <c r="O870" s="12" t="s">
        <v>52</v>
      </c>
      <c r="P870" s="8" t="s">
        <v>407</v>
      </c>
      <c r="Q870" s="49" t="s">
        <v>84</v>
      </c>
      <c r="R870" s="13" t="s">
        <v>55</v>
      </c>
      <c r="S870" s="14" t="s">
        <v>3810</v>
      </c>
      <c r="T870" s="15"/>
      <c r="U870" s="81" t="s">
        <v>3808</v>
      </c>
      <c r="V870" s="81" t="s">
        <v>2911</v>
      </c>
      <c r="W870" s="81" t="s">
        <v>3811</v>
      </c>
      <c r="X870" s="82">
        <v>1916</v>
      </c>
      <c r="Y870" s="83">
        <v>24408.45</v>
      </c>
      <c r="Z870" s="81" t="s">
        <v>32992</v>
      </c>
      <c r="BH870" s="825"/>
      <c r="BI870" s="232"/>
      <c r="BJ870" s="796"/>
      <c r="BK870" s="797"/>
      <c r="BL870" s="687"/>
      <c r="BM870" s="799"/>
      <c r="BN870" s="800"/>
      <c r="BO870" s="801"/>
      <c r="BP870" s="802"/>
      <c r="BQ870" s="803"/>
    </row>
    <row r="871" spans="1:69">
      <c r="A871" s="1">
        <v>2</v>
      </c>
      <c r="B871" s="20">
        <v>4</v>
      </c>
      <c r="C871" s="2" t="s">
        <v>402</v>
      </c>
      <c r="D871" s="3" t="s">
        <v>3812</v>
      </c>
      <c r="E871" s="2" t="s">
        <v>3813</v>
      </c>
      <c r="F871" s="4">
        <v>1916</v>
      </c>
      <c r="G871" s="24">
        <v>22992</v>
      </c>
      <c r="H871" s="6"/>
      <c r="I871" s="26">
        <v>45247</v>
      </c>
      <c r="J871" s="76" t="s">
        <v>2681</v>
      </c>
      <c r="K871" s="28">
        <v>4</v>
      </c>
      <c r="L871" s="7">
        <v>45244</v>
      </c>
      <c r="M871" s="29"/>
      <c r="N871" s="30" t="s">
        <v>406</v>
      </c>
      <c r="O871" s="31" t="s">
        <v>52</v>
      </c>
      <c r="P871" s="21" t="s">
        <v>407</v>
      </c>
      <c r="Q871" s="49" t="s">
        <v>84</v>
      </c>
      <c r="R871" s="34" t="s">
        <v>55</v>
      </c>
      <c r="S871" s="35" t="s">
        <v>3663</v>
      </c>
      <c r="T871" s="15"/>
      <c r="U871" s="81" t="s">
        <v>3812</v>
      </c>
      <c r="V871" s="81" t="s">
        <v>2911</v>
      </c>
      <c r="W871" s="81" t="s">
        <v>3814</v>
      </c>
      <c r="X871" s="82">
        <v>1916</v>
      </c>
      <c r="Y871" s="83">
        <v>24509.47</v>
      </c>
      <c r="Z871" s="81" t="s">
        <v>32992</v>
      </c>
      <c r="BH871" s="825"/>
      <c r="BI871" s="232"/>
      <c r="BJ871" s="796"/>
      <c r="BK871" s="797"/>
      <c r="BL871" s="687"/>
      <c r="BM871" s="806"/>
      <c r="BN871" s="807"/>
      <c r="BO871" s="85"/>
      <c r="BP871" s="802"/>
      <c r="BQ871" s="810"/>
    </row>
    <row r="872" spans="1:69">
      <c r="A872" s="20">
        <v>2</v>
      </c>
      <c r="B872" s="20">
        <v>5</v>
      </c>
      <c r="C872" s="21" t="s">
        <v>402</v>
      </c>
      <c r="D872" s="22" t="s">
        <v>3815</v>
      </c>
      <c r="E872" s="21" t="s">
        <v>3816</v>
      </c>
      <c r="F872" s="23">
        <v>1916</v>
      </c>
      <c r="G872" s="24">
        <v>22992</v>
      </c>
      <c r="H872" s="25"/>
      <c r="I872" s="26">
        <v>45247</v>
      </c>
      <c r="J872" s="27" t="s">
        <v>1294</v>
      </c>
      <c r="K872" s="9">
        <v>3</v>
      </c>
      <c r="L872" s="26">
        <v>45244</v>
      </c>
      <c r="M872" s="29"/>
      <c r="N872" s="30" t="s">
        <v>406</v>
      </c>
      <c r="O872" s="31" t="s">
        <v>52</v>
      </c>
      <c r="P872" s="32" t="s">
        <v>407</v>
      </c>
      <c r="Q872" s="66" t="s">
        <v>84</v>
      </c>
      <c r="R872" s="34" t="s">
        <v>55</v>
      </c>
      <c r="S872" s="35" t="s">
        <v>3706</v>
      </c>
      <c r="T872" s="36"/>
      <c r="U872" s="81" t="s">
        <v>3815</v>
      </c>
      <c r="V872" s="81" t="s">
        <v>2911</v>
      </c>
      <c r="W872" s="81" t="s">
        <v>3817</v>
      </c>
      <c r="X872" s="82">
        <v>1916</v>
      </c>
      <c r="Y872" s="83">
        <v>24509.47</v>
      </c>
      <c r="Z872" s="81" t="s">
        <v>30270</v>
      </c>
      <c r="BH872" s="85"/>
      <c r="BI872" s="86"/>
      <c r="BJ872" s="804"/>
      <c r="BK872" s="805"/>
      <c r="BL872" s="687"/>
      <c r="BM872" s="806"/>
      <c r="BN872" s="807"/>
      <c r="BO872" s="808"/>
      <c r="BP872" s="809"/>
      <c r="BQ872" s="810"/>
    </row>
    <row r="873" spans="1:69" ht="45">
      <c r="A873" s="20">
        <v>2</v>
      </c>
      <c r="B873" s="20">
        <v>6</v>
      </c>
      <c r="C873" s="73" t="s">
        <v>48</v>
      </c>
      <c r="D873" s="22" t="s">
        <v>3818</v>
      </c>
      <c r="E873" s="21" t="s">
        <v>3819</v>
      </c>
      <c r="F873" s="23">
        <v>1980</v>
      </c>
      <c r="G873" s="24">
        <v>23760</v>
      </c>
      <c r="H873" s="25" t="s">
        <v>51</v>
      </c>
      <c r="I873" s="26">
        <v>45247</v>
      </c>
      <c r="J873" s="27" t="s">
        <v>31349</v>
      </c>
      <c r="K873" s="9" t="s">
        <v>32995</v>
      </c>
      <c r="L873" s="26">
        <v>45244</v>
      </c>
      <c r="M873" s="29"/>
      <c r="N873" s="30" t="s">
        <v>32996</v>
      </c>
      <c r="O873" s="31" t="s">
        <v>52</v>
      </c>
      <c r="P873" s="32" t="s">
        <v>30804</v>
      </c>
      <c r="Q873" s="66" t="s">
        <v>32791</v>
      </c>
      <c r="R873" s="34" t="s">
        <v>55</v>
      </c>
      <c r="S873" s="35" t="s">
        <v>32997</v>
      </c>
      <c r="T873" s="36"/>
      <c r="U873" s="81" t="s">
        <v>3818</v>
      </c>
      <c r="V873" s="81" t="s">
        <v>2911</v>
      </c>
      <c r="W873" s="81" t="s">
        <v>3820</v>
      </c>
      <c r="X873" s="82">
        <v>1980</v>
      </c>
      <c r="Y873" s="83">
        <v>24971.759999999998</v>
      </c>
      <c r="Z873" s="81" t="s">
        <v>32998</v>
      </c>
      <c r="BH873" s="811"/>
      <c r="BI873" s="86"/>
      <c r="BJ873" s="804"/>
      <c r="BK873" s="805"/>
      <c r="BL873" s="687"/>
      <c r="BM873" s="806"/>
      <c r="BN873" s="807"/>
      <c r="BO873" s="808"/>
      <c r="BP873" s="809"/>
      <c r="BQ873" s="810"/>
    </row>
    <row r="874" spans="1:69">
      <c r="A874" s="20">
        <v>1</v>
      </c>
      <c r="B874" s="20">
        <v>1</v>
      </c>
      <c r="C874" s="21" t="s">
        <v>59</v>
      </c>
      <c r="D874" s="22" t="s">
        <v>3821</v>
      </c>
      <c r="E874" s="21" t="s">
        <v>3822</v>
      </c>
      <c r="F874" s="23">
        <v>1925</v>
      </c>
      <c r="G874" s="24">
        <v>23100</v>
      </c>
      <c r="H874" s="25"/>
      <c r="I874" s="26">
        <v>45251</v>
      </c>
      <c r="J874" s="27" t="s">
        <v>32999</v>
      </c>
      <c r="K874" s="28">
        <v>2</v>
      </c>
      <c r="L874" s="26">
        <v>45246</v>
      </c>
      <c r="M874" s="29"/>
      <c r="N874" s="30" t="s">
        <v>604</v>
      </c>
      <c r="O874" s="31" t="s">
        <v>52</v>
      </c>
      <c r="P874" s="32" t="s">
        <v>63</v>
      </c>
      <c r="Q874" s="66" t="s">
        <v>32443</v>
      </c>
      <c r="R874" s="13" t="s">
        <v>32677</v>
      </c>
      <c r="S874" s="35" t="s">
        <v>3823</v>
      </c>
      <c r="T874" s="36"/>
      <c r="U874" s="81" t="s">
        <v>3821</v>
      </c>
      <c r="V874" s="81" t="s">
        <v>2620</v>
      </c>
      <c r="W874" s="81" t="s">
        <v>3824</v>
      </c>
      <c r="X874" s="82">
        <v>1925</v>
      </c>
      <c r="Y874" s="83">
        <v>24640</v>
      </c>
      <c r="Z874" s="81" t="s">
        <v>33000</v>
      </c>
      <c r="BH874" s="85"/>
      <c r="BI874" s="86"/>
      <c r="BJ874" s="804"/>
      <c r="BK874" s="805"/>
      <c r="BL874" s="687"/>
      <c r="BM874" s="806"/>
      <c r="BN874" s="807"/>
      <c r="BO874" s="808"/>
      <c r="BP874" s="809"/>
      <c r="BQ874" s="803"/>
    </row>
    <row r="875" spans="1:69">
      <c r="A875" s="20">
        <v>1</v>
      </c>
      <c r="B875" s="20">
        <v>36</v>
      </c>
      <c r="C875" s="21" t="s">
        <v>301</v>
      </c>
      <c r="D875" s="22" t="s">
        <v>3825</v>
      </c>
      <c r="E875" s="21" t="s">
        <v>3826</v>
      </c>
      <c r="F875" s="23">
        <v>1925</v>
      </c>
      <c r="G875" s="24">
        <v>23100</v>
      </c>
      <c r="H875" s="25"/>
      <c r="I875" s="26">
        <v>45251</v>
      </c>
      <c r="J875" s="27" t="s">
        <v>1343</v>
      </c>
      <c r="K875" s="28">
        <v>3</v>
      </c>
      <c r="L875" s="26">
        <v>45247</v>
      </c>
      <c r="M875" s="29"/>
      <c r="N875" s="30" t="s">
        <v>604</v>
      </c>
      <c r="O875" s="31" t="s">
        <v>52</v>
      </c>
      <c r="P875" s="21" t="s">
        <v>2247</v>
      </c>
      <c r="Q875" s="66" t="s">
        <v>54</v>
      </c>
      <c r="R875" s="34" t="s">
        <v>32677</v>
      </c>
      <c r="S875" s="35" t="s">
        <v>33001</v>
      </c>
      <c r="T875" s="36"/>
      <c r="U875" s="81" t="s">
        <v>3825</v>
      </c>
      <c r="V875" s="81" t="s">
        <v>3161</v>
      </c>
      <c r="W875" s="81" t="s">
        <v>3827</v>
      </c>
      <c r="X875" s="82">
        <v>1925</v>
      </c>
      <c r="Y875" s="83">
        <v>24640</v>
      </c>
      <c r="Z875" s="81" t="s">
        <v>33002</v>
      </c>
      <c r="BH875" s="85"/>
      <c r="BI875" s="86"/>
      <c r="BJ875" s="804"/>
      <c r="BK875" s="805"/>
      <c r="BL875" s="687"/>
      <c r="BM875" s="806"/>
      <c r="BN875" s="807"/>
      <c r="BO875" s="85"/>
      <c r="BP875" s="809"/>
      <c r="BQ875" s="810"/>
    </row>
    <row r="876" spans="1:69">
      <c r="A876" s="1">
        <v>1</v>
      </c>
      <c r="B876" s="20">
        <v>2</v>
      </c>
      <c r="C876" s="2" t="s">
        <v>589</v>
      </c>
      <c r="D876" s="3" t="s">
        <v>33003</v>
      </c>
      <c r="E876" s="2" t="s">
        <v>3828</v>
      </c>
      <c r="F876" s="4">
        <v>1958</v>
      </c>
      <c r="G876" s="5">
        <v>23496</v>
      </c>
      <c r="H876" s="6"/>
      <c r="I876" s="26">
        <v>45251</v>
      </c>
      <c r="J876" s="106" t="s">
        <v>1346</v>
      </c>
      <c r="K876" s="9">
        <v>4</v>
      </c>
      <c r="L876" s="26">
        <v>45247</v>
      </c>
      <c r="M876" s="10" t="s">
        <v>33004</v>
      </c>
      <c r="N876" s="11" t="s">
        <v>32596</v>
      </c>
      <c r="O876" s="31" t="s">
        <v>52</v>
      </c>
      <c r="P876" s="32" t="s">
        <v>74</v>
      </c>
      <c r="Q876" s="49"/>
      <c r="R876" s="34" t="s">
        <v>55</v>
      </c>
      <c r="S876" s="14" t="s">
        <v>33005</v>
      </c>
      <c r="T876" s="15"/>
      <c r="U876" s="81" t="s">
        <v>3829</v>
      </c>
      <c r="V876" s="81" t="s">
        <v>1889</v>
      </c>
      <c r="W876" s="81" t="s">
        <v>3830</v>
      </c>
      <c r="X876" s="82">
        <v>1958</v>
      </c>
      <c r="Y876" s="83">
        <v>24728.73</v>
      </c>
      <c r="Z876" s="81" t="s">
        <v>30805</v>
      </c>
      <c r="BH876" s="825"/>
      <c r="BI876" s="232"/>
      <c r="BJ876" s="796"/>
      <c r="BK876" s="797"/>
      <c r="BL876" s="687"/>
      <c r="BM876" s="799"/>
      <c r="BN876" s="807"/>
      <c r="BO876" s="808"/>
      <c r="BP876" s="802"/>
      <c r="BQ876" s="810"/>
    </row>
    <row r="877" spans="1:69">
      <c r="A877" s="20">
        <v>1</v>
      </c>
      <c r="B877" s="20">
        <v>3</v>
      </c>
      <c r="C877" s="21" t="s">
        <v>589</v>
      </c>
      <c r="D877" s="22" t="s">
        <v>33006</v>
      </c>
      <c r="E877" s="21" t="s">
        <v>3831</v>
      </c>
      <c r="F877" s="23">
        <v>1840</v>
      </c>
      <c r="G877" s="5">
        <v>22080</v>
      </c>
      <c r="H877" s="25"/>
      <c r="I877" s="26">
        <v>45251</v>
      </c>
      <c r="J877" s="43">
        <v>75</v>
      </c>
      <c r="K877" s="28">
        <v>2</v>
      </c>
      <c r="L877" s="26">
        <v>45247</v>
      </c>
      <c r="M877" s="44" t="s">
        <v>32593</v>
      </c>
      <c r="N877" s="11" t="s">
        <v>30132</v>
      </c>
      <c r="O877" s="31" t="s">
        <v>52</v>
      </c>
      <c r="P877" s="32" t="s">
        <v>74</v>
      </c>
      <c r="Q877" s="66"/>
      <c r="R877" s="34" t="s">
        <v>55</v>
      </c>
      <c r="S877" s="35" t="s">
        <v>31350</v>
      </c>
      <c r="T877" s="36"/>
      <c r="U877" s="81" t="s">
        <v>3832</v>
      </c>
      <c r="V877" s="81" t="s">
        <v>1889</v>
      </c>
      <c r="W877" s="81" t="s">
        <v>3833</v>
      </c>
      <c r="X877" s="82">
        <v>1840</v>
      </c>
      <c r="Y877" s="83">
        <v>23102.02</v>
      </c>
      <c r="Z877" s="81" t="s">
        <v>30805</v>
      </c>
      <c r="BH877" s="85"/>
      <c r="BI877" s="86"/>
      <c r="BJ877" s="804"/>
      <c r="BK877" s="805"/>
      <c r="BL877" s="687"/>
      <c r="BM877" s="799"/>
      <c r="BN877" s="807"/>
      <c r="BO877" s="808"/>
      <c r="BP877" s="809"/>
      <c r="BQ877" s="810"/>
    </row>
    <row r="878" spans="1:69">
      <c r="A878" s="20">
        <v>1</v>
      </c>
      <c r="B878" s="20">
        <v>4</v>
      </c>
      <c r="C878" s="21" t="s">
        <v>589</v>
      </c>
      <c r="D878" s="22" t="s">
        <v>33007</v>
      </c>
      <c r="E878" s="21" t="s">
        <v>3834</v>
      </c>
      <c r="F878" s="23">
        <v>1947</v>
      </c>
      <c r="G878" s="5">
        <v>23364</v>
      </c>
      <c r="H878" s="25"/>
      <c r="I878" s="26">
        <v>45251</v>
      </c>
      <c r="J878" s="824" t="s">
        <v>1353</v>
      </c>
      <c r="K878" s="28">
        <v>3</v>
      </c>
      <c r="L878" s="26">
        <v>45247</v>
      </c>
      <c r="M878" s="29" t="s">
        <v>33008</v>
      </c>
      <c r="N878" s="11" t="s">
        <v>32836</v>
      </c>
      <c r="O878" s="31" t="s">
        <v>52</v>
      </c>
      <c r="P878" s="32" t="s">
        <v>74</v>
      </c>
      <c r="Q878" s="66"/>
      <c r="R878" s="34" t="s">
        <v>55</v>
      </c>
      <c r="S878" s="35" t="s">
        <v>33009</v>
      </c>
      <c r="T878" s="36"/>
      <c r="U878" s="81" t="s">
        <v>3835</v>
      </c>
      <c r="V878" s="81" t="s">
        <v>1889</v>
      </c>
      <c r="W878" s="81" t="s">
        <v>3836</v>
      </c>
      <c r="X878" s="82">
        <v>1947</v>
      </c>
      <c r="Y878" s="83">
        <v>24385.37</v>
      </c>
      <c r="Z878" s="81" t="s">
        <v>30805</v>
      </c>
      <c r="BH878" s="85"/>
      <c r="BI878" s="86"/>
      <c r="BJ878" s="804"/>
      <c r="BK878" s="805"/>
      <c r="BL878" s="687"/>
      <c r="BM878" s="799"/>
      <c r="BN878" s="807"/>
      <c r="BO878" s="808"/>
      <c r="BP878" s="809"/>
      <c r="BQ878" s="810"/>
    </row>
    <row r="879" spans="1:69">
      <c r="A879" s="20">
        <v>1</v>
      </c>
      <c r="B879" s="20">
        <v>5</v>
      </c>
      <c r="C879" s="21" t="s">
        <v>589</v>
      </c>
      <c r="D879" s="22" t="s">
        <v>33010</v>
      </c>
      <c r="E879" s="21" t="s">
        <v>3837</v>
      </c>
      <c r="F879" s="23">
        <v>1944</v>
      </c>
      <c r="G879" s="5">
        <v>23328</v>
      </c>
      <c r="H879" s="25"/>
      <c r="I879" s="7">
        <v>45251</v>
      </c>
      <c r="J879" s="824" t="s">
        <v>1357</v>
      </c>
      <c r="K879" s="28">
        <v>4</v>
      </c>
      <c r="L879" s="26">
        <v>45247</v>
      </c>
      <c r="M879" s="29" t="s">
        <v>32593</v>
      </c>
      <c r="N879" s="11" t="s">
        <v>32836</v>
      </c>
      <c r="O879" s="31" t="s">
        <v>52</v>
      </c>
      <c r="P879" s="32" t="s">
        <v>74</v>
      </c>
      <c r="Q879" s="66"/>
      <c r="R879" s="34" t="s">
        <v>55</v>
      </c>
      <c r="S879" s="35" t="s">
        <v>31351</v>
      </c>
      <c r="T879" s="36"/>
      <c r="U879" s="81" t="s">
        <v>33010</v>
      </c>
      <c r="V879" s="81" t="s">
        <v>1889</v>
      </c>
      <c r="W879" s="81" t="s">
        <v>3838</v>
      </c>
      <c r="X879" s="82">
        <v>1944</v>
      </c>
      <c r="Y879" s="83">
        <v>24347.8</v>
      </c>
      <c r="Z879" s="81" t="s">
        <v>33011</v>
      </c>
      <c r="BH879" s="85"/>
      <c r="BI879" s="86"/>
      <c r="BJ879" s="804"/>
      <c r="BK879" s="805"/>
      <c r="BL879" s="688"/>
      <c r="BM879" s="799"/>
      <c r="BN879" s="807"/>
      <c r="BO879" s="808"/>
      <c r="BP879" s="809"/>
      <c r="BQ879" s="810"/>
    </row>
    <row r="880" spans="1:69">
      <c r="A880" s="1">
        <v>2</v>
      </c>
      <c r="B880" s="20">
        <v>1</v>
      </c>
      <c r="C880" s="2" t="s">
        <v>68</v>
      </c>
      <c r="D880" s="3" t="s">
        <v>3839</v>
      </c>
      <c r="E880" s="2" t="s">
        <v>3840</v>
      </c>
      <c r="F880" s="4">
        <v>1925</v>
      </c>
      <c r="G880" s="5">
        <v>23100</v>
      </c>
      <c r="H880" s="6"/>
      <c r="I880" s="26">
        <v>45252</v>
      </c>
      <c r="J880" s="76" t="s">
        <v>1363</v>
      </c>
      <c r="K880" s="28">
        <v>4</v>
      </c>
      <c r="L880" s="7">
        <v>45247</v>
      </c>
      <c r="M880" s="62"/>
      <c r="N880" s="11" t="s">
        <v>604</v>
      </c>
      <c r="O880" s="12" t="s">
        <v>52</v>
      </c>
      <c r="P880" s="8" t="s">
        <v>2247</v>
      </c>
      <c r="Q880" s="49" t="s">
        <v>54</v>
      </c>
      <c r="R880" s="13" t="s">
        <v>64</v>
      </c>
      <c r="S880" s="14" t="s">
        <v>3841</v>
      </c>
      <c r="T880" s="15"/>
      <c r="U880" s="81" t="s">
        <v>3839</v>
      </c>
      <c r="V880" s="81" t="s">
        <v>3161</v>
      </c>
      <c r="W880" s="81" t="s">
        <v>3842</v>
      </c>
      <c r="X880" s="82">
        <v>1925</v>
      </c>
      <c r="Y880" s="83">
        <v>24640</v>
      </c>
      <c r="Z880" s="81" t="s">
        <v>33012</v>
      </c>
      <c r="BH880" s="825"/>
      <c r="BI880" s="232"/>
      <c r="BJ880" s="796"/>
      <c r="BK880" s="797"/>
      <c r="BL880" s="687"/>
      <c r="BM880" s="799"/>
      <c r="BN880" s="800"/>
      <c r="BO880" s="801"/>
      <c r="BP880" s="802"/>
      <c r="BQ880" s="803"/>
    </row>
    <row r="881" spans="1:69" ht="22.5">
      <c r="A881" s="20">
        <v>2</v>
      </c>
      <c r="B881" s="20">
        <v>2</v>
      </c>
      <c r="C881" s="21" t="s">
        <v>59</v>
      </c>
      <c r="D881" s="3" t="s">
        <v>3843</v>
      </c>
      <c r="E881" s="21" t="s">
        <v>3844</v>
      </c>
      <c r="F881" s="23">
        <v>1925</v>
      </c>
      <c r="G881" s="24">
        <f>F881*12</f>
        <v>23100</v>
      </c>
      <c r="H881" s="25"/>
      <c r="I881" s="26">
        <v>45252</v>
      </c>
      <c r="J881" s="27">
        <v>37</v>
      </c>
      <c r="K881" s="28" t="s">
        <v>32938</v>
      </c>
      <c r="L881" s="26">
        <v>45250</v>
      </c>
      <c r="M881" s="29" t="s">
        <v>30806</v>
      </c>
      <c r="N881" s="30" t="s">
        <v>604</v>
      </c>
      <c r="O881" s="31" t="s">
        <v>52</v>
      </c>
      <c r="P881" s="21" t="s">
        <v>63</v>
      </c>
      <c r="Q881" s="66" t="s">
        <v>54</v>
      </c>
      <c r="R881" s="34" t="s">
        <v>64</v>
      </c>
      <c r="S881" s="35" t="s">
        <v>3845</v>
      </c>
      <c r="T881" s="36"/>
      <c r="U881" s="81" t="s">
        <v>3843</v>
      </c>
      <c r="V881" s="81" t="s">
        <v>2634</v>
      </c>
      <c r="W881" s="81" t="s">
        <v>3846</v>
      </c>
      <c r="X881" s="82">
        <v>1925</v>
      </c>
      <c r="Y881" s="83">
        <v>24640</v>
      </c>
      <c r="Z881" s="81" t="s">
        <v>33013</v>
      </c>
      <c r="BH881" s="85"/>
      <c r="BI881" s="232"/>
      <c r="BJ881" s="804"/>
      <c r="BK881" s="805"/>
      <c r="BL881" s="687"/>
      <c r="BM881" s="806"/>
      <c r="BN881" s="807"/>
      <c r="BO881" s="85"/>
      <c r="BP881" s="809"/>
      <c r="BQ881" s="810"/>
    </row>
    <row r="882" spans="1:69">
      <c r="A882" s="20">
        <v>1</v>
      </c>
      <c r="B882" s="20">
        <v>1</v>
      </c>
      <c r="C882" s="21" t="s">
        <v>589</v>
      </c>
      <c r="D882" s="22" t="s">
        <v>3847</v>
      </c>
      <c r="E882" s="21" t="s">
        <v>3848</v>
      </c>
      <c r="F882" s="23">
        <v>1848</v>
      </c>
      <c r="G882" s="24">
        <v>22176</v>
      </c>
      <c r="H882" s="25"/>
      <c r="I882" s="26">
        <v>45254</v>
      </c>
      <c r="J882" s="27" t="s">
        <v>1367</v>
      </c>
      <c r="K882" s="28">
        <v>2</v>
      </c>
      <c r="L882" s="26">
        <v>45253</v>
      </c>
      <c r="M882" s="29" t="s">
        <v>136</v>
      </c>
      <c r="N882" s="30" t="s">
        <v>73</v>
      </c>
      <c r="O882" s="31" t="s">
        <v>52</v>
      </c>
      <c r="P882" s="32" t="s">
        <v>74</v>
      </c>
      <c r="Q882" s="66"/>
      <c r="R882" s="34" t="s">
        <v>55</v>
      </c>
      <c r="S882" s="35" t="s">
        <v>3849</v>
      </c>
      <c r="T882" s="36"/>
      <c r="U882" s="81" t="s">
        <v>3847</v>
      </c>
      <c r="V882" s="81" t="s">
        <v>2965</v>
      </c>
      <c r="W882" s="81" t="s">
        <v>3850</v>
      </c>
      <c r="X882" s="82">
        <v>1848</v>
      </c>
      <c r="Y882" s="83">
        <v>23202.23</v>
      </c>
      <c r="Z882" s="81" t="s">
        <v>33014</v>
      </c>
      <c r="BH882" s="85"/>
      <c r="BI882" s="86"/>
      <c r="BJ882" s="804"/>
      <c r="BK882" s="805"/>
      <c r="BL882" s="687"/>
      <c r="BM882" s="806"/>
      <c r="BN882" s="807"/>
      <c r="BO882" s="808"/>
      <c r="BP882" s="809"/>
      <c r="BQ882" s="810"/>
    </row>
    <row r="883" spans="1:69">
      <c r="A883" s="20">
        <v>1</v>
      </c>
      <c r="B883" s="20">
        <v>2</v>
      </c>
      <c r="C883" s="2" t="s">
        <v>589</v>
      </c>
      <c r="D883" s="3" t="s">
        <v>3851</v>
      </c>
      <c r="E883" s="21" t="s">
        <v>3852</v>
      </c>
      <c r="F883" s="23">
        <v>1841</v>
      </c>
      <c r="G883" s="24">
        <v>22092</v>
      </c>
      <c r="H883" s="25"/>
      <c r="I883" s="7">
        <v>45254</v>
      </c>
      <c r="J883" s="824" t="s">
        <v>1374</v>
      </c>
      <c r="K883" s="9">
        <v>4</v>
      </c>
      <c r="L883" s="26">
        <v>45253</v>
      </c>
      <c r="M883" s="29" t="s">
        <v>136</v>
      </c>
      <c r="N883" s="30" t="s">
        <v>73</v>
      </c>
      <c r="O883" s="31" t="s">
        <v>52</v>
      </c>
      <c r="P883" s="21" t="s">
        <v>74</v>
      </c>
      <c r="Q883" s="66"/>
      <c r="R883" s="34" t="s">
        <v>55</v>
      </c>
      <c r="S883" s="35" t="s">
        <v>3853</v>
      </c>
      <c r="T883" s="36"/>
      <c r="U883" s="81" t="s">
        <v>3851</v>
      </c>
      <c r="V883" s="81" t="s">
        <v>2965</v>
      </c>
      <c r="W883" s="81" t="s">
        <v>3854</v>
      </c>
      <c r="X883" s="17">
        <v>1841</v>
      </c>
      <c r="Y883" s="18">
        <v>23114.47</v>
      </c>
      <c r="Z883" s="81" t="s">
        <v>33014</v>
      </c>
      <c r="BH883" s="825"/>
      <c r="BI883" s="232"/>
      <c r="BJ883" s="804"/>
      <c r="BK883" s="805"/>
      <c r="BL883" s="688"/>
      <c r="BM883" s="806"/>
      <c r="BN883" s="807"/>
      <c r="BO883" s="85"/>
      <c r="BP883" s="809"/>
      <c r="BQ883" s="810"/>
    </row>
    <row r="884" spans="1:69">
      <c r="A884" s="20">
        <v>1</v>
      </c>
      <c r="B884" s="20">
        <v>3</v>
      </c>
      <c r="C884" s="21" t="s">
        <v>589</v>
      </c>
      <c r="D884" s="22" t="s">
        <v>3855</v>
      </c>
      <c r="E884" s="21" t="s">
        <v>3856</v>
      </c>
      <c r="F884" s="23">
        <v>1941</v>
      </c>
      <c r="G884" s="24">
        <v>23292</v>
      </c>
      <c r="H884" s="25"/>
      <c r="I884" s="26">
        <v>45254</v>
      </c>
      <c r="J884" s="27" t="s">
        <v>1377</v>
      </c>
      <c r="K884" s="28">
        <v>2</v>
      </c>
      <c r="L884" s="26">
        <v>45253</v>
      </c>
      <c r="M884" s="29" t="s">
        <v>72</v>
      </c>
      <c r="N884" s="30" t="s">
        <v>73</v>
      </c>
      <c r="O884" s="12" t="s">
        <v>52</v>
      </c>
      <c r="P884" s="2" t="s">
        <v>74</v>
      </c>
      <c r="Q884" s="66"/>
      <c r="R884" s="13" t="s">
        <v>55</v>
      </c>
      <c r="S884" s="35" t="s">
        <v>3857</v>
      </c>
      <c r="T884" s="36"/>
      <c r="U884" s="81" t="s">
        <v>3855</v>
      </c>
      <c r="V884" s="81" t="s">
        <v>2965</v>
      </c>
      <c r="W884" s="81" t="s">
        <v>3858</v>
      </c>
      <c r="X884" s="82">
        <v>1941</v>
      </c>
      <c r="Y884" s="83">
        <v>24514.01</v>
      </c>
      <c r="Z884" s="81" t="s">
        <v>31352</v>
      </c>
      <c r="BH884" s="85"/>
      <c r="BI884" s="86"/>
      <c r="BJ884" s="804"/>
      <c r="BK884" s="805"/>
      <c r="BL884" s="687"/>
      <c r="BM884" s="806"/>
      <c r="BN884" s="800"/>
      <c r="BO884" s="825"/>
      <c r="BP884" s="809"/>
      <c r="BQ884" s="803"/>
    </row>
    <row r="885" spans="1:69">
      <c r="A885" s="20">
        <v>1</v>
      </c>
      <c r="B885" s="20">
        <v>4</v>
      </c>
      <c r="C885" s="21" t="s">
        <v>589</v>
      </c>
      <c r="D885" s="22" t="s">
        <v>3859</v>
      </c>
      <c r="E885" s="21" t="s">
        <v>3860</v>
      </c>
      <c r="F885" s="23">
        <v>1910</v>
      </c>
      <c r="G885" s="24">
        <v>22920</v>
      </c>
      <c r="H885" s="25"/>
      <c r="I885" s="7">
        <v>45254</v>
      </c>
      <c r="J885" s="824" t="s">
        <v>1380</v>
      </c>
      <c r="K885" s="28">
        <v>3</v>
      </c>
      <c r="L885" s="26">
        <v>45253</v>
      </c>
      <c r="M885" s="29" t="s">
        <v>157</v>
      </c>
      <c r="N885" s="30" t="s">
        <v>73</v>
      </c>
      <c r="O885" s="31" t="s">
        <v>52</v>
      </c>
      <c r="P885" s="32" t="s">
        <v>74</v>
      </c>
      <c r="Q885" s="66"/>
      <c r="R885" s="34" t="s">
        <v>55</v>
      </c>
      <c r="S885" s="35" t="s">
        <v>3861</v>
      </c>
      <c r="T885" s="36"/>
      <c r="U885" s="81" t="s">
        <v>3859</v>
      </c>
      <c r="V885" s="81" t="s">
        <v>2965</v>
      </c>
      <c r="W885" s="81" t="s">
        <v>3862</v>
      </c>
      <c r="X885" s="17">
        <v>1910</v>
      </c>
      <c r="Y885" s="18">
        <v>23980.83</v>
      </c>
      <c r="Z885" s="81" t="s">
        <v>33014</v>
      </c>
      <c r="BH885" s="85"/>
      <c r="BI885" s="86"/>
      <c r="BJ885" s="804"/>
      <c r="BK885" s="805"/>
      <c r="BL885" s="688"/>
      <c r="BM885" s="806"/>
      <c r="BN885" s="807"/>
      <c r="BO885" s="808"/>
      <c r="BP885" s="809"/>
      <c r="BQ885" s="810"/>
    </row>
    <row r="886" spans="1:69">
      <c r="A886" s="20">
        <v>1</v>
      </c>
      <c r="B886" s="20">
        <v>5</v>
      </c>
      <c r="C886" s="21" t="s">
        <v>589</v>
      </c>
      <c r="D886" s="22" t="s">
        <v>3863</v>
      </c>
      <c r="E886" s="21" t="s">
        <v>3864</v>
      </c>
      <c r="F886" s="23">
        <v>1848</v>
      </c>
      <c r="G886" s="24">
        <v>22176</v>
      </c>
      <c r="H886" s="25"/>
      <c r="I886" s="7">
        <v>45254</v>
      </c>
      <c r="J886" s="824" t="s">
        <v>1387</v>
      </c>
      <c r="K886" s="9">
        <v>3</v>
      </c>
      <c r="L886" s="26">
        <v>45253</v>
      </c>
      <c r="M886" s="29" t="s">
        <v>136</v>
      </c>
      <c r="N886" s="30" t="s">
        <v>73</v>
      </c>
      <c r="O886" s="31" t="s">
        <v>52</v>
      </c>
      <c r="P886" s="32" t="s">
        <v>74</v>
      </c>
      <c r="Q886" s="49"/>
      <c r="R886" s="34" t="s">
        <v>55</v>
      </c>
      <c r="S886" s="35" t="s">
        <v>3865</v>
      </c>
      <c r="T886" s="36"/>
      <c r="U886" s="81" t="s">
        <v>3863</v>
      </c>
      <c r="V886" s="81" t="s">
        <v>2965</v>
      </c>
      <c r="W886" s="81" t="s">
        <v>3866</v>
      </c>
      <c r="X886" s="82">
        <v>1848</v>
      </c>
      <c r="Y886" s="83">
        <v>23202.42</v>
      </c>
      <c r="Z886" s="81" t="s">
        <v>31352</v>
      </c>
      <c r="BH886" s="85"/>
      <c r="BI886" s="86"/>
      <c r="BJ886" s="804"/>
      <c r="BK886" s="805"/>
      <c r="BL886" s="688"/>
      <c r="BM886" s="806"/>
      <c r="BN886" s="807"/>
      <c r="BO886" s="808"/>
      <c r="BP886" s="802"/>
      <c r="BQ886" s="810"/>
    </row>
    <row r="887" spans="1:69">
      <c r="A887" s="20">
        <v>0</v>
      </c>
      <c r="B887" s="20"/>
      <c r="C887" s="2" t="s">
        <v>33015</v>
      </c>
      <c r="D887" s="3" t="s">
        <v>31353</v>
      </c>
      <c r="E887" s="21" t="s">
        <v>3867</v>
      </c>
      <c r="F887" s="23">
        <v>1958</v>
      </c>
      <c r="G887" s="24">
        <v>23496</v>
      </c>
      <c r="H887" s="25"/>
      <c r="I887" s="7">
        <v>45258</v>
      </c>
      <c r="J887" s="824">
        <v>140</v>
      </c>
      <c r="K887" s="28">
        <v>2</v>
      </c>
      <c r="L887" s="26">
        <v>45253</v>
      </c>
      <c r="M887" s="29" t="s">
        <v>32966</v>
      </c>
      <c r="N887" s="30" t="s">
        <v>33016</v>
      </c>
      <c r="O887" s="31" t="s">
        <v>52</v>
      </c>
      <c r="P887" s="21" t="s">
        <v>31108</v>
      </c>
      <c r="Q887" s="66"/>
      <c r="R887" s="34" t="s">
        <v>55</v>
      </c>
      <c r="S887" s="35" t="s">
        <v>33017</v>
      </c>
      <c r="T887" s="36"/>
      <c r="U887" s="81" t="s">
        <v>3868</v>
      </c>
      <c r="V887" s="81" t="s">
        <v>2965</v>
      </c>
      <c r="W887" s="81" t="s">
        <v>3869</v>
      </c>
      <c r="X887" s="17">
        <v>1958</v>
      </c>
      <c r="Y887" s="18">
        <v>24583.3</v>
      </c>
      <c r="Z887" s="81" t="s">
        <v>33014</v>
      </c>
      <c r="BH887" s="825"/>
      <c r="BI887" s="232"/>
      <c r="BJ887" s="804"/>
      <c r="BK887" s="805"/>
      <c r="BL887" s="688"/>
      <c r="BM887" s="806"/>
      <c r="BN887" s="807"/>
      <c r="BO887" s="85"/>
      <c r="BP887" s="809"/>
      <c r="BQ887" s="810"/>
    </row>
    <row r="888" spans="1:69">
      <c r="A888" s="20">
        <v>0</v>
      </c>
      <c r="B888" s="20"/>
      <c r="C888" s="2" t="s">
        <v>29559</v>
      </c>
      <c r="D888" s="3" t="s">
        <v>31354</v>
      </c>
      <c r="E888" s="21" t="s">
        <v>3870</v>
      </c>
      <c r="F888" s="23">
        <v>1958</v>
      </c>
      <c r="G888" s="24">
        <v>23496</v>
      </c>
      <c r="H888" s="25"/>
      <c r="I888" s="26">
        <v>45258</v>
      </c>
      <c r="J888" s="27" t="s">
        <v>1396</v>
      </c>
      <c r="K888" s="28">
        <v>2</v>
      </c>
      <c r="L888" s="26">
        <v>45253</v>
      </c>
      <c r="M888" s="29" t="s">
        <v>30059</v>
      </c>
      <c r="N888" s="30" t="s">
        <v>32836</v>
      </c>
      <c r="O888" s="31" t="s">
        <v>52</v>
      </c>
      <c r="P888" s="21" t="s">
        <v>33018</v>
      </c>
      <c r="Q888" s="66"/>
      <c r="R888" s="34" t="s">
        <v>55</v>
      </c>
      <c r="S888" s="35" t="s">
        <v>33019</v>
      </c>
      <c r="T888" s="36"/>
      <c r="U888" s="81" t="s">
        <v>3871</v>
      </c>
      <c r="V888" s="81" t="s">
        <v>2965</v>
      </c>
      <c r="W888" s="81" t="s">
        <v>3872</v>
      </c>
      <c r="X888" s="17">
        <v>1958</v>
      </c>
      <c r="Y888" s="83">
        <v>24583.31</v>
      </c>
      <c r="Z888" s="81" t="s">
        <v>33014</v>
      </c>
      <c r="BH888" s="825"/>
      <c r="BI888" s="232"/>
      <c r="BJ888" s="804"/>
      <c r="BK888" s="805"/>
      <c r="BL888" s="687"/>
      <c r="BM888" s="806"/>
      <c r="BN888" s="807"/>
      <c r="BO888" s="85"/>
      <c r="BP888" s="809"/>
      <c r="BQ888" s="810"/>
    </row>
    <row r="889" spans="1:69">
      <c r="A889" s="20">
        <v>0</v>
      </c>
      <c r="B889" s="20"/>
      <c r="C889" s="2" t="s">
        <v>33015</v>
      </c>
      <c r="D889" s="3" t="s">
        <v>33020</v>
      </c>
      <c r="E889" s="21" t="s">
        <v>3873</v>
      </c>
      <c r="F889" s="23">
        <v>1952</v>
      </c>
      <c r="G889" s="24">
        <v>23424</v>
      </c>
      <c r="H889" s="25"/>
      <c r="I889" s="7">
        <v>45258</v>
      </c>
      <c r="J889" s="824" t="s">
        <v>1400</v>
      </c>
      <c r="K889" s="9">
        <v>4</v>
      </c>
      <c r="L889" s="26">
        <v>45253</v>
      </c>
      <c r="M889" s="29" t="s">
        <v>32966</v>
      </c>
      <c r="N889" s="30" t="s">
        <v>32836</v>
      </c>
      <c r="O889" s="31" t="s">
        <v>52</v>
      </c>
      <c r="P889" s="21" t="s">
        <v>31108</v>
      </c>
      <c r="Q889" s="66"/>
      <c r="R889" s="34" t="s">
        <v>55</v>
      </c>
      <c r="S889" s="35" t="s">
        <v>33021</v>
      </c>
      <c r="T889" s="36"/>
      <c r="U889" s="81" t="s">
        <v>3874</v>
      </c>
      <c r="V889" s="81" t="s">
        <v>2965</v>
      </c>
      <c r="W889" s="81" t="s">
        <v>3875</v>
      </c>
      <c r="X889" s="17">
        <v>1952</v>
      </c>
      <c r="Y889" s="18">
        <v>24507.919999999998</v>
      </c>
      <c r="Z889" s="81" t="s">
        <v>33014</v>
      </c>
      <c r="BH889" s="825"/>
      <c r="BI889" s="232"/>
      <c r="BJ889" s="804"/>
      <c r="BK889" s="805"/>
      <c r="BL889" s="688"/>
      <c r="BM889" s="806"/>
      <c r="BN889" s="807"/>
      <c r="BO889" s="85"/>
      <c r="BP889" s="809"/>
      <c r="BQ889" s="810"/>
    </row>
    <row r="890" spans="1:69">
      <c r="A890" s="20">
        <v>0</v>
      </c>
      <c r="B890" s="20"/>
      <c r="C890" s="2" t="s">
        <v>33015</v>
      </c>
      <c r="D890" s="22" t="s">
        <v>30807</v>
      </c>
      <c r="E890" s="21" t="s">
        <v>3876</v>
      </c>
      <c r="F890" s="23">
        <v>1958</v>
      </c>
      <c r="G890" s="24">
        <v>23496</v>
      </c>
      <c r="H890" s="25"/>
      <c r="I890" s="7">
        <v>45258</v>
      </c>
      <c r="J890" s="824">
        <v>89</v>
      </c>
      <c r="K890" s="9">
        <v>4</v>
      </c>
      <c r="L890" s="26">
        <v>45253</v>
      </c>
      <c r="M890" s="29" t="s">
        <v>32593</v>
      </c>
      <c r="N890" s="30" t="s">
        <v>33016</v>
      </c>
      <c r="O890" s="31" t="s">
        <v>52</v>
      </c>
      <c r="P890" s="21" t="s">
        <v>32452</v>
      </c>
      <c r="Q890" s="66"/>
      <c r="R890" s="34" t="s">
        <v>55</v>
      </c>
      <c r="S890" s="35" t="s">
        <v>33022</v>
      </c>
      <c r="T890" s="36"/>
      <c r="U890" s="81" t="s">
        <v>3877</v>
      </c>
      <c r="V890" s="81" t="s">
        <v>2965</v>
      </c>
      <c r="W890" s="81" t="s">
        <v>3878</v>
      </c>
      <c r="X890" s="82">
        <v>1958</v>
      </c>
      <c r="Y890" s="83">
        <v>24583.27</v>
      </c>
      <c r="Z890" s="81" t="s">
        <v>31352</v>
      </c>
      <c r="BH890" s="825"/>
      <c r="BI890" s="86"/>
      <c r="BJ890" s="804"/>
      <c r="BK890" s="805"/>
      <c r="BL890" s="688"/>
      <c r="BM890" s="806"/>
      <c r="BN890" s="807"/>
      <c r="BO890" s="85"/>
      <c r="BP890" s="809"/>
      <c r="BQ890" s="810"/>
    </row>
    <row r="891" spans="1:69">
      <c r="A891" s="20">
        <v>0</v>
      </c>
      <c r="B891" s="20">
        <v>2</v>
      </c>
      <c r="C891" s="21" t="s">
        <v>589</v>
      </c>
      <c r="D891" s="3" t="s">
        <v>3879</v>
      </c>
      <c r="E891" s="21" t="s">
        <v>3880</v>
      </c>
      <c r="F891" s="23">
        <v>1863</v>
      </c>
      <c r="G891" s="24">
        <v>22356</v>
      </c>
      <c r="H891" s="25"/>
      <c r="I891" s="26">
        <v>45258</v>
      </c>
      <c r="J891" s="76" t="s">
        <v>1415</v>
      </c>
      <c r="K891" s="28">
        <v>3</v>
      </c>
      <c r="L891" s="26">
        <v>45255</v>
      </c>
      <c r="M891" s="29" t="s">
        <v>136</v>
      </c>
      <c r="N891" s="30" t="s">
        <v>73</v>
      </c>
      <c r="O891" s="31" t="s">
        <v>52</v>
      </c>
      <c r="P891" s="32" t="s">
        <v>74</v>
      </c>
      <c r="Q891" s="66"/>
      <c r="R891" s="34" t="s">
        <v>55</v>
      </c>
      <c r="S891" s="35" t="s">
        <v>3881</v>
      </c>
      <c r="T891" s="36"/>
      <c r="U891" s="81" t="s">
        <v>3879</v>
      </c>
      <c r="V891" s="81" t="s">
        <v>2798</v>
      </c>
      <c r="W891" s="81" t="s">
        <v>3882</v>
      </c>
      <c r="X891" s="17">
        <v>1863</v>
      </c>
      <c r="Y891" s="18">
        <v>23390.68</v>
      </c>
      <c r="Z891" s="81" t="s">
        <v>33023</v>
      </c>
      <c r="BH891" s="85"/>
      <c r="BI891" s="232"/>
      <c r="BJ891" s="804"/>
      <c r="BK891" s="805"/>
      <c r="BL891" s="687"/>
      <c r="BM891" s="806"/>
      <c r="BN891" s="807"/>
      <c r="BO891" s="808"/>
      <c r="BP891" s="809"/>
      <c r="BQ891" s="810"/>
    </row>
    <row r="892" spans="1:69">
      <c r="A892" s="20">
        <v>0</v>
      </c>
      <c r="B892" s="20">
        <v>3</v>
      </c>
      <c r="C892" s="21" t="s">
        <v>589</v>
      </c>
      <c r="D892" s="22" t="s">
        <v>31356</v>
      </c>
      <c r="E892" s="21" t="s">
        <v>3883</v>
      </c>
      <c r="F892" s="23">
        <v>1958</v>
      </c>
      <c r="G892" s="24">
        <v>23496</v>
      </c>
      <c r="H892" s="25"/>
      <c r="I892" s="26">
        <v>45258</v>
      </c>
      <c r="J892" s="80" t="s">
        <v>3884</v>
      </c>
      <c r="K892" s="28">
        <v>1</v>
      </c>
      <c r="L892" s="26">
        <v>45255</v>
      </c>
      <c r="M892" s="44" t="s">
        <v>32593</v>
      </c>
      <c r="N892" s="30" t="s">
        <v>33024</v>
      </c>
      <c r="O892" s="31" t="s">
        <v>52</v>
      </c>
      <c r="P892" s="32" t="s">
        <v>74</v>
      </c>
      <c r="Q892" s="66"/>
      <c r="R892" s="34" t="s">
        <v>55</v>
      </c>
      <c r="S892" s="35" t="s">
        <v>33025</v>
      </c>
      <c r="T892" s="36"/>
      <c r="U892" s="81" t="s">
        <v>3885</v>
      </c>
      <c r="V892" s="81" t="s">
        <v>2798</v>
      </c>
      <c r="W892" s="81" t="s">
        <v>3886</v>
      </c>
      <c r="X892" s="82">
        <v>1958</v>
      </c>
      <c r="Y892" s="83">
        <v>24583.33</v>
      </c>
      <c r="Z892" s="81" t="s">
        <v>31355</v>
      </c>
      <c r="BH892" s="85"/>
      <c r="BI892" s="86"/>
      <c r="BJ892" s="804"/>
      <c r="BK892" s="805"/>
      <c r="BL892" s="687"/>
      <c r="BM892" s="806"/>
      <c r="BN892" s="807"/>
      <c r="BO892" s="808"/>
      <c r="BP892" s="809"/>
      <c r="BQ892" s="810"/>
    </row>
    <row r="893" spans="1:69">
      <c r="A893" s="20">
        <v>0</v>
      </c>
      <c r="B893" s="20">
        <v>4</v>
      </c>
      <c r="C893" s="21" t="s">
        <v>589</v>
      </c>
      <c r="D893" s="22" t="s">
        <v>33026</v>
      </c>
      <c r="E893" s="21" t="s">
        <v>3887</v>
      </c>
      <c r="F893" s="23">
        <v>1958</v>
      </c>
      <c r="G893" s="24">
        <v>23496</v>
      </c>
      <c r="H893" s="25"/>
      <c r="I893" s="26">
        <v>45258</v>
      </c>
      <c r="J893" s="27">
        <v>46</v>
      </c>
      <c r="K893" s="28">
        <v>3</v>
      </c>
      <c r="L893" s="26">
        <v>45255</v>
      </c>
      <c r="M893" s="29" t="s">
        <v>32585</v>
      </c>
      <c r="N893" s="11" t="s">
        <v>30132</v>
      </c>
      <c r="O893" s="31" t="s">
        <v>52</v>
      </c>
      <c r="P893" s="32" t="s">
        <v>74</v>
      </c>
      <c r="Q893" s="66"/>
      <c r="R893" s="34" t="s">
        <v>55</v>
      </c>
      <c r="S893" s="35" t="s">
        <v>33027</v>
      </c>
      <c r="T893" s="36"/>
      <c r="U893" s="81" t="s">
        <v>3888</v>
      </c>
      <c r="V893" s="81" t="s">
        <v>2798</v>
      </c>
      <c r="W893" s="81" t="s">
        <v>3889</v>
      </c>
      <c r="X893" s="82">
        <v>1958</v>
      </c>
      <c r="Y893" s="83">
        <v>24728.73</v>
      </c>
      <c r="Z893" s="81" t="s">
        <v>31355</v>
      </c>
      <c r="BH893" s="85"/>
      <c r="BI893" s="86"/>
      <c r="BJ893" s="804"/>
      <c r="BK893" s="805"/>
      <c r="BL893" s="687"/>
      <c r="BM893" s="799"/>
      <c r="BN893" s="807"/>
      <c r="BO893" s="808"/>
      <c r="BP893" s="809"/>
      <c r="BQ893" s="810"/>
    </row>
    <row r="894" spans="1:69">
      <c r="A894" s="20">
        <v>1</v>
      </c>
      <c r="B894" s="20">
        <v>1</v>
      </c>
      <c r="C894" s="73" t="s">
        <v>145</v>
      </c>
      <c r="D894" s="22" t="s">
        <v>3890</v>
      </c>
      <c r="E894" s="21" t="s">
        <v>3891</v>
      </c>
      <c r="F894" s="23">
        <v>1946</v>
      </c>
      <c r="G894" s="24">
        <v>23352</v>
      </c>
      <c r="H894" s="25"/>
      <c r="I894" s="26">
        <v>45259</v>
      </c>
      <c r="J894" s="27" t="s">
        <v>3892</v>
      </c>
      <c r="K894" s="28">
        <v>4</v>
      </c>
      <c r="L894" s="26">
        <v>45258</v>
      </c>
      <c r="M894" s="29"/>
      <c r="N894" s="30" t="s">
        <v>177</v>
      </c>
      <c r="O894" s="31" t="s">
        <v>52</v>
      </c>
      <c r="P894" s="32" t="s">
        <v>74</v>
      </c>
      <c r="Q894" s="66" t="s">
        <v>54</v>
      </c>
      <c r="R894" s="34" t="s">
        <v>55</v>
      </c>
      <c r="S894" s="35" t="s">
        <v>3779</v>
      </c>
      <c r="T894" s="36"/>
      <c r="U894" s="81" t="s">
        <v>3890</v>
      </c>
      <c r="V894" s="81" t="s">
        <v>3893</v>
      </c>
      <c r="W894" s="81" t="s">
        <v>3894</v>
      </c>
      <c r="X894" s="17">
        <v>1946</v>
      </c>
      <c r="Y894" s="18">
        <v>24277.9</v>
      </c>
      <c r="Z894" s="81" t="s">
        <v>3895</v>
      </c>
      <c r="BH894" s="811"/>
      <c r="BI894" s="86"/>
      <c r="BJ894" s="804"/>
      <c r="BK894" s="805"/>
      <c r="BL894" s="687"/>
      <c r="BM894" s="806"/>
      <c r="BN894" s="807"/>
      <c r="BO894" s="808"/>
      <c r="BP894" s="809"/>
      <c r="BQ894" s="810"/>
    </row>
    <row r="895" spans="1:69">
      <c r="A895" s="1">
        <v>1</v>
      </c>
      <c r="B895" s="20">
        <v>2</v>
      </c>
      <c r="C895" s="73" t="s">
        <v>78</v>
      </c>
      <c r="D895" s="3" t="s">
        <v>3896</v>
      </c>
      <c r="E895" s="2" t="s">
        <v>3897</v>
      </c>
      <c r="F895" s="4">
        <v>1958</v>
      </c>
      <c r="G895" s="5">
        <v>23496</v>
      </c>
      <c r="H895" s="6"/>
      <c r="I895" s="7">
        <v>45259</v>
      </c>
      <c r="J895" s="824" t="s">
        <v>3898</v>
      </c>
      <c r="K895" s="28">
        <v>2</v>
      </c>
      <c r="L895" s="7">
        <v>45258</v>
      </c>
      <c r="M895" s="10" t="s">
        <v>157</v>
      </c>
      <c r="N895" s="11" t="s">
        <v>288</v>
      </c>
      <c r="O895" s="12" t="s">
        <v>52</v>
      </c>
      <c r="P895" s="8" t="s">
        <v>74</v>
      </c>
      <c r="Q895" s="49" t="s">
        <v>32443</v>
      </c>
      <c r="R895" s="13" t="s">
        <v>55</v>
      </c>
      <c r="S895" s="14" t="s">
        <v>3899</v>
      </c>
      <c r="T895" s="15"/>
      <c r="U895" s="81" t="s">
        <v>3896</v>
      </c>
      <c r="V895" s="81" t="s">
        <v>3893</v>
      </c>
      <c r="W895" s="81" t="s">
        <v>3900</v>
      </c>
      <c r="X895" s="82">
        <v>1958</v>
      </c>
      <c r="Y895" s="83">
        <v>24583.29</v>
      </c>
      <c r="Z895" s="81" t="s">
        <v>3895</v>
      </c>
      <c r="BH895" s="811"/>
      <c r="BI895" s="232"/>
      <c r="BJ895" s="796"/>
      <c r="BK895" s="797"/>
      <c r="BL895" s="688"/>
      <c r="BM895" s="799"/>
      <c r="BN895" s="800"/>
      <c r="BO895" s="801"/>
      <c r="BP895" s="802"/>
      <c r="BQ895" s="803"/>
    </row>
    <row r="896" spans="1:69" ht="45">
      <c r="A896" s="20">
        <v>1</v>
      </c>
      <c r="B896" s="20">
        <v>3</v>
      </c>
      <c r="C896" s="21" t="s">
        <v>48</v>
      </c>
      <c r="D896" s="22" t="s">
        <v>3901</v>
      </c>
      <c r="E896" s="21" t="s">
        <v>3902</v>
      </c>
      <c r="F896" s="23">
        <v>1980</v>
      </c>
      <c r="G896" s="24">
        <v>23760</v>
      </c>
      <c r="H896" s="25" t="s">
        <v>51</v>
      </c>
      <c r="I896" s="26">
        <v>45259</v>
      </c>
      <c r="J896" s="27" t="s">
        <v>33028</v>
      </c>
      <c r="K896" s="28">
        <v>3</v>
      </c>
      <c r="L896" s="26">
        <v>45258</v>
      </c>
      <c r="M896" s="29"/>
      <c r="N896" s="30" t="s">
        <v>33029</v>
      </c>
      <c r="O896" s="31" t="s">
        <v>52</v>
      </c>
      <c r="P896" s="32" t="s">
        <v>33030</v>
      </c>
      <c r="Q896" s="33" t="s">
        <v>33031</v>
      </c>
      <c r="R896" s="34" t="s">
        <v>55</v>
      </c>
      <c r="S896" s="35" t="s">
        <v>33032</v>
      </c>
      <c r="T896" s="36"/>
      <c r="U896" s="81" t="s">
        <v>3901</v>
      </c>
      <c r="V896" s="81" t="s">
        <v>3893</v>
      </c>
      <c r="W896" s="81" t="s">
        <v>3903</v>
      </c>
      <c r="X896" s="82">
        <v>1980</v>
      </c>
      <c r="Y896" s="83">
        <v>24948</v>
      </c>
      <c r="Z896" s="81" t="s">
        <v>3895</v>
      </c>
      <c r="BH896" s="85"/>
      <c r="BI896" s="86"/>
      <c r="BJ896" s="804"/>
      <c r="BK896" s="805"/>
      <c r="BL896" s="687"/>
      <c r="BM896" s="806"/>
      <c r="BN896" s="807"/>
      <c r="BO896" s="808"/>
      <c r="BP896" s="809"/>
      <c r="BQ896" s="810"/>
    </row>
    <row r="897" spans="1:69">
      <c r="A897" s="20">
        <v>0</v>
      </c>
      <c r="B897" s="20">
        <v>1</v>
      </c>
      <c r="C897" s="21" t="s">
        <v>68</v>
      </c>
      <c r="D897" s="22" t="s">
        <v>3904</v>
      </c>
      <c r="E897" s="21" t="s">
        <v>3905</v>
      </c>
      <c r="F897" s="23">
        <v>1925</v>
      </c>
      <c r="G897" s="24">
        <v>23100</v>
      </c>
      <c r="H897" s="25"/>
      <c r="I897" s="26">
        <v>45260</v>
      </c>
      <c r="J897" s="27" t="s">
        <v>30619</v>
      </c>
      <c r="K897" s="28">
        <v>2</v>
      </c>
      <c r="L897" s="26">
        <v>45259</v>
      </c>
      <c r="M897" s="29"/>
      <c r="N897" s="30" t="s">
        <v>604</v>
      </c>
      <c r="O897" s="31" t="s">
        <v>52</v>
      </c>
      <c r="P897" s="32" t="s">
        <v>2247</v>
      </c>
      <c r="Q897" s="66" t="s">
        <v>54</v>
      </c>
      <c r="R897" s="34" t="s">
        <v>64</v>
      </c>
      <c r="S897" s="35" t="s">
        <v>3906</v>
      </c>
      <c r="T897" s="36"/>
      <c r="U897" s="81" t="s">
        <v>33033</v>
      </c>
      <c r="V897" s="81" t="s">
        <v>33034</v>
      </c>
      <c r="W897" s="81" t="s">
        <v>33035</v>
      </c>
      <c r="X897" s="82">
        <v>1925</v>
      </c>
      <c r="Y897" s="83">
        <v>24640</v>
      </c>
      <c r="Z897" s="81" t="s">
        <v>33036</v>
      </c>
      <c r="BH897" s="85"/>
      <c r="BI897" s="86"/>
      <c r="BJ897" s="804"/>
      <c r="BK897" s="805"/>
      <c r="BL897" s="687"/>
      <c r="BM897" s="806"/>
      <c r="BN897" s="807"/>
      <c r="BO897" s="808"/>
      <c r="BP897" s="809"/>
      <c r="BQ897" s="810"/>
    </row>
    <row r="898" spans="1:69">
      <c r="A898" s="20">
        <v>0</v>
      </c>
      <c r="B898" s="20">
        <v>2</v>
      </c>
      <c r="C898" s="21" t="s">
        <v>68</v>
      </c>
      <c r="D898" s="22" t="s">
        <v>3907</v>
      </c>
      <c r="E898" s="21" t="s">
        <v>3908</v>
      </c>
      <c r="F898" s="23">
        <v>1925</v>
      </c>
      <c r="G898" s="24">
        <v>23100</v>
      </c>
      <c r="H898" s="25"/>
      <c r="I898" s="26">
        <v>45260</v>
      </c>
      <c r="J898" s="27" t="s">
        <v>33037</v>
      </c>
      <c r="K898" s="28">
        <v>4</v>
      </c>
      <c r="L898" s="26">
        <v>45259</v>
      </c>
      <c r="M898" s="29"/>
      <c r="N898" s="30" t="s">
        <v>604</v>
      </c>
      <c r="O898" s="31" t="s">
        <v>52</v>
      </c>
      <c r="P898" s="32" t="s">
        <v>2247</v>
      </c>
      <c r="Q898" s="66" t="s">
        <v>54</v>
      </c>
      <c r="R898" s="34" t="s">
        <v>64</v>
      </c>
      <c r="S898" s="35" t="s">
        <v>3909</v>
      </c>
      <c r="T898" s="36"/>
      <c r="U898" s="81" t="s">
        <v>33038</v>
      </c>
      <c r="V898" s="81" t="s">
        <v>30808</v>
      </c>
      <c r="W898" s="81" t="s">
        <v>31358</v>
      </c>
      <c r="X898" s="82">
        <v>1925</v>
      </c>
      <c r="Y898" s="83">
        <v>24640</v>
      </c>
      <c r="Z898" s="81" t="s">
        <v>33036</v>
      </c>
      <c r="BH898" s="85"/>
      <c r="BI898" s="86"/>
      <c r="BJ898" s="804"/>
      <c r="BK898" s="805"/>
      <c r="BL898" s="687"/>
      <c r="BM898" s="806"/>
      <c r="BN898" s="807"/>
      <c r="BO898" s="808"/>
      <c r="BP898" s="809"/>
      <c r="BQ898" s="810"/>
    </row>
    <row r="899" spans="1:69">
      <c r="A899" s="20">
        <v>1</v>
      </c>
      <c r="B899" s="20">
        <v>2</v>
      </c>
      <c r="C899" s="21" t="s">
        <v>59</v>
      </c>
      <c r="D899" s="22" t="s">
        <v>3910</v>
      </c>
      <c r="E899" s="21" t="s">
        <v>3911</v>
      </c>
      <c r="F899" s="23">
        <v>1925</v>
      </c>
      <c r="G899" s="24">
        <v>23100</v>
      </c>
      <c r="H899" s="25"/>
      <c r="I899" s="26">
        <v>45261</v>
      </c>
      <c r="J899" s="27" t="s">
        <v>1428</v>
      </c>
      <c r="K899" s="9">
        <v>2</v>
      </c>
      <c r="L899" s="26">
        <v>45257</v>
      </c>
      <c r="M899" s="29"/>
      <c r="N899" s="30" t="s">
        <v>32644</v>
      </c>
      <c r="O899" s="31" t="s">
        <v>52</v>
      </c>
      <c r="P899" s="32" t="s">
        <v>33039</v>
      </c>
      <c r="Q899" s="66" t="s">
        <v>54</v>
      </c>
      <c r="R899" s="34" t="s">
        <v>64</v>
      </c>
      <c r="S899" s="35" t="s">
        <v>33040</v>
      </c>
      <c r="T899" s="36"/>
      <c r="U899" s="81" t="s">
        <v>3910</v>
      </c>
      <c r="V899" s="81" t="s">
        <v>2558</v>
      </c>
      <c r="W899" s="81" t="s">
        <v>3912</v>
      </c>
      <c r="X899" s="82">
        <v>1925</v>
      </c>
      <c r="Y899" s="83">
        <v>24640</v>
      </c>
      <c r="Z899" s="81" t="s">
        <v>3913</v>
      </c>
      <c r="BH899" s="85"/>
      <c r="BI899" s="86"/>
      <c r="BJ899" s="804"/>
      <c r="BK899" s="805"/>
      <c r="BL899" s="687"/>
      <c r="BM899" s="806"/>
      <c r="BN899" s="807"/>
      <c r="BO899" s="808"/>
      <c r="BP899" s="809"/>
      <c r="BQ899" s="810"/>
    </row>
    <row r="900" spans="1:69">
      <c r="A900" s="20">
        <v>1</v>
      </c>
      <c r="B900" s="20">
        <v>3</v>
      </c>
      <c r="C900" s="21" t="s">
        <v>59</v>
      </c>
      <c r="D900" s="22" t="s">
        <v>3914</v>
      </c>
      <c r="E900" s="21" t="s">
        <v>3915</v>
      </c>
      <c r="F900" s="23">
        <v>1925</v>
      </c>
      <c r="G900" s="5">
        <v>23100</v>
      </c>
      <c r="H900" s="25"/>
      <c r="I900" s="7">
        <v>45261</v>
      </c>
      <c r="J900" s="824">
        <v>85</v>
      </c>
      <c r="K900" s="28">
        <v>1</v>
      </c>
      <c r="L900" s="26">
        <v>45257</v>
      </c>
      <c r="M900" s="29"/>
      <c r="N900" s="30" t="s">
        <v>32644</v>
      </c>
      <c r="O900" s="31" t="s">
        <v>52</v>
      </c>
      <c r="P900" s="32" t="s">
        <v>33039</v>
      </c>
      <c r="Q900" s="66" t="s">
        <v>54</v>
      </c>
      <c r="R900" s="34" t="s">
        <v>64</v>
      </c>
      <c r="S900" s="35" t="s">
        <v>33041</v>
      </c>
      <c r="T900" s="36"/>
      <c r="U900" s="81" t="s">
        <v>3914</v>
      </c>
      <c r="V900" s="81" t="s">
        <v>2558</v>
      </c>
      <c r="W900" s="81" t="s">
        <v>3916</v>
      </c>
      <c r="X900" s="82">
        <v>1925</v>
      </c>
      <c r="Y900" s="83">
        <v>24640</v>
      </c>
      <c r="Z900" s="81" t="s">
        <v>3913</v>
      </c>
      <c r="BH900" s="85"/>
      <c r="BI900" s="86"/>
      <c r="BJ900" s="804"/>
      <c r="BK900" s="805"/>
      <c r="BL900" s="688"/>
      <c r="BM900" s="806"/>
      <c r="BN900" s="807"/>
      <c r="BO900" s="808"/>
      <c r="BP900" s="809"/>
      <c r="BQ900" s="810"/>
    </row>
    <row r="901" spans="1:69">
      <c r="A901" s="20">
        <v>1</v>
      </c>
      <c r="B901" s="20">
        <v>4</v>
      </c>
      <c r="C901" s="21" t="s">
        <v>68</v>
      </c>
      <c r="D901" s="22" t="s">
        <v>3917</v>
      </c>
      <c r="E901" s="21" t="s">
        <v>3918</v>
      </c>
      <c r="F901" s="23">
        <v>1925</v>
      </c>
      <c r="G901" s="24">
        <v>23100</v>
      </c>
      <c r="H901" s="25"/>
      <c r="I901" s="26">
        <v>45261</v>
      </c>
      <c r="J901" s="27" t="s">
        <v>33042</v>
      </c>
      <c r="K901" s="28">
        <v>3</v>
      </c>
      <c r="L901" s="26">
        <v>45259</v>
      </c>
      <c r="M901" s="29"/>
      <c r="N901" s="30" t="s">
        <v>604</v>
      </c>
      <c r="O901" s="31" t="s">
        <v>52</v>
      </c>
      <c r="P901" s="32" t="s">
        <v>2247</v>
      </c>
      <c r="Q901" s="66" t="s">
        <v>54</v>
      </c>
      <c r="R901" s="34" t="s">
        <v>64</v>
      </c>
      <c r="S901" s="35" t="s">
        <v>3919</v>
      </c>
      <c r="T901" s="36"/>
      <c r="U901" s="81" t="s">
        <v>3917</v>
      </c>
      <c r="V901" s="81" t="s">
        <v>2558</v>
      </c>
      <c r="W901" s="81" t="s">
        <v>3920</v>
      </c>
      <c r="X901" s="82">
        <v>1925</v>
      </c>
      <c r="Y901" s="83">
        <v>24640</v>
      </c>
      <c r="Z901" s="81" t="s">
        <v>3913</v>
      </c>
      <c r="BH901" s="85"/>
      <c r="BI901" s="86"/>
      <c r="BJ901" s="804"/>
      <c r="BK901" s="805"/>
      <c r="BL901" s="687"/>
      <c r="BM901" s="806"/>
      <c r="BN901" s="807"/>
      <c r="BO901" s="808"/>
      <c r="BP901" s="809"/>
      <c r="BQ901" s="810"/>
    </row>
    <row r="902" spans="1:69">
      <c r="A902" s="20">
        <v>2</v>
      </c>
      <c r="B902" s="20">
        <v>5</v>
      </c>
      <c r="C902" s="21" t="s">
        <v>59</v>
      </c>
      <c r="D902" s="3" t="s">
        <v>3921</v>
      </c>
      <c r="E902" s="21" t="s">
        <v>3922</v>
      </c>
      <c r="F902" s="23">
        <v>1925</v>
      </c>
      <c r="G902" s="24">
        <v>23100</v>
      </c>
      <c r="H902" s="25"/>
      <c r="I902" s="26">
        <v>45261</v>
      </c>
      <c r="J902" s="27" t="s">
        <v>31359</v>
      </c>
      <c r="K902" s="28">
        <v>3</v>
      </c>
      <c r="L902" s="26">
        <v>45258</v>
      </c>
      <c r="M902" s="29"/>
      <c r="N902" s="30" t="s">
        <v>30155</v>
      </c>
      <c r="O902" s="31" t="s">
        <v>52</v>
      </c>
      <c r="P902" s="21" t="s">
        <v>63</v>
      </c>
      <c r="Q902" s="66" t="s">
        <v>54</v>
      </c>
      <c r="R902" s="34" t="s">
        <v>32677</v>
      </c>
      <c r="S902" s="35" t="s">
        <v>33043</v>
      </c>
      <c r="T902" s="36"/>
      <c r="U902" s="81" t="s">
        <v>3921</v>
      </c>
      <c r="V902" s="81" t="s">
        <v>826</v>
      </c>
      <c r="W902" s="81" t="s">
        <v>3923</v>
      </c>
      <c r="X902" s="82">
        <v>1925</v>
      </c>
      <c r="Y902" s="83">
        <v>24640</v>
      </c>
      <c r="Z902" s="81" t="s">
        <v>3913</v>
      </c>
      <c r="BH902" s="85"/>
      <c r="BI902" s="232"/>
      <c r="BJ902" s="804"/>
      <c r="BK902" s="805"/>
      <c r="BL902" s="687"/>
      <c r="BM902" s="806"/>
      <c r="BN902" s="807"/>
      <c r="BO902" s="85"/>
      <c r="BP902" s="809"/>
      <c r="BQ902" s="810"/>
    </row>
    <row r="903" spans="1:69">
      <c r="A903" s="20" t="s">
        <v>33044</v>
      </c>
      <c r="B903" s="20">
        <v>1</v>
      </c>
      <c r="C903" s="21" t="s">
        <v>59</v>
      </c>
      <c r="D903" s="22" t="s">
        <v>3924</v>
      </c>
      <c r="E903" s="21" t="s">
        <v>3925</v>
      </c>
      <c r="F903" s="23">
        <v>1925</v>
      </c>
      <c r="G903" s="24">
        <v>23100</v>
      </c>
      <c r="H903" s="25"/>
      <c r="I903" s="7">
        <v>45261</v>
      </c>
      <c r="J903" s="824">
        <v>33</v>
      </c>
      <c r="K903" s="28">
        <v>4</v>
      </c>
      <c r="L903" s="26">
        <v>45257</v>
      </c>
      <c r="M903" s="29"/>
      <c r="N903" s="30" t="s">
        <v>32789</v>
      </c>
      <c r="O903" s="31" t="s">
        <v>52</v>
      </c>
      <c r="P903" s="32" t="s">
        <v>30269</v>
      </c>
      <c r="Q903" s="66" t="s">
        <v>54</v>
      </c>
      <c r="R903" s="34" t="s">
        <v>64</v>
      </c>
      <c r="S903" s="35" t="s">
        <v>30809</v>
      </c>
      <c r="T903" s="36"/>
      <c r="U903" s="81" t="s">
        <v>3924</v>
      </c>
      <c r="V903" s="81" t="s">
        <v>2558</v>
      </c>
      <c r="W903" s="81" t="s">
        <v>3926</v>
      </c>
      <c r="X903" s="82">
        <v>1925</v>
      </c>
      <c r="Y903" s="83">
        <v>24640</v>
      </c>
      <c r="Z903" s="81" t="s">
        <v>3913</v>
      </c>
      <c r="BH903" s="85"/>
      <c r="BI903" s="86"/>
      <c r="BJ903" s="804"/>
      <c r="BK903" s="805"/>
      <c r="BL903" s="688"/>
      <c r="BM903" s="806"/>
      <c r="BN903" s="807"/>
      <c r="BO903" s="808"/>
      <c r="BP903" s="809"/>
      <c r="BQ903" s="810"/>
    </row>
    <row r="904" spans="1:69">
      <c r="A904" s="107">
        <v>1</v>
      </c>
      <c r="B904" s="1">
        <v>8</v>
      </c>
      <c r="C904" s="2" t="s">
        <v>68</v>
      </c>
      <c r="D904" s="3" t="s">
        <v>31360</v>
      </c>
      <c r="E904" s="2" t="s">
        <v>3927</v>
      </c>
      <c r="F904" s="4">
        <v>1960</v>
      </c>
      <c r="G904" s="5">
        <v>23520</v>
      </c>
      <c r="H904" s="6"/>
      <c r="I904" s="7">
        <v>45265</v>
      </c>
      <c r="J904" s="76" t="s">
        <v>1448</v>
      </c>
      <c r="K904" s="9">
        <v>3</v>
      </c>
      <c r="L904" s="7">
        <v>45262</v>
      </c>
      <c r="M904" s="10"/>
      <c r="N904" s="11" t="s">
        <v>33045</v>
      </c>
      <c r="O904" s="12" t="s">
        <v>52</v>
      </c>
      <c r="P904" s="8" t="s">
        <v>33046</v>
      </c>
      <c r="Q904" s="49" t="s">
        <v>84</v>
      </c>
      <c r="R904" s="13" t="s">
        <v>55</v>
      </c>
      <c r="S904" s="14" t="s">
        <v>33047</v>
      </c>
      <c r="T904" s="15"/>
      <c r="U904" s="16" t="s">
        <v>22200</v>
      </c>
      <c r="V904" s="16" t="s">
        <v>33048</v>
      </c>
      <c r="W904" s="16" t="s">
        <v>33049</v>
      </c>
      <c r="X904" s="17">
        <v>1960</v>
      </c>
      <c r="Y904" s="18">
        <v>24500</v>
      </c>
      <c r="Z904" s="16" t="s">
        <v>33050</v>
      </c>
      <c r="BH904" s="825"/>
      <c r="BI904" s="232"/>
      <c r="BJ904" s="796"/>
      <c r="BK904" s="797"/>
      <c r="BL904" s="688"/>
      <c r="BM904" s="799"/>
      <c r="BN904" s="800"/>
      <c r="BO904" s="801"/>
      <c r="BP904" s="802"/>
      <c r="BQ904" s="803"/>
    </row>
    <row r="905" spans="1:69">
      <c r="A905" s="107">
        <v>1</v>
      </c>
      <c r="B905" s="1">
        <v>9</v>
      </c>
      <c r="C905" s="2" t="s">
        <v>68</v>
      </c>
      <c r="D905" s="3" t="s">
        <v>33051</v>
      </c>
      <c r="E905" s="2" t="s">
        <v>3928</v>
      </c>
      <c r="F905" s="4">
        <v>1925</v>
      </c>
      <c r="G905" s="5">
        <v>23100</v>
      </c>
      <c r="H905" s="6"/>
      <c r="I905" s="7">
        <v>45265</v>
      </c>
      <c r="J905" s="76">
        <v>47</v>
      </c>
      <c r="K905" s="9">
        <v>4</v>
      </c>
      <c r="L905" s="7">
        <v>45262</v>
      </c>
      <c r="M905" s="10"/>
      <c r="N905" s="11" t="s">
        <v>32644</v>
      </c>
      <c r="O905" s="12" t="s">
        <v>52</v>
      </c>
      <c r="P905" s="8" t="s">
        <v>33039</v>
      </c>
      <c r="Q905" s="49" t="s">
        <v>54</v>
      </c>
      <c r="R905" s="13" t="s">
        <v>64</v>
      </c>
      <c r="S905" s="14" t="s">
        <v>33052</v>
      </c>
      <c r="T905" s="15"/>
      <c r="U905" s="16" t="s">
        <v>33053</v>
      </c>
      <c r="V905" s="16" t="s">
        <v>33054</v>
      </c>
      <c r="W905" s="16" t="s">
        <v>33055</v>
      </c>
      <c r="X905" s="17">
        <v>1925</v>
      </c>
      <c r="Y905" s="18">
        <v>24640</v>
      </c>
      <c r="Z905" s="16" t="s">
        <v>33056</v>
      </c>
      <c r="BH905" s="825"/>
      <c r="BI905" s="232"/>
      <c r="BJ905" s="796"/>
      <c r="BK905" s="797"/>
      <c r="BL905" s="688"/>
      <c r="BM905" s="799"/>
      <c r="BN905" s="800"/>
      <c r="BO905" s="801"/>
      <c r="BP905" s="802"/>
      <c r="BQ905" s="803"/>
    </row>
    <row r="906" spans="1:69">
      <c r="A906" s="107">
        <v>1</v>
      </c>
      <c r="B906" s="1">
        <v>10</v>
      </c>
      <c r="C906" s="2" t="s">
        <v>68</v>
      </c>
      <c r="D906" s="3" t="s">
        <v>33057</v>
      </c>
      <c r="E906" s="2" t="s">
        <v>3930</v>
      </c>
      <c r="F906" s="4">
        <v>1900</v>
      </c>
      <c r="G906" s="5">
        <v>22800</v>
      </c>
      <c r="H906" s="6"/>
      <c r="I906" s="7">
        <v>45265</v>
      </c>
      <c r="J906" s="76" t="s">
        <v>1467</v>
      </c>
      <c r="K906" s="9">
        <v>2</v>
      </c>
      <c r="L906" s="7">
        <v>45262</v>
      </c>
      <c r="M906" s="10"/>
      <c r="N906" s="11" t="s">
        <v>32644</v>
      </c>
      <c r="O906" s="12" t="s">
        <v>52</v>
      </c>
      <c r="P906" s="8" t="s">
        <v>33039</v>
      </c>
      <c r="Q906" s="49" t="s">
        <v>54</v>
      </c>
      <c r="R906" s="13" t="s">
        <v>64</v>
      </c>
      <c r="S906" s="14" t="s">
        <v>33058</v>
      </c>
      <c r="T906" s="15"/>
      <c r="U906" s="16" t="s">
        <v>33059</v>
      </c>
      <c r="V906" s="16" t="s">
        <v>33054</v>
      </c>
      <c r="W906" s="16" t="s">
        <v>30271</v>
      </c>
      <c r="X906" s="17">
        <v>1900</v>
      </c>
      <c r="Y906" s="18">
        <v>24320</v>
      </c>
      <c r="Z906" s="16" t="s">
        <v>33056</v>
      </c>
      <c r="BH906" s="825"/>
      <c r="BI906" s="232"/>
      <c r="BJ906" s="796"/>
      <c r="BK906" s="797"/>
      <c r="BL906" s="688"/>
      <c r="BM906" s="799"/>
      <c r="BN906" s="800"/>
      <c r="BO906" s="801"/>
      <c r="BP906" s="802"/>
      <c r="BQ906" s="803"/>
    </row>
    <row r="907" spans="1:69">
      <c r="A907" s="107">
        <v>1</v>
      </c>
      <c r="B907" s="1">
        <v>22</v>
      </c>
      <c r="C907" s="2" t="s">
        <v>29559</v>
      </c>
      <c r="D907" s="3" t="s">
        <v>33060</v>
      </c>
      <c r="E907" s="2" t="s">
        <v>33061</v>
      </c>
      <c r="F907" s="4">
        <v>1831</v>
      </c>
      <c r="G907" s="5">
        <v>21972</v>
      </c>
      <c r="H907" s="6"/>
      <c r="I907" s="7">
        <v>45265</v>
      </c>
      <c r="J907" s="76" t="s">
        <v>1459</v>
      </c>
      <c r="K907" s="9">
        <v>2</v>
      </c>
      <c r="L907" s="7">
        <v>45262</v>
      </c>
      <c r="M907" s="10" t="s">
        <v>32593</v>
      </c>
      <c r="N907" s="11" t="s">
        <v>32596</v>
      </c>
      <c r="O907" s="12" t="s">
        <v>52</v>
      </c>
      <c r="P907" s="8" t="s">
        <v>31108</v>
      </c>
      <c r="Q907" s="49"/>
      <c r="R907" s="13" t="s">
        <v>55</v>
      </c>
      <c r="S907" s="14" t="s">
        <v>31361</v>
      </c>
      <c r="T907" s="15"/>
      <c r="U907" s="16" t="s">
        <v>33062</v>
      </c>
      <c r="V907" s="16" t="s">
        <v>33063</v>
      </c>
      <c r="W907" s="16" t="s">
        <v>33064</v>
      </c>
      <c r="X907" s="17">
        <v>1831</v>
      </c>
      <c r="Y907" s="18">
        <v>22988.79</v>
      </c>
      <c r="Z907" s="16" t="s">
        <v>33056</v>
      </c>
      <c r="BH907" s="825"/>
      <c r="BI907" s="232"/>
      <c r="BJ907" s="796"/>
      <c r="BK907" s="797"/>
      <c r="BL907" s="688"/>
      <c r="BM907" s="799"/>
      <c r="BN907" s="800"/>
      <c r="BO907" s="801"/>
      <c r="BP907" s="802"/>
      <c r="BQ907" s="803"/>
    </row>
    <row r="908" spans="1:69">
      <c r="A908" s="107">
        <v>1</v>
      </c>
      <c r="B908" s="1">
        <v>7</v>
      </c>
      <c r="C908" s="2" t="s">
        <v>402</v>
      </c>
      <c r="D908" s="3" t="s">
        <v>30810</v>
      </c>
      <c r="E908" s="2" t="s">
        <v>3933</v>
      </c>
      <c r="F908" s="4">
        <v>1916</v>
      </c>
      <c r="G908" s="5">
        <v>22992</v>
      </c>
      <c r="H908" s="6"/>
      <c r="I908" s="7">
        <v>45265</v>
      </c>
      <c r="J908" s="76" t="s">
        <v>1463</v>
      </c>
      <c r="K908" s="9">
        <v>3</v>
      </c>
      <c r="L908" s="7">
        <v>45262</v>
      </c>
      <c r="M908" s="10"/>
      <c r="N908" s="11" t="s">
        <v>32605</v>
      </c>
      <c r="O908" s="12" t="s">
        <v>52</v>
      </c>
      <c r="P908" s="8" t="s">
        <v>33065</v>
      </c>
      <c r="Q908" s="49" t="s">
        <v>84</v>
      </c>
      <c r="R908" s="13" t="s">
        <v>55</v>
      </c>
      <c r="S908" s="14" t="s">
        <v>33066</v>
      </c>
      <c r="T908" s="15"/>
      <c r="U908" s="16" t="s">
        <v>33067</v>
      </c>
      <c r="V908" s="16" t="s">
        <v>33068</v>
      </c>
      <c r="W908" s="16" t="s">
        <v>33069</v>
      </c>
      <c r="X908" s="17">
        <v>1916</v>
      </c>
      <c r="Y908" s="18">
        <v>24454.85</v>
      </c>
      <c r="Z908" s="16" t="s">
        <v>33056</v>
      </c>
      <c r="BH908" s="825"/>
      <c r="BI908" s="232"/>
      <c r="BJ908" s="796"/>
      <c r="BK908" s="797"/>
      <c r="BL908" s="688"/>
      <c r="BM908" s="799"/>
      <c r="BN908" s="800"/>
      <c r="BO908" s="801"/>
      <c r="BP908" s="802"/>
      <c r="BQ908" s="803"/>
    </row>
    <row r="909" spans="1:69">
      <c r="A909" s="108">
        <v>1</v>
      </c>
      <c r="B909" s="20">
        <v>2</v>
      </c>
      <c r="C909" s="21" t="s">
        <v>59</v>
      </c>
      <c r="D909" s="3" t="s">
        <v>3934</v>
      </c>
      <c r="E909" s="21" t="s">
        <v>3935</v>
      </c>
      <c r="F909" s="23">
        <v>1925</v>
      </c>
      <c r="G909" s="24">
        <v>23100</v>
      </c>
      <c r="H909" s="25"/>
      <c r="I909" s="26">
        <v>45266</v>
      </c>
      <c r="J909" s="76" t="s">
        <v>2856</v>
      </c>
      <c r="K909" s="28">
        <v>4</v>
      </c>
      <c r="L909" s="26">
        <v>45263</v>
      </c>
      <c r="M909" s="29" t="s">
        <v>30405</v>
      </c>
      <c r="N909" s="30" t="s">
        <v>604</v>
      </c>
      <c r="O909" s="31" t="s">
        <v>52</v>
      </c>
      <c r="P909" s="32" t="s">
        <v>63</v>
      </c>
      <c r="Q909" s="66" t="s">
        <v>54</v>
      </c>
      <c r="R909" s="34" t="s">
        <v>64</v>
      </c>
      <c r="S909" s="35" t="s">
        <v>3936</v>
      </c>
      <c r="T909" s="36"/>
      <c r="U909" s="81" t="s">
        <v>3934</v>
      </c>
      <c r="V909" s="81" t="s">
        <v>3937</v>
      </c>
      <c r="W909" s="81" t="s">
        <v>3938</v>
      </c>
      <c r="X909" s="17">
        <v>1925</v>
      </c>
      <c r="Y909" s="18">
        <v>24640</v>
      </c>
      <c r="Z909" s="81" t="s">
        <v>33056</v>
      </c>
      <c r="BH909" s="85"/>
      <c r="BI909" s="232"/>
      <c r="BJ909" s="804"/>
      <c r="BK909" s="805"/>
      <c r="BL909" s="687"/>
      <c r="BM909" s="806"/>
      <c r="BN909" s="807"/>
      <c r="BO909" s="808"/>
      <c r="BP909" s="809"/>
      <c r="BQ909" s="810"/>
    </row>
    <row r="910" spans="1:69">
      <c r="A910" s="109">
        <v>1</v>
      </c>
      <c r="B910" s="20">
        <v>2</v>
      </c>
      <c r="C910" s="2" t="s">
        <v>145</v>
      </c>
      <c r="D910" s="22" t="s">
        <v>3939</v>
      </c>
      <c r="E910" s="2" t="s">
        <v>3940</v>
      </c>
      <c r="F910" s="4">
        <v>1980</v>
      </c>
      <c r="G910" s="5">
        <v>23760</v>
      </c>
      <c r="H910" s="6" t="s">
        <v>168</v>
      </c>
      <c r="I910" s="26">
        <v>45266</v>
      </c>
      <c r="J910" s="824" t="s">
        <v>2863</v>
      </c>
      <c r="K910" s="28">
        <v>3</v>
      </c>
      <c r="L910" s="7">
        <v>45265</v>
      </c>
      <c r="M910" s="29"/>
      <c r="N910" s="11" t="s">
        <v>263</v>
      </c>
      <c r="O910" s="12" t="s">
        <v>52</v>
      </c>
      <c r="P910" s="21" t="s">
        <v>53</v>
      </c>
      <c r="Q910" s="49" t="s">
        <v>54</v>
      </c>
      <c r="R910" s="13" t="s">
        <v>55</v>
      </c>
      <c r="S910" s="14" t="s">
        <v>3941</v>
      </c>
      <c r="T910" s="15"/>
      <c r="U910" s="81" t="s">
        <v>33070</v>
      </c>
      <c r="V910" s="81" t="s">
        <v>22214</v>
      </c>
      <c r="W910" s="81" t="s">
        <v>31362</v>
      </c>
      <c r="X910" s="82">
        <v>1980</v>
      </c>
      <c r="Y910" s="83">
        <v>24948</v>
      </c>
      <c r="Z910" s="81" t="s">
        <v>33071</v>
      </c>
      <c r="BH910" s="825"/>
      <c r="BI910" s="86"/>
      <c r="BJ910" s="796"/>
      <c r="BK910" s="797"/>
      <c r="BL910" s="687"/>
      <c r="BM910" s="799"/>
      <c r="BN910" s="800"/>
      <c r="BO910" s="85"/>
      <c r="BP910" s="802"/>
      <c r="BQ910" s="803"/>
    </row>
    <row r="911" spans="1:69">
      <c r="A911" s="108">
        <v>1</v>
      </c>
      <c r="B911" s="20">
        <v>3</v>
      </c>
      <c r="C911" s="73" t="s">
        <v>68</v>
      </c>
      <c r="D911" s="22" t="s">
        <v>3942</v>
      </c>
      <c r="E911" s="21" t="s">
        <v>3943</v>
      </c>
      <c r="F911" s="23">
        <v>1960</v>
      </c>
      <c r="G911" s="24">
        <v>23520</v>
      </c>
      <c r="H911" s="25"/>
      <c r="I911" s="26">
        <v>45266</v>
      </c>
      <c r="J911" s="27">
        <v>150</v>
      </c>
      <c r="K911" s="28">
        <v>1</v>
      </c>
      <c r="L911" s="26">
        <v>45265</v>
      </c>
      <c r="M911" s="29"/>
      <c r="N911" s="30" t="s">
        <v>95</v>
      </c>
      <c r="O911" s="31" t="s">
        <v>52</v>
      </c>
      <c r="P911" s="32" t="s">
        <v>83</v>
      </c>
      <c r="Q911" s="66" t="s">
        <v>84</v>
      </c>
      <c r="R911" s="34" t="s">
        <v>55</v>
      </c>
      <c r="S911" s="35" t="s">
        <v>3944</v>
      </c>
      <c r="T911" s="36"/>
      <c r="U911" s="81" t="s">
        <v>33072</v>
      </c>
      <c r="V911" s="81" t="s">
        <v>33073</v>
      </c>
      <c r="W911" s="81" t="s">
        <v>22222</v>
      </c>
      <c r="X911" s="17">
        <v>1960</v>
      </c>
      <c r="Y911" s="18">
        <v>24500</v>
      </c>
      <c r="Z911" s="81" t="s">
        <v>33071</v>
      </c>
      <c r="BH911" s="811"/>
      <c r="BI911" s="86"/>
      <c r="BJ911" s="804"/>
      <c r="BK911" s="805"/>
      <c r="BL911" s="687"/>
      <c r="BM911" s="806"/>
      <c r="BN911" s="807"/>
      <c r="BO911" s="808"/>
      <c r="BP911" s="809"/>
      <c r="BQ911" s="810"/>
    </row>
    <row r="912" spans="1:69">
      <c r="A912" s="108">
        <v>1</v>
      </c>
      <c r="B912" s="20">
        <v>4</v>
      </c>
      <c r="C912" s="21" t="s">
        <v>126</v>
      </c>
      <c r="D912" s="22" t="s">
        <v>3945</v>
      </c>
      <c r="E912" s="21" t="s">
        <v>3946</v>
      </c>
      <c r="F912" s="23">
        <v>1568</v>
      </c>
      <c r="G912" s="24">
        <v>23520</v>
      </c>
      <c r="H912" s="25"/>
      <c r="I912" s="26">
        <v>45266</v>
      </c>
      <c r="J912" s="27">
        <v>12</v>
      </c>
      <c r="K912" s="28">
        <v>3</v>
      </c>
      <c r="L912" s="26">
        <v>45265</v>
      </c>
      <c r="M912" s="29"/>
      <c r="N912" s="30" t="s">
        <v>95</v>
      </c>
      <c r="O912" s="31" t="s">
        <v>52</v>
      </c>
      <c r="P912" s="21" t="s">
        <v>112</v>
      </c>
      <c r="Q912" s="66" t="s">
        <v>84</v>
      </c>
      <c r="R912" s="34" t="s">
        <v>55</v>
      </c>
      <c r="S912" s="35" t="s">
        <v>3947</v>
      </c>
      <c r="T912" s="36"/>
      <c r="U912" s="81" t="s">
        <v>33074</v>
      </c>
      <c r="V912" s="81" t="s">
        <v>33073</v>
      </c>
      <c r="W912" s="81" t="s">
        <v>33075</v>
      </c>
      <c r="X912" s="82">
        <v>1568</v>
      </c>
      <c r="Y912" s="83">
        <v>24304</v>
      </c>
      <c r="Z912" s="81" t="s">
        <v>22212</v>
      </c>
      <c r="BH912" s="85"/>
      <c r="BI912" s="86"/>
      <c r="BJ912" s="804"/>
      <c r="BK912" s="805"/>
      <c r="BL912" s="687"/>
      <c r="BM912" s="806"/>
      <c r="BN912" s="807"/>
      <c r="BO912" s="85"/>
      <c r="BP912" s="809"/>
      <c r="BQ912" s="810"/>
    </row>
    <row r="913" spans="1:69">
      <c r="A913" s="108">
        <v>1</v>
      </c>
      <c r="B913" s="20">
        <v>5</v>
      </c>
      <c r="C913" s="21" t="s">
        <v>589</v>
      </c>
      <c r="D913" s="3" t="s">
        <v>3949</v>
      </c>
      <c r="E913" s="21" t="s">
        <v>3950</v>
      </c>
      <c r="F913" s="23">
        <v>1958</v>
      </c>
      <c r="G913" s="24">
        <v>23496</v>
      </c>
      <c r="H913" s="25"/>
      <c r="I913" s="26">
        <v>45266</v>
      </c>
      <c r="J913" s="27" t="s">
        <v>33076</v>
      </c>
      <c r="K913" s="28">
        <v>2</v>
      </c>
      <c r="L913" s="26">
        <v>45265</v>
      </c>
      <c r="M913" s="29" t="s">
        <v>136</v>
      </c>
      <c r="N913" s="30" t="s">
        <v>288</v>
      </c>
      <c r="O913" s="31" t="s">
        <v>52</v>
      </c>
      <c r="P913" s="32" t="s">
        <v>74</v>
      </c>
      <c r="Q913" s="66"/>
      <c r="R913" s="34" t="s">
        <v>55</v>
      </c>
      <c r="S913" s="35" t="s">
        <v>3951</v>
      </c>
      <c r="T913" s="36"/>
      <c r="U913" s="81" t="s">
        <v>33077</v>
      </c>
      <c r="V913" s="81" t="s">
        <v>22214</v>
      </c>
      <c r="W913" s="81" t="s">
        <v>33078</v>
      </c>
      <c r="X913" s="17">
        <v>1958</v>
      </c>
      <c r="Y913" s="18">
        <v>24523.14</v>
      </c>
      <c r="Z913" s="81" t="s">
        <v>33071</v>
      </c>
      <c r="BH913" s="85"/>
      <c r="BI913" s="232"/>
      <c r="BJ913" s="804"/>
      <c r="BK913" s="805"/>
      <c r="BL913" s="687"/>
      <c r="BM913" s="806"/>
      <c r="BN913" s="807"/>
      <c r="BO913" s="808"/>
      <c r="BP913" s="809"/>
      <c r="BQ913" s="810"/>
    </row>
    <row r="914" spans="1:69">
      <c r="A914" s="108">
        <v>1</v>
      </c>
      <c r="B914" s="20">
        <v>1</v>
      </c>
      <c r="C914" s="21" t="s">
        <v>145</v>
      </c>
      <c r="D914" s="22" t="s">
        <v>3953</v>
      </c>
      <c r="E914" s="21" t="s">
        <v>3954</v>
      </c>
      <c r="F914" s="23">
        <v>1950</v>
      </c>
      <c r="G914" s="24">
        <v>23400</v>
      </c>
      <c r="H914" s="25"/>
      <c r="I914" s="26">
        <v>45267</v>
      </c>
      <c r="J914" s="27" t="s">
        <v>2851</v>
      </c>
      <c r="K914" s="28">
        <v>2</v>
      </c>
      <c r="L914" s="26">
        <v>45263</v>
      </c>
      <c r="M914" s="29"/>
      <c r="N914" s="30" t="s">
        <v>3955</v>
      </c>
      <c r="O914" s="31" t="s">
        <v>52</v>
      </c>
      <c r="P914" s="32" t="s">
        <v>3956</v>
      </c>
      <c r="Q914" s="33" t="s">
        <v>54</v>
      </c>
      <c r="R914" s="34" t="s">
        <v>64</v>
      </c>
      <c r="S914" s="35" t="s">
        <v>3957</v>
      </c>
      <c r="T914" s="36"/>
      <c r="U914" s="81" t="s">
        <v>33079</v>
      </c>
      <c r="V914" s="81" t="s">
        <v>33080</v>
      </c>
      <c r="W914" s="81" t="s">
        <v>33081</v>
      </c>
      <c r="X914" s="82">
        <v>1950</v>
      </c>
      <c r="Y914" s="83">
        <v>24380</v>
      </c>
      <c r="Z914" s="81" t="s">
        <v>22212</v>
      </c>
      <c r="BH914" s="85"/>
      <c r="BI914" s="86"/>
      <c r="BJ914" s="804"/>
      <c r="BK914" s="805"/>
      <c r="BL914" s="687"/>
      <c r="BM914" s="806"/>
      <c r="BN914" s="807"/>
      <c r="BO914" s="808"/>
      <c r="BP914" s="809"/>
      <c r="BQ914" s="810"/>
    </row>
    <row r="915" spans="1:69">
      <c r="A915" s="108">
        <v>1</v>
      </c>
      <c r="B915" s="20">
        <v>2</v>
      </c>
      <c r="C915" s="2" t="s">
        <v>29559</v>
      </c>
      <c r="D915" s="22" t="s">
        <v>31364</v>
      </c>
      <c r="E915" s="21" t="s">
        <v>33082</v>
      </c>
      <c r="F915" s="23">
        <v>1942</v>
      </c>
      <c r="G915" s="24">
        <v>23304</v>
      </c>
      <c r="H915" s="25"/>
      <c r="I915" s="26">
        <v>45267</v>
      </c>
      <c r="J915" s="27" t="s">
        <v>30811</v>
      </c>
      <c r="K915" s="28">
        <v>3</v>
      </c>
      <c r="L915" s="26">
        <v>45265</v>
      </c>
      <c r="M915" s="29" t="s">
        <v>32593</v>
      </c>
      <c r="N915" s="30" t="s">
        <v>32836</v>
      </c>
      <c r="O915" s="31" t="s">
        <v>52</v>
      </c>
      <c r="P915" s="21" t="s">
        <v>32452</v>
      </c>
      <c r="Q915" s="66"/>
      <c r="R915" s="34" t="s">
        <v>55</v>
      </c>
      <c r="S915" s="35" t="s">
        <v>31365</v>
      </c>
      <c r="T915" s="36"/>
      <c r="U915" s="81" t="s">
        <v>22228</v>
      </c>
      <c r="V915" s="81" t="s">
        <v>33073</v>
      </c>
      <c r="W915" s="81" t="s">
        <v>33083</v>
      </c>
      <c r="X915" s="82">
        <v>1942</v>
      </c>
      <c r="Y915" s="83">
        <v>24382.39</v>
      </c>
      <c r="Z915" s="81" t="s">
        <v>33071</v>
      </c>
      <c r="BH915" s="825"/>
      <c r="BI915" s="86"/>
      <c r="BJ915" s="804"/>
      <c r="BK915" s="805"/>
      <c r="BL915" s="687"/>
      <c r="BM915" s="806"/>
      <c r="BN915" s="807"/>
      <c r="BO915" s="85"/>
      <c r="BP915" s="809"/>
      <c r="BQ915" s="810"/>
    </row>
    <row r="916" spans="1:69">
      <c r="A916" s="108">
        <v>1</v>
      </c>
      <c r="B916" s="20">
        <v>1</v>
      </c>
      <c r="C916" s="21" t="s">
        <v>68</v>
      </c>
      <c r="D916" s="22" t="s">
        <v>3958</v>
      </c>
      <c r="E916" s="21" t="s">
        <v>3959</v>
      </c>
      <c r="F916" s="23">
        <v>1960</v>
      </c>
      <c r="G916" s="24">
        <v>23520</v>
      </c>
      <c r="H916" s="25"/>
      <c r="I916" s="26">
        <v>45268</v>
      </c>
      <c r="J916" s="27" t="s">
        <v>33084</v>
      </c>
      <c r="K916" s="28">
        <v>2</v>
      </c>
      <c r="L916" s="26">
        <v>45265</v>
      </c>
      <c r="M916" s="29"/>
      <c r="N916" s="30" t="s">
        <v>95</v>
      </c>
      <c r="O916" s="31" t="s">
        <v>52</v>
      </c>
      <c r="P916" s="32" t="s">
        <v>83</v>
      </c>
      <c r="Q916" s="66" t="s">
        <v>84</v>
      </c>
      <c r="R916" s="34" t="s">
        <v>55</v>
      </c>
      <c r="S916" s="35" t="s">
        <v>3960</v>
      </c>
      <c r="T916" s="36"/>
      <c r="U916" s="81" t="s">
        <v>14376</v>
      </c>
      <c r="V916" s="81" t="s">
        <v>22214</v>
      </c>
      <c r="W916" s="81" t="s">
        <v>33085</v>
      </c>
      <c r="X916" s="82">
        <v>1960</v>
      </c>
      <c r="Y916" s="83">
        <v>24500</v>
      </c>
      <c r="Z916" s="81" t="s">
        <v>33071</v>
      </c>
      <c r="BH916" s="85"/>
      <c r="BI916" s="86"/>
      <c r="BJ916" s="804"/>
      <c r="BK916" s="805"/>
      <c r="BL916" s="687"/>
      <c r="BM916" s="806"/>
      <c r="BN916" s="807"/>
      <c r="BO916" s="808"/>
      <c r="BP916" s="809"/>
      <c r="BQ916" s="810"/>
    </row>
    <row r="917" spans="1:69">
      <c r="A917" s="109">
        <v>1</v>
      </c>
      <c r="B917" s="20">
        <v>3</v>
      </c>
      <c r="C917" s="73" t="s">
        <v>68</v>
      </c>
      <c r="D917" s="3" t="s">
        <v>3961</v>
      </c>
      <c r="E917" s="2" t="s">
        <v>3962</v>
      </c>
      <c r="F917" s="4">
        <v>1960</v>
      </c>
      <c r="G917" s="5">
        <v>23520</v>
      </c>
      <c r="H917" s="6"/>
      <c r="I917" s="7">
        <v>45268</v>
      </c>
      <c r="J917" s="27" t="s">
        <v>30406</v>
      </c>
      <c r="K917" s="28">
        <v>2</v>
      </c>
      <c r="L917" s="26">
        <v>45266</v>
      </c>
      <c r="M917" s="10"/>
      <c r="N917" s="11" t="s">
        <v>95</v>
      </c>
      <c r="O917" s="12" t="s">
        <v>52</v>
      </c>
      <c r="P917" s="8" t="s">
        <v>83</v>
      </c>
      <c r="Q917" s="49" t="s">
        <v>84</v>
      </c>
      <c r="R917" s="13" t="s">
        <v>55</v>
      </c>
      <c r="S917" s="14" t="s">
        <v>3963</v>
      </c>
      <c r="T917" s="15"/>
      <c r="U917" s="81" t="s">
        <v>3961</v>
      </c>
      <c r="V917" s="81" t="s">
        <v>611</v>
      </c>
      <c r="W917" s="81" t="s">
        <v>3964</v>
      </c>
      <c r="X917" s="82">
        <v>1960</v>
      </c>
      <c r="Y917" s="83">
        <v>24500</v>
      </c>
      <c r="Z917" s="81" t="s">
        <v>3965</v>
      </c>
      <c r="BH917" s="811"/>
      <c r="BI917" s="232"/>
      <c r="BJ917" s="796"/>
      <c r="BK917" s="797"/>
      <c r="BL917" s="688"/>
      <c r="BM917" s="799"/>
      <c r="BN917" s="800"/>
      <c r="BO917" s="801"/>
      <c r="BP917" s="802"/>
      <c r="BQ917" s="803"/>
    </row>
    <row r="918" spans="1:69">
      <c r="A918" s="108">
        <v>1</v>
      </c>
      <c r="B918" s="20">
        <v>4</v>
      </c>
      <c r="C918" s="21" t="s">
        <v>68</v>
      </c>
      <c r="D918" s="22" t="s">
        <v>3966</v>
      </c>
      <c r="E918" s="21" t="s">
        <v>3967</v>
      </c>
      <c r="F918" s="23">
        <v>1960</v>
      </c>
      <c r="G918" s="24">
        <v>23520</v>
      </c>
      <c r="H918" s="25"/>
      <c r="I918" s="26">
        <v>45268</v>
      </c>
      <c r="J918" s="27" t="s">
        <v>33086</v>
      </c>
      <c r="K918" s="28">
        <v>2</v>
      </c>
      <c r="L918" s="26">
        <v>45266</v>
      </c>
      <c r="M918" s="29"/>
      <c r="N918" s="30" t="s">
        <v>95</v>
      </c>
      <c r="O918" s="31" t="s">
        <v>52</v>
      </c>
      <c r="P918" s="32" t="s">
        <v>83</v>
      </c>
      <c r="Q918" s="66" t="s">
        <v>84</v>
      </c>
      <c r="R918" s="34" t="s">
        <v>55</v>
      </c>
      <c r="S918" s="35" t="s">
        <v>3968</v>
      </c>
      <c r="T918" s="36"/>
      <c r="U918" s="81" t="s">
        <v>3966</v>
      </c>
      <c r="V918" s="81" t="s">
        <v>611</v>
      </c>
      <c r="W918" s="81" t="s">
        <v>3969</v>
      </c>
      <c r="X918" s="82">
        <v>1960</v>
      </c>
      <c r="Y918" s="83">
        <v>24500</v>
      </c>
      <c r="Z918" s="81" t="s">
        <v>3965</v>
      </c>
      <c r="BH918" s="85"/>
      <c r="BI918" s="86"/>
      <c r="BJ918" s="804"/>
      <c r="BK918" s="805"/>
      <c r="BL918" s="687"/>
      <c r="BM918" s="806"/>
      <c r="BN918" s="807"/>
      <c r="BO918" s="808"/>
      <c r="BP918" s="809"/>
      <c r="BQ918" s="810"/>
    </row>
    <row r="919" spans="1:69">
      <c r="A919" s="108">
        <v>2</v>
      </c>
      <c r="B919" s="20">
        <v>4</v>
      </c>
      <c r="C919" s="21" t="s">
        <v>301</v>
      </c>
      <c r="D919" s="22" t="s">
        <v>3970</v>
      </c>
      <c r="E919" s="21" t="s">
        <v>3971</v>
      </c>
      <c r="F919" s="23">
        <v>1925</v>
      </c>
      <c r="G919" s="24">
        <v>23100</v>
      </c>
      <c r="H919" s="25"/>
      <c r="I919" s="26">
        <v>45268</v>
      </c>
      <c r="J919" s="27">
        <v>44</v>
      </c>
      <c r="K919" s="28">
        <v>4</v>
      </c>
      <c r="L919" s="26">
        <v>45264</v>
      </c>
      <c r="M919" s="29"/>
      <c r="N919" s="30" t="s">
        <v>604</v>
      </c>
      <c r="O919" s="31" t="s">
        <v>52</v>
      </c>
      <c r="P919" s="32" t="s">
        <v>63</v>
      </c>
      <c r="Q919" s="66" t="s">
        <v>54</v>
      </c>
      <c r="R919" s="34" t="s">
        <v>64</v>
      </c>
      <c r="S919" s="35" t="s">
        <v>3972</v>
      </c>
      <c r="T919" s="36"/>
      <c r="U919" s="81" t="s">
        <v>33087</v>
      </c>
      <c r="V919" s="81" t="s">
        <v>33080</v>
      </c>
      <c r="W919" s="81" t="s">
        <v>22245</v>
      </c>
      <c r="X919" s="82">
        <v>1925</v>
      </c>
      <c r="Y919" s="83">
        <v>24640</v>
      </c>
      <c r="Z919" s="81" t="s">
        <v>33071</v>
      </c>
      <c r="BH919" s="85"/>
      <c r="BI919" s="86"/>
      <c r="BJ919" s="804"/>
      <c r="BK919" s="805"/>
      <c r="BL919" s="687"/>
      <c r="BM919" s="806"/>
      <c r="BN919" s="807"/>
      <c r="BO919" s="808"/>
      <c r="BP919" s="809"/>
      <c r="BQ919" s="810"/>
    </row>
    <row r="920" spans="1:69">
      <c r="A920" s="108">
        <v>2</v>
      </c>
      <c r="B920" s="20">
        <v>2</v>
      </c>
      <c r="C920" s="21" t="s">
        <v>145</v>
      </c>
      <c r="D920" s="22" t="s">
        <v>3973</v>
      </c>
      <c r="E920" s="21" t="s">
        <v>3974</v>
      </c>
      <c r="F920" s="23">
        <v>1568</v>
      </c>
      <c r="G920" s="24">
        <v>23520</v>
      </c>
      <c r="H920" s="25"/>
      <c r="I920" s="26">
        <v>45268</v>
      </c>
      <c r="J920" s="27" t="s">
        <v>33088</v>
      </c>
      <c r="K920" s="9">
        <v>2</v>
      </c>
      <c r="L920" s="26">
        <v>45266</v>
      </c>
      <c r="M920" s="29"/>
      <c r="N920" s="30" t="s">
        <v>95</v>
      </c>
      <c r="O920" s="31" t="s">
        <v>52</v>
      </c>
      <c r="P920" s="32" t="s">
        <v>112</v>
      </c>
      <c r="Q920" s="66" t="s">
        <v>84</v>
      </c>
      <c r="R920" s="34" t="s">
        <v>55</v>
      </c>
      <c r="S920" s="35" t="s">
        <v>3841</v>
      </c>
      <c r="T920" s="36"/>
      <c r="U920" s="81" t="s">
        <v>3973</v>
      </c>
      <c r="V920" s="81" t="s">
        <v>611</v>
      </c>
      <c r="W920" s="81" t="s">
        <v>3975</v>
      </c>
      <c r="X920" s="82">
        <v>1568</v>
      </c>
      <c r="Y920" s="83">
        <v>24304</v>
      </c>
      <c r="Z920" s="81" t="s">
        <v>3965</v>
      </c>
      <c r="BH920" s="85"/>
      <c r="BI920" s="86"/>
      <c r="BJ920" s="804"/>
      <c r="BK920" s="805"/>
      <c r="BL920" s="687"/>
      <c r="BM920" s="806"/>
      <c r="BN920" s="807"/>
      <c r="BO920" s="808"/>
      <c r="BP920" s="809"/>
      <c r="BQ920" s="810"/>
    </row>
    <row r="921" spans="1:69">
      <c r="A921" s="109">
        <v>4</v>
      </c>
      <c r="B921" s="20">
        <v>1</v>
      </c>
      <c r="C921" s="2" t="s">
        <v>103</v>
      </c>
      <c r="D921" s="3" t="s">
        <v>3976</v>
      </c>
      <c r="E921" s="2" t="s">
        <v>33089</v>
      </c>
      <c r="F921" s="4">
        <v>1960</v>
      </c>
      <c r="G921" s="5">
        <v>23520</v>
      </c>
      <c r="H921" s="6"/>
      <c r="I921" s="26">
        <v>45268</v>
      </c>
      <c r="J921" s="27" t="s">
        <v>3977</v>
      </c>
      <c r="K921" s="28">
        <v>4</v>
      </c>
      <c r="L921" s="7">
        <v>45266</v>
      </c>
      <c r="M921" s="10"/>
      <c r="N921" s="11" t="s">
        <v>82</v>
      </c>
      <c r="O921" s="12" t="s">
        <v>52</v>
      </c>
      <c r="P921" s="8" t="s">
        <v>83</v>
      </c>
      <c r="Q921" s="66" t="s">
        <v>84</v>
      </c>
      <c r="R921" s="13" t="s">
        <v>55</v>
      </c>
      <c r="S921" s="14" t="s">
        <v>3576</v>
      </c>
      <c r="T921" s="15"/>
      <c r="U921" s="81" t="s">
        <v>3976</v>
      </c>
      <c r="V921" s="81" t="s">
        <v>611</v>
      </c>
      <c r="W921" s="81" t="s">
        <v>3978</v>
      </c>
      <c r="X921" s="17">
        <v>1960</v>
      </c>
      <c r="Y921" s="18">
        <v>24500</v>
      </c>
      <c r="Z921" s="81" t="s">
        <v>3965</v>
      </c>
      <c r="BH921" s="825"/>
      <c r="BI921" s="232"/>
      <c r="BJ921" s="796"/>
      <c r="BK921" s="797"/>
      <c r="BL921" s="687"/>
      <c r="BM921" s="799"/>
      <c r="BN921" s="800"/>
      <c r="BO921" s="801"/>
      <c r="BP921" s="809"/>
      <c r="BQ921" s="803"/>
    </row>
    <row r="922" spans="1:69">
      <c r="A922" s="108">
        <v>4</v>
      </c>
      <c r="B922" s="20">
        <v>2</v>
      </c>
      <c r="C922" s="21" t="s">
        <v>103</v>
      </c>
      <c r="D922" s="22" t="s">
        <v>3979</v>
      </c>
      <c r="E922" s="21" t="s">
        <v>3980</v>
      </c>
      <c r="F922" s="23">
        <v>1960</v>
      </c>
      <c r="G922" s="24">
        <v>23520</v>
      </c>
      <c r="H922" s="25"/>
      <c r="I922" s="26">
        <v>45268</v>
      </c>
      <c r="J922" s="27">
        <v>56</v>
      </c>
      <c r="K922" s="28">
        <v>3</v>
      </c>
      <c r="L922" s="7">
        <v>45266</v>
      </c>
      <c r="M922" s="29"/>
      <c r="N922" s="30" t="s">
        <v>82</v>
      </c>
      <c r="O922" s="31" t="s">
        <v>52</v>
      </c>
      <c r="P922" s="21" t="s">
        <v>83</v>
      </c>
      <c r="Q922" s="66" t="s">
        <v>84</v>
      </c>
      <c r="R922" s="34" t="s">
        <v>55</v>
      </c>
      <c r="S922" s="35" t="s">
        <v>3981</v>
      </c>
      <c r="T922" s="36"/>
      <c r="U922" s="81" t="s">
        <v>33090</v>
      </c>
      <c r="V922" s="81" t="s">
        <v>33091</v>
      </c>
      <c r="W922" s="81" t="s">
        <v>22251</v>
      </c>
      <c r="X922" s="82">
        <v>1960</v>
      </c>
      <c r="Y922" s="83">
        <v>24500</v>
      </c>
      <c r="Z922" s="81" t="s">
        <v>33092</v>
      </c>
      <c r="BH922" s="85"/>
      <c r="BI922" s="86"/>
      <c r="BJ922" s="804"/>
      <c r="BK922" s="805"/>
      <c r="BL922" s="687"/>
      <c r="BM922" s="806"/>
      <c r="BN922" s="807"/>
      <c r="BO922" s="85"/>
      <c r="BP922" s="809"/>
      <c r="BQ922" s="810"/>
    </row>
    <row r="923" spans="1:69">
      <c r="A923" s="108">
        <v>4</v>
      </c>
      <c r="B923" s="20">
        <v>4</v>
      </c>
      <c r="C923" s="21" t="s">
        <v>506</v>
      </c>
      <c r="D923" s="22" t="s">
        <v>3983</v>
      </c>
      <c r="E923" s="21" t="s">
        <v>3984</v>
      </c>
      <c r="F923" s="23">
        <v>1960</v>
      </c>
      <c r="G923" s="24">
        <v>23520</v>
      </c>
      <c r="H923" s="25"/>
      <c r="I923" s="26">
        <v>45268</v>
      </c>
      <c r="J923" s="27" t="s">
        <v>1493</v>
      </c>
      <c r="K923" s="28">
        <v>4</v>
      </c>
      <c r="L923" s="26">
        <v>45266</v>
      </c>
      <c r="M923" s="29"/>
      <c r="N923" s="30" t="s">
        <v>95</v>
      </c>
      <c r="O923" s="31" t="s">
        <v>52</v>
      </c>
      <c r="P923" s="32" t="s">
        <v>83</v>
      </c>
      <c r="Q923" s="66" t="s">
        <v>84</v>
      </c>
      <c r="R923" s="34" t="s">
        <v>55</v>
      </c>
      <c r="S923" s="35" t="s">
        <v>3985</v>
      </c>
      <c r="T923" s="36"/>
      <c r="U923" s="81" t="s">
        <v>33093</v>
      </c>
      <c r="V923" s="81" t="s">
        <v>33091</v>
      </c>
      <c r="W923" s="81" t="s">
        <v>33094</v>
      </c>
      <c r="X923" s="82">
        <v>1960</v>
      </c>
      <c r="Y923" s="83">
        <v>24500</v>
      </c>
      <c r="Z923" s="81" t="s">
        <v>33092</v>
      </c>
      <c r="BH923" s="85"/>
      <c r="BI923" s="86"/>
      <c r="BJ923" s="804"/>
      <c r="BK923" s="805"/>
      <c r="BL923" s="687"/>
      <c r="BM923" s="806"/>
      <c r="BN923" s="807"/>
      <c r="BO923" s="808"/>
      <c r="BP923" s="809"/>
      <c r="BQ923" s="810"/>
    </row>
    <row r="924" spans="1:69">
      <c r="A924" s="108">
        <v>3</v>
      </c>
      <c r="B924" s="20">
        <v>1</v>
      </c>
      <c r="C924" s="2" t="s">
        <v>402</v>
      </c>
      <c r="D924" s="22" t="s">
        <v>3986</v>
      </c>
      <c r="E924" s="21" t="s">
        <v>3987</v>
      </c>
      <c r="F924" s="23">
        <v>1916</v>
      </c>
      <c r="G924" s="24">
        <v>22992</v>
      </c>
      <c r="H924" s="25"/>
      <c r="I924" s="7">
        <v>45271</v>
      </c>
      <c r="J924" s="824" t="s">
        <v>3988</v>
      </c>
      <c r="K924" s="28">
        <v>3</v>
      </c>
      <c r="L924" s="26">
        <v>45266</v>
      </c>
      <c r="M924" s="29"/>
      <c r="N924" s="30" t="s">
        <v>640</v>
      </c>
      <c r="O924" s="31" t="s">
        <v>52</v>
      </c>
      <c r="P924" s="32" t="s">
        <v>407</v>
      </c>
      <c r="Q924" s="66" t="s">
        <v>84</v>
      </c>
      <c r="R924" s="34" t="s">
        <v>55</v>
      </c>
      <c r="S924" s="35" t="s">
        <v>3989</v>
      </c>
      <c r="T924" s="36"/>
      <c r="U924" s="81" t="s">
        <v>33095</v>
      </c>
      <c r="V924" s="81" t="s">
        <v>33096</v>
      </c>
      <c r="W924" s="81" t="s">
        <v>22259</v>
      </c>
      <c r="X924" s="82">
        <v>1916</v>
      </c>
      <c r="Y924" s="83">
        <v>24446.19</v>
      </c>
      <c r="Z924" s="81" t="s">
        <v>22249</v>
      </c>
      <c r="BH924" s="825"/>
      <c r="BI924" s="86"/>
      <c r="BJ924" s="804"/>
      <c r="BK924" s="805"/>
      <c r="BL924" s="688"/>
      <c r="BM924" s="806"/>
      <c r="BN924" s="807"/>
      <c r="BO924" s="808"/>
      <c r="BP924" s="809"/>
      <c r="BQ924" s="810"/>
    </row>
    <row r="925" spans="1:69">
      <c r="A925" s="108">
        <v>3</v>
      </c>
      <c r="B925" s="20">
        <v>2</v>
      </c>
      <c r="C925" s="21" t="s">
        <v>402</v>
      </c>
      <c r="D925" s="22" t="s">
        <v>3990</v>
      </c>
      <c r="E925" s="21" t="s">
        <v>33097</v>
      </c>
      <c r="F925" s="23">
        <v>1916</v>
      </c>
      <c r="G925" s="24">
        <v>22992</v>
      </c>
      <c r="H925" s="25"/>
      <c r="I925" s="26">
        <v>45271</v>
      </c>
      <c r="J925" s="27" t="s">
        <v>3991</v>
      </c>
      <c r="K925" s="28">
        <v>2</v>
      </c>
      <c r="L925" s="26">
        <v>45266</v>
      </c>
      <c r="M925" s="29"/>
      <c r="N925" s="30" t="s">
        <v>640</v>
      </c>
      <c r="O925" s="31" t="s">
        <v>52</v>
      </c>
      <c r="P925" s="32" t="s">
        <v>407</v>
      </c>
      <c r="Q925" s="66" t="s">
        <v>84</v>
      </c>
      <c r="R925" s="34" t="s">
        <v>55</v>
      </c>
      <c r="S925" s="35" t="s">
        <v>3992</v>
      </c>
      <c r="T925" s="36"/>
      <c r="U925" s="81" t="s">
        <v>33098</v>
      </c>
      <c r="V925" s="81" t="s">
        <v>33096</v>
      </c>
      <c r="W925" s="81" t="s">
        <v>33099</v>
      </c>
      <c r="X925" s="82">
        <v>1916</v>
      </c>
      <c r="Y925" s="83">
        <v>24495.91</v>
      </c>
      <c r="Z925" s="81" t="s">
        <v>22249</v>
      </c>
      <c r="BH925" s="85"/>
      <c r="BI925" s="86"/>
      <c r="BJ925" s="804"/>
      <c r="BK925" s="805"/>
      <c r="BL925" s="687"/>
      <c r="BM925" s="806"/>
      <c r="BN925" s="807"/>
      <c r="BO925" s="808"/>
      <c r="BP925" s="809"/>
      <c r="BQ925" s="810"/>
    </row>
    <row r="926" spans="1:69">
      <c r="A926" s="108">
        <v>3</v>
      </c>
      <c r="B926" s="20">
        <v>3</v>
      </c>
      <c r="C926" s="2" t="s">
        <v>301</v>
      </c>
      <c r="D926" s="22" t="s">
        <v>3994</v>
      </c>
      <c r="E926" s="21" t="s">
        <v>3995</v>
      </c>
      <c r="F926" s="23">
        <v>1950</v>
      </c>
      <c r="G926" s="24">
        <v>23400</v>
      </c>
      <c r="H926" s="25"/>
      <c r="I926" s="26">
        <v>45271</v>
      </c>
      <c r="J926" s="27" t="s">
        <v>31366</v>
      </c>
      <c r="K926" s="28">
        <v>1</v>
      </c>
      <c r="L926" s="26">
        <v>45269</v>
      </c>
      <c r="M926" s="29"/>
      <c r="N926" s="30" t="s">
        <v>2556</v>
      </c>
      <c r="O926" s="31" t="s">
        <v>52</v>
      </c>
      <c r="P926" s="21" t="s">
        <v>63</v>
      </c>
      <c r="Q926" s="66" t="s">
        <v>54</v>
      </c>
      <c r="R926" s="34" t="s">
        <v>64</v>
      </c>
      <c r="S926" s="35" t="s">
        <v>3996</v>
      </c>
      <c r="T926" s="36"/>
      <c r="U926" s="81" t="s">
        <v>3994</v>
      </c>
      <c r="V926" s="81" t="s">
        <v>3161</v>
      </c>
      <c r="W926" s="81" t="s">
        <v>3997</v>
      </c>
      <c r="X926" s="82">
        <v>1950</v>
      </c>
      <c r="Y926" s="83">
        <v>24960</v>
      </c>
      <c r="Z926" s="81" t="s">
        <v>3998</v>
      </c>
      <c r="BH926" s="825"/>
      <c r="BI926" s="86"/>
      <c r="BJ926" s="804"/>
      <c r="BK926" s="805"/>
      <c r="BL926" s="687"/>
      <c r="BM926" s="806"/>
      <c r="BN926" s="807"/>
      <c r="BO926" s="85"/>
      <c r="BP926" s="809"/>
      <c r="BQ926" s="810"/>
    </row>
    <row r="927" spans="1:69" ht="45">
      <c r="A927" s="108">
        <v>0</v>
      </c>
      <c r="B927" s="20">
        <v>4</v>
      </c>
      <c r="C927" s="21" t="s">
        <v>48</v>
      </c>
      <c r="D927" s="22" t="s">
        <v>33100</v>
      </c>
      <c r="E927" s="21" t="s">
        <v>3999</v>
      </c>
      <c r="F927" s="23">
        <v>1895</v>
      </c>
      <c r="G927" s="24">
        <v>22740</v>
      </c>
      <c r="H927" s="25" t="s">
        <v>168</v>
      </c>
      <c r="I927" s="26">
        <v>45272</v>
      </c>
      <c r="J927" s="27" t="s">
        <v>33101</v>
      </c>
      <c r="K927" s="28">
        <v>2</v>
      </c>
      <c r="L927" s="26">
        <v>45270</v>
      </c>
      <c r="M927" s="29"/>
      <c r="N927" s="30" t="s">
        <v>30812</v>
      </c>
      <c r="O927" s="31" t="s">
        <v>52</v>
      </c>
      <c r="P927" s="32" t="s">
        <v>33102</v>
      </c>
      <c r="Q927" s="66" t="s">
        <v>54</v>
      </c>
      <c r="R927" s="34" t="s">
        <v>55</v>
      </c>
      <c r="S927" s="35" t="s">
        <v>33103</v>
      </c>
      <c r="T927" s="36"/>
      <c r="U927" s="81" t="s">
        <v>4000</v>
      </c>
      <c r="V927" s="81" t="s">
        <v>4001</v>
      </c>
      <c r="W927" s="81" t="s">
        <v>4002</v>
      </c>
      <c r="X927" s="82">
        <v>1895</v>
      </c>
      <c r="Y927" s="83">
        <v>23899.74</v>
      </c>
      <c r="Z927" s="81" t="s">
        <v>4003</v>
      </c>
      <c r="BH927" s="85"/>
      <c r="BI927" s="86"/>
      <c r="BJ927" s="804"/>
      <c r="BK927" s="805"/>
      <c r="BL927" s="687"/>
      <c r="BM927" s="806"/>
      <c r="BN927" s="807"/>
      <c r="BO927" s="808"/>
      <c r="BP927" s="809"/>
      <c r="BQ927" s="810"/>
    </row>
    <row r="928" spans="1:69">
      <c r="A928" s="109">
        <v>0</v>
      </c>
      <c r="B928" s="20">
        <v>7</v>
      </c>
      <c r="C928" s="2" t="s">
        <v>402</v>
      </c>
      <c r="D928" s="56" t="s">
        <v>4004</v>
      </c>
      <c r="E928" s="2" t="s">
        <v>4005</v>
      </c>
      <c r="F928" s="4">
        <v>1916</v>
      </c>
      <c r="G928" s="5">
        <v>22992</v>
      </c>
      <c r="H928" s="6"/>
      <c r="I928" s="7">
        <v>45272</v>
      </c>
      <c r="J928" s="824">
        <v>160</v>
      </c>
      <c r="K928" s="28">
        <v>1</v>
      </c>
      <c r="L928" s="7">
        <v>45268</v>
      </c>
      <c r="M928" s="10"/>
      <c r="N928" s="11" t="s">
        <v>406</v>
      </c>
      <c r="O928" s="12" t="s">
        <v>52</v>
      </c>
      <c r="P928" s="8" t="s">
        <v>407</v>
      </c>
      <c r="Q928" s="49" t="s">
        <v>84</v>
      </c>
      <c r="R928" s="13" t="s">
        <v>55</v>
      </c>
      <c r="S928" s="14" t="s">
        <v>4006</v>
      </c>
      <c r="T928" s="15"/>
      <c r="U928" s="81" t="s">
        <v>33104</v>
      </c>
      <c r="V928" s="81" t="s">
        <v>22271</v>
      </c>
      <c r="W928" s="81" t="s">
        <v>33105</v>
      </c>
      <c r="X928" s="82">
        <v>1916</v>
      </c>
      <c r="Y928" s="83">
        <v>24509.47</v>
      </c>
      <c r="Z928" s="81" t="s">
        <v>33106</v>
      </c>
      <c r="BH928" s="825"/>
      <c r="BI928" s="232"/>
      <c r="BJ928" s="796"/>
      <c r="BK928" s="797"/>
      <c r="BL928" s="688"/>
      <c r="BM928" s="799"/>
      <c r="BN928" s="800"/>
      <c r="BO928" s="801"/>
      <c r="BP928" s="802"/>
      <c r="BQ928" s="803"/>
    </row>
    <row r="929" spans="1:69" ht="22.5">
      <c r="A929" s="108">
        <v>0</v>
      </c>
      <c r="B929" s="20">
        <v>2</v>
      </c>
      <c r="C929" s="21" t="s">
        <v>130</v>
      </c>
      <c r="D929" s="3" t="s">
        <v>4008</v>
      </c>
      <c r="E929" s="21" t="s">
        <v>4009</v>
      </c>
      <c r="F929" s="23">
        <v>1950</v>
      </c>
      <c r="G929" s="24">
        <v>23400</v>
      </c>
      <c r="H929" s="25"/>
      <c r="I929" s="26">
        <v>45272</v>
      </c>
      <c r="J929" s="76">
        <v>95</v>
      </c>
      <c r="K929" s="28">
        <v>3</v>
      </c>
      <c r="L929" s="26">
        <v>45270</v>
      </c>
      <c r="M929" s="29"/>
      <c r="N929" s="30" t="s">
        <v>2193</v>
      </c>
      <c r="O929" s="31" t="s">
        <v>52</v>
      </c>
      <c r="P929" s="32" t="s">
        <v>4010</v>
      </c>
      <c r="Q929" s="66" t="s">
        <v>54</v>
      </c>
      <c r="R929" s="34" t="s">
        <v>64</v>
      </c>
      <c r="S929" s="35" t="s">
        <v>4011</v>
      </c>
      <c r="T929" s="36"/>
      <c r="U929" s="81" t="s">
        <v>4008</v>
      </c>
      <c r="V929" s="81" t="s">
        <v>4012</v>
      </c>
      <c r="W929" s="81" t="s">
        <v>4013</v>
      </c>
      <c r="X929" s="17">
        <v>1950</v>
      </c>
      <c r="Y929" s="18">
        <v>24850.799999999999</v>
      </c>
      <c r="Z929" s="81" t="s">
        <v>4014</v>
      </c>
      <c r="BH929" s="85"/>
      <c r="BI929" s="232"/>
      <c r="BJ929" s="804"/>
      <c r="BK929" s="805"/>
      <c r="BL929" s="687"/>
      <c r="BM929" s="806"/>
      <c r="BN929" s="807"/>
      <c r="BO929" s="808"/>
      <c r="BP929" s="809"/>
      <c r="BQ929" s="810"/>
    </row>
    <row r="930" spans="1:69">
      <c r="A930" s="108">
        <v>0</v>
      </c>
      <c r="B930" s="20">
        <v>3</v>
      </c>
      <c r="C930" s="2" t="s">
        <v>48</v>
      </c>
      <c r="D930" s="22" t="s">
        <v>4015</v>
      </c>
      <c r="E930" s="21" t="s">
        <v>4016</v>
      </c>
      <c r="F930" s="23">
        <v>1980</v>
      </c>
      <c r="G930" s="24">
        <v>23760</v>
      </c>
      <c r="H930" s="25" t="s">
        <v>168</v>
      </c>
      <c r="I930" s="26">
        <v>45272</v>
      </c>
      <c r="J930" s="27" t="s">
        <v>1571</v>
      </c>
      <c r="K930" s="28">
        <v>3</v>
      </c>
      <c r="L930" s="26">
        <v>45270</v>
      </c>
      <c r="M930" s="29"/>
      <c r="N930" s="30" t="s">
        <v>169</v>
      </c>
      <c r="O930" s="31" t="s">
        <v>52</v>
      </c>
      <c r="P930" s="21" t="s">
        <v>53</v>
      </c>
      <c r="Q930" s="66" t="s">
        <v>54</v>
      </c>
      <c r="R930" s="34" t="s">
        <v>55</v>
      </c>
      <c r="S930" s="35" t="s">
        <v>4017</v>
      </c>
      <c r="T930" s="36"/>
      <c r="U930" s="81" t="s">
        <v>4015</v>
      </c>
      <c r="V930" s="81" t="s">
        <v>4001</v>
      </c>
      <c r="W930" s="81" t="s">
        <v>4018</v>
      </c>
      <c r="X930" s="82">
        <v>1980</v>
      </c>
      <c r="Y930" s="83">
        <v>24948</v>
      </c>
      <c r="Z930" s="81" t="s">
        <v>4003</v>
      </c>
      <c r="BH930" s="825"/>
      <c r="BI930" s="86"/>
      <c r="BJ930" s="804"/>
      <c r="BK930" s="805"/>
      <c r="BL930" s="687"/>
      <c r="BM930" s="806"/>
      <c r="BN930" s="807"/>
      <c r="BO930" s="85"/>
      <c r="BP930" s="809"/>
      <c r="BQ930" s="810"/>
    </row>
    <row r="931" spans="1:69">
      <c r="A931" s="108">
        <v>0</v>
      </c>
      <c r="B931" s="20">
        <v>6</v>
      </c>
      <c r="C931" s="2" t="s">
        <v>48</v>
      </c>
      <c r="D931" s="22" t="s">
        <v>4019</v>
      </c>
      <c r="E931" s="21" t="s">
        <v>4020</v>
      </c>
      <c r="F931" s="23">
        <v>1980</v>
      </c>
      <c r="G931" s="24">
        <v>23760</v>
      </c>
      <c r="H931" s="25" t="s">
        <v>51</v>
      </c>
      <c r="I931" s="7">
        <v>45272</v>
      </c>
      <c r="J931" s="824">
        <v>57</v>
      </c>
      <c r="K931" s="28">
        <v>4</v>
      </c>
      <c r="L931" s="26">
        <v>45270</v>
      </c>
      <c r="M931" s="29"/>
      <c r="N931" s="30" t="s">
        <v>169</v>
      </c>
      <c r="O931" s="31" t="s">
        <v>52</v>
      </c>
      <c r="P931" s="32" t="s">
        <v>53</v>
      </c>
      <c r="Q931" s="66" t="s">
        <v>54</v>
      </c>
      <c r="R931" s="34" t="s">
        <v>55</v>
      </c>
      <c r="S931" s="35" t="s">
        <v>3710</v>
      </c>
      <c r="T931" s="36"/>
      <c r="U931" s="81" t="s">
        <v>4019</v>
      </c>
      <c r="V931" s="81" t="s">
        <v>4001</v>
      </c>
      <c r="W931" s="81" t="s">
        <v>4021</v>
      </c>
      <c r="X931" s="82">
        <v>1980</v>
      </c>
      <c r="Y931" s="83">
        <v>24948</v>
      </c>
      <c r="Z931" s="81" t="s">
        <v>4003</v>
      </c>
      <c r="BH931" s="825"/>
      <c r="BI931" s="86"/>
      <c r="BJ931" s="804"/>
      <c r="BK931" s="805"/>
      <c r="BL931" s="688"/>
      <c r="BM931" s="806"/>
      <c r="BN931" s="807"/>
      <c r="BO931" s="808"/>
      <c r="BP931" s="809"/>
      <c r="BQ931" s="810"/>
    </row>
    <row r="932" spans="1:69">
      <c r="A932" s="108">
        <v>1</v>
      </c>
      <c r="B932" s="20">
        <v>3</v>
      </c>
      <c r="C932" s="2" t="s">
        <v>589</v>
      </c>
      <c r="D932" s="3" t="s">
        <v>4022</v>
      </c>
      <c r="E932" s="2" t="s">
        <v>4023</v>
      </c>
      <c r="F932" s="4">
        <v>1908</v>
      </c>
      <c r="G932" s="5">
        <v>22896</v>
      </c>
      <c r="H932" s="6"/>
      <c r="I932" s="7">
        <v>45273</v>
      </c>
      <c r="J932" s="76" t="s">
        <v>30407</v>
      </c>
      <c r="K932" s="9">
        <v>3</v>
      </c>
      <c r="L932" s="7">
        <v>45264</v>
      </c>
      <c r="M932" s="10" t="s">
        <v>157</v>
      </c>
      <c r="N932" s="11" t="s">
        <v>73</v>
      </c>
      <c r="O932" s="12" t="s">
        <v>52</v>
      </c>
      <c r="P932" s="8" t="s">
        <v>74</v>
      </c>
      <c r="Q932" s="49"/>
      <c r="R932" s="13" t="s">
        <v>55</v>
      </c>
      <c r="S932" s="14" t="s">
        <v>4024</v>
      </c>
      <c r="T932" s="15"/>
      <c r="U932" s="16" t="s">
        <v>4022</v>
      </c>
      <c r="V932" s="16" t="s">
        <v>3104</v>
      </c>
      <c r="W932" s="16" t="s">
        <v>4025</v>
      </c>
      <c r="X932" s="17">
        <v>1908</v>
      </c>
      <c r="Y932" s="18">
        <v>23955.57</v>
      </c>
      <c r="Z932" s="16" t="s">
        <v>4026</v>
      </c>
      <c r="BH932" s="825"/>
      <c r="BI932" s="232"/>
      <c r="BJ932" s="796"/>
      <c r="BK932" s="797"/>
      <c r="BL932" s="688"/>
      <c r="BM932" s="799"/>
      <c r="BN932" s="800"/>
      <c r="BO932" s="801"/>
      <c r="BP932" s="802"/>
      <c r="BQ932" s="803"/>
    </row>
    <row r="933" spans="1:69">
      <c r="A933" s="108">
        <v>1</v>
      </c>
      <c r="B933" s="20">
        <v>6</v>
      </c>
      <c r="C933" s="21" t="s">
        <v>589</v>
      </c>
      <c r="D933" s="22" t="s">
        <v>4027</v>
      </c>
      <c r="E933" s="21" t="s">
        <v>4028</v>
      </c>
      <c r="F933" s="23">
        <v>1958</v>
      </c>
      <c r="G933" s="24">
        <v>23496</v>
      </c>
      <c r="H933" s="25"/>
      <c r="I933" s="26">
        <v>45273</v>
      </c>
      <c r="J933" s="27" t="s">
        <v>2940</v>
      </c>
      <c r="K933" s="28">
        <v>1</v>
      </c>
      <c r="L933" s="26">
        <v>45270</v>
      </c>
      <c r="M933" s="29" t="s">
        <v>151</v>
      </c>
      <c r="N933" s="30" t="s">
        <v>152</v>
      </c>
      <c r="O933" s="31" t="s">
        <v>52</v>
      </c>
      <c r="P933" s="21" t="s">
        <v>153</v>
      </c>
      <c r="Q933" s="66"/>
      <c r="R933" s="13" t="s">
        <v>55</v>
      </c>
      <c r="S933" s="35" t="s">
        <v>4029</v>
      </c>
      <c r="T933" s="36"/>
      <c r="U933" s="81" t="s">
        <v>4027</v>
      </c>
      <c r="V933" s="81" t="s">
        <v>4001</v>
      </c>
      <c r="W933" s="81" t="s">
        <v>4030</v>
      </c>
      <c r="X933" s="82">
        <v>1958</v>
      </c>
      <c r="Y933" s="83">
        <v>24583.32</v>
      </c>
      <c r="Z933" s="81" t="s">
        <v>4003</v>
      </c>
      <c r="BH933" s="85"/>
      <c r="BI933" s="86"/>
      <c r="BJ933" s="804"/>
      <c r="BK933" s="805"/>
      <c r="BL933" s="687"/>
      <c r="BM933" s="806"/>
      <c r="BN933" s="807"/>
      <c r="BO933" s="85"/>
      <c r="BP933" s="809"/>
      <c r="BQ933" s="803"/>
    </row>
    <row r="934" spans="1:69">
      <c r="A934" s="108">
        <v>1</v>
      </c>
      <c r="B934" s="20">
        <v>4</v>
      </c>
      <c r="C934" s="21" t="s">
        <v>126</v>
      </c>
      <c r="D934" s="22" t="s">
        <v>4031</v>
      </c>
      <c r="E934" s="21" t="s">
        <v>4032</v>
      </c>
      <c r="F934" s="23">
        <v>1958</v>
      </c>
      <c r="G934" s="24">
        <v>23496</v>
      </c>
      <c r="H934" s="25"/>
      <c r="I934" s="26">
        <v>45273</v>
      </c>
      <c r="J934" s="27" t="s">
        <v>1539</v>
      </c>
      <c r="K934" s="28">
        <v>2</v>
      </c>
      <c r="L934" s="26">
        <v>45269</v>
      </c>
      <c r="M934" s="29" t="s">
        <v>176</v>
      </c>
      <c r="N934" s="30" t="s">
        <v>152</v>
      </c>
      <c r="O934" s="31" t="s">
        <v>52</v>
      </c>
      <c r="P934" s="32" t="s">
        <v>74</v>
      </c>
      <c r="Q934" s="66" t="s">
        <v>54</v>
      </c>
      <c r="R934" s="34" t="s">
        <v>55</v>
      </c>
      <c r="S934" s="35" t="s">
        <v>4033</v>
      </c>
      <c r="T934" s="36"/>
      <c r="U934" s="81" t="s">
        <v>33107</v>
      </c>
      <c r="V934" s="81" t="s">
        <v>33108</v>
      </c>
      <c r="W934" s="81" t="s">
        <v>33109</v>
      </c>
      <c r="X934" s="82">
        <v>1958</v>
      </c>
      <c r="Y934" s="83">
        <v>24678.19</v>
      </c>
      <c r="Z934" s="81" t="s">
        <v>33110</v>
      </c>
      <c r="BH934" s="85"/>
      <c r="BI934" s="86"/>
      <c r="BJ934" s="804"/>
      <c r="BK934" s="805"/>
      <c r="BL934" s="687"/>
      <c r="BM934" s="806"/>
      <c r="BN934" s="807"/>
      <c r="BO934" s="808"/>
      <c r="BP934" s="809"/>
      <c r="BQ934" s="810"/>
    </row>
    <row r="935" spans="1:69">
      <c r="A935" s="108">
        <v>1</v>
      </c>
      <c r="B935" s="20">
        <v>5</v>
      </c>
      <c r="C935" s="21" t="s">
        <v>145</v>
      </c>
      <c r="D935" s="22" t="s">
        <v>4035</v>
      </c>
      <c r="E935" s="21" t="s">
        <v>4036</v>
      </c>
      <c r="F935" s="23">
        <v>1980</v>
      </c>
      <c r="G935" s="24">
        <v>23760</v>
      </c>
      <c r="H935" s="25" t="s">
        <v>168</v>
      </c>
      <c r="I935" s="26">
        <v>45273</v>
      </c>
      <c r="J935" s="27" t="s">
        <v>2935</v>
      </c>
      <c r="K935" s="28">
        <v>4</v>
      </c>
      <c r="L935" s="26">
        <v>45270</v>
      </c>
      <c r="M935" s="29"/>
      <c r="N935" s="30" t="s">
        <v>312</v>
      </c>
      <c r="O935" s="31" t="s">
        <v>52</v>
      </c>
      <c r="P935" s="32" t="s">
        <v>186</v>
      </c>
      <c r="Q935" s="66" t="s">
        <v>54</v>
      </c>
      <c r="R935" s="34" t="s">
        <v>55</v>
      </c>
      <c r="S935" s="35" t="s">
        <v>3798</v>
      </c>
      <c r="T935" s="36"/>
      <c r="U935" s="81" t="s">
        <v>33111</v>
      </c>
      <c r="V935" s="81" t="s">
        <v>33108</v>
      </c>
      <c r="W935" s="81" t="s">
        <v>22276</v>
      </c>
      <c r="X935" s="82">
        <v>1980</v>
      </c>
      <c r="Y935" s="83">
        <v>24948</v>
      </c>
      <c r="Z935" s="81" t="s">
        <v>33110</v>
      </c>
      <c r="BH935" s="85"/>
      <c r="BI935" s="86"/>
      <c r="BJ935" s="804"/>
      <c r="BK935" s="805"/>
      <c r="BL935" s="687"/>
      <c r="BM935" s="806"/>
      <c r="BN935" s="807"/>
      <c r="BO935" s="808"/>
      <c r="BP935" s="809"/>
      <c r="BQ935" s="810"/>
    </row>
    <row r="936" spans="1:69">
      <c r="A936" s="108">
        <v>1</v>
      </c>
      <c r="B936" s="20">
        <v>7</v>
      </c>
      <c r="C936" s="2" t="s">
        <v>78</v>
      </c>
      <c r="D936" s="3" t="s">
        <v>4037</v>
      </c>
      <c r="E936" s="2" t="s">
        <v>4038</v>
      </c>
      <c r="F936" s="4">
        <v>1916</v>
      </c>
      <c r="G936" s="5">
        <v>22992</v>
      </c>
      <c r="H936" s="6"/>
      <c r="I936" s="7">
        <v>45273</v>
      </c>
      <c r="J936" s="76" t="s">
        <v>4039</v>
      </c>
      <c r="K936" s="9">
        <v>3</v>
      </c>
      <c r="L936" s="7">
        <v>45271</v>
      </c>
      <c r="M936" s="10"/>
      <c r="N936" s="11" t="s">
        <v>1149</v>
      </c>
      <c r="O936" s="12" t="s">
        <v>52</v>
      </c>
      <c r="P936" s="8" t="s">
        <v>1150</v>
      </c>
      <c r="Q936" s="49" t="s">
        <v>54</v>
      </c>
      <c r="R936" s="13" t="s">
        <v>55</v>
      </c>
      <c r="S936" s="14" t="s">
        <v>4040</v>
      </c>
      <c r="T936" s="15"/>
      <c r="U936" s="16" t="s">
        <v>4037</v>
      </c>
      <c r="V936" s="16" t="s">
        <v>4041</v>
      </c>
      <c r="W936" s="16" t="s">
        <v>4042</v>
      </c>
      <c r="X936" s="17">
        <v>1916</v>
      </c>
      <c r="Y936" s="18">
        <v>24179.919999999998</v>
      </c>
      <c r="Z936" s="16" t="s">
        <v>4003</v>
      </c>
      <c r="BH936" s="825"/>
      <c r="BI936" s="232"/>
      <c r="BJ936" s="796"/>
      <c r="BK936" s="797"/>
      <c r="BL936" s="688"/>
      <c r="BM936" s="799"/>
      <c r="BN936" s="800"/>
      <c r="BO936" s="801"/>
      <c r="BP936" s="802"/>
      <c r="BQ936" s="803"/>
    </row>
    <row r="937" spans="1:69">
      <c r="A937" s="108">
        <v>2</v>
      </c>
      <c r="B937" s="20">
        <v>1</v>
      </c>
      <c r="C937" s="2" t="s">
        <v>59</v>
      </c>
      <c r="D937" s="3" t="s">
        <v>4043</v>
      </c>
      <c r="E937" s="2" t="s">
        <v>4044</v>
      </c>
      <c r="F937" s="4">
        <v>1925</v>
      </c>
      <c r="G937" s="5">
        <v>23100</v>
      </c>
      <c r="H937" s="6"/>
      <c r="I937" s="7">
        <v>45274</v>
      </c>
      <c r="J937" s="76" t="s">
        <v>71</v>
      </c>
      <c r="K937" s="9">
        <v>4</v>
      </c>
      <c r="L937" s="7">
        <v>45270</v>
      </c>
      <c r="M937" s="10"/>
      <c r="N937" s="11" t="s">
        <v>33112</v>
      </c>
      <c r="O937" s="12" t="s">
        <v>52</v>
      </c>
      <c r="P937" s="8" t="s">
        <v>63</v>
      </c>
      <c r="Q937" s="49" t="s">
        <v>54</v>
      </c>
      <c r="R937" s="13" t="s">
        <v>64</v>
      </c>
      <c r="S937" s="14" t="s">
        <v>30813</v>
      </c>
      <c r="T937" s="15"/>
      <c r="U937" s="16" t="s">
        <v>33113</v>
      </c>
      <c r="V937" s="16" t="s">
        <v>33114</v>
      </c>
      <c r="W937" s="16" t="s">
        <v>33115</v>
      </c>
      <c r="X937" s="17">
        <v>1925</v>
      </c>
      <c r="Y937" s="18">
        <v>24640</v>
      </c>
      <c r="Z937" s="16" t="s">
        <v>33106</v>
      </c>
      <c r="BH937" s="825"/>
      <c r="BI937" s="232"/>
      <c r="BJ937" s="796"/>
      <c r="BK937" s="797"/>
      <c r="BL937" s="688"/>
      <c r="BM937" s="799"/>
      <c r="BN937" s="800"/>
      <c r="BO937" s="801"/>
      <c r="BP937" s="802"/>
      <c r="BQ937" s="803"/>
    </row>
    <row r="938" spans="1:69">
      <c r="A938" s="108">
        <v>2</v>
      </c>
      <c r="B938" s="20">
        <v>2</v>
      </c>
      <c r="C938" s="2" t="s">
        <v>59</v>
      </c>
      <c r="D938" s="3" t="s">
        <v>4046</v>
      </c>
      <c r="E938" s="2" t="s">
        <v>4047</v>
      </c>
      <c r="F938" s="4">
        <v>1925</v>
      </c>
      <c r="G938" s="5">
        <v>23100</v>
      </c>
      <c r="H938" s="6"/>
      <c r="I938" s="7">
        <v>45274</v>
      </c>
      <c r="J938" s="76">
        <v>42</v>
      </c>
      <c r="K938" s="9">
        <v>2</v>
      </c>
      <c r="L938" s="7">
        <v>45270</v>
      </c>
      <c r="M938" s="10"/>
      <c r="N938" s="11" t="s">
        <v>30272</v>
      </c>
      <c r="O938" s="12" t="s">
        <v>52</v>
      </c>
      <c r="P938" s="8" t="s">
        <v>63</v>
      </c>
      <c r="Q938" s="49" t="s">
        <v>54</v>
      </c>
      <c r="R938" s="13" t="s">
        <v>64</v>
      </c>
      <c r="S938" s="14" t="s">
        <v>33116</v>
      </c>
      <c r="T938" s="15"/>
      <c r="U938" s="16" t="s">
        <v>33117</v>
      </c>
      <c r="V938" s="16" t="s">
        <v>33114</v>
      </c>
      <c r="W938" s="16" t="s">
        <v>22284</v>
      </c>
      <c r="X938" s="17">
        <v>1925</v>
      </c>
      <c r="Y938" s="18">
        <v>24640</v>
      </c>
      <c r="Z938" s="16" t="s">
        <v>33106</v>
      </c>
      <c r="BH938" s="825"/>
      <c r="BI938" s="232"/>
      <c r="BJ938" s="796"/>
      <c r="BK938" s="797"/>
      <c r="BL938" s="688"/>
      <c r="BM938" s="799"/>
      <c r="BN938" s="800"/>
      <c r="BO938" s="801"/>
      <c r="BP938" s="802"/>
      <c r="BQ938" s="803"/>
    </row>
    <row r="939" spans="1:69">
      <c r="A939" s="108">
        <v>2</v>
      </c>
      <c r="B939" s="20">
        <v>3</v>
      </c>
      <c r="C939" s="2" t="s">
        <v>103</v>
      </c>
      <c r="D939" s="3" t="s">
        <v>33118</v>
      </c>
      <c r="E939" s="2" t="s">
        <v>4048</v>
      </c>
      <c r="F939" s="4">
        <v>1960</v>
      </c>
      <c r="G939" s="5">
        <v>23520</v>
      </c>
      <c r="H939" s="6"/>
      <c r="I939" s="26">
        <v>45274</v>
      </c>
      <c r="J939" s="27" t="s">
        <v>4049</v>
      </c>
      <c r="K939" s="28">
        <v>3</v>
      </c>
      <c r="L939" s="7">
        <v>45271</v>
      </c>
      <c r="M939" s="10"/>
      <c r="N939" s="11" t="s">
        <v>82</v>
      </c>
      <c r="O939" s="12" t="s">
        <v>52</v>
      </c>
      <c r="P939" s="2" t="s">
        <v>83</v>
      </c>
      <c r="Q939" s="49" t="s">
        <v>84</v>
      </c>
      <c r="R939" s="13" t="s">
        <v>55</v>
      </c>
      <c r="S939" s="14" t="s">
        <v>4050</v>
      </c>
      <c r="T939" s="15"/>
      <c r="U939" s="81" t="s">
        <v>33119</v>
      </c>
      <c r="V939" s="81" t="s">
        <v>22287</v>
      </c>
      <c r="W939" s="81" t="s">
        <v>33120</v>
      </c>
      <c r="X939" s="82">
        <v>1960</v>
      </c>
      <c r="Y939" s="83">
        <v>24500</v>
      </c>
      <c r="Z939" s="81" t="s">
        <v>33121</v>
      </c>
      <c r="BH939" s="825"/>
      <c r="BI939" s="232"/>
      <c r="BJ939" s="796"/>
      <c r="BK939" s="797"/>
      <c r="BL939" s="687"/>
      <c r="BM939" s="799"/>
      <c r="BN939" s="800"/>
      <c r="BO939" s="825"/>
      <c r="BP939" s="802"/>
      <c r="BQ939" s="803"/>
    </row>
    <row r="940" spans="1:69">
      <c r="A940" s="108">
        <v>2</v>
      </c>
      <c r="B940" s="20">
        <v>4</v>
      </c>
      <c r="C940" s="2" t="s">
        <v>130</v>
      </c>
      <c r="D940" s="3" t="s">
        <v>4051</v>
      </c>
      <c r="E940" s="2" t="s">
        <v>4052</v>
      </c>
      <c r="F940" s="4">
        <v>1568</v>
      </c>
      <c r="G940" s="5">
        <v>23520</v>
      </c>
      <c r="H940" s="6"/>
      <c r="I940" s="7">
        <v>45274</v>
      </c>
      <c r="J940" s="76" t="s">
        <v>4053</v>
      </c>
      <c r="K940" s="9">
        <v>3</v>
      </c>
      <c r="L940" s="7" t="s">
        <v>184</v>
      </c>
      <c r="M940" s="10"/>
      <c r="N940" s="11" t="s">
        <v>95</v>
      </c>
      <c r="O940" s="12" t="s">
        <v>52</v>
      </c>
      <c r="P940" s="8" t="s">
        <v>112</v>
      </c>
      <c r="Q940" s="49" t="s">
        <v>84</v>
      </c>
      <c r="R940" s="13" t="s">
        <v>55</v>
      </c>
      <c r="S940" s="14" t="s">
        <v>4054</v>
      </c>
      <c r="T940" s="15"/>
      <c r="U940" s="16" t="s">
        <v>33122</v>
      </c>
      <c r="V940" s="16" t="s">
        <v>22287</v>
      </c>
      <c r="W940" s="16" t="s">
        <v>33123</v>
      </c>
      <c r="X940" s="17">
        <v>1568</v>
      </c>
      <c r="Y940" s="18">
        <v>24304</v>
      </c>
      <c r="Z940" s="16" t="s">
        <v>33121</v>
      </c>
      <c r="BH940" s="825"/>
      <c r="BI940" s="232"/>
      <c r="BJ940" s="796"/>
      <c r="BK940" s="797"/>
      <c r="BL940" s="688"/>
      <c r="BM940" s="799"/>
      <c r="BN940" s="800"/>
      <c r="BO940" s="801"/>
      <c r="BP940" s="802"/>
      <c r="BQ940" s="803"/>
    </row>
    <row r="941" spans="1:69">
      <c r="A941" s="108">
        <v>2</v>
      </c>
      <c r="B941" s="20">
        <v>5</v>
      </c>
      <c r="C941" s="21" t="s">
        <v>130</v>
      </c>
      <c r="D941" s="3" t="s">
        <v>4055</v>
      </c>
      <c r="E941" s="21" t="s">
        <v>4056</v>
      </c>
      <c r="F941" s="23">
        <v>1960</v>
      </c>
      <c r="G941" s="24">
        <v>23520</v>
      </c>
      <c r="H941" s="25"/>
      <c r="I941" s="26">
        <v>45274</v>
      </c>
      <c r="J941" s="27" t="s">
        <v>33124</v>
      </c>
      <c r="K941" s="28">
        <v>1</v>
      </c>
      <c r="L941" s="26" t="s">
        <v>184</v>
      </c>
      <c r="M941" s="29"/>
      <c r="N941" s="30" t="s">
        <v>82</v>
      </c>
      <c r="O941" s="31" t="s">
        <v>52</v>
      </c>
      <c r="P941" s="32" t="s">
        <v>83</v>
      </c>
      <c r="Q941" s="66" t="s">
        <v>84</v>
      </c>
      <c r="R941" s="34" t="s">
        <v>55</v>
      </c>
      <c r="S941" s="35" t="s">
        <v>4057</v>
      </c>
      <c r="T941" s="36"/>
      <c r="U941" s="81" t="s">
        <v>33125</v>
      </c>
      <c r="V941" s="81" t="s">
        <v>33126</v>
      </c>
      <c r="W941" s="81" t="s">
        <v>33127</v>
      </c>
      <c r="X941" s="17">
        <v>1960</v>
      </c>
      <c r="Y941" s="18">
        <v>24500</v>
      </c>
      <c r="Z941" s="81" t="s">
        <v>33128</v>
      </c>
      <c r="BH941" s="85"/>
      <c r="BI941" s="232"/>
      <c r="BJ941" s="804"/>
      <c r="BK941" s="805"/>
      <c r="BL941" s="687"/>
      <c r="BM941" s="806"/>
      <c r="BN941" s="807"/>
      <c r="BO941" s="808"/>
      <c r="BP941" s="809"/>
      <c r="BQ941" s="810"/>
    </row>
    <row r="942" spans="1:69">
      <c r="A942" s="108">
        <v>0</v>
      </c>
      <c r="B942" s="20">
        <v>4</v>
      </c>
      <c r="C942" s="21" t="s">
        <v>301</v>
      </c>
      <c r="D942" s="22" t="s">
        <v>4059</v>
      </c>
      <c r="E942" s="21" t="s">
        <v>4060</v>
      </c>
      <c r="F942" s="23">
        <v>1925</v>
      </c>
      <c r="G942" s="24">
        <v>23100</v>
      </c>
      <c r="H942" s="25"/>
      <c r="I942" s="26">
        <v>45275</v>
      </c>
      <c r="J942" s="27" t="s">
        <v>89</v>
      </c>
      <c r="K942" s="28">
        <v>2</v>
      </c>
      <c r="L942" s="26">
        <v>45270</v>
      </c>
      <c r="M942" s="29"/>
      <c r="N942" s="30" t="s">
        <v>604</v>
      </c>
      <c r="O942" s="31" t="s">
        <v>52</v>
      </c>
      <c r="P942" s="21" t="s">
        <v>2247</v>
      </c>
      <c r="Q942" s="66" t="s">
        <v>54</v>
      </c>
      <c r="R942" s="13" t="s">
        <v>64</v>
      </c>
      <c r="S942" s="35" t="s">
        <v>4061</v>
      </c>
      <c r="T942" s="36"/>
      <c r="U942" s="81" t="s">
        <v>4059</v>
      </c>
      <c r="V942" s="81" t="s">
        <v>4062</v>
      </c>
      <c r="W942" s="81" t="s">
        <v>4063</v>
      </c>
      <c r="X942" s="82">
        <v>1925</v>
      </c>
      <c r="Y942" s="83">
        <v>24640</v>
      </c>
      <c r="Z942" s="81" t="s">
        <v>4014</v>
      </c>
      <c r="BH942" s="85"/>
      <c r="BI942" s="86"/>
      <c r="BJ942" s="804"/>
      <c r="BK942" s="805"/>
      <c r="BL942" s="687"/>
      <c r="BM942" s="806"/>
      <c r="BN942" s="807"/>
      <c r="BO942" s="85"/>
      <c r="BP942" s="809"/>
      <c r="BQ942" s="803"/>
    </row>
    <row r="943" spans="1:69">
      <c r="A943" s="108">
        <v>0</v>
      </c>
      <c r="B943" s="20">
        <v>5</v>
      </c>
      <c r="C943" s="2" t="s">
        <v>301</v>
      </c>
      <c r="D943" s="3" t="s">
        <v>4064</v>
      </c>
      <c r="E943" s="2" t="s">
        <v>4065</v>
      </c>
      <c r="F943" s="4">
        <v>1925</v>
      </c>
      <c r="G943" s="5">
        <v>23100</v>
      </c>
      <c r="H943" s="6"/>
      <c r="I943" s="26">
        <v>45275</v>
      </c>
      <c r="J943" s="76" t="s">
        <v>94</v>
      </c>
      <c r="K943" s="9">
        <v>3</v>
      </c>
      <c r="L943" s="7">
        <v>45270</v>
      </c>
      <c r="M943" s="10"/>
      <c r="N943" s="11" t="s">
        <v>604</v>
      </c>
      <c r="O943" s="12" t="s">
        <v>52</v>
      </c>
      <c r="P943" s="8" t="s">
        <v>2247</v>
      </c>
      <c r="Q943" s="49" t="s">
        <v>54</v>
      </c>
      <c r="R943" s="13" t="s">
        <v>64</v>
      </c>
      <c r="S943" s="14" t="s">
        <v>4066</v>
      </c>
      <c r="T943" s="15"/>
      <c r="U943" s="16" t="s">
        <v>4064</v>
      </c>
      <c r="V943" s="16" t="s">
        <v>4062</v>
      </c>
      <c r="W943" s="16" t="s">
        <v>4067</v>
      </c>
      <c r="X943" s="17">
        <v>1925</v>
      </c>
      <c r="Y943" s="18">
        <v>24640</v>
      </c>
      <c r="Z943" s="16" t="s">
        <v>4014</v>
      </c>
      <c r="BH943" s="825"/>
      <c r="BI943" s="232"/>
      <c r="BJ943" s="796"/>
      <c r="BK943" s="797"/>
      <c r="BL943" s="687"/>
      <c r="BM943" s="799"/>
      <c r="BN943" s="800"/>
      <c r="BO943" s="801"/>
      <c r="BP943" s="802"/>
      <c r="BQ943" s="803"/>
    </row>
    <row r="944" spans="1:69">
      <c r="A944" s="108">
        <v>0</v>
      </c>
      <c r="B944" s="20">
        <v>2</v>
      </c>
      <c r="C944" s="73" t="s">
        <v>275</v>
      </c>
      <c r="D944" s="22" t="s">
        <v>4068</v>
      </c>
      <c r="E944" s="21" t="s">
        <v>4069</v>
      </c>
      <c r="F944" s="23">
        <v>1980</v>
      </c>
      <c r="G944" s="24">
        <v>23760</v>
      </c>
      <c r="H944" s="25"/>
      <c r="I944" s="26">
        <v>45275</v>
      </c>
      <c r="J944" s="27" t="s">
        <v>116</v>
      </c>
      <c r="K944" s="28">
        <v>4</v>
      </c>
      <c r="L944" s="26">
        <v>45272</v>
      </c>
      <c r="M944" s="29"/>
      <c r="N944" s="30" t="s">
        <v>181</v>
      </c>
      <c r="O944" s="31" t="s">
        <v>52</v>
      </c>
      <c r="P944" s="32" t="s">
        <v>186</v>
      </c>
      <c r="Q944" s="66" t="s">
        <v>54</v>
      </c>
      <c r="R944" s="34" t="s">
        <v>55</v>
      </c>
      <c r="S944" s="35" t="s">
        <v>4070</v>
      </c>
      <c r="T944" s="36"/>
      <c r="U944" s="81" t="s">
        <v>33129</v>
      </c>
      <c r="V944" s="81" t="s">
        <v>33126</v>
      </c>
      <c r="W944" s="81" t="s">
        <v>33130</v>
      </c>
      <c r="X944" s="17">
        <v>1980</v>
      </c>
      <c r="Y944" s="18">
        <v>24948</v>
      </c>
      <c r="Z944" s="81" t="s">
        <v>33121</v>
      </c>
      <c r="BH944" s="811"/>
      <c r="BI944" s="86"/>
      <c r="BJ944" s="804"/>
      <c r="BK944" s="805"/>
      <c r="BL944" s="687"/>
      <c r="BM944" s="806"/>
      <c r="BN944" s="807"/>
      <c r="BO944" s="808"/>
      <c r="BP944" s="809"/>
      <c r="BQ944" s="810"/>
    </row>
    <row r="945" spans="1:69">
      <c r="A945" s="109">
        <v>0</v>
      </c>
      <c r="B945" s="20">
        <v>3</v>
      </c>
      <c r="C945" s="2" t="s">
        <v>275</v>
      </c>
      <c r="D945" s="22" t="s">
        <v>4072</v>
      </c>
      <c r="E945" s="2" t="s">
        <v>4073</v>
      </c>
      <c r="F945" s="4">
        <v>1985</v>
      </c>
      <c r="G945" s="5">
        <v>23820</v>
      </c>
      <c r="H945" s="6"/>
      <c r="I945" s="26">
        <v>45275</v>
      </c>
      <c r="J945" s="824">
        <v>83</v>
      </c>
      <c r="K945" s="28">
        <v>2</v>
      </c>
      <c r="L945" s="7">
        <v>45272</v>
      </c>
      <c r="M945" s="29"/>
      <c r="N945" s="11" t="s">
        <v>181</v>
      </c>
      <c r="O945" s="12" t="s">
        <v>52</v>
      </c>
      <c r="P945" s="21" t="s">
        <v>186</v>
      </c>
      <c r="Q945" s="49" t="s">
        <v>54</v>
      </c>
      <c r="R945" s="13" t="s">
        <v>55</v>
      </c>
      <c r="S945" s="14" t="s">
        <v>4074</v>
      </c>
      <c r="T945" s="15"/>
      <c r="U945" s="81" t="s">
        <v>33131</v>
      </c>
      <c r="V945" s="81" t="s">
        <v>22287</v>
      </c>
      <c r="W945" s="81" t="s">
        <v>33132</v>
      </c>
      <c r="X945" s="82">
        <v>1985</v>
      </c>
      <c r="Y945" s="83">
        <v>24796.62</v>
      </c>
      <c r="Z945" s="81" t="s">
        <v>33121</v>
      </c>
      <c r="BH945" s="825"/>
      <c r="BI945" s="86"/>
      <c r="BJ945" s="796"/>
      <c r="BK945" s="797"/>
      <c r="BL945" s="687"/>
      <c r="BM945" s="799"/>
      <c r="BN945" s="800"/>
      <c r="BO945" s="85"/>
      <c r="BP945" s="802"/>
      <c r="BQ945" s="803"/>
    </row>
    <row r="946" spans="1:69">
      <c r="A946" s="20">
        <v>1</v>
      </c>
      <c r="B946" s="20">
        <v>4</v>
      </c>
      <c r="C946" s="21" t="s">
        <v>68</v>
      </c>
      <c r="D946" s="22" t="s">
        <v>4076</v>
      </c>
      <c r="E946" s="21" t="s">
        <v>4077</v>
      </c>
      <c r="F946" s="23">
        <v>1917</v>
      </c>
      <c r="G946" s="24">
        <v>23004</v>
      </c>
      <c r="H946" s="25"/>
      <c r="I946" s="26">
        <v>45278</v>
      </c>
      <c r="J946" s="27" t="s">
        <v>33133</v>
      </c>
      <c r="K946" s="28">
        <v>3</v>
      </c>
      <c r="L946" s="26">
        <v>45271</v>
      </c>
      <c r="M946" s="29"/>
      <c r="N946" s="30" t="s">
        <v>95</v>
      </c>
      <c r="O946" s="31" t="s">
        <v>52</v>
      </c>
      <c r="P946" s="32" t="s">
        <v>83</v>
      </c>
      <c r="Q946" s="66" t="s">
        <v>84</v>
      </c>
      <c r="R946" s="34" t="s">
        <v>55</v>
      </c>
      <c r="S946" s="35" t="s">
        <v>4078</v>
      </c>
      <c r="T946" s="36"/>
      <c r="U946" s="81" t="s">
        <v>33134</v>
      </c>
      <c r="V946" s="81" t="s">
        <v>33135</v>
      </c>
      <c r="W946" s="81" t="s">
        <v>31367</v>
      </c>
      <c r="X946" s="110">
        <v>1917</v>
      </c>
      <c r="Y946" s="83">
        <v>23962.5</v>
      </c>
      <c r="Z946" s="81" t="s">
        <v>33136</v>
      </c>
      <c r="BH946" s="85"/>
      <c r="BI946" s="86"/>
      <c r="BJ946" s="804"/>
      <c r="BK946" s="805"/>
      <c r="BL946" s="687"/>
      <c r="BM946" s="806"/>
      <c r="BN946" s="807"/>
      <c r="BO946" s="808"/>
      <c r="BP946" s="809"/>
      <c r="BQ946" s="810"/>
    </row>
    <row r="947" spans="1:69">
      <c r="A947" s="20">
        <v>0</v>
      </c>
      <c r="B947" s="20">
        <v>1</v>
      </c>
      <c r="C947" s="21" t="s">
        <v>145</v>
      </c>
      <c r="D947" s="22" t="s">
        <v>33137</v>
      </c>
      <c r="E947" s="21" t="s">
        <v>4080</v>
      </c>
      <c r="F947" s="23">
        <v>1960</v>
      </c>
      <c r="G947" s="24">
        <v>23520</v>
      </c>
      <c r="H947" s="25"/>
      <c r="I947" s="26">
        <v>45280</v>
      </c>
      <c r="J947" s="27" t="s">
        <v>1669</v>
      </c>
      <c r="K947" s="28">
        <v>1</v>
      </c>
      <c r="L947" s="26">
        <v>45268</v>
      </c>
      <c r="M947" s="29"/>
      <c r="N947" s="30" t="s">
        <v>82</v>
      </c>
      <c r="O947" s="31" t="s">
        <v>52</v>
      </c>
      <c r="P947" s="21" t="s">
        <v>83</v>
      </c>
      <c r="Q947" s="66" t="s">
        <v>84</v>
      </c>
      <c r="R947" s="34" t="s">
        <v>55</v>
      </c>
      <c r="S947" s="35" t="s">
        <v>4081</v>
      </c>
      <c r="T947" s="36"/>
      <c r="U947" s="81" t="s">
        <v>4082</v>
      </c>
      <c r="V947" s="111" t="s">
        <v>2015</v>
      </c>
      <c r="W947" s="112" t="s">
        <v>4083</v>
      </c>
      <c r="X947" s="110">
        <v>1960</v>
      </c>
      <c r="Y947" s="83">
        <v>24500</v>
      </c>
      <c r="Z947" s="81" t="s">
        <v>4084</v>
      </c>
      <c r="BH947" s="85"/>
      <c r="BI947" s="86"/>
      <c r="BJ947" s="804"/>
      <c r="BK947" s="805"/>
      <c r="BL947" s="687"/>
      <c r="BM947" s="806"/>
      <c r="BN947" s="807"/>
      <c r="BO947" s="85"/>
      <c r="BP947" s="809"/>
      <c r="BQ947" s="810"/>
    </row>
    <row r="948" spans="1:69">
      <c r="A948" s="20">
        <v>0</v>
      </c>
      <c r="B948" s="20">
        <v>2</v>
      </c>
      <c r="C948" s="21" t="s">
        <v>145</v>
      </c>
      <c r="D948" s="22" t="s">
        <v>33138</v>
      </c>
      <c r="E948" s="21" t="s">
        <v>4085</v>
      </c>
      <c r="F948" s="23">
        <v>1568</v>
      </c>
      <c r="G948" s="24">
        <v>23520</v>
      </c>
      <c r="H948" s="25"/>
      <c r="I948" s="26">
        <v>45280</v>
      </c>
      <c r="J948" s="27" t="s">
        <v>1680</v>
      </c>
      <c r="K948" s="28">
        <v>3</v>
      </c>
      <c r="L948" s="26">
        <v>45268</v>
      </c>
      <c r="M948" s="29"/>
      <c r="N948" s="30" t="s">
        <v>95</v>
      </c>
      <c r="O948" s="31" t="s">
        <v>52</v>
      </c>
      <c r="P948" s="32" t="s">
        <v>112</v>
      </c>
      <c r="Q948" s="66" t="s">
        <v>84</v>
      </c>
      <c r="R948" s="34" t="s">
        <v>55</v>
      </c>
      <c r="S948" s="35" t="s">
        <v>4074</v>
      </c>
      <c r="T948" s="36"/>
      <c r="U948" s="81" t="s">
        <v>4086</v>
      </c>
      <c r="V948" s="81" t="s">
        <v>2015</v>
      </c>
      <c r="W948" s="81" t="s">
        <v>4087</v>
      </c>
      <c r="X948" s="82">
        <v>1568</v>
      </c>
      <c r="Y948" s="83">
        <v>24304</v>
      </c>
      <c r="Z948" s="81" t="s">
        <v>4084</v>
      </c>
      <c r="BH948" s="85"/>
      <c r="BI948" s="86"/>
      <c r="BJ948" s="804"/>
      <c r="BK948" s="805"/>
      <c r="BL948" s="687"/>
      <c r="BM948" s="806"/>
      <c r="BN948" s="807"/>
      <c r="BO948" s="808"/>
      <c r="BP948" s="809"/>
      <c r="BQ948" s="810"/>
    </row>
    <row r="949" spans="1:69" ht="22.5">
      <c r="A949" s="1">
        <v>0</v>
      </c>
      <c r="B949" s="20">
        <v>9</v>
      </c>
      <c r="C949" s="2" t="s">
        <v>103</v>
      </c>
      <c r="D949" s="22" t="s">
        <v>4088</v>
      </c>
      <c r="E949" s="2" t="s">
        <v>4089</v>
      </c>
      <c r="F949" s="4">
        <v>1500</v>
      </c>
      <c r="G949" s="5">
        <v>22500</v>
      </c>
      <c r="H949" s="6" t="s">
        <v>254</v>
      </c>
      <c r="I949" s="26">
        <v>45280</v>
      </c>
      <c r="J949" s="824">
        <v>67</v>
      </c>
      <c r="K949" s="9">
        <v>2</v>
      </c>
      <c r="L949" s="7">
        <v>45268</v>
      </c>
      <c r="M949" s="10"/>
      <c r="N949" s="11" t="s">
        <v>477</v>
      </c>
      <c r="O949" s="12" t="s">
        <v>52</v>
      </c>
      <c r="P949" s="2" t="s">
        <v>121</v>
      </c>
      <c r="Q949" s="66" t="s">
        <v>4090</v>
      </c>
      <c r="R949" s="13" t="s">
        <v>55</v>
      </c>
      <c r="S949" s="14" t="s">
        <v>4091</v>
      </c>
      <c r="T949" s="15"/>
      <c r="U949" s="81" t="s">
        <v>4088</v>
      </c>
      <c r="V949" s="81" t="s">
        <v>2015</v>
      </c>
      <c r="W949" s="81" t="s">
        <v>4092</v>
      </c>
      <c r="X949" s="82">
        <v>1500</v>
      </c>
      <c r="Y949" s="83">
        <v>23467.5</v>
      </c>
      <c r="Z949" s="81" t="s">
        <v>4084</v>
      </c>
      <c r="BH949" s="825"/>
      <c r="BI949" s="86"/>
      <c r="BJ949" s="796"/>
      <c r="BK949" s="797"/>
      <c r="BL949" s="687"/>
      <c r="BM949" s="799"/>
      <c r="BN949" s="800"/>
      <c r="BO949" s="825"/>
      <c r="BP949" s="809"/>
      <c r="BQ949" s="803"/>
    </row>
    <row r="950" spans="1:69">
      <c r="A950" s="1">
        <v>0</v>
      </c>
      <c r="B950" s="20">
        <v>10</v>
      </c>
      <c r="C950" s="2" t="s">
        <v>103</v>
      </c>
      <c r="D950" s="3" t="s">
        <v>4093</v>
      </c>
      <c r="E950" s="2" t="s">
        <v>4094</v>
      </c>
      <c r="F950" s="4">
        <v>1500</v>
      </c>
      <c r="G950" s="5">
        <v>22500</v>
      </c>
      <c r="H950" s="6" t="s">
        <v>254</v>
      </c>
      <c r="I950" s="7">
        <v>45280</v>
      </c>
      <c r="J950" s="76" t="s">
        <v>1685</v>
      </c>
      <c r="K950" s="28">
        <v>4</v>
      </c>
      <c r="L950" s="26">
        <v>45268</v>
      </c>
      <c r="M950" s="44"/>
      <c r="N950" s="11" t="s">
        <v>234</v>
      </c>
      <c r="O950" s="12" t="s">
        <v>52</v>
      </c>
      <c r="P950" s="8" t="s">
        <v>121</v>
      </c>
      <c r="Q950" s="49" t="s">
        <v>84</v>
      </c>
      <c r="R950" s="13" t="s">
        <v>55</v>
      </c>
      <c r="S950" s="14" t="s">
        <v>4095</v>
      </c>
      <c r="T950" s="15"/>
      <c r="U950" s="16" t="s">
        <v>4093</v>
      </c>
      <c r="V950" s="81" t="s">
        <v>2015</v>
      </c>
      <c r="W950" s="16" t="s">
        <v>4096</v>
      </c>
      <c r="X950" s="82">
        <v>1500</v>
      </c>
      <c r="Y950" s="18">
        <v>23310</v>
      </c>
      <c r="Z950" s="81" t="s">
        <v>4084</v>
      </c>
      <c r="BH950" s="825"/>
      <c r="BI950" s="232"/>
      <c r="BJ950" s="796"/>
      <c r="BK950" s="797"/>
      <c r="BL950" s="688"/>
      <c r="BM950" s="799"/>
      <c r="BN950" s="800"/>
      <c r="BO950" s="801"/>
      <c r="BP950" s="802"/>
      <c r="BQ950" s="803"/>
    </row>
    <row r="951" spans="1:69">
      <c r="A951" s="20">
        <v>0</v>
      </c>
      <c r="B951" s="20">
        <v>4</v>
      </c>
      <c r="C951" s="2" t="s">
        <v>301</v>
      </c>
      <c r="D951" s="3" t="s">
        <v>33139</v>
      </c>
      <c r="E951" s="2" t="s">
        <v>4097</v>
      </c>
      <c r="F951" s="4">
        <v>1925</v>
      </c>
      <c r="G951" s="5">
        <v>23100</v>
      </c>
      <c r="H951" s="6"/>
      <c r="I951" s="7">
        <v>45280</v>
      </c>
      <c r="J951" s="76" t="s">
        <v>1687</v>
      </c>
      <c r="K951" s="9">
        <v>3</v>
      </c>
      <c r="L951" s="7">
        <v>45276</v>
      </c>
      <c r="M951" s="10"/>
      <c r="N951" s="11" t="s">
        <v>604</v>
      </c>
      <c r="O951" s="12" t="s">
        <v>52</v>
      </c>
      <c r="P951" s="8" t="s">
        <v>63</v>
      </c>
      <c r="Q951" s="49" t="s">
        <v>54</v>
      </c>
      <c r="R951" s="13" t="s">
        <v>64</v>
      </c>
      <c r="S951" s="14" t="s">
        <v>4098</v>
      </c>
      <c r="T951" s="15"/>
      <c r="U951" s="16" t="s">
        <v>4099</v>
      </c>
      <c r="V951" s="16" t="s">
        <v>2102</v>
      </c>
      <c r="W951" s="16" t="s">
        <v>4100</v>
      </c>
      <c r="X951" s="17">
        <v>1925</v>
      </c>
      <c r="Y951" s="18">
        <v>24640</v>
      </c>
      <c r="Z951" s="16" t="s">
        <v>31368</v>
      </c>
      <c r="BH951" s="825"/>
      <c r="BI951" s="232"/>
      <c r="BJ951" s="796"/>
      <c r="BK951" s="797"/>
      <c r="BL951" s="688"/>
      <c r="BM951" s="799"/>
      <c r="BN951" s="800"/>
      <c r="BO951" s="801"/>
      <c r="BP951" s="802"/>
      <c r="BQ951" s="803"/>
    </row>
    <row r="952" spans="1:69">
      <c r="A952" s="20">
        <v>0</v>
      </c>
      <c r="B952" s="20">
        <v>76</v>
      </c>
      <c r="C952" s="21" t="s">
        <v>59</v>
      </c>
      <c r="D952" s="22" t="s">
        <v>4101</v>
      </c>
      <c r="E952" s="21" t="s">
        <v>4102</v>
      </c>
      <c r="F952" s="23">
        <v>1925</v>
      </c>
      <c r="G952" s="24">
        <v>23100</v>
      </c>
      <c r="H952" s="25"/>
      <c r="I952" s="26">
        <v>45280</v>
      </c>
      <c r="J952" s="27" t="s">
        <v>1690</v>
      </c>
      <c r="K952" s="28">
        <v>2</v>
      </c>
      <c r="L952" s="26">
        <v>45276</v>
      </c>
      <c r="M952" s="29"/>
      <c r="N952" s="30" t="s">
        <v>62</v>
      </c>
      <c r="O952" s="31" t="s">
        <v>52</v>
      </c>
      <c r="P952" s="32" t="s">
        <v>63</v>
      </c>
      <c r="Q952" s="66" t="s">
        <v>54</v>
      </c>
      <c r="R952" s="34" t="s">
        <v>64</v>
      </c>
      <c r="S952" s="35" t="s">
        <v>4103</v>
      </c>
      <c r="T952" s="36"/>
      <c r="U952" s="81" t="s">
        <v>4101</v>
      </c>
      <c r="V952" s="81" t="s">
        <v>2838</v>
      </c>
      <c r="W952" s="81" t="s">
        <v>4104</v>
      </c>
      <c r="X952" s="17">
        <v>1925</v>
      </c>
      <c r="Y952" s="18">
        <v>24640</v>
      </c>
      <c r="Z952" s="16" t="s">
        <v>33140</v>
      </c>
      <c r="BH952" s="85"/>
      <c r="BI952" s="86"/>
      <c r="BJ952" s="804"/>
      <c r="BK952" s="805"/>
      <c r="BL952" s="687"/>
      <c r="BM952" s="806"/>
      <c r="BN952" s="807"/>
      <c r="BO952" s="808"/>
      <c r="BP952" s="809"/>
      <c r="BQ952" s="810"/>
    </row>
    <row r="953" spans="1:69">
      <c r="A953" s="20">
        <v>0</v>
      </c>
      <c r="B953" s="20">
        <v>7</v>
      </c>
      <c r="C953" s="2" t="s">
        <v>33015</v>
      </c>
      <c r="D953" s="22" t="s">
        <v>30274</v>
      </c>
      <c r="E953" s="21" t="s">
        <v>30408</v>
      </c>
      <c r="F953" s="23">
        <v>1884</v>
      </c>
      <c r="G953" s="24">
        <f>F953*12</f>
        <v>22608</v>
      </c>
      <c r="H953" s="25"/>
      <c r="I953" s="26">
        <v>45280</v>
      </c>
      <c r="J953" s="27" t="s">
        <v>1692</v>
      </c>
      <c r="K953" s="28">
        <v>2</v>
      </c>
      <c r="L953" s="26">
        <v>45276</v>
      </c>
      <c r="M953" s="29" t="s">
        <v>32593</v>
      </c>
      <c r="N953" s="30" t="s">
        <v>32596</v>
      </c>
      <c r="O953" s="31" t="s">
        <v>52</v>
      </c>
      <c r="P953" s="21" t="s">
        <v>32452</v>
      </c>
      <c r="Q953" s="66"/>
      <c r="R953" s="34" t="s">
        <v>55</v>
      </c>
      <c r="S953" s="35" t="s">
        <v>30814</v>
      </c>
      <c r="T953" s="36"/>
      <c r="U953" s="81" t="s">
        <v>33141</v>
      </c>
      <c r="V953" s="81" t="s">
        <v>14440</v>
      </c>
      <c r="W953" s="81" t="s">
        <v>33142</v>
      </c>
      <c r="X953" s="82">
        <v>1886</v>
      </c>
      <c r="Y953" s="83">
        <v>23679.5</v>
      </c>
      <c r="Z953" s="81" t="s">
        <v>14441</v>
      </c>
      <c r="BH953" s="825"/>
      <c r="BI953" s="86"/>
      <c r="BJ953" s="804"/>
      <c r="BK953" s="805"/>
      <c r="BL953" s="687"/>
      <c r="BM953" s="806"/>
      <c r="BN953" s="807"/>
      <c r="BO953" s="85"/>
      <c r="BP953" s="809"/>
      <c r="BQ953" s="810"/>
    </row>
    <row r="954" spans="1:69">
      <c r="A954" s="20">
        <v>0</v>
      </c>
      <c r="B954" s="20">
        <v>13</v>
      </c>
      <c r="C954" s="2" t="s">
        <v>48</v>
      </c>
      <c r="D954" s="22" t="s">
        <v>4105</v>
      </c>
      <c r="E954" s="21" t="s">
        <v>4106</v>
      </c>
      <c r="F954" s="23">
        <v>1834</v>
      </c>
      <c r="G954" s="24">
        <v>22008</v>
      </c>
      <c r="H954" s="25" t="s">
        <v>51</v>
      </c>
      <c r="I954" s="7">
        <v>45280</v>
      </c>
      <c r="J954" s="824" t="s">
        <v>3020</v>
      </c>
      <c r="K954" s="28">
        <v>4</v>
      </c>
      <c r="L954" s="26">
        <v>45277</v>
      </c>
      <c r="M954" s="29"/>
      <c r="N954" s="30" t="s">
        <v>185</v>
      </c>
      <c r="O954" s="31" t="s">
        <v>52</v>
      </c>
      <c r="P954" s="32" t="s">
        <v>186</v>
      </c>
      <c r="Q954" s="66" t="s">
        <v>54</v>
      </c>
      <c r="R954" s="34" t="s">
        <v>55</v>
      </c>
      <c r="S954" s="35" t="s">
        <v>4107</v>
      </c>
      <c r="T954" s="36"/>
      <c r="U954" s="81" t="s">
        <v>4105</v>
      </c>
      <c r="V954" s="81" t="s">
        <v>4108</v>
      </c>
      <c r="W954" s="81" t="s">
        <v>4109</v>
      </c>
      <c r="X954" s="82">
        <v>1834</v>
      </c>
      <c r="Y954" s="83">
        <v>23108.400000000001</v>
      </c>
      <c r="Z954" s="81" t="s">
        <v>31065</v>
      </c>
      <c r="BH954" s="825"/>
      <c r="BI954" s="86"/>
      <c r="BJ954" s="804"/>
      <c r="BK954" s="805"/>
      <c r="BL954" s="688"/>
      <c r="BM954" s="806"/>
      <c r="BN954" s="807"/>
      <c r="BO954" s="808"/>
      <c r="BP954" s="809"/>
      <c r="BQ954" s="810"/>
    </row>
    <row r="955" spans="1:69">
      <c r="A955" s="20">
        <v>0</v>
      </c>
      <c r="B955" s="20">
        <v>14</v>
      </c>
      <c r="C955" s="21" t="s">
        <v>48</v>
      </c>
      <c r="D955" s="22" t="s">
        <v>4110</v>
      </c>
      <c r="E955" s="21" t="s">
        <v>4111</v>
      </c>
      <c r="F955" s="23">
        <v>1971</v>
      </c>
      <c r="G955" s="24">
        <v>23652</v>
      </c>
      <c r="H955" s="25" t="s">
        <v>168</v>
      </c>
      <c r="I955" s="26">
        <v>45280</v>
      </c>
      <c r="J955" s="27" t="s">
        <v>615</v>
      </c>
      <c r="K955" s="28">
        <v>3</v>
      </c>
      <c r="L955" s="26">
        <v>45277</v>
      </c>
      <c r="M955" s="29"/>
      <c r="N955" s="30" t="s">
        <v>181</v>
      </c>
      <c r="O955" s="31" t="s">
        <v>52</v>
      </c>
      <c r="P955" s="32" t="s">
        <v>186</v>
      </c>
      <c r="Q955" s="66" t="s">
        <v>54</v>
      </c>
      <c r="R955" s="34" t="s">
        <v>55</v>
      </c>
      <c r="S955" s="35" t="s">
        <v>4112</v>
      </c>
      <c r="T955" s="36"/>
      <c r="U955" s="81" t="s">
        <v>4110</v>
      </c>
      <c r="V955" s="81" t="s">
        <v>4108</v>
      </c>
      <c r="W955" s="81" t="s">
        <v>4113</v>
      </c>
      <c r="X955" s="82">
        <v>1971</v>
      </c>
      <c r="Y955" s="83">
        <v>24621.732</v>
      </c>
      <c r="Z955" s="81" t="s">
        <v>33143</v>
      </c>
      <c r="BH955" s="85"/>
      <c r="BI955" s="86"/>
      <c r="BJ955" s="804"/>
      <c r="BK955" s="805"/>
      <c r="BL955" s="687"/>
      <c r="BM955" s="806"/>
      <c r="BN955" s="807"/>
      <c r="BO955" s="808"/>
      <c r="BP955" s="809"/>
      <c r="BQ955" s="810"/>
    </row>
    <row r="956" spans="1:69">
      <c r="A956" s="20">
        <v>0</v>
      </c>
      <c r="B956" s="20">
        <v>10</v>
      </c>
      <c r="C956" s="2" t="s">
        <v>48</v>
      </c>
      <c r="D956" s="3" t="s">
        <v>4114</v>
      </c>
      <c r="E956" s="2" t="s">
        <v>4115</v>
      </c>
      <c r="F956" s="4">
        <v>1967</v>
      </c>
      <c r="G956" s="5">
        <v>23604</v>
      </c>
      <c r="H956" s="6" t="s">
        <v>168</v>
      </c>
      <c r="I956" s="7">
        <v>45280</v>
      </c>
      <c r="J956" s="76">
        <v>170</v>
      </c>
      <c r="K956" s="9">
        <v>1</v>
      </c>
      <c r="L956" s="7">
        <v>45277</v>
      </c>
      <c r="M956" s="10"/>
      <c r="N956" s="11" t="s">
        <v>1174</v>
      </c>
      <c r="O956" s="12" t="s">
        <v>52</v>
      </c>
      <c r="P956" s="8" t="s">
        <v>53</v>
      </c>
      <c r="Q956" s="49" t="s">
        <v>54</v>
      </c>
      <c r="R956" s="13" t="s">
        <v>55</v>
      </c>
      <c r="S956" s="14" t="s">
        <v>4116</v>
      </c>
      <c r="T956" s="15"/>
      <c r="U956" s="16" t="s">
        <v>4114</v>
      </c>
      <c r="V956" s="16" t="s">
        <v>4108</v>
      </c>
      <c r="W956" s="16" t="s">
        <v>4117</v>
      </c>
      <c r="X956" s="17">
        <v>1967</v>
      </c>
      <c r="Y956" s="18">
        <v>25256.28</v>
      </c>
      <c r="Z956" s="16" t="s">
        <v>4084</v>
      </c>
      <c r="BH956" s="825"/>
      <c r="BI956" s="232"/>
      <c r="BJ956" s="796"/>
      <c r="BK956" s="797"/>
      <c r="BL956" s="688"/>
      <c r="BM956" s="799"/>
      <c r="BN956" s="800"/>
      <c r="BO956" s="801"/>
      <c r="BP956" s="802"/>
      <c r="BQ956" s="803"/>
    </row>
    <row r="957" spans="1:69">
      <c r="A957" s="20">
        <v>0</v>
      </c>
      <c r="B957" s="20">
        <v>11</v>
      </c>
      <c r="C957" s="2" t="s">
        <v>506</v>
      </c>
      <c r="D957" s="3" t="s">
        <v>4118</v>
      </c>
      <c r="E957" s="2" t="s">
        <v>4119</v>
      </c>
      <c r="F957" s="4">
        <v>1960</v>
      </c>
      <c r="G957" s="5">
        <v>23520</v>
      </c>
      <c r="H957" s="6"/>
      <c r="I957" s="7">
        <v>45280</v>
      </c>
      <c r="J957" s="76" t="s">
        <v>4120</v>
      </c>
      <c r="K957" s="9">
        <v>4</v>
      </c>
      <c r="L957" s="7">
        <v>45278</v>
      </c>
      <c r="M957" s="10"/>
      <c r="N957" s="11" t="s">
        <v>82</v>
      </c>
      <c r="O957" s="12" t="s">
        <v>52</v>
      </c>
      <c r="P957" s="8" t="s">
        <v>83</v>
      </c>
      <c r="Q957" s="49" t="s">
        <v>84</v>
      </c>
      <c r="R957" s="13" t="s">
        <v>55</v>
      </c>
      <c r="S957" s="14" t="s">
        <v>4121</v>
      </c>
      <c r="T957" s="15"/>
      <c r="U957" s="16" t="s">
        <v>4118</v>
      </c>
      <c r="V957" s="16" t="s">
        <v>2015</v>
      </c>
      <c r="W957" s="16" t="s">
        <v>4122</v>
      </c>
      <c r="X957" s="17">
        <v>1960</v>
      </c>
      <c r="Y957" s="18">
        <v>24500</v>
      </c>
      <c r="Z957" s="16" t="s">
        <v>4084</v>
      </c>
      <c r="BH957" s="825"/>
      <c r="BI957" s="232"/>
      <c r="BJ957" s="796"/>
      <c r="BK957" s="797"/>
      <c r="BL957" s="688"/>
      <c r="BM957" s="799"/>
      <c r="BN957" s="800"/>
      <c r="BO957" s="801"/>
      <c r="BP957" s="802"/>
      <c r="BQ957" s="803"/>
    </row>
    <row r="958" spans="1:69">
      <c r="A958" s="20">
        <v>0</v>
      </c>
      <c r="B958" s="20">
        <v>12</v>
      </c>
      <c r="C958" s="21" t="s">
        <v>59</v>
      </c>
      <c r="D958" s="22" t="s">
        <v>33144</v>
      </c>
      <c r="E958" s="21" t="s">
        <v>33145</v>
      </c>
      <c r="F958" s="23">
        <v>1958</v>
      </c>
      <c r="G958" s="24">
        <v>23496</v>
      </c>
      <c r="H958" s="25"/>
      <c r="I958" s="7">
        <v>45280</v>
      </c>
      <c r="J958" s="27" t="s">
        <v>4123</v>
      </c>
      <c r="K958" s="28">
        <v>4</v>
      </c>
      <c r="L958" s="26">
        <v>45279</v>
      </c>
      <c r="M958" s="29" t="s">
        <v>30059</v>
      </c>
      <c r="N958" s="30" t="s">
        <v>32836</v>
      </c>
      <c r="O958" s="31" t="s">
        <v>52</v>
      </c>
      <c r="P958" s="32" t="s">
        <v>74</v>
      </c>
      <c r="Q958" s="66" t="s">
        <v>54</v>
      </c>
      <c r="R958" s="34" t="s">
        <v>55</v>
      </c>
      <c r="S958" s="35" t="s">
        <v>33146</v>
      </c>
      <c r="T958" s="36"/>
      <c r="U958" s="81" t="s">
        <v>4124</v>
      </c>
      <c r="V958" s="81" t="s">
        <v>3391</v>
      </c>
      <c r="W958" s="81" t="s">
        <v>4125</v>
      </c>
      <c r="X958" s="82">
        <v>1958</v>
      </c>
      <c r="Y958" s="83">
        <v>24583.279999999999</v>
      </c>
      <c r="Z958" s="81" t="s">
        <v>4084</v>
      </c>
      <c r="BH958" s="85"/>
      <c r="BI958" s="86"/>
      <c r="BJ958" s="804"/>
      <c r="BK958" s="805"/>
      <c r="BL958" s="688"/>
      <c r="BM958" s="806"/>
      <c r="BN958" s="807"/>
      <c r="BO958" s="808"/>
      <c r="BP958" s="809"/>
      <c r="BQ958" s="810"/>
    </row>
    <row r="959" spans="1:69">
      <c r="A959" s="20">
        <v>0</v>
      </c>
      <c r="B959" s="20">
        <v>1</v>
      </c>
      <c r="C959" s="21" t="s">
        <v>68</v>
      </c>
      <c r="D959" s="22" t="s">
        <v>33147</v>
      </c>
      <c r="E959" s="21" t="s">
        <v>4126</v>
      </c>
      <c r="F959" s="23">
        <v>1925</v>
      </c>
      <c r="G959" s="24">
        <v>23100</v>
      </c>
      <c r="H959" s="25"/>
      <c r="I959" s="26">
        <v>45281</v>
      </c>
      <c r="J959" s="27" t="s">
        <v>1609</v>
      </c>
      <c r="K959" s="28">
        <v>2</v>
      </c>
      <c r="L959" s="26">
        <v>45276</v>
      </c>
      <c r="M959" s="29"/>
      <c r="N959" s="30" t="s">
        <v>604</v>
      </c>
      <c r="O959" s="31" t="s">
        <v>52</v>
      </c>
      <c r="P959" s="32" t="s">
        <v>2247</v>
      </c>
      <c r="Q959" s="66" t="s">
        <v>54</v>
      </c>
      <c r="R959" s="34" t="s">
        <v>64</v>
      </c>
      <c r="S959" s="35" t="s">
        <v>4127</v>
      </c>
      <c r="T959" s="36"/>
      <c r="U959" s="81" t="s">
        <v>33147</v>
      </c>
      <c r="V959" s="111" t="s">
        <v>29169</v>
      </c>
      <c r="W959" s="112" t="s">
        <v>33148</v>
      </c>
      <c r="X959" s="110">
        <v>1925</v>
      </c>
      <c r="Y959" s="83">
        <v>24640</v>
      </c>
      <c r="Z959" s="81" t="s">
        <v>31368</v>
      </c>
      <c r="BH959" s="85"/>
      <c r="BI959" s="86"/>
      <c r="BJ959" s="804"/>
      <c r="BK959" s="805"/>
      <c r="BL959" s="687"/>
      <c r="BM959" s="806"/>
      <c r="BN959" s="807"/>
      <c r="BO959" s="808"/>
      <c r="BP959" s="809"/>
      <c r="BQ959" s="810"/>
    </row>
    <row r="960" spans="1:69">
      <c r="A960" s="20">
        <v>0</v>
      </c>
      <c r="B960" s="20">
        <v>2</v>
      </c>
      <c r="C960" s="21" t="s">
        <v>68</v>
      </c>
      <c r="D960" s="22" t="s">
        <v>33149</v>
      </c>
      <c r="E960" s="21" t="s">
        <v>4129</v>
      </c>
      <c r="F960" s="23">
        <v>1925</v>
      </c>
      <c r="G960" s="24">
        <v>23100</v>
      </c>
      <c r="H960" s="25"/>
      <c r="I960" s="26">
        <v>45281</v>
      </c>
      <c r="J960" s="27">
        <v>14</v>
      </c>
      <c r="K960" s="28">
        <v>3</v>
      </c>
      <c r="L960" s="26">
        <v>45276</v>
      </c>
      <c r="M960" s="29"/>
      <c r="N960" s="30" t="s">
        <v>604</v>
      </c>
      <c r="O960" s="31" t="s">
        <v>52</v>
      </c>
      <c r="P960" s="32" t="s">
        <v>2247</v>
      </c>
      <c r="Q960" s="66" t="s">
        <v>54</v>
      </c>
      <c r="R960" s="34" t="s">
        <v>64</v>
      </c>
      <c r="S960" s="35" t="s">
        <v>4130</v>
      </c>
      <c r="T960" s="36"/>
      <c r="U960" s="81" t="s">
        <v>30815</v>
      </c>
      <c r="V960" s="81" t="s">
        <v>33150</v>
      </c>
      <c r="W960" s="81" t="s">
        <v>30409</v>
      </c>
      <c r="X960" s="82">
        <v>1925</v>
      </c>
      <c r="Y960" s="83">
        <v>24640</v>
      </c>
      <c r="Z960" s="81" t="s">
        <v>31368</v>
      </c>
      <c r="BH960" s="85"/>
      <c r="BI960" s="86"/>
      <c r="BJ960" s="804"/>
      <c r="BK960" s="805"/>
      <c r="BL960" s="687"/>
      <c r="BM960" s="806"/>
      <c r="BN960" s="807"/>
      <c r="BO960" s="808"/>
      <c r="BP960" s="809"/>
      <c r="BQ960" s="810"/>
    </row>
    <row r="961" spans="1:69">
      <c r="A961" s="20">
        <v>0</v>
      </c>
      <c r="B961" s="20">
        <v>3</v>
      </c>
      <c r="C961" s="21" t="s">
        <v>68</v>
      </c>
      <c r="D961" s="22" t="s">
        <v>33151</v>
      </c>
      <c r="E961" s="21" t="s">
        <v>4131</v>
      </c>
      <c r="F961" s="23">
        <v>1925</v>
      </c>
      <c r="G961" s="24">
        <v>23100</v>
      </c>
      <c r="H961" s="25"/>
      <c r="I961" s="26">
        <v>45281</v>
      </c>
      <c r="J961" s="27" t="s">
        <v>33152</v>
      </c>
      <c r="K961" s="28">
        <v>4</v>
      </c>
      <c r="L961" s="26">
        <v>45276</v>
      </c>
      <c r="M961" s="29"/>
      <c r="N961" s="30" t="s">
        <v>604</v>
      </c>
      <c r="O961" s="31" t="s">
        <v>52</v>
      </c>
      <c r="P961" s="32" t="s">
        <v>2247</v>
      </c>
      <c r="Q961" s="66" t="s">
        <v>54</v>
      </c>
      <c r="R961" s="34" t="s">
        <v>64</v>
      </c>
      <c r="S961" s="35" t="s">
        <v>4132</v>
      </c>
      <c r="T961" s="36"/>
      <c r="U961" s="81" t="s">
        <v>33151</v>
      </c>
      <c r="V961" s="81" t="s">
        <v>29169</v>
      </c>
      <c r="W961" s="81" t="s">
        <v>33153</v>
      </c>
      <c r="X961" s="82">
        <v>1925</v>
      </c>
      <c r="Y961" s="83">
        <v>24640</v>
      </c>
      <c r="Z961" s="81" t="s">
        <v>31368</v>
      </c>
      <c r="BH961" s="85"/>
      <c r="BI961" s="86"/>
      <c r="BJ961" s="804"/>
      <c r="BK961" s="805"/>
      <c r="BL961" s="687"/>
      <c r="BM961" s="806"/>
      <c r="BN961" s="807"/>
      <c r="BO961" s="808"/>
      <c r="BP961" s="809"/>
      <c r="BQ961" s="810"/>
    </row>
    <row r="962" spans="1:69">
      <c r="A962" s="20">
        <v>0</v>
      </c>
      <c r="B962" s="20">
        <v>4</v>
      </c>
      <c r="C962" s="21" t="s">
        <v>589</v>
      </c>
      <c r="D962" s="22" t="s">
        <v>4133</v>
      </c>
      <c r="E962" s="21" t="s">
        <v>4134</v>
      </c>
      <c r="F962" s="23">
        <v>1958</v>
      </c>
      <c r="G962" s="24">
        <v>23496</v>
      </c>
      <c r="H962" s="25" t="s">
        <v>72</v>
      </c>
      <c r="I962" s="26">
        <v>45281</v>
      </c>
      <c r="J962" s="824">
        <v>52</v>
      </c>
      <c r="K962" s="28">
        <v>3</v>
      </c>
      <c r="L962" s="26">
        <v>45278</v>
      </c>
      <c r="M962" s="29"/>
      <c r="N962" s="30" t="s">
        <v>73</v>
      </c>
      <c r="O962" s="31" t="s">
        <v>52</v>
      </c>
      <c r="P962" s="32" t="s">
        <v>74</v>
      </c>
      <c r="Q962" s="66"/>
      <c r="R962" s="34" t="s">
        <v>55</v>
      </c>
      <c r="S962" s="35" t="s">
        <v>4135</v>
      </c>
      <c r="T962" s="36"/>
      <c r="U962" s="81" t="s">
        <v>31369</v>
      </c>
      <c r="V962" s="81" t="s">
        <v>31370</v>
      </c>
      <c r="W962" s="81" t="s">
        <v>33154</v>
      </c>
      <c r="X962" s="82">
        <v>1958</v>
      </c>
      <c r="Y962" s="83">
        <v>24728.73</v>
      </c>
      <c r="Z962" s="81" t="s">
        <v>31065</v>
      </c>
      <c r="BH962" s="85"/>
      <c r="BI962" s="86"/>
      <c r="BJ962" s="804"/>
      <c r="BK962" s="805"/>
      <c r="BL962" s="687"/>
      <c r="BM962" s="806"/>
      <c r="BN962" s="807"/>
      <c r="BO962" s="808"/>
      <c r="BP962" s="809"/>
      <c r="BQ962" s="810"/>
    </row>
    <row r="963" spans="1:69">
      <c r="A963" s="20">
        <v>0</v>
      </c>
      <c r="B963" s="20">
        <v>9</v>
      </c>
      <c r="C963" s="21" t="s">
        <v>589</v>
      </c>
      <c r="D963" s="22" t="s">
        <v>4139</v>
      </c>
      <c r="E963" s="21" t="s">
        <v>4140</v>
      </c>
      <c r="F963" s="23">
        <v>1958</v>
      </c>
      <c r="G963" s="5">
        <v>23496</v>
      </c>
      <c r="H963" s="25"/>
      <c r="I963" s="26">
        <v>45281</v>
      </c>
      <c r="J963" s="43" t="s">
        <v>4141</v>
      </c>
      <c r="K963" s="28">
        <v>1</v>
      </c>
      <c r="L963" s="26">
        <v>45279</v>
      </c>
      <c r="M963" s="44" t="s">
        <v>72</v>
      </c>
      <c r="N963" s="11" t="s">
        <v>288</v>
      </c>
      <c r="O963" s="31" t="s">
        <v>52</v>
      </c>
      <c r="P963" s="32" t="s">
        <v>74</v>
      </c>
      <c r="Q963" s="66"/>
      <c r="R963" s="34" t="s">
        <v>55</v>
      </c>
      <c r="S963" s="35" t="s">
        <v>4142</v>
      </c>
      <c r="T963" s="36"/>
      <c r="U963" s="81" t="s">
        <v>14490</v>
      </c>
      <c r="V963" s="81" t="s">
        <v>33155</v>
      </c>
      <c r="W963" s="81" t="s">
        <v>33156</v>
      </c>
      <c r="X963" s="82">
        <v>1958</v>
      </c>
      <c r="Y963" s="83">
        <v>24563.19</v>
      </c>
      <c r="Z963" s="81" t="s">
        <v>31065</v>
      </c>
      <c r="BH963" s="85"/>
      <c r="BI963" s="86"/>
      <c r="BJ963" s="804"/>
      <c r="BK963" s="805"/>
      <c r="BL963" s="687"/>
      <c r="BM963" s="799"/>
      <c r="BN963" s="807"/>
      <c r="BO963" s="808"/>
      <c r="BP963" s="809"/>
      <c r="BQ963" s="810"/>
    </row>
    <row r="964" spans="1:69">
      <c r="A964" s="1">
        <v>0</v>
      </c>
      <c r="B964" s="20">
        <v>5</v>
      </c>
      <c r="C964" s="2" t="s">
        <v>589</v>
      </c>
      <c r="D964" s="3" t="s">
        <v>4143</v>
      </c>
      <c r="E964" s="2" t="s">
        <v>4144</v>
      </c>
      <c r="F964" s="4">
        <v>1958</v>
      </c>
      <c r="G964" s="5">
        <v>23496</v>
      </c>
      <c r="H964" s="6"/>
      <c r="I964" s="26">
        <v>45281</v>
      </c>
      <c r="J964" s="76" t="s">
        <v>3037</v>
      </c>
      <c r="K964" s="9">
        <v>2</v>
      </c>
      <c r="L964" s="26">
        <v>45279</v>
      </c>
      <c r="M964" s="10" t="s">
        <v>798</v>
      </c>
      <c r="N964" s="11" t="s">
        <v>288</v>
      </c>
      <c r="O964" s="31" t="s">
        <v>52</v>
      </c>
      <c r="P964" s="32" t="s">
        <v>153</v>
      </c>
      <c r="Q964" s="49"/>
      <c r="R964" s="34" t="s">
        <v>55</v>
      </c>
      <c r="S964" s="14" t="s">
        <v>4145</v>
      </c>
      <c r="T964" s="15"/>
      <c r="U964" s="81" t="s">
        <v>33157</v>
      </c>
      <c r="V964" s="81" t="s">
        <v>33155</v>
      </c>
      <c r="W964" s="81" t="s">
        <v>33158</v>
      </c>
      <c r="X964" s="82">
        <v>1958</v>
      </c>
      <c r="Y964" s="83">
        <v>24583.27</v>
      </c>
      <c r="Z964" s="81" t="s">
        <v>31065</v>
      </c>
      <c r="BH964" s="825"/>
      <c r="BI964" s="232"/>
      <c r="BJ964" s="796"/>
      <c r="BK964" s="797"/>
      <c r="BL964" s="687"/>
      <c r="BM964" s="799"/>
      <c r="BN964" s="807"/>
      <c r="BO964" s="808"/>
      <c r="BP964" s="802"/>
      <c r="BQ964" s="810"/>
    </row>
    <row r="965" spans="1:69">
      <c r="A965" s="20">
        <v>0</v>
      </c>
      <c r="B965" s="20">
        <v>10</v>
      </c>
      <c r="C965" s="21" t="s">
        <v>589</v>
      </c>
      <c r="D965" s="22" t="s">
        <v>4146</v>
      </c>
      <c r="E965" s="21" t="s">
        <v>4147</v>
      </c>
      <c r="F965" s="23">
        <v>1958</v>
      </c>
      <c r="G965" s="5">
        <v>23496</v>
      </c>
      <c r="H965" s="25"/>
      <c r="I965" s="26">
        <v>45281</v>
      </c>
      <c r="J965" s="27" t="s">
        <v>100</v>
      </c>
      <c r="K965" s="28">
        <v>2</v>
      </c>
      <c r="L965" s="26">
        <v>45279</v>
      </c>
      <c r="M965" s="29" t="s">
        <v>72</v>
      </c>
      <c r="N965" s="11" t="s">
        <v>288</v>
      </c>
      <c r="O965" s="31" t="s">
        <v>52</v>
      </c>
      <c r="P965" s="32" t="s">
        <v>74</v>
      </c>
      <c r="Q965" s="66"/>
      <c r="R965" s="34" t="s">
        <v>55</v>
      </c>
      <c r="S965" s="35" t="s">
        <v>4148</v>
      </c>
      <c r="T965" s="36"/>
      <c r="U965" s="81" t="s">
        <v>33159</v>
      </c>
      <c r="V965" s="81" t="s">
        <v>33155</v>
      </c>
      <c r="W965" s="81" t="s">
        <v>33160</v>
      </c>
      <c r="X965" s="82">
        <v>1958</v>
      </c>
      <c r="Y965" s="83">
        <v>24563.17</v>
      </c>
      <c r="Z965" s="81" t="s">
        <v>31065</v>
      </c>
      <c r="BH965" s="85"/>
      <c r="BI965" s="86"/>
      <c r="BJ965" s="804"/>
      <c r="BK965" s="805"/>
      <c r="BL965" s="687"/>
      <c r="BM965" s="799"/>
      <c r="BN965" s="807"/>
      <c r="BO965" s="808"/>
      <c r="BP965" s="809"/>
      <c r="BQ965" s="810"/>
    </row>
    <row r="966" spans="1:69">
      <c r="A966" s="20">
        <v>0</v>
      </c>
      <c r="B966" s="20">
        <v>6</v>
      </c>
      <c r="C966" s="73" t="s">
        <v>402</v>
      </c>
      <c r="D966" s="22" t="s">
        <v>4149</v>
      </c>
      <c r="E966" s="21" t="s">
        <v>4150</v>
      </c>
      <c r="F966" s="23">
        <v>1916</v>
      </c>
      <c r="G966" s="24">
        <v>22992</v>
      </c>
      <c r="H966" s="25"/>
      <c r="I966" s="26">
        <v>45281</v>
      </c>
      <c r="J966" s="27">
        <v>55</v>
      </c>
      <c r="K966" s="9">
        <v>4</v>
      </c>
      <c r="L966" s="26">
        <v>45279</v>
      </c>
      <c r="M966" s="29"/>
      <c r="N966" s="30" t="s">
        <v>640</v>
      </c>
      <c r="O966" s="31" t="s">
        <v>52</v>
      </c>
      <c r="P966" s="32" t="s">
        <v>407</v>
      </c>
      <c r="Q966" s="66" t="s">
        <v>84</v>
      </c>
      <c r="R966" s="34" t="s">
        <v>55</v>
      </c>
      <c r="S966" s="35" t="s">
        <v>4151</v>
      </c>
      <c r="T966" s="36"/>
      <c r="U966" s="81" t="s">
        <v>33161</v>
      </c>
      <c r="V966" s="81" t="s">
        <v>33155</v>
      </c>
      <c r="W966" s="81" t="s">
        <v>33162</v>
      </c>
      <c r="X966" s="82">
        <v>1916</v>
      </c>
      <c r="Y966" s="83">
        <v>24412.12</v>
      </c>
      <c r="Z966" s="81" t="s">
        <v>33143</v>
      </c>
      <c r="BH966" s="811"/>
      <c r="BI966" s="86"/>
      <c r="BJ966" s="804"/>
      <c r="BK966" s="805"/>
      <c r="BL966" s="687"/>
      <c r="BM966" s="806"/>
      <c r="BN966" s="807"/>
      <c r="BO966" s="808"/>
      <c r="BP966" s="809"/>
      <c r="BQ966" s="810"/>
    </row>
    <row r="967" spans="1:69">
      <c r="A967" s="20">
        <v>0</v>
      </c>
      <c r="B967" s="20">
        <v>7</v>
      </c>
      <c r="C967" s="21" t="s">
        <v>48</v>
      </c>
      <c r="D967" s="22" t="s">
        <v>4152</v>
      </c>
      <c r="E967" s="21" t="s">
        <v>4153</v>
      </c>
      <c r="F967" s="23">
        <v>1950</v>
      </c>
      <c r="G967" s="24">
        <v>23400</v>
      </c>
      <c r="H967" s="25" t="s">
        <v>168</v>
      </c>
      <c r="I967" s="26">
        <v>45281</v>
      </c>
      <c r="J967" s="27" t="s">
        <v>311</v>
      </c>
      <c r="K967" s="28">
        <v>2</v>
      </c>
      <c r="L967" s="26">
        <v>45279</v>
      </c>
      <c r="M967" s="29"/>
      <c r="N967" s="30" t="s">
        <v>1670</v>
      </c>
      <c r="O967" s="31" t="s">
        <v>52</v>
      </c>
      <c r="P967" s="32" t="s">
        <v>1671</v>
      </c>
      <c r="Q967" s="66" t="s">
        <v>54</v>
      </c>
      <c r="R967" s="34" t="s">
        <v>55</v>
      </c>
      <c r="S967" s="35" t="s">
        <v>4154</v>
      </c>
      <c r="T967" s="36"/>
      <c r="U967" s="81" t="s">
        <v>33163</v>
      </c>
      <c r="V967" s="81" t="s">
        <v>33164</v>
      </c>
      <c r="W967" s="81" t="s">
        <v>33165</v>
      </c>
      <c r="X967" s="82">
        <v>1950</v>
      </c>
      <c r="Y967" s="83">
        <v>24219</v>
      </c>
      <c r="Z967" s="81" t="s">
        <v>33143</v>
      </c>
      <c r="BH967" s="85"/>
      <c r="BI967" s="86"/>
      <c r="BJ967" s="804"/>
      <c r="BK967" s="805"/>
      <c r="BL967" s="687"/>
      <c r="BM967" s="806"/>
      <c r="BN967" s="807"/>
      <c r="BO967" s="808"/>
      <c r="BP967" s="809"/>
      <c r="BQ967" s="810"/>
    </row>
    <row r="968" spans="1:69">
      <c r="A968" s="20">
        <v>0</v>
      </c>
      <c r="B968" s="20">
        <v>8</v>
      </c>
      <c r="C968" s="21" t="s">
        <v>48</v>
      </c>
      <c r="D968" s="22" t="s">
        <v>4155</v>
      </c>
      <c r="E968" s="21" t="s">
        <v>4156</v>
      </c>
      <c r="F968" s="23">
        <v>1950</v>
      </c>
      <c r="G968" s="24">
        <v>23400</v>
      </c>
      <c r="H968" s="25" t="s">
        <v>168</v>
      </c>
      <c r="I968" s="26">
        <v>45281</v>
      </c>
      <c r="J968" s="27" t="s">
        <v>316</v>
      </c>
      <c r="K968" s="28">
        <v>1</v>
      </c>
      <c r="L968" s="26">
        <v>45279</v>
      </c>
      <c r="M968" s="29"/>
      <c r="N968" s="30" t="s">
        <v>3296</v>
      </c>
      <c r="O968" s="31" t="s">
        <v>52</v>
      </c>
      <c r="P968" s="32" t="s">
        <v>1671</v>
      </c>
      <c r="Q968" s="66" t="s">
        <v>54</v>
      </c>
      <c r="R968" s="34" t="s">
        <v>55</v>
      </c>
      <c r="S968" s="35" t="s">
        <v>4157</v>
      </c>
      <c r="T968" s="36"/>
      <c r="U968" s="81" t="s">
        <v>33166</v>
      </c>
      <c r="V968" s="81" t="s">
        <v>33155</v>
      </c>
      <c r="W968" s="81" t="s">
        <v>33167</v>
      </c>
      <c r="X968" s="82">
        <v>1950</v>
      </c>
      <c r="Y968" s="83">
        <v>24219</v>
      </c>
      <c r="Z968" s="81" t="s">
        <v>33143</v>
      </c>
      <c r="BH968" s="85"/>
      <c r="BI968" s="86"/>
      <c r="BJ968" s="804"/>
      <c r="BK968" s="805"/>
      <c r="BL968" s="687"/>
      <c r="BM968" s="806"/>
      <c r="BN968" s="807"/>
      <c r="BO968" s="808"/>
      <c r="BP968" s="809"/>
      <c r="BQ968" s="810"/>
    </row>
    <row r="969" spans="1:69">
      <c r="A969" s="20">
        <v>1</v>
      </c>
      <c r="B969" s="20">
        <v>1</v>
      </c>
      <c r="C969" s="21" t="s">
        <v>2427</v>
      </c>
      <c r="D969" s="22" t="s">
        <v>4158</v>
      </c>
      <c r="E969" s="21" t="s">
        <v>4159</v>
      </c>
      <c r="F969" s="23">
        <v>1700</v>
      </c>
      <c r="G969" s="24">
        <v>23137</v>
      </c>
      <c r="H969" s="25"/>
      <c r="I969" s="26">
        <v>45282</v>
      </c>
      <c r="J969" s="27" t="s">
        <v>33168</v>
      </c>
      <c r="K969" s="28">
        <v>4</v>
      </c>
      <c r="L969" s="26">
        <v>45277</v>
      </c>
      <c r="M969" s="29"/>
      <c r="N969" s="30" t="s">
        <v>2785</v>
      </c>
      <c r="O969" s="31" t="s">
        <v>52</v>
      </c>
      <c r="P969" s="32" t="s">
        <v>2202</v>
      </c>
      <c r="Q969" s="66" t="s">
        <v>30816</v>
      </c>
      <c r="R969" s="34" t="s">
        <v>2203</v>
      </c>
      <c r="S969" s="35" t="s">
        <v>4160</v>
      </c>
      <c r="T969" s="36"/>
      <c r="U969" s="81" t="s">
        <v>4158</v>
      </c>
      <c r="V969" s="81" t="s">
        <v>4161</v>
      </c>
      <c r="W969" s="81" t="s">
        <v>4162</v>
      </c>
      <c r="X969" s="82">
        <v>1700</v>
      </c>
      <c r="Y969" s="83">
        <v>24205.3</v>
      </c>
      <c r="Z969" s="81" t="s">
        <v>4163</v>
      </c>
      <c r="BH969" s="85"/>
      <c r="BI969" s="86"/>
      <c r="BJ969" s="804"/>
      <c r="BK969" s="805"/>
      <c r="BL969" s="687"/>
      <c r="BM969" s="806"/>
      <c r="BN969" s="807"/>
      <c r="BO969" s="808"/>
      <c r="BP969" s="809"/>
      <c r="BQ969" s="810"/>
    </row>
    <row r="970" spans="1:69">
      <c r="A970" s="20" t="s">
        <v>30817</v>
      </c>
      <c r="B970" s="20">
        <v>1</v>
      </c>
      <c r="C970" s="21" t="s">
        <v>145</v>
      </c>
      <c r="D970" s="22" t="s">
        <v>4164</v>
      </c>
      <c r="E970" s="21" t="s">
        <v>4165</v>
      </c>
      <c r="F970" s="23">
        <v>1916</v>
      </c>
      <c r="G970" s="24">
        <v>22992</v>
      </c>
      <c r="H970" s="25"/>
      <c r="I970" s="26">
        <v>45287</v>
      </c>
      <c r="J970" s="27" t="s">
        <v>324</v>
      </c>
      <c r="K970" s="28">
        <v>2</v>
      </c>
      <c r="L970" s="26">
        <v>45283</v>
      </c>
      <c r="M970" s="29"/>
      <c r="N970" s="30" t="s">
        <v>1149</v>
      </c>
      <c r="O970" s="31" t="s">
        <v>52</v>
      </c>
      <c r="P970" s="32" t="s">
        <v>1150</v>
      </c>
      <c r="Q970" s="66" t="s">
        <v>54</v>
      </c>
      <c r="R970" s="34" t="s">
        <v>55</v>
      </c>
      <c r="S970" s="35" t="s">
        <v>3451</v>
      </c>
      <c r="T970" s="36"/>
      <c r="U970" s="81" t="s">
        <v>4164</v>
      </c>
      <c r="V970" s="81" t="s">
        <v>4166</v>
      </c>
      <c r="W970" s="81" t="s">
        <v>4167</v>
      </c>
      <c r="X970" s="82">
        <v>1916</v>
      </c>
      <c r="Y970" s="83">
        <v>24179.919999999998</v>
      </c>
      <c r="Z970" s="81" t="s">
        <v>4168</v>
      </c>
      <c r="BH970" s="85"/>
      <c r="BI970" s="86"/>
      <c r="BJ970" s="804"/>
      <c r="BK970" s="805"/>
      <c r="BL970" s="687"/>
      <c r="BM970" s="806"/>
      <c r="BN970" s="807"/>
      <c r="BO970" s="808"/>
      <c r="BP970" s="809"/>
      <c r="BQ970" s="810"/>
    </row>
    <row r="971" spans="1:69">
      <c r="A971" s="20" t="s">
        <v>30817</v>
      </c>
      <c r="B971" s="20">
        <v>5</v>
      </c>
      <c r="C971" s="73" t="s">
        <v>145</v>
      </c>
      <c r="D971" s="3" t="s">
        <v>4169</v>
      </c>
      <c r="E971" s="2" t="s">
        <v>4170</v>
      </c>
      <c r="F971" s="4">
        <v>1916</v>
      </c>
      <c r="G971" s="5">
        <v>22992</v>
      </c>
      <c r="H971" s="6"/>
      <c r="I971" s="7">
        <v>45287</v>
      </c>
      <c r="J971" s="27" t="s">
        <v>328</v>
      </c>
      <c r="K971" s="28">
        <v>3</v>
      </c>
      <c r="L971" s="26">
        <v>45283</v>
      </c>
      <c r="M971" s="10"/>
      <c r="N971" s="11" t="s">
        <v>1149</v>
      </c>
      <c r="O971" s="12" t="s">
        <v>52</v>
      </c>
      <c r="P971" s="8" t="s">
        <v>1150</v>
      </c>
      <c r="Q971" s="49" t="s">
        <v>54</v>
      </c>
      <c r="R971" s="13" t="s">
        <v>55</v>
      </c>
      <c r="S971" s="14" t="s">
        <v>4171</v>
      </c>
      <c r="T971" s="15"/>
      <c r="U971" s="81" t="s">
        <v>4169</v>
      </c>
      <c r="V971" s="81" t="s">
        <v>4166</v>
      </c>
      <c r="W971" s="81" t="s">
        <v>4172</v>
      </c>
      <c r="X971" s="82">
        <v>1916</v>
      </c>
      <c r="Y971" s="83">
        <v>24179.919999999998</v>
      </c>
      <c r="Z971" s="81" t="s">
        <v>4168</v>
      </c>
      <c r="BH971" s="811"/>
      <c r="BI971" s="232"/>
      <c r="BJ971" s="796"/>
      <c r="BK971" s="797"/>
      <c r="BL971" s="688"/>
      <c r="BM971" s="799"/>
      <c r="BN971" s="800"/>
      <c r="BO971" s="801"/>
      <c r="BP971" s="802"/>
      <c r="BQ971" s="803"/>
    </row>
    <row r="972" spans="1:69">
      <c r="A972" s="20" t="s">
        <v>33169</v>
      </c>
      <c r="B972" s="20">
        <v>6</v>
      </c>
      <c r="C972" s="21" t="s">
        <v>275</v>
      </c>
      <c r="D972" s="22" t="s">
        <v>4173</v>
      </c>
      <c r="E972" s="21" t="s">
        <v>4174</v>
      </c>
      <c r="F972" s="23">
        <v>1980</v>
      </c>
      <c r="G972" s="24">
        <v>23760</v>
      </c>
      <c r="H972" s="25"/>
      <c r="I972" s="26">
        <v>45287</v>
      </c>
      <c r="J972" s="824">
        <v>66</v>
      </c>
      <c r="K972" s="28">
        <v>2</v>
      </c>
      <c r="L972" s="26">
        <v>45283</v>
      </c>
      <c r="M972" s="29"/>
      <c r="N972" s="30" t="s">
        <v>181</v>
      </c>
      <c r="O972" s="31" t="s">
        <v>52</v>
      </c>
      <c r="P972" s="32" t="s">
        <v>186</v>
      </c>
      <c r="Q972" s="66" t="s">
        <v>54</v>
      </c>
      <c r="R972" s="34" t="s">
        <v>55</v>
      </c>
      <c r="S972" s="35" t="s">
        <v>3610</v>
      </c>
      <c r="T972" s="36"/>
      <c r="U972" s="81" t="s">
        <v>4173</v>
      </c>
      <c r="V972" s="81" t="s">
        <v>4166</v>
      </c>
      <c r="W972" s="81" t="s">
        <v>4175</v>
      </c>
      <c r="X972" s="82">
        <v>1980</v>
      </c>
      <c r="Y972" s="83">
        <v>24948</v>
      </c>
      <c r="Z972" s="81" t="s">
        <v>4168</v>
      </c>
      <c r="BH972" s="85"/>
      <c r="BI972" s="86"/>
      <c r="BJ972" s="804"/>
      <c r="BK972" s="805"/>
      <c r="BL972" s="687"/>
      <c r="BM972" s="806"/>
      <c r="BN972" s="807"/>
      <c r="BO972" s="808"/>
      <c r="BP972" s="809"/>
      <c r="BQ972" s="810"/>
    </row>
    <row r="973" spans="1:69">
      <c r="A973" s="20" t="s">
        <v>33169</v>
      </c>
      <c r="B973" s="20">
        <v>5</v>
      </c>
      <c r="C973" s="21" t="s">
        <v>145</v>
      </c>
      <c r="D973" s="22" t="s">
        <v>4176</v>
      </c>
      <c r="E973" s="21" t="s">
        <v>4177</v>
      </c>
      <c r="F973" s="23">
        <v>1916</v>
      </c>
      <c r="G973" s="24">
        <v>22992</v>
      </c>
      <c r="H973" s="25"/>
      <c r="I973" s="26">
        <v>45287</v>
      </c>
      <c r="J973" s="27" t="s">
        <v>305</v>
      </c>
      <c r="K973" s="28">
        <v>4</v>
      </c>
      <c r="L973" s="26">
        <v>45283</v>
      </c>
      <c r="M973" s="29"/>
      <c r="N973" s="30" t="s">
        <v>1149</v>
      </c>
      <c r="O973" s="31" t="s">
        <v>52</v>
      </c>
      <c r="P973" s="32" t="s">
        <v>1150</v>
      </c>
      <c r="Q973" s="66" t="s">
        <v>54</v>
      </c>
      <c r="R973" s="34" t="s">
        <v>55</v>
      </c>
      <c r="S973" s="35" t="s">
        <v>4178</v>
      </c>
      <c r="T973" s="36"/>
      <c r="U973" s="81" t="s">
        <v>4176</v>
      </c>
      <c r="V973" s="81" t="s">
        <v>4166</v>
      </c>
      <c r="W973" s="81" t="s">
        <v>4179</v>
      </c>
      <c r="X973" s="82">
        <v>1916</v>
      </c>
      <c r="Y973" s="83">
        <v>24179.919999999998</v>
      </c>
      <c r="Z973" s="81" t="s">
        <v>4168</v>
      </c>
      <c r="BH973" s="85"/>
      <c r="BI973" s="86"/>
      <c r="BJ973" s="804"/>
      <c r="BK973" s="805"/>
      <c r="BL973" s="687"/>
      <c r="BM973" s="806"/>
      <c r="BN973" s="807"/>
      <c r="BO973" s="808"/>
      <c r="BP973" s="809"/>
      <c r="BQ973" s="810"/>
    </row>
    <row r="974" spans="1:69">
      <c r="A974" s="20"/>
      <c r="B974" s="20">
        <v>1</v>
      </c>
      <c r="C974" s="21" t="s">
        <v>126</v>
      </c>
      <c r="D974" s="22" t="s">
        <v>4180</v>
      </c>
      <c r="E974" s="21" t="s">
        <v>4181</v>
      </c>
      <c r="F974" s="23">
        <v>1960</v>
      </c>
      <c r="G974" s="24">
        <v>23520</v>
      </c>
      <c r="H974" s="25"/>
      <c r="I974" s="26">
        <v>45288</v>
      </c>
      <c r="J974" s="27" t="s">
        <v>335</v>
      </c>
      <c r="K974" s="28">
        <v>3</v>
      </c>
      <c r="L974" s="26">
        <v>45278</v>
      </c>
      <c r="M974" s="29"/>
      <c r="N974" s="30" t="s">
        <v>82</v>
      </c>
      <c r="O974" s="31" t="s">
        <v>52</v>
      </c>
      <c r="P974" s="32" t="s">
        <v>83</v>
      </c>
      <c r="Q974" s="66" t="s">
        <v>84</v>
      </c>
      <c r="R974" s="34" t="s">
        <v>55</v>
      </c>
      <c r="S974" s="35" t="s">
        <v>4182</v>
      </c>
      <c r="T974" s="36"/>
      <c r="U974" s="81" t="s">
        <v>33170</v>
      </c>
      <c r="V974" s="81" t="s">
        <v>20780</v>
      </c>
      <c r="W974" s="81" t="s">
        <v>33171</v>
      </c>
      <c r="X974" s="82">
        <v>1960</v>
      </c>
      <c r="Y974" s="83">
        <v>24500</v>
      </c>
      <c r="Z974" s="81" t="s">
        <v>33172</v>
      </c>
      <c r="BH974" s="85"/>
      <c r="BI974" s="86"/>
      <c r="BJ974" s="804"/>
      <c r="BK974" s="805"/>
      <c r="BL974" s="687"/>
      <c r="BM974" s="806"/>
      <c r="BN974" s="807"/>
      <c r="BO974" s="808"/>
      <c r="BP974" s="809"/>
      <c r="BQ974" s="810"/>
    </row>
    <row r="975" spans="1:69">
      <c r="A975" s="20"/>
      <c r="B975" s="20">
        <v>5</v>
      </c>
      <c r="C975" s="21" t="s">
        <v>126</v>
      </c>
      <c r="D975" s="22" t="s">
        <v>4184</v>
      </c>
      <c r="E975" s="21" t="s">
        <v>4185</v>
      </c>
      <c r="F975" s="23">
        <v>1960</v>
      </c>
      <c r="G975" s="24">
        <v>23520</v>
      </c>
      <c r="H975" s="25"/>
      <c r="I975" s="26">
        <v>45288</v>
      </c>
      <c r="J975" s="27" t="s">
        <v>339</v>
      </c>
      <c r="K975" s="28">
        <v>4</v>
      </c>
      <c r="L975" s="26">
        <v>45278</v>
      </c>
      <c r="M975" s="29"/>
      <c r="N975" s="30" t="s">
        <v>82</v>
      </c>
      <c r="O975" s="31" t="s">
        <v>52</v>
      </c>
      <c r="P975" s="32" t="s">
        <v>83</v>
      </c>
      <c r="Q975" s="66" t="s">
        <v>84</v>
      </c>
      <c r="R975" s="34" t="s">
        <v>55</v>
      </c>
      <c r="S975" s="35" t="s">
        <v>3841</v>
      </c>
      <c r="T975" s="36"/>
      <c r="U975" s="81" t="s">
        <v>22419</v>
      </c>
      <c r="V975" s="81" t="s">
        <v>33173</v>
      </c>
      <c r="W975" s="81" t="s">
        <v>22420</v>
      </c>
      <c r="X975" s="82">
        <v>1960</v>
      </c>
      <c r="Y975" s="83">
        <v>24500</v>
      </c>
      <c r="Z975" s="81" t="s">
        <v>33172</v>
      </c>
      <c r="BH975" s="85"/>
      <c r="BI975" s="86"/>
      <c r="BJ975" s="804"/>
      <c r="BK975" s="805"/>
      <c r="BL975" s="687"/>
      <c r="BM975" s="806"/>
      <c r="BN975" s="807"/>
      <c r="BO975" s="808"/>
      <c r="BP975" s="809"/>
      <c r="BQ975" s="810"/>
    </row>
    <row r="976" spans="1:69">
      <c r="A976" s="20"/>
      <c r="B976" s="20">
        <v>7</v>
      </c>
      <c r="C976" s="21" t="s">
        <v>68</v>
      </c>
      <c r="D976" s="22" t="s">
        <v>4186</v>
      </c>
      <c r="E976" s="21" t="s">
        <v>4187</v>
      </c>
      <c r="F976" s="23">
        <v>1959</v>
      </c>
      <c r="G976" s="5">
        <v>23508</v>
      </c>
      <c r="H976" s="25"/>
      <c r="I976" s="7">
        <v>45288</v>
      </c>
      <c r="J976" s="824">
        <v>6</v>
      </c>
      <c r="K976" s="28">
        <v>2</v>
      </c>
      <c r="L976" s="26">
        <v>45286</v>
      </c>
      <c r="M976" s="29"/>
      <c r="N976" s="30" t="s">
        <v>82</v>
      </c>
      <c r="O976" s="31" t="s">
        <v>52</v>
      </c>
      <c r="P976" s="32" t="s">
        <v>83</v>
      </c>
      <c r="Q976" s="66" t="s">
        <v>84</v>
      </c>
      <c r="R976" s="34" t="s">
        <v>55</v>
      </c>
      <c r="S976" s="35" t="s">
        <v>4188</v>
      </c>
      <c r="T976" s="36"/>
      <c r="U976" s="81" t="s">
        <v>4186</v>
      </c>
      <c r="V976" s="81" t="s">
        <v>2983</v>
      </c>
      <c r="W976" s="81" t="s">
        <v>4189</v>
      </c>
      <c r="X976" s="82">
        <v>1959</v>
      </c>
      <c r="Y976" s="83">
        <v>24487.5</v>
      </c>
      <c r="Z976" s="81" t="s">
        <v>4190</v>
      </c>
      <c r="BH976" s="85"/>
      <c r="BI976" s="86"/>
      <c r="BJ976" s="804"/>
      <c r="BK976" s="805"/>
      <c r="BL976" s="688"/>
      <c r="BM976" s="806"/>
      <c r="BN976" s="807"/>
      <c r="BO976" s="808"/>
      <c r="BP976" s="809"/>
      <c r="BQ976" s="810"/>
    </row>
    <row r="977" spans="1:69">
      <c r="A977" s="20"/>
      <c r="B977" s="20">
        <v>7</v>
      </c>
      <c r="C977" s="21" t="s">
        <v>145</v>
      </c>
      <c r="D977" s="22" t="s">
        <v>4191</v>
      </c>
      <c r="E977" s="21" t="s">
        <v>4192</v>
      </c>
      <c r="F977" s="23">
        <v>1980</v>
      </c>
      <c r="G977" s="24">
        <v>23760</v>
      </c>
      <c r="H977" s="25"/>
      <c r="I977" s="26">
        <v>45288</v>
      </c>
      <c r="J977" s="43" t="s">
        <v>346</v>
      </c>
      <c r="K977" s="28">
        <v>3</v>
      </c>
      <c r="L977" s="7">
        <v>45287</v>
      </c>
      <c r="M977" s="29"/>
      <c r="N977" s="30" t="s">
        <v>169</v>
      </c>
      <c r="O977" s="31" t="s">
        <v>52</v>
      </c>
      <c r="P977" s="32" t="s">
        <v>53</v>
      </c>
      <c r="Q977" s="66" t="s">
        <v>54</v>
      </c>
      <c r="R977" s="34" t="s">
        <v>55</v>
      </c>
      <c r="S977" s="35" t="s">
        <v>4193</v>
      </c>
      <c r="T977" s="36"/>
      <c r="U977" s="81" t="s">
        <v>4191</v>
      </c>
      <c r="V977" s="81" t="s">
        <v>2262</v>
      </c>
      <c r="W977" s="81" t="s">
        <v>4194</v>
      </c>
      <c r="X977" s="17">
        <v>1980</v>
      </c>
      <c r="Y977" s="18">
        <v>24948</v>
      </c>
      <c r="Z977" s="81" t="s">
        <v>4195</v>
      </c>
      <c r="BH977" s="85"/>
      <c r="BI977" s="86"/>
      <c r="BJ977" s="804"/>
      <c r="BK977" s="805"/>
      <c r="BL977" s="687"/>
      <c r="BM977" s="806"/>
      <c r="BN977" s="807"/>
      <c r="BO977" s="808"/>
      <c r="BP977" s="809"/>
      <c r="BQ977" s="810"/>
    </row>
    <row r="978" spans="1:69">
      <c r="A978" s="20">
        <v>1</v>
      </c>
      <c r="B978" s="20">
        <v>1</v>
      </c>
      <c r="C978" s="2" t="s">
        <v>59</v>
      </c>
      <c r="D978" s="3" t="s">
        <v>4196</v>
      </c>
      <c r="E978" s="2" t="s">
        <v>4197</v>
      </c>
      <c r="F978" s="4">
        <v>1925</v>
      </c>
      <c r="G978" s="5">
        <v>23100</v>
      </c>
      <c r="H978" s="6"/>
      <c r="I978" s="7">
        <v>45289</v>
      </c>
      <c r="J978" s="76" t="s">
        <v>350</v>
      </c>
      <c r="K978" s="9">
        <v>3</v>
      </c>
      <c r="L978" s="7">
        <v>45284</v>
      </c>
      <c r="M978" s="29"/>
      <c r="N978" s="11" t="s">
        <v>604</v>
      </c>
      <c r="O978" s="12" t="s">
        <v>52</v>
      </c>
      <c r="P978" s="8" t="s">
        <v>2247</v>
      </c>
      <c r="Q978" s="49" t="s">
        <v>54</v>
      </c>
      <c r="R978" s="13" t="s">
        <v>64</v>
      </c>
      <c r="S978" s="14" t="s">
        <v>4198</v>
      </c>
      <c r="T978" s="15"/>
      <c r="U978" s="16" t="s">
        <v>4196</v>
      </c>
      <c r="V978" s="16" t="s">
        <v>4199</v>
      </c>
      <c r="W978" s="16" t="s">
        <v>4200</v>
      </c>
      <c r="X978" s="17">
        <v>1925</v>
      </c>
      <c r="Y978" s="18">
        <v>24640</v>
      </c>
      <c r="Z978" s="16" t="s">
        <v>4168</v>
      </c>
      <c r="BH978" s="825"/>
      <c r="BI978" s="232"/>
      <c r="BJ978" s="796"/>
      <c r="BK978" s="797"/>
      <c r="BL978" s="688"/>
      <c r="BM978" s="799"/>
      <c r="BN978" s="800"/>
      <c r="BO978" s="801"/>
      <c r="BP978" s="802"/>
      <c r="BQ978" s="803"/>
    </row>
    <row r="979" spans="1:69">
      <c r="A979" s="20">
        <v>1</v>
      </c>
      <c r="B979" s="20">
        <v>2</v>
      </c>
      <c r="C979" s="21" t="s">
        <v>59</v>
      </c>
      <c r="D979" s="22" t="s">
        <v>4201</v>
      </c>
      <c r="E979" s="21" t="s">
        <v>4202</v>
      </c>
      <c r="F979" s="23">
        <v>1925</v>
      </c>
      <c r="G979" s="24">
        <v>23100</v>
      </c>
      <c r="H979" s="25"/>
      <c r="I979" s="26">
        <v>45289</v>
      </c>
      <c r="J979" s="27" t="s">
        <v>374</v>
      </c>
      <c r="K979" s="28">
        <v>4</v>
      </c>
      <c r="L979" s="26">
        <v>45284</v>
      </c>
      <c r="M979" s="29"/>
      <c r="N979" s="30" t="s">
        <v>604</v>
      </c>
      <c r="O979" s="31" t="s">
        <v>52</v>
      </c>
      <c r="P979" s="32" t="s">
        <v>2247</v>
      </c>
      <c r="Q979" s="66" t="s">
        <v>54</v>
      </c>
      <c r="R979" s="34" t="s">
        <v>64</v>
      </c>
      <c r="S979" s="35" t="s">
        <v>4203</v>
      </c>
      <c r="T979" s="36"/>
      <c r="U979" s="81" t="s">
        <v>4201</v>
      </c>
      <c r="V979" s="81" t="s">
        <v>4199</v>
      </c>
      <c r="W979" s="81" t="s">
        <v>4204</v>
      </c>
      <c r="X979" s="17">
        <v>1925</v>
      </c>
      <c r="Y979" s="18">
        <v>24640</v>
      </c>
      <c r="Z979" s="16" t="s">
        <v>4168</v>
      </c>
      <c r="BH979" s="85"/>
      <c r="BI979" s="86"/>
      <c r="BJ979" s="804"/>
      <c r="BK979" s="805"/>
      <c r="BL979" s="687"/>
      <c r="BM979" s="806"/>
      <c r="BN979" s="807"/>
      <c r="BO979" s="808"/>
      <c r="BP979" s="809"/>
      <c r="BQ979" s="810"/>
    </row>
    <row r="980" spans="1:69">
      <c r="A980" s="20">
        <v>1</v>
      </c>
      <c r="B980" s="20">
        <v>3</v>
      </c>
      <c r="C980" s="2" t="s">
        <v>59</v>
      </c>
      <c r="D980" s="22" t="s">
        <v>4205</v>
      </c>
      <c r="E980" s="21" t="s">
        <v>4206</v>
      </c>
      <c r="F980" s="23">
        <v>1925</v>
      </c>
      <c r="G980" s="24">
        <v>23100</v>
      </c>
      <c r="H980" s="25"/>
      <c r="I980" s="26">
        <v>45289</v>
      </c>
      <c r="J980" s="27" t="s">
        <v>354</v>
      </c>
      <c r="K980" s="28">
        <v>2</v>
      </c>
      <c r="L980" s="26">
        <v>45285</v>
      </c>
      <c r="M980" s="29"/>
      <c r="N980" s="30" t="s">
        <v>62</v>
      </c>
      <c r="O980" s="31" t="s">
        <v>52</v>
      </c>
      <c r="P980" s="8" t="s">
        <v>63</v>
      </c>
      <c r="Q980" s="66" t="s">
        <v>54</v>
      </c>
      <c r="R980" s="34" t="s">
        <v>64</v>
      </c>
      <c r="S980" s="35" t="s">
        <v>4207</v>
      </c>
      <c r="T980" s="36"/>
      <c r="U980" s="81" t="s">
        <v>4205</v>
      </c>
      <c r="V980" s="81" t="s">
        <v>3937</v>
      </c>
      <c r="W980" s="81" t="s">
        <v>4208</v>
      </c>
      <c r="X980" s="82">
        <v>1925</v>
      </c>
      <c r="Y980" s="83">
        <v>24640</v>
      </c>
      <c r="Z980" s="81" t="s">
        <v>4209</v>
      </c>
      <c r="BH980" s="825"/>
      <c r="BI980" s="86"/>
      <c r="BJ980" s="804"/>
      <c r="BK980" s="805"/>
      <c r="BL980" s="687"/>
      <c r="BM980" s="806"/>
      <c r="BN980" s="807"/>
      <c r="BO980" s="801"/>
      <c r="BP980" s="809"/>
      <c r="BQ980" s="810"/>
    </row>
    <row r="981" spans="1:69">
      <c r="A981" s="20">
        <v>1</v>
      </c>
      <c r="B981" s="20">
        <v>4</v>
      </c>
      <c r="C981" s="2" t="s">
        <v>33015</v>
      </c>
      <c r="D981" s="22" t="s">
        <v>33174</v>
      </c>
      <c r="E981" s="21" t="s">
        <v>33175</v>
      </c>
      <c r="F981" s="23">
        <v>1958</v>
      </c>
      <c r="G981" s="24">
        <v>23496</v>
      </c>
      <c r="H981" s="25"/>
      <c r="I981" s="26">
        <v>45289</v>
      </c>
      <c r="J981" s="27" t="s">
        <v>1811</v>
      </c>
      <c r="K981" s="28">
        <v>2</v>
      </c>
      <c r="L981" s="26">
        <v>45286</v>
      </c>
      <c r="M981" s="29" t="s">
        <v>30031</v>
      </c>
      <c r="N981" s="2" t="s">
        <v>33176</v>
      </c>
      <c r="O981" s="31" t="s">
        <v>52</v>
      </c>
      <c r="P981" s="32" t="s">
        <v>29561</v>
      </c>
      <c r="Q981" s="66"/>
      <c r="R981" s="34" t="s">
        <v>55</v>
      </c>
      <c r="S981" s="35" t="s">
        <v>33177</v>
      </c>
      <c r="T981" s="36"/>
      <c r="U981" s="81" t="s">
        <v>4210</v>
      </c>
      <c r="V981" s="81" t="s">
        <v>20780</v>
      </c>
      <c r="W981" s="81" t="s">
        <v>33178</v>
      </c>
      <c r="X981" s="82">
        <v>1958</v>
      </c>
      <c r="Y981" s="83">
        <v>24583.32</v>
      </c>
      <c r="Z981" s="81" t="s">
        <v>33172</v>
      </c>
      <c r="BH981" s="825"/>
      <c r="BI981" s="86"/>
      <c r="BJ981" s="804"/>
      <c r="BK981" s="805"/>
      <c r="BL981" s="687"/>
      <c r="BM981" s="825"/>
      <c r="BN981" s="807"/>
      <c r="BO981" s="808"/>
      <c r="BP981" s="809"/>
      <c r="BQ981" s="810"/>
    </row>
    <row r="982" spans="1:69">
      <c r="A982" s="20">
        <v>0</v>
      </c>
      <c r="B982" s="20">
        <v>1</v>
      </c>
      <c r="C982" s="2" t="s">
        <v>68</v>
      </c>
      <c r="D982" s="3" t="s">
        <v>4211</v>
      </c>
      <c r="E982" s="2" t="s">
        <v>4212</v>
      </c>
      <c r="F982" s="4">
        <v>1925</v>
      </c>
      <c r="G982" s="5">
        <v>23100</v>
      </c>
      <c r="H982" s="6"/>
      <c r="I982" s="7">
        <v>44928</v>
      </c>
      <c r="J982" s="76" t="s">
        <v>1816</v>
      </c>
      <c r="K982" s="28">
        <v>2</v>
      </c>
      <c r="L982" s="26">
        <v>45284</v>
      </c>
      <c r="M982" s="29"/>
      <c r="N982" s="11" t="s">
        <v>604</v>
      </c>
      <c r="O982" s="12" t="s">
        <v>52</v>
      </c>
      <c r="P982" s="8" t="s">
        <v>2247</v>
      </c>
      <c r="Q982" s="49" t="s">
        <v>54</v>
      </c>
      <c r="R982" s="13" t="s">
        <v>64</v>
      </c>
      <c r="S982" s="14" t="s">
        <v>4213</v>
      </c>
      <c r="T982" s="15"/>
      <c r="U982" s="16" t="s">
        <v>4211</v>
      </c>
      <c r="V982" s="111" t="s">
        <v>4199</v>
      </c>
      <c r="W982" s="113" t="s">
        <v>4214</v>
      </c>
      <c r="X982" s="110">
        <v>1925</v>
      </c>
      <c r="Y982" s="18">
        <v>24640</v>
      </c>
      <c r="Z982" s="81" t="s">
        <v>33179</v>
      </c>
      <c r="BH982" s="825"/>
      <c r="BI982" s="232"/>
      <c r="BJ982" s="796"/>
      <c r="BK982" s="797"/>
      <c r="BL982" s="688"/>
      <c r="BM982" s="799"/>
      <c r="BN982" s="800"/>
      <c r="BO982" s="801"/>
      <c r="BP982" s="802"/>
      <c r="BQ982" s="803"/>
    </row>
    <row r="983" spans="1:69">
      <c r="A983" s="20">
        <v>0</v>
      </c>
      <c r="B983" s="20">
        <v>2</v>
      </c>
      <c r="C983" s="2" t="s">
        <v>68</v>
      </c>
      <c r="D983" s="22" t="s">
        <v>4216</v>
      </c>
      <c r="E983" s="2" t="s">
        <v>4217</v>
      </c>
      <c r="F983" s="4">
        <v>1925</v>
      </c>
      <c r="G983" s="5">
        <v>23100</v>
      </c>
      <c r="H983" s="6"/>
      <c r="I983" s="26">
        <v>44928</v>
      </c>
      <c r="J983" s="824" t="s">
        <v>378</v>
      </c>
      <c r="K983" s="9">
        <v>4</v>
      </c>
      <c r="L983" s="7">
        <v>45284</v>
      </c>
      <c r="M983" s="29"/>
      <c r="N983" s="11" t="s">
        <v>604</v>
      </c>
      <c r="O983" s="12" t="s">
        <v>52</v>
      </c>
      <c r="P983" s="2" t="s">
        <v>2247</v>
      </c>
      <c r="Q983" s="66" t="s">
        <v>54</v>
      </c>
      <c r="R983" s="13" t="s">
        <v>64</v>
      </c>
      <c r="S983" s="14" t="s">
        <v>3613</v>
      </c>
      <c r="T983" s="15"/>
      <c r="U983" s="81" t="s">
        <v>4216</v>
      </c>
      <c r="V983" s="111" t="s">
        <v>4199</v>
      </c>
      <c r="W983" s="81" t="s">
        <v>4218</v>
      </c>
      <c r="X983" s="82">
        <v>1925</v>
      </c>
      <c r="Y983" s="83">
        <v>24640</v>
      </c>
      <c r="Z983" s="81" t="s">
        <v>33179</v>
      </c>
      <c r="BH983" s="825"/>
      <c r="BI983" s="86"/>
      <c r="BJ983" s="796"/>
      <c r="BK983" s="797"/>
      <c r="BL983" s="687"/>
      <c r="BM983" s="799"/>
      <c r="BN983" s="800"/>
      <c r="BO983" s="825"/>
      <c r="BP983" s="809"/>
      <c r="BQ983" s="803"/>
    </row>
    <row r="984" spans="1:69">
      <c r="A984" s="20">
        <v>0</v>
      </c>
      <c r="B984" s="20">
        <v>3</v>
      </c>
      <c r="C984" s="21" t="s">
        <v>275</v>
      </c>
      <c r="D984" s="22" t="s">
        <v>33180</v>
      </c>
      <c r="E984" s="21" t="s">
        <v>4219</v>
      </c>
      <c r="F984" s="23">
        <v>1958</v>
      </c>
      <c r="G984" s="24">
        <v>23496</v>
      </c>
      <c r="H984" s="25"/>
      <c r="I984" s="26">
        <v>44928</v>
      </c>
      <c r="J984" s="27" t="s">
        <v>382</v>
      </c>
      <c r="K984" s="28">
        <v>4</v>
      </c>
      <c r="L984" s="26">
        <v>45288</v>
      </c>
      <c r="M984" s="29"/>
      <c r="N984" s="30" t="s">
        <v>674</v>
      </c>
      <c r="O984" s="31" t="s">
        <v>52</v>
      </c>
      <c r="P984" s="21" t="s">
        <v>74</v>
      </c>
      <c r="Q984" s="66" t="s">
        <v>54</v>
      </c>
      <c r="R984" s="34" t="s">
        <v>55</v>
      </c>
      <c r="S984" s="35" t="s">
        <v>4220</v>
      </c>
      <c r="T984" s="36"/>
      <c r="U984" s="81" t="s">
        <v>33180</v>
      </c>
      <c r="V984" s="81" t="s">
        <v>33181</v>
      </c>
      <c r="W984" s="81" t="s">
        <v>33182</v>
      </c>
      <c r="X984" s="82">
        <v>1958</v>
      </c>
      <c r="Y984" s="83">
        <v>24413.49</v>
      </c>
      <c r="Z984" s="81" t="s">
        <v>33183</v>
      </c>
      <c r="BH984" s="85"/>
      <c r="BI984" s="86"/>
      <c r="BJ984" s="804"/>
      <c r="BK984" s="805"/>
      <c r="BL984" s="687"/>
      <c r="BM984" s="806"/>
      <c r="BN984" s="807"/>
      <c r="BO984" s="85"/>
      <c r="BP984" s="809"/>
      <c r="BQ984" s="810"/>
    </row>
    <row r="985" spans="1:69">
      <c r="A985" s="20">
        <v>0</v>
      </c>
      <c r="B985" s="20">
        <v>4</v>
      </c>
      <c r="C985" s="21" t="s">
        <v>402</v>
      </c>
      <c r="D985" s="22" t="s">
        <v>4222</v>
      </c>
      <c r="E985" s="21" t="s">
        <v>4223</v>
      </c>
      <c r="F985" s="23">
        <v>1916</v>
      </c>
      <c r="G985" s="24">
        <v>22992</v>
      </c>
      <c r="H985" s="25"/>
      <c r="I985" s="26">
        <v>44928</v>
      </c>
      <c r="J985" s="27" t="s">
        <v>30818</v>
      </c>
      <c r="K985" s="28">
        <v>3</v>
      </c>
      <c r="L985" s="26">
        <v>45288</v>
      </c>
      <c r="M985" s="29"/>
      <c r="N985" s="30" t="s">
        <v>640</v>
      </c>
      <c r="O985" s="31" t="s">
        <v>52</v>
      </c>
      <c r="P985" s="32" t="s">
        <v>407</v>
      </c>
      <c r="Q985" s="66" t="s">
        <v>84</v>
      </c>
      <c r="R985" s="34" t="s">
        <v>55</v>
      </c>
      <c r="S985" s="35" t="s">
        <v>4224</v>
      </c>
      <c r="T985" s="36"/>
      <c r="U985" s="81" t="s">
        <v>33184</v>
      </c>
      <c r="V985" s="81" t="s">
        <v>33181</v>
      </c>
      <c r="W985" s="81" t="s">
        <v>33185</v>
      </c>
      <c r="X985" s="82">
        <v>1916</v>
      </c>
      <c r="Y985" s="83">
        <v>24439.66</v>
      </c>
      <c r="Z985" s="81" t="s">
        <v>33183</v>
      </c>
      <c r="BH985" s="85"/>
      <c r="BI985" s="86"/>
      <c r="BJ985" s="804"/>
      <c r="BK985" s="805"/>
      <c r="BL985" s="687"/>
      <c r="BM985" s="806"/>
      <c r="BN985" s="807"/>
      <c r="BO985" s="808"/>
      <c r="BP985" s="809"/>
      <c r="BQ985" s="810"/>
    </row>
    <row r="986" spans="1:69">
      <c r="A986" s="20">
        <v>0</v>
      </c>
      <c r="B986" s="20">
        <v>5</v>
      </c>
      <c r="C986" s="21" t="s">
        <v>402</v>
      </c>
      <c r="D986" s="22" t="s">
        <v>4226</v>
      </c>
      <c r="E986" s="21" t="s">
        <v>4227</v>
      </c>
      <c r="F986" s="23">
        <v>1916</v>
      </c>
      <c r="G986" s="24">
        <v>22992</v>
      </c>
      <c r="H986" s="25"/>
      <c r="I986" s="26">
        <v>44928</v>
      </c>
      <c r="J986" s="27" t="s">
        <v>33186</v>
      </c>
      <c r="K986" s="28">
        <v>3</v>
      </c>
      <c r="L986" s="26">
        <v>45288</v>
      </c>
      <c r="M986" s="29"/>
      <c r="N986" s="30" t="s">
        <v>640</v>
      </c>
      <c r="O986" s="31" t="s">
        <v>52</v>
      </c>
      <c r="P986" s="21" t="s">
        <v>407</v>
      </c>
      <c r="Q986" s="66" t="s">
        <v>84</v>
      </c>
      <c r="R986" s="34" t="s">
        <v>55</v>
      </c>
      <c r="S986" s="35" t="s">
        <v>4224</v>
      </c>
      <c r="T986" s="36"/>
      <c r="U986" s="81" t="s">
        <v>31371</v>
      </c>
      <c r="V986" s="81" t="s">
        <v>33187</v>
      </c>
      <c r="W986" s="81" t="s">
        <v>33188</v>
      </c>
      <c r="X986" s="82">
        <v>1916</v>
      </c>
      <c r="Y986" s="83">
        <v>24461.63</v>
      </c>
      <c r="Z986" s="81" t="s">
        <v>33183</v>
      </c>
      <c r="BH986" s="85"/>
      <c r="BI986" s="86"/>
      <c r="BJ986" s="804"/>
      <c r="BK986" s="805"/>
      <c r="BL986" s="687"/>
      <c r="BM986" s="806"/>
      <c r="BN986" s="807"/>
      <c r="BO986" s="85"/>
      <c r="BP986" s="809"/>
      <c r="BQ986" s="810"/>
    </row>
    <row r="987" spans="1:69">
      <c r="A987" s="20">
        <v>0</v>
      </c>
      <c r="B987" s="20">
        <v>34</v>
      </c>
      <c r="C987" s="21" t="s">
        <v>48</v>
      </c>
      <c r="D987" s="22" t="s">
        <v>4229</v>
      </c>
      <c r="E987" s="21" t="s">
        <v>4230</v>
      </c>
      <c r="F987" s="23">
        <v>1999</v>
      </c>
      <c r="G987" s="5">
        <v>23988</v>
      </c>
      <c r="H987" s="25" t="s">
        <v>168</v>
      </c>
      <c r="I987" s="26">
        <v>45294</v>
      </c>
      <c r="J987" s="27" t="s">
        <v>364</v>
      </c>
      <c r="K987" s="28">
        <v>3</v>
      </c>
      <c r="L987" s="26">
        <v>45293</v>
      </c>
      <c r="M987" s="29"/>
      <c r="N987" s="11" t="s">
        <v>312</v>
      </c>
      <c r="O987" s="31" t="s">
        <v>52</v>
      </c>
      <c r="P987" s="32" t="s">
        <v>186</v>
      </c>
      <c r="Q987" s="66" t="s">
        <v>54</v>
      </c>
      <c r="R987" s="34" t="s">
        <v>55</v>
      </c>
      <c r="S987" s="35" t="s">
        <v>4231</v>
      </c>
      <c r="T987" s="36"/>
      <c r="U987" s="81" t="s">
        <v>4229</v>
      </c>
      <c r="V987" s="111" t="s">
        <v>3406</v>
      </c>
      <c r="W987" s="112" t="s">
        <v>4232</v>
      </c>
      <c r="X987" s="110">
        <v>1999</v>
      </c>
      <c r="Y987" s="83">
        <v>24971.508000000002</v>
      </c>
      <c r="Z987" s="81" t="s">
        <v>4233</v>
      </c>
      <c r="BH987" s="85"/>
      <c r="BI987" s="86"/>
      <c r="BJ987" s="804"/>
      <c r="BK987" s="805"/>
      <c r="BL987" s="687"/>
      <c r="BM987" s="799"/>
      <c r="BN987" s="807"/>
      <c r="BO987" s="808"/>
      <c r="BP987" s="809"/>
      <c r="BQ987" s="810"/>
    </row>
    <row r="988" spans="1:69">
      <c r="A988" s="20">
        <v>0</v>
      </c>
      <c r="B988" s="20">
        <v>37</v>
      </c>
      <c r="C988" s="21" t="s">
        <v>48</v>
      </c>
      <c r="D988" s="114" t="s">
        <v>33189</v>
      </c>
      <c r="E988" s="21" t="s">
        <v>4234</v>
      </c>
      <c r="F988" s="23">
        <v>1980</v>
      </c>
      <c r="G988" s="24">
        <v>23760</v>
      </c>
      <c r="H988" s="25" t="s">
        <v>168</v>
      </c>
      <c r="I988" s="26">
        <v>45294</v>
      </c>
      <c r="J988" s="27" t="s">
        <v>411</v>
      </c>
      <c r="K988" s="28">
        <v>2</v>
      </c>
      <c r="L988" s="26">
        <v>45293</v>
      </c>
      <c r="M988" s="29"/>
      <c r="N988" s="30" t="s">
        <v>169</v>
      </c>
      <c r="O988" s="31" t="s">
        <v>52</v>
      </c>
      <c r="P988" s="32" t="s">
        <v>53</v>
      </c>
      <c r="Q988" s="66" t="s">
        <v>54</v>
      </c>
      <c r="R988" s="34" t="s">
        <v>55</v>
      </c>
      <c r="S988" s="35" t="s">
        <v>4235</v>
      </c>
      <c r="T988" s="36"/>
      <c r="U988" s="81" t="s">
        <v>4236</v>
      </c>
      <c r="V988" s="111" t="s">
        <v>3406</v>
      </c>
      <c r="W988" s="81" t="s">
        <v>4237</v>
      </c>
      <c r="X988" s="82">
        <v>1980</v>
      </c>
      <c r="Y988" s="83">
        <v>24948</v>
      </c>
      <c r="Z988" s="81" t="s">
        <v>4233</v>
      </c>
      <c r="BH988" s="85"/>
      <c r="BI988" s="86"/>
      <c r="BJ988" s="804"/>
      <c r="BK988" s="805"/>
      <c r="BL988" s="687"/>
      <c r="BM988" s="806"/>
      <c r="BN988" s="807"/>
      <c r="BO988" s="808"/>
      <c r="BP988" s="809"/>
      <c r="BQ988" s="810"/>
    </row>
    <row r="989" spans="1:69">
      <c r="A989" s="20">
        <v>0</v>
      </c>
      <c r="B989" s="20">
        <v>4</v>
      </c>
      <c r="C989" s="21" t="s">
        <v>48</v>
      </c>
      <c r="D989" s="22" t="s">
        <v>4238</v>
      </c>
      <c r="E989" s="21" t="s">
        <v>4239</v>
      </c>
      <c r="F989" s="23">
        <v>1980</v>
      </c>
      <c r="G989" s="24">
        <v>23760</v>
      </c>
      <c r="H989" s="25" t="s">
        <v>168</v>
      </c>
      <c r="I989" s="26">
        <v>45294</v>
      </c>
      <c r="J989" s="27" t="s">
        <v>496</v>
      </c>
      <c r="K989" s="9">
        <v>3</v>
      </c>
      <c r="L989" s="26" t="s">
        <v>184</v>
      </c>
      <c r="M989" s="29"/>
      <c r="N989" s="30" t="s">
        <v>1174</v>
      </c>
      <c r="O989" s="31" t="s">
        <v>52</v>
      </c>
      <c r="P989" s="32" t="s">
        <v>53</v>
      </c>
      <c r="Q989" s="33" t="s">
        <v>54</v>
      </c>
      <c r="R989" s="34" t="s">
        <v>55</v>
      </c>
      <c r="S989" s="35" t="s">
        <v>4240</v>
      </c>
      <c r="T989" s="36"/>
      <c r="U989" s="81" t="s">
        <v>4238</v>
      </c>
      <c r="V989" s="81" t="s">
        <v>3406</v>
      </c>
      <c r="W989" s="81" t="s">
        <v>4241</v>
      </c>
      <c r="X989" s="82">
        <v>1980</v>
      </c>
      <c r="Y989" s="83">
        <v>24852.959999999999</v>
      </c>
      <c r="Z989" s="81" t="s">
        <v>4233</v>
      </c>
      <c r="BH989" s="85"/>
      <c r="BI989" s="86"/>
      <c r="BJ989" s="804"/>
      <c r="BK989" s="805"/>
      <c r="BL989" s="687"/>
      <c r="BM989" s="806"/>
      <c r="BN989" s="807"/>
      <c r="BO989" s="808"/>
      <c r="BP989" s="809"/>
      <c r="BQ989" s="810"/>
    </row>
    <row r="990" spans="1:69">
      <c r="A990" s="20">
        <v>1</v>
      </c>
      <c r="B990" s="20">
        <v>36</v>
      </c>
      <c r="C990" s="73" t="s">
        <v>48</v>
      </c>
      <c r="D990" s="22" t="s">
        <v>4242</v>
      </c>
      <c r="E990" s="21" t="s">
        <v>4243</v>
      </c>
      <c r="F990" s="23">
        <v>1980</v>
      </c>
      <c r="G990" s="24">
        <v>23760</v>
      </c>
      <c r="H990" s="25" t="s">
        <v>51</v>
      </c>
      <c r="I990" s="26">
        <v>45294</v>
      </c>
      <c r="J990" s="27" t="s">
        <v>405</v>
      </c>
      <c r="K990" s="9">
        <v>2</v>
      </c>
      <c r="L990" s="26">
        <v>45293</v>
      </c>
      <c r="M990" s="29"/>
      <c r="N990" s="30" t="s">
        <v>169</v>
      </c>
      <c r="O990" s="31" t="s">
        <v>52</v>
      </c>
      <c r="P990" s="32" t="s">
        <v>53</v>
      </c>
      <c r="Q990" s="66" t="s">
        <v>54</v>
      </c>
      <c r="R990" s="34" t="s">
        <v>55</v>
      </c>
      <c r="S990" s="35" t="s">
        <v>4244</v>
      </c>
      <c r="T990" s="36"/>
      <c r="U990" s="81" t="s">
        <v>4242</v>
      </c>
      <c r="V990" s="81" t="s">
        <v>3406</v>
      </c>
      <c r="W990" s="81" t="s">
        <v>4245</v>
      </c>
      <c r="X990" s="82">
        <v>1980</v>
      </c>
      <c r="Y990" s="83">
        <v>24948</v>
      </c>
      <c r="Z990" s="81" t="s">
        <v>4233</v>
      </c>
      <c r="BH990" s="811"/>
      <c r="BI990" s="86"/>
      <c r="BJ990" s="804"/>
      <c r="BK990" s="805"/>
      <c r="BL990" s="687"/>
      <c r="BM990" s="806"/>
      <c r="BN990" s="807"/>
      <c r="BO990" s="808"/>
      <c r="BP990" s="809"/>
      <c r="BQ990" s="810"/>
    </row>
    <row r="991" spans="1:69">
      <c r="A991" s="20">
        <v>2</v>
      </c>
      <c r="B991" s="20">
        <v>3</v>
      </c>
      <c r="C991" s="21" t="s">
        <v>145</v>
      </c>
      <c r="D991" s="115" t="s">
        <v>4246</v>
      </c>
      <c r="E991" s="21" t="s">
        <v>4247</v>
      </c>
      <c r="F991" s="23">
        <v>1980</v>
      </c>
      <c r="G991" s="24">
        <v>23760</v>
      </c>
      <c r="H991" s="25" t="s">
        <v>168</v>
      </c>
      <c r="I991" s="26">
        <v>45294</v>
      </c>
      <c r="J991" s="27" t="s">
        <v>531</v>
      </c>
      <c r="K991" s="9">
        <v>4</v>
      </c>
      <c r="L991" s="26" t="s">
        <v>184</v>
      </c>
      <c r="M991" s="29"/>
      <c r="N991" s="30" t="s">
        <v>263</v>
      </c>
      <c r="O991" s="31" t="s">
        <v>52</v>
      </c>
      <c r="P991" s="21" t="s">
        <v>53</v>
      </c>
      <c r="Q991" s="66" t="s">
        <v>54</v>
      </c>
      <c r="R991" s="34" t="s">
        <v>55</v>
      </c>
      <c r="S991" s="35" t="s">
        <v>4248</v>
      </c>
      <c r="T991" s="36"/>
      <c r="U991" s="81" t="s">
        <v>4246</v>
      </c>
      <c r="V991" s="81" t="s">
        <v>3406</v>
      </c>
      <c r="W991" s="81" t="s">
        <v>4249</v>
      </c>
      <c r="X991" s="82">
        <v>1980</v>
      </c>
      <c r="Y991" s="83">
        <v>24924.240000000002</v>
      </c>
      <c r="Z991" s="81" t="s">
        <v>4233</v>
      </c>
      <c r="BH991" s="85"/>
      <c r="BI991" s="86"/>
      <c r="BJ991" s="804"/>
      <c r="BK991" s="805"/>
      <c r="BL991" s="687"/>
      <c r="BM991" s="806"/>
      <c r="BN991" s="807"/>
      <c r="BO991" s="85"/>
      <c r="BP991" s="809"/>
      <c r="BQ991" s="810"/>
    </row>
    <row r="992" spans="1:69" ht="22.5">
      <c r="A992" s="20">
        <v>4</v>
      </c>
      <c r="B992" s="20">
        <v>2</v>
      </c>
      <c r="C992" s="2" t="s">
        <v>301</v>
      </c>
      <c r="D992" s="22" t="s">
        <v>4250</v>
      </c>
      <c r="E992" s="21" t="s">
        <v>4251</v>
      </c>
      <c r="F992" s="23">
        <v>1925</v>
      </c>
      <c r="G992" s="24">
        <v>23100</v>
      </c>
      <c r="H992" s="25"/>
      <c r="I992" s="7">
        <v>45294</v>
      </c>
      <c r="J992" s="824">
        <v>72</v>
      </c>
      <c r="K992" s="28">
        <v>2</v>
      </c>
      <c r="L992" s="26">
        <v>45291</v>
      </c>
      <c r="M992" s="29"/>
      <c r="N992" s="30" t="s">
        <v>62</v>
      </c>
      <c r="O992" s="31" t="s">
        <v>52</v>
      </c>
      <c r="P992" s="32" t="s">
        <v>33190</v>
      </c>
      <c r="Q992" s="33" t="s">
        <v>54</v>
      </c>
      <c r="R992" s="34" t="s">
        <v>64</v>
      </c>
      <c r="S992" s="35" t="s">
        <v>4252</v>
      </c>
      <c r="T992" s="36"/>
      <c r="U992" s="81" t="s">
        <v>14623</v>
      </c>
      <c r="V992" s="81" t="s">
        <v>33191</v>
      </c>
      <c r="W992" s="81" t="s">
        <v>33192</v>
      </c>
      <c r="X992" s="82">
        <v>1925</v>
      </c>
      <c r="Y992" s="83">
        <v>24640</v>
      </c>
      <c r="Z992" s="81" t="s">
        <v>31373</v>
      </c>
      <c r="BH992" s="825"/>
      <c r="BI992" s="86"/>
      <c r="BJ992" s="804"/>
      <c r="BK992" s="805"/>
      <c r="BL992" s="688"/>
      <c r="BM992" s="806"/>
      <c r="BN992" s="807"/>
      <c r="BO992" s="808"/>
      <c r="BP992" s="809"/>
      <c r="BQ992" s="810"/>
    </row>
    <row r="993" spans="1:69">
      <c r="A993" s="20">
        <v>3</v>
      </c>
      <c r="B993" s="20">
        <v>1</v>
      </c>
      <c r="C993" s="21" t="s">
        <v>59</v>
      </c>
      <c r="D993" s="22" t="s">
        <v>4254</v>
      </c>
      <c r="E993" s="21" t="s">
        <v>4255</v>
      </c>
      <c r="F993" s="23">
        <v>1925</v>
      </c>
      <c r="G993" s="24">
        <v>23100</v>
      </c>
      <c r="H993" s="25"/>
      <c r="I993" s="26">
        <v>45294</v>
      </c>
      <c r="J993" s="27">
        <v>62</v>
      </c>
      <c r="K993" s="28">
        <v>4</v>
      </c>
      <c r="L993" s="26">
        <v>45289</v>
      </c>
      <c r="M993" s="29"/>
      <c r="N993" s="30" t="s">
        <v>604</v>
      </c>
      <c r="O993" s="31" t="s">
        <v>52</v>
      </c>
      <c r="P993" s="8" t="s">
        <v>63</v>
      </c>
      <c r="Q993" s="66" t="s">
        <v>54</v>
      </c>
      <c r="R993" s="34" t="s">
        <v>64</v>
      </c>
      <c r="S993" s="35" t="s">
        <v>33193</v>
      </c>
      <c r="T993" s="36"/>
      <c r="U993" s="81" t="s">
        <v>33194</v>
      </c>
      <c r="V993" s="81" t="s">
        <v>33195</v>
      </c>
      <c r="W993" s="81" t="s">
        <v>31374</v>
      </c>
      <c r="X993" s="82">
        <v>1925</v>
      </c>
      <c r="Y993" s="83">
        <v>24640</v>
      </c>
      <c r="Z993" s="81" t="s">
        <v>31375</v>
      </c>
      <c r="BH993" s="85"/>
      <c r="BI993" s="86"/>
      <c r="BJ993" s="804"/>
      <c r="BK993" s="805"/>
      <c r="BL993" s="687"/>
      <c r="BM993" s="806"/>
      <c r="BN993" s="807"/>
      <c r="BO993" s="801"/>
      <c r="BP993" s="809"/>
      <c r="BQ993" s="810"/>
    </row>
    <row r="994" spans="1:69">
      <c r="A994" s="20">
        <v>0</v>
      </c>
      <c r="B994" s="20">
        <v>1</v>
      </c>
      <c r="C994" s="21" t="s">
        <v>48</v>
      </c>
      <c r="D994" s="22" t="s">
        <v>4256</v>
      </c>
      <c r="E994" s="21" t="s">
        <v>4257</v>
      </c>
      <c r="F994" s="23">
        <v>1980</v>
      </c>
      <c r="G994" s="24">
        <v>23760</v>
      </c>
      <c r="H994" s="25" t="s">
        <v>51</v>
      </c>
      <c r="I994" s="26">
        <v>45295</v>
      </c>
      <c r="J994" s="27" t="s">
        <v>370</v>
      </c>
      <c r="K994" s="28">
        <v>4</v>
      </c>
      <c r="L994" s="26">
        <v>45293</v>
      </c>
      <c r="M994" s="29"/>
      <c r="N994" s="30" t="s">
        <v>312</v>
      </c>
      <c r="O994" s="31" t="s">
        <v>52</v>
      </c>
      <c r="P994" s="32" t="s">
        <v>186</v>
      </c>
      <c r="Q994" s="66" t="s">
        <v>54</v>
      </c>
      <c r="R994" s="34" t="s">
        <v>55</v>
      </c>
      <c r="S994" s="35" t="s">
        <v>4231</v>
      </c>
      <c r="T994" s="36"/>
      <c r="U994" s="81" t="s">
        <v>33196</v>
      </c>
      <c r="V994" s="111" t="s">
        <v>33197</v>
      </c>
      <c r="W994" s="112" t="s">
        <v>22543</v>
      </c>
      <c r="X994" s="110">
        <v>1980</v>
      </c>
      <c r="Y994" s="83">
        <v>24971.759999999998</v>
      </c>
      <c r="Z994" s="81" t="s">
        <v>33198</v>
      </c>
      <c r="BH994" s="85"/>
      <c r="BI994" s="86"/>
      <c r="BJ994" s="804"/>
      <c r="BK994" s="805"/>
      <c r="BL994" s="687"/>
      <c r="BM994" s="806"/>
      <c r="BN994" s="807"/>
      <c r="BO994" s="808"/>
      <c r="BP994" s="809"/>
      <c r="BQ994" s="810"/>
    </row>
    <row r="995" spans="1:69">
      <c r="A995" s="20">
        <v>1</v>
      </c>
      <c r="B995" s="20">
        <v>2</v>
      </c>
      <c r="C995" s="21" t="s">
        <v>59</v>
      </c>
      <c r="D995" s="22" t="s">
        <v>4259</v>
      </c>
      <c r="E995" s="21" t="s">
        <v>4260</v>
      </c>
      <c r="F995" s="23">
        <v>1925</v>
      </c>
      <c r="G995" s="24">
        <v>23100</v>
      </c>
      <c r="H995" s="25"/>
      <c r="I995" s="26">
        <v>45295</v>
      </c>
      <c r="J995" s="43" t="s">
        <v>500</v>
      </c>
      <c r="K995" s="28">
        <v>3</v>
      </c>
      <c r="L995" s="7">
        <v>44928</v>
      </c>
      <c r="M995" s="29"/>
      <c r="N995" s="30" t="s">
        <v>604</v>
      </c>
      <c r="O995" s="31" t="s">
        <v>52</v>
      </c>
      <c r="P995" s="32" t="s">
        <v>2247</v>
      </c>
      <c r="Q995" s="66" t="s">
        <v>33199</v>
      </c>
      <c r="R995" s="34" t="s">
        <v>33200</v>
      </c>
      <c r="S995" s="35" t="s">
        <v>4262</v>
      </c>
      <c r="T995" s="36"/>
      <c r="U995" s="81" t="s">
        <v>4259</v>
      </c>
      <c r="V995" s="111" t="s">
        <v>2620</v>
      </c>
      <c r="W995" s="81" t="s">
        <v>4263</v>
      </c>
      <c r="X995" s="17">
        <v>1925</v>
      </c>
      <c r="Y995" s="18">
        <v>24640</v>
      </c>
      <c r="Z995" s="81" t="s">
        <v>4233</v>
      </c>
      <c r="BH995" s="85"/>
      <c r="BI995" s="86"/>
      <c r="BJ995" s="804"/>
      <c r="BK995" s="805"/>
      <c r="BL995" s="687"/>
      <c r="BM995" s="806"/>
      <c r="BN995" s="807"/>
      <c r="BO995" s="808"/>
      <c r="BP995" s="809"/>
      <c r="BQ995" s="810"/>
    </row>
    <row r="996" spans="1:69">
      <c r="A996" s="20">
        <v>1</v>
      </c>
      <c r="B996" s="20">
        <v>3</v>
      </c>
      <c r="C996" s="21" t="s">
        <v>59</v>
      </c>
      <c r="D996" s="22" t="s">
        <v>4264</v>
      </c>
      <c r="E996" s="21" t="s">
        <v>4265</v>
      </c>
      <c r="F996" s="23">
        <v>1925</v>
      </c>
      <c r="G996" s="24">
        <v>23100</v>
      </c>
      <c r="H996" s="25"/>
      <c r="I996" s="26">
        <v>45295</v>
      </c>
      <c r="J996" s="27">
        <v>77</v>
      </c>
      <c r="K996" s="28">
        <v>4</v>
      </c>
      <c r="L996" s="26">
        <v>44928</v>
      </c>
      <c r="M996" s="29"/>
      <c r="N996" s="30" t="s">
        <v>604</v>
      </c>
      <c r="O996" s="31" t="s">
        <v>52</v>
      </c>
      <c r="P996" s="32" t="s">
        <v>2247</v>
      </c>
      <c r="Q996" s="66" t="s">
        <v>33199</v>
      </c>
      <c r="R996" s="34" t="s">
        <v>31066</v>
      </c>
      <c r="S996" s="35" t="s">
        <v>4266</v>
      </c>
      <c r="T996" s="36"/>
      <c r="U996" s="81" t="s">
        <v>4264</v>
      </c>
      <c r="V996" s="81" t="s">
        <v>2620</v>
      </c>
      <c r="W996" s="81" t="s">
        <v>4267</v>
      </c>
      <c r="X996" s="82">
        <v>1925</v>
      </c>
      <c r="Y996" s="83">
        <v>24640</v>
      </c>
      <c r="Z996" s="81" t="s">
        <v>4233</v>
      </c>
      <c r="BH996" s="85"/>
      <c r="BI996" s="86"/>
      <c r="BJ996" s="804"/>
      <c r="BK996" s="805"/>
      <c r="BL996" s="687"/>
      <c r="BM996" s="806"/>
      <c r="BN996" s="807"/>
      <c r="BO996" s="808"/>
      <c r="BP996" s="809"/>
      <c r="BQ996" s="810"/>
    </row>
    <row r="997" spans="1:69">
      <c r="A997" s="20">
        <v>1</v>
      </c>
      <c r="B997" s="20">
        <v>4</v>
      </c>
      <c r="C997" s="21" t="s">
        <v>59</v>
      </c>
      <c r="D997" s="22" t="s">
        <v>4268</v>
      </c>
      <c r="E997" s="21" t="s">
        <v>4269</v>
      </c>
      <c r="F997" s="23">
        <v>1925</v>
      </c>
      <c r="G997" s="5">
        <v>23100</v>
      </c>
      <c r="H997" s="25"/>
      <c r="I997" s="7">
        <v>45295</v>
      </c>
      <c r="J997" s="824" t="s">
        <v>524</v>
      </c>
      <c r="K997" s="28">
        <v>2</v>
      </c>
      <c r="L997" s="26">
        <v>44928</v>
      </c>
      <c r="M997" s="29"/>
      <c r="N997" s="30" t="s">
        <v>604</v>
      </c>
      <c r="O997" s="31" t="s">
        <v>52</v>
      </c>
      <c r="P997" s="32" t="s">
        <v>2247</v>
      </c>
      <c r="Q997" s="66" t="s">
        <v>33199</v>
      </c>
      <c r="R997" s="34" t="s">
        <v>31066</v>
      </c>
      <c r="S997" s="35" t="s">
        <v>4270</v>
      </c>
      <c r="T997" s="36"/>
      <c r="U997" s="81" t="s">
        <v>4268</v>
      </c>
      <c r="V997" s="81" t="s">
        <v>2620</v>
      </c>
      <c r="W997" s="81" t="s">
        <v>4271</v>
      </c>
      <c r="X997" s="82">
        <v>1925</v>
      </c>
      <c r="Y997" s="83">
        <v>24640</v>
      </c>
      <c r="Z997" s="81" t="s">
        <v>4233</v>
      </c>
      <c r="BH997" s="85"/>
      <c r="BI997" s="86"/>
      <c r="BJ997" s="804"/>
      <c r="BK997" s="805"/>
      <c r="BL997" s="688"/>
      <c r="BM997" s="806"/>
      <c r="BN997" s="807"/>
      <c r="BO997" s="808"/>
      <c r="BP997" s="809"/>
      <c r="BQ997" s="810"/>
    </row>
    <row r="998" spans="1:69">
      <c r="A998" s="20">
        <v>2</v>
      </c>
      <c r="B998" s="20">
        <v>5</v>
      </c>
      <c r="C998" s="2" t="s">
        <v>2783</v>
      </c>
      <c r="D998" s="22" t="s">
        <v>4272</v>
      </c>
      <c r="E998" s="21" t="s">
        <v>4273</v>
      </c>
      <c r="F998" s="23">
        <v>1916</v>
      </c>
      <c r="G998" s="24">
        <v>22992</v>
      </c>
      <c r="H998" s="25"/>
      <c r="I998" s="26">
        <v>45295</v>
      </c>
      <c r="J998" s="27" t="s">
        <v>3169</v>
      </c>
      <c r="K998" s="28">
        <v>4</v>
      </c>
      <c r="L998" s="26">
        <v>45290</v>
      </c>
      <c r="M998" s="29" t="s">
        <v>33201</v>
      </c>
      <c r="N998" s="30" t="s">
        <v>1149</v>
      </c>
      <c r="O998" s="31" t="s">
        <v>52</v>
      </c>
      <c r="P998" s="21" t="s">
        <v>1150</v>
      </c>
      <c r="Q998" s="66" t="s">
        <v>54</v>
      </c>
      <c r="R998" s="34" t="s">
        <v>55</v>
      </c>
      <c r="S998" s="35" t="s">
        <v>33202</v>
      </c>
      <c r="T998" s="36"/>
      <c r="U998" s="81" t="s">
        <v>22529</v>
      </c>
      <c r="V998" s="81" t="s">
        <v>33203</v>
      </c>
      <c r="W998" s="81" t="s">
        <v>22531</v>
      </c>
      <c r="X998" s="82">
        <v>1916</v>
      </c>
      <c r="Y998" s="83">
        <v>24179.919999999998</v>
      </c>
      <c r="Z998" s="81" t="s">
        <v>33204</v>
      </c>
      <c r="BH998" s="825"/>
      <c r="BI998" s="86"/>
      <c r="BJ998" s="804"/>
      <c r="BK998" s="805"/>
      <c r="BL998" s="687"/>
      <c r="BM998" s="806"/>
      <c r="BN998" s="807"/>
      <c r="BO998" s="85"/>
      <c r="BP998" s="809"/>
      <c r="BQ998" s="810"/>
    </row>
    <row r="999" spans="1:69">
      <c r="A999" s="20">
        <v>2</v>
      </c>
      <c r="B999" s="20">
        <v>6</v>
      </c>
      <c r="C999" s="21" t="s">
        <v>2783</v>
      </c>
      <c r="D999" s="3" t="s">
        <v>4275</v>
      </c>
      <c r="E999" s="21" t="s">
        <v>4276</v>
      </c>
      <c r="F999" s="23">
        <v>1916</v>
      </c>
      <c r="G999" s="24">
        <v>22992</v>
      </c>
      <c r="H999" s="25"/>
      <c r="I999" s="26">
        <v>45295</v>
      </c>
      <c r="J999" s="76">
        <v>7</v>
      </c>
      <c r="K999" s="28">
        <v>2</v>
      </c>
      <c r="L999" s="26">
        <v>45290</v>
      </c>
      <c r="M999" s="29" t="s">
        <v>30411</v>
      </c>
      <c r="N999" s="30" t="s">
        <v>1149</v>
      </c>
      <c r="O999" s="31" t="s">
        <v>52</v>
      </c>
      <c r="P999" s="32" t="s">
        <v>1150</v>
      </c>
      <c r="Q999" s="66" t="s">
        <v>54</v>
      </c>
      <c r="R999" s="34" t="s">
        <v>55</v>
      </c>
      <c r="S999" s="35" t="s">
        <v>33205</v>
      </c>
      <c r="T999" s="36"/>
      <c r="U999" s="81" t="s">
        <v>22537</v>
      </c>
      <c r="V999" s="81" t="s">
        <v>22530</v>
      </c>
      <c r="W999" s="81" t="s">
        <v>22538</v>
      </c>
      <c r="X999" s="17">
        <v>1916</v>
      </c>
      <c r="Y999" s="18">
        <v>24179.919999999998</v>
      </c>
      <c r="Z999" s="81" t="s">
        <v>33204</v>
      </c>
      <c r="BH999" s="85"/>
      <c r="BI999" s="232"/>
      <c r="BJ999" s="804"/>
      <c r="BK999" s="805"/>
      <c r="BL999" s="687"/>
      <c r="BM999" s="806"/>
      <c r="BN999" s="807"/>
      <c r="BO999" s="808"/>
      <c r="BP999" s="809"/>
      <c r="BQ999" s="810"/>
    </row>
    <row r="1000" spans="1:69">
      <c r="A1000" s="20">
        <v>1</v>
      </c>
      <c r="B1000" s="20">
        <v>1</v>
      </c>
      <c r="C1000" s="21" t="s">
        <v>126</v>
      </c>
      <c r="D1000" s="22" t="s">
        <v>4278</v>
      </c>
      <c r="E1000" s="21" t="s">
        <v>4279</v>
      </c>
      <c r="F1000" s="23">
        <v>1958</v>
      </c>
      <c r="G1000" s="24">
        <v>23496</v>
      </c>
      <c r="H1000" s="25"/>
      <c r="I1000" s="26">
        <v>45296</v>
      </c>
      <c r="J1000" s="824" t="s">
        <v>3153</v>
      </c>
      <c r="K1000" s="28">
        <v>2</v>
      </c>
      <c r="L1000" s="26">
        <v>45289</v>
      </c>
      <c r="M1000" s="29"/>
      <c r="N1000" s="30" t="s">
        <v>152</v>
      </c>
      <c r="O1000" s="31" t="s">
        <v>52</v>
      </c>
      <c r="P1000" s="32" t="s">
        <v>74</v>
      </c>
      <c r="Q1000" s="66" t="s">
        <v>54</v>
      </c>
      <c r="R1000" s="34" t="s">
        <v>55</v>
      </c>
      <c r="S1000" s="35" t="s">
        <v>4280</v>
      </c>
      <c r="T1000" s="36"/>
      <c r="U1000" s="81" t="s">
        <v>33206</v>
      </c>
      <c r="V1000" s="111" t="s">
        <v>33207</v>
      </c>
      <c r="W1000" s="112" t="s">
        <v>33208</v>
      </c>
      <c r="X1000" s="110">
        <v>1958</v>
      </c>
      <c r="Y1000" s="83">
        <v>24678.18</v>
      </c>
      <c r="Z1000" s="81" t="s">
        <v>33209</v>
      </c>
      <c r="BH1000" s="85"/>
      <c r="BI1000" s="86"/>
      <c r="BJ1000" s="804"/>
      <c r="BK1000" s="805"/>
      <c r="BL1000" s="687"/>
      <c r="BM1000" s="806"/>
      <c r="BN1000" s="807"/>
      <c r="BO1000" s="808"/>
      <c r="BP1000" s="809"/>
      <c r="BQ1000" s="810"/>
    </row>
    <row r="1001" spans="1:69">
      <c r="A1001" s="1">
        <v>1</v>
      </c>
      <c r="B1001" s="20">
        <v>2</v>
      </c>
      <c r="C1001" s="2" t="s">
        <v>589</v>
      </c>
      <c r="D1001" s="3" t="s">
        <v>4281</v>
      </c>
      <c r="E1001" s="2" t="s">
        <v>4282</v>
      </c>
      <c r="F1001" s="4">
        <v>1958</v>
      </c>
      <c r="G1001" s="5">
        <v>23496</v>
      </c>
      <c r="H1001" s="6"/>
      <c r="I1001" s="26">
        <v>45296</v>
      </c>
      <c r="J1001" s="27" t="s">
        <v>386</v>
      </c>
      <c r="K1001" s="28">
        <v>3</v>
      </c>
      <c r="L1001" s="7">
        <v>45289</v>
      </c>
      <c r="M1001" s="10" t="s">
        <v>72</v>
      </c>
      <c r="N1001" s="11" t="s">
        <v>73</v>
      </c>
      <c r="O1001" s="12" t="s">
        <v>52</v>
      </c>
      <c r="P1001" s="8" t="s">
        <v>74</v>
      </c>
      <c r="Q1001" s="66"/>
      <c r="R1001" s="13" t="s">
        <v>55</v>
      </c>
      <c r="S1001" s="14" t="s">
        <v>4283</v>
      </c>
      <c r="T1001" s="15"/>
      <c r="U1001" s="81" t="s">
        <v>4281</v>
      </c>
      <c r="V1001" s="111" t="s">
        <v>4284</v>
      </c>
      <c r="W1001" s="81" t="s">
        <v>4285</v>
      </c>
      <c r="X1001" s="17">
        <v>1958</v>
      </c>
      <c r="Y1001" s="18">
        <v>24728.73</v>
      </c>
      <c r="Z1001" s="81" t="s">
        <v>4286</v>
      </c>
      <c r="BH1001" s="825"/>
      <c r="BI1001" s="232"/>
      <c r="BJ1001" s="796"/>
      <c r="BK1001" s="797"/>
      <c r="BL1001" s="687"/>
      <c r="BM1001" s="799"/>
      <c r="BN1001" s="800"/>
      <c r="BO1001" s="801"/>
      <c r="BP1001" s="809"/>
      <c r="BQ1001" s="803"/>
    </row>
    <row r="1002" spans="1:69">
      <c r="A1002" s="1">
        <v>1</v>
      </c>
      <c r="B1002" s="20">
        <v>3</v>
      </c>
      <c r="C1002" s="2" t="s">
        <v>68</v>
      </c>
      <c r="D1002" s="22" t="s">
        <v>4287</v>
      </c>
      <c r="E1002" s="2" t="s">
        <v>4288</v>
      </c>
      <c r="F1002" s="4">
        <v>1960</v>
      </c>
      <c r="G1002" s="5">
        <v>23520</v>
      </c>
      <c r="H1002" s="6"/>
      <c r="I1002" s="26">
        <v>45296</v>
      </c>
      <c r="J1002" s="824" t="s">
        <v>3178</v>
      </c>
      <c r="K1002" s="28">
        <v>4</v>
      </c>
      <c r="L1002" s="7">
        <v>45290</v>
      </c>
      <c r="M1002" s="29"/>
      <c r="N1002" s="11" t="s">
        <v>95</v>
      </c>
      <c r="O1002" s="12" t="s">
        <v>52</v>
      </c>
      <c r="P1002" s="21" t="s">
        <v>83</v>
      </c>
      <c r="Q1002" s="49" t="s">
        <v>84</v>
      </c>
      <c r="R1002" s="13" t="s">
        <v>55</v>
      </c>
      <c r="S1002" s="14" t="s">
        <v>4289</v>
      </c>
      <c r="T1002" s="15"/>
      <c r="U1002" s="81" t="s">
        <v>33210</v>
      </c>
      <c r="V1002" s="81" t="s">
        <v>33211</v>
      </c>
      <c r="W1002" s="81" t="s">
        <v>33212</v>
      </c>
      <c r="X1002" s="82">
        <v>1960</v>
      </c>
      <c r="Y1002" s="83">
        <v>24500</v>
      </c>
      <c r="Z1002" s="81" t="s">
        <v>22576</v>
      </c>
      <c r="BH1002" s="825"/>
      <c r="BI1002" s="86"/>
      <c r="BJ1002" s="796"/>
      <c r="BK1002" s="797"/>
      <c r="BL1002" s="687"/>
      <c r="BM1002" s="799"/>
      <c r="BN1002" s="800"/>
      <c r="BO1002" s="85"/>
      <c r="BP1002" s="802"/>
      <c r="BQ1002" s="803"/>
    </row>
    <row r="1003" spans="1:69">
      <c r="A1003" s="1">
        <v>1</v>
      </c>
      <c r="B1003" s="20">
        <v>4</v>
      </c>
      <c r="C1003" s="2" t="s">
        <v>2783</v>
      </c>
      <c r="D1003" s="3" t="s">
        <v>22555</v>
      </c>
      <c r="E1003" s="2" t="s">
        <v>4291</v>
      </c>
      <c r="F1003" s="4">
        <v>1916</v>
      </c>
      <c r="G1003" s="5">
        <v>22992</v>
      </c>
      <c r="H1003" s="6"/>
      <c r="I1003" s="7">
        <v>45296</v>
      </c>
      <c r="J1003" s="824" t="s">
        <v>1873</v>
      </c>
      <c r="K1003" s="28">
        <v>1</v>
      </c>
      <c r="L1003" s="7">
        <v>45290</v>
      </c>
      <c r="M1003" s="29" t="s">
        <v>33213</v>
      </c>
      <c r="N1003" s="11" t="s">
        <v>1149</v>
      </c>
      <c r="O1003" s="12" t="s">
        <v>52</v>
      </c>
      <c r="P1003" s="8" t="s">
        <v>1150</v>
      </c>
      <c r="Q1003" s="49" t="s">
        <v>54</v>
      </c>
      <c r="R1003" s="13" t="s">
        <v>55</v>
      </c>
      <c r="S1003" s="14" t="s">
        <v>31376</v>
      </c>
      <c r="T1003" s="15"/>
      <c r="U1003" s="67" t="s">
        <v>33214</v>
      </c>
      <c r="V1003" s="67" t="s">
        <v>33203</v>
      </c>
      <c r="W1003" s="67" t="s">
        <v>22556</v>
      </c>
      <c r="X1003" s="68">
        <v>1916</v>
      </c>
      <c r="Y1003" s="69">
        <v>24179.919999999998</v>
      </c>
      <c r="Z1003" s="67" t="s">
        <v>33204</v>
      </c>
      <c r="BH1003" s="825"/>
      <c r="BI1003" s="232"/>
      <c r="BJ1003" s="796"/>
      <c r="BK1003" s="797"/>
      <c r="BL1003" s="688"/>
      <c r="BM1003" s="799"/>
      <c r="BN1003" s="800"/>
      <c r="BO1003" s="801"/>
      <c r="BP1003" s="802"/>
      <c r="BQ1003" s="803"/>
    </row>
    <row r="1004" spans="1:69">
      <c r="A1004" s="20">
        <v>1</v>
      </c>
      <c r="B1004" s="20">
        <v>5</v>
      </c>
      <c r="C1004" s="21" t="s">
        <v>59</v>
      </c>
      <c r="D1004" s="22" t="s">
        <v>4292</v>
      </c>
      <c r="E1004" s="116" t="s">
        <v>31377</v>
      </c>
      <c r="F1004" s="23">
        <v>1958</v>
      </c>
      <c r="G1004" s="24">
        <v>23496</v>
      </c>
      <c r="H1004" s="25"/>
      <c r="I1004" s="26">
        <v>45296</v>
      </c>
      <c r="J1004" s="27" t="s">
        <v>1883</v>
      </c>
      <c r="K1004" s="28">
        <v>3</v>
      </c>
      <c r="L1004" s="26">
        <v>45291</v>
      </c>
      <c r="M1004" s="29"/>
      <c r="N1004" s="30" t="s">
        <v>288</v>
      </c>
      <c r="O1004" s="31" t="s">
        <v>52</v>
      </c>
      <c r="P1004" s="32" t="s">
        <v>74</v>
      </c>
      <c r="Q1004" s="66" t="s">
        <v>54</v>
      </c>
      <c r="R1004" s="34" t="s">
        <v>55</v>
      </c>
      <c r="S1004" s="35" t="s">
        <v>4293</v>
      </c>
      <c r="T1004" s="36"/>
      <c r="U1004" s="81" t="s">
        <v>31378</v>
      </c>
      <c r="V1004" s="81" t="s">
        <v>33207</v>
      </c>
      <c r="W1004" s="81" t="s">
        <v>33215</v>
      </c>
      <c r="X1004" s="82">
        <v>1958</v>
      </c>
      <c r="Y1004" s="83">
        <v>24583.3</v>
      </c>
      <c r="Z1004" s="81" t="s">
        <v>22576</v>
      </c>
      <c r="BH1004" s="85"/>
      <c r="BI1004" s="86"/>
      <c r="BJ1004" s="804"/>
      <c r="BK1004" s="805"/>
      <c r="BL1004" s="687"/>
      <c r="BM1004" s="806"/>
      <c r="BN1004" s="807"/>
      <c r="BO1004" s="808"/>
      <c r="BP1004" s="809"/>
      <c r="BQ1004" s="810"/>
    </row>
    <row r="1005" spans="1:69">
      <c r="A1005" s="20">
        <v>1</v>
      </c>
      <c r="B1005" s="20">
        <v>6</v>
      </c>
      <c r="C1005" s="21" t="s">
        <v>589</v>
      </c>
      <c r="D1005" s="22" t="s">
        <v>4295</v>
      </c>
      <c r="E1005" s="21" t="s">
        <v>4296</v>
      </c>
      <c r="F1005" s="23">
        <v>1958</v>
      </c>
      <c r="G1005" s="24">
        <v>23496</v>
      </c>
      <c r="H1005" s="25"/>
      <c r="I1005" s="26">
        <v>45296</v>
      </c>
      <c r="J1005" s="27" t="s">
        <v>432</v>
      </c>
      <c r="K1005" s="28">
        <v>2</v>
      </c>
      <c r="L1005" s="26">
        <v>45292</v>
      </c>
      <c r="M1005" s="29" t="s">
        <v>798</v>
      </c>
      <c r="N1005" s="30" t="s">
        <v>152</v>
      </c>
      <c r="O1005" s="31" t="s">
        <v>52</v>
      </c>
      <c r="P1005" s="21" t="s">
        <v>153</v>
      </c>
      <c r="Q1005" s="66"/>
      <c r="R1005" s="34" t="s">
        <v>55</v>
      </c>
      <c r="S1005" s="35" t="s">
        <v>4297</v>
      </c>
      <c r="T1005" s="36"/>
      <c r="U1005" s="81" t="s">
        <v>4295</v>
      </c>
      <c r="V1005" s="81" t="s">
        <v>4284</v>
      </c>
      <c r="W1005" s="81" t="s">
        <v>4298</v>
      </c>
      <c r="X1005" s="82">
        <v>1958</v>
      </c>
      <c r="Y1005" s="83">
        <v>24583.33</v>
      </c>
      <c r="Z1005" s="81" t="s">
        <v>4286</v>
      </c>
      <c r="BH1005" s="85"/>
      <c r="BI1005" s="86"/>
      <c r="BJ1005" s="804"/>
      <c r="BK1005" s="805"/>
      <c r="BL1005" s="687"/>
      <c r="BM1005" s="806"/>
      <c r="BN1005" s="807"/>
      <c r="BO1005" s="85"/>
      <c r="BP1005" s="809"/>
      <c r="BQ1005" s="810"/>
    </row>
    <row r="1006" spans="1:69">
      <c r="A1006" s="20">
        <v>1</v>
      </c>
      <c r="B1006" s="20">
        <v>7</v>
      </c>
      <c r="C1006" s="21" t="s">
        <v>48</v>
      </c>
      <c r="D1006" s="22" t="s">
        <v>4299</v>
      </c>
      <c r="E1006" s="21" t="s">
        <v>4300</v>
      </c>
      <c r="F1006" s="23">
        <v>1950</v>
      </c>
      <c r="G1006" s="24">
        <v>23400</v>
      </c>
      <c r="H1006" s="25" t="s">
        <v>168</v>
      </c>
      <c r="I1006" s="26">
        <v>45296</v>
      </c>
      <c r="J1006" s="27" t="s">
        <v>436</v>
      </c>
      <c r="K1006" s="28">
        <v>1</v>
      </c>
      <c r="L1006" s="26">
        <v>45292</v>
      </c>
      <c r="M1006" s="29"/>
      <c r="N1006" s="30" t="s">
        <v>1670</v>
      </c>
      <c r="O1006" s="31" t="s">
        <v>52</v>
      </c>
      <c r="P1006" s="32" t="s">
        <v>1671</v>
      </c>
      <c r="Q1006" s="66" t="s">
        <v>54</v>
      </c>
      <c r="R1006" s="34" t="s">
        <v>55</v>
      </c>
      <c r="S1006" s="35" t="s">
        <v>4301</v>
      </c>
      <c r="T1006" s="36"/>
      <c r="U1006" s="81" t="s">
        <v>4299</v>
      </c>
      <c r="V1006" s="81" t="s">
        <v>1193</v>
      </c>
      <c r="W1006" s="81" t="s">
        <v>4302</v>
      </c>
      <c r="X1006" s="82">
        <v>1950</v>
      </c>
      <c r="Y1006" s="83">
        <v>24219</v>
      </c>
      <c r="Z1006" s="81" t="s">
        <v>4303</v>
      </c>
      <c r="BH1006" s="85"/>
      <c r="BI1006" s="86"/>
      <c r="BJ1006" s="804"/>
      <c r="BK1006" s="805"/>
      <c r="BL1006" s="687"/>
      <c r="BM1006" s="806"/>
      <c r="BN1006" s="807"/>
      <c r="BO1006" s="808"/>
      <c r="BP1006" s="809"/>
      <c r="BQ1006" s="810"/>
    </row>
    <row r="1007" spans="1:69">
      <c r="A1007" s="20">
        <v>1</v>
      </c>
      <c r="B1007" s="20">
        <v>2</v>
      </c>
      <c r="C1007" s="21" t="s">
        <v>589</v>
      </c>
      <c r="D1007" s="22" t="s">
        <v>4304</v>
      </c>
      <c r="E1007" s="21" t="s">
        <v>4305</v>
      </c>
      <c r="F1007" s="117">
        <v>1863</v>
      </c>
      <c r="G1007" s="24">
        <v>22356</v>
      </c>
      <c r="H1007" s="25"/>
      <c r="I1007" s="26">
        <v>45299</v>
      </c>
      <c r="J1007" s="27" t="s">
        <v>472</v>
      </c>
      <c r="K1007" s="28">
        <v>3</v>
      </c>
      <c r="L1007" s="7">
        <v>45289</v>
      </c>
      <c r="M1007" s="29" t="s">
        <v>136</v>
      </c>
      <c r="N1007" s="30" t="s">
        <v>73</v>
      </c>
      <c r="O1007" s="31" t="s">
        <v>52</v>
      </c>
      <c r="P1007" s="21" t="s">
        <v>74</v>
      </c>
      <c r="Q1007" s="66"/>
      <c r="R1007" s="34" t="s">
        <v>55</v>
      </c>
      <c r="S1007" s="35" t="s">
        <v>4283</v>
      </c>
      <c r="T1007" s="36"/>
      <c r="U1007" s="81" t="s">
        <v>4304</v>
      </c>
      <c r="V1007" s="81" t="s">
        <v>4284</v>
      </c>
      <c r="W1007" s="81" t="s">
        <v>4306</v>
      </c>
      <c r="X1007" s="82">
        <v>1863</v>
      </c>
      <c r="Y1007" s="83">
        <v>23390.67</v>
      </c>
      <c r="Z1007" s="81" t="s">
        <v>4286</v>
      </c>
      <c r="BH1007" s="85"/>
      <c r="BI1007" s="86"/>
      <c r="BJ1007" s="804"/>
      <c r="BK1007" s="805"/>
      <c r="BL1007" s="687"/>
      <c r="BM1007" s="806"/>
      <c r="BN1007" s="807"/>
      <c r="BO1007" s="85"/>
      <c r="BP1007" s="809"/>
      <c r="BQ1007" s="810"/>
    </row>
    <row r="1008" spans="1:69">
      <c r="A1008" s="20">
        <v>1</v>
      </c>
      <c r="B1008" s="20">
        <v>3</v>
      </c>
      <c r="C1008" s="21" t="s">
        <v>589</v>
      </c>
      <c r="D1008" s="22" t="s">
        <v>4307</v>
      </c>
      <c r="E1008" s="21" t="s">
        <v>4308</v>
      </c>
      <c r="F1008" s="23">
        <v>1958</v>
      </c>
      <c r="G1008" s="24">
        <v>23496</v>
      </c>
      <c r="H1008" s="25"/>
      <c r="I1008" s="26">
        <v>45299</v>
      </c>
      <c r="J1008" s="27" t="s">
        <v>476</v>
      </c>
      <c r="K1008" s="9">
        <v>4</v>
      </c>
      <c r="L1008" s="26">
        <v>45289</v>
      </c>
      <c r="M1008" s="29" t="s">
        <v>136</v>
      </c>
      <c r="N1008" s="30" t="s">
        <v>288</v>
      </c>
      <c r="O1008" s="31" t="s">
        <v>52</v>
      </c>
      <c r="P1008" s="32" t="s">
        <v>74</v>
      </c>
      <c r="Q1008" s="66"/>
      <c r="R1008" s="34" t="s">
        <v>55</v>
      </c>
      <c r="S1008" s="35" t="s">
        <v>4309</v>
      </c>
      <c r="T1008" s="36"/>
      <c r="U1008" s="81" t="s">
        <v>4307</v>
      </c>
      <c r="V1008" s="81" t="s">
        <v>4284</v>
      </c>
      <c r="W1008" s="81" t="s">
        <v>4310</v>
      </c>
      <c r="X1008" s="82">
        <v>1958</v>
      </c>
      <c r="Y1008" s="83">
        <v>24583.3</v>
      </c>
      <c r="Z1008" s="81" t="s">
        <v>4286</v>
      </c>
      <c r="BH1008" s="85"/>
      <c r="BI1008" s="86"/>
      <c r="BJ1008" s="804"/>
      <c r="BK1008" s="805"/>
      <c r="BL1008" s="687"/>
      <c r="BM1008" s="806"/>
      <c r="BN1008" s="807"/>
      <c r="BO1008" s="808"/>
      <c r="BP1008" s="809"/>
      <c r="BQ1008" s="810"/>
    </row>
    <row r="1009" spans="1:69">
      <c r="A1009" s="20">
        <v>1</v>
      </c>
      <c r="B1009" s="20">
        <v>4</v>
      </c>
      <c r="C1009" s="21" t="s">
        <v>271</v>
      </c>
      <c r="D1009" s="22" t="s">
        <v>4311</v>
      </c>
      <c r="E1009" s="21" t="s">
        <v>4312</v>
      </c>
      <c r="F1009" s="23">
        <v>1958</v>
      </c>
      <c r="G1009" s="24">
        <v>23496</v>
      </c>
      <c r="H1009" s="25"/>
      <c r="I1009" s="26">
        <v>45299</v>
      </c>
      <c r="J1009" s="27">
        <v>180</v>
      </c>
      <c r="K1009" s="28">
        <v>3</v>
      </c>
      <c r="L1009" s="26">
        <v>45290</v>
      </c>
      <c r="M1009" s="29" t="s">
        <v>176</v>
      </c>
      <c r="N1009" s="30" t="s">
        <v>73</v>
      </c>
      <c r="O1009" s="31" t="s">
        <v>52</v>
      </c>
      <c r="P1009" s="32" t="s">
        <v>74</v>
      </c>
      <c r="Q1009" s="66" t="s">
        <v>54</v>
      </c>
      <c r="R1009" s="34" t="s">
        <v>55</v>
      </c>
      <c r="S1009" s="35" t="s">
        <v>4313</v>
      </c>
      <c r="T1009" s="36"/>
      <c r="U1009" s="81" t="s">
        <v>22605</v>
      </c>
      <c r="V1009" s="81" t="s">
        <v>33216</v>
      </c>
      <c r="W1009" s="81" t="s">
        <v>33217</v>
      </c>
      <c r="X1009" s="82">
        <v>1958</v>
      </c>
      <c r="Y1009" s="83">
        <v>24483.87</v>
      </c>
      <c r="Z1009" s="81" t="s">
        <v>33218</v>
      </c>
      <c r="BH1009" s="85"/>
      <c r="BI1009" s="86"/>
      <c r="BJ1009" s="804"/>
      <c r="BK1009" s="805"/>
      <c r="BL1009" s="687"/>
      <c r="BM1009" s="806"/>
      <c r="BN1009" s="807"/>
      <c r="BO1009" s="808"/>
      <c r="BP1009" s="809"/>
      <c r="BQ1009" s="810"/>
    </row>
    <row r="1010" spans="1:69">
      <c r="A1010" s="20">
        <v>1</v>
      </c>
      <c r="B1010" s="20">
        <v>5</v>
      </c>
      <c r="C1010" s="21" t="s">
        <v>145</v>
      </c>
      <c r="D1010" s="22" t="s">
        <v>4314</v>
      </c>
      <c r="E1010" s="21" t="s">
        <v>4315</v>
      </c>
      <c r="F1010" s="23">
        <v>1568</v>
      </c>
      <c r="G1010" s="24">
        <v>23520</v>
      </c>
      <c r="H1010" s="25"/>
      <c r="I1010" s="26">
        <v>45299</v>
      </c>
      <c r="J1010" s="824">
        <v>30</v>
      </c>
      <c r="K1010" s="28">
        <v>3</v>
      </c>
      <c r="L1010" s="7">
        <v>45292</v>
      </c>
      <c r="M1010" s="29" t="s">
        <v>30819</v>
      </c>
      <c r="N1010" s="30" t="s">
        <v>95</v>
      </c>
      <c r="O1010" s="31" t="s">
        <v>52</v>
      </c>
      <c r="P1010" s="21" t="s">
        <v>112</v>
      </c>
      <c r="Q1010" s="66" t="s">
        <v>84</v>
      </c>
      <c r="R1010" s="34" t="s">
        <v>55</v>
      </c>
      <c r="S1010" s="35" t="s">
        <v>4316</v>
      </c>
      <c r="T1010" s="36"/>
      <c r="U1010" s="81" t="s">
        <v>4314</v>
      </c>
      <c r="V1010" s="81" t="s">
        <v>4317</v>
      </c>
      <c r="W1010" s="81" t="s">
        <v>4318</v>
      </c>
      <c r="X1010" s="82">
        <v>1568</v>
      </c>
      <c r="Y1010" s="83">
        <v>24304</v>
      </c>
      <c r="Z1010" s="81" t="s">
        <v>4319</v>
      </c>
      <c r="BH1010" s="85"/>
      <c r="BI1010" s="86"/>
      <c r="BJ1010" s="804"/>
      <c r="BK1010" s="805"/>
      <c r="BL1010" s="687"/>
      <c r="BM1010" s="806"/>
      <c r="BN1010" s="807"/>
      <c r="BO1010" s="85"/>
      <c r="BP1010" s="809"/>
      <c r="BQ1010" s="810"/>
    </row>
    <row r="1011" spans="1:69">
      <c r="A1011" s="20">
        <v>1</v>
      </c>
      <c r="B1011" s="20">
        <v>6</v>
      </c>
      <c r="C1011" s="21" t="s">
        <v>402</v>
      </c>
      <c r="D1011" s="22" t="s">
        <v>4320</v>
      </c>
      <c r="E1011" s="21" t="s">
        <v>4321</v>
      </c>
      <c r="F1011" s="23">
        <v>1916</v>
      </c>
      <c r="G1011" s="24">
        <v>22992</v>
      </c>
      <c r="H1011" s="25"/>
      <c r="I1011" s="26">
        <v>45299</v>
      </c>
      <c r="J1011" s="27" t="s">
        <v>492</v>
      </c>
      <c r="K1011" s="28">
        <v>4</v>
      </c>
      <c r="L1011" s="26">
        <v>45292</v>
      </c>
      <c r="M1011" s="29"/>
      <c r="N1011" s="30" t="s">
        <v>640</v>
      </c>
      <c r="O1011" s="31" t="s">
        <v>52</v>
      </c>
      <c r="P1011" s="21" t="s">
        <v>407</v>
      </c>
      <c r="Q1011" s="66" t="s">
        <v>84</v>
      </c>
      <c r="R1011" s="34" t="s">
        <v>55</v>
      </c>
      <c r="S1011" s="35" t="s">
        <v>4322</v>
      </c>
      <c r="T1011" s="36"/>
      <c r="U1011" s="81" t="s">
        <v>33219</v>
      </c>
      <c r="V1011" s="81" t="s">
        <v>22570</v>
      </c>
      <c r="W1011" s="81" t="s">
        <v>33220</v>
      </c>
      <c r="X1011" s="82">
        <v>1916</v>
      </c>
      <c r="Y1011" s="83">
        <v>24480.07</v>
      </c>
      <c r="Z1011" s="81" t="s">
        <v>22576</v>
      </c>
      <c r="BH1011" s="85"/>
      <c r="BI1011" s="86"/>
      <c r="BJ1011" s="804"/>
      <c r="BK1011" s="805"/>
      <c r="BL1011" s="687"/>
      <c r="BM1011" s="806"/>
      <c r="BN1011" s="807"/>
      <c r="BO1011" s="85"/>
      <c r="BP1011" s="809"/>
      <c r="BQ1011" s="810"/>
    </row>
    <row r="1012" spans="1:69">
      <c r="A1012" s="20">
        <v>1</v>
      </c>
      <c r="B1012" s="20">
        <v>7</v>
      </c>
      <c r="C1012" s="21" t="s">
        <v>402</v>
      </c>
      <c r="D1012" s="22" t="s">
        <v>4324</v>
      </c>
      <c r="E1012" s="21" t="s">
        <v>4325</v>
      </c>
      <c r="F1012" s="23">
        <v>1916</v>
      </c>
      <c r="G1012" s="24">
        <v>22992</v>
      </c>
      <c r="H1012" s="25"/>
      <c r="I1012" s="26">
        <v>45299</v>
      </c>
      <c r="J1012" s="27" t="s">
        <v>504</v>
      </c>
      <c r="K1012" s="28">
        <v>2</v>
      </c>
      <c r="L1012" s="26">
        <v>45292</v>
      </c>
      <c r="M1012" s="29"/>
      <c r="N1012" s="30" t="s">
        <v>640</v>
      </c>
      <c r="O1012" s="31" t="s">
        <v>52</v>
      </c>
      <c r="P1012" s="32" t="s">
        <v>407</v>
      </c>
      <c r="Q1012" s="66" t="s">
        <v>84</v>
      </c>
      <c r="R1012" s="34" t="s">
        <v>55</v>
      </c>
      <c r="S1012" s="35" t="s">
        <v>4326</v>
      </c>
      <c r="T1012" s="36"/>
      <c r="U1012" s="81" t="s">
        <v>33221</v>
      </c>
      <c r="V1012" s="81" t="s">
        <v>33207</v>
      </c>
      <c r="W1012" s="81" t="s">
        <v>33222</v>
      </c>
      <c r="X1012" s="82">
        <v>1916</v>
      </c>
      <c r="Y1012" s="83">
        <v>24464.6</v>
      </c>
      <c r="Z1012" s="81" t="s">
        <v>33209</v>
      </c>
      <c r="BH1012" s="85"/>
      <c r="BI1012" s="86"/>
      <c r="BJ1012" s="804"/>
      <c r="BK1012" s="805"/>
      <c r="BL1012" s="687"/>
      <c r="BM1012" s="806"/>
      <c r="BN1012" s="807"/>
      <c r="BO1012" s="808"/>
      <c r="BP1012" s="809"/>
      <c r="BQ1012" s="810"/>
    </row>
    <row r="1013" spans="1:69">
      <c r="A1013" s="20">
        <v>1</v>
      </c>
      <c r="B1013" s="20">
        <v>8</v>
      </c>
      <c r="C1013" s="21" t="s">
        <v>145</v>
      </c>
      <c r="D1013" s="22" t="s">
        <v>4327</v>
      </c>
      <c r="E1013" s="21" t="s">
        <v>4328</v>
      </c>
      <c r="F1013" s="23">
        <v>1953</v>
      </c>
      <c r="G1013" s="24">
        <v>23436</v>
      </c>
      <c r="H1013" s="25"/>
      <c r="I1013" s="26">
        <v>45299</v>
      </c>
      <c r="J1013" s="27">
        <v>88</v>
      </c>
      <c r="K1013" s="28">
        <v>3</v>
      </c>
      <c r="L1013" s="26">
        <v>45295</v>
      </c>
      <c r="M1013" s="29"/>
      <c r="N1013" s="30" t="s">
        <v>312</v>
      </c>
      <c r="O1013" s="31" t="s">
        <v>52</v>
      </c>
      <c r="P1013" s="32" t="s">
        <v>33223</v>
      </c>
      <c r="Q1013" s="66" t="s">
        <v>84</v>
      </c>
      <c r="R1013" s="34" t="s">
        <v>55</v>
      </c>
      <c r="S1013" s="35" t="s">
        <v>4330</v>
      </c>
      <c r="T1013" s="36"/>
      <c r="U1013" s="81" t="s">
        <v>4327</v>
      </c>
      <c r="V1013" s="81" t="s">
        <v>2396</v>
      </c>
      <c r="W1013" s="81" t="s">
        <v>4331</v>
      </c>
      <c r="X1013" s="82">
        <v>1953</v>
      </c>
      <c r="Y1013" s="83">
        <v>24982.776000000002</v>
      </c>
      <c r="Z1013" s="81" t="s">
        <v>4319</v>
      </c>
      <c r="BH1013" s="85"/>
      <c r="BI1013" s="86"/>
      <c r="BJ1013" s="804"/>
      <c r="BK1013" s="805"/>
      <c r="BL1013" s="687"/>
      <c r="BM1013" s="806"/>
      <c r="BN1013" s="807"/>
      <c r="BO1013" s="808"/>
      <c r="BP1013" s="809"/>
      <c r="BQ1013" s="810"/>
    </row>
    <row r="1014" spans="1:69">
      <c r="A1014" s="20">
        <v>1</v>
      </c>
      <c r="B1014" s="20">
        <v>9</v>
      </c>
      <c r="C1014" s="2" t="s">
        <v>103</v>
      </c>
      <c r="D1014" s="3" t="s">
        <v>4332</v>
      </c>
      <c r="E1014" s="2" t="s">
        <v>4333</v>
      </c>
      <c r="F1014" s="4">
        <v>1875</v>
      </c>
      <c r="G1014" s="5">
        <v>22500</v>
      </c>
      <c r="H1014" s="6"/>
      <c r="I1014" s="7">
        <v>45299</v>
      </c>
      <c r="J1014" s="76" t="s">
        <v>544</v>
      </c>
      <c r="K1014" s="9">
        <v>4</v>
      </c>
      <c r="L1014" s="7">
        <v>45295</v>
      </c>
      <c r="M1014" s="10"/>
      <c r="N1014" s="11" t="s">
        <v>234</v>
      </c>
      <c r="O1014" s="12" t="s">
        <v>52</v>
      </c>
      <c r="P1014" s="8" t="s">
        <v>4334</v>
      </c>
      <c r="Q1014" s="49" t="s">
        <v>54</v>
      </c>
      <c r="R1014" s="13" t="s">
        <v>55</v>
      </c>
      <c r="S1014" s="14" t="s">
        <v>4335</v>
      </c>
      <c r="T1014" s="15"/>
      <c r="U1014" s="16" t="s">
        <v>4332</v>
      </c>
      <c r="V1014" s="118" t="s">
        <v>2396</v>
      </c>
      <c r="W1014" s="113" t="s">
        <v>4336</v>
      </c>
      <c r="X1014" s="119">
        <v>1875</v>
      </c>
      <c r="Y1014" s="18">
        <v>23715</v>
      </c>
      <c r="Z1014" s="16" t="s">
        <v>4319</v>
      </c>
      <c r="BH1014" s="825"/>
      <c r="BI1014" s="232"/>
      <c r="BJ1014" s="796"/>
      <c r="BK1014" s="797"/>
      <c r="BL1014" s="688"/>
      <c r="BM1014" s="799"/>
      <c r="BN1014" s="800"/>
      <c r="BO1014" s="801"/>
      <c r="BP1014" s="802"/>
      <c r="BQ1014" s="803"/>
    </row>
    <row r="1015" spans="1:69" ht="22.5">
      <c r="A1015" s="20">
        <v>1</v>
      </c>
      <c r="B1015" s="20">
        <v>10</v>
      </c>
      <c r="C1015" s="21" t="s">
        <v>130</v>
      </c>
      <c r="D1015" s="22" t="s">
        <v>4337</v>
      </c>
      <c r="E1015" s="21" t="s">
        <v>4338</v>
      </c>
      <c r="F1015" s="23">
        <v>1920</v>
      </c>
      <c r="G1015" s="5">
        <v>23040</v>
      </c>
      <c r="H1015" s="25"/>
      <c r="I1015" s="26">
        <v>45299</v>
      </c>
      <c r="J1015" s="27" t="s">
        <v>548</v>
      </c>
      <c r="K1015" s="28">
        <v>1</v>
      </c>
      <c r="L1015" s="26">
        <v>45296</v>
      </c>
      <c r="M1015" s="29"/>
      <c r="N1015" s="11" t="s">
        <v>33224</v>
      </c>
      <c r="O1015" s="31" t="s">
        <v>52</v>
      </c>
      <c r="P1015" s="32" t="s">
        <v>33225</v>
      </c>
      <c r="Q1015" s="66" t="s">
        <v>54</v>
      </c>
      <c r="R1015" s="34" t="s">
        <v>33226</v>
      </c>
      <c r="S1015" s="35" t="s">
        <v>33227</v>
      </c>
      <c r="T1015" s="36"/>
      <c r="U1015" s="81" t="s">
        <v>4337</v>
      </c>
      <c r="V1015" s="81" t="s">
        <v>2838</v>
      </c>
      <c r="W1015" s="81" t="s">
        <v>4339</v>
      </c>
      <c r="X1015" s="82">
        <v>1920</v>
      </c>
      <c r="Y1015" s="83">
        <v>24000</v>
      </c>
      <c r="Z1015" s="81" t="s">
        <v>4319</v>
      </c>
      <c r="BH1015" s="85"/>
      <c r="BI1015" s="86"/>
      <c r="BJ1015" s="804"/>
      <c r="BK1015" s="805"/>
      <c r="BL1015" s="687"/>
      <c r="BM1015" s="799"/>
      <c r="BN1015" s="807"/>
      <c r="BO1015" s="808"/>
      <c r="BP1015" s="809"/>
      <c r="BQ1015" s="810"/>
    </row>
    <row r="1016" spans="1:69">
      <c r="A1016" s="20">
        <v>1</v>
      </c>
      <c r="B1016" s="20">
        <v>11</v>
      </c>
      <c r="C1016" s="21" t="s">
        <v>48</v>
      </c>
      <c r="D1016" s="22" t="s">
        <v>4340</v>
      </c>
      <c r="E1016" s="21" t="s">
        <v>4341</v>
      </c>
      <c r="F1016" s="23">
        <v>1985</v>
      </c>
      <c r="G1016" s="24">
        <v>23820</v>
      </c>
      <c r="H1016" s="25" t="s">
        <v>51</v>
      </c>
      <c r="I1016" s="26">
        <v>45299</v>
      </c>
      <c r="J1016" s="27" t="s">
        <v>397</v>
      </c>
      <c r="K1016" s="28">
        <v>2</v>
      </c>
      <c r="L1016" s="26">
        <v>45296</v>
      </c>
      <c r="M1016" s="29"/>
      <c r="N1016" s="30" t="s">
        <v>181</v>
      </c>
      <c r="O1016" s="31" t="s">
        <v>52</v>
      </c>
      <c r="P1016" s="32" t="s">
        <v>186</v>
      </c>
      <c r="Q1016" s="66" t="s">
        <v>54</v>
      </c>
      <c r="R1016" s="34" t="s">
        <v>55</v>
      </c>
      <c r="S1016" s="35" t="s">
        <v>4342</v>
      </c>
      <c r="T1016" s="36"/>
      <c r="U1016" s="81" t="s">
        <v>4340</v>
      </c>
      <c r="V1016" s="81" t="s">
        <v>2396</v>
      </c>
      <c r="W1016" s="81" t="s">
        <v>4343</v>
      </c>
      <c r="X1016" s="82">
        <v>1985</v>
      </c>
      <c r="Y1016" s="83">
        <v>24796.62</v>
      </c>
      <c r="Z1016" s="81" t="s">
        <v>4319</v>
      </c>
      <c r="BH1016" s="85"/>
      <c r="BI1016" s="86"/>
      <c r="BJ1016" s="804"/>
      <c r="BK1016" s="805"/>
      <c r="BL1016" s="687"/>
      <c r="BM1016" s="806"/>
      <c r="BN1016" s="807"/>
      <c r="BO1016" s="808"/>
      <c r="BP1016" s="809"/>
      <c r="BQ1016" s="810"/>
    </row>
    <row r="1017" spans="1:69">
      <c r="A1017" s="20">
        <v>1</v>
      </c>
      <c r="B1017" s="20">
        <v>6</v>
      </c>
      <c r="C1017" s="22" t="s">
        <v>4344</v>
      </c>
      <c r="D1017" s="2" t="s">
        <v>4345</v>
      </c>
      <c r="E1017" s="21" t="s">
        <v>4346</v>
      </c>
      <c r="F1017" s="23">
        <v>1875</v>
      </c>
      <c r="G1017" s="24">
        <v>22500</v>
      </c>
      <c r="H1017" s="25"/>
      <c r="I1017" s="26">
        <v>45299</v>
      </c>
      <c r="J1017" s="27" t="s">
        <v>468</v>
      </c>
      <c r="K1017" s="28">
        <v>2</v>
      </c>
      <c r="L1017" s="26">
        <v>44930</v>
      </c>
      <c r="M1017" s="29"/>
      <c r="N1017" s="2" t="s">
        <v>234</v>
      </c>
      <c r="O1017" s="31" t="s">
        <v>52</v>
      </c>
      <c r="P1017" s="32" t="s">
        <v>1107</v>
      </c>
      <c r="Q1017" s="66" t="s">
        <v>54</v>
      </c>
      <c r="R1017" s="34" t="s">
        <v>55</v>
      </c>
      <c r="S1017" s="35" t="s">
        <v>4347</v>
      </c>
      <c r="T1017" s="36"/>
      <c r="U1017" s="81" t="s">
        <v>4345</v>
      </c>
      <c r="V1017" s="81" t="s">
        <v>2396</v>
      </c>
      <c r="W1017" s="81" t="s">
        <v>4348</v>
      </c>
      <c r="X1017" s="82">
        <v>1875</v>
      </c>
      <c r="Y1017" s="83">
        <v>23715</v>
      </c>
      <c r="Z1017" s="81" t="s">
        <v>4319</v>
      </c>
      <c r="BH1017" s="86"/>
      <c r="BI1017" s="825"/>
      <c r="BJ1017" s="804"/>
      <c r="BK1017" s="805"/>
      <c r="BL1017" s="687"/>
      <c r="BM1017" s="825"/>
      <c r="BN1017" s="807"/>
      <c r="BO1017" s="808"/>
      <c r="BP1017" s="809"/>
      <c r="BQ1017" s="810"/>
    </row>
    <row r="1018" spans="1:69">
      <c r="A1018" s="20">
        <v>0</v>
      </c>
      <c r="B1018" s="20">
        <v>2</v>
      </c>
      <c r="C1018" s="73" t="s">
        <v>68</v>
      </c>
      <c r="D1018" s="22" t="s">
        <v>4349</v>
      </c>
      <c r="E1018" s="21" t="s">
        <v>4350</v>
      </c>
      <c r="F1018" s="23">
        <v>1960</v>
      </c>
      <c r="G1018" s="24">
        <v>23520</v>
      </c>
      <c r="H1018" s="25"/>
      <c r="I1018" s="26">
        <v>45300</v>
      </c>
      <c r="J1018" s="27" t="s">
        <v>483</v>
      </c>
      <c r="K1018" s="28">
        <v>2</v>
      </c>
      <c r="L1018" s="26">
        <v>45290</v>
      </c>
      <c r="M1018" s="29"/>
      <c r="N1018" s="30" t="s">
        <v>95</v>
      </c>
      <c r="O1018" s="31" t="s">
        <v>52</v>
      </c>
      <c r="P1018" s="32" t="s">
        <v>83</v>
      </c>
      <c r="Q1018" s="66" t="s">
        <v>84</v>
      </c>
      <c r="R1018" s="34" t="s">
        <v>55</v>
      </c>
      <c r="S1018" s="35" t="s">
        <v>4351</v>
      </c>
      <c r="T1018" s="36"/>
      <c r="U1018" s="81" t="s">
        <v>4349</v>
      </c>
      <c r="V1018" s="111" t="s">
        <v>2396</v>
      </c>
      <c r="W1018" s="112" t="s">
        <v>4352</v>
      </c>
      <c r="X1018" s="119">
        <v>1960</v>
      </c>
      <c r="Y1018" s="18">
        <v>24500</v>
      </c>
      <c r="Z1018" s="81" t="s">
        <v>4319</v>
      </c>
      <c r="BH1018" s="811"/>
      <c r="BI1018" s="86"/>
      <c r="BJ1018" s="804"/>
      <c r="BK1018" s="805"/>
      <c r="BL1018" s="687"/>
      <c r="BM1018" s="806"/>
      <c r="BN1018" s="807"/>
      <c r="BO1018" s="808"/>
      <c r="BP1018" s="809"/>
      <c r="BQ1018" s="810"/>
    </row>
    <row r="1019" spans="1:69">
      <c r="A1019" s="20">
        <v>0</v>
      </c>
      <c r="B1019" s="20">
        <v>3</v>
      </c>
      <c r="C1019" s="21" t="s">
        <v>275</v>
      </c>
      <c r="D1019" s="22" t="s">
        <v>4353</v>
      </c>
      <c r="E1019" s="21" t="s">
        <v>4354</v>
      </c>
      <c r="F1019" s="23">
        <v>1939</v>
      </c>
      <c r="G1019" s="5">
        <v>23268</v>
      </c>
      <c r="H1019" s="25"/>
      <c r="I1019" s="26">
        <v>45300</v>
      </c>
      <c r="J1019" s="43">
        <v>8</v>
      </c>
      <c r="K1019" s="28">
        <v>2</v>
      </c>
      <c r="L1019" s="26">
        <v>45294</v>
      </c>
      <c r="M1019" s="44" t="s">
        <v>176</v>
      </c>
      <c r="N1019" s="11" t="s">
        <v>73</v>
      </c>
      <c r="O1019" s="31" t="s">
        <v>52</v>
      </c>
      <c r="P1019" s="32" t="s">
        <v>74</v>
      </c>
      <c r="Q1019" s="66" t="s">
        <v>54</v>
      </c>
      <c r="R1019" s="34" t="s">
        <v>55</v>
      </c>
      <c r="S1019" s="35" t="s">
        <v>3610</v>
      </c>
      <c r="T1019" s="36"/>
      <c r="U1019" s="81" t="s">
        <v>4353</v>
      </c>
      <c r="V1019" s="111" t="s">
        <v>4355</v>
      </c>
      <c r="W1019" s="81" t="s">
        <v>4356</v>
      </c>
      <c r="X1019" s="82">
        <v>1939</v>
      </c>
      <c r="Y1019" s="83">
        <v>24190.55</v>
      </c>
      <c r="Z1019" s="81" t="s">
        <v>4357</v>
      </c>
      <c r="BH1019" s="85"/>
      <c r="BI1019" s="86"/>
      <c r="BJ1019" s="804"/>
      <c r="BK1019" s="805"/>
      <c r="BL1019" s="687"/>
      <c r="BM1019" s="799"/>
      <c r="BN1019" s="807"/>
      <c r="BO1019" s="808"/>
      <c r="BP1019" s="809"/>
      <c r="BQ1019" s="810"/>
    </row>
    <row r="1020" spans="1:69">
      <c r="A1020" s="1">
        <v>0</v>
      </c>
      <c r="B1020" s="20">
        <v>4</v>
      </c>
      <c r="C1020" s="2" t="s">
        <v>275</v>
      </c>
      <c r="D1020" s="3" t="s">
        <v>4358</v>
      </c>
      <c r="E1020" s="2" t="s">
        <v>4359</v>
      </c>
      <c r="F1020" s="4">
        <v>1980</v>
      </c>
      <c r="G1020" s="5">
        <v>23760</v>
      </c>
      <c r="H1020" s="6"/>
      <c r="I1020" s="26">
        <v>45300</v>
      </c>
      <c r="J1020" s="76" t="s">
        <v>3251</v>
      </c>
      <c r="K1020" s="9">
        <v>2</v>
      </c>
      <c r="L1020" s="26">
        <v>45294</v>
      </c>
      <c r="M1020" s="10"/>
      <c r="N1020" s="11" t="s">
        <v>181</v>
      </c>
      <c r="O1020" s="31" t="s">
        <v>52</v>
      </c>
      <c r="P1020" s="32" t="s">
        <v>186</v>
      </c>
      <c r="Q1020" s="49" t="s">
        <v>54</v>
      </c>
      <c r="R1020" s="34" t="s">
        <v>55</v>
      </c>
      <c r="S1020" s="14" t="s">
        <v>4130</v>
      </c>
      <c r="T1020" s="15"/>
      <c r="U1020" s="81" t="s">
        <v>4358</v>
      </c>
      <c r="V1020" s="81" t="s">
        <v>4355</v>
      </c>
      <c r="W1020" s="81" t="s">
        <v>4360</v>
      </c>
      <c r="X1020" s="82">
        <v>1980</v>
      </c>
      <c r="Y1020" s="83">
        <v>24948</v>
      </c>
      <c r="Z1020" s="81" t="s">
        <v>4357</v>
      </c>
      <c r="BH1020" s="825"/>
      <c r="BI1020" s="232"/>
      <c r="BJ1020" s="796"/>
      <c r="BK1020" s="797"/>
      <c r="BL1020" s="687"/>
      <c r="BM1020" s="799"/>
      <c r="BN1020" s="807"/>
      <c r="BO1020" s="808"/>
      <c r="BP1020" s="802"/>
      <c r="BQ1020" s="810"/>
    </row>
    <row r="1021" spans="1:69">
      <c r="A1021" s="20">
        <v>0</v>
      </c>
      <c r="B1021" s="20">
        <v>40</v>
      </c>
      <c r="C1021" s="21" t="s">
        <v>48</v>
      </c>
      <c r="D1021" s="22" t="s">
        <v>4361</v>
      </c>
      <c r="E1021" s="21" t="s">
        <v>4362</v>
      </c>
      <c r="F1021" s="117">
        <v>1916</v>
      </c>
      <c r="G1021" s="24">
        <v>22992</v>
      </c>
      <c r="H1021" s="25" t="s">
        <v>168</v>
      </c>
      <c r="I1021" s="26">
        <v>45300</v>
      </c>
      <c r="J1021" s="27" t="s">
        <v>446</v>
      </c>
      <c r="K1021" s="28">
        <v>4</v>
      </c>
      <c r="L1021" s="7">
        <v>45300</v>
      </c>
      <c r="M1021" s="29"/>
      <c r="N1021" s="30" t="s">
        <v>406</v>
      </c>
      <c r="O1021" s="31" t="s">
        <v>52</v>
      </c>
      <c r="P1021" s="21" t="s">
        <v>407</v>
      </c>
      <c r="Q1021" s="66" t="s">
        <v>84</v>
      </c>
      <c r="R1021" s="34" t="s">
        <v>55</v>
      </c>
      <c r="S1021" s="35" t="s">
        <v>4363</v>
      </c>
      <c r="T1021" s="36"/>
      <c r="U1021" s="81" t="s">
        <v>4361</v>
      </c>
      <c r="V1021" s="81" t="s">
        <v>4364</v>
      </c>
      <c r="W1021" s="81" t="s">
        <v>4365</v>
      </c>
      <c r="X1021" s="82">
        <v>1916</v>
      </c>
      <c r="Y1021" s="83">
        <v>24509.47</v>
      </c>
      <c r="Z1021" s="81" t="s">
        <v>22656</v>
      </c>
      <c r="BH1021" s="85"/>
      <c r="BI1021" s="86"/>
      <c r="BJ1021" s="804"/>
      <c r="BK1021" s="805"/>
      <c r="BL1021" s="687"/>
      <c r="BM1021" s="806"/>
      <c r="BN1021" s="807"/>
      <c r="BO1021" s="85"/>
      <c r="BP1021" s="809"/>
      <c r="BQ1021" s="810"/>
    </row>
    <row r="1022" spans="1:69">
      <c r="A1022" s="20">
        <v>0</v>
      </c>
      <c r="B1022" s="20">
        <v>5</v>
      </c>
      <c r="C1022" s="21" t="s">
        <v>4367</v>
      </c>
      <c r="D1022" s="22" t="s">
        <v>4368</v>
      </c>
      <c r="E1022" s="21" t="s">
        <v>4369</v>
      </c>
      <c r="F1022" s="23">
        <v>1917</v>
      </c>
      <c r="G1022" s="24">
        <v>23004</v>
      </c>
      <c r="H1022" s="25"/>
      <c r="I1022" s="26">
        <v>45300</v>
      </c>
      <c r="J1022" s="27" t="s">
        <v>3256</v>
      </c>
      <c r="K1022" s="28">
        <v>3</v>
      </c>
      <c r="L1022" s="26" t="s">
        <v>33228</v>
      </c>
      <c r="M1022" s="29"/>
      <c r="N1022" s="30" t="s">
        <v>95</v>
      </c>
      <c r="O1022" s="31" t="s">
        <v>52</v>
      </c>
      <c r="P1022" s="32" t="s">
        <v>83</v>
      </c>
      <c r="Q1022" s="66" t="s">
        <v>30277</v>
      </c>
      <c r="R1022" s="34" t="s">
        <v>55</v>
      </c>
      <c r="S1022" s="35" t="s">
        <v>4370</v>
      </c>
      <c r="T1022" s="36"/>
      <c r="U1022" s="81" t="s">
        <v>4368</v>
      </c>
      <c r="V1022" s="81" t="s">
        <v>4317</v>
      </c>
      <c r="W1022" s="81" t="s">
        <v>4371</v>
      </c>
      <c r="X1022" s="17">
        <v>1917</v>
      </c>
      <c r="Y1022" s="18">
        <v>23962.5</v>
      </c>
      <c r="Z1022" s="16" t="s">
        <v>4319</v>
      </c>
      <c r="BH1022" s="85"/>
      <c r="BI1022" s="86"/>
      <c r="BJ1022" s="804"/>
      <c r="BK1022" s="805"/>
      <c r="BL1022" s="687"/>
      <c r="BM1022" s="806"/>
      <c r="BN1022" s="807"/>
      <c r="BO1022" s="808"/>
      <c r="BP1022" s="809"/>
      <c r="BQ1022" s="810"/>
    </row>
    <row r="1023" spans="1:69">
      <c r="A1023" s="20">
        <v>2</v>
      </c>
      <c r="B1023" s="20">
        <v>1</v>
      </c>
      <c r="C1023" s="2" t="s">
        <v>4367</v>
      </c>
      <c r="D1023" s="22" t="s">
        <v>4372</v>
      </c>
      <c r="E1023" s="21" t="s">
        <v>4373</v>
      </c>
      <c r="F1023" s="23">
        <v>1917</v>
      </c>
      <c r="G1023" s="24">
        <v>23004</v>
      </c>
      <c r="H1023" s="25"/>
      <c r="I1023" s="26">
        <v>45301</v>
      </c>
      <c r="J1023" s="27" t="s">
        <v>1988</v>
      </c>
      <c r="K1023" s="28">
        <v>4</v>
      </c>
      <c r="L1023" s="26">
        <v>44934</v>
      </c>
      <c r="M1023" s="29"/>
      <c r="N1023" s="30" t="s">
        <v>95</v>
      </c>
      <c r="O1023" s="31" t="s">
        <v>52</v>
      </c>
      <c r="P1023" s="8" t="s">
        <v>83</v>
      </c>
      <c r="Q1023" s="66" t="s">
        <v>33229</v>
      </c>
      <c r="R1023" s="34" t="s">
        <v>55</v>
      </c>
      <c r="S1023" s="35" t="s">
        <v>4374</v>
      </c>
      <c r="T1023" s="36"/>
      <c r="U1023" s="81" t="s">
        <v>4372</v>
      </c>
      <c r="V1023" s="81" t="s">
        <v>4317</v>
      </c>
      <c r="W1023" s="81" t="s">
        <v>4375</v>
      </c>
      <c r="X1023" s="82">
        <v>1917</v>
      </c>
      <c r="Y1023" s="83">
        <v>23962.5</v>
      </c>
      <c r="Z1023" s="81" t="s">
        <v>4319</v>
      </c>
      <c r="BH1023" s="825"/>
      <c r="BI1023" s="86"/>
      <c r="BJ1023" s="804"/>
      <c r="BK1023" s="805"/>
      <c r="BL1023" s="687"/>
      <c r="BM1023" s="806"/>
      <c r="BN1023" s="807"/>
      <c r="BO1023" s="801"/>
      <c r="BP1023" s="809"/>
      <c r="BQ1023" s="810"/>
    </row>
    <row r="1024" spans="1:69">
      <c r="A1024" s="20">
        <v>2</v>
      </c>
      <c r="B1024" s="20">
        <v>2</v>
      </c>
      <c r="C1024" s="21" t="s">
        <v>145</v>
      </c>
      <c r="D1024" s="22" t="s">
        <v>4376</v>
      </c>
      <c r="E1024" s="21" t="s">
        <v>4377</v>
      </c>
      <c r="F1024" s="23">
        <v>1980</v>
      </c>
      <c r="G1024" s="24">
        <v>23760</v>
      </c>
      <c r="H1024" s="25"/>
      <c r="I1024" s="26">
        <v>45301</v>
      </c>
      <c r="J1024" s="27" t="s">
        <v>1926</v>
      </c>
      <c r="K1024" s="28">
        <v>1</v>
      </c>
      <c r="L1024" s="26">
        <v>45287</v>
      </c>
      <c r="M1024" s="29"/>
      <c r="N1024" s="30" t="s">
        <v>263</v>
      </c>
      <c r="O1024" s="31" t="s">
        <v>52</v>
      </c>
      <c r="P1024" s="32" t="s">
        <v>53</v>
      </c>
      <c r="Q1024" s="66" t="s">
        <v>54</v>
      </c>
      <c r="R1024" s="34" t="s">
        <v>55</v>
      </c>
      <c r="S1024" s="35" t="s">
        <v>4378</v>
      </c>
      <c r="T1024" s="36"/>
      <c r="U1024" s="81" t="s">
        <v>4376</v>
      </c>
      <c r="V1024" s="81" t="s">
        <v>2262</v>
      </c>
      <c r="W1024" s="81" t="s">
        <v>4379</v>
      </c>
      <c r="X1024" s="82">
        <v>1980</v>
      </c>
      <c r="Y1024" s="83">
        <v>24948</v>
      </c>
      <c r="Z1024" s="81" t="s">
        <v>4195</v>
      </c>
      <c r="BH1024" s="85"/>
      <c r="BI1024" s="86"/>
      <c r="BJ1024" s="804"/>
      <c r="BK1024" s="805"/>
      <c r="BL1024" s="687"/>
      <c r="BM1024" s="806"/>
      <c r="BN1024" s="807"/>
      <c r="BO1024" s="808"/>
      <c r="BP1024" s="809"/>
      <c r="BQ1024" s="810"/>
    </row>
    <row r="1025" spans="1:69">
      <c r="A1025" s="20">
        <v>2</v>
      </c>
      <c r="B1025" s="20">
        <v>3</v>
      </c>
      <c r="C1025" s="2" t="s">
        <v>59</v>
      </c>
      <c r="D1025" s="120" t="s">
        <v>4380</v>
      </c>
      <c r="E1025" s="2" t="s">
        <v>4381</v>
      </c>
      <c r="F1025" s="4">
        <v>1916</v>
      </c>
      <c r="G1025" s="5">
        <v>22992</v>
      </c>
      <c r="H1025" s="6"/>
      <c r="I1025" s="26">
        <v>45301</v>
      </c>
      <c r="J1025" s="76">
        <v>190</v>
      </c>
      <c r="K1025" s="9">
        <v>2</v>
      </c>
      <c r="L1025" s="7">
        <v>45293</v>
      </c>
      <c r="M1025" s="10" t="s">
        <v>157</v>
      </c>
      <c r="N1025" s="11" t="s">
        <v>73</v>
      </c>
      <c r="O1025" s="12" t="s">
        <v>52</v>
      </c>
      <c r="P1025" s="8" t="s">
        <v>74</v>
      </c>
      <c r="Q1025" s="49" t="s">
        <v>54</v>
      </c>
      <c r="R1025" s="13" t="s">
        <v>55</v>
      </c>
      <c r="S1025" s="14" t="s">
        <v>4382</v>
      </c>
      <c r="T1025" s="15"/>
      <c r="U1025" s="16" t="s">
        <v>4380</v>
      </c>
      <c r="V1025" s="16" t="s">
        <v>4364</v>
      </c>
      <c r="W1025" s="16" t="s">
        <v>4383</v>
      </c>
      <c r="X1025" s="17">
        <v>1916</v>
      </c>
      <c r="Y1025" s="18">
        <v>24056.18</v>
      </c>
      <c r="Z1025" s="16" t="s">
        <v>4384</v>
      </c>
      <c r="BH1025" s="825"/>
      <c r="BI1025" s="815"/>
      <c r="BJ1025" s="796"/>
      <c r="BK1025" s="797"/>
      <c r="BL1025" s="687"/>
      <c r="BM1025" s="799"/>
      <c r="BN1025" s="800"/>
      <c r="BO1025" s="801"/>
      <c r="BP1025" s="802"/>
      <c r="BQ1025" s="803"/>
    </row>
    <row r="1026" spans="1:69">
      <c r="A1026" s="20">
        <v>2</v>
      </c>
      <c r="B1026" s="20">
        <v>4</v>
      </c>
      <c r="C1026" s="21" t="s">
        <v>402</v>
      </c>
      <c r="D1026" s="22" t="s">
        <v>4385</v>
      </c>
      <c r="E1026" s="21" t="s">
        <v>4386</v>
      </c>
      <c r="F1026" s="23">
        <v>1916</v>
      </c>
      <c r="G1026" s="24">
        <v>22992</v>
      </c>
      <c r="H1026" s="25"/>
      <c r="I1026" s="26">
        <v>45301</v>
      </c>
      <c r="J1026" s="27" t="s">
        <v>450</v>
      </c>
      <c r="K1026" s="28">
        <v>4</v>
      </c>
      <c r="L1026" s="26">
        <v>45293</v>
      </c>
      <c r="M1026" s="29"/>
      <c r="N1026" s="30" t="s">
        <v>640</v>
      </c>
      <c r="O1026" s="31" t="s">
        <v>52</v>
      </c>
      <c r="P1026" s="32" t="s">
        <v>407</v>
      </c>
      <c r="Q1026" s="66" t="s">
        <v>84</v>
      </c>
      <c r="R1026" s="34" t="s">
        <v>55</v>
      </c>
      <c r="S1026" s="35" t="s">
        <v>4387</v>
      </c>
      <c r="T1026" s="36"/>
      <c r="U1026" s="81" t="s">
        <v>4385</v>
      </c>
      <c r="V1026" s="81" t="s">
        <v>4364</v>
      </c>
      <c r="W1026" s="81" t="s">
        <v>4388</v>
      </c>
      <c r="X1026" s="82">
        <v>1916</v>
      </c>
      <c r="Y1026" s="83">
        <v>24469.8</v>
      </c>
      <c r="Z1026" s="81" t="s">
        <v>4384</v>
      </c>
      <c r="BH1026" s="85"/>
      <c r="BI1026" s="86"/>
      <c r="BJ1026" s="804"/>
      <c r="BK1026" s="805"/>
      <c r="BL1026" s="687"/>
      <c r="BM1026" s="806"/>
      <c r="BN1026" s="807"/>
      <c r="BO1026" s="808"/>
      <c r="BP1026" s="809"/>
      <c r="BQ1026" s="810"/>
    </row>
    <row r="1027" spans="1:69">
      <c r="A1027" s="20">
        <v>2</v>
      </c>
      <c r="B1027" s="20">
        <v>5</v>
      </c>
      <c r="C1027" s="21" t="s">
        <v>48</v>
      </c>
      <c r="D1027" s="22" t="s">
        <v>4389</v>
      </c>
      <c r="E1027" s="21" t="s">
        <v>4390</v>
      </c>
      <c r="F1027" s="23">
        <v>1916</v>
      </c>
      <c r="G1027" s="24">
        <v>22992</v>
      </c>
      <c r="H1027" s="25" t="s">
        <v>168</v>
      </c>
      <c r="I1027" s="26">
        <v>45301</v>
      </c>
      <c r="J1027" s="27" t="s">
        <v>442</v>
      </c>
      <c r="K1027" s="9">
        <v>3</v>
      </c>
      <c r="L1027" s="26">
        <v>45300</v>
      </c>
      <c r="M1027" s="29"/>
      <c r="N1027" s="30" t="s">
        <v>406</v>
      </c>
      <c r="O1027" s="31" t="s">
        <v>52</v>
      </c>
      <c r="P1027" s="32" t="s">
        <v>407</v>
      </c>
      <c r="Q1027" s="66" t="s">
        <v>84</v>
      </c>
      <c r="R1027" s="34" t="s">
        <v>55</v>
      </c>
      <c r="S1027" s="35" t="s">
        <v>4391</v>
      </c>
      <c r="T1027" s="36"/>
      <c r="U1027" s="81" t="s">
        <v>33230</v>
      </c>
      <c r="V1027" s="81" t="s">
        <v>20108</v>
      </c>
      <c r="W1027" s="81" t="s">
        <v>33231</v>
      </c>
      <c r="X1027" s="82">
        <v>1916</v>
      </c>
      <c r="Y1027" s="83">
        <v>24509.47</v>
      </c>
      <c r="Z1027" s="81" t="s">
        <v>33232</v>
      </c>
      <c r="BH1027" s="85"/>
      <c r="BI1027" s="86"/>
      <c r="BJ1027" s="804"/>
      <c r="BK1027" s="805"/>
      <c r="BL1027" s="687"/>
      <c r="BM1027" s="806"/>
      <c r="BN1027" s="807"/>
      <c r="BO1027" s="808"/>
      <c r="BP1027" s="809"/>
      <c r="BQ1027" s="810"/>
    </row>
    <row r="1028" spans="1:69">
      <c r="A1028" s="20">
        <v>2</v>
      </c>
      <c r="B1028" s="20">
        <v>6</v>
      </c>
      <c r="C1028" s="22" t="s">
        <v>48</v>
      </c>
      <c r="D1028" s="2" t="s">
        <v>4392</v>
      </c>
      <c r="E1028" s="21" t="s">
        <v>4393</v>
      </c>
      <c r="F1028" s="23">
        <v>1980</v>
      </c>
      <c r="G1028" s="24">
        <v>23760</v>
      </c>
      <c r="H1028" s="25" t="s">
        <v>4394</v>
      </c>
      <c r="I1028" s="26">
        <v>45301</v>
      </c>
      <c r="J1028" s="27" t="s">
        <v>464</v>
      </c>
      <c r="K1028" s="28">
        <v>3</v>
      </c>
      <c r="L1028" s="26">
        <v>45300</v>
      </c>
      <c r="M1028" s="29"/>
      <c r="N1028" s="2" t="s">
        <v>263</v>
      </c>
      <c r="O1028" s="31" t="s">
        <v>52</v>
      </c>
      <c r="P1028" s="32" t="s">
        <v>53</v>
      </c>
      <c r="Q1028" s="66" t="s">
        <v>54</v>
      </c>
      <c r="R1028" s="34" t="s">
        <v>55</v>
      </c>
      <c r="S1028" s="35" t="s">
        <v>4395</v>
      </c>
      <c r="T1028" s="36"/>
      <c r="U1028" s="81" t="s">
        <v>33233</v>
      </c>
      <c r="V1028" s="81" t="s">
        <v>20108</v>
      </c>
      <c r="W1028" s="81" t="s">
        <v>33234</v>
      </c>
      <c r="X1028" s="82">
        <v>1980</v>
      </c>
      <c r="Y1028" s="83">
        <v>24948</v>
      </c>
      <c r="Z1028" s="81" t="s">
        <v>33232</v>
      </c>
      <c r="BH1028" s="86"/>
      <c r="BI1028" s="825"/>
      <c r="BJ1028" s="804"/>
      <c r="BK1028" s="805"/>
      <c r="BL1028" s="687"/>
      <c r="BM1028" s="825"/>
      <c r="BN1028" s="807"/>
      <c r="BO1028" s="808"/>
      <c r="BP1028" s="809"/>
      <c r="BQ1028" s="810"/>
    </row>
    <row r="1029" spans="1:69">
      <c r="A1029" s="20">
        <v>1</v>
      </c>
      <c r="B1029" s="20">
        <v>1</v>
      </c>
      <c r="C1029" s="21" t="s">
        <v>402</v>
      </c>
      <c r="D1029" s="22" t="s">
        <v>4397</v>
      </c>
      <c r="E1029" s="21" t="s">
        <v>4398</v>
      </c>
      <c r="F1029" s="23">
        <v>1916</v>
      </c>
      <c r="G1029" s="24">
        <v>22992</v>
      </c>
      <c r="H1029" s="25"/>
      <c r="I1029" s="26">
        <v>45302</v>
      </c>
      <c r="J1029" s="121">
        <v>18</v>
      </c>
      <c r="K1029" s="28">
        <v>2</v>
      </c>
      <c r="L1029" s="26">
        <v>45293</v>
      </c>
      <c r="M1029" s="29"/>
      <c r="N1029" s="30" t="s">
        <v>640</v>
      </c>
      <c r="O1029" s="31" t="s">
        <v>52</v>
      </c>
      <c r="P1029" s="32" t="s">
        <v>407</v>
      </c>
      <c r="Q1029" s="66" t="s">
        <v>84</v>
      </c>
      <c r="R1029" s="34" t="s">
        <v>55</v>
      </c>
      <c r="S1029" s="35" t="s">
        <v>4399</v>
      </c>
      <c r="T1029" s="36"/>
      <c r="U1029" s="81" t="s">
        <v>33235</v>
      </c>
      <c r="V1029" s="111" t="s">
        <v>33236</v>
      </c>
      <c r="W1029" s="112" t="s">
        <v>33237</v>
      </c>
      <c r="X1029" s="110">
        <v>1916</v>
      </c>
      <c r="Y1029" s="83">
        <v>24397.87</v>
      </c>
      <c r="Z1029" s="81" t="s">
        <v>22656</v>
      </c>
      <c r="BH1029" s="85"/>
      <c r="BI1029" s="86"/>
      <c r="BJ1029" s="804"/>
      <c r="BK1029" s="805"/>
      <c r="BL1029" s="687"/>
      <c r="BM1029" s="806"/>
      <c r="BN1029" s="807"/>
      <c r="BO1029" s="808"/>
      <c r="BP1029" s="809"/>
      <c r="BQ1029" s="810"/>
    </row>
    <row r="1030" spans="1:69">
      <c r="A1030" s="20">
        <v>1</v>
      </c>
      <c r="B1030" s="20">
        <v>2</v>
      </c>
      <c r="C1030" s="21" t="s">
        <v>402</v>
      </c>
      <c r="D1030" s="22" t="s">
        <v>4400</v>
      </c>
      <c r="E1030" s="21" t="s">
        <v>4401</v>
      </c>
      <c r="F1030" s="23">
        <v>1916</v>
      </c>
      <c r="G1030" s="24">
        <v>22992</v>
      </c>
      <c r="H1030" s="25"/>
      <c r="I1030" s="26">
        <v>45302</v>
      </c>
      <c r="J1030" s="122" t="s">
        <v>33238</v>
      </c>
      <c r="K1030" s="28">
        <v>3</v>
      </c>
      <c r="L1030" s="26">
        <v>45293</v>
      </c>
      <c r="M1030" s="29"/>
      <c r="N1030" s="30" t="s">
        <v>406</v>
      </c>
      <c r="O1030" s="31" t="s">
        <v>52</v>
      </c>
      <c r="P1030" s="32" t="s">
        <v>407</v>
      </c>
      <c r="Q1030" s="66" t="s">
        <v>84</v>
      </c>
      <c r="R1030" s="34" t="s">
        <v>55</v>
      </c>
      <c r="S1030" s="35" t="s">
        <v>4402</v>
      </c>
      <c r="T1030" s="36"/>
      <c r="U1030" s="81" t="s">
        <v>33239</v>
      </c>
      <c r="V1030" s="111" t="s">
        <v>20108</v>
      </c>
      <c r="W1030" s="81" t="s">
        <v>33240</v>
      </c>
      <c r="X1030" s="82">
        <v>1916</v>
      </c>
      <c r="Y1030" s="83">
        <v>24509.47</v>
      </c>
      <c r="Z1030" s="81" t="s">
        <v>33232</v>
      </c>
      <c r="BH1030" s="85"/>
      <c r="BI1030" s="86"/>
      <c r="BJ1030" s="804"/>
      <c r="BK1030" s="805"/>
      <c r="BL1030" s="687"/>
      <c r="BM1030" s="806"/>
      <c r="BN1030" s="807"/>
      <c r="BO1030" s="808"/>
      <c r="BP1030" s="809"/>
      <c r="BQ1030" s="810"/>
    </row>
    <row r="1031" spans="1:69">
      <c r="A1031" s="20">
        <v>1</v>
      </c>
      <c r="B1031" s="20">
        <v>6</v>
      </c>
      <c r="C1031" s="21" t="s">
        <v>402</v>
      </c>
      <c r="D1031" s="22" t="s">
        <v>4403</v>
      </c>
      <c r="E1031" s="21" t="s">
        <v>4404</v>
      </c>
      <c r="F1031" s="23">
        <v>1916</v>
      </c>
      <c r="G1031" s="24">
        <v>22992</v>
      </c>
      <c r="H1031" s="25"/>
      <c r="I1031" s="26">
        <v>45302</v>
      </c>
      <c r="J1031" s="122" t="s">
        <v>30820</v>
      </c>
      <c r="K1031" s="28">
        <v>4</v>
      </c>
      <c r="L1031" s="26">
        <v>45299</v>
      </c>
      <c r="M1031" s="29"/>
      <c r="N1031" s="30" t="s">
        <v>406</v>
      </c>
      <c r="O1031" s="31" t="s">
        <v>52</v>
      </c>
      <c r="P1031" s="32" t="s">
        <v>407</v>
      </c>
      <c r="Q1031" s="66" t="s">
        <v>84</v>
      </c>
      <c r="R1031" s="34" t="s">
        <v>55</v>
      </c>
      <c r="S1031" s="35" t="s">
        <v>4405</v>
      </c>
      <c r="T1031" s="36"/>
      <c r="U1031" s="81" t="s">
        <v>33241</v>
      </c>
      <c r="V1031" s="81" t="s">
        <v>33242</v>
      </c>
      <c r="W1031" s="81" t="s">
        <v>33243</v>
      </c>
      <c r="X1031" s="82">
        <v>1916</v>
      </c>
      <c r="Y1031" s="83">
        <v>24509.47</v>
      </c>
      <c r="Z1031" s="81" t="s">
        <v>33244</v>
      </c>
      <c r="BH1031" s="85"/>
      <c r="BI1031" s="86"/>
      <c r="BJ1031" s="804"/>
      <c r="BK1031" s="805"/>
      <c r="BL1031" s="687"/>
      <c r="BM1031" s="806"/>
      <c r="BN1031" s="807"/>
      <c r="BO1031" s="808"/>
      <c r="BP1031" s="809"/>
      <c r="BQ1031" s="810"/>
    </row>
    <row r="1032" spans="1:69">
      <c r="A1032" s="20">
        <v>1</v>
      </c>
      <c r="B1032" s="20">
        <v>3</v>
      </c>
      <c r="C1032" s="21" t="s">
        <v>103</v>
      </c>
      <c r="D1032" s="123" t="s">
        <v>4408</v>
      </c>
      <c r="E1032" s="116" t="s">
        <v>33245</v>
      </c>
      <c r="F1032" s="23">
        <v>1815</v>
      </c>
      <c r="G1032" s="24">
        <v>21780</v>
      </c>
      <c r="H1032" s="25" t="s">
        <v>254</v>
      </c>
      <c r="I1032" s="26">
        <v>45302</v>
      </c>
      <c r="J1032" s="122" t="s">
        <v>33246</v>
      </c>
      <c r="K1032" s="28">
        <v>3</v>
      </c>
      <c r="L1032" s="26">
        <v>45294</v>
      </c>
      <c r="M1032" s="29"/>
      <c r="N1032" s="11" t="s">
        <v>234</v>
      </c>
      <c r="O1032" s="31" t="s">
        <v>52</v>
      </c>
      <c r="P1032" s="32" t="s">
        <v>4334</v>
      </c>
      <c r="Q1032" s="33" t="s">
        <v>33199</v>
      </c>
      <c r="R1032" s="34" t="s">
        <v>55</v>
      </c>
      <c r="S1032" s="35" t="s">
        <v>4409</v>
      </c>
      <c r="T1032" s="36"/>
      <c r="U1032" s="81" t="s">
        <v>4408</v>
      </c>
      <c r="V1032" s="81" t="s">
        <v>4410</v>
      </c>
      <c r="W1032" s="81" t="s">
        <v>4411</v>
      </c>
      <c r="X1032" s="82">
        <v>1815</v>
      </c>
      <c r="Y1032" s="83">
        <v>22956.12</v>
      </c>
      <c r="Z1032" s="81" t="s">
        <v>4412</v>
      </c>
      <c r="BH1032" s="85"/>
      <c r="BI1032" s="812"/>
      <c r="BJ1032" s="804"/>
      <c r="BK1032" s="805"/>
      <c r="BL1032" s="687"/>
      <c r="BM1032" s="799"/>
      <c r="BN1032" s="807"/>
      <c r="BO1032" s="808"/>
      <c r="BP1032" s="809"/>
      <c r="BQ1032" s="810"/>
    </row>
    <row r="1033" spans="1:69">
      <c r="A1033" s="20">
        <v>1</v>
      </c>
      <c r="B1033" s="20">
        <v>4</v>
      </c>
      <c r="C1033" s="21" t="s">
        <v>48</v>
      </c>
      <c r="D1033" s="22" t="s">
        <v>4413</v>
      </c>
      <c r="E1033" s="21" t="s">
        <v>4414</v>
      </c>
      <c r="F1033" s="23">
        <v>1980</v>
      </c>
      <c r="G1033" s="24">
        <v>23760</v>
      </c>
      <c r="H1033" s="25" t="s">
        <v>168</v>
      </c>
      <c r="I1033" s="26">
        <v>45302</v>
      </c>
      <c r="J1033" s="121" t="s">
        <v>33247</v>
      </c>
      <c r="K1033" s="28">
        <v>4</v>
      </c>
      <c r="L1033" s="26">
        <v>45296</v>
      </c>
      <c r="M1033" s="29"/>
      <c r="N1033" s="30" t="s">
        <v>312</v>
      </c>
      <c r="O1033" s="31" t="s">
        <v>52</v>
      </c>
      <c r="P1033" s="21" t="s">
        <v>186</v>
      </c>
      <c r="Q1033" s="66" t="s">
        <v>54</v>
      </c>
      <c r="R1033" s="34" t="s">
        <v>55</v>
      </c>
      <c r="S1033" s="35" t="s">
        <v>4415</v>
      </c>
      <c r="T1033" s="36"/>
      <c r="U1033" s="81" t="s">
        <v>33248</v>
      </c>
      <c r="V1033" s="81" t="s">
        <v>33249</v>
      </c>
      <c r="W1033" s="81" t="s">
        <v>33250</v>
      </c>
      <c r="X1033" s="82">
        <v>1980</v>
      </c>
      <c r="Y1033" s="83">
        <v>24948</v>
      </c>
      <c r="Z1033" s="81" t="s">
        <v>22656</v>
      </c>
      <c r="BH1033" s="85"/>
      <c r="BI1033" s="86"/>
      <c r="BJ1033" s="804"/>
      <c r="BK1033" s="805"/>
      <c r="BL1033" s="687"/>
      <c r="BM1033" s="806"/>
      <c r="BN1033" s="807"/>
      <c r="BO1033" s="85"/>
      <c r="BP1033" s="809"/>
      <c r="BQ1033" s="810"/>
    </row>
    <row r="1034" spans="1:69">
      <c r="A1034" s="20">
        <v>1</v>
      </c>
      <c r="B1034" s="20">
        <v>5</v>
      </c>
      <c r="C1034" s="21" t="s">
        <v>59</v>
      </c>
      <c r="D1034" s="2" t="s">
        <v>33251</v>
      </c>
      <c r="E1034" s="21" t="s">
        <v>33252</v>
      </c>
      <c r="F1034" s="23">
        <v>1925</v>
      </c>
      <c r="G1034" s="24">
        <v>23100</v>
      </c>
      <c r="H1034" s="25"/>
      <c r="I1034" s="26">
        <v>45302</v>
      </c>
      <c r="J1034" s="122" t="s">
        <v>33253</v>
      </c>
      <c r="K1034" s="28">
        <v>2</v>
      </c>
      <c r="L1034" s="26">
        <v>45297</v>
      </c>
      <c r="M1034" s="29"/>
      <c r="N1034" s="30" t="s">
        <v>33254</v>
      </c>
      <c r="O1034" s="31" t="s">
        <v>52</v>
      </c>
      <c r="P1034" s="32" t="s">
        <v>6231</v>
      </c>
      <c r="Q1034" s="66" t="s">
        <v>54</v>
      </c>
      <c r="R1034" s="34" t="s">
        <v>33226</v>
      </c>
      <c r="S1034" s="35" t="s">
        <v>30822</v>
      </c>
      <c r="T1034" s="36"/>
      <c r="U1034" s="81" t="s">
        <v>22670</v>
      </c>
      <c r="V1034" s="81" t="s">
        <v>33150</v>
      </c>
      <c r="W1034" s="81" t="s">
        <v>33255</v>
      </c>
      <c r="X1034" s="82">
        <v>1925</v>
      </c>
      <c r="Y1034" s="83">
        <v>24640</v>
      </c>
      <c r="Z1034" s="81" t="s">
        <v>33256</v>
      </c>
      <c r="BH1034" s="85"/>
      <c r="BI1034" s="825"/>
      <c r="BJ1034" s="804"/>
      <c r="BK1034" s="805"/>
      <c r="BL1034" s="687"/>
      <c r="BM1034" s="806"/>
      <c r="BN1034" s="807"/>
      <c r="BO1034" s="808"/>
      <c r="BP1034" s="809"/>
      <c r="BQ1034" s="810"/>
    </row>
    <row r="1035" spans="1:69" ht="22.5">
      <c r="A1035" s="20">
        <v>0</v>
      </c>
      <c r="B1035" s="20">
        <v>1</v>
      </c>
      <c r="C1035" s="21" t="s">
        <v>589</v>
      </c>
      <c r="D1035" s="123" t="s">
        <v>33257</v>
      </c>
      <c r="E1035" s="21" t="s">
        <v>4416</v>
      </c>
      <c r="F1035" s="23">
        <v>1564</v>
      </c>
      <c r="G1035" s="24">
        <f>F1035*15</f>
        <v>23460</v>
      </c>
      <c r="H1035" s="25"/>
      <c r="I1035" s="26">
        <v>45303</v>
      </c>
      <c r="J1035" s="27">
        <v>118</v>
      </c>
      <c r="K1035" s="28">
        <v>3</v>
      </c>
      <c r="L1035" s="26">
        <v>45298</v>
      </c>
      <c r="M1035" s="29"/>
      <c r="N1035" s="30" t="s">
        <v>288</v>
      </c>
      <c r="O1035" s="31" t="s">
        <v>52</v>
      </c>
      <c r="P1035" s="32" t="s">
        <v>4417</v>
      </c>
      <c r="Q1035" s="66"/>
      <c r="R1035" s="34" t="s">
        <v>55</v>
      </c>
      <c r="S1035" s="35" t="s">
        <v>4418</v>
      </c>
      <c r="T1035" s="36"/>
      <c r="U1035" s="81" t="s">
        <v>4419</v>
      </c>
      <c r="V1035" s="81" t="s">
        <v>4364</v>
      </c>
      <c r="W1035" s="81" t="s">
        <v>4420</v>
      </c>
      <c r="X1035" s="82">
        <v>1566</v>
      </c>
      <c r="Y1035" s="83">
        <v>24119.27</v>
      </c>
      <c r="Z1035" s="81" t="s">
        <v>4384</v>
      </c>
      <c r="BH1035" s="85"/>
      <c r="BI1035" s="812"/>
      <c r="BJ1035" s="804"/>
      <c r="BK1035" s="805"/>
      <c r="BL1035" s="687"/>
      <c r="BM1035" s="806"/>
      <c r="BN1035" s="807"/>
      <c r="BO1035" s="808"/>
      <c r="BP1035" s="809"/>
      <c r="BQ1035" s="810"/>
    </row>
    <row r="1036" spans="1:69">
      <c r="A1036" s="20">
        <v>1</v>
      </c>
      <c r="B1036" s="20">
        <v>1</v>
      </c>
      <c r="C1036" s="21" t="s">
        <v>59</v>
      </c>
      <c r="D1036" s="3" t="s">
        <v>4421</v>
      </c>
      <c r="E1036" s="21" t="s">
        <v>4422</v>
      </c>
      <c r="F1036" s="23">
        <v>1955</v>
      </c>
      <c r="G1036" s="24">
        <v>23460</v>
      </c>
      <c r="H1036" s="25"/>
      <c r="I1036" s="26">
        <v>45306</v>
      </c>
      <c r="J1036" s="27" t="s">
        <v>573</v>
      </c>
      <c r="K1036" s="28">
        <v>4</v>
      </c>
      <c r="L1036" s="26">
        <v>45301</v>
      </c>
      <c r="M1036" s="29" t="s">
        <v>157</v>
      </c>
      <c r="N1036" s="30" t="s">
        <v>288</v>
      </c>
      <c r="O1036" s="31" t="s">
        <v>52</v>
      </c>
      <c r="P1036" s="21" t="s">
        <v>74</v>
      </c>
      <c r="Q1036" s="66" t="s">
        <v>54</v>
      </c>
      <c r="R1036" s="34" t="s">
        <v>55</v>
      </c>
      <c r="S1036" s="35" t="s">
        <v>4423</v>
      </c>
      <c r="T1036" s="36"/>
      <c r="U1036" s="81" t="s">
        <v>4421</v>
      </c>
      <c r="V1036" s="81" t="s">
        <v>4424</v>
      </c>
      <c r="W1036" s="81" t="s">
        <v>4425</v>
      </c>
      <c r="X1036" s="82">
        <v>1955</v>
      </c>
      <c r="Y1036" s="83">
        <v>24545.64</v>
      </c>
      <c r="Z1036" s="81" t="s">
        <v>22716</v>
      </c>
      <c r="BH1036" s="85"/>
      <c r="BI1036" s="232"/>
      <c r="BJ1036" s="804"/>
      <c r="BK1036" s="805"/>
      <c r="BL1036" s="687"/>
      <c r="BM1036" s="806"/>
      <c r="BN1036" s="807"/>
      <c r="BO1036" s="85"/>
      <c r="BP1036" s="809"/>
      <c r="BQ1036" s="810"/>
    </row>
    <row r="1037" spans="1:69">
      <c r="A1037" s="20">
        <v>1</v>
      </c>
      <c r="B1037" s="20">
        <v>2</v>
      </c>
      <c r="C1037" s="21" t="s">
        <v>68</v>
      </c>
      <c r="D1037" s="22" t="s">
        <v>4426</v>
      </c>
      <c r="E1037" s="21" t="s">
        <v>4427</v>
      </c>
      <c r="F1037" s="23">
        <v>1925</v>
      </c>
      <c r="G1037" s="24">
        <v>23100</v>
      </c>
      <c r="H1037" s="25"/>
      <c r="I1037" s="26">
        <v>45306</v>
      </c>
      <c r="J1037" s="824" t="s">
        <v>576</v>
      </c>
      <c r="K1037" s="28">
        <v>2</v>
      </c>
      <c r="L1037" s="26">
        <v>45303</v>
      </c>
      <c r="M1037" s="29"/>
      <c r="N1037" s="30" t="s">
        <v>604</v>
      </c>
      <c r="O1037" s="31" t="s">
        <v>52</v>
      </c>
      <c r="P1037" s="32" t="s">
        <v>2247</v>
      </c>
      <c r="Q1037" s="66" t="s">
        <v>54</v>
      </c>
      <c r="R1037" s="34" t="s">
        <v>64</v>
      </c>
      <c r="S1037" s="35" t="s">
        <v>4428</v>
      </c>
      <c r="T1037" s="36"/>
      <c r="U1037" s="81" t="s">
        <v>4426</v>
      </c>
      <c r="V1037" s="81" t="s">
        <v>1199</v>
      </c>
      <c r="W1037" s="81" t="s">
        <v>4429</v>
      </c>
      <c r="X1037" s="82">
        <v>1925</v>
      </c>
      <c r="Y1037" s="83">
        <v>24640</v>
      </c>
      <c r="Z1037" s="81" t="s">
        <v>22716</v>
      </c>
      <c r="BH1037" s="85"/>
      <c r="BI1037" s="86"/>
      <c r="BJ1037" s="804"/>
      <c r="BK1037" s="805"/>
      <c r="BL1037" s="687"/>
      <c r="BM1037" s="806"/>
      <c r="BN1037" s="807"/>
      <c r="BO1037" s="808"/>
      <c r="BP1037" s="809"/>
      <c r="BQ1037" s="810"/>
    </row>
    <row r="1038" spans="1:69">
      <c r="A1038" s="20">
        <v>1</v>
      </c>
      <c r="B1038" s="20">
        <v>3</v>
      </c>
      <c r="C1038" s="21" t="s">
        <v>68</v>
      </c>
      <c r="D1038" s="22" t="s">
        <v>4430</v>
      </c>
      <c r="E1038" s="21" t="s">
        <v>4431</v>
      </c>
      <c r="F1038" s="23">
        <v>1925</v>
      </c>
      <c r="G1038" s="24">
        <v>23100</v>
      </c>
      <c r="H1038" s="25"/>
      <c r="I1038" s="26">
        <v>45306</v>
      </c>
      <c r="J1038" s="824" t="s">
        <v>559</v>
      </c>
      <c r="K1038" s="28">
        <v>3</v>
      </c>
      <c r="L1038" s="26">
        <v>45303</v>
      </c>
      <c r="M1038" s="29"/>
      <c r="N1038" s="30" t="s">
        <v>604</v>
      </c>
      <c r="O1038" s="31" t="s">
        <v>52</v>
      </c>
      <c r="P1038" s="32" t="s">
        <v>2247</v>
      </c>
      <c r="Q1038" s="66" t="s">
        <v>54</v>
      </c>
      <c r="R1038" s="34" t="s">
        <v>64</v>
      </c>
      <c r="S1038" s="35" t="s">
        <v>4432</v>
      </c>
      <c r="T1038" s="36"/>
      <c r="U1038" s="81" t="s">
        <v>4430</v>
      </c>
      <c r="V1038" s="81" t="s">
        <v>1199</v>
      </c>
      <c r="W1038" s="81" t="s">
        <v>4433</v>
      </c>
      <c r="X1038" s="82">
        <v>1925</v>
      </c>
      <c r="Y1038" s="83">
        <v>24640</v>
      </c>
      <c r="Z1038" s="81" t="s">
        <v>22716</v>
      </c>
      <c r="BH1038" s="85"/>
      <c r="BI1038" s="86"/>
      <c r="BJ1038" s="804"/>
      <c r="BK1038" s="805"/>
      <c r="BL1038" s="687"/>
      <c r="BM1038" s="806"/>
      <c r="BN1038" s="807"/>
      <c r="BO1038" s="808"/>
      <c r="BP1038" s="809"/>
      <c r="BQ1038" s="810"/>
    </row>
    <row r="1039" spans="1:69">
      <c r="A1039" s="20">
        <v>0</v>
      </c>
      <c r="B1039" s="20">
        <v>1</v>
      </c>
      <c r="C1039" s="21" t="s">
        <v>126</v>
      </c>
      <c r="D1039" s="123" t="s">
        <v>4434</v>
      </c>
      <c r="E1039" s="21" t="s">
        <v>4435</v>
      </c>
      <c r="F1039" s="23">
        <v>1960</v>
      </c>
      <c r="G1039" s="24">
        <v>23520</v>
      </c>
      <c r="H1039" s="25"/>
      <c r="I1039" s="26">
        <v>45307</v>
      </c>
      <c r="J1039" s="27" t="s">
        <v>567</v>
      </c>
      <c r="K1039" s="28">
        <v>3</v>
      </c>
      <c r="L1039" s="26">
        <v>45299</v>
      </c>
      <c r="M1039" s="29"/>
      <c r="N1039" s="30" t="s">
        <v>82</v>
      </c>
      <c r="O1039" s="31" t="s">
        <v>52</v>
      </c>
      <c r="P1039" s="32" t="s">
        <v>83</v>
      </c>
      <c r="Q1039" s="66" t="s">
        <v>84</v>
      </c>
      <c r="R1039" s="34" t="s">
        <v>55</v>
      </c>
      <c r="S1039" s="35" t="s">
        <v>4405</v>
      </c>
      <c r="T1039" s="36"/>
      <c r="U1039" s="81" t="s">
        <v>4434</v>
      </c>
      <c r="V1039" s="81" t="s">
        <v>4436</v>
      </c>
      <c r="W1039" s="81" t="s">
        <v>4437</v>
      </c>
      <c r="X1039" s="82">
        <v>1960</v>
      </c>
      <c r="Y1039" s="83">
        <v>24500</v>
      </c>
      <c r="Z1039" s="81" t="s">
        <v>4438</v>
      </c>
      <c r="BH1039" s="85"/>
      <c r="BI1039" s="812"/>
      <c r="BJ1039" s="804"/>
      <c r="BK1039" s="805"/>
      <c r="BL1039" s="687"/>
      <c r="BM1039" s="806"/>
      <c r="BN1039" s="807"/>
      <c r="BO1039" s="808"/>
      <c r="BP1039" s="809"/>
      <c r="BQ1039" s="810"/>
    </row>
    <row r="1040" spans="1:69">
      <c r="A1040" s="20">
        <v>0</v>
      </c>
      <c r="B1040" s="20">
        <v>2</v>
      </c>
      <c r="C1040" s="21" t="s">
        <v>59</v>
      </c>
      <c r="D1040" s="22" t="s">
        <v>4439</v>
      </c>
      <c r="E1040" s="21" t="s">
        <v>4440</v>
      </c>
      <c r="F1040" s="23">
        <v>1953</v>
      </c>
      <c r="G1040" s="24">
        <v>23436</v>
      </c>
      <c r="H1040" s="25"/>
      <c r="I1040" s="26">
        <v>45307</v>
      </c>
      <c r="J1040" s="27" t="s">
        <v>563</v>
      </c>
      <c r="K1040" s="28">
        <v>4</v>
      </c>
      <c r="L1040" s="26">
        <v>45301</v>
      </c>
      <c r="M1040" s="29" t="s">
        <v>157</v>
      </c>
      <c r="N1040" s="30" t="s">
        <v>288</v>
      </c>
      <c r="O1040" s="31" t="s">
        <v>52</v>
      </c>
      <c r="P1040" s="32" t="s">
        <v>74</v>
      </c>
      <c r="Q1040" s="66" t="s">
        <v>54</v>
      </c>
      <c r="R1040" s="34" t="s">
        <v>55</v>
      </c>
      <c r="S1040" s="35" t="s">
        <v>4441</v>
      </c>
      <c r="T1040" s="36"/>
      <c r="U1040" s="81" t="s">
        <v>4439</v>
      </c>
      <c r="V1040" s="111" t="s">
        <v>4424</v>
      </c>
      <c r="W1040" s="112" t="s">
        <v>4442</v>
      </c>
      <c r="X1040" s="110">
        <v>1953</v>
      </c>
      <c r="Y1040" s="83">
        <v>24520.51</v>
      </c>
      <c r="Z1040" s="81" t="s">
        <v>4443</v>
      </c>
      <c r="BH1040" s="85"/>
      <c r="BI1040" s="86"/>
      <c r="BJ1040" s="804"/>
      <c r="BK1040" s="805"/>
      <c r="BL1040" s="687"/>
      <c r="BM1040" s="806"/>
      <c r="BN1040" s="807"/>
      <c r="BO1040" s="808"/>
      <c r="BP1040" s="809"/>
      <c r="BQ1040" s="810"/>
    </row>
    <row r="1041" spans="1:69" ht="33">
      <c r="A1041" s="20">
        <v>0</v>
      </c>
      <c r="B1041" s="20">
        <v>3</v>
      </c>
      <c r="C1041" s="2" t="s">
        <v>589</v>
      </c>
      <c r="D1041" s="22" t="s">
        <v>4444</v>
      </c>
      <c r="E1041" s="2" t="s">
        <v>4445</v>
      </c>
      <c r="F1041" s="4">
        <v>1901</v>
      </c>
      <c r="G1041" s="5">
        <v>22812</v>
      </c>
      <c r="H1041" s="6"/>
      <c r="I1041" s="26">
        <v>45307</v>
      </c>
      <c r="J1041" s="124" t="s">
        <v>30823</v>
      </c>
      <c r="K1041" s="9">
        <v>2</v>
      </c>
      <c r="L1041" s="7">
        <v>45303</v>
      </c>
      <c r="M1041" s="44" t="s">
        <v>30824</v>
      </c>
      <c r="N1041" s="11" t="s">
        <v>73</v>
      </c>
      <c r="O1041" s="12" t="s">
        <v>52</v>
      </c>
      <c r="P1041" s="8" t="s">
        <v>31380</v>
      </c>
      <c r="Q1041" s="66"/>
      <c r="R1041" s="13" t="s">
        <v>55</v>
      </c>
      <c r="S1041" s="14" t="s">
        <v>4446</v>
      </c>
      <c r="T1041" s="15"/>
      <c r="U1041" s="81" t="s">
        <v>4444</v>
      </c>
      <c r="V1041" s="81" t="s">
        <v>1866</v>
      </c>
      <c r="W1041" s="81" t="s">
        <v>4447</v>
      </c>
      <c r="X1041" s="82">
        <v>1901</v>
      </c>
      <c r="Y1041" s="83">
        <v>23818.03</v>
      </c>
      <c r="Z1041" s="81" t="s">
        <v>31381</v>
      </c>
      <c r="BH1041" s="825"/>
      <c r="BI1041" s="86"/>
      <c r="BJ1041" s="796"/>
      <c r="BK1041" s="797"/>
      <c r="BL1041" s="687"/>
      <c r="BM1041" s="799"/>
      <c r="BN1041" s="800"/>
      <c r="BO1041" s="801"/>
      <c r="BP1041" s="809"/>
      <c r="BQ1041" s="803"/>
    </row>
    <row r="1042" spans="1:69">
      <c r="A1042" s="20">
        <v>0</v>
      </c>
      <c r="B1042" s="20">
        <v>4</v>
      </c>
      <c r="C1042" s="21" t="s">
        <v>59</v>
      </c>
      <c r="D1042" s="22" t="s">
        <v>4448</v>
      </c>
      <c r="E1042" s="21" t="s">
        <v>4449</v>
      </c>
      <c r="F1042" s="23">
        <v>1950</v>
      </c>
      <c r="G1042" s="24">
        <v>23400</v>
      </c>
      <c r="H1042" s="25"/>
      <c r="I1042" s="26">
        <v>45307</v>
      </c>
      <c r="J1042" s="27" t="s">
        <v>587</v>
      </c>
      <c r="K1042" s="28">
        <v>1</v>
      </c>
      <c r="L1042" s="26">
        <v>45305</v>
      </c>
      <c r="M1042" s="29"/>
      <c r="N1042" s="30" t="s">
        <v>33258</v>
      </c>
      <c r="O1042" s="31" t="s">
        <v>52</v>
      </c>
      <c r="P1042" s="32" t="s">
        <v>63</v>
      </c>
      <c r="Q1042" s="66" t="s">
        <v>54</v>
      </c>
      <c r="R1042" s="34" t="s">
        <v>64</v>
      </c>
      <c r="S1042" s="35" t="s">
        <v>33259</v>
      </c>
      <c r="T1042" s="36"/>
      <c r="U1042" s="81" t="s">
        <v>4448</v>
      </c>
      <c r="V1042" s="111" t="s">
        <v>2558</v>
      </c>
      <c r="W1042" s="81" t="s">
        <v>4450</v>
      </c>
      <c r="X1042" s="110">
        <v>1950</v>
      </c>
      <c r="Y1042" s="83">
        <v>24960</v>
      </c>
      <c r="Z1042" s="81" t="s">
        <v>4451</v>
      </c>
      <c r="BH1042" s="85"/>
      <c r="BI1042" s="86"/>
      <c r="BJ1042" s="804"/>
      <c r="BK1042" s="805"/>
      <c r="BL1042" s="687"/>
      <c r="BM1042" s="806"/>
      <c r="BN1042" s="807"/>
      <c r="BO1042" s="808"/>
      <c r="BP1042" s="809"/>
      <c r="BQ1042" s="810"/>
    </row>
    <row r="1043" spans="1:69">
      <c r="A1043" s="20">
        <v>1</v>
      </c>
      <c r="B1043" s="20">
        <v>1</v>
      </c>
      <c r="C1043" s="21" t="s">
        <v>589</v>
      </c>
      <c r="D1043" s="123" t="s">
        <v>31382</v>
      </c>
      <c r="E1043" s="21" t="s">
        <v>4452</v>
      </c>
      <c r="F1043" s="23">
        <v>1863</v>
      </c>
      <c r="G1043" s="24">
        <v>22356</v>
      </c>
      <c r="H1043" s="25"/>
      <c r="I1043" s="26">
        <v>45308</v>
      </c>
      <c r="J1043" s="27" t="s">
        <v>580</v>
      </c>
      <c r="K1043" s="28">
        <v>1</v>
      </c>
      <c r="L1043" s="26">
        <v>45301</v>
      </c>
      <c r="M1043" s="29" t="s">
        <v>136</v>
      </c>
      <c r="N1043" s="30" t="s">
        <v>73</v>
      </c>
      <c r="O1043" s="31" t="s">
        <v>52</v>
      </c>
      <c r="P1043" s="32" t="s">
        <v>74</v>
      </c>
      <c r="Q1043" s="66"/>
      <c r="R1043" s="34" t="s">
        <v>55</v>
      </c>
      <c r="S1043" s="35" t="s">
        <v>4453</v>
      </c>
      <c r="T1043" s="36"/>
      <c r="U1043" s="81" t="s">
        <v>33260</v>
      </c>
      <c r="V1043" s="81" t="s">
        <v>22754</v>
      </c>
      <c r="W1043" s="81" t="s">
        <v>22763</v>
      </c>
      <c r="X1043" s="82">
        <v>1863</v>
      </c>
      <c r="Y1043" s="83">
        <v>23390.71</v>
      </c>
      <c r="Z1043" s="81" t="s">
        <v>33261</v>
      </c>
      <c r="BH1043" s="85"/>
      <c r="BI1043" s="812"/>
      <c r="BJ1043" s="804"/>
      <c r="BK1043" s="805"/>
      <c r="BL1043" s="687"/>
      <c r="BM1043" s="806"/>
      <c r="BN1043" s="807"/>
      <c r="BO1043" s="808"/>
      <c r="BP1043" s="809"/>
      <c r="BQ1043" s="810"/>
    </row>
    <row r="1044" spans="1:69">
      <c r="A1044" s="1">
        <v>1</v>
      </c>
      <c r="B1044" s="20">
        <v>2</v>
      </c>
      <c r="C1044" s="2" t="s">
        <v>4367</v>
      </c>
      <c r="D1044" s="3" t="s">
        <v>4454</v>
      </c>
      <c r="E1044" s="2" t="s">
        <v>4455</v>
      </c>
      <c r="F1044" s="4">
        <v>1917</v>
      </c>
      <c r="G1044" s="5">
        <v>23004</v>
      </c>
      <c r="H1044" s="6"/>
      <c r="I1044" s="26">
        <v>45308</v>
      </c>
      <c r="J1044" s="27">
        <v>82</v>
      </c>
      <c r="K1044" s="28">
        <v>3</v>
      </c>
      <c r="L1044" s="7">
        <v>45305</v>
      </c>
      <c r="M1044" s="10"/>
      <c r="N1044" s="11" t="s">
        <v>95</v>
      </c>
      <c r="O1044" s="12" t="s">
        <v>52</v>
      </c>
      <c r="P1044" s="8" t="s">
        <v>83</v>
      </c>
      <c r="Q1044" s="66" t="s">
        <v>84</v>
      </c>
      <c r="R1044" s="13" t="s">
        <v>55</v>
      </c>
      <c r="S1044" s="14" t="s">
        <v>4456</v>
      </c>
      <c r="T1044" s="15"/>
      <c r="U1044" s="81" t="s">
        <v>4454</v>
      </c>
      <c r="V1044" s="111" t="s">
        <v>4436</v>
      </c>
      <c r="W1044" s="112" t="s">
        <v>4457</v>
      </c>
      <c r="X1044" s="119">
        <v>1917</v>
      </c>
      <c r="Y1044" s="18">
        <v>23962.5</v>
      </c>
      <c r="Z1044" s="81" t="s">
        <v>33262</v>
      </c>
      <c r="BH1044" s="825"/>
      <c r="BI1044" s="232"/>
      <c r="BJ1044" s="796"/>
      <c r="BK1044" s="797"/>
      <c r="BL1044" s="687"/>
      <c r="BM1044" s="799"/>
      <c r="BN1044" s="800"/>
      <c r="BO1044" s="801"/>
      <c r="BP1044" s="809"/>
      <c r="BQ1044" s="803"/>
    </row>
    <row r="1045" spans="1:69">
      <c r="A1045" s="20">
        <v>2</v>
      </c>
      <c r="B1045" s="20">
        <v>2</v>
      </c>
      <c r="C1045" s="21" t="s">
        <v>130</v>
      </c>
      <c r="D1045" s="22" t="s">
        <v>4459</v>
      </c>
      <c r="E1045" s="21" t="s">
        <v>4460</v>
      </c>
      <c r="F1045" s="23">
        <v>1960</v>
      </c>
      <c r="G1045" s="24">
        <v>23520</v>
      </c>
      <c r="H1045" s="25"/>
      <c r="I1045" s="26">
        <v>45309</v>
      </c>
      <c r="J1045" s="27" t="s">
        <v>599</v>
      </c>
      <c r="K1045" s="28">
        <v>2</v>
      </c>
      <c r="L1045" s="26">
        <v>45292</v>
      </c>
      <c r="M1045" s="29"/>
      <c r="N1045" s="30" t="s">
        <v>82</v>
      </c>
      <c r="O1045" s="31" t="s">
        <v>52</v>
      </c>
      <c r="P1045" s="32" t="s">
        <v>83</v>
      </c>
      <c r="Q1045" s="66" t="s">
        <v>84</v>
      </c>
      <c r="R1045" s="34" t="s">
        <v>55</v>
      </c>
      <c r="S1045" s="35" t="s">
        <v>4461</v>
      </c>
      <c r="T1045" s="36"/>
      <c r="U1045" s="81" t="s">
        <v>22773</v>
      </c>
      <c r="V1045" s="111" t="s">
        <v>33263</v>
      </c>
      <c r="W1045" s="112" t="s">
        <v>22774</v>
      </c>
      <c r="X1045" s="110">
        <v>1960</v>
      </c>
      <c r="Y1045" s="83">
        <v>24500</v>
      </c>
      <c r="Z1045" s="81" t="s">
        <v>33264</v>
      </c>
      <c r="BH1045" s="85"/>
      <c r="BI1045" s="86"/>
      <c r="BJ1045" s="804"/>
      <c r="BK1045" s="805"/>
      <c r="BL1045" s="687"/>
      <c r="BM1045" s="806"/>
      <c r="BN1045" s="807"/>
      <c r="BO1045" s="808"/>
      <c r="BP1045" s="809"/>
      <c r="BQ1045" s="810"/>
    </row>
    <row r="1046" spans="1:69">
      <c r="A1046" s="20">
        <v>2</v>
      </c>
      <c r="B1046" s="20">
        <v>3</v>
      </c>
      <c r="C1046" s="21" t="s">
        <v>2783</v>
      </c>
      <c r="D1046" s="22" t="s">
        <v>33265</v>
      </c>
      <c r="E1046" s="21" t="s">
        <v>33266</v>
      </c>
      <c r="F1046" s="23">
        <v>1916</v>
      </c>
      <c r="G1046" s="24">
        <v>22992</v>
      </c>
      <c r="H1046" s="25"/>
      <c r="I1046" s="26">
        <v>45309</v>
      </c>
      <c r="J1046" s="125" t="s">
        <v>603</v>
      </c>
      <c r="K1046" s="28">
        <v>3</v>
      </c>
      <c r="L1046" s="26">
        <v>45297</v>
      </c>
      <c r="M1046" s="29"/>
      <c r="N1046" s="30" t="s">
        <v>33267</v>
      </c>
      <c r="O1046" s="31" t="s">
        <v>52</v>
      </c>
      <c r="P1046" s="32" t="s">
        <v>33268</v>
      </c>
      <c r="Q1046" s="66" t="s">
        <v>54</v>
      </c>
      <c r="R1046" s="34" t="s">
        <v>55</v>
      </c>
      <c r="S1046" s="35" t="s">
        <v>33269</v>
      </c>
      <c r="T1046" s="36"/>
      <c r="U1046" s="81" t="s">
        <v>33265</v>
      </c>
      <c r="V1046" s="81" t="s">
        <v>24168</v>
      </c>
      <c r="W1046" s="81" t="s">
        <v>31384</v>
      </c>
      <c r="X1046" s="82">
        <v>1916</v>
      </c>
      <c r="Y1046" s="83">
        <v>24179.919999999998</v>
      </c>
      <c r="Z1046" s="81" t="s">
        <v>33264</v>
      </c>
      <c r="BH1046" s="85"/>
      <c r="BI1046" s="86"/>
      <c r="BJ1046" s="804"/>
      <c r="BK1046" s="805"/>
      <c r="BL1046" s="687"/>
      <c r="BM1046" s="806"/>
      <c r="BN1046" s="807"/>
      <c r="BO1046" s="808"/>
      <c r="BP1046" s="809"/>
      <c r="BQ1046" s="810"/>
    </row>
    <row r="1047" spans="1:69">
      <c r="A1047" s="20">
        <v>2</v>
      </c>
      <c r="B1047" s="20">
        <v>1</v>
      </c>
      <c r="C1047" s="2" t="s">
        <v>145</v>
      </c>
      <c r="D1047" s="126" t="s">
        <v>4464</v>
      </c>
      <c r="E1047" s="2" t="s">
        <v>4465</v>
      </c>
      <c r="F1047" s="4">
        <v>1933</v>
      </c>
      <c r="G1047" s="5">
        <v>23196</v>
      </c>
      <c r="H1047" s="6"/>
      <c r="I1047" s="7">
        <v>45310</v>
      </c>
      <c r="J1047" s="76" t="s">
        <v>594</v>
      </c>
      <c r="K1047" s="9">
        <v>2</v>
      </c>
      <c r="L1047" s="7">
        <v>44942</v>
      </c>
      <c r="M1047" s="29"/>
      <c r="N1047" s="11" t="s">
        <v>1174</v>
      </c>
      <c r="O1047" s="12" t="s">
        <v>52</v>
      </c>
      <c r="P1047" s="8" t="s">
        <v>53</v>
      </c>
      <c r="Q1047" s="88" t="s">
        <v>54</v>
      </c>
      <c r="R1047" s="13" t="s">
        <v>55</v>
      </c>
      <c r="S1047" s="14" t="s">
        <v>4466</v>
      </c>
      <c r="T1047" s="15"/>
      <c r="U1047" s="16" t="s">
        <v>33270</v>
      </c>
      <c r="V1047" s="16" t="s">
        <v>31385</v>
      </c>
      <c r="W1047" s="16" t="s">
        <v>33271</v>
      </c>
      <c r="X1047" s="17">
        <v>1933</v>
      </c>
      <c r="Y1047" s="18">
        <v>24355.8</v>
      </c>
      <c r="Z1047" s="16" t="s">
        <v>33264</v>
      </c>
      <c r="BH1047" s="825"/>
      <c r="BI1047" s="816"/>
      <c r="BJ1047" s="796"/>
      <c r="BK1047" s="797"/>
      <c r="BL1047" s="688"/>
      <c r="BM1047" s="799"/>
      <c r="BN1047" s="800"/>
      <c r="BO1047" s="801"/>
      <c r="BP1047" s="802"/>
      <c r="BQ1047" s="803"/>
    </row>
    <row r="1048" spans="1:69">
      <c r="A1048" s="20">
        <v>0</v>
      </c>
      <c r="B1048" s="20">
        <v>33</v>
      </c>
      <c r="C1048" s="21" t="s">
        <v>59</v>
      </c>
      <c r="D1048" s="123" t="s">
        <v>33272</v>
      </c>
      <c r="E1048" s="21" t="s">
        <v>4467</v>
      </c>
      <c r="F1048" s="23">
        <v>1925</v>
      </c>
      <c r="G1048" s="24">
        <v>23100</v>
      </c>
      <c r="H1048" s="25"/>
      <c r="I1048" s="26">
        <v>45314</v>
      </c>
      <c r="J1048" s="27" t="s">
        <v>635</v>
      </c>
      <c r="K1048" s="28">
        <v>4</v>
      </c>
      <c r="L1048" s="26">
        <v>45310</v>
      </c>
      <c r="M1048" s="29"/>
      <c r="N1048" s="11" t="s">
        <v>33112</v>
      </c>
      <c r="O1048" s="31" t="s">
        <v>52</v>
      </c>
      <c r="P1048" s="32" t="s">
        <v>63</v>
      </c>
      <c r="Q1048" s="66" t="s">
        <v>54</v>
      </c>
      <c r="R1048" s="34" t="s">
        <v>64</v>
      </c>
      <c r="S1048" s="35" t="s">
        <v>33273</v>
      </c>
      <c r="T1048" s="36"/>
      <c r="U1048" s="81" t="s">
        <v>4468</v>
      </c>
      <c r="V1048" s="81" t="s">
        <v>4062</v>
      </c>
      <c r="W1048" s="81" t="s">
        <v>4469</v>
      </c>
      <c r="X1048" s="82">
        <v>1925</v>
      </c>
      <c r="Y1048" s="83">
        <v>24640</v>
      </c>
      <c r="Z1048" s="81" t="s">
        <v>22798</v>
      </c>
      <c r="BH1048" s="85"/>
      <c r="BI1048" s="812"/>
      <c r="BJ1048" s="804"/>
      <c r="BK1048" s="805"/>
      <c r="BL1048" s="687"/>
      <c r="BM1048" s="799"/>
      <c r="BN1048" s="807"/>
      <c r="BO1048" s="808"/>
      <c r="BP1048" s="809"/>
      <c r="BQ1048" s="810"/>
    </row>
    <row r="1049" spans="1:69">
      <c r="A1049" s="1">
        <v>0</v>
      </c>
      <c r="B1049" s="20">
        <v>34</v>
      </c>
      <c r="C1049" s="2" t="s">
        <v>59</v>
      </c>
      <c r="D1049" s="3" t="s">
        <v>4470</v>
      </c>
      <c r="E1049" s="2" t="s">
        <v>4471</v>
      </c>
      <c r="F1049" s="4">
        <v>1925</v>
      </c>
      <c r="G1049" s="5">
        <v>23100</v>
      </c>
      <c r="H1049" s="6"/>
      <c r="I1049" s="26">
        <v>45314</v>
      </c>
      <c r="J1049" s="27">
        <v>99</v>
      </c>
      <c r="K1049" s="28">
        <v>2</v>
      </c>
      <c r="L1049" s="7">
        <v>45310</v>
      </c>
      <c r="M1049" s="10"/>
      <c r="N1049" s="11" t="s">
        <v>30272</v>
      </c>
      <c r="O1049" s="12" t="s">
        <v>52</v>
      </c>
      <c r="P1049" s="8" t="s">
        <v>63</v>
      </c>
      <c r="Q1049" s="66" t="s">
        <v>54</v>
      </c>
      <c r="R1049" s="13" t="s">
        <v>64</v>
      </c>
      <c r="S1049" s="14" t="s">
        <v>31386</v>
      </c>
      <c r="T1049" s="15"/>
      <c r="U1049" s="81" t="s">
        <v>4470</v>
      </c>
      <c r="V1049" s="81" t="s">
        <v>4062</v>
      </c>
      <c r="W1049" s="81" t="s">
        <v>4472</v>
      </c>
      <c r="X1049" s="82">
        <v>1925</v>
      </c>
      <c r="Y1049" s="83">
        <v>24640</v>
      </c>
      <c r="Z1049" s="81" t="s">
        <v>33274</v>
      </c>
      <c r="BH1049" s="825"/>
      <c r="BI1049" s="232"/>
      <c r="BJ1049" s="796"/>
      <c r="BK1049" s="797"/>
      <c r="BL1049" s="687"/>
      <c r="BM1049" s="799"/>
      <c r="BN1049" s="800"/>
      <c r="BO1049" s="801"/>
      <c r="BP1049" s="809"/>
      <c r="BQ1049" s="803"/>
    </row>
    <row r="1050" spans="1:69">
      <c r="A1050" s="20" t="s">
        <v>33228</v>
      </c>
      <c r="B1050" s="20">
        <v>40</v>
      </c>
      <c r="C1050" s="21" t="s">
        <v>68</v>
      </c>
      <c r="D1050" s="22" t="s">
        <v>4473</v>
      </c>
      <c r="E1050" s="21" t="s">
        <v>4474</v>
      </c>
      <c r="F1050" s="23">
        <v>1925</v>
      </c>
      <c r="G1050" s="24">
        <v>23100</v>
      </c>
      <c r="H1050" s="25"/>
      <c r="I1050" s="26">
        <v>45314</v>
      </c>
      <c r="J1050" s="125" t="s">
        <v>2066</v>
      </c>
      <c r="K1050" s="28">
        <v>3</v>
      </c>
      <c r="L1050" s="26">
        <v>45312</v>
      </c>
      <c r="M1050" s="29"/>
      <c r="N1050" s="30" t="s">
        <v>33112</v>
      </c>
      <c r="O1050" s="31" t="s">
        <v>52</v>
      </c>
      <c r="P1050" s="32" t="s">
        <v>2247</v>
      </c>
      <c r="Q1050" s="66" t="s">
        <v>54</v>
      </c>
      <c r="R1050" s="34" t="s">
        <v>64</v>
      </c>
      <c r="S1050" s="35" t="s">
        <v>31387</v>
      </c>
      <c r="T1050" s="36"/>
      <c r="U1050" s="81" t="s">
        <v>4473</v>
      </c>
      <c r="V1050" s="81" t="s">
        <v>3161</v>
      </c>
      <c r="W1050" s="81" t="s">
        <v>4475</v>
      </c>
      <c r="X1050" s="82">
        <v>1925</v>
      </c>
      <c r="Y1050" s="83">
        <v>24640</v>
      </c>
      <c r="Z1050" s="81" t="s">
        <v>33275</v>
      </c>
      <c r="BH1050" s="85"/>
      <c r="BI1050" s="86"/>
      <c r="BJ1050" s="804"/>
      <c r="BK1050" s="805"/>
      <c r="BL1050" s="687"/>
      <c r="BM1050" s="806"/>
      <c r="BN1050" s="807"/>
      <c r="BO1050" s="808"/>
      <c r="BP1050" s="809"/>
      <c r="BQ1050" s="810"/>
    </row>
    <row r="1051" spans="1:69" s="127" customFormat="1" ht="16.5" customHeight="1">
      <c r="A1051" s="20">
        <v>0</v>
      </c>
      <c r="B1051" s="20">
        <v>1</v>
      </c>
      <c r="C1051" s="21" t="s">
        <v>301</v>
      </c>
      <c r="D1051" s="123" t="s">
        <v>4476</v>
      </c>
      <c r="E1051" s="21" t="s">
        <v>4477</v>
      </c>
      <c r="F1051" s="23">
        <v>1925</v>
      </c>
      <c r="G1051" s="24">
        <v>23100</v>
      </c>
      <c r="H1051" s="25"/>
      <c r="I1051" s="26">
        <v>45315</v>
      </c>
      <c r="J1051" s="824" t="s">
        <v>615</v>
      </c>
      <c r="K1051" s="28">
        <v>3</v>
      </c>
      <c r="L1051" s="7">
        <v>45310</v>
      </c>
      <c r="M1051" s="29"/>
      <c r="N1051" s="30" t="s">
        <v>33276</v>
      </c>
      <c r="O1051" s="31" t="s">
        <v>52</v>
      </c>
      <c r="P1051" s="21" t="s">
        <v>63</v>
      </c>
      <c r="Q1051" s="66" t="s">
        <v>54</v>
      </c>
      <c r="R1051" s="34" t="s">
        <v>64</v>
      </c>
      <c r="S1051" s="35" t="s">
        <v>33277</v>
      </c>
      <c r="T1051" s="36"/>
      <c r="U1051" s="81" t="s">
        <v>4476</v>
      </c>
      <c r="V1051" s="81" t="s">
        <v>66</v>
      </c>
      <c r="W1051" s="81" t="s">
        <v>4478</v>
      </c>
      <c r="X1051" s="82">
        <v>1925</v>
      </c>
      <c r="Y1051" s="83">
        <v>24640</v>
      </c>
      <c r="Z1051" s="81" t="s">
        <v>33278</v>
      </c>
      <c r="BH1051" s="85"/>
      <c r="BI1051" s="812"/>
      <c r="BJ1051" s="804"/>
      <c r="BK1051" s="805"/>
      <c r="BL1051" s="687"/>
      <c r="BM1051" s="806"/>
      <c r="BN1051" s="807"/>
      <c r="BO1051" s="85"/>
      <c r="BP1051" s="809"/>
      <c r="BQ1051" s="810"/>
    </row>
    <row r="1052" spans="1:69" s="19" customFormat="1" ht="22.5">
      <c r="A1052" s="20">
        <v>0</v>
      </c>
      <c r="B1052" s="20">
        <v>7</v>
      </c>
      <c r="C1052" s="21" t="s">
        <v>103</v>
      </c>
      <c r="D1052" s="3" t="s">
        <v>4479</v>
      </c>
      <c r="E1052" s="21" t="s">
        <v>4480</v>
      </c>
      <c r="F1052" s="23">
        <v>1533</v>
      </c>
      <c r="G1052" s="24">
        <v>22995</v>
      </c>
      <c r="H1052" s="25" t="s">
        <v>254</v>
      </c>
      <c r="I1052" s="26">
        <v>45315</v>
      </c>
      <c r="J1052" s="27">
        <v>9</v>
      </c>
      <c r="K1052" s="28">
        <v>4</v>
      </c>
      <c r="L1052" s="26">
        <v>45314</v>
      </c>
      <c r="M1052" s="29"/>
      <c r="N1052" s="30" t="s">
        <v>477</v>
      </c>
      <c r="O1052" s="31" t="s">
        <v>52</v>
      </c>
      <c r="P1052" s="32" t="s">
        <v>121</v>
      </c>
      <c r="Q1052" s="66" t="s">
        <v>4481</v>
      </c>
      <c r="R1052" s="34" t="s">
        <v>55</v>
      </c>
      <c r="S1052" s="35" t="s">
        <v>4482</v>
      </c>
      <c r="T1052" s="36"/>
      <c r="U1052" s="81" t="s">
        <v>4479</v>
      </c>
      <c r="V1052" s="81" t="s">
        <v>2469</v>
      </c>
      <c r="W1052" s="81" t="s">
        <v>4483</v>
      </c>
      <c r="X1052" s="17">
        <v>1533</v>
      </c>
      <c r="Y1052" s="18">
        <v>23983.785</v>
      </c>
      <c r="Z1052" s="81" t="s">
        <v>33279</v>
      </c>
      <c r="BH1052" s="85"/>
      <c r="BI1052" s="232"/>
      <c r="BJ1052" s="804"/>
      <c r="BK1052" s="805"/>
      <c r="BL1052" s="687"/>
      <c r="BM1052" s="806"/>
      <c r="BN1052" s="807"/>
      <c r="BO1052" s="808"/>
      <c r="BP1052" s="809"/>
      <c r="BQ1052" s="810"/>
    </row>
    <row r="1053" spans="1:69" ht="16.5" customHeight="1">
      <c r="A1053" s="20">
        <v>0</v>
      </c>
      <c r="B1053" s="20">
        <v>8</v>
      </c>
      <c r="C1053" s="21" t="s">
        <v>48</v>
      </c>
      <c r="D1053" s="22" t="s">
        <v>4484</v>
      </c>
      <c r="E1053" s="21" t="s">
        <v>4485</v>
      </c>
      <c r="F1053" s="23">
        <v>1982</v>
      </c>
      <c r="G1053" s="24">
        <v>23784</v>
      </c>
      <c r="H1053" s="25" t="s">
        <v>168</v>
      </c>
      <c r="I1053" s="26">
        <v>45315</v>
      </c>
      <c r="J1053" s="125" t="s">
        <v>651</v>
      </c>
      <c r="K1053" s="28">
        <v>4</v>
      </c>
      <c r="L1053" s="26">
        <v>45314</v>
      </c>
      <c r="M1053" s="29"/>
      <c r="N1053" s="30" t="s">
        <v>960</v>
      </c>
      <c r="O1053" s="31" t="s">
        <v>52</v>
      </c>
      <c r="P1053" s="32" t="s">
        <v>4486</v>
      </c>
      <c r="Q1053" s="33" t="s">
        <v>54</v>
      </c>
      <c r="R1053" s="34" t="s">
        <v>55</v>
      </c>
      <c r="S1053" s="35" t="s">
        <v>4487</v>
      </c>
      <c r="T1053" s="36"/>
      <c r="U1053" s="81" t="s">
        <v>4484</v>
      </c>
      <c r="V1053" s="81" t="s">
        <v>2469</v>
      </c>
      <c r="W1053" s="81" t="s">
        <v>4488</v>
      </c>
      <c r="X1053" s="82">
        <v>1982</v>
      </c>
      <c r="Y1053" s="83">
        <v>24880</v>
      </c>
      <c r="Z1053" s="81" t="s">
        <v>22813</v>
      </c>
      <c r="BH1053" s="85"/>
      <c r="BI1053" s="86"/>
      <c r="BJ1053" s="804"/>
      <c r="BK1053" s="805"/>
      <c r="BL1053" s="687"/>
      <c r="BM1053" s="806"/>
      <c r="BN1053" s="807"/>
      <c r="BO1053" s="808"/>
      <c r="BP1053" s="809"/>
      <c r="BQ1053" s="810"/>
    </row>
    <row r="1054" spans="1:69" ht="67.5">
      <c r="A1054" s="20"/>
      <c r="B1054" s="20">
        <v>2</v>
      </c>
      <c r="C1054" s="2" t="s">
        <v>68</v>
      </c>
      <c r="D1054" s="3" t="s">
        <v>4489</v>
      </c>
      <c r="E1054" s="2" t="s">
        <v>4490</v>
      </c>
      <c r="F1054" s="4">
        <v>1917</v>
      </c>
      <c r="G1054" s="5">
        <v>23004</v>
      </c>
      <c r="H1054" s="6"/>
      <c r="I1054" s="7">
        <v>45316</v>
      </c>
      <c r="J1054" s="128" t="s">
        <v>33280</v>
      </c>
      <c r="K1054" s="9">
        <v>2</v>
      </c>
      <c r="L1054" s="7">
        <v>45312</v>
      </c>
      <c r="M1054" s="129"/>
      <c r="N1054" s="11" t="s">
        <v>140</v>
      </c>
      <c r="O1054" s="12" t="s">
        <v>52</v>
      </c>
      <c r="P1054" s="44" t="s">
        <v>33281</v>
      </c>
      <c r="Q1054" s="49" t="s">
        <v>33199</v>
      </c>
      <c r="R1054" s="13" t="s">
        <v>64</v>
      </c>
      <c r="S1054" s="14" t="s">
        <v>4491</v>
      </c>
      <c r="T1054" s="15"/>
      <c r="U1054" s="16" t="s">
        <v>4489</v>
      </c>
      <c r="V1054" s="16" t="s">
        <v>3161</v>
      </c>
      <c r="W1054" s="16" t="s">
        <v>4492</v>
      </c>
      <c r="X1054" s="17">
        <v>1917</v>
      </c>
      <c r="Y1054" s="18">
        <v>23962.5</v>
      </c>
      <c r="Z1054" s="81" t="s">
        <v>33275</v>
      </c>
      <c r="BH1054" s="825"/>
      <c r="BI1054" s="232"/>
      <c r="BJ1054" s="796"/>
      <c r="BK1054" s="797"/>
      <c r="BL1054" s="688"/>
      <c r="BM1054" s="799"/>
      <c r="BN1054" s="800"/>
      <c r="BO1054" s="817"/>
      <c r="BP1054" s="802"/>
      <c r="BQ1054" s="803"/>
    </row>
    <row r="1055" spans="1:69">
      <c r="A1055" s="20">
        <v>0</v>
      </c>
      <c r="B1055" s="20">
        <v>2</v>
      </c>
      <c r="C1055" s="21" t="s">
        <v>68</v>
      </c>
      <c r="D1055" s="123" t="s">
        <v>4493</v>
      </c>
      <c r="E1055" s="21" t="s">
        <v>4494</v>
      </c>
      <c r="F1055" s="23">
        <v>1925</v>
      </c>
      <c r="G1055" s="24">
        <v>23100</v>
      </c>
      <c r="H1055" s="25"/>
      <c r="I1055" s="26">
        <v>45320</v>
      </c>
      <c r="J1055" s="27" t="s">
        <v>33282</v>
      </c>
      <c r="K1055" s="28">
        <v>4</v>
      </c>
      <c r="L1055" s="26">
        <v>45317</v>
      </c>
      <c r="M1055" s="29"/>
      <c r="N1055" s="11" t="s">
        <v>604</v>
      </c>
      <c r="O1055" s="31" t="s">
        <v>52</v>
      </c>
      <c r="P1055" s="32" t="s">
        <v>2247</v>
      </c>
      <c r="Q1055" s="66" t="s">
        <v>54</v>
      </c>
      <c r="R1055" s="34" t="s">
        <v>64</v>
      </c>
      <c r="S1055" s="35" t="s">
        <v>4495</v>
      </c>
      <c r="T1055" s="36"/>
      <c r="U1055" s="67" t="s">
        <v>4493</v>
      </c>
      <c r="V1055" s="67" t="s">
        <v>662</v>
      </c>
      <c r="W1055" s="67" t="s">
        <v>4496</v>
      </c>
      <c r="X1055" s="68">
        <v>1925</v>
      </c>
      <c r="Y1055" s="69">
        <v>24640</v>
      </c>
      <c r="Z1055" s="67" t="s">
        <v>33283</v>
      </c>
      <c r="BH1055" s="85"/>
      <c r="BI1055" s="812"/>
      <c r="BJ1055" s="804"/>
      <c r="BK1055" s="805"/>
      <c r="BL1055" s="687"/>
      <c r="BM1055" s="799"/>
      <c r="BN1055" s="807"/>
      <c r="BO1055" s="808"/>
      <c r="BP1055" s="809"/>
      <c r="BQ1055" s="810"/>
    </row>
    <row r="1056" spans="1:69" ht="45">
      <c r="A1056" s="20">
        <v>0</v>
      </c>
      <c r="B1056" s="20">
        <v>5</v>
      </c>
      <c r="C1056" s="21" t="s">
        <v>275</v>
      </c>
      <c r="D1056" s="123" t="s">
        <v>4497</v>
      </c>
      <c r="E1056" s="21" t="s">
        <v>4498</v>
      </c>
      <c r="F1056" s="23">
        <v>1980</v>
      </c>
      <c r="G1056" s="24">
        <v>23760</v>
      </c>
      <c r="H1056" s="25"/>
      <c r="I1056" s="26">
        <v>45321</v>
      </c>
      <c r="J1056" s="27" t="s">
        <v>33284</v>
      </c>
      <c r="K1056" s="28">
        <v>3</v>
      </c>
      <c r="L1056" s="26">
        <v>45319</v>
      </c>
      <c r="M1056" s="29"/>
      <c r="N1056" s="30" t="s">
        <v>30279</v>
      </c>
      <c r="O1056" s="31" t="s">
        <v>52</v>
      </c>
      <c r="P1056" s="32" t="s">
        <v>33285</v>
      </c>
      <c r="Q1056" s="66" t="s">
        <v>33199</v>
      </c>
      <c r="R1056" s="34" t="s">
        <v>55</v>
      </c>
      <c r="S1056" s="35" t="s">
        <v>33286</v>
      </c>
      <c r="T1056" s="36"/>
      <c r="U1056" s="81" t="s">
        <v>4497</v>
      </c>
      <c r="V1056" s="81" t="s">
        <v>1521</v>
      </c>
      <c r="W1056" s="81" t="s">
        <v>4499</v>
      </c>
      <c r="X1056" s="82">
        <v>1980</v>
      </c>
      <c r="Y1056" s="83">
        <v>24948</v>
      </c>
      <c r="Z1056" s="81" t="s">
        <v>33287</v>
      </c>
      <c r="BH1056" s="85"/>
      <c r="BI1056" s="812"/>
      <c r="BJ1056" s="804"/>
      <c r="BK1056" s="805"/>
      <c r="BL1056" s="687"/>
      <c r="BM1056" s="806"/>
      <c r="BN1056" s="807"/>
      <c r="BO1056" s="808"/>
      <c r="BP1056" s="809"/>
      <c r="BQ1056" s="810"/>
    </row>
    <row r="1057" spans="1:69">
      <c r="A1057" s="20">
        <v>0</v>
      </c>
      <c r="B1057" s="20">
        <v>7</v>
      </c>
      <c r="C1057" s="21" t="s">
        <v>48</v>
      </c>
      <c r="D1057" s="22" t="s">
        <v>4500</v>
      </c>
      <c r="E1057" s="21" t="s">
        <v>4501</v>
      </c>
      <c r="F1057" s="23">
        <v>1980</v>
      </c>
      <c r="G1057" s="24">
        <v>23760</v>
      </c>
      <c r="H1057" s="25" t="s">
        <v>168</v>
      </c>
      <c r="I1057" s="26">
        <v>45321</v>
      </c>
      <c r="J1057" s="125" t="s">
        <v>712</v>
      </c>
      <c r="K1057" s="28">
        <v>2</v>
      </c>
      <c r="L1057" s="26">
        <v>45320</v>
      </c>
      <c r="M1057" s="29"/>
      <c r="N1057" s="30" t="s">
        <v>169</v>
      </c>
      <c r="O1057" s="31" t="s">
        <v>52</v>
      </c>
      <c r="P1057" s="32" t="s">
        <v>53</v>
      </c>
      <c r="Q1057" s="66" t="s">
        <v>54</v>
      </c>
      <c r="R1057" s="34" t="s">
        <v>55</v>
      </c>
      <c r="S1057" s="35" t="s">
        <v>4502</v>
      </c>
      <c r="T1057" s="36"/>
      <c r="U1057" s="67" t="s">
        <v>4500</v>
      </c>
      <c r="V1057" s="50" t="s">
        <v>4503</v>
      </c>
      <c r="W1057" s="67" t="s">
        <v>4504</v>
      </c>
      <c r="X1057" s="68">
        <v>1980</v>
      </c>
      <c r="Y1057" s="69">
        <v>24948</v>
      </c>
      <c r="Z1057" s="50" t="s">
        <v>33288</v>
      </c>
      <c r="BH1057" s="85"/>
      <c r="BI1057" s="86"/>
      <c r="BJ1057" s="804"/>
      <c r="BK1057" s="805"/>
      <c r="BL1057" s="687"/>
      <c r="BM1057" s="806"/>
      <c r="BN1057" s="807"/>
      <c r="BO1057" s="808"/>
      <c r="BP1057" s="809"/>
      <c r="BQ1057" s="810"/>
    </row>
    <row r="1058" spans="1:69">
      <c r="A1058" s="20">
        <v>0</v>
      </c>
      <c r="B1058" s="20">
        <v>8</v>
      </c>
      <c r="C1058" s="2" t="s">
        <v>48</v>
      </c>
      <c r="D1058" s="3" t="s">
        <v>4505</v>
      </c>
      <c r="E1058" s="2" t="s">
        <v>4506</v>
      </c>
      <c r="F1058" s="4">
        <v>1980</v>
      </c>
      <c r="G1058" s="5">
        <v>23760</v>
      </c>
      <c r="H1058" s="6" t="s">
        <v>51</v>
      </c>
      <c r="I1058" s="7">
        <v>45321</v>
      </c>
      <c r="J1058" s="27">
        <v>29</v>
      </c>
      <c r="K1058" s="9">
        <v>4</v>
      </c>
      <c r="L1058" s="7">
        <v>45320</v>
      </c>
      <c r="M1058" s="129"/>
      <c r="N1058" s="11" t="s">
        <v>312</v>
      </c>
      <c r="O1058" s="12" t="s">
        <v>52</v>
      </c>
      <c r="P1058" s="32" t="s">
        <v>186</v>
      </c>
      <c r="Q1058" s="49" t="s">
        <v>54</v>
      </c>
      <c r="R1058" s="13" t="s">
        <v>55</v>
      </c>
      <c r="S1058" s="14" t="s">
        <v>4270</v>
      </c>
      <c r="T1058" s="15"/>
      <c r="U1058" s="50" t="s">
        <v>4505</v>
      </c>
      <c r="V1058" s="50" t="s">
        <v>4503</v>
      </c>
      <c r="W1058" s="50" t="s">
        <v>4507</v>
      </c>
      <c r="X1058" s="51">
        <v>1980</v>
      </c>
      <c r="Y1058" s="52">
        <v>24948</v>
      </c>
      <c r="Z1058" s="50" t="s">
        <v>22866</v>
      </c>
      <c r="BH1058" s="825"/>
      <c r="BI1058" s="232"/>
      <c r="BJ1058" s="796"/>
      <c r="BK1058" s="797"/>
      <c r="BL1058" s="688"/>
      <c r="BM1058" s="799"/>
      <c r="BN1058" s="800"/>
      <c r="BO1058" s="808"/>
      <c r="BP1058" s="802"/>
      <c r="BQ1058" s="803"/>
    </row>
    <row r="1059" spans="1:69">
      <c r="A1059" s="20">
        <v>0</v>
      </c>
      <c r="B1059" s="20">
        <v>12</v>
      </c>
      <c r="C1059" s="21" t="s">
        <v>301</v>
      </c>
      <c r="D1059" s="123" t="s">
        <v>4508</v>
      </c>
      <c r="E1059" s="116" t="s">
        <v>4509</v>
      </c>
      <c r="F1059" s="23">
        <v>1915</v>
      </c>
      <c r="G1059" s="24">
        <v>22980</v>
      </c>
      <c r="H1059" s="25"/>
      <c r="I1059" s="26">
        <v>45322</v>
      </c>
      <c r="J1059" s="27">
        <v>50</v>
      </c>
      <c r="K1059" s="28">
        <v>2</v>
      </c>
      <c r="L1059" s="26">
        <v>45311</v>
      </c>
      <c r="M1059" s="29"/>
      <c r="N1059" s="30" t="s">
        <v>73</v>
      </c>
      <c r="O1059" s="31" t="s">
        <v>52</v>
      </c>
      <c r="P1059" s="32" t="s">
        <v>74</v>
      </c>
      <c r="Q1059" s="66" t="s">
        <v>54</v>
      </c>
      <c r="R1059" s="34" t="s">
        <v>55</v>
      </c>
      <c r="S1059" s="35" t="s">
        <v>4510</v>
      </c>
      <c r="T1059" s="36"/>
      <c r="U1059" s="81" t="s">
        <v>4508</v>
      </c>
      <c r="V1059" s="81" t="s">
        <v>986</v>
      </c>
      <c r="W1059" s="81" t="s">
        <v>4511</v>
      </c>
      <c r="X1059" s="82">
        <v>1915</v>
      </c>
      <c r="Y1059" s="83">
        <v>24043.59</v>
      </c>
      <c r="Z1059" s="81" t="s">
        <v>33289</v>
      </c>
      <c r="BH1059" s="85"/>
      <c r="BI1059" s="812"/>
      <c r="BJ1059" s="804"/>
      <c r="BK1059" s="805"/>
      <c r="BL1059" s="687"/>
      <c r="BM1059" s="806"/>
      <c r="BN1059" s="807"/>
      <c r="BO1059" s="808"/>
      <c r="BP1059" s="809"/>
      <c r="BQ1059" s="810"/>
    </row>
    <row r="1060" spans="1:69">
      <c r="A1060" s="20">
        <v>0</v>
      </c>
      <c r="B1060" s="20">
        <v>3</v>
      </c>
      <c r="C1060" s="2" t="s">
        <v>145</v>
      </c>
      <c r="D1060" s="3" t="s">
        <v>4512</v>
      </c>
      <c r="E1060" s="2" t="s">
        <v>4513</v>
      </c>
      <c r="F1060" s="4">
        <v>1958</v>
      </c>
      <c r="G1060" s="5">
        <v>23496</v>
      </c>
      <c r="H1060" s="6"/>
      <c r="I1060" s="7">
        <v>45322</v>
      </c>
      <c r="J1060" s="128" t="s">
        <v>718</v>
      </c>
      <c r="K1060" s="9">
        <v>3</v>
      </c>
      <c r="L1060" s="7">
        <v>45320</v>
      </c>
      <c r="M1060" s="10" t="s">
        <v>176</v>
      </c>
      <c r="N1060" s="11" t="s">
        <v>152</v>
      </c>
      <c r="O1060" s="12" t="s">
        <v>52</v>
      </c>
      <c r="P1060" s="8" t="s">
        <v>74</v>
      </c>
      <c r="Q1060" s="49" t="s">
        <v>54</v>
      </c>
      <c r="R1060" s="13" t="s">
        <v>55</v>
      </c>
      <c r="S1060" s="14" t="s">
        <v>4514</v>
      </c>
      <c r="T1060" s="15"/>
      <c r="U1060" s="50" t="s">
        <v>33290</v>
      </c>
      <c r="V1060" s="50" t="s">
        <v>33291</v>
      </c>
      <c r="W1060" s="50" t="s">
        <v>22875</v>
      </c>
      <c r="X1060" s="51">
        <v>1958</v>
      </c>
      <c r="Y1060" s="52">
        <v>24678.31</v>
      </c>
      <c r="Z1060" s="50" t="s">
        <v>33288</v>
      </c>
      <c r="BH1060" s="825"/>
      <c r="BI1060" s="232"/>
      <c r="BJ1060" s="796"/>
      <c r="BK1060" s="797"/>
      <c r="BL1060" s="688"/>
      <c r="BM1060" s="799"/>
      <c r="BN1060" s="800"/>
      <c r="BO1060" s="801"/>
      <c r="BP1060" s="802"/>
      <c r="BQ1060" s="803"/>
    </row>
    <row r="1061" spans="1:69">
      <c r="A1061" s="20">
        <v>0</v>
      </c>
      <c r="B1061" s="20">
        <v>4</v>
      </c>
      <c r="C1061" s="21" t="s">
        <v>48</v>
      </c>
      <c r="D1061" s="3" t="s">
        <v>4516</v>
      </c>
      <c r="E1061" s="21" t="s">
        <v>4517</v>
      </c>
      <c r="F1061" s="23">
        <v>1980</v>
      </c>
      <c r="G1061" s="24">
        <v>23760</v>
      </c>
      <c r="H1061" s="25" t="s">
        <v>51</v>
      </c>
      <c r="I1061" s="26">
        <v>45322</v>
      </c>
      <c r="J1061" s="27">
        <v>92</v>
      </c>
      <c r="K1061" s="28">
        <v>4</v>
      </c>
      <c r="L1061" s="26">
        <v>45320</v>
      </c>
      <c r="M1061" s="29"/>
      <c r="N1061" s="30" t="s">
        <v>169</v>
      </c>
      <c r="O1061" s="31" t="s">
        <v>52</v>
      </c>
      <c r="P1061" s="32" t="s">
        <v>53</v>
      </c>
      <c r="Q1061" s="66" t="s">
        <v>54</v>
      </c>
      <c r="R1061" s="34" t="s">
        <v>55</v>
      </c>
      <c r="S1061" s="35" t="s">
        <v>4270</v>
      </c>
      <c r="T1061" s="36"/>
      <c r="U1061" s="67" t="s">
        <v>33292</v>
      </c>
      <c r="V1061" s="50" t="s">
        <v>33293</v>
      </c>
      <c r="W1061" s="67" t="s">
        <v>33294</v>
      </c>
      <c r="X1061" s="51">
        <v>1980</v>
      </c>
      <c r="Y1061" s="52">
        <v>24948</v>
      </c>
      <c r="Z1061" s="50" t="s">
        <v>33288</v>
      </c>
      <c r="BH1061" s="85"/>
      <c r="BI1061" s="232"/>
      <c r="BJ1061" s="804"/>
      <c r="BK1061" s="805"/>
      <c r="BL1061" s="687"/>
      <c r="BM1061" s="806"/>
      <c r="BN1061" s="807"/>
      <c r="BO1061" s="808"/>
      <c r="BP1061" s="809"/>
      <c r="BQ1061" s="810"/>
    </row>
    <row r="1062" spans="1:69">
      <c r="A1062" s="20">
        <v>0</v>
      </c>
      <c r="B1062" s="20">
        <v>5</v>
      </c>
      <c r="C1062" s="21" t="s">
        <v>68</v>
      </c>
      <c r="D1062" s="22" t="s">
        <v>33295</v>
      </c>
      <c r="E1062" s="21" t="s">
        <v>4518</v>
      </c>
      <c r="F1062" s="23">
        <v>1917</v>
      </c>
      <c r="G1062" s="24">
        <v>23004</v>
      </c>
      <c r="H1062" s="25"/>
      <c r="I1062" s="26">
        <v>45322</v>
      </c>
      <c r="J1062" s="27" t="s">
        <v>2134</v>
      </c>
      <c r="K1062" s="28">
        <v>3</v>
      </c>
      <c r="L1062" s="26">
        <v>45321</v>
      </c>
      <c r="M1062" s="29"/>
      <c r="N1062" s="30" t="s">
        <v>95</v>
      </c>
      <c r="O1062" s="31" t="s">
        <v>52</v>
      </c>
      <c r="P1062" s="32" t="s">
        <v>83</v>
      </c>
      <c r="Q1062" s="66" t="s">
        <v>30277</v>
      </c>
      <c r="R1062" s="34" t="s">
        <v>55</v>
      </c>
      <c r="S1062" s="35" t="s">
        <v>4519</v>
      </c>
      <c r="T1062" s="36"/>
      <c r="U1062" s="67" t="s">
        <v>4520</v>
      </c>
      <c r="V1062" s="67" t="s">
        <v>1542</v>
      </c>
      <c r="W1062" s="67" t="s">
        <v>4521</v>
      </c>
      <c r="X1062" s="68">
        <v>1917</v>
      </c>
      <c r="Y1062" s="69">
        <v>23962.5</v>
      </c>
      <c r="Z1062" s="67" t="s">
        <v>4522</v>
      </c>
      <c r="BH1062" s="85"/>
      <c r="BI1062" s="86"/>
      <c r="BJ1062" s="804"/>
      <c r="BK1062" s="805"/>
      <c r="BL1062" s="687"/>
      <c r="BM1062" s="806"/>
      <c r="BN1062" s="807"/>
      <c r="BO1062" s="808"/>
      <c r="BP1062" s="809"/>
      <c r="BQ1062" s="810"/>
    </row>
    <row r="1063" spans="1:69">
      <c r="A1063" s="20">
        <v>0</v>
      </c>
      <c r="B1063" s="20">
        <v>6</v>
      </c>
      <c r="C1063" s="21" t="s">
        <v>68</v>
      </c>
      <c r="D1063" s="3" t="s">
        <v>4523</v>
      </c>
      <c r="E1063" s="21" t="s">
        <v>4524</v>
      </c>
      <c r="F1063" s="23">
        <v>1960</v>
      </c>
      <c r="G1063" s="24">
        <v>23520</v>
      </c>
      <c r="H1063" s="25"/>
      <c r="I1063" s="26">
        <v>45322</v>
      </c>
      <c r="J1063" s="27" t="s">
        <v>765</v>
      </c>
      <c r="K1063" s="28">
        <v>4</v>
      </c>
      <c r="L1063" s="26">
        <v>45321</v>
      </c>
      <c r="M1063" s="29"/>
      <c r="N1063" s="30" t="s">
        <v>95</v>
      </c>
      <c r="O1063" s="31" t="s">
        <v>52</v>
      </c>
      <c r="P1063" s="21" t="s">
        <v>83</v>
      </c>
      <c r="Q1063" s="66" t="s">
        <v>33229</v>
      </c>
      <c r="R1063" s="34" t="s">
        <v>55</v>
      </c>
      <c r="S1063" s="35" t="s">
        <v>4525</v>
      </c>
      <c r="T1063" s="36"/>
      <c r="U1063" s="67" t="s">
        <v>4523</v>
      </c>
      <c r="V1063" s="67" t="s">
        <v>1542</v>
      </c>
      <c r="W1063" s="67" t="s">
        <v>4526</v>
      </c>
      <c r="X1063" s="68">
        <v>1960</v>
      </c>
      <c r="Y1063" s="69">
        <v>24500</v>
      </c>
      <c r="Z1063" s="67" t="s">
        <v>4522</v>
      </c>
      <c r="BH1063" s="85"/>
      <c r="BI1063" s="232"/>
      <c r="BJ1063" s="804"/>
      <c r="BK1063" s="805"/>
      <c r="BL1063" s="687"/>
      <c r="BM1063" s="806"/>
      <c r="BN1063" s="807"/>
      <c r="BO1063" s="85"/>
      <c r="BP1063" s="809"/>
      <c r="BQ1063" s="810"/>
    </row>
    <row r="1064" spans="1:69">
      <c r="A1064" s="20">
        <v>0</v>
      </c>
      <c r="B1064" s="20">
        <v>7</v>
      </c>
      <c r="C1064" s="21" t="s">
        <v>130</v>
      </c>
      <c r="D1064" s="22" t="s">
        <v>4527</v>
      </c>
      <c r="E1064" s="21" t="s">
        <v>4528</v>
      </c>
      <c r="F1064" s="23">
        <v>1960</v>
      </c>
      <c r="G1064" s="24">
        <v>23520</v>
      </c>
      <c r="H1064" s="25"/>
      <c r="I1064" s="26">
        <v>45322</v>
      </c>
      <c r="J1064" s="27" t="s">
        <v>728</v>
      </c>
      <c r="K1064" s="28">
        <v>2</v>
      </c>
      <c r="L1064" s="26">
        <v>45321</v>
      </c>
      <c r="M1064" s="29"/>
      <c r="N1064" s="30" t="s">
        <v>82</v>
      </c>
      <c r="O1064" s="31" t="s">
        <v>52</v>
      </c>
      <c r="P1064" s="32" t="s">
        <v>83</v>
      </c>
      <c r="Q1064" s="66" t="s">
        <v>84</v>
      </c>
      <c r="R1064" s="34" t="s">
        <v>55</v>
      </c>
      <c r="S1064" s="35" t="s">
        <v>4529</v>
      </c>
      <c r="T1064" s="36"/>
      <c r="U1064" s="81" t="s">
        <v>4527</v>
      </c>
      <c r="V1064" s="81" t="s">
        <v>4530</v>
      </c>
      <c r="W1064" s="81" t="s">
        <v>4531</v>
      </c>
      <c r="X1064" s="82">
        <v>1960</v>
      </c>
      <c r="Y1064" s="83">
        <v>24500</v>
      </c>
      <c r="Z1064" s="81" t="s">
        <v>22885</v>
      </c>
      <c r="BH1064" s="85"/>
      <c r="BI1064" s="86"/>
      <c r="BJ1064" s="804"/>
      <c r="BK1064" s="805"/>
      <c r="BL1064" s="687"/>
      <c r="BM1064" s="806"/>
      <c r="BN1064" s="807"/>
      <c r="BO1064" s="808"/>
      <c r="BP1064" s="809"/>
      <c r="BQ1064" s="810"/>
    </row>
    <row r="1065" spans="1:69">
      <c r="A1065" s="20">
        <v>0</v>
      </c>
      <c r="B1065" s="20">
        <v>8</v>
      </c>
      <c r="C1065" s="21" t="s">
        <v>130</v>
      </c>
      <c r="D1065" s="22" t="s">
        <v>4532</v>
      </c>
      <c r="E1065" s="21" t="s">
        <v>4533</v>
      </c>
      <c r="F1065" s="23">
        <v>1960</v>
      </c>
      <c r="G1065" s="24">
        <v>23520</v>
      </c>
      <c r="H1065" s="25"/>
      <c r="I1065" s="26">
        <v>45322</v>
      </c>
      <c r="J1065" s="27" t="s">
        <v>735</v>
      </c>
      <c r="K1065" s="28">
        <v>1</v>
      </c>
      <c r="L1065" s="26">
        <v>45321</v>
      </c>
      <c r="M1065" s="29"/>
      <c r="N1065" s="30" t="s">
        <v>82</v>
      </c>
      <c r="O1065" s="31" t="s">
        <v>52</v>
      </c>
      <c r="P1065" s="21" t="s">
        <v>83</v>
      </c>
      <c r="Q1065" s="66" t="s">
        <v>84</v>
      </c>
      <c r="R1065" s="34" t="s">
        <v>55</v>
      </c>
      <c r="S1065" s="35" t="s">
        <v>4534</v>
      </c>
      <c r="T1065" s="36"/>
      <c r="U1065" s="81" t="s">
        <v>4532</v>
      </c>
      <c r="V1065" s="81" t="s">
        <v>4530</v>
      </c>
      <c r="W1065" s="112" t="s">
        <v>4535</v>
      </c>
      <c r="X1065" s="110">
        <v>1960</v>
      </c>
      <c r="Y1065" s="83">
        <v>24500</v>
      </c>
      <c r="Z1065" s="81" t="s">
        <v>33296</v>
      </c>
      <c r="BH1065" s="85"/>
      <c r="BI1065" s="86"/>
      <c r="BJ1065" s="804"/>
      <c r="BK1065" s="805"/>
      <c r="BL1065" s="687"/>
      <c r="BM1065" s="806"/>
      <c r="BN1065" s="807"/>
      <c r="BO1065" s="85"/>
      <c r="BP1065" s="809"/>
      <c r="BQ1065" s="810"/>
    </row>
    <row r="1066" spans="1:69">
      <c r="A1066" s="20">
        <v>0</v>
      </c>
      <c r="B1066" s="20">
        <v>3</v>
      </c>
      <c r="C1066" s="21" t="s">
        <v>33297</v>
      </c>
      <c r="D1066" s="60" t="s">
        <v>4536</v>
      </c>
      <c r="E1066" s="21" t="s">
        <v>4537</v>
      </c>
      <c r="F1066" s="23">
        <v>1568</v>
      </c>
      <c r="G1066" s="24">
        <v>23520</v>
      </c>
      <c r="H1066" s="25"/>
      <c r="I1066" s="26">
        <v>45323</v>
      </c>
      <c r="J1066" s="824" t="s">
        <v>740</v>
      </c>
      <c r="K1066" s="28">
        <v>4</v>
      </c>
      <c r="L1066" s="26">
        <v>45321</v>
      </c>
      <c r="M1066" s="29"/>
      <c r="N1066" s="30" t="s">
        <v>95</v>
      </c>
      <c r="O1066" s="31" t="s">
        <v>52</v>
      </c>
      <c r="P1066" s="32" t="s">
        <v>112</v>
      </c>
      <c r="Q1066" s="66" t="s">
        <v>84</v>
      </c>
      <c r="R1066" s="34" t="s">
        <v>55</v>
      </c>
      <c r="S1066" s="35" t="s">
        <v>4538</v>
      </c>
      <c r="T1066" s="36"/>
      <c r="U1066" s="67" t="s">
        <v>4536</v>
      </c>
      <c r="V1066" s="67" t="s">
        <v>1542</v>
      </c>
      <c r="W1066" s="67" t="s">
        <v>4539</v>
      </c>
      <c r="X1066" s="68">
        <v>1568</v>
      </c>
      <c r="Y1066" s="69">
        <v>24304</v>
      </c>
      <c r="Z1066" s="67" t="s">
        <v>4522</v>
      </c>
      <c r="BH1066" s="85"/>
      <c r="BI1066" s="818"/>
      <c r="BJ1066" s="804"/>
      <c r="BK1066" s="805"/>
      <c r="BL1066" s="687"/>
      <c r="BM1066" s="806"/>
      <c r="BN1066" s="807"/>
      <c r="BO1066" s="808"/>
      <c r="BP1066" s="809"/>
      <c r="BQ1066" s="810"/>
    </row>
    <row r="1067" spans="1:69">
      <c r="A1067" s="20">
        <v>0</v>
      </c>
      <c r="B1067" s="20">
        <v>4</v>
      </c>
      <c r="C1067" s="21" t="s">
        <v>103</v>
      </c>
      <c r="D1067" s="22" t="s">
        <v>4540</v>
      </c>
      <c r="E1067" s="21" t="s">
        <v>4541</v>
      </c>
      <c r="F1067" s="23">
        <v>1960</v>
      </c>
      <c r="G1067" s="24">
        <v>23520</v>
      </c>
      <c r="H1067" s="25"/>
      <c r="I1067" s="26">
        <v>45323</v>
      </c>
      <c r="J1067" s="125" t="s">
        <v>747</v>
      </c>
      <c r="K1067" s="28">
        <v>2</v>
      </c>
      <c r="L1067" s="26">
        <v>45321</v>
      </c>
      <c r="M1067" s="29"/>
      <c r="N1067" s="30" t="s">
        <v>82</v>
      </c>
      <c r="O1067" s="31" t="s">
        <v>52</v>
      </c>
      <c r="P1067" s="32" t="s">
        <v>83</v>
      </c>
      <c r="Q1067" s="66" t="s">
        <v>84</v>
      </c>
      <c r="R1067" s="34" t="s">
        <v>55</v>
      </c>
      <c r="S1067" s="35" t="s">
        <v>4542</v>
      </c>
      <c r="T1067" s="36"/>
      <c r="U1067" s="67" t="s">
        <v>4540</v>
      </c>
      <c r="V1067" s="67" t="s">
        <v>1542</v>
      </c>
      <c r="W1067" s="67" t="s">
        <v>4543</v>
      </c>
      <c r="X1067" s="68">
        <v>1960</v>
      </c>
      <c r="Y1067" s="69">
        <v>24500</v>
      </c>
      <c r="Z1067" s="67" t="s">
        <v>4522</v>
      </c>
      <c r="BH1067" s="85"/>
      <c r="BI1067" s="86"/>
      <c r="BJ1067" s="804"/>
      <c r="BK1067" s="805"/>
      <c r="BL1067" s="687"/>
      <c r="BM1067" s="806"/>
      <c r="BN1067" s="807"/>
      <c r="BO1067" s="808"/>
      <c r="BP1067" s="809"/>
      <c r="BQ1067" s="810"/>
    </row>
    <row r="1068" spans="1:69">
      <c r="A1068" s="20">
        <v>1</v>
      </c>
      <c r="B1068" s="20">
        <v>5</v>
      </c>
      <c r="C1068" s="21" t="s">
        <v>103</v>
      </c>
      <c r="D1068" s="22" t="s">
        <v>4544</v>
      </c>
      <c r="E1068" s="21" t="s">
        <v>4545</v>
      </c>
      <c r="F1068" s="23">
        <v>1960</v>
      </c>
      <c r="G1068" s="24">
        <v>23520</v>
      </c>
      <c r="H1068" s="25"/>
      <c r="I1068" s="26">
        <v>45323</v>
      </c>
      <c r="J1068" s="27">
        <v>15</v>
      </c>
      <c r="K1068" s="28">
        <v>4</v>
      </c>
      <c r="L1068" s="26">
        <v>45321</v>
      </c>
      <c r="M1068" s="29"/>
      <c r="N1068" s="30" t="s">
        <v>82</v>
      </c>
      <c r="O1068" s="31" t="s">
        <v>52</v>
      </c>
      <c r="P1068" s="32" t="s">
        <v>83</v>
      </c>
      <c r="Q1068" s="66" t="s">
        <v>84</v>
      </c>
      <c r="R1068" s="34" t="s">
        <v>55</v>
      </c>
      <c r="S1068" s="35" t="s">
        <v>4546</v>
      </c>
      <c r="T1068" s="36"/>
      <c r="U1068" s="67" t="s">
        <v>4544</v>
      </c>
      <c r="V1068" s="67" t="s">
        <v>1542</v>
      </c>
      <c r="W1068" s="67" t="s">
        <v>4547</v>
      </c>
      <c r="X1068" s="68">
        <v>1960</v>
      </c>
      <c r="Y1068" s="69">
        <v>24500</v>
      </c>
      <c r="Z1068" s="67" t="s">
        <v>4522</v>
      </c>
      <c r="BH1068" s="85"/>
      <c r="BI1068" s="86"/>
      <c r="BJ1068" s="804"/>
      <c r="BK1068" s="805"/>
      <c r="BL1068" s="687"/>
      <c r="BM1068" s="806"/>
      <c r="BN1068" s="807"/>
      <c r="BO1068" s="808"/>
      <c r="BP1068" s="809"/>
      <c r="BQ1068" s="810"/>
    </row>
    <row r="1069" spans="1:69">
      <c r="A1069" s="20">
        <v>0</v>
      </c>
      <c r="B1069" s="20">
        <v>6</v>
      </c>
      <c r="C1069" s="21" t="s">
        <v>145</v>
      </c>
      <c r="D1069" s="22" t="s">
        <v>4548</v>
      </c>
      <c r="E1069" s="21" t="s">
        <v>4549</v>
      </c>
      <c r="F1069" s="23">
        <v>1953</v>
      </c>
      <c r="G1069" s="24">
        <v>23436</v>
      </c>
      <c r="H1069" s="25"/>
      <c r="I1069" s="26">
        <v>45323</v>
      </c>
      <c r="J1069" s="27" t="s">
        <v>30825</v>
      </c>
      <c r="K1069" s="28">
        <v>3</v>
      </c>
      <c r="L1069" s="26">
        <v>45322</v>
      </c>
      <c r="M1069" s="29"/>
      <c r="N1069" s="30" t="s">
        <v>263</v>
      </c>
      <c r="O1069" s="31" t="s">
        <v>52</v>
      </c>
      <c r="P1069" s="32" t="s">
        <v>186</v>
      </c>
      <c r="Q1069" s="33" t="s">
        <v>30276</v>
      </c>
      <c r="R1069" s="34" t="s">
        <v>55</v>
      </c>
      <c r="S1069" s="35" t="s">
        <v>4550</v>
      </c>
      <c r="T1069" s="36"/>
      <c r="U1069" s="67" t="s">
        <v>4548</v>
      </c>
      <c r="V1069" s="67" t="s">
        <v>12589</v>
      </c>
      <c r="W1069" s="67" t="s">
        <v>4551</v>
      </c>
      <c r="X1069" s="68">
        <v>1953</v>
      </c>
      <c r="Y1069" s="69">
        <v>24982.77</v>
      </c>
      <c r="Z1069" s="67" t="s">
        <v>30826</v>
      </c>
      <c r="BH1069" s="85"/>
      <c r="BI1069" s="86"/>
      <c r="BJ1069" s="804"/>
      <c r="BK1069" s="805"/>
      <c r="BL1069" s="687"/>
      <c r="BM1069" s="806"/>
      <c r="BN1069" s="807"/>
      <c r="BO1069" s="808"/>
      <c r="BP1069" s="809"/>
      <c r="BQ1069" s="810"/>
    </row>
    <row r="1070" spans="1:69">
      <c r="A1070" s="20">
        <v>0</v>
      </c>
      <c r="B1070" s="20">
        <v>12</v>
      </c>
      <c r="C1070" s="21" t="s">
        <v>68</v>
      </c>
      <c r="D1070" s="22" t="s">
        <v>4552</v>
      </c>
      <c r="E1070" s="21" t="s">
        <v>4553</v>
      </c>
      <c r="F1070" s="23">
        <v>1917</v>
      </c>
      <c r="G1070" s="24">
        <v>23004</v>
      </c>
      <c r="H1070" s="25"/>
      <c r="I1070" s="26">
        <v>45323</v>
      </c>
      <c r="J1070" s="27">
        <v>38</v>
      </c>
      <c r="K1070" s="9">
        <v>2</v>
      </c>
      <c r="L1070" s="26">
        <v>45327</v>
      </c>
      <c r="M1070" s="29"/>
      <c r="N1070" s="30" t="s">
        <v>95</v>
      </c>
      <c r="O1070" s="31" t="s">
        <v>52</v>
      </c>
      <c r="P1070" s="32" t="s">
        <v>83</v>
      </c>
      <c r="Q1070" s="66" t="s">
        <v>84</v>
      </c>
      <c r="R1070" s="34" t="s">
        <v>55</v>
      </c>
      <c r="S1070" s="35" t="s">
        <v>4554</v>
      </c>
      <c r="T1070" s="36"/>
      <c r="U1070" s="67" t="s">
        <v>4552</v>
      </c>
      <c r="V1070" s="67" t="s">
        <v>4530</v>
      </c>
      <c r="W1070" s="67" t="s">
        <v>4555</v>
      </c>
      <c r="X1070" s="68">
        <v>1917</v>
      </c>
      <c r="Y1070" s="69">
        <v>23962.5</v>
      </c>
      <c r="Z1070" s="67" t="s">
        <v>4522</v>
      </c>
      <c r="BH1070" s="85"/>
      <c r="BI1070" s="86"/>
      <c r="BJ1070" s="804"/>
      <c r="BK1070" s="805"/>
      <c r="BL1070" s="687"/>
      <c r="BM1070" s="806"/>
      <c r="BN1070" s="807"/>
      <c r="BO1070" s="808"/>
      <c r="BP1070" s="809"/>
      <c r="BQ1070" s="810"/>
    </row>
    <row r="1071" spans="1:69">
      <c r="A1071" s="20">
        <v>0</v>
      </c>
      <c r="B1071" s="20">
        <v>1</v>
      </c>
      <c r="C1071" s="21" t="s">
        <v>145</v>
      </c>
      <c r="D1071" s="123" t="s">
        <v>4556</v>
      </c>
      <c r="E1071" s="21" t="s">
        <v>4557</v>
      </c>
      <c r="F1071" s="23">
        <v>1958</v>
      </c>
      <c r="G1071" s="24">
        <v>23496</v>
      </c>
      <c r="H1071" s="25" t="s">
        <v>168</v>
      </c>
      <c r="I1071" s="26">
        <v>45324</v>
      </c>
      <c r="J1071" s="27" t="s">
        <v>33298</v>
      </c>
      <c r="K1071" s="28">
        <v>2</v>
      </c>
      <c r="L1071" s="26">
        <v>45323</v>
      </c>
      <c r="M1071" s="29" t="s">
        <v>176</v>
      </c>
      <c r="N1071" s="30" t="s">
        <v>177</v>
      </c>
      <c r="O1071" s="31" t="s">
        <v>52</v>
      </c>
      <c r="P1071" s="32" t="s">
        <v>74</v>
      </c>
      <c r="Q1071" s="66" t="s">
        <v>54</v>
      </c>
      <c r="R1071" s="34" t="s">
        <v>55</v>
      </c>
      <c r="S1071" s="35" t="s">
        <v>4558</v>
      </c>
      <c r="T1071" s="36"/>
      <c r="U1071" s="67" t="s">
        <v>4556</v>
      </c>
      <c r="V1071" s="67" t="s">
        <v>4559</v>
      </c>
      <c r="W1071" s="67" t="s">
        <v>4560</v>
      </c>
      <c r="X1071" s="68">
        <v>1958</v>
      </c>
      <c r="Y1071" s="69">
        <v>24427.599999999999</v>
      </c>
      <c r="Z1071" s="67" t="s">
        <v>4561</v>
      </c>
      <c r="BH1071" s="85"/>
      <c r="BI1071" s="812"/>
      <c r="BJ1071" s="804"/>
      <c r="BK1071" s="805"/>
      <c r="BL1071" s="687"/>
      <c r="BM1071" s="806"/>
      <c r="BN1071" s="807"/>
      <c r="BO1071" s="808"/>
      <c r="BP1071" s="809"/>
      <c r="BQ1071" s="810"/>
    </row>
    <row r="1072" spans="1:69">
      <c r="A1072" s="20">
        <v>0</v>
      </c>
      <c r="B1072" s="20">
        <v>2</v>
      </c>
      <c r="C1072" s="21" t="s">
        <v>145</v>
      </c>
      <c r="D1072" s="22" t="s">
        <v>4562</v>
      </c>
      <c r="E1072" s="21" t="s">
        <v>4563</v>
      </c>
      <c r="F1072" s="23">
        <v>1958</v>
      </c>
      <c r="G1072" s="24">
        <v>23496</v>
      </c>
      <c r="H1072" s="25" t="s">
        <v>168</v>
      </c>
      <c r="I1072" s="26">
        <v>45324</v>
      </c>
      <c r="J1072" s="125" t="s">
        <v>33299</v>
      </c>
      <c r="K1072" s="28">
        <v>2</v>
      </c>
      <c r="L1072" s="26">
        <v>45323</v>
      </c>
      <c r="M1072" s="29" t="s">
        <v>176</v>
      </c>
      <c r="N1072" s="30" t="s">
        <v>177</v>
      </c>
      <c r="O1072" s="31" t="s">
        <v>52</v>
      </c>
      <c r="P1072" s="32" t="s">
        <v>74</v>
      </c>
      <c r="Q1072" s="66" t="s">
        <v>54</v>
      </c>
      <c r="R1072" s="34" t="s">
        <v>55</v>
      </c>
      <c r="S1072" s="35" t="s">
        <v>4564</v>
      </c>
      <c r="T1072" s="36"/>
      <c r="U1072" s="67" t="s">
        <v>4562</v>
      </c>
      <c r="V1072" s="67" t="s">
        <v>4559</v>
      </c>
      <c r="W1072" s="67" t="s">
        <v>4565</v>
      </c>
      <c r="X1072" s="68">
        <v>1958</v>
      </c>
      <c r="Y1072" s="69">
        <v>24427.71</v>
      </c>
      <c r="Z1072" s="67" t="s">
        <v>4561</v>
      </c>
      <c r="BH1072" s="85"/>
      <c r="BI1072" s="86"/>
      <c r="BJ1072" s="804"/>
      <c r="BK1072" s="805"/>
      <c r="BL1072" s="687"/>
      <c r="BM1072" s="806"/>
      <c r="BN1072" s="807"/>
      <c r="BO1072" s="808"/>
      <c r="BP1072" s="809"/>
      <c r="BQ1072" s="810"/>
    </row>
    <row r="1073" spans="1:69">
      <c r="A1073" s="20">
        <v>0</v>
      </c>
      <c r="B1073" s="20">
        <v>1</v>
      </c>
      <c r="C1073" s="21" t="s">
        <v>48</v>
      </c>
      <c r="D1073" s="123" t="s">
        <v>4566</v>
      </c>
      <c r="E1073" s="21" t="s">
        <v>4567</v>
      </c>
      <c r="F1073" s="23">
        <v>1980</v>
      </c>
      <c r="G1073" s="24">
        <v>23760</v>
      </c>
      <c r="H1073" s="25" t="s">
        <v>168</v>
      </c>
      <c r="I1073" s="26">
        <v>45327</v>
      </c>
      <c r="J1073" s="27" t="s">
        <v>831</v>
      </c>
      <c r="K1073" s="28">
        <v>2</v>
      </c>
      <c r="L1073" s="26">
        <v>45323</v>
      </c>
      <c r="M1073" s="29"/>
      <c r="N1073" s="30" t="s">
        <v>169</v>
      </c>
      <c r="O1073" s="31" t="s">
        <v>52</v>
      </c>
      <c r="P1073" s="21" t="s">
        <v>53</v>
      </c>
      <c r="Q1073" s="66" t="s">
        <v>54</v>
      </c>
      <c r="R1073" s="34" t="s">
        <v>55</v>
      </c>
      <c r="S1073" s="35" t="s">
        <v>4568</v>
      </c>
      <c r="T1073" s="36"/>
      <c r="U1073" s="81" t="s">
        <v>14937</v>
      </c>
      <c r="V1073" s="81" t="s">
        <v>22907</v>
      </c>
      <c r="W1073" s="81" t="s">
        <v>33300</v>
      </c>
      <c r="X1073" s="82">
        <v>1980</v>
      </c>
      <c r="Y1073" s="83">
        <v>24948</v>
      </c>
      <c r="Z1073" s="81" t="s">
        <v>33301</v>
      </c>
      <c r="BH1073" s="85"/>
      <c r="BI1073" s="812"/>
      <c r="BJ1073" s="804"/>
      <c r="BK1073" s="805"/>
      <c r="BL1073" s="687"/>
      <c r="BM1073" s="806"/>
      <c r="BN1073" s="807"/>
      <c r="BO1073" s="85"/>
      <c r="BP1073" s="809"/>
      <c r="BQ1073" s="810"/>
    </row>
    <row r="1074" spans="1:69" ht="22.5">
      <c r="A1074" s="20">
        <v>0</v>
      </c>
      <c r="B1074" s="20">
        <v>2</v>
      </c>
      <c r="C1074" s="73" t="s">
        <v>68</v>
      </c>
      <c r="D1074" s="22" t="s">
        <v>4569</v>
      </c>
      <c r="E1074" s="21" t="s">
        <v>4570</v>
      </c>
      <c r="F1074" s="23">
        <v>1925</v>
      </c>
      <c r="G1074" s="24">
        <v>23100</v>
      </c>
      <c r="H1074" s="25"/>
      <c r="I1074" s="26">
        <v>45327</v>
      </c>
      <c r="J1074" s="125" t="s">
        <v>837</v>
      </c>
      <c r="K1074" s="9">
        <v>4</v>
      </c>
      <c r="L1074" s="26">
        <v>45326</v>
      </c>
      <c r="M1074" s="29"/>
      <c r="N1074" s="30" t="s">
        <v>33112</v>
      </c>
      <c r="O1074" s="31" t="s">
        <v>52</v>
      </c>
      <c r="P1074" s="32" t="s">
        <v>33302</v>
      </c>
      <c r="Q1074" s="66" t="s">
        <v>54</v>
      </c>
      <c r="R1074" s="34" t="s">
        <v>64</v>
      </c>
      <c r="S1074" s="35" t="s">
        <v>33303</v>
      </c>
      <c r="T1074" s="36"/>
      <c r="U1074" s="81" t="s">
        <v>14939</v>
      </c>
      <c r="V1074" s="81" t="s">
        <v>28429</v>
      </c>
      <c r="W1074" s="81" t="s">
        <v>33304</v>
      </c>
      <c r="X1074" s="82">
        <v>1925</v>
      </c>
      <c r="Y1074" s="83">
        <v>24640</v>
      </c>
      <c r="Z1074" s="81" t="s">
        <v>33305</v>
      </c>
      <c r="BH1074" s="811"/>
      <c r="BI1074" s="86"/>
      <c r="BJ1074" s="804"/>
      <c r="BK1074" s="805"/>
      <c r="BL1074" s="687"/>
      <c r="BM1074" s="806"/>
      <c r="BN1074" s="807"/>
      <c r="BO1074" s="808"/>
      <c r="BP1074" s="809"/>
      <c r="BQ1074" s="810"/>
    </row>
    <row r="1075" spans="1:69">
      <c r="A1075" s="20">
        <v>0</v>
      </c>
      <c r="B1075" s="20">
        <v>3</v>
      </c>
      <c r="C1075" s="21" t="s">
        <v>68</v>
      </c>
      <c r="D1075" s="22" t="s">
        <v>33306</v>
      </c>
      <c r="E1075" s="21" t="s">
        <v>4571</v>
      </c>
      <c r="F1075" s="23">
        <v>1958</v>
      </c>
      <c r="G1075" s="24">
        <v>23496</v>
      </c>
      <c r="H1075" s="25"/>
      <c r="I1075" s="26">
        <v>45327</v>
      </c>
      <c r="J1075" s="824">
        <v>39</v>
      </c>
      <c r="K1075" s="28">
        <v>2</v>
      </c>
      <c r="L1075" s="26">
        <v>45326</v>
      </c>
      <c r="M1075" s="29"/>
      <c r="N1075" s="30" t="s">
        <v>288</v>
      </c>
      <c r="O1075" s="31" t="s">
        <v>52</v>
      </c>
      <c r="P1075" s="32" t="s">
        <v>74</v>
      </c>
      <c r="Q1075" s="66" t="s">
        <v>54</v>
      </c>
      <c r="R1075" s="34" t="s">
        <v>55</v>
      </c>
      <c r="S1075" s="35" t="s">
        <v>4572</v>
      </c>
      <c r="T1075" s="36"/>
      <c r="U1075" s="67" t="s">
        <v>33307</v>
      </c>
      <c r="V1075" s="67" t="s">
        <v>31388</v>
      </c>
      <c r="W1075" s="67" t="s">
        <v>22912</v>
      </c>
      <c r="X1075" s="68">
        <v>1958</v>
      </c>
      <c r="Y1075" s="69">
        <v>24583.279999999999</v>
      </c>
      <c r="Z1075" s="67" t="s">
        <v>22906</v>
      </c>
      <c r="BH1075" s="85"/>
      <c r="BI1075" s="86"/>
      <c r="BJ1075" s="804"/>
      <c r="BK1075" s="805"/>
      <c r="BL1075" s="687"/>
      <c r="BM1075" s="806"/>
      <c r="BN1075" s="807"/>
      <c r="BO1075" s="808"/>
      <c r="BP1075" s="809"/>
      <c r="BQ1075" s="810"/>
    </row>
    <row r="1076" spans="1:69">
      <c r="A1076" s="20">
        <v>0</v>
      </c>
      <c r="B1076" s="20">
        <v>4</v>
      </c>
      <c r="C1076" s="21" t="s">
        <v>59</v>
      </c>
      <c r="D1076" s="3" t="s">
        <v>4574</v>
      </c>
      <c r="E1076" s="21" t="s">
        <v>4575</v>
      </c>
      <c r="F1076" s="23">
        <v>1925</v>
      </c>
      <c r="G1076" s="24">
        <v>23100</v>
      </c>
      <c r="H1076" s="25"/>
      <c r="I1076" s="26">
        <v>45327</v>
      </c>
      <c r="J1076" s="76">
        <v>17</v>
      </c>
      <c r="K1076" s="28">
        <v>2</v>
      </c>
      <c r="L1076" s="26">
        <v>45326</v>
      </c>
      <c r="M1076" s="29"/>
      <c r="N1076" s="30" t="s">
        <v>33254</v>
      </c>
      <c r="O1076" s="31" t="s">
        <v>52</v>
      </c>
      <c r="P1076" s="32" t="s">
        <v>63</v>
      </c>
      <c r="Q1076" s="66" t="s">
        <v>54</v>
      </c>
      <c r="R1076" s="34" t="s">
        <v>64</v>
      </c>
      <c r="S1076" s="35" t="s">
        <v>30281</v>
      </c>
      <c r="T1076" s="36"/>
      <c r="U1076" s="81" t="s">
        <v>33308</v>
      </c>
      <c r="V1076" s="81" t="s">
        <v>33309</v>
      </c>
      <c r="W1076" s="81" t="s">
        <v>33310</v>
      </c>
      <c r="X1076" s="17">
        <v>1925</v>
      </c>
      <c r="Y1076" s="18">
        <v>24640</v>
      </c>
      <c r="Z1076" s="81" t="s">
        <v>22906</v>
      </c>
      <c r="BH1076" s="85"/>
      <c r="BI1076" s="232"/>
      <c r="BJ1076" s="804"/>
      <c r="BK1076" s="805"/>
      <c r="BL1076" s="687"/>
      <c r="BM1076" s="806"/>
      <c r="BN1076" s="807"/>
      <c r="BO1076" s="808"/>
      <c r="BP1076" s="809"/>
      <c r="BQ1076" s="810"/>
    </row>
    <row r="1077" spans="1:69">
      <c r="A1077" s="20">
        <v>0</v>
      </c>
      <c r="B1077" s="20">
        <v>6</v>
      </c>
      <c r="C1077" s="21" t="s">
        <v>59</v>
      </c>
      <c r="D1077" s="22" t="s">
        <v>4576</v>
      </c>
      <c r="E1077" s="21" t="s">
        <v>4577</v>
      </c>
      <c r="F1077" s="23">
        <v>1925</v>
      </c>
      <c r="G1077" s="24">
        <v>23100</v>
      </c>
      <c r="H1077" s="25"/>
      <c r="I1077" s="26">
        <v>45327</v>
      </c>
      <c r="J1077" s="27" t="s">
        <v>31389</v>
      </c>
      <c r="K1077" s="28">
        <v>3</v>
      </c>
      <c r="L1077" s="26">
        <v>45326</v>
      </c>
      <c r="M1077" s="29"/>
      <c r="N1077" s="30" t="s">
        <v>33112</v>
      </c>
      <c r="O1077" s="31" t="s">
        <v>52</v>
      </c>
      <c r="P1077" s="32" t="s">
        <v>63</v>
      </c>
      <c r="Q1077" s="66" t="s">
        <v>54</v>
      </c>
      <c r="R1077" s="34" t="s">
        <v>64</v>
      </c>
      <c r="S1077" s="35" t="s">
        <v>33311</v>
      </c>
      <c r="T1077" s="36"/>
      <c r="U1077" s="67" t="s">
        <v>22920</v>
      </c>
      <c r="V1077" s="67" t="s">
        <v>33309</v>
      </c>
      <c r="W1077" s="71" t="s">
        <v>33312</v>
      </c>
      <c r="X1077" s="72">
        <v>1925</v>
      </c>
      <c r="Y1077" s="69">
        <v>24640</v>
      </c>
      <c r="Z1077" s="67" t="s">
        <v>33313</v>
      </c>
      <c r="BH1077" s="85"/>
      <c r="BI1077" s="86"/>
      <c r="BJ1077" s="804"/>
      <c r="BK1077" s="805"/>
      <c r="BL1077" s="687"/>
      <c r="BM1077" s="806"/>
      <c r="BN1077" s="807"/>
      <c r="BO1077" s="808"/>
      <c r="BP1077" s="809"/>
      <c r="BQ1077" s="810"/>
    </row>
    <row r="1078" spans="1:69">
      <c r="A1078" s="20">
        <v>0</v>
      </c>
      <c r="B1078" s="20">
        <v>7</v>
      </c>
      <c r="C1078" s="21" t="s">
        <v>59</v>
      </c>
      <c r="D1078" s="22" t="s">
        <v>4578</v>
      </c>
      <c r="E1078" s="21" t="s">
        <v>4579</v>
      </c>
      <c r="F1078" s="23">
        <v>1925</v>
      </c>
      <c r="G1078" s="24">
        <v>23100</v>
      </c>
      <c r="H1078" s="25"/>
      <c r="I1078" s="26">
        <v>45327</v>
      </c>
      <c r="J1078" s="27" t="s">
        <v>33314</v>
      </c>
      <c r="K1078" s="9">
        <v>3</v>
      </c>
      <c r="L1078" s="26">
        <v>45326</v>
      </c>
      <c r="M1078" s="29"/>
      <c r="N1078" s="30" t="s">
        <v>33112</v>
      </c>
      <c r="O1078" s="31" t="s">
        <v>52</v>
      </c>
      <c r="P1078" s="32" t="s">
        <v>63</v>
      </c>
      <c r="Q1078" s="66" t="s">
        <v>54</v>
      </c>
      <c r="R1078" s="34" t="s">
        <v>64</v>
      </c>
      <c r="S1078" s="35" t="s">
        <v>31390</v>
      </c>
      <c r="T1078" s="36"/>
      <c r="U1078" s="67" t="s">
        <v>33315</v>
      </c>
      <c r="V1078" s="67" t="s">
        <v>28429</v>
      </c>
      <c r="W1078" s="67" t="s">
        <v>33316</v>
      </c>
      <c r="X1078" s="68">
        <v>1925</v>
      </c>
      <c r="Y1078" s="69">
        <v>24640</v>
      </c>
      <c r="Z1078" s="67" t="s">
        <v>33305</v>
      </c>
      <c r="BH1078" s="85"/>
      <c r="BI1078" s="86"/>
      <c r="BJ1078" s="804"/>
      <c r="BK1078" s="805"/>
      <c r="BL1078" s="687"/>
      <c r="BM1078" s="806"/>
      <c r="BN1078" s="807"/>
      <c r="BO1078" s="808"/>
      <c r="BP1078" s="809"/>
      <c r="BQ1078" s="810"/>
    </row>
    <row r="1079" spans="1:69">
      <c r="A1079" s="20">
        <v>1</v>
      </c>
      <c r="B1079" s="20">
        <v>1</v>
      </c>
      <c r="C1079" s="21" t="s">
        <v>68</v>
      </c>
      <c r="D1079" s="123" t="s">
        <v>4580</v>
      </c>
      <c r="E1079" s="21" t="s">
        <v>4581</v>
      </c>
      <c r="F1079" s="23">
        <v>1925</v>
      </c>
      <c r="G1079" s="24">
        <v>23100</v>
      </c>
      <c r="H1079" s="25"/>
      <c r="I1079" s="26">
        <v>45328</v>
      </c>
      <c r="J1079" s="27" t="s">
        <v>817</v>
      </c>
      <c r="K1079" s="28">
        <v>1</v>
      </c>
      <c r="L1079" s="26">
        <v>45326</v>
      </c>
      <c r="M1079" s="29"/>
      <c r="N1079" s="30" t="s">
        <v>604</v>
      </c>
      <c r="O1079" s="31" t="s">
        <v>52</v>
      </c>
      <c r="P1079" s="21" t="s">
        <v>2247</v>
      </c>
      <c r="Q1079" s="66" t="s">
        <v>54</v>
      </c>
      <c r="R1079" s="34" t="s">
        <v>64</v>
      </c>
      <c r="S1079" s="35" t="s">
        <v>4582</v>
      </c>
      <c r="T1079" s="36"/>
      <c r="U1079" s="81" t="s">
        <v>22940</v>
      </c>
      <c r="V1079" s="81" t="s">
        <v>33309</v>
      </c>
      <c r="W1079" s="81" t="s">
        <v>33317</v>
      </c>
      <c r="X1079" s="82">
        <v>1925</v>
      </c>
      <c r="Y1079" s="83">
        <v>24640</v>
      </c>
      <c r="Z1079" s="81" t="s">
        <v>22906</v>
      </c>
      <c r="BH1079" s="85"/>
      <c r="BI1079" s="812"/>
      <c r="BJ1079" s="804"/>
      <c r="BK1079" s="805"/>
      <c r="BL1079" s="687"/>
      <c r="BM1079" s="806"/>
      <c r="BN1079" s="807"/>
      <c r="BO1079" s="85"/>
      <c r="BP1079" s="809"/>
      <c r="BQ1079" s="810"/>
    </row>
    <row r="1080" spans="1:69">
      <c r="A1080" s="1">
        <v>1</v>
      </c>
      <c r="B1080" s="20">
        <v>4</v>
      </c>
      <c r="C1080" s="2" t="s">
        <v>68</v>
      </c>
      <c r="D1080" s="3" t="s">
        <v>4583</v>
      </c>
      <c r="E1080" s="2" t="s">
        <v>4584</v>
      </c>
      <c r="F1080" s="4">
        <v>1917</v>
      </c>
      <c r="G1080" s="5">
        <v>23004</v>
      </c>
      <c r="H1080" s="6"/>
      <c r="I1080" s="26">
        <v>45328</v>
      </c>
      <c r="J1080" s="76" t="s">
        <v>875</v>
      </c>
      <c r="K1080" s="9">
        <v>2</v>
      </c>
      <c r="L1080" s="26">
        <v>45327</v>
      </c>
      <c r="M1080" s="10"/>
      <c r="N1080" s="11" t="s">
        <v>95</v>
      </c>
      <c r="O1080" s="31" t="s">
        <v>52</v>
      </c>
      <c r="P1080" s="32" t="s">
        <v>83</v>
      </c>
      <c r="Q1080" s="49" t="s">
        <v>84</v>
      </c>
      <c r="R1080" s="34" t="s">
        <v>55</v>
      </c>
      <c r="S1080" s="14" t="s">
        <v>4585</v>
      </c>
      <c r="T1080" s="15"/>
      <c r="U1080" s="81" t="s">
        <v>4583</v>
      </c>
      <c r="V1080" s="81" t="s">
        <v>1078</v>
      </c>
      <c r="W1080" s="81" t="s">
        <v>4586</v>
      </c>
      <c r="X1080" s="82">
        <v>1917</v>
      </c>
      <c r="Y1080" s="83">
        <v>23962.5</v>
      </c>
      <c r="Z1080" s="81" t="s">
        <v>4587</v>
      </c>
      <c r="BH1080" s="825"/>
      <c r="BI1080" s="232"/>
      <c r="BJ1080" s="796"/>
      <c r="BK1080" s="797"/>
      <c r="BL1080" s="687"/>
      <c r="BM1080" s="799"/>
      <c r="BN1080" s="807"/>
      <c r="BO1080" s="808"/>
      <c r="BP1080" s="802"/>
      <c r="BQ1080" s="810"/>
    </row>
    <row r="1081" spans="1:69">
      <c r="A1081" s="20">
        <v>1</v>
      </c>
      <c r="B1081" s="20">
        <v>5</v>
      </c>
      <c r="C1081" s="22" t="s">
        <v>68</v>
      </c>
      <c r="D1081" s="2" t="s">
        <v>4588</v>
      </c>
      <c r="E1081" s="21" t="s">
        <v>4589</v>
      </c>
      <c r="F1081" s="23">
        <v>1917</v>
      </c>
      <c r="G1081" s="24">
        <v>23004</v>
      </c>
      <c r="H1081" s="25"/>
      <c r="I1081" s="26">
        <v>45328</v>
      </c>
      <c r="J1081" s="27" t="s">
        <v>880</v>
      </c>
      <c r="K1081" s="28">
        <v>4</v>
      </c>
      <c r="L1081" s="26">
        <v>45327</v>
      </c>
      <c r="M1081" s="29"/>
      <c r="N1081" s="2" t="s">
        <v>95</v>
      </c>
      <c r="O1081" s="31" t="s">
        <v>52</v>
      </c>
      <c r="P1081" s="32" t="s">
        <v>83</v>
      </c>
      <c r="Q1081" s="66" t="s">
        <v>84</v>
      </c>
      <c r="R1081" s="34" t="s">
        <v>55</v>
      </c>
      <c r="S1081" s="35" t="s">
        <v>4590</v>
      </c>
      <c r="T1081" s="36"/>
      <c r="U1081" s="81" t="s">
        <v>4588</v>
      </c>
      <c r="V1081" s="81" t="s">
        <v>1078</v>
      </c>
      <c r="W1081" s="112" t="s">
        <v>4591</v>
      </c>
      <c r="X1081" s="82">
        <v>1917</v>
      </c>
      <c r="Y1081" s="83">
        <v>23962.5</v>
      </c>
      <c r="Z1081" s="81" t="s">
        <v>4587</v>
      </c>
      <c r="BH1081" s="86"/>
      <c r="BI1081" s="825"/>
      <c r="BJ1081" s="804"/>
      <c r="BK1081" s="805"/>
      <c r="BL1081" s="687"/>
      <c r="BM1081" s="825"/>
      <c r="BN1081" s="807"/>
      <c r="BO1081" s="808"/>
      <c r="BP1081" s="809"/>
      <c r="BQ1081" s="810"/>
    </row>
    <row r="1082" spans="1:69">
      <c r="A1082" s="20">
        <v>1</v>
      </c>
      <c r="B1082" s="20">
        <v>2</v>
      </c>
      <c r="C1082" s="2" t="s">
        <v>59</v>
      </c>
      <c r="D1082" s="22" t="s">
        <v>4592</v>
      </c>
      <c r="E1082" s="21" t="s">
        <v>4593</v>
      </c>
      <c r="F1082" s="23">
        <v>1925</v>
      </c>
      <c r="G1082" s="24">
        <v>23100</v>
      </c>
      <c r="H1082" s="25"/>
      <c r="I1082" s="26">
        <v>45328</v>
      </c>
      <c r="J1082" s="125" t="s">
        <v>843</v>
      </c>
      <c r="K1082" s="28">
        <v>4</v>
      </c>
      <c r="L1082" s="26">
        <v>45326</v>
      </c>
      <c r="M1082" s="29"/>
      <c r="N1082" s="30" t="s">
        <v>33254</v>
      </c>
      <c r="O1082" s="31" t="s">
        <v>52</v>
      </c>
      <c r="P1082" s="21" t="s">
        <v>63</v>
      </c>
      <c r="Q1082" s="66" t="s">
        <v>54</v>
      </c>
      <c r="R1082" s="34" t="s">
        <v>64</v>
      </c>
      <c r="S1082" s="35" t="s">
        <v>31067</v>
      </c>
      <c r="T1082" s="36"/>
      <c r="U1082" s="81" t="s">
        <v>33318</v>
      </c>
      <c r="V1082" s="81" t="s">
        <v>33309</v>
      </c>
      <c r="W1082" s="81" t="s">
        <v>33319</v>
      </c>
      <c r="X1082" s="82">
        <v>1925</v>
      </c>
      <c r="Y1082" s="83">
        <v>24640</v>
      </c>
      <c r="Z1082" s="81" t="s">
        <v>22906</v>
      </c>
      <c r="BH1082" s="825"/>
      <c r="BI1082" s="86"/>
      <c r="BJ1082" s="804"/>
      <c r="BK1082" s="805"/>
      <c r="BL1082" s="687"/>
      <c r="BM1082" s="806"/>
      <c r="BN1082" s="807"/>
      <c r="BO1082" s="85"/>
      <c r="BP1082" s="809"/>
      <c r="BQ1082" s="810"/>
    </row>
    <row r="1083" spans="1:69">
      <c r="A1083" s="20">
        <v>1</v>
      </c>
      <c r="B1083" s="20">
        <v>3</v>
      </c>
      <c r="C1083" s="2" t="s">
        <v>145</v>
      </c>
      <c r="D1083" s="22" t="s">
        <v>4594</v>
      </c>
      <c r="E1083" s="2" t="s">
        <v>4595</v>
      </c>
      <c r="F1083" s="4">
        <v>1568</v>
      </c>
      <c r="G1083" s="5">
        <v>23520</v>
      </c>
      <c r="H1083" s="6"/>
      <c r="I1083" s="26">
        <v>45328</v>
      </c>
      <c r="J1083" s="43" t="s">
        <v>2246</v>
      </c>
      <c r="K1083" s="9">
        <v>3</v>
      </c>
      <c r="L1083" s="7">
        <v>45327</v>
      </c>
      <c r="M1083" s="44"/>
      <c r="N1083" s="11" t="s">
        <v>95</v>
      </c>
      <c r="O1083" s="12" t="s">
        <v>52</v>
      </c>
      <c r="P1083" s="8" t="s">
        <v>112</v>
      </c>
      <c r="Q1083" s="66" t="s">
        <v>84</v>
      </c>
      <c r="R1083" s="13" t="s">
        <v>55</v>
      </c>
      <c r="S1083" s="14" t="s">
        <v>4596</v>
      </c>
      <c r="T1083" s="15"/>
      <c r="U1083" s="81" t="s">
        <v>4594</v>
      </c>
      <c r="V1083" s="81" t="s">
        <v>1078</v>
      </c>
      <c r="W1083" s="81" t="s">
        <v>4597</v>
      </c>
      <c r="X1083" s="82">
        <v>1568</v>
      </c>
      <c r="Y1083" s="83">
        <v>24304</v>
      </c>
      <c r="Z1083" s="81" t="s">
        <v>4587</v>
      </c>
      <c r="BH1083" s="825"/>
      <c r="BI1083" s="86"/>
      <c r="BJ1083" s="796"/>
      <c r="BK1083" s="797"/>
      <c r="BL1083" s="687"/>
      <c r="BM1083" s="799"/>
      <c r="BN1083" s="800"/>
      <c r="BO1083" s="801"/>
      <c r="BP1083" s="809"/>
      <c r="BQ1083" s="803"/>
    </row>
    <row r="1084" spans="1:69">
      <c r="A1084" s="20">
        <v>1</v>
      </c>
      <c r="B1084" s="20">
        <v>6</v>
      </c>
      <c r="C1084" s="21" t="s">
        <v>103</v>
      </c>
      <c r="D1084" s="22" t="s">
        <v>4598</v>
      </c>
      <c r="E1084" s="21" t="s">
        <v>4599</v>
      </c>
      <c r="F1084" s="23">
        <v>1568</v>
      </c>
      <c r="G1084" s="24">
        <v>23520</v>
      </c>
      <c r="H1084" s="25" t="s">
        <v>254</v>
      </c>
      <c r="I1084" s="26">
        <v>45328</v>
      </c>
      <c r="J1084" s="27" t="s">
        <v>887</v>
      </c>
      <c r="K1084" s="28">
        <v>3</v>
      </c>
      <c r="L1084" s="26">
        <v>45327</v>
      </c>
      <c r="M1084" s="29"/>
      <c r="N1084" s="30" t="s">
        <v>95</v>
      </c>
      <c r="O1084" s="31" t="s">
        <v>52</v>
      </c>
      <c r="P1084" s="32" t="s">
        <v>112</v>
      </c>
      <c r="Q1084" s="66" t="s">
        <v>84</v>
      </c>
      <c r="R1084" s="34" t="s">
        <v>55</v>
      </c>
      <c r="S1084" s="35" t="s">
        <v>4600</v>
      </c>
      <c r="T1084" s="36"/>
      <c r="U1084" s="81" t="s">
        <v>31391</v>
      </c>
      <c r="V1084" s="81" t="s">
        <v>1078</v>
      </c>
      <c r="W1084" s="81" t="s">
        <v>33320</v>
      </c>
      <c r="X1084" s="82">
        <v>1568</v>
      </c>
      <c r="Y1084" s="83">
        <v>24304</v>
      </c>
      <c r="Z1084" s="81" t="s">
        <v>33321</v>
      </c>
      <c r="BH1084" s="85"/>
      <c r="BI1084" s="86"/>
      <c r="BJ1084" s="804"/>
      <c r="BK1084" s="805"/>
      <c r="BL1084" s="687"/>
      <c r="BM1084" s="806"/>
      <c r="BN1084" s="807"/>
      <c r="BO1084" s="808"/>
      <c r="BP1084" s="809"/>
      <c r="BQ1084" s="810"/>
    </row>
    <row r="1085" spans="1:69" ht="22.5">
      <c r="A1085" s="20">
        <v>1</v>
      </c>
      <c r="B1085" s="20">
        <v>7</v>
      </c>
      <c r="C1085" s="21" t="s">
        <v>103</v>
      </c>
      <c r="D1085" s="22" t="s">
        <v>4601</v>
      </c>
      <c r="E1085" s="21" t="s">
        <v>4602</v>
      </c>
      <c r="F1085" s="23">
        <v>1568</v>
      </c>
      <c r="G1085" s="24">
        <v>23520</v>
      </c>
      <c r="H1085" s="25" t="s">
        <v>254</v>
      </c>
      <c r="I1085" s="26">
        <v>45328</v>
      </c>
      <c r="J1085" s="27">
        <v>60</v>
      </c>
      <c r="K1085" s="28">
        <v>2</v>
      </c>
      <c r="L1085" s="26">
        <v>45327</v>
      </c>
      <c r="M1085" s="29"/>
      <c r="N1085" s="30" t="s">
        <v>82</v>
      </c>
      <c r="O1085" s="31" t="s">
        <v>52</v>
      </c>
      <c r="P1085" s="32" t="s">
        <v>33322</v>
      </c>
      <c r="Q1085" s="66" t="s">
        <v>33199</v>
      </c>
      <c r="R1085" s="34" t="s">
        <v>55</v>
      </c>
      <c r="S1085" s="35" t="s">
        <v>30412</v>
      </c>
      <c r="T1085" s="36"/>
      <c r="U1085" s="81" t="s">
        <v>33323</v>
      </c>
      <c r="V1085" s="81" t="s">
        <v>1078</v>
      </c>
      <c r="W1085" s="81" t="s">
        <v>33324</v>
      </c>
      <c r="X1085" s="82">
        <v>1568</v>
      </c>
      <c r="Y1085" s="83">
        <v>24304</v>
      </c>
      <c r="Z1085" s="81" t="s">
        <v>33321</v>
      </c>
      <c r="BH1085" s="85"/>
      <c r="BI1085" s="86"/>
      <c r="BJ1085" s="804"/>
      <c r="BK1085" s="805"/>
      <c r="BL1085" s="687"/>
      <c r="BM1085" s="806"/>
      <c r="BN1085" s="807"/>
      <c r="BO1085" s="808"/>
      <c r="BP1085" s="809"/>
      <c r="BQ1085" s="810"/>
    </row>
    <row r="1086" spans="1:69">
      <c r="A1086" s="20">
        <v>0</v>
      </c>
      <c r="B1086" s="20">
        <v>1</v>
      </c>
      <c r="C1086" s="21" t="s">
        <v>68</v>
      </c>
      <c r="D1086" s="123" t="s">
        <v>4604</v>
      </c>
      <c r="E1086" s="21" t="s">
        <v>4605</v>
      </c>
      <c r="F1086" s="23">
        <v>1917</v>
      </c>
      <c r="G1086" s="24">
        <v>23004</v>
      </c>
      <c r="H1086" s="25"/>
      <c r="I1086" s="26">
        <v>45329</v>
      </c>
      <c r="J1086" s="824">
        <v>25</v>
      </c>
      <c r="K1086" s="28">
        <v>1</v>
      </c>
      <c r="L1086" s="26">
        <v>45323</v>
      </c>
      <c r="M1086" s="29"/>
      <c r="N1086" s="30" t="s">
        <v>95</v>
      </c>
      <c r="O1086" s="31" t="s">
        <v>52</v>
      </c>
      <c r="P1086" s="32" t="s">
        <v>83</v>
      </c>
      <c r="Q1086" s="66" t="s">
        <v>33229</v>
      </c>
      <c r="R1086" s="34" t="s">
        <v>55</v>
      </c>
      <c r="S1086" s="35" t="s">
        <v>4606</v>
      </c>
      <c r="T1086" s="36"/>
      <c r="U1086" s="67" t="s">
        <v>4604</v>
      </c>
      <c r="V1086" s="67" t="s">
        <v>4559</v>
      </c>
      <c r="W1086" s="67" t="s">
        <v>4607</v>
      </c>
      <c r="X1086" s="68">
        <v>1917</v>
      </c>
      <c r="Y1086" s="69">
        <v>23962.5</v>
      </c>
      <c r="Z1086" s="67" t="s">
        <v>33301</v>
      </c>
      <c r="BH1086" s="85"/>
      <c r="BI1086" s="812"/>
      <c r="BJ1086" s="804"/>
      <c r="BK1086" s="805"/>
      <c r="BL1086" s="687"/>
      <c r="BM1086" s="806"/>
      <c r="BN1086" s="807"/>
      <c r="BO1086" s="808"/>
      <c r="BP1086" s="809"/>
      <c r="BQ1086" s="810"/>
    </row>
    <row r="1087" spans="1:69">
      <c r="A1087" s="20">
        <v>0</v>
      </c>
      <c r="B1087" s="20">
        <v>2</v>
      </c>
      <c r="C1087" s="21" t="s">
        <v>301</v>
      </c>
      <c r="D1087" s="22" t="s">
        <v>4608</v>
      </c>
      <c r="E1087" s="21" t="s">
        <v>4609</v>
      </c>
      <c r="F1087" s="23">
        <v>1925</v>
      </c>
      <c r="G1087" s="24">
        <v>23100</v>
      </c>
      <c r="H1087" s="25"/>
      <c r="I1087" s="26">
        <v>45329</v>
      </c>
      <c r="J1087" s="27" t="s">
        <v>918</v>
      </c>
      <c r="K1087" s="28">
        <v>3</v>
      </c>
      <c r="L1087" s="26">
        <v>45325</v>
      </c>
      <c r="M1087" s="29"/>
      <c r="N1087" s="30" t="s">
        <v>604</v>
      </c>
      <c r="O1087" s="31" t="s">
        <v>52</v>
      </c>
      <c r="P1087" s="32" t="s">
        <v>63</v>
      </c>
      <c r="Q1087" s="66" t="s">
        <v>54</v>
      </c>
      <c r="R1087" s="34" t="s">
        <v>64</v>
      </c>
      <c r="S1087" s="35" t="s">
        <v>4610</v>
      </c>
      <c r="T1087" s="36"/>
      <c r="U1087" s="81" t="s">
        <v>4608</v>
      </c>
      <c r="V1087" s="81" t="s">
        <v>826</v>
      </c>
      <c r="W1087" s="81" t="s">
        <v>4611</v>
      </c>
      <c r="X1087" s="82">
        <v>1925</v>
      </c>
      <c r="Y1087" s="83">
        <v>24640</v>
      </c>
      <c r="Z1087" s="81" t="s">
        <v>22906</v>
      </c>
      <c r="BH1087" s="85"/>
      <c r="BI1087" s="86"/>
      <c r="BJ1087" s="804"/>
      <c r="BK1087" s="805"/>
      <c r="BL1087" s="687"/>
      <c r="BM1087" s="806"/>
      <c r="BN1087" s="807"/>
      <c r="BO1087" s="808"/>
      <c r="BP1087" s="809"/>
      <c r="BQ1087" s="810"/>
    </row>
    <row r="1088" spans="1:69">
      <c r="A1088" s="20">
        <v>0</v>
      </c>
      <c r="B1088" s="20">
        <v>3</v>
      </c>
      <c r="C1088" s="21" t="s">
        <v>4367</v>
      </c>
      <c r="D1088" s="22" t="s">
        <v>4612</v>
      </c>
      <c r="E1088" s="21" t="s">
        <v>4613</v>
      </c>
      <c r="F1088" s="23">
        <v>1960</v>
      </c>
      <c r="G1088" s="24">
        <v>23520</v>
      </c>
      <c r="H1088" s="25"/>
      <c r="I1088" s="26">
        <v>45329</v>
      </c>
      <c r="J1088" s="27" t="s">
        <v>907</v>
      </c>
      <c r="K1088" s="28">
        <v>1</v>
      </c>
      <c r="L1088" s="26">
        <v>45327</v>
      </c>
      <c r="M1088" s="29"/>
      <c r="N1088" s="30" t="s">
        <v>95</v>
      </c>
      <c r="O1088" s="31" t="s">
        <v>52</v>
      </c>
      <c r="P1088" s="32" t="s">
        <v>83</v>
      </c>
      <c r="Q1088" s="66" t="s">
        <v>84</v>
      </c>
      <c r="R1088" s="34" t="s">
        <v>55</v>
      </c>
      <c r="S1088" s="35" t="s">
        <v>4614</v>
      </c>
      <c r="T1088" s="36"/>
      <c r="U1088" s="81" t="s">
        <v>4612</v>
      </c>
      <c r="V1088" s="81" t="s">
        <v>1078</v>
      </c>
      <c r="W1088" s="112" t="s">
        <v>4615</v>
      </c>
      <c r="X1088" s="82">
        <v>1960</v>
      </c>
      <c r="Y1088" s="83">
        <v>24500</v>
      </c>
      <c r="Z1088" s="81" t="s">
        <v>4587</v>
      </c>
      <c r="BH1088" s="85"/>
      <c r="BI1088" s="86"/>
      <c r="BJ1088" s="804"/>
      <c r="BK1088" s="805"/>
      <c r="BL1088" s="687"/>
      <c r="BM1088" s="806"/>
      <c r="BN1088" s="807"/>
      <c r="BO1088" s="808"/>
      <c r="BP1088" s="809"/>
      <c r="BQ1088" s="810"/>
    </row>
    <row r="1089" spans="1:69">
      <c r="A1089" s="20">
        <v>0</v>
      </c>
      <c r="B1089" s="20">
        <v>4</v>
      </c>
      <c r="C1089" s="2" t="s">
        <v>78</v>
      </c>
      <c r="D1089" s="3" t="s">
        <v>4616</v>
      </c>
      <c r="E1089" s="2" t="s">
        <v>4617</v>
      </c>
      <c r="F1089" s="4">
        <v>1960</v>
      </c>
      <c r="G1089" s="5">
        <v>23520</v>
      </c>
      <c r="H1089" s="6"/>
      <c r="I1089" s="7">
        <v>45329</v>
      </c>
      <c r="J1089" s="128" t="s">
        <v>897</v>
      </c>
      <c r="K1089" s="9">
        <v>4</v>
      </c>
      <c r="L1089" s="7">
        <v>45328</v>
      </c>
      <c r="M1089" s="10"/>
      <c r="N1089" s="11" t="s">
        <v>82</v>
      </c>
      <c r="O1089" s="12" t="s">
        <v>52</v>
      </c>
      <c r="P1089" s="8" t="s">
        <v>83</v>
      </c>
      <c r="Q1089" s="49" t="s">
        <v>33229</v>
      </c>
      <c r="R1089" s="13" t="s">
        <v>55</v>
      </c>
      <c r="S1089" s="14" t="s">
        <v>4618</v>
      </c>
      <c r="T1089" s="15"/>
      <c r="U1089" s="81" t="s">
        <v>4616</v>
      </c>
      <c r="V1089" s="81" t="s">
        <v>1078</v>
      </c>
      <c r="W1089" s="81" t="s">
        <v>4619</v>
      </c>
      <c r="X1089" s="82">
        <v>1960</v>
      </c>
      <c r="Y1089" s="83">
        <v>24500</v>
      </c>
      <c r="Z1089" s="81" t="s">
        <v>4587</v>
      </c>
      <c r="BH1089" s="825"/>
      <c r="BI1089" s="232"/>
      <c r="BJ1089" s="796"/>
      <c r="BK1089" s="797"/>
      <c r="BL1089" s="688"/>
      <c r="BM1089" s="799"/>
      <c r="BN1089" s="800"/>
      <c r="BO1089" s="801"/>
      <c r="BP1089" s="802"/>
      <c r="BQ1089" s="803"/>
    </row>
    <row r="1090" spans="1:69">
      <c r="A1090" s="20">
        <v>0</v>
      </c>
      <c r="B1090" s="20">
        <v>1</v>
      </c>
      <c r="C1090" s="21" t="s">
        <v>145</v>
      </c>
      <c r="D1090" s="123" t="s">
        <v>4620</v>
      </c>
      <c r="E1090" s="21" t="s">
        <v>4621</v>
      </c>
      <c r="F1090" s="23">
        <v>1931</v>
      </c>
      <c r="G1090" s="24">
        <v>23172</v>
      </c>
      <c r="H1090" s="25"/>
      <c r="I1090" s="26">
        <v>45335</v>
      </c>
      <c r="J1090" s="27" t="s">
        <v>923</v>
      </c>
      <c r="K1090" s="28">
        <v>3</v>
      </c>
      <c r="L1090" s="26">
        <v>45327</v>
      </c>
      <c r="M1090" s="29"/>
      <c r="N1090" s="30" t="s">
        <v>1174</v>
      </c>
      <c r="O1090" s="31" t="s">
        <v>52</v>
      </c>
      <c r="P1090" s="32" t="s">
        <v>53</v>
      </c>
      <c r="Q1090" s="66" t="s">
        <v>54</v>
      </c>
      <c r="R1090" s="34" t="s">
        <v>55</v>
      </c>
      <c r="S1090" s="35" t="s">
        <v>4622</v>
      </c>
      <c r="T1090" s="36"/>
      <c r="U1090" s="81" t="s">
        <v>4620</v>
      </c>
      <c r="V1090" s="81" t="s">
        <v>4623</v>
      </c>
      <c r="W1090" s="81" t="s">
        <v>4624</v>
      </c>
      <c r="X1090" s="82">
        <v>1931</v>
      </c>
      <c r="Y1090" s="83">
        <v>24330.6</v>
      </c>
      <c r="Z1090" s="81" t="s">
        <v>33325</v>
      </c>
      <c r="BH1090" s="85"/>
      <c r="BI1090" s="812"/>
      <c r="BJ1090" s="804"/>
      <c r="BK1090" s="805"/>
      <c r="BL1090" s="687"/>
      <c r="BM1090" s="806"/>
      <c r="BN1090" s="807"/>
      <c r="BO1090" s="808"/>
      <c r="BP1090" s="809"/>
      <c r="BQ1090" s="810"/>
    </row>
    <row r="1091" spans="1:69">
      <c r="A1091" s="20">
        <v>0</v>
      </c>
      <c r="B1091" s="20">
        <v>2</v>
      </c>
      <c r="C1091" s="21" t="s">
        <v>145</v>
      </c>
      <c r="D1091" s="22" t="s">
        <v>4626</v>
      </c>
      <c r="E1091" s="21" t="s">
        <v>4627</v>
      </c>
      <c r="F1091" s="23">
        <v>1980</v>
      </c>
      <c r="G1091" s="24">
        <v>23760</v>
      </c>
      <c r="H1091" s="25"/>
      <c r="I1091" s="26">
        <v>45335</v>
      </c>
      <c r="J1091" s="27" t="s">
        <v>2310</v>
      </c>
      <c r="K1091" s="28">
        <v>3</v>
      </c>
      <c r="L1091" s="26">
        <v>45327</v>
      </c>
      <c r="M1091" s="29"/>
      <c r="N1091" s="30" t="s">
        <v>263</v>
      </c>
      <c r="O1091" s="31" t="s">
        <v>52</v>
      </c>
      <c r="P1091" s="32" t="s">
        <v>53</v>
      </c>
      <c r="Q1091" s="66" t="s">
        <v>54</v>
      </c>
      <c r="R1091" s="34" t="s">
        <v>55</v>
      </c>
      <c r="S1091" s="35" t="s">
        <v>4628</v>
      </c>
      <c r="T1091" s="36"/>
      <c r="U1091" s="81" t="s">
        <v>4626</v>
      </c>
      <c r="V1091" s="81" t="s">
        <v>4623</v>
      </c>
      <c r="W1091" s="81" t="s">
        <v>4629</v>
      </c>
      <c r="X1091" s="82">
        <v>1980</v>
      </c>
      <c r="Y1091" s="83">
        <v>24948</v>
      </c>
      <c r="Z1091" s="81" t="s">
        <v>33325</v>
      </c>
      <c r="BH1091" s="85"/>
      <c r="BI1091" s="86"/>
      <c r="BJ1091" s="804"/>
      <c r="BK1091" s="805"/>
      <c r="BL1091" s="687"/>
      <c r="BM1091" s="806"/>
      <c r="BN1091" s="807"/>
      <c r="BO1091" s="808"/>
      <c r="BP1091" s="809"/>
      <c r="BQ1091" s="810"/>
    </row>
    <row r="1092" spans="1:69">
      <c r="A1092" s="20">
        <v>0</v>
      </c>
      <c r="B1092" s="20">
        <v>8</v>
      </c>
      <c r="C1092" s="73" t="s">
        <v>103</v>
      </c>
      <c r="D1092" s="22" t="s">
        <v>4630</v>
      </c>
      <c r="E1092" s="21" t="s">
        <v>4631</v>
      </c>
      <c r="F1092" s="23">
        <v>1500</v>
      </c>
      <c r="G1092" s="24">
        <v>22500</v>
      </c>
      <c r="H1092" s="25" t="s">
        <v>254</v>
      </c>
      <c r="I1092" s="26">
        <v>45335</v>
      </c>
      <c r="J1092" s="27" t="s">
        <v>2315</v>
      </c>
      <c r="K1092" s="28">
        <v>4</v>
      </c>
      <c r="L1092" s="26">
        <v>45327</v>
      </c>
      <c r="M1092" s="29" t="s">
        <v>4632</v>
      </c>
      <c r="N1092" s="30" t="s">
        <v>234</v>
      </c>
      <c r="O1092" s="31" t="s">
        <v>52</v>
      </c>
      <c r="P1092" s="32" t="s">
        <v>121</v>
      </c>
      <c r="Q1092" s="66" t="s">
        <v>84</v>
      </c>
      <c r="R1092" s="34" t="s">
        <v>55</v>
      </c>
      <c r="S1092" s="35" t="s">
        <v>4633</v>
      </c>
      <c r="T1092" s="36"/>
      <c r="U1092" s="81" t="s">
        <v>4630</v>
      </c>
      <c r="V1092" s="81" t="s">
        <v>4623</v>
      </c>
      <c r="W1092" s="81" t="s">
        <v>4634</v>
      </c>
      <c r="X1092" s="82">
        <v>1500</v>
      </c>
      <c r="Y1092" s="83">
        <v>23175</v>
      </c>
      <c r="Z1092" s="81" t="s">
        <v>22978</v>
      </c>
      <c r="BH1092" s="811"/>
      <c r="BI1092" s="86"/>
      <c r="BJ1092" s="804"/>
      <c r="BK1092" s="805"/>
      <c r="BL1092" s="687"/>
      <c r="BM1092" s="806"/>
      <c r="BN1092" s="807"/>
      <c r="BO1092" s="808"/>
      <c r="BP1092" s="809"/>
      <c r="BQ1092" s="810"/>
    </row>
    <row r="1093" spans="1:69">
      <c r="A1093" s="20">
        <v>0</v>
      </c>
      <c r="B1093" s="20">
        <v>9</v>
      </c>
      <c r="C1093" s="21" t="s">
        <v>48</v>
      </c>
      <c r="D1093" s="22" t="s">
        <v>4635</v>
      </c>
      <c r="E1093" s="21" t="s">
        <v>4636</v>
      </c>
      <c r="F1093" s="23">
        <v>1980</v>
      </c>
      <c r="G1093" s="24">
        <v>23760</v>
      </c>
      <c r="H1093" s="25" t="s">
        <v>168</v>
      </c>
      <c r="I1093" s="26">
        <v>45335</v>
      </c>
      <c r="J1093" s="125" t="s">
        <v>2320</v>
      </c>
      <c r="K1093" s="28">
        <v>1</v>
      </c>
      <c r="L1093" s="26">
        <v>45327</v>
      </c>
      <c r="M1093" s="29"/>
      <c r="N1093" s="30" t="s">
        <v>312</v>
      </c>
      <c r="O1093" s="31" t="s">
        <v>52</v>
      </c>
      <c r="P1093" s="32" t="s">
        <v>186</v>
      </c>
      <c r="Q1093" s="66" t="s">
        <v>54</v>
      </c>
      <c r="R1093" s="34" t="s">
        <v>55</v>
      </c>
      <c r="S1093" s="35" t="s">
        <v>4637</v>
      </c>
      <c r="T1093" s="36"/>
      <c r="U1093" s="81" t="s">
        <v>4635</v>
      </c>
      <c r="V1093" s="81" t="s">
        <v>4623</v>
      </c>
      <c r="W1093" s="81" t="s">
        <v>4638</v>
      </c>
      <c r="X1093" s="82">
        <v>1980</v>
      </c>
      <c r="Y1093" s="83">
        <v>24948</v>
      </c>
      <c r="Z1093" s="81" t="s">
        <v>33325</v>
      </c>
      <c r="BH1093" s="85"/>
      <c r="BI1093" s="86"/>
      <c r="BJ1093" s="804"/>
      <c r="BK1093" s="805"/>
      <c r="BL1093" s="687"/>
      <c r="BM1093" s="806"/>
      <c r="BN1093" s="807"/>
      <c r="BO1093" s="808"/>
      <c r="BP1093" s="809"/>
      <c r="BQ1093" s="810"/>
    </row>
    <row r="1094" spans="1:69">
      <c r="A1094" s="20">
        <v>0</v>
      </c>
      <c r="B1094" s="20">
        <v>5</v>
      </c>
      <c r="C1094" s="21" t="s">
        <v>78</v>
      </c>
      <c r="D1094" s="3" t="s">
        <v>4639</v>
      </c>
      <c r="E1094" s="21" t="s">
        <v>4640</v>
      </c>
      <c r="F1094" s="23">
        <v>1566</v>
      </c>
      <c r="G1094" s="24">
        <v>23490</v>
      </c>
      <c r="H1094" s="25"/>
      <c r="I1094" s="26">
        <v>45335</v>
      </c>
      <c r="J1094" s="27" t="s">
        <v>951</v>
      </c>
      <c r="K1094" s="28">
        <v>4</v>
      </c>
      <c r="L1094" s="26">
        <v>45328</v>
      </c>
      <c r="M1094" s="29"/>
      <c r="N1094" s="30" t="s">
        <v>152</v>
      </c>
      <c r="O1094" s="31" t="s">
        <v>52</v>
      </c>
      <c r="P1094" s="32" t="s">
        <v>3015</v>
      </c>
      <c r="Q1094" s="66" t="s">
        <v>33199</v>
      </c>
      <c r="R1094" s="34" t="s">
        <v>55</v>
      </c>
      <c r="S1094" s="35" t="s">
        <v>4641</v>
      </c>
      <c r="T1094" s="36"/>
      <c r="U1094" s="81" t="s">
        <v>33326</v>
      </c>
      <c r="V1094" s="81" t="s">
        <v>33327</v>
      </c>
      <c r="W1094" s="81" t="s">
        <v>33328</v>
      </c>
      <c r="X1094" s="82">
        <v>1566</v>
      </c>
      <c r="Y1094" s="83">
        <v>24186.16</v>
      </c>
      <c r="Z1094" s="81" t="s">
        <v>33325</v>
      </c>
      <c r="BH1094" s="85"/>
      <c r="BI1094" s="232"/>
      <c r="BJ1094" s="804"/>
      <c r="BK1094" s="805"/>
      <c r="BL1094" s="687"/>
      <c r="BM1094" s="806"/>
      <c r="BN1094" s="807"/>
      <c r="BO1094" s="808"/>
      <c r="BP1094" s="809"/>
      <c r="BQ1094" s="810"/>
    </row>
    <row r="1095" spans="1:69">
      <c r="A1095" s="20">
        <v>0</v>
      </c>
      <c r="B1095" s="20">
        <v>16</v>
      </c>
      <c r="C1095" s="21" t="s">
        <v>48</v>
      </c>
      <c r="D1095" s="22" t="s">
        <v>4642</v>
      </c>
      <c r="E1095" s="21" t="s">
        <v>4643</v>
      </c>
      <c r="F1095" s="23">
        <v>1953</v>
      </c>
      <c r="G1095" s="24">
        <v>23436</v>
      </c>
      <c r="H1095" s="25" t="s">
        <v>168</v>
      </c>
      <c r="I1095" s="26">
        <v>45335</v>
      </c>
      <c r="J1095" s="43">
        <v>28</v>
      </c>
      <c r="K1095" s="28">
        <v>1</v>
      </c>
      <c r="L1095" s="7">
        <v>45329</v>
      </c>
      <c r="M1095" s="29"/>
      <c r="N1095" s="30" t="s">
        <v>169</v>
      </c>
      <c r="O1095" s="31" t="s">
        <v>52</v>
      </c>
      <c r="P1095" s="32" t="s">
        <v>31131</v>
      </c>
      <c r="Q1095" s="66" t="s">
        <v>54</v>
      </c>
      <c r="R1095" s="34" t="s">
        <v>55</v>
      </c>
      <c r="S1095" s="35" t="s">
        <v>4644</v>
      </c>
      <c r="T1095" s="36"/>
      <c r="U1095" s="81" t="s">
        <v>4642</v>
      </c>
      <c r="V1095" s="81" t="s">
        <v>4623</v>
      </c>
      <c r="W1095" s="81" t="s">
        <v>4645</v>
      </c>
      <c r="X1095" s="82">
        <v>1953</v>
      </c>
      <c r="Y1095" s="83">
        <v>24982.77</v>
      </c>
      <c r="Z1095" s="81" t="s">
        <v>33325</v>
      </c>
      <c r="BH1095" s="85"/>
      <c r="BI1095" s="86"/>
      <c r="BJ1095" s="804"/>
      <c r="BK1095" s="805"/>
      <c r="BL1095" s="687"/>
      <c r="BM1095" s="806"/>
      <c r="BN1095" s="807"/>
      <c r="BO1095" s="808"/>
      <c r="BP1095" s="809"/>
      <c r="BQ1095" s="810"/>
    </row>
    <row r="1096" spans="1:69" ht="45">
      <c r="A1096" s="20">
        <v>0</v>
      </c>
      <c r="B1096" s="20">
        <v>17</v>
      </c>
      <c r="C1096" s="21" t="s">
        <v>48</v>
      </c>
      <c r="D1096" s="22" t="s">
        <v>4646</v>
      </c>
      <c r="E1096" s="21" t="s">
        <v>4647</v>
      </c>
      <c r="F1096" s="23">
        <v>1985</v>
      </c>
      <c r="G1096" s="5">
        <v>23820</v>
      </c>
      <c r="H1096" s="25" t="s">
        <v>168</v>
      </c>
      <c r="I1096" s="26">
        <v>45335</v>
      </c>
      <c r="J1096" s="43" t="s">
        <v>33329</v>
      </c>
      <c r="K1096" s="28">
        <v>2</v>
      </c>
      <c r="L1096" s="26">
        <v>45329</v>
      </c>
      <c r="M1096" s="29"/>
      <c r="N1096" s="30" t="s">
        <v>33330</v>
      </c>
      <c r="O1096" s="31" t="s">
        <v>52</v>
      </c>
      <c r="P1096" s="32" t="s">
        <v>33331</v>
      </c>
      <c r="Q1096" s="66" t="s">
        <v>54</v>
      </c>
      <c r="R1096" s="34" t="s">
        <v>55</v>
      </c>
      <c r="S1096" s="35" t="s">
        <v>30413</v>
      </c>
      <c r="T1096" s="36"/>
      <c r="U1096" s="81" t="s">
        <v>4646</v>
      </c>
      <c r="V1096" s="81" t="s">
        <v>4623</v>
      </c>
      <c r="W1096" s="81" t="s">
        <v>4648</v>
      </c>
      <c r="X1096" s="82">
        <v>1985</v>
      </c>
      <c r="Y1096" s="83">
        <v>24796.62</v>
      </c>
      <c r="Z1096" s="81" t="s">
        <v>33325</v>
      </c>
      <c r="BH1096" s="85"/>
      <c r="BI1096" s="86"/>
      <c r="BJ1096" s="804"/>
      <c r="BK1096" s="805"/>
      <c r="BL1096" s="687"/>
      <c r="BM1096" s="806"/>
      <c r="BN1096" s="807"/>
      <c r="BO1096" s="808"/>
      <c r="BP1096" s="809"/>
      <c r="BQ1096" s="810"/>
    </row>
    <row r="1097" spans="1:69">
      <c r="A1097" s="1">
        <v>1</v>
      </c>
      <c r="B1097" s="20">
        <v>1</v>
      </c>
      <c r="C1097" s="2" t="s">
        <v>4344</v>
      </c>
      <c r="D1097" s="3" t="s">
        <v>4649</v>
      </c>
      <c r="E1097" s="2" t="s">
        <v>4650</v>
      </c>
      <c r="F1097" s="4">
        <v>1980</v>
      </c>
      <c r="G1097" s="5">
        <v>23760</v>
      </c>
      <c r="H1097" s="6"/>
      <c r="I1097" s="7">
        <v>45336</v>
      </c>
      <c r="J1097" s="824">
        <v>27</v>
      </c>
      <c r="K1097" s="28">
        <v>2</v>
      </c>
      <c r="L1097" s="7">
        <v>45327</v>
      </c>
      <c r="M1097" s="29"/>
      <c r="N1097" s="11" t="s">
        <v>263</v>
      </c>
      <c r="O1097" s="12" t="s">
        <v>52</v>
      </c>
      <c r="P1097" s="8" t="s">
        <v>53</v>
      </c>
      <c r="Q1097" s="49" t="s">
        <v>54</v>
      </c>
      <c r="R1097" s="13" t="s">
        <v>55</v>
      </c>
      <c r="S1097" s="14" t="s">
        <v>4651</v>
      </c>
      <c r="T1097" s="15"/>
      <c r="U1097" s="81" t="s">
        <v>33332</v>
      </c>
      <c r="V1097" s="81" t="s">
        <v>22980</v>
      </c>
      <c r="W1097" s="81" t="s">
        <v>22998</v>
      </c>
      <c r="X1097" s="82">
        <v>1980</v>
      </c>
      <c r="Y1097" s="83">
        <v>24948</v>
      </c>
      <c r="Z1097" s="81" t="s">
        <v>33325</v>
      </c>
      <c r="BH1097" s="825"/>
      <c r="BI1097" s="232"/>
      <c r="BJ1097" s="796"/>
      <c r="BK1097" s="797"/>
      <c r="BL1097" s="688"/>
      <c r="BM1097" s="799"/>
      <c r="BN1097" s="800"/>
      <c r="BO1097" s="801"/>
      <c r="BP1097" s="802"/>
      <c r="BQ1097" s="803"/>
    </row>
    <row r="1098" spans="1:69">
      <c r="A1098" s="1">
        <v>1</v>
      </c>
      <c r="B1098" s="20">
        <v>2</v>
      </c>
      <c r="C1098" s="2" t="s">
        <v>4344</v>
      </c>
      <c r="D1098" s="3" t="s">
        <v>4652</v>
      </c>
      <c r="E1098" s="2" t="s">
        <v>4653</v>
      </c>
      <c r="F1098" s="4">
        <v>1875</v>
      </c>
      <c r="G1098" s="5">
        <v>22500</v>
      </c>
      <c r="H1098" s="6"/>
      <c r="I1098" s="26">
        <v>45336</v>
      </c>
      <c r="J1098" s="27" t="s">
        <v>980</v>
      </c>
      <c r="K1098" s="28">
        <v>2</v>
      </c>
      <c r="L1098" s="7">
        <v>45327</v>
      </c>
      <c r="M1098" s="10"/>
      <c r="N1098" s="11" t="s">
        <v>234</v>
      </c>
      <c r="O1098" s="12" t="s">
        <v>52</v>
      </c>
      <c r="P1098" s="8" t="s">
        <v>4334</v>
      </c>
      <c r="Q1098" s="66" t="s">
        <v>54</v>
      </c>
      <c r="R1098" s="13" t="s">
        <v>55</v>
      </c>
      <c r="S1098" s="14" t="s">
        <v>4654</v>
      </c>
      <c r="T1098" s="15"/>
      <c r="U1098" s="81" t="s">
        <v>23007</v>
      </c>
      <c r="V1098" s="81" t="s">
        <v>22980</v>
      </c>
      <c r="W1098" s="81" t="s">
        <v>33333</v>
      </c>
      <c r="X1098" s="82">
        <v>1875</v>
      </c>
      <c r="Y1098" s="83">
        <v>24007.5</v>
      </c>
      <c r="Z1098" s="81" t="s">
        <v>33325</v>
      </c>
      <c r="BH1098" s="825"/>
      <c r="BI1098" s="232"/>
      <c r="BJ1098" s="796"/>
      <c r="BK1098" s="797"/>
      <c r="BL1098" s="687"/>
      <c r="BM1098" s="799"/>
      <c r="BN1098" s="800"/>
      <c r="BO1098" s="801"/>
      <c r="BP1098" s="809"/>
      <c r="BQ1098" s="803"/>
    </row>
    <row r="1099" spans="1:69">
      <c r="A1099" s="20">
        <v>1</v>
      </c>
      <c r="B1099" s="20">
        <v>3</v>
      </c>
      <c r="C1099" s="21" t="s">
        <v>78</v>
      </c>
      <c r="D1099" s="3" t="s">
        <v>4655</v>
      </c>
      <c r="E1099" s="21" t="s">
        <v>4656</v>
      </c>
      <c r="F1099" s="23">
        <v>1958</v>
      </c>
      <c r="G1099" s="24">
        <v>23496</v>
      </c>
      <c r="H1099" s="25"/>
      <c r="I1099" s="26">
        <v>45336</v>
      </c>
      <c r="J1099" s="27" t="s">
        <v>955</v>
      </c>
      <c r="K1099" s="28">
        <v>1</v>
      </c>
      <c r="L1099" s="26">
        <v>45328</v>
      </c>
      <c r="M1099" s="29" t="s">
        <v>176</v>
      </c>
      <c r="N1099" s="30" t="s">
        <v>177</v>
      </c>
      <c r="O1099" s="31" t="s">
        <v>52</v>
      </c>
      <c r="P1099" s="32" t="s">
        <v>74</v>
      </c>
      <c r="Q1099" s="66" t="s">
        <v>30276</v>
      </c>
      <c r="R1099" s="34" t="s">
        <v>55</v>
      </c>
      <c r="S1099" s="35" t="s">
        <v>4657</v>
      </c>
      <c r="T1099" s="36"/>
      <c r="U1099" s="81" t="s">
        <v>23013</v>
      </c>
      <c r="V1099" s="81" t="s">
        <v>33327</v>
      </c>
      <c r="W1099" s="81" t="s">
        <v>33334</v>
      </c>
      <c r="X1099" s="82">
        <v>1958</v>
      </c>
      <c r="Y1099" s="83">
        <v>24427.7</v>
      </c>
      <c r="Z1099" s="81" t="s">
        <v>22978</v>
      </c>
      <c r="BH1099" s="85"/>
      <c r="BI1099" s="232"/>
      <c r="BJ1099" s="804"/>
      <c r="BK1099" s="805"/>
      <c r="BL1099" s="687"/>
      <c r="BM1099" s="806"/>
      <c r="BN1099" s="807"/>
      <c r="BO1099" s="808"/>
      <c r="BP1099" s="809"/>
      <c r="BQ1099" s="810"/>
    </row>
    <row r="1100" spans="1:69">
      <c r="A1100" s="20">
        <v>1</v>
      </c>
      <c r="B1100" s="20">
        <v>4</v>
      </c>
      <c r="C1100" s="21" t="s">
        <v>78</v>
      </c>
      <c r="D1100" s="22" t="s">
        <v>4659</v>
      </c>
      <c r="E1100" s="21" t="s">
        <v>4660</v>
      </c>
      <c r="F1100" s="23">
        <v>1941</v>
      </c>
      <c r="G1100" s="24">
        <v>23292</v>
      </c>
      <c r="H1100" s="25"/>
      <c r="I1100" s="26">
        <v>45336</v>
      </c>
      <c r="J1100" s="27">
        <v>49</v>
      </c>
      <c r="K1100" s="28">
        <v>3</v>
      </c>
      <c r="L1100" s="26">
        <v>45328</v>
      </c>
      <c r="M1100" s="29" t="s">
        <v>176</v>
      </c>
      <c r="N1100" s="30" t="s">
        <v>73</v>
      </c>
      <c r="O1100" s="31" t="s">
        <v>52</v>
      </c>
      <c r="P1100" s="32" t="s">
        <v>74</v>
      </c>
      <c r="Q1100" s="66" t="s">
        <v>33199</v>
      </c>
      <c r="R1100" s="34" t="s">
        <v>55</v>
      </c>
      <c r="S1100" s="35" t="s">
        <v>4661</v>
      </c>
      <c r="T1100" s="36"/>
      <c r="U1100" s="81" t="s">
        <v>23001</v>
      </c>
      <c r="V1100" s="81" t="s">
        <v>33327</v>
      </c>
      <c r="W1100" s="81" t="s">
        <v>23002</v>
      </c>
      <c r="X1100" s="82">
        <v>1941</v>
      </c>
      <c r="Y1100" s="83">
        <v>24274.15</v>
      </c>
      <c r="Z1100" s="81" t="s">
        <v>22978</v>
      </c>
      <c r="BH1100" s="85"/>
      <c r="BI1100" s="86"/>
      <c r="BJ1100" s="804"/>
      <c r="BK1100" s="805"/>
      <c r="BL1100" s="687"/>
      <c r="BM1100" s="806"/>
      <c r="BN1100" s="807"/>
      <c r="BO1100" s="808"/>
      <c r="BP1100" s="809"/>
      <c r="BQ1100" s="810"/>
    </row>
    <row r="1101" spans="1:69">
      <c r="A1101" s="20">
        <v>1</v>
      </c>
      <c r="B1101" s="20">
        <v>5</v>
      </c>
      <c r="C1101" s="21" t="s">
        <v>78</v>
      </c>
      <c r="D1101" s="22" t="s">
        <v>4662</v>
      </c>
      <c r="E1101" s="21" t="s">
        <v>4663</v>
      </c>
      <c r="F1101" s="23">
        <v>1958</v>
      </c>
      <c r="G1101" s="24">
        <v>23496</v>
      </c>
      <c r="H1101" s="25"/>
      <c r="I1101" s="26">
        <v>45336</v>
      </c>
      <c r="J1101" s="27" t="s">
        <v>968</v>
      </c>
      <c r="K1101" s="28">
        <v>3</v>
      </c>
      <c r="L1101" s="26">
        <v>45328</v>
      </c>
      <c r="M1101" s="29" t="s">
        <v>176</v>
      </c>
      <c r="N1101" s="30" t="s">
        <v>177</v>
      </c>
      <c r="O1101" s="31" t="s">
        <v>52</v>
      </c>
      <c r="P1101" s="32" t="s">
        <v>74</v>
      </c>
      <c r="Q1101" s="66" t="s">
        <v>33199</v>
      </c>
      <c r="R1101" s="34" t="s">
        <v>55</v>
      </c>
      <c r="S1101" s="35" t="s">
        <v>4657</v>
      </c>
      <c r="T1101" s="36"/>
      <c r="U1101" s="81" t="s">
        <v>33335</v>
      </c>
      <c r="V1101" s="81" t="s">
        <v>22980</v>
      </c>
      <c r="W1101" s="81" t="s">
        <v>23017</v>
      </c>
      <c r="X1101" s="82">
        <v>1958</v>
      </c>
      <c r="Y1101" s="83">
        <v>24427.64</v>
      </c>
      <c r="Z1101" s="81" t="s">
        <v>33336</v>
      </c>
      <c r="BH1101" s="85"/>
      <c r="BI1101" s="86"/>
      <c r="BJ1101" s="804"/>
      <c r="BK1101" s="805"/>
      <c r="BL1101" s="687"/>
      <c r="BM1101" s="806"/>
      <c r="BN1101" s="807"/>
      <c r="BO1101" s="808"/>
      <c r="BP1101" s="809"/>
      <c r="BQ1101" s="810"/>
    </row>
    <row r="1102" spans="1:69">
      <c r="A1102" s="20">
        <v>1</v>
      </c>
      <c r="B1102" s="20">
        <v>6</v>
      </c>
      <c r="C1102" s="21" t="s">
        <v>78</v>
      </c>
      <c r="D1102" s="22" t="s">
        <v>4664</v>
      </c>
      <c r="E1102" s="21" t="s">
        <v>4665</v>
      </c>
      <c r="F1102" s="23">
        <v>1958</v>
      </c>
      <c r="G1102" s="24">
        <v>23496</v>
      </c>
      <c r="H1102" s="25"/>
      <c r="I1102" s="26">
        <v>45336</v>
      </c>
      <c r="J1102" s="27" t="s">
        <v>972</v>
      </c>
      <c r="K1102" s="28">
        <v>2</v>
      </c>
      <c r="L1102" s="26">
        <v>45328</v>
      </c>
      <c r="M1102" s="29" t="s">
        <v>176</v>
      </c>
      <c r="N1102" s="30" t="s">
        <v>173</v>
      </c>
      <c r="O1102" s="31" t="s">
        <v>52</v>
      </c>
      <c r="P1102" s="32" t="s">
        <v>74</v>
      </c>
      <c r="Q1102" s="66" t="s">
        <v>33199</v>
      </c>
      <c r="R1102" s="34" t="s">
        <v>55</v>
      </c>
      <c r="S1102" s="35" t="s">
        <v>4666</v>
      </c>
      <c r="T1102" s="36"/>
      <c r="U1102" s="81" t="s">
        <v>33337</v>
      </c>
      <c r="V1102" s="81" t="s">
        <v>33327</v>
      </c>
      <c r="W1102" s="81" t="s">
        <v>33338</v>
      </c>
      <c r="X1102" s="82">
        <v>1958</v>
      </c>
      <c r="Y1102" s="83">
        <v>24465.67</v>
      </c>
      <c r="Z1102" s="81" t="s">
        <v>33336</v>
      </c>
      <c r="BH1102" s="85"/>
      <c r="BI1102" s="86"/>
      <c r="BJ1102" s="804"/>
      <c r="BK1102" s="805"/>
      <c r="BL1102" s="687"/>
      <c r="BM1102" s="806"/>
      <c r="BN1102" s="807"/>
      <c r="BO1102" s="808"/>
      <c r="BP1102" s="809"/>
      <c r="BQ1102" s="810"/>
    </row>
    <row r="1103" spans="1:69">
      <c r="A1103" s="20">
        <v>1</v>
      </c>
      <c r="B1103" s="20">
        <v>8</v>
      </c>
      <c r="C1103" s="21" t="s">
        <v>103</v>
      </c>
      <c r="D1103" s="22" t="s">
        <v>4668</v>
      </c>
      <c r="E1103" s="21" t="s">
        <v>33339</v>
      </c>
      <c r="F1103" s="23">
        <v>1960</v>
      </c>
      <c r="G1103" s="24">
        <v>23520</v>
      </c>
      <c r="H1103" s="25"/>
      <c r="I1103" s="26">
        <v>45336</v>
      </c>
      <c r="J1103" s="27" t="s">
        <v>1004</v>
      </c>
      <c r="K1103" s="28">
        <v>2</v>
      </c>
      <c r="L1103" s="26">
        <v>45331</v>
      </c>
      <c r="M1103" s="29"/>
      <c r="N1103" s="30" t="s">
        <v>82</v>
      </c>
      <c r="O1103" s="31" t="s">
        <v>52</v>
      </c>
      <c r="P1103" s="32" t="s">
        <v>83</v>
      </c>
      <c r="Q1103" s="66" t="s">
        <v>84</v>
      </c>
      <c r="R1103" s="34" t="s">
        <v>55</v>
      </c>
      <c r="S1103" s="35" t="s">
        <v>4669</v>
      </c>
      <c r="T1103" s="36"/>
      <c r="U1103" s="81" t="s">
        <v>33340</v>
      </c>
      <c r="V1103" s="81" t="s">
        <v>33341</v>
      </c>
      <c r="W1103" s="81" t="s">
        <v>23019</v>
      </c>
      <c r="X1103" s="82">
        <v>1960</v>
      </c>
      <c r="Y1103" s="83">
        <v>24500</v>
      </c>
      <c r="Z1103" s="81" t="s">
        <v>23006</v>
      </c>
      <c r="BH1103" s="85"/>
      <c r="BI1103" s="86"/>
      <c r="BJ1103" s="804"/>
      <c r="BK1103" s="805"/>
      <c r="BL1103" s="687"/>
      <c r="BM1103" s="806"/>
      <c r="BN1103" s="807"/>
      <c r="BO1103" s="808"/>
      <c r="BP1103" s="809"/>
      <c r="BQ1103" s="810"/>
    </row>
    <row r="1104" spans="1:69">
      <c r="A1104" s="20">
        <v>1</v>
      </c>
      <c r="B1104" s="20">
        <v>9</v>
      </c>
      <c r="C1104" s="21" t="s">
        <v>103</v>
      </c>
      <c r="D1104" s="22" t="s">
        <v>4670</v>
      </c>
      <c r="E1104" s="21" t="s">
        <v>33342</v>
      </c>
      <c r="F1104" s="23">
        <v>1960</v>
      </c>
      <c r="G1104" s="24">
        <v>23520</v>
      </c>
      <c r="H1104" s="25"/>
      <c r="I1104" s="26">
        <v>45336</v>
      </c>
      <c r="J1104" s="27">
        <v>35</v>
      </c>
      <c r="K1104" s="28">
        <v>2</v>
      </c>
      <c r="L1104" s="26">
        <v>45331</v>
      </c>
      <c r="M1104" s="29"/>
      <c r="N1104" s="30" t="s">
        <v>82</v>
      </c>
      <c r="O1104" s="31" t="s">
        <v>52</v>
      </c>
      <c r="P1104" s="21" t="s">
        <v>83</v>
      </c>
      <c r="Q1104" s="66" t="s">
        <v>84</v>
      </c>
      <c r="R1104" s="34" t="s">
        <v>55</v>
      </c>
      <c r="S1104" s="35" t="s">
        <v>4671</v>
      </c>
      <c r="T1104" s="36"/>
      <c r="U1104" s="81" t="s">
        <v>23010</v>
      </c>
      <c r="V1104" s="81" t="s">
        <v>33343</v>
      </c>
      <c r="W1104" s="81" t="s">
        <v>14995</v>
      </c>
      <c r="X1104" s="82">
        <v>1960</v>
      </c>
      <c r="Y1104" s="83">
        <v>24500</v>
      </c>
      <c r="Z1104" s="81" t="s">
        <v>33344</v>
      </c>
      <c r="BH1104" s="85"/>
      <c r="BI1104" s="86"/>
      <c r="BJ1104" s="804"/>
      <c r="BK1104" s="805"/>
      <c r="BL1104" s="687"/>
      <c r="BM1104" s="806"/>
      <c r="BN1104" s="807"/>
      <c r="BO1104" s="85"/>
      <c r="BP1104" s="809"/>
      <c r="BQ1104" s="810"/>
    </row>
    <row r="1105" spans="1:69">
      <c r="A1105" s="20">
        <v>1</v>
      </c>
      <c r="B1105" s="20">
        <v>10</v>
      </c>
      <c r="C1105" s="2" t="s">
        <v>103</v>
      </c>
      <c r="D1105" s="22" t="s">
        <v>4672</v>
      </c>
      <c r="E1105" s="21" t="s">
        <v>4673</v>
      </c>
      <c r="F1105" s="23">
        <v>1568</v>
      </c>
      <c r="G1105" s="24">
        <v>23520</v>
      </c>
      <c r="H1105" s="25"/>
      <c r="I1105" s="26">
        <v>45336</v>
      </c>
      <c r="J1105" s="27" t="s">
        <v>1011</v>
      </c>
      <c r="K1105" s="28">
        <v>3</v>
      </c>
      <c r="L1105" s="26">
        <v>45331</v>
      </c>
      <c r="M1105" s="29"/>
      <c r="N1105" s="30" t="s">
        <v>82</v>
      </c>
      <c r="O1105" s="31" t="s">
        <v>52</v>
      </c>
      <c r="P1105" s="8" t="s">
        <v>240</v>
      </c>
      <c r="Q1105" s="66" t="s">
        <v>54</v>
      </c>
      <c r="R1105" s="34" t="s">
        <v>55</v>
      </c>
      <c r="S1105" s="35" t="s">
        <v>4674</v>
      </c>
      <c r="T1105" s="36"/>
      <c r="U1105" s="81" t="s">
        <v>33345</v>
      </c>
      <c r="V1105" s="81" t="s">
        <v>33343</v>
      </c>
      <c r="W1105" s="81" t="s">
        <v>31392</v>
      </c>
      <c r="X1105" s="82">
        <v>1568</v>
      </c>
      <c r="Y1105" s="83">
        <v>24304</v>
      </c>
      <c r="Z1105" s="81" t="s">
        <v>33344</v>
      </c>
      <c r="BH1105" s="825"/>
      <c r="BI1105" s="86"/>
      <c r="BJ1105" s="804"/>
      <c r="BK1105" s="805"/>
      <c r="BL1105" s="687"/>
      <c r="BM1105" s="806"/>
      <c r="BN1105" s="807"/>
      <c r="BO1105" s="801"/>
      <c r="BP1105" s="809"/>
      <c r="BQ1105" s="810"/>
    </row>
    <row r="1106" spans="1:69">
      <c r="A1106" s="20">
        <v>1</v>
      </c>
      <c r="B1106" s="20">
        <v>11</v>
      </c>
      <c r="C1106" s="2" t="s">
        <v>145</v>
      </c>
      <c r="D1106" s="3" t="s">
        <v>4676</v>
      </c>
      <c r="E1106" s="2" t="s">
        <v>4677</v>
      </c>
      <c r="F1106" s="4">
        <v>1953</v>
      </c>
      <c r="G1106" s="5">
        <v>23436</v>
      </c>
      <c r="H1106" s="6"/>
      <c r="I1106" s="7">
        <v>45336</v>
      </c>
      <c r="J1106" s="27" t="s">
        <v>1015</v>
      </c>
      <c r="K1106" s="9">
        <v>1</v>
      </c>
      <c r="L1106" s="7">
        <v>45334</v>
      </c>
      <c r="M1106" s="129"/>
      <c r="N1106" s="11" t="s">
        <v>185</v>
      </c>
      <c r="O1106" s="12" t="s">
        <v>52</v>
      </c>
      <c r="P1106" s="32" t="s">
        <v>186</v>
      </c>
      <c r="Q1106" s="49" t="s">
        <v>54</v>
      </c>
      <c r="R1106" s="13" t="s">
        <v>55</v>
      </c>
      <c r="S1106" s="14" t="s">
        <v>4678</v>
      </c>
      <c r="T1106" s="15"/>
      <c r="U1106" s="81" t="s">
        <v>33346</v>
      </c>
      <c r="V1106" s="81" t="s">
        <v>31068</v>
      </c>
      <c r="W1106" s="81" t="s">
        <v>23005</v>
      </c>
      <c r="X1106" s="82">
        <v>1953</v>
      </c>
      <c r="Y1106" s="83">
        <v>24982.776000000002</v>
      </c>
      <c r="Z1106" s="81" t="s">
        <v>33347</v>
      </c>
      <c r="BH1106" s="825"/>
      <c r="BI1106" s="232"/>
      <c r="BJ1106" s="796"/>
      <c r="BK1106" s="797"/>
      <c r="BL1106" s="688"/>
      <c r="BM1106" s="799"/>
      <c r="BN1106" s="800"/>
      <c r="BO1106" s="808"/>
      <c r="BP1106" s="802"/>
      <c r="BQ1106" s="803"/>
    </row>
    <row r="1107" spans="1:69">
      <c r="A1107" s="20">
        <v>0</v>
      </c>
      <c r="B1107" s="20">
        <v>1</v>
      </c>
      <c r="C1107" s="21" t="s">
        <v>68</v>
      </c>
      <c r="D1107" s="123" t="s">
        <v>4679</v>
      </c>
      <c r="E1107" s="21" t="s">
        <v>4680</v>
      </c>
      <c r="F1107" s="23">
        <v>1916</v>
      </c>
      <c r="G1107" s="24">
        <v>22992</v>
      </c>
      <c r="H1107" s="25"/>
      <c r="I1107" s="26">
        <v>45337</v>
      </c>
      <c r="J1107" s="27" t="s">
        <v>940</v>
      </c>
      <c r="K1107" s="28">
        <v>4</v>
      </c>
      <c r="L1107" s="26">
        <v>45327</v>
      </c>
      <c r="M1107" s="29" t="s">
        <v>157</v>
      </c>
      <c r="N1107" s="30" t="s">
        <v>73</v>
      </c>
      <c r="O1107" s="31" t="s">
        <v>52</v>
      </c>
      <c r="P1107" s="32" t="s">
        <v>74</v>
      </c>
      <c r="Q1107" s="66" t="s">
        <v>54</v>
      </c>
      <c r="R1107" s="34" t="s">
        <v>55</v>
      </c>
      <c r="S1107" s="35" t="s">
        <v>4681</v>
      </c>
      <c r="T1107" s="36"/>
      <c r="U1107" s="81" t="s">
        <v>33348</v>
      </c>
      <c r="V1107" s="81" t="s">
        <v>33327</v>
      </c>
      <c r="W1107" s="81" t="s">
        <v>33349</v>
      </c>
      <c r="X1107" s="82">
        <v>1916</v>
      </c>
      <c r="Y1107" s="83">
        <v>24056.16</v>
      </c>
      <c r="Z1107" s="81" t="s">
        <v>33350</v>
      </c>
      <c r="BH1107" s="85"/>
      <c r="BI1107" s="812"/>
      <c r="BJ1107" s="804"/>
      <c r="BK1107" s="805"/>
      <c r="BL1107" s="687"/>
      <c r="BM1107" s="806"/>
      <c r="BN1107" s="807"/>
      <c r="BO1107" s="808"/>
      <c r="BP1107" s="809"/>
      <c r="BQ1107" s="810"/>
    </row>
    <row r="1108" spans="1:69">
      <c r="A1108" s="20">
        <v>0</v>
      </c>
      <c r="B1108" s="20">
        <v>2</v>
      </c>
      <c r="C1108" s="21" t="s">
        <v>68</v>
      </c>
      <c r="D1108" s="22" t="s">
        <v>4683</v>
      </c>
      <c r="E1108" s="21" t="s">
        <v>4684</v>
      </c>
      <c r="F1108" s="23">
        <v>1958</v>
      </c>
      <c r="G1108" s="24">
        <v>23496</v>
      </c>
      <c r="H1108" s="25"/>
      <c r="I1108" s="26">
        <v>45337</v>
      </c>
      <c r="J1108" s="27">
        <v>113</v>
      </c>
      <c r="K1108" s="28">
        <v>1</v>
      </c>
      <c r="L1108" s="7">
        <v>45327</v>
      </c>
      <c r="M1108" s="29" t="s">
        <v>157</v>
      </c>
      <c r="N1108" s="30" t="s">
        <v>288</v>
      </c>
      <c r="O1108" s="31" t="s">
        <v>52</v>
      </c>
      <c r="P1108" s="21" t="s">
        <v>74</v>
      </c>
      <c r="Q1108" s="66" t="s">
        <v>54</v>
      </c>
      <c r="R1108" s="34" t="s">
        <v>55</v>
      </c>
      <c r="S1108" s="35" t="s">
        <v>4641</v>
      </c>
      <c r="T1108" s="36"/>
      <c r="U1108" s="81" t="s">
        <v>33351</v>
      </c>
      <c r="V1108" s="81" t="s">
        <v>33327</v>
      </c>
      <c r="W1108" s="81" t="s">
        <v>33352</v>
      </c>
      <c r="X1108" s="82">
        <v>1958</v>
      </c>
      <c r="Y1108" s="83">
        <v>24583.27</v>
      </c>
      <c r="Z1108" s="81" t="s">
        <v>33325</v>
      </c>
      <c r="BH1108" s="85"/>
      <c r="BI1108" s="86"/>
      <c r="BJ1108" s="804"/>
      <c r="BK1108" s="805"/>
      <c r="BL1108" s="687"/>
      <c r="BM1108" s="806"/>
      <c r="BN1108" s="807"/>
      <c r="BO1108" s="85"/>
      <c r="BP1108" s="809"/>
      <c r="BQ1108" s="810"/>
    </row>
    <row r="1109" spans="1:69" ht="22.5">
      <c r="A1109" s="20">
        <v>0</v>
      </c>
      <c r="B1109" s="20">
        <v>6</v>
      </c>
      <c r="C1109" s="2" t="s">
        <v>33353</v>
      </c>
      <c r="D1109" s="3" t="s">
        <v>4686</v>
      </c>
      <c r="E1109" s="2" t="s">
        <v>33354</v>
      </c>
      <c r="F1109" s="4">
        <v>1925</v>
      </c>
      <c r="G1109" s="5">
        <v>23100</v>
      </c>
      <c r="H1109" s="6"/>
      <c r="I1109" s="7">
        <v>45337</v>
      </c>
      <c r="J1109" s="76" t="s">
        <v>1031</v>
      </c>
      <c r="K1109" s="9">
        <v>3</v>
      </c>
      <c r="L1109" s="7">
        <v>45335</v>
      </c>
      <c r="M1109" s="10"/>
      <c r="N1109" s="11" t="s">
        <v>33112</v>
      </c>
      <c r="O1109" s="31" t="s">
        <v>52</v>
      </c>
      <c r="P1109" s="8" t="s">
        <v>33302</v>
      </c>
      <c r="Q1109" s="49" t="s">
        <v>54</v>
      </c>
      <c r="R1109" s="13" t="s">
        <v>31066</v>
      </c>
      <c r="S1109" s="14" t="s">
        <v>33355</v>
      </c>
      <c r="T1109" s="15"/>
      <c r="U1109" s="81" t="s">
        <v>15004</v>
      </c>
      <c r="V1109" s="81" t="s">
        <v>33054</v>
      </c>
      <c r="W1109" s="81" t="s">
        <v>33356</v>
      </c>
      <c r="X1109" s="82">
        <v>1925</v>
      </c>
      <c r="Y1109" s="83">
        <v>24640</v>
      </c>
      <c r="Z1109" s="81" t="s">
        <v>22996</v>
      </c>
      <c r="BH1109" s="825"/>
      <c r="BI1109" s="232"/>
      <c r="BJ1109" s="796"/>
      <c r="BK1109" s="797"/>
      <c r="BL1109" s="688"/>
      <c r="BM1109" s="799"/>
      <c r="BN1109" s="807"/>
      <c r="BO1109" s="801"/>
      <c r="BP1109" s="802"/>
      <c r="BQ1109" s="803"/>
    </row>
    <row r="1110" spans="1:69">
      <c r="A1110" s="1">
        <v>0</v>
      </c>
      <c r="B1110" s="20">
        <v>3</v>
      </c>
      <c r="C1110" s="2" t="s">
        <v>126</v>
      </c>
      <c r="D1110" s="22" t="s">
        <v>4687</v>
      </c>
      <c r="E1110" s="2" t="s">
        <v>4688</v>
      </c>
      <c r="F1110" s="4">
        <v>1960</v>
      </c>
      <c r="G1110" s="5">
        <v>23520</v>
      </c>
      <c r="H1110" s="6"/>
      <c r="I1110" s="26">
        <v>45337</v>
      </c>
      <c r="J1110" s="824" t="s">
        <v>991</v>
      </c>
      <c r="K1110" s="28">
        <v>4</v>
      </c>
      <c r="L1110" s="7">
        <v>45330</v>
      </c>
      <c r="M1110" s="29"/>
      <c r="N1110" s="11" t="s">
        <v>82</v>
      </c>
      <c r="O1110" s="12" t="s">
        <v>52</v>
      </c>
      <c r="P1110" s="21" t="s">
        <v>83</v>
      </c>
      <c r="Q1110" s="49" t="s">
        <v>84</v>
      </c>
      <c r="R1110" s="13" t="s">
        <v>55</v>
      </c>
      <c r="S1110" s="14" t="s">
        <v>4689</v>
      </c>
      <c r="T1110" s="15"/>
      <c r="U1110" s="81" t="s">
        <v>23027</v>
      </c>
      <c r="V1110" s="81" t="s">
        <v>21988</v>
      </c>
      <c r="W1110" s="81" t="s">
        <v>33357</v>
      </c>
      <c r="X1110" s="82">
        <v>1960</v>
      </c>
      <c r="Y1110" s="83">
        <v>24500</v>
      </c>
      <c r="Z1110" s="81" t="s">
        <v>33358</v>
      </c>
      <c r="BH1110" s="825"/>
      <c r="BI1110" s="86"/>
      <c r="BJ1110" s="796"/>
      <c r="BK1110" s="797"/>
      <c r="BL1110" s="687"/>
      <c r="BM1110" s="799"/>
      <c r="BN1110" s="800"/>
      <c r="BO1110" s="85"/>
      <c r="BP1110" s="802"/>
      <c r="BQ1110" s="803"/>
    </row>
    <row r="1111" spans="1:69">
      <c r="A1111" s="20">
        <v>0</v>
      </c>
      <c r="B1111" s="20">
        <v>4</v>
      </c>
      <c r="C1111" s="21" t="s">
        <v>130</v>
      </c>
      <c r="D1111" s="22" t="s">
        <v>4692</v>
      </c>
      <c r="E1111" s="21" t="s">
        <v>4693</v>
      </c>
      <c r="F1111" s="23">
        <v>1960</v>
      </c>
      <c r="G1111" s="24">
        <v>23520</v>
      </c>
      <c r="H1111" s="25"/>
      <c r="I1111" s="26">
        <v>45337</v>
      </c>
      <c r="J1111" s="27">
        <v>70</v>
      </c>
      <c r="K1111" s="28">
        <v>2</v>
      </c>
      <c r="L1111" s="26">
        <v>45331</v>
      </c>
      <c r="M1111" s="29"/>
      <c r="N1111" s="30" t="s">
        <v>82</v>
      </c>
      <c r="O1111" s="31" t="s">
        <v>52</v>
      </c>
      <c r="P1111" s="32" t="s">
        <v>83</v>
      </c>
      <c r="Q1111" s="66" t="s">
        <v>84</v>
      </c>
      <c r="R1111" s="34" t="s">
        <v>55</v>
      </c>
      <c r="S1111" s="35" t="s">
        <v>4084</v>
      </c>
      <c r="T1111" s="36"/>
      <c r="U1111" s="81" t="s">
        <v>23029</v>
      </c>
      <c r="V1111" s="81" t="s">
        <v>31068</v>
      </c>
      <c r="W1111" s="81" t="s">
        <v>23030</v>
      </c>
      <c r="X1111" s="82">
        <v>1960</v>
      </c>
      <c r="Y1111" s="83">
        <v>24500</v>
      </c>
      <c r="Z1111" s="81" t="s">
        <v>23006</v>
      </c>
      <c r="BH1111" s="85"/>
      <c r="BI1111" s="86"/>
      <c r="BJ1111" s="804"/>
      <c r="BK1111" s="805"/>
      <c r="BL1111" s="687"/>
      <c r="BM1111" s="806"/>
      <c r="BN1111" s="807"/>
      <c r="BO1111" s="808"/>
      <c r="BP1111" s="809"/>
      <c r="BQ1111" s="810"/>
    </row>
    <row r="1112" spans="1:69">
      <c r="A1112" s="20">
        <v>0</v>
      </c>
      <c r="B1112" s="20">
        <v>5</v>
      </c>
      <c r="C1112" s="2" t="s">
        <v>4367</v>
      </c>
      <c r="D1112" s="22" t="s">
        <v>4695</v>
      </c>
      <c r="E1112" s="21" t="s">
        <v>4696</v>
      </c>
      <c r="F1112" s="23">
        <v>1960</v>
      </c>
      <c r="G1112" s="24">
        <v>23520</v>
      </c>
      <c r="H1112" s="25"/>
      <c r="I1112" s="7">
        <v>45337</v>
      </c>
      <c r="J1112" s="125" t="s">
        <v>984</v>
      </c>
      <c r="K1112" s="28">
        <v>2</v>
      </c>
      <c r="L1112" s="26">
        <v>45332</v>
      </c>
      <c r="M1112" s="29"/>
      <c r="N1112" s="30" t="s">
        <v>95</v>
      </c>
      <c r="O1112" s="31" t="s">
        <v>52</v>
      </c>
      <c r="P1112" s="32" t="s">
        <v>83</v>
      </c>
      <c r="Q1112" s="66" t="s">
        <v>84</v>
      </c>
      <c r="R1112" s="34" t="s">
        <v>55</v>
      </c>
      <c r="S1112" s="35" t="s">
        <v>4697</v>
      </c>
      <c r="T1112" s="36"/>
      <c r="U1112" s="81" t="s">
        <v>4695</v>
      </c>
      <c r="V1112" s="81" t="s">
        <v>3690</v>
      </c>
      <c r="W1112" s="81" t="s">
        <v>4698</v>
      </c>
      <c r="X1112" s="82">
        <v>1960</v>
      </c>
      <c r="Y1112" s="83">
        <v>24500</v>
      </c>
      <c r="Z1112" s="81" t="s">
        <v>4699</v>
      </c>
      <c r="BH1112" s="825"/>
      <c r="BI1112" s="86"/>
      <c r="BJ1112" s="804"/>
      <c r="BK1112" s="805"/>
      <c r="BL1112" s="688"/>
      <c r="BM1112" s="806"/>
      <c r="BN1112" s="807"/>
      <c r="BO1112" s="808"/>
      <c r="BP1112" s="809"/>
      <c r="BQ1112" s="810"/>
    </row>
    <row r="1113" spans="1:69">
      <c r="A1113" s="20">
        <v>0</v>
      </c>
      <c r="B1113" s="20">
        <v>1</v>
      </c>
      <c r="C1113" s="21" t="s">
        <v>130</v>
      </c>
      <c r="D1113" s="123" t="s">
        <v>4700</v>
      </c>
      <c r="E1113" s="21" t="s">
        <v>4701</v>
      </c>
      <c r="F1113" s="23">
        <v>1960</v>
      </c>
      <c r="G1113" s="24">
        <v>23520</v>
      </c>
      <c r="H1113" s="25"/>
      <c r="I1113" s="26">
        <v>45338</v>
      </c>
      <c r="J1113" s="43" t="s">
        <v>999</v>
      </c>
      <c r="K1113" s="28">
        <v>3</v>
      </c>
      <c r="L1113" s="7">
        <v>45331</v>
      </c>
      <c r="M1113" s="29"/>
      <c r="N1113" s="30" t="s">
        <v>82</v>
      </c>
      <c r="O1113" s="31" t="s">
        <v>52</v>
      </c>
      <c r="P1113" s="32" t="s">
        <v>83</v>
      </c>
      <c r="Q1113" s="66" t="s">
        <v>84</v>
      </c>
      <c r="R1113" s="34" t="s">
        <v>55</v>
      </c>
      <c r="S1113" s="35" t="s">
        <v>4702</v>
      </c>
      <c r="T1113" s="36"/>
      <c r="U1113" s="81" t="s">
        <v>33359</v>
      </c>
      <c r="V1113" s="81" t="s">
        <v>31068</v>
      </c>
      <c r="W1113" s="81" t="s">
        <v>33360</v>
      </c>
      <c r="X1113" s="82">
        <v>1960</v>
      </c>
      <c r="Y1113" s="83">
        <v>24500</v>
      </c>
      <c r="Z1113" s="81" t="s">
        <v>33344</v>
      </c>
      <c r="BH1113" s="85"/>
      <c r="BI1113" s="812"/>
      <c r="BJ1113" s="804"/>
      <c r="BK1113" s="805"/>
      <c r="BL1113" s="687"/>
      <c r="BM1113" s="806"/>
      <c r="BN1113" s="807"/>
      <c r="BO1113" s="808"/>
      <c r="BP1113" s="809"/>
      <c r="BQ1113" s="810"/>
    </row>
    <row r="1114" spans="1:69">
      <c r="A1114" s="20">
        <v>0</v>
      </c>
      <c r="B1114" s="20">
        <v>2</v>
      </c>
      <c r="C1114" s="21" t="s">
        <v>103</v>
      </c>
      <c r="D1114" s="22" t="s">
        <v>4704</v>
      </c>
      <c r="E1114" s="21" t="s">
        <v>4705</v>
      </c>
      <c r="F1114" s="23">
        <v>1960</v>
      </c>
      <c r="G1114" s="24">
        <v>23520</v>
      </c>
      <c r="H1114" s="25"/>
      <c r="I1114" s="26">
        <v>45338</v>
      </c>
      <c r="J1114" s="27" t="s">
        <v>2430</v>
      </c>
      <c r="K1114" s="28">
        <v>4</v>
      </c>
      <c r="L1114" s="26">
        <v>45331</v>
      </c>
      <c r="M1114" s="29"/>
      <c r="N1114" s="30" t="s">
        <v>82</v>
      </c>
      <c r="O1114" s="31" t="s">
        <v>52</v>
      </c>
      <c r="P1114" s="32" t="s">
        <v>83</v>
      </c>
      <c r="Q1114" s="66" t="s">
        <v>84</v>
      </c>
      <c r="R1114" s="34" t="s">
        <v>55</v>
      </c>
      <c r="S1114" s="35" t="s">
        <v>4706</v>
      </c>
      <c r="T1114" s="36"/>
      <c r="U1114" s="81" t="s">
        <v>33361</v>
      </c>
      <c r="V1114" s="81" t="s">
        <v>33343</v>
      </c>
      <c r="W1114" s="81" t="s">
        <v>31393</v>
      </c>
      <c r="X1114" s="82">
        <v>1960</v>
      </c>
      <c r="Y1114" s="83">
        <v>24500</v>
      </c>
      <c r="Z1114" s="81" t="s">
        <v>33344</v>
      </c>
      <c r="BH1114" s="85"/>
      <c r="BI1114" s="86"/>
      <c r="BJ1114" s="804"/>
      <c r="BK1114" s="805"/>
      <c r="BL1114" s="687"/>
      <c r="BM1114" s="806"/>
      <c r="BN1114" s="807"/>
      <c r="BO1114" s="808"/>
      <c r="BP1114" s="809"/>
      <c r="BQ1114" s="810"/>
    </row>
    <row r="1115" spans="1:69">
      <c r="A1115" s="20">
        <v>0</v>
      </c>
      <c r="B1115" s="20">
        <v>3</v>
      </c>
      <c r="C1115" s="21" t="s">
        <v>145</v>
      </c>
      <c r="D1115" s="22" t="s">
        <v>4708</v>
      </c>
      <c r="E1115" s="21" t="s">
        <v>4709</v>
      </c>
      <c r="F1115" s="23">
        <v>1886</v>
      </c>
      <c r="G1115" s="24">
        <v>22632</v>
      </c>
      <c r="H1115" s="25"/>
      <c r="I1115" s="26">
        <v>45338</v>
      </c>
      <c r="J1115" s="824" t="s">
        <v>913</v>
      </c>
      <c r="K1115" s="28">
        <v>3</v>
      </c>
      <c r="L1115" s="26">
        <v>45334</v>
      </c>
      <c r="M1115" s="29"/>
      <c r="N1115" s="30" t="s">
        <v>185</v>
      </c>
      <c r="O1115" s="31" t="s">
        <v>52</v>
      </c>
      <c r="P1115" s="32" t="s">
        <v>186</v>
      </c>
      <c r="Q1115" s="33" t="s">
        <v>54</v>
      </c>
      <c r="R1115" s="34" t="s">
        <v>55</v>
      </c>
      <c r="S1115" s="35" t="s">
        <v>4710</v>
      </c>
      <c r="T1115" s="36"/>
      <c r="U1115" s="81" t="s">
        <v>4708</v>
      </c>
      <c r="V1115" s="81" t="s">
        <v>1389</v>
      </c>
      <c r="W1115" s="81" t="s">
        <v>4711</v>
      </c>
      <c r="X1115" s="82">
        <v>1886</v>
      </c>
      <c r="Y1115" s="83">
        <v>23559.912</v>
      </c>
      <c r="Z1115" s="81" t="s">
        <v>4712</v>
      </c>
      <c r="BH1115" s="85"/>
      <c r="BI1115" s="86"/>
      <c r="BJ1115" s="804"/>
      <c r="BK1115" s="805"/>
      <c r="BL1115" s="687"/>
      <c r="BM1115" s="806"/>
      <c r="BN1115" s="807"/>
      <c r="BO1115" s="808"/>
      <c r="BP1115" s="809"/>
      <c r="BQ1115" s="810"/>
    </row>
    <row r="1116" spans="1:69">
      <c r="A1116" s="20">
        <v>0</v>
      </c>
      <c r="B1116" s="130" t="s">
        <v>4713</v>
      </c>
      <c r="C1116" s="21" t="s">
        <v>68</v>
      </c>
      <c r="D1116" s="22" t="s">
        <v>33362</v>
      </c>
      <c r="E1116" s="21" t="s">
        <v>33363</v>
      </c>
      <c r="F1116" s="23">
        <v>1917</v>
      </c>
      <c r="G1116" s="24">
        <v>230040</v>
      </c>
      <c r="H1116" s="25"/>
      <c r="I1116" s="26">
        <v>45338</v>
      </c>
      <c r="J1116" s="824" t="s">
        <v>2443</v>
      </c>
      <c r="K1116" s="28">
        <v>4</v>
      </c>
      <c r="L1116" s="7">
        <v>45334</v>
      </c>
      <c r="M1116" s="29"/>
      <c r="N1116" s="30" t="s">
        <v>30282</v>
      </c>
      <c r="O1116" s="31" t="s">
        <v>52</v>
      </c>
      <c r="P1116" s="32" t="s">
        <v>33364</v>
      </c>
      <c r="Q1116" s="66" t="s">
        <v>84</v>
      </c>
      <c r="R1116" s="34" t="s">
        <v>55</v>
      </c>
      <c r="S1116" s="35" t="s">
        <v>30827</v>
      </c>
      <c r="T1116" s="36"/>
      <c r="U1116" s="81" t="s">
        <v>23050</v>
      </c>
      <c r="V1116" s="81" t="s">
        <v>33343</v>
      </c>
      <c r="W1116" s="81" t="s">
        <v>33365</v>
      </c>
      <c r="X1116" s="82">
        <v>1917</v>
      </c>
      <c r="Y1116" s="83">
        <v>23962.5</v>
      </c>
      <c r="Z1116" s="81" t="s">
        <v>23006</v>
      </c>
      <c r="BH1116" s="85"/>
      <c r="BI1116" s="86"/>
      <c r="BJ1116" s="804"/>
      <c r="BK1116" s="805"/>
      <c r="BL1116" s="687"/>
      <c r="BM1116" s="806"/>
      <c r="BN1116" s="807"/>
      <c r="BO1116" s="808"/>
      <c r="BP1116" s="809"/>
      <c r="BQ1116" s="810"/>
    </row>
    <row r="1117" spans="1:69">
      <c r="A1117" s="20">
        <v>0</v>
      </c>
      <c r="B1117" s="20">
        <v>5</v>
      </c>
      <c r="C1117" s="21" t="s">
        <v>126</v>
      </c>
      <c r="D1117" s="22" t="s">
        <v>4714</v>
      </c>
      <c r="E1117" s="21" t="s">
        <v>4715</v>
      </c>
      <c r="F1117" s="23">
        <v>1568</v>
      </c>
      <c r="G1117" s="24">
        <v>23520</v>
      </c>
      <c r="H1117" s="25"/>
      <c r="I1117" s="26">
        <v>45338</v>
      </c>
      <c r="J1117" s="27" t="s">
        <v>1038</v>
      </c>
      <c r="K1117" s="28">
        <v>2</v>
      </c>
      <c r="L1117" s="26">
        <v>45334</v>
      </c>
      <c r="M1117" s="29"/>
      <c r="N1117" s="30" t="s">
        <v>95</v>
      </c>
      <c r="O1117" s="31" t="s">
        <v>52</v>
      </c>
      <c r="P1117" s="32" t="s">
        <v>112</v>
      </c>
      <c r="Q1117" s="33" t="s">
        <v>84</v>
      </c>
      <c r="R1117" s="34" t="s">
        <v>55</v>
      </c>
      <c r="S1117" s="35" t="s">
        <v>4716</v>
      </c>
      <c r="T1117" s="36"/>
      <c r="U1117" s="81" t="s">
        <v>4714</v>
      </c>
      <c r="V1117" s="81" t="s">
        <v>1806</v>
      </c>
      <c r="W1117" s="81" t="s">
        <v>4717</v>
      </c>
      <c r="X1117" s="82">
        <v>1568</v>
      </c>
      <c r="Y1117" s="83">
        <v>24304</v>
      </c>
      <c r="Z1117" s="81" t="s">
        <v>4718</v>
      </c>
      <c r="BH1117" s="85"/>
      <c r="BI1117" s="86"/>
      <c r="BJ1117" s="804"/>
      <c r="BK1117" s="805"/>
      <c r="BL1117" s="687"/>
      <c r="BM1117" s="806"/>
      <c r="BN1117" s="807"/>
      <c r="BO1117" s="808"/>
      <c r="BP1117" s="809"/>
      <c r="BQ1117" s="810"/>
    </row>
    <row r="1118" spans="1:69">
      <c r="A1118" s="20">
        <v>1</v>
      </c>
      <c r="B1118" s="20">
        <v>1</v>
      </c>
      <c r="C1118" s="21" t="s">
        <v>126</v>
      </c>
      <c r="D1118" s="123" t="s">
        <v>4719</v>
      </c>
      <c r="E1118" s="21" t="s">
        <v>4720</v>
      </c>
      <c r="F1118" s="23">
        <v>1568</v>
      </c>
      <c r="G1118" s="24">
        <v>23520</v>
      </c>
      <c r="H1118" s="25"/>
      <c r="I1118" s="26">
        <v>45341</v>
      </c>
      <c r="J1118" s="27">
        <v>59</v>
      </c>
      <c r="K1118" s="28">
        <v>3</v>
      </c>
      <c r="L1118" s="26">
        <v>45334</v>
      </c>
      <c r="M1118" s="29"/>
      <c r="N1118" s="30" t="s">
        <v>95</v>
      </c>
      <c r="O1118" s="31" t="s">
        <v>52</v>
      </c>
      <c r="P1118" s="32" t="s">
        <v>112</v>
      </c>
      <c r="Q1118" s="33" t="s">
        <v>84</v>
      </c>
      <c r="R1118" s="34" t="s">
        <v>55</v>
      </c>
      <c r="S1118" s="35" t="s">
        <v>4721</v>
      </c>
      <c r="T1118" s="36"/>
      <c r="U1118" s="81" t="s">
        <v>4719</v>
      </c>
      <c r="V1118" s="81" t="s">
        <v>1806</v>
      </c>
      <c r="W1118" s="81" t="s">
        <v>4722</v>
      </c>
      <c r="X1118" s="82">
        <v>1568</v>
      </c>
      <c r="Y1118" s="83">
        <v>24304</v>
      </c>
      <c r="Z1118" s="81" t="s">
        <v>4718</v>
      </c>
      <c r="BH1118" s="85"/>
      <c r="BI1118" s="812"/>
      <c r="BJ1118" s="804"/>
      <c r="BK1118" s="805"/>
      <c r="BL1118" s="687"/>
      <c r="BM1118" s="806"/>
      <c r="BN1118" s="807"/>
      <c r="BO1118" s="808"/>
      <c r="BP1118" s="809"/>
      <c r="BQ1118" s="810"/>
    </row>
    <row r="1119" spans="1:69">
      <c r="A1119" s="20">
        <v>1</v>
      </c>
      <c r="B1119" s="20">
        <v>5</v>
      </c>
      <c r="C1119" s="21" t="s">
        <v>301</v>
      </c>
      <c r="D1119" s="22" t="s">
        <v>4723</v>
      </c>
      <c r="E1119" s="21" t="s">
        <v>4724</v>
      </c>
      <c r="F1119" s="23">
        <v>1925</v>
      </c>
      <c r="G1119" s="5">
        <v>23100</v>
      </c>
      <c r="H1119" s="25"/>
      <c r="I1119" s="26">
        <v>45341</v>
      </c>
      <c r="J1119" s="43">
        <v>81</v>
      </c>
      <c r="K1119" s="28">
        <v>4</v>
      </c>
      <c r="L1119" s="26">
        <v>45335</v>
      </c>
      <c r="M1119" s="29"/>
      <c r="N1119" s="30" t="s">
        <v>604</v>
      </c>
      <c r="O1119" s="31" t="s">
        <v>52</v>
      </c>
      <c r="P1119" s="32" t="s">
        <v>63</v>
      </c>
      <c r="Q1119" s="33" t="s">
        <v>54</v>
      </c>
      <c r="R1119" s="34" t="s">
        <v>64</v>
      </c>
      <c r="S1119" s="35" t="s">
        <v>4725</v>
      </c>
      <c r="T1119" s="36"/>
      <c r="U1119" s="81" t="s">
        <v>4723</v>
      </c>
      <c r="V1119" s="81" t="s">
        <v>3120</v>
      </c>
      <c r="W1119" s="81" t="s">
        <v>4726</v>
      </c>
      <c r="X1119" s="82">
        <v>1925</v>
      </c>
      <c r="Y1119" s="83">
        <v>24640</v>
      </c>
      <c r="Z1119" s="81" t="s">
        <v>4727</v>
      </c>
      <c r="BH1119" s="85"/>
      <c r="BI1119" s="86"/>
      <c r="BJ1119" s="804"/>
      <c r="BK1119" s="805"/>
      <c r="BL1119" s="687"/>
      <c r="BM1119" s="806"/>
      <c r="BN1119" s="807"/>
      <c r="BO1119" s="808"/>
      <c r="BP1119" s="809"/>
      <c r="BQ1119" s="810"/>
    </row>
    <row r="1120" spans="1:69">
      <c r="A1120" s="20">
        <v>1</v>
      </c>
      <c r="B1120" s="20">
        <v>6</v>
      </c>
      <c r="C1120" s="21" t="s">
        <v>301</v>
      </c>
      <c r="D1120" s="22" t="s">
        <v>4728</v>
      </c>
      <c r="E1120" s="21" t="s">
        <v>4729</v>
      </c>
      <c r="F1120" s="23">
        <v>1925</v>
      </c>
      <c r="G1120" s="5">
        <v>23100</v>
      </c>
      <c r="H1120" s="25"/>
      <c r="I1120" s="26">
        <v>45341</v>
      </c>
      <c r="J1120" s="43" t="s">
        <v>33366</v>
      </c>
      <c r="K1120" s="28">
        <v>1</v>
      </c>
      <c r="L1120" s="26">
        <v>45335</v>
      </c>
      <c r="M1120" s="29"/>
      <c r="N1120" s="30" t="s">
        <v>604</v>
      </c>
      <c r="O1120" s="31" t="s">
        <v>52</v>
      </c>
      <c r="P1120" s="32" t="s">
        <v>63</v>
      </c>
      <c r="Q1120" s="33" t="s">
        <v>54</v>
      </c>
      <c r="R1120" s="34" t="s">
        <v>64</v>
      </c>
      <c r="S1120" s="35" t="s">
        <v>4730</v>
      </c>
      <c r="T1120" s="36"/>
      <c r="U1120" s="81" t="s">
        <v>4728</v>
      </c>
      <c r="V1120" s="81" t="s">
        <v>3120</v>
      </c>
      <c r="W1120" s="81" t="s">
        <v>4731</v>
      </c>
      <c r="X1120" s="82">
        <v>1925</v>
      </c>
      <c r="Y1120" s="83">
        <v>24640</v>
      </c>
      <c r="Z1120" s="81" t="s">
        <v>4727</v>
      </c>
      <c r="BH1120" s="85"/>
      <c r="BI1120" s="86"/>
      <c r="BJ1120" s="804"/>
      <c r="BK1120" s="805"/>
      <c r="BL1120" s="687"/>
      <c r="BM1120" s="806"/>
      <c r="BN1120" s="807"/>
      <c r="BO1120" s="808"/>
      <c r="BP1120" s="809"/>
      <c r="BQ1120" s="810"/>
    </row>
    <row r="1121" spans="1:69">
      <c r="A1121" s="20">
        <v>1</v>
      </c>
      <c r="B1121" s="20">
        <v>2</v>
      </c>
      <c r="C1121" s="21" t="s">
        <v>68</v>
      </c>
      <c r="D1121" s="22" t="s">
        <v>33367</v>
      </c>
      <c r="E1121" s="21" t="s">
        <v>31394</v>
      </c>
      <c r="F1121" s="23">
        <v>1960</v>
      </c>
      <c r="G1121" s="24">
        <v>23520</v>
      </c>
      <c r="H1121" s="25"/>
      <c r="I1121" s="26">
        <v>45341</v>
      </c>
      <c r="J1121" s="27" t="s">
        <v>33368</v>
      </c>
      <c r="K1121" s="28">
        <v>2</v>
      </c>
      <c r="L1121" s="26">
        <v>45336</v>
      </c>
      <c r="M1121" s="29" t="s">
        <v>33369</v>
      </c>
      <c r="N1121" s="30" t="s">
        <v>33370</v>
      </c>
      <c r="O1121" s="31" t="s">
        <v>52</v>
      </c>
      <c r="P1121" s="32" t="s">
        <v>33364</v>
      </c>
      <c r="Q1121" s="66" t="s">
        <v>84</v>
      </c>
      <c r="R1121" s="34" t="s">
        <v>55</v>
      </c>
      <c r="S1121" s="35" t="s">
        <v>31396</v>
      </c>
      <c r="T1121" s="36"/>
      <c r="U1121" s="81" t="s">
        <v>4732</v>
      </c>
      <c r="V1121" s="81" t="s">
        <v>1806</v>
      </c>
      <c r="W1121" s="81" t="s">
        <v>4733</v>
      </c>
      <c r="X1121" s="82">
        <v>1960</v>
      </c>
      <c r="Y1121" s="83">
        <v>24500</v>
      </c>
      <c r="Z1121" s="81" t="s">
        <v>4734</v>
      </c>
      <c r="BH1121" s="85"/>
      <c r="BI1121" s="86"/>
      <c r="BJ1121" s="804"/>
      <c r="BK1121" s="805"/>
      <c r="BL1121" s="687"/>
      <c r="BM1121" s="806"/>
      <c r="BN1121" s="807"/>
      <c r="BO1121" s="808"/>
      <c r="BP1121" s="809"/>
      <c r="BQ1121" s="810"/>
    </row>
    <row r="1122" spans="1:69">
      <c r="A1122" s="20">
        <v>1</v>
      </c>
      <c r="B1122" s="20">
        <v>3</v>
      </c>
      <c r="C1122" s="21" t="s">
        <v>68</v>
      </c>
      <c r="D1122" s="22" t="s">
        <v>23070</v>
      </c>
      <c r="E1122" s="21" t="s">
        <v>33371</v>
      </c>
      <c r="F1122" s="23">
        <v>1917</v>
      </c>
      <c r="G1122" s="24">
        <v>23004</v>
      </c>
      <c r="H1122" s="25"/>
      <c r="I1122" s="26">
        <v>45341</v>
      </c>
      <c r="J1122" s="27" t="s">
        <v>33372</v>
      </c>
      <c r="K1122" s="28">
        <v>2</v>
      </c>
      <c r="L1122" s="26">
        <v>45336</v>
      </c>
      <c r="M1122" s="29" t="s">
        <v>30283</v>
      </c>
      <c r="N1122" s="30" t="s">
        <v>33370</v>
      </c>
      <c r="O1122" s="31" t="s">
        <v>52</v>
      </c>
      <c r="P1122" s="32" t="s">
        <v>33364</v>
      </c>
      <c r="Q1122" s="66" t="s">
        <v>84</v>
      </c>
      <c r="R1122" s="34" t="s">
        <v>55</v>
      </c>
      <c r="S1122" s="35" t="s">
        <v>33373</v>
      </c>
      <c r="T1122" s="36"/>
      <c r="U1122" s="81" t="s">
        <v>4735</v>
      </c>
      <c r="V1122" s="81" t="s">
        <v>1806</v>
      </c>
      <c r="W1122" s="81" t="s">
        <v>4736</v>
      </c>
      <c r="X1122" s="82">
        <v>1917</v>
      </c>
      <c r="Y1122" s="83">
        <v>23962.5</v>
      </c>
      <c r="Z1122" s="81" t="s">
        <v>4734</v>
      </c>
      <c r="BH1122" s="85"/>
      <c r="BI1122" s="86"/>
      <c r="BJ1122" s="804"/>
      <c r="BK1122" s="805"/>
      <c r="BL1122" s="687"/>
      <c r="BM1122" s="806"/>
      <c r="BN1122" s="807"/>
      <c r="BO1122" s="808"/>
      <c r="BP1122" s="809"/>
      <c r="BQ1122" s="810"/>
    </row>
    <row r="1123" spans="1:69">
      <c r="A1123" s="20">
        <v>1</v>
      </c>
      <c r="B1123" s="20">
        <v>4</v>
      </c>
      <c r="C1123" s="21" t="s">
        <v>68</v>
      </c>
      <c r="D1123" s="3" t="s">
        <v>33374</v>
      </c>
      <c r="E1123" s="21" t="s">
        <v>33375</v>
      </c>
      <c r="F1123" s="23">
        <v>1917</v>
      </c>
      <c r="G1123" s="24">
        <v>23004</v>
      </c>
      <c r="H1123" s="25"/>
      <c r="I1123" s="26">
        <v>45341</v>
      </c>
      <c r="J1123" s="125" t="s">
        <v>33376</v>
      </c>
      <c r="K1123" s="28">
        <v>2</v>
      </c>
      <c r="L1123" s="26">
        <v>45336</v>
      </c>
      <c r="M1123" s="29" t="s">
        <v>30283</v>
      </c>
      <c r="N1123" s="30" t="s">
        <v>33370</v>
      </c>
      <c r="O1123" s="31" t="s">
        <v>52</v>
      </c>
      <c r="P1123" s="32" t="s">
        <v>33364</v>
      </c>
      <c r="Q1123" s="66" t="s">
        <v>84</v>
      </c>
      <c r="R1123" s="34" t="s">
        <v>55</v>
      </c>
      <c r="S1123" s="35" t="s">
        <v>31397</v>
      </c>
      <c r="T1123" s="36"/>
      <c r="U1123" s="81" t="s">
        <v>4738</v>
      </c>
      <c r="V1123" s="81" t="s">
        <v>1806</v>
      </c>
      <c r="W1123" s="81" t="s">
        <v>4739</v>
      </c>
      <c r="X1123" s="82">
        <v>1917</v>
      </c>
      <c r="Y1123" s="83">
        <v>23962.5</v>
      </c>
      <c r="Z1123" s="81" t="s">
        <v>4734</v>
      </c>
      <c r="BH1123" s="85"/>
      <c r="BI1123" s="232"/>
      <c r="BJ1123" s="804"/>
      <c r="BK1123" s="805"/>
      <c r="BL1123" s="687"/>
      <c r="BM1123" s="806"/>
      <c r="BN1123" s="807"/>
      <c r="BO1123" s="808"/>
      <c r="BP1123" s="809"/>
      <c r="BQ1123" s="810"/>
    </row>
    <row r="1124" spans="1:69">
      <c r="A1124" s="20">
        <v>1</v>
      </c>
      <c r="B1124" s="20">
        <v>1</v>
      </c>
      <c r="C1124" s="21" t="s">
        <v>301</v>
      </c>
      <c r="D1124" s="123" t="s">
        <v>4740</v>
      </c>
      <c r="E1124" s="21" t="s">
        <v>33377</v>
      </c>
      <c r="F1124" s="23">
        <v>1950</v>
      </c>
      <c r="G1124" s="5">
        <v>23400</v>
      </c>
      <c r="H1124" s="25"/>
      <c r="I1124" s="26">
        <v>45342</v>
      </c>
      <c r="J1124" s="824" t="s">
        <v>2435</v>
      </c>
      <c r="K1124" s="28">
        <v>2</v>
      </c>
      <c r="L1124" s="26">
        <v>45336</v>
      </c>
      <c r="M1124" s="29"/>
      <c r="N1124" s="30" t="s">
        <v>2556</v>
      </c>
      <c r="O1124" s="31" t="s">
        <v>52</v>
      </c>
      <c r="P1124" s="32" t="s">
        <v>63</v>
      </c>
      <c r="Q1124" s="66" t="s">
        <v>54</v>
      </c>
      <c r="R1124" s="34" t="s">
        <v>64</v>
      </c>
      <c r="S1124" s="35" t="s">
        <v>4741</v>
      </c>
      <c r="T1124" s="36"/>
      <c r="U1124" s="81" t="s">
        <v>4740</v>
      </c>
      <c r="V1124" s="81" t="s">
        <v>2747</v>
      </c>
      <c r="W1124" s="81" t="s">
        <v>4742</v>
      </c>
      <c r="X1124" s="82">
        <v>1950</v>
      </c>
      <c r="Y1124" s="83">
        <v>24960</v>
      </c>
      <c r="Z1124" s="81" t="s">
        <v>4734</v>
      </c>
      <c r="BH1124" s="85"/>
      <c r="BI1124" s="812"/>
      <c r="BJ1124" s="804"/>
      <c r="BK1124" s="805"/>
      <c r="BL1124" s="687"/>
      <c r="BM1124" s="806"/>
      <c r="BN1124" s="807"/>
      <c r="BO1124" s="808"/>
      <c r="BP1124" s="809"/>
      <c r="BQ1124" s="810"/>
    </row>
    <row r="1125" spans="1:69">
      <c r="A1125" s="20">
        <v>1</v>
      </c>
      <c r="B1125" s="20">
        <v>3</v>
      </c>
      <c r="C1125" s="21" t="s">
        <v>59</v>
      </c>
      <c r="D1125" s="22" t="s">
        <v>4743</v>
      </c>
      <c r="E1125" s="21" t="s">
        <v>4744</v>
      </c>
      <c r="F1125" s="23">
        <v>1950</v>
      </c>
      <c r="G1125" s="24">
        <v>23400</v>
      </c>
      <c r="H1125" s="25"/>
      <c r="I1125" s="26">
        <v>45342</v>
      </c>
      <c r="J1125" s="27" t="s">
        <v>33378</v>
      </c>
      <c r="K1125" s="28">
        <v>4</v>
      </c>
      <c r="L1125" s="26">
        <v>45338</v>
      </c>
      <c r="M1125" s="29"/>
      <c r="N1125" s="30" t="s">
        <v>33379</v>
      </c>
      <c r="O1125" s="31" t="s">
        <v>52</v>
      </c>
      <c r="P1125" s="32" t="s">
        <v>63</v>
      </c>
      <c r="Q1125" s="66" t="s">
        <v>54</v>
      </c>
      <c r="R1125" s="34" t="s">
        <v>64</v>
      </c>
      <c r="S1125" s="35" t="s">
        <v>31398</v>
      </c>
      <c r="T1125" s="36"/>
      <c r="U1125" s="81" t="s">
        <v>31399</v>
      </c>
      <c r="V1125" s="81" t="s">
        <v>33380</v>
      </c>
      <c r="W1125" s="81" t="s">
        <v>33381</v>
      </c>
      <c r="X1125" s="82">
        <v>1950</v>
      </c>
      <c r="Y1125" s="83">
        <v>24375</v>
      </c>
      <c r="Z1125" s="81" t="s">
        <v>23084</v>
      </c>
      <c r="BH1125" s="85"/>
      <c r="BI1125" s="86"/>
      <c r="BJ1125" s="804"/>
      <c r="BK1125" s="805"/>
      <c r="BL1125" s="687"/>
      <c r="BM1125" s="806"/>
      <c r="BN1125" s="807"/>
      <c r="BO1125" s="808"/>
      <c r="BP1125" s="809"/>
      <c r="BQ1125" s="810"/>
    </row>
    <row r="1126" spans="1:69">
      <c r="A1126" s="20">
        <v>1</v>
      </c>
      <c r="B1126" s="20">
        <v>4</v>
      </c>
      <c r="C1126" s="21" t="s">
        <v>4367</v>
      </c>
      <c r="D1126" s="22" t="s">
        <v>4747</v>
      </c>
      <c r="E1126" s="21" t="s">
        <v>4748</v>
      </c>
      <c r="F1126" s="23">
        <v>1917</v>
      </c>
      <c r="G1126" s="24">
        <v>23004</v>
      </c>
      <c r="H1126" s="25"/>
      <c r="I1126" s="26">
        <v>45342</v>
      </c>
      <c r="J1126" s="824">
        <v>119</v>
      </c>
      <c r="K1126" s="28">
        <v>3</v>
      </c>
      <c r="L1126" s="26">
        <v>45340</v>
      </c>
      <c r="M1126" s="29"/>
      <c r="N1126" s="30" t="s">
        <v>95</v>
      </c>
      <c r="O1126" s="31" t="s">
        <v>52</v>
      </c>
      <c r="P1126" s="32" t="s">
        <v>83</v>
      </c>
      <c r="Q1126" s="66" t="s">
        <v>84</v>
      </c>
      <c r="R1126" s="34" t="s">
        <v>55</v>
      </c>
      <c r="S1126" s="35" t="s">
        <v>4749</v>
      </c>
      <c r="T1126" s="36"/>
      <c r="U1126" s="81" t="s">
        <v>4747</v>
      </c>
      <c r="V1126" s="81" t="s">
        <v>4750</v>
      </c>
      <c r="W1126" s="81" t="s">
        <v>4751</v>
      </c>
      <c r="X1126" s="82">
        <v>1917</v>
      </c>
      <c r="Y1126" s="83">
        <v>23962.5</v>
      </c>
      <c r="Z1126" s="81" t="s">
        <v>4752</v>
      </c>
      <c r="BH1126" s="85"/>
      <c r="BI1126" s="86"/>
      <c r="BJ1126" s="804"/>
      <c r="BK1126" s="805"/>
      <c r="BL1126" s="687"/>
      <c r="BM1126" s="806"/>
      <c r="BN1126" s="807"/>
      <c r="BO1126" s="808"/>
      <c r="BP1126" s="809"/>
      <c r="BQ1126" s="810"/>
    </row>
    <row r="1127" spans="1:69">
      <c r="A1127" s="20">
        <v>1</v>
      </c>
      <c r="B1127" s="20">
        <v>5</v>
      </c>
      <c r="C1127" s="21" t="s">
        <v>4367</v>
      </c>
      <c r="D1127" s="22" t="s">
        <v>4753</v>
      </c>
      <c r="E1127" s="21" t="s">
        <v>4754</v>
      </c>
      <c r="F1127" s="23">
        <v>1917</v>
      </c>
      <c r="G1127" s="24">
        <v>23004</v>
      </c>
      <c r="H1127" s="25"/>
      <c r="I1127" s="26">
        <v>45342</v>
      </c>
      <c r="J1127" s="824" t="s">
        <v>1065</v>
      </c>
      <c r="K1127" s="28">
        <v>3</v>
      </c>
      <c r="L1127" s="26">
        <v>45340</v>
      </c>
      <c r="M1127" s="29"/>
      <c r="N1127" s="11" t="s">
        <v>95</v>
      </c>
      <c r="O1127" s="31" t="s">
        <v>52</v>
      </c>
      <c r="P1127" s="32" t="s">
        <v>83</v>
      </c>
      <c r="Q1127" s="66" t="s">
        <v>84</v>
      </c>
      <c r="R1127" s="34" t="s">
        <v>55</v>
      </c>
      <c r="S1127" s="35" t="s">
        <v>4755</v>
      </c>
      <c r="T1127" s="36"/>
      <c r="U1127" s="81" t="s">
        <v>4753</v>
      </c>
      <c r="V1127" s="81" t="s">
        <v>4750</v>
      </c>
      <c r="W1127" s="81" t="s">
        <v>4756</v>
      </c>
      <c r="X1127" s="82">
        <v>1917</v>
      </c>
      <c r="Y1127" s="83">
        <v>23962.5</v>
      </c>
      <c r="Z1127" s="81" t="s">
        <v>4752</v>
      </c>
      <c r="BH1127" s="85"/>
      <c r="BI1127" s="86"/>
      <c r="BJ1127" s="804"/>
      <c r="BK1127" s="805"/>
      <c r="BL1127" s="687"/>
      <c r="BM1127" s="799"/>
      <c r="BN1127" s="807"/>
      <c r="BO1127" s="808"/>
      <c r="BP1127" s="809"/>
      <c r="BQ1127" s="810"/>
    </row>
    <row r="1128" spans="1:69">
      <c r="A1128" s="20">
        <v>1</v>
      </c>
      <c r="B1128" s="20">
        <v>6</v>
      </c>
      <c r="C1128" s="21" t="s">
        <v>126</v>
      </c>
      <c r="D1128" s="22" t="s">
        <v>4757</v>
      </c>
      <c r="E1128" s="21" t="s">
        <v>4758</v>
      </c>
      <c r="F1128" s="23">
        <v>1568</v>
      </c>
      <c r="G1128" s="24">
        <v>23520</v>
      </c>
      <c r="H1128" s="25"/>
      <c r="I1128" s="26">
        <v>45343</v>
      </c>
      <c r="J1128" s="824" t="s">
        <v>1069</v>
      </c>
      <c r="K1128" s="28">
        <v>4</v>
      </c>
      <c r="L1128" s="26">
        <v>45340</v>
      </c>
      <c r="M1128" s="29"/>
      <c r="N1128" s="30" t="s">
        <v>95</v>
      </c>
      <c r="O1128" s="31" t="s">
        <v>52</v>
      </c>
      <c r="P1128" s="21" t="s">
        <v>112</v>
      </c>
      <c r="Q1128" s="66" t="s">
        <v>84</v>
      </c>
      <c r="R1128" s="34" t="s">
        <v>55</v>
      </c>
      <c r="S1128" s="35" t="s">
        <v>4759</v>
      </c>
      <c r="T1128" s="36"/>
      <c r="U1128" s="81" t="s">
        <v>4757</v>
      </c>
      <c r="V1128" s="81" t="s">
        <v>4750</v>
      </c>
      <c r="W1128" s="81" t="s">
        <v>4760</v>
      </c>
      <c r="X1128" s="82">
        <v>1568</v>
      </c>
      <c r="Y1128" s="83">
        <v>24304</v>
      </c>
      <c r="Z1128" s="81" t="s">
        <v>4752</v>
      </c>
      <c r="BH1128" s="85"/>
      <c r="BI1128" s="86"/>
      <c r="BJ1128" s="804"/>
      <c r="BK1128" s="805"/>
      <c r="BL1128" s="687"/>
      <c r="BM1128" s="806"/>
      <c r="BN1128" s="807"/>
      <c r="BO1128" s="85"/>
      <c r="BP1128" s="809"/>
      <c r="BQ1128" s="810"/>
    </row>
    <row r="1129" spans="1:69">
      <c r="A1129" s="20">
        <v>1</v>
      </c>
      <c r="B1129" s="20">
        <v>1</v>
      </c>
      <c r="C1129" s="21" t="s">
        <v>48</v>
      </c>
      <c r="D1129" s="123" t="s">
        <v>4761</v>
      </c>
      <c r="E1129" s="21" t="s">
        <v>4762</v>
      </c>
      <c r="F1129" s="23">
        <v>1980</v>
      </c>
      <c r="G1129" s="24">
        <v>23760</v>
      </c>
      <c r="H1129" s="25" t="s">
        <v>51</v>
      </c>
      <c r="I1129" s="26">
        <v>45343</v>
      </c>
      <c r="J1129" s="27">
        <v>58</v>
      </c>
      <c r="K1129" s="28">
        <v>4</v>
      </c>
      <c r="L1129" s="26">
        <v>45337</v>
      </c>
      <c r="M1129" s="29"/>
      <c r="N1129" s="30" t="s">
        <v>263</v>
      </c>
      <c r="O1129" s="31" t="s">
        <v>52</v>
      </c>
      <c r="P1129" s="21" t="s">
        <v>53</v>
      </c>
      <c r="Q1129" s="66" t="s">
        <v>54</v>
      </c>
      <c r="R1129" s="34" t="s">
        <v>55</v>
      </c>
      <c r="S1129" s="35" t="s">
        <v>4763</v>
      </c>
      <c r="T1129" s="36"/>
      <c r="U1129" s="81" t="s">
        <v>4761</v>
      </c>
      <c r="V1129" s="81" t="s">
        <v>4764</v>
      </c>
      <c r="W1129" s="81" t="s">
        <v>4765</v>
      </c>
      <c r="X1129" s="82">
        <v>1980</v>
      </c>
      <c r="Y1129" s="83">
        <v>24948</v>
      </c>
      <c r="Z1129" s="81" t="s">
        <v>4766</v>
      </c>
      <c r="BH1129" s="85"/>
      <c r="BI1129" s="812"/>
      <c r="BJ1129" s="804"/>
      <c r="BK1129" s="805"/>
      <c r="BL1129" s="687"/>
      <c r="BM1129" s="806"/>
      <c r="BN1129" s="807"/>
      <c r="BO1129" s="85"/>
      <c r="BP1129" s="809"/>
      <c r="BQ1129" s="810"/>
    </row>
    <row r="1130" spans="1:69" ht="33.75">
      <c r="A1130" s="20">
        <v>1</v>
      </c>
      <c r="B1130" s="20">
        <v>2</v>
      </c>
      <c r="C1130" s="21" t="s">
        <v>68</v>
      </c>
      <c r="D1130" s="22" t="s">
        <v>4767</v>
      </c>
      <c r="E1130" s="21" t="s">
        <v>4768</v>
      </c>
      <c r="F1130" s="23">
        <v>1925</v>
      </c>
      <c r="G1130" s="24">
        <v>23100</v>
      </c>
      <c r="H1130" s="25"/>
      <c r="I1130" s="26">
        <v>45343</v>
      </c>
      <c r="J1130" s="76" t="s">
        <v>2454</v>
      </c>
      <c r="K1130" s="28">
        <v>3</v>
      </c>
      <c r="L1130" s="7">
        <v>45339</v>
      </c>
      <c r="M1130" s="29"/>
      <c r="N1130" s="30" t="s">
        <v>604</v>
      </c>
      <c r="O1130" s="31" t="s">
        <v>52</v>
      </c>
      <c r="P1130" s="32" t="s">
        <v>33382</v>
      </c>
      <c r="Q1130" s="66" t="s">
        <v>54</v>
      </c>
      <c r="R1130" s="34" t="s">
        <v>64</v>
      </c>
      <c r="S1130" s="35" t="s">
        <v>4769</v>
      </c>
      <c r="T1130" s="36"/>
      <c r="U1130" s="81" t="s">
        <v>4767</v>
      </c>
      <c r="V1130" s="81" t="s">
        <v>2838</v>
      </c>
      <c r="W1130" s="81" t="s">
        <v>4770</v>
      </c>
      <c r="X1130" s="82">
        <v>1925</v>
      </c>
      <c r="Y1130" s="83">
        <v>24640</v>
      </c>
      <c r="Z1130" s="81" t="s">
        <v>4752</v>
      </c>
      <c r="BH1130" s="85"/>
      <c r="BI1130" s="86"/>
      <c r="BJ1130" s="804"/>
      <c r="BK1130" s="805"/>
      <c r="BL1130" s="687"/>
      <c r="BM1130" s="806"/>
      <c r="BN1130" s="807"/>
      <c r="BO1130" s="808"/>
      <c r="BP1130" s="809"/>
      <c r="BQ1130" s="810"/>
    </row>
    <row r="1131" spans="1:69">
      <c r="A1131" s="20">
        <v>0</v>
      </c>
      <c r="B1131" s="20">
        <v>6</v>
      </c>
      <c r="C1131" s="2" t="s">
        <v>145</v>
      </c>
      <c r="D1131" s="3" t="s">
        <v>4771</v>
      </c>
      <c r="E1131" s="2" t="s">
        <v>4772</v>
      </c>
      <c r="F1131" s="4">
        <v>1568</v>
      </c>
      <c r="G1131" s="5">
        <v>23520</v>
      </c>
      <c r="H1131" s="6"/>
      <c r="I1131" s="7">
        <v>45345</v>
      </c>
      <c r="J1131" s="27">
        <v>80</v>
      </c>
      <c r="K1131" s="28">
        <v>2</v>
      </c>
      <c r="L1131" s="26">
        <v>45332</v>
      </c>
      <c r="M1131" s="29"/>
      <c r="N1131" s="11" t="s">
        <v>95</v>
      </c>
      <c r="O1131" s="12" t="s">
        <v>52</v>
      </c>
      <c r="P1131" s="8" t="s">
        <v>112</v>
      </c>
      <c r="Q1131" s="49" t="s">
        <v>84</v>
      </c>
      <c r="R1131" s="13" t="s">
        <v>55</v>
      </c>
      <c r="S1131" s="14" t="s">
        <v>4773</v>
      </c>
      <c r="T1131" s="15"/>
      <c r="U1131" s="81" t="s">
        <v>33383</v>
      </c>
      <c r="V1131" s="81" t="s">
        <v>33384</v>
      </c>
      <c r="W1131" s="81" t="s">
        <v>33385</v>
      </c>
      <c r="X1131" s="82">
        <v>1568</v>
      </c>
      <c r="Y1131" s="83">
        <v>24304</v>
      </c>
      <c r="Z1131" s="81" t="s">
        <v>15092</v>
      </c>
      <c r="BH1131" s="825"/>
      <c r="BI1131" s="232"/>
      <c r="BJ1131" s="796"/>
      <c r="BK1131" s="797"/>
      <c r="BL1131" s="688"/>
      <c r="BM1131" s="799"/>
      <c r="BN1131" s="800"/>
      <c r="BO1131" s="801"/>
      <c r="BP1131" s="802"/>
      <c r="BQ1131" s="803"/>
    </row>
    <row r="1132" spans="1:69">
      <c r="A1132" s="20">
        <v>0</v>
      </c>
      <c r="B1132" s="20">
        <v>7</v>
      </c>
      <c r="C1132" s="21" t="s">
        <v>402</v>
      </c>
      <c r="D1132" s="22" t="s">
        <v>4774</v>
      </c>
      <c r="E1132" s="21" t="s">
        <v>4775</v>
      </c>
      <c r="F1132" s="23">
        <v>1916</v>
      </c>
      <c r="G1132" s="24">
        <v>22992</v>
      </c>
      <c r="H1132" s="25"/>
      <c r="I1132" s="26">
        <v>45345</v>
      </c>
      <c r="J1132" s="47" t="s">
        <v>1117</v>
      </c>
      <c r="K1132" s="28">
        <v>1</v>
      </c>
      <c r="L1132" s="26">
        <v>45337</v>
      </c>
      <c r="M1132" s="29"/>
      <c r="N1132" s="30" t="s">
        <v>406</v>
      </c>
      <c r="O1132" s="31" t="s">
        <v>52</v>
      </c>
      <c r="P1132" s="32" t="s">
        <v>407</v>
      </c>
      <c r="Q1132" s="66" t="s">
        <v>84</v>
      </c>
      <c r="R1132" s="34" t="s">
        <v>55</v>
      </c>
      <c r="S1132" s="35" t="s">
        <v>4776</v>
      </c>
      <c r="T1132" s="36"/>
      <c r="U1132" s="81" t="s">
        <v>33386</v>
      </c>
      <c r="V1132" s="81" t="s">
        <v>33387</v>
      </c>
      <c r="W1132" s="81" t="s">
        <v>33388</v>
      </c>
      <c r="X1132" s="82">
        <v>1916</v>
      </c>
      <c r="Y1132" s="83">
        <v>24509.47</v>
      </c>
      <c r="Z1132" s="81" t="s">
        <v>33389</v>
      </c>
      <c r="BH1132" s="85"/>
      <c r="BI1132" s="86"/>
      <c r="BJ1132" s="804"/>
      <c r="BK1132" s="805"/>
      <c r="BL1132" s="687"/>
      <c r="BM1132" s="806"/>
      <c r="BN1132" s="807"/>
      <c r="BO1132" s="808"/>
      <c r="BP1132" s="809"/>
      <c r="BQ1132" s="810"/>
    </row>
    <row r="1133" spans="1:69">
      <c r="A1133" s="20">
        <v>0</v>
      </c>
      <c r="B1133" s="20">
        <v>35</v>
      </c>
      <c r="C1133" s="21" t="s">
        <v>2427</v>
      </c>
      <c r="D1133" s="22" t="s">
        <v>4777</v>
      </c>
      <c r="E1133" s="21" t="s">
        <v>4778</v>
      </c>
      <c r="F1133" s="23">
        <v>1700</v>
      </c>
      <c r="G1133" s="24">
        <v>23137</v>
      </c>
      <c r="H1133" s="25"/>
      <c r="I1133" s="26">
        <v>45345</v>
      </c>
      <c r="J1133" s="824" t="s">
        <v>1145</v>
      </c>
      <c r="K1133" s="28">
        <v>4</v>
      </c>
      <c r="L1133" s="26">
        <v>45339</v>
      </c>
      <c r="M1133" s="29"/>
      <c r="N1133" s="30" t="s">
        <v>2785</v>
      </c>
      <c r="O1133" s="31" t="s">
        <v>52</v>
      </c>
      <c r="P1133" s="21" t="s">
        <v>2202</v>
      </c>
      <c r="Q1133" s="33" t="s">
        <v>2786</v>
      </c>
      <c r="R1133" s="34" t="s">
        <v>2203</v>
      </c>
      <c r="S1133" s="35" t="s">
        <v>4779</v>
      </c>
      <c r="T1133" s="36"/>
      <c r="U1133" s="81" t="s">
        <v>4777</v>
      </c>
      <c r="V1133" s="81" t="s">
        <v>4750</v>
      </c>
      <c r="W1133" s="81" t="s">
        <v>4780</v>
      </c>
      <c r="X1133" s="82">
        <v>1700</v>
      </c>
      <c r="Y1133" s="83">
        <v>24205.3</v>
      </c>
      <c r="Z1133" s="81" t="s">
        <v>33390</v>
      </c>
      <c r="BH1133" s="85"/>
      <c r="BI1133" s="86"/>
      <c r="BJ1133" s="804"/>
      <c r="BK1133" s="805"/>
      <c r="BL1133" s="687"/>
      <c r="BM1133" s="806"/>
      <c r="BN1133" s="807"/>
      <c r="BO1133" s="85"/>
      <c r="BP1133" s="809"/>
      <c r="BQ1133" s="810"/>
    </row>
    <row r="1134" spans="1:69">
      <c r="A1134" s="20">
        <v>0</v>
      </c>
      <c r="B1134" s="20">
        <v>8</v>
      </c>
      <c r="C1134" s="21" t="s">
        <v>4367</v>
      </c>
      <c r="D1134" s="22" t="s">
        <v>4781</v>
      </c>
      <c r="E1134" s="21" t="s">
        <v>4782</v>
      </c>
      <c r="F1134" s="23">
        <v>1960</v>
      </c>
      <c r="G1134" s="24">
        <v>23520</v>
      </c>
      <c r="H1134" s="25"/>
      <c r="I1134" s="26">
        <v>45345</v>
      </c>
      <c r="J1134" s="27" t="s">
        <v>1161</v>
      </c>
      <c r="K1134" s="28">
        <v>2</v>
      </c>
      <c r="L1134" s="26">
        <v>45340</v>
      </c>
      <c r="M1134" s="29"/>
      <c r="N1134" s="30" t="s">
        <v>95</v>
      </c>
      <c r="O1134" s="31" t="s">
        <v>52</v>
      </c>
      <c r="P1134" s="8" t="s">
        <v>83</v>
      </c>
      <c r="Q1134" s="66" t="s">
        <v>84</v>
      </c>
      <c r="R1134" s="34" t="s">
        <v>55</v>
      </c>
      <c r="S1134" s="35" t="s">
        <v>4783</v>
      </c>
      <c r="T1134" s="36"/>
      <c r="U1134" s="81" t="s">
        <v>33391</v>
      </c>
      <c r="V1134" s="81" t="s">
        <v>33384</v>
      </c>
      <c r="W1134" s="81" t="s">
        <v>33392</v>
      </c>
      <c r="X1134" s="82">
        <v>1960</v>
      </c>
      <c r="Y1134" s="83">
        <v>24500</v>
      </c>
      <c r="Z1134" s="81" t="s">
        <v>15092</v>
      </c>
      <c r="BH1134" s="85"/>
      <c r="BI1134" s="86"/>
      <c r="BJ1134" s="804"/>
      <c r="BK1134" s="805"/>
      <c r="BL1134" s="687"/>
      <c r="BM1134" s="806"/>
      <c r="BN1134" s="807"/>
      <c r="BO1134" s="801"/>
      <c r="BP1134" s="809"/>
      <c r="BQ1134" s="810"/>
    </row>
    <row r="1135" spans="1:69">
      <c r="A1135" s="20">
        <v>0</v>
      </c>
      <c r="B1135" s="20">
        <v>9</v>
      </c>
      <c r="C1135" s="21" t="s">
        <v>4367</v>
      </c>
      <c r="D1135" s="22" t="s">
        <v>4784</v>
      </c>
      <c r="E1135" s="21" t="s">
        <v>4785</v>
      </c>
      <c r="F1135" s="23">
        <v>1960</v>
      </c>
      <c r="G1135" s="24">
        <v>23520</v>
      </c>
      <c r="H1135" s="25"/>
      <c r="I1135" s="26">
        <v>45345</v>
      </c>
      <c r="J1135" s="27">
        <v>45</v>
      </c>
      <c r="K1135" s="9">
        <v>4</v>
      </c>
      <c r="L1135" s="26">
        <v>45340</v>
      </c>
      <c r="M1135" s="29"/>
      <c r="N1135" s="30" t="s">
        <v>95</v>
      </c>
      <c r="O1135" s="31" t="s">
        <v>52</v>
      </c>
      <c r="P1135" s="21" t="s">
        <v>83</v>
      </c>
      <c r="Q1135" s="66" t="s">
        <v>84</v>
      </c>
      <c r="R1135" s="34" t="s">
        <v>55</v>
      </c>
      <c r="S1135" s="35" t="s">
        <v>4786</v>
      </c>
      <c r="T1135" s="36"/>
      <c r="U1135" s="81" t="s">
        <v>23118</v>
      </c>
      <c r="V1135" s="81" t="s">
        <v>23116</v>
      </c>
      <c r="W1135" s="81" t="s">
        <v>33393</v>
      </c>
      <c r="X1135" s="82">
        <v>1960</v>
      </c>
      <c r="Y1135" s="83">
        <v>24500</v>
      </c>
      <c r="Z1135" s="81" t="s">
        <v>33394</v>
      </c>
      <c r="BH1135" s="85"/>
      <c r="BI1135" s="86"/>
      <c r="BJ1135" s="804"/>
      <c r="BK1135" s="805"/>
      <c r="BL1135" s="687"/>
      <c r="BM1135" s="806"/>
      <c r="BN1135" s="807"/>
      <c r="BO1135" s="85"/>
      <c r="BP1135" s="809"/>
      <c r="BQ1135" s="810"/>
    </row>
    <row r="1136" spans="1:69" ht="22.5">
      <c r="A1136" s="20">
        <v>0</v>
      </c>
      <c r="B1136" s="20">
        <v>1</v>
      </c>
      <c r="C1136" s="21" t="s">
        <v>130</v>
      </c>
      <c r="D1136" s="22" t="s">
        <v>33395</v>
      </c>
      <c r="E1136" s="21" t="s">
        <v>4788</v>
      </c>
      <c r="F1136" s="23">
        <v>1940</v>
      </c>
      <c r="G1136" s="24">
        <v>23280</v>
      </c>
      <c r="H1136" s="25"/>
      <c r="I1136" s="26">
        <v>45348</v>
      </c>
      <c r="J1136" s="824" t="s">
        <v>2572</v>
      </c>
      <c r="K1136" s="28">
        <v>4</v>
      </c>
      <c r="L1136" s="26">
        <v>45344</v>
      </c>
      <c r="M1136" s="29"/>
      <c r="N1136" s="30" t="s">
        <v>1474</v>
      </c>
      <c r="O1136" s="31" t="s">
        <v>52</v>
      </c>
      <c r="P1136" s="32" t="s">
        <v>33396</v>
      </c>
      <c r="Q1136" s="66" t="s">
        <v>54</v>
      </c>
      <c r="R1136" s="34" t="s">
        <v>64</v>
      </c>
      <c r="S1136" s="35" t="s">
        <v>4789</v>
      </c>
      <c r="T1136" s="36"/>
      <c r="U1136" s="81" t="s">
        <v>33395</v>
      </c>
      <c r="V1136" s="81" t="s">
        <v>33397</v>
      </c>
      <c r="W1136" s="81" t="s">
        <v>33398</v>
      </c>
      <c r="X1136" s="82">
        <v>1940</v>
      </c>
      <c r="Y1136" s="83">
        <v>24832</v>
      </c>
      <c r="Z1136" s="81" t="s">
        <v>15092</v>
      </c>
      <c r="BH1136" s="85"/>
      <c r="BI1136" s="86"/>
      <c r="BJ1136" s="804"/>
      <c r="BK1136" s="805"/>
      <c r="BL1136" s="687"/>
      <c r="BM1136" s="806"/>
      <c r="BN1136" s="807"/>
      <c r="BO1136" s="808"/>
      <c r="BP1136" s="809"/>
      <c r="BQ1136" s="810"/>
    </row>
    <row r="1137" spans="1:69">
      <c r="A1137" s="20">
        <v>0</v>
      </c>
      <c r="B1137" s="20">
        <v>2</v>
      </c>
      <c r="C1137" s="21" t="s">
        <v>59</v>
      </c>
      <c r="D1137" s="22" t="s">
        <v>4791</v>
      </c>
      <c r="E1137" s="21" t="s">
        <v>4792</v>
      </c>
      <c r="F1137" s="23">
        <v>1925</v>
      </c>
      <c r="G1137" s="24">
        <v>23100</v>
      </c>
      <c r="H1137" s="25"/>
      <c r="I1137" s="26">
        <v>45348</v>
      </c>
      <c r="J1137" s="47">
        <v>68</v>
      </c>
      <c r="K1137" s="28">
        <v>2</v>
      </c>
      <c r="L1137" s="26">
        <v>45345</v>
      </c>
      <c r="M1137" s="29"/>
      <c r="N1137" s="30" t="s">
        <v>604</v>
      </c>
      <c r="O1137" s="31" t="s">
        <v>52</v>
      </c>
      <c r="P1137" s="32" t="s">
        <v>2247</v>
      </c>
      <c r="Q1137" s="66" t="s">
        <v>54</v>
      </c>
      <c r="R1137" s="34" t="s">
        <v>64</v>
      </c>
      <c r="S1137" s="35" t="s">
        <v>4793</v>
      </c>
      <c r="T1137" s="36"/>
      <c r="U1137" s="81" t="s">
        <v>4791</v>
      </c>
      <c r="V1137" s="81" t="s">
        <v>606</v>
      </c>
      <c r="W1137" s="81" t="s">
        <v>4794</v>
      </c>
      <c r="X1137" s="82">
        <v>1925</v>
      </c>
      <c r="Y1137" s="83">
        <v>24640</v>
      </c>
      <c r="Z1137" s="81" t="s">
        <v>4795</v>
      </c>
      <c r="BH1137" s="85"/>
      <c r="BI1137" s="86"/>
      <c r="BJ1137" s="804"/>
      <c r="BK1137" s="805"/>
      <c r="BL1137" s="687"/>
      <c r="BM1137" s="806"/>
      <c r="BN1137" s="807"/>
      <c r="BO1137" s="808"/>
      <c r="BP1137" s="809"/>
      <c r="BQ1137" s="810"/>
    </row>
    <row r="1138" spans="1:69">
      <c r="A1138" s="20">
        <v>0</v>
      </c>
      <c r="B1138" s="20">
        <v>3</v>
      </c>
      <c r="C1138" s="21" t="s">
        <v>59</v>
      </c>
      <c r="D1138" s="22" t="s">
        <v>4796</v>
      </c>
      <c r="E1138" s="21" t="s">
        <v>4797</v>
      </c>
      <c r="F1138" s="23">
        <v>1925</v>
      </c>
      <c r="G1138" s="24">
        <v>23100</v>
      </c>
      <c r="H1138" s="25"/>
      <c r="I1138" s="26">
        <v>45348</v>
      </c>
      <c r="J1138" s="824" t="s">
        <v>1185</v>
      </c>
      <c r="K1138" s="28">
        <v>1</v>
      </c>
      <c r="L1138" s="26">
        <v>45345</v>
      </c>
      <c r="M1138" s="29"/>
      <c r="N1138" s="30" t="s">
        <v>604</v>
      </c>
      <c r="O1138" s="31" t="s">
        <v>52</v>
      </c>
      <c r="P1138" s="21" t="s">
        <v>2247</v>
      </c>
      <c r="Q1138" s="66" t="s">
        <v>54</v>
      </c>
      <c r="R1138" s="34" t="s">
        <v>64</v>
      </c>
      <c r="S1138" s="35" t="s">
        <v>4798</v>
      </c>
      <c r="T1138" s="36"/>
      <c r="U1138" s="81" t="s">
        <v>4796</v>
      </c>
      <c r="V1138" s="81" t="s">
        <v>606</v>
      </c>
      <c r="W1138" s="81" t="s">
        <v>4799</v>
      </c>
      <c r="X1138" s="82">
        <v>1925</v>
      </c>
      <c r="Y1138" s="83">
        <v>24640</v>
      </c>
      <c r="Z1138" s="81" t="s">
        <v>4795</v>
      </c>
      <c r="BH1138" s="85"/>
      <c r="BI1138" s="86"/>
      <c r="BJ1138" s="804"/>
      <c r="BK1138" s="805"/>
      <c r="BL1138" s="687"/>
      <c r="BM1138" s="806"/>
      <c r="BN1138" s="807"/>
      <c r="BO1138" s="85"/>
      <c r="BP1138" s="809"/>
      <c r="BQ1138" s="810"/>
    </row>
    <row r="1139" spans="1:69">
      <c r="A1139" s="20">
        <v>1</v>
      </c>
      <c r="B1139" s="20">
        <v>1</v>
      </c>
      <c r="C1139" s="21" t="s">
        <v>4344</v>
      </c>
      <c r="D1139" s="22" t="s">
        <v>4800</v>
      </c>
      <c r="E1139" s="21" t="s">
        <v>4801</v>
      </c>
      <c r="F1139" s="23">
        <v>1958</v>
      </c>
      <c r="G1139" s="24">
        <v>23496</v>
      </c>
      <c r="H1139" s="25"/>
      <c r="I1139" s="26">
        <v>45350</v>
      </c>
      <c r="J1139" s="27" t="s">
        <v>1173</v>
      </c>
      <c r="K1139" s="28">
        <v>3</v>
      </c>
      <c r="L1139" s="26">
        <v>45346</v>
      </c>
      <c r="M1139" s="29"/>
      <c r="N1139" s="30" t="s">
        <v>73</v>
      </c>
      <c r="O1139" s="31" t="s">
        <v>52</v>
      </c>
      <c r="P1139" s="32" t="s">
        <v>74</v>
      </c>
      <c r="Q1139" s="33" t="s">
        <v>54</v>
      </c>
      <c r="R1139" s="34" t="s">
        <v>55</v>
      </c>
      <c r="S1139" s="35" t="s">
        <v>4802</v>
      </c>
      <c r="T1139" s="36"/>
      <c r="U1139" s="81" t="s">
        <v>4800</v>
      </c>
      <c r="V1139" s="81" t="s">
        <v>4803</v>
      </c>
      <c r="W1139" s="81" t="s">
        <v>4804</v>
      </c>
      <c r="X1139" s="82">
        <v>1958</v>
      </c>
      <c r="Y1139" s="83">
        <v>24486.74</v>
      </c>
      <c r="Z1139" s="81" t="s">
        <v>4805</v>
      </c>
      <c r="BH1139" s="85"/>
      <c r="BI1139" s="86"/>
      <c r="BJ1139" s="804"/>
      <c r="BK1139" s="805"/>
      <c r="BL1139" s="687"/>
      <c r="BM1139" s="806"/>
      <c r="BN1139" s="807"/>
      <c r="BO1139" s="808"/>
      <c r="BP1139" s="809"/>
      <c r="BQ1139" s="810"/>
    </row>
    <row r="1140" spans="1:69">
      <c r="A1140" s="20">
        <v>3</v>
      </c>
      <c r="B1140" s="20">
        <v>2</v>
      </c>
      <c r="C1140" s="21" t="s">
        <v>78</v>
      </c>
      <c r="D1140" s="22" t="s">
        <v>4806</v>
      </c>
      <c r="E1140" s="21" t="s">
        <v>4807</v>
      </c>
      <c r="F1140" s="23">
        <v>1960</v>
      </c>
      <c r="G1140" s="24">
        <v>23520</v>
      </c>
      <c r="H1140" s="25"/>
      <c r="I1140" s="26">
        <v>45350</v>
      </c>
      <c r="J1140" s="131" t="s">
        <v>1191</v>
      </c>
      <c r="K1140" s="9">
        <v>4</v>
      </c>
      <c r="L1140" s="26">
        <v>45348</v>
      </c>
      <c r="M1140" s="29"/>
      <c r="N1140" s="30" t="s">
        <v>82</v>
      </c>
      <c r="O1140" s="31" t="s">
        <v>52</v>
      </c>
      <c r="P1140" s="21" t="s">
        <v>83</v>
      </c>
      <c r="Q1140" s="66" t="s">
        <v>84</v>
      </c>
      <c r="R1140" s="34" t="s">
        <v>55</v>
      </c>
      <c r="S1140" s="35" t="s">
        <v>4808</v>
      </c>
      <c r="T1140" s="36"/>
      <c r="U1140" s="81" t="s">
        <v>4806</v>
      </c>
      <c r="V1140" s="81" t="s">
        <v>4809</v>
      </c>
      <c r="W1140" s="81" t="s">
        <v>4810</v>
      </c>
      <c r="X1140" s="82">
        <v>1960</v>
      </c>
      <c r="Y1140" s="83">
        <v>24500</v>
      </c>
      <c r="Z1140" s="81" t="s">
        <v>4811</v>
      </c>
      <c r="BH1140" s="85"/>
      <c r="BI1140" s="86"/>
      <c r="BJ1140" s="804"/>
      <c r="BK1140" s="805"/>
      <c r="BL1140" s="687"/>
      <c r="BM1140" s="806"/>
      <c r="BN1140" s="807"/>
      <c r="BO1140" s="85"/>
      <c r="BP1140" s="809"/>
      <c r="BQ1140" s="810"/>
    </row>
    <row r="1141" spans="1:69">
      <c r="A1141" s="20">
        <v>0</v>
      </c>
      <c r="B1141" s="20">
        <v>15</v>
      </c>
      <c r="C1141" s="21" t="s">
        <v>145</v>
      </c>
      <c r="D1141" s="22" t="s">
        <v>4812</v>
      </c>
      <c r="E1141" s="21" t="s">
        <v>4813</v>
      </c>
      <c r="F1141" s="23">
        <v>1958</v>
      </c>
      <c r="G1141" s="24">
        <v>23496</v>
      </c>
      <c r="H1141" s="25" t="s">
        <v>168</v>
      </c>
      <c r="I1141" s="26">
        <v>45355</v>
      </c>
      <c r="J1141" s="27" t="s">
        <v>1203</v>
      </c>
      <c r="K1141" s="28">
        <v>2</v>
      </c>
      <c r="L1141" s="26">
        <v>45352</v>
      </c>
      <c r="M1141" s="29" t="s">
        <v>176</v>
      </c>
      <c r="N1141" s="30" t="s">
        <v>177</v>
      </c>
      <c r="O1141" s="31" t="s">
        <v>52</v>
      </c>
      <c r="P1141" s="32" t="s">
        <v>74</v>
      </c>
      <c r="Q1141" s="66" t="s">
        <v>54</v>
      </c>
      <c r="R1141" s="34" t="s">
        <v>55</v>
      </c>
      <c r="S1141" s="35" t="s">
        <v>4814</v>
      </c>
      <c r="T1141" s="36"/>
      <c r="U1141" s="81" t="s">
        <v>4812</v>
      </c>
      <c r="V1141" s="81" t="s">
        <v>4815</v>
      </c>
      <c r="W1141" s="81" t="s">
        <v>4816</v>
      </c>
      <c r="X1141" s="82">
        <v>1958</v>
      </c>
      <c r="Y1141" s="83">
        <v>24486.78</v>
      </c>
      <c r="Z1141" s="81" t="s">
        <v>23163</v>
      </c>
      <c r="BH1141" s="85"/>
      <c r="BI1141" s="86"/>
      <c r="BJ1141" s="804"/>
      <c r="BK1141" s="805"/>
      <c r="BL1141" s="687"/>
      <c r="BM1141" s="806"/>
      <c r="BN1141" s="807"/>
      <c r="BO1141" s="808"/>
      <c r="BP1141" s="809"/>
      <c r="BQ1141" s="810"/>
    </row>
    <row r="1142" spans="1:69">
      <c r="A1142" s="20">
        <v>0</v>
      </c>
      <c r="B1142" s="20">
        <v>2</v>
      </c>
      <c r="C1142" s="21" t="s">
        <v>68</v>
      </c>
      <c r="D1142" s="22" t="s">
        <v>4817</v>
      </c>
      <c r="E1142" s="21" t="s">
        <v>4818</v>
      </c>
      <c r="F1142" s="23">
        <v>1958</v>
      </c>
      <c r="G1142" s="24">
        <v>23496</v>
      </c>
      <c r="H1142" s="25"/>
      <c r="I1142" s="26">
        <v>45355</v>
      </c>
      <c r="J1142" s="47">
        <v>91</v>
      </c>
      <c r="K1142" s="28">
        <v>2</v>
      </c>
      <c r="L1142" s="7">
        <v>45352</v>
      </c>
      <c r="M1142" s="29" t="s">
        <v>72</v>
      </c>
      <c r="N1142" s="30" t="s">
        <v>177</v>
      </c>
      <c r="O1142" s="31" t="s">
        <v>52</v>
      </c>
      <c r="P1142" s="32" t="s">
        <v>74</v>
      </c>
      <c r="Q1142" s="66" t="s">
        <v>54</v>
      </c>
      <c r="R1142" s="34" t="s">
        <v>55</v>
      </c>
      <c r="S1142" s="35" t="s">
        <v>4819</v>
      </c>
      <c r="T1142" s="36"/>
      <c r="U1142" s="81" t="s">
        <v>31400</v>
      </c>
      <c r="V1142" s="81" t="s">
        <v>33399</v>
      </c>
      <c r="W1142" s="81" t="s">
        <v>33400</v>
      </c>
      <c r="X1142" s="82">
        <v>1958</v>
      </c>
      <c r="Y1142" s="83">
        <v>24583.32</v>
      </c>
      <c r="Z1142" s="81" t="s">
        <v>33401</v>
      </c>
      <c r="BH1142" s="85"/>
      <c r="BI1142" s="86"/>
      <c r="BJ1142" s="804"/>
      <c r="BK1142" s="805"/>
      <c r="BL1142" s="687"/>
      <c r="BM1142" s="806"/>
      <c r="BN1142" s="807"/>
      <c r="BO1142" s="808"/>
      <c r="BP1142" s="809"/>
      <c r="BQ1142" s="810"/>
    </row>
    <row r="1143" spans="1:69">
      <c r="A1143" s="1">
        <v>1</v>
      </c>
      <c r="B1143" s="20">
        <v>6</v>
      </c>
      <c r="C1143" s="2" t="s">
        <v>301</v>
      </c>
      <c r="D1143" s="3" t="s">
        <v>4820</v>
      </c>
      <c r="E1143" s="2" t="s">
        <v>4821</v>
      </c>
      <c r="F1143" s="4">
        <v>1925</v>
      </c>
      <c r="G1143" s="5">
        <v>23100</v>
      </c>
      <c r="H1143" s="6"/>
      <c r="I1143" s="26">
        <v>45355</v>
      </c>
      <c r="J1143" s="27" t="s">
        <v>2613</v>
      </c>
      <c r="K1143" s="28">
        <v>4</v>
      </c>
      <c r="L1143" s="7">
        <v>45352</v>
      </c>
      <c r="M1143" s="10"/>
      <c r="N1143" s="11" t="s">
        <v>604</v>
      </c>
      <c r="O1143" s="12" t="s">
        <v>52</v>
      </c>
      <c r="P1143" s="8" t="s">
        <v>2247</v>
      </c>
      <c r="Q1143" s="66" t="s">
        <v>54</v>
      </c>
      <c r="R1143" s="13" t="s">
        <v>64</v>
      </c>
      <c r="S1143" s="14" t="s">
        <v>4822</v>
      </c>
      <c r="T1143" s="15"/>
      <c r="U1143" s="81" t="s">
        <v>4820</v>
      </c>
      <c r="V1143" s="81" t="s">
        <v>3417</v>
      </c>
      <c r="W1143" s="81" t="s">
        <v>4823</v>
      </c>
      <c r="X1143" s="82">
        <v>1925</v>
      </c>
      <c r="Y1143" s="83">
        <v>24640</v>
      </c>
      <c r="Z1143" s="81" t="s">
        <v>33402</v>
      </c>
      <c r="BH1143" s="825"/>
      <c r="BI1143" s="232"/>
      <c r="BJ1143" s="796"/>
      <c r="BK1143" s="797"/>
      <c r="BL1143" s="687"/>
      <c r="BM1143" s="799"/>
      <c r="BN1143" s="800"/>
      <c r="BO1143" s="801"/>
      <c r="BP1143" s="809"/>
      <c r="BQ1143" s="803"/>
    </row>
    <row r="1144" spans="1:69">
      <c r="A1144" s="20">
        <v>1</v>
      </c>
      <c r="B1144" s="20">
        <v>3</v>
      </c>
      <c r="C1144" s="2" t="s">
        <v>4344</v>
      </c>
      <c r="D1144" s="22" t="s">
        <v>4824</v>
      </c>
      <c r="E1144" s="21" t="s">
        <v>4825</v>
      </c>
      <c r="F1144" s="23">
        <v>1875</v>
      </c>
      <c r="G1144" s="24">
        <v>22500</v>
      </c>
      <c r="H1144" s="25"/>
      <c r="I1144" s="26">
        <v>45356</v>
      </c>
      <c r="J1144" s="27" t="s">
        <v>1208</v>
      </c>
      <c r="K1144" s="28">
        <v>4</v>
      </c>
      <c r="L1144" s="26">
        <v>45352</v>
      </c>
      <c r="M1144" s="29"/>
      <c r="N1144" s="30" t="s">
        <v>234</v>
      </c>
      <c r="O1144" s="31" t="s">
        <v>52</v>
      </c>
      <c r="P1144" s="8" t="s">
        <v>4334</v>
      </c>
      <c r="Q1144" s="66" t="s">
        <v>54</v>
      </c>
      <c r="R1144" s="34" t="s">
        <v>55</v>
      </c>
      <c r="S1144" s="35" t="s">
        <v>4826</v>
      </c>
      <c r="T1144" s="36"/>
      <c r="U1144" s="81" t="s">
        <v>4824</v>
      </c>
      <c r="V1144" s="81" t="s">
        <v>4827</v>
      </c>
      <c r="W1144" s="81" t="s">
        <v>4828</v>
      </c>
      <c r="X1144" s="82">
        <v>1875</v>
      </c>
      <c r="Y1144" s="83">
        <v>24007.5</v>
      </c>
      <c r="Z1144" s="81" t="s">
        <v>33401</v>
      </c>
      <c r="BH1144" s="825"/>
      <c r="BI1144" s="86"/>
      <c r="BJ1144" s="804"/>
      <c r="BK1144" s="805"/>
      <c r="BL1144" s="687"/>
      <c r="BM1144" s="806"/>
      <c r="BN1144" s="807"/>
      <c r="BO1144" s="801"/>
      <c r="BP1144" s="809"/>
      <c r="BQ1144" s="810"/>
    </row>
    <row r="1145" spans="1:69">
      <c r="A1145" s="20">
        <v>2</v>
      </c>
      <c r="B1145" s="20">
        <v>2</v>
      </c>
      <c r="C1145" s="21" t="s">
        <v>68</v>
      </c>
      <c r="D1145" s="22" t="s">
        <v>4830</v>
      </c>
      <c r="E1145" s="21" t="s">
        <v>4831</v>
      </c>
      <c r="F1145" s="23">
        <v>1958</v>
      </c>
      <c r="G1145" s="24">
        <v>23496</v>
      </c>
      <c r="H1145" s="25"/>
      <c r="I1145" s="26">
        <v>45356</v>
      </c>
      <c r="J1145" s="27" t="s">
        <v>33403</v>
      </c>
      <c r="K1145" s="28">
        <v>1</v>
      </c>
      <c r="L1145" s="26" t="s">
        <v>33404</v>
      </c>
      <c r="M1145" s="29" t="s">
        <v>157</v>
      </c>
      <c r="N1145" s="11" t="s">
        <v>152</v>
      </c>
      <c r="O1145" s="31" t="s">
        <v>52</v>
      </c>
      <c r="P1145" s="32" t="s">
        <v>74</v>
      </c>
      <c r="Q1145" s="66" t="s">
        <v>54</v>
      </c>
      <c r="R1145" s="34" t="s">
        <v>55</v>
      </c>
      <c r="S1145" s="35" t="s">
        <v>4832</v>
      </c>
      <c r="T1145" s="36"/>
      <c r="U1145" s="81" t="s">
        <v>4830</v>
      </c>
      <c r="V1145" s="81" t="s">
        <v>4833</v>
      </c>
      <c r="W1145" s="81" t="s">
        <v>4834</v>
      </c>
      <c r="X1145" s="82">
        <v>1958</v>
      </c>
      <c r="Y1145" s="83">
        <v>24583.33</v>
      </c>
      <c r="Z1145" s="81" t="s">
        <v>4835</v>
      </c>
      <c r="BH1145" s="85"/>
      <c r="BI1145" s="86"/>
      <c r="BJ1145" s="804"/>
      <c r="BK1145" s="805"/>
      <c r="BL1145" s="687"/>
      <c r="BM1145" s="799"/>
      <c r="BN1145" s="807"/>
      <c r="BO1145" s="808"/>
      <c r="BP1145" s="809"/>
      <c r="BQ1145" s="810"/>
    </row>
    <row r="1146" spans="1:69">
      <c r="A1146" s="20">
        <v>1</v>
      </c>
      <c r="B1146" s="20">
        <v>4</v>
      </c>
      <c r="C1146" s="2" t="s">
        <v>68</v>
      </c>
      <c r="D1146" s="3" t="s">
        <v>4836</v>
      </c>
      <c r="E1146" s="2" t="s">
        <v>4837</v>
      </c>
      <c r="F1146" s="4">
        <v>2300</v>
      </c>
      <c r="G1146" s="5">
        <v>23000</v>
      </c>
      <c r="H1146" s="6"/>
      <c r="I1146" s="7">
        <v>45356</v>
      </c>
      <c r="J1146" s="131">
        <v>69</v>
      </c>
      <c r="K1146" s="9">
        <v>2</v>
      </c>
      <c r="L1146" s="7">
        <v>45352</v>
      </c>
      <c r="M1146" s="129"/>
      <c r="N1146" s="11" t="s">
        <v>120</v>
      </c>
      <c r="O1146" s="12" t="s">
        <v>52</v>
      </c>
      <c r="P1146" s="32" t="s">
        <v>121</v>
      </c>
      <c r="Q1146" s="49" t="s">
        <v>84</v>
      </c>
      <c r="R1146" s="13" t="s">
        <v>164</v>
      </c>
      <c r="S1146" s="14" t="s">
        <v>4838</v>
      </c>
      <c r="T1146" s="15"/>
      <c r="U1146" s="81" t="s">
        <v>33405</v>
      </c>
      <c r="V1146" s="81" t="s">
        <v>31401</v>
      </c>
      <c r="W1146" s="81" t="s">
        <v>33406</v>
      </c>
      <c r="X1146" s="82">
        <v>2300</v>
      </c>
      <c r="Y1146" s="83">
        <v>23805</v>
      </c>
      <c r="Z1146" s="81" t="s">
        <v>33407</v>
      </c>
      <c r="BH1146" s="825"/>
      <c r="BI1146" s="232"/>
      <c r="BJ1146" s="796"/>
      <c r="BK1146" s="797"/>
      <c r="BL1146" s="688"/>
      <c r="BM1146" s="799"/>
      <c r="BN1146" s="800"/>
      <c r="BO1146" s="808"/>
      <c r="BP1146" s="802"/>
      <c r="BQ1146" s="803"/>
    </row>
    <row r="1147" spans="1:69">
      <c r="A1147" s="1">
        <v>1</v>
      </c>
      <c r="B1147" s="20">
        <v>6</v>
      </c>
      <c r="C1147" s="2" t="s">
        <v>68</v>
      </c>
      <c r="D1147" s="3" t="s">
        <v>4840</v>
      </c>
      <c r="E1147" s="2" t="s">
        <v>4841</v>
      </c>
      <c r="F1147" s="4">
        <v>2300</v>
      </c>
      <c r="G1147" s="5">
        <v>23000</v>
      </c>
      <c r="H1147" s="6"/>
      <c r="I1147" s="7">
        <v>45356</v>
      </c>
      <c r="J1147" s="824" t="s">
        <v>1226</v>
      </c>
      <c r="K1147" s="28">
        <v>3</v>
      </c>
      <c r="L1147" s="7">
        <v>45352</v>
      </c>
      <c r="M1147" s="29"/>
      <c r="N1147" s="11" t="s">
        <v>120</v>
      </c>
      <c r="O1147" s="12" t="s">
        <v>52</v>
      </c>
      <c r="P1147" s="8" t="s">
        <v>121</v>
      </c>
      <c r="Q1147" s="49" t="s">
        <v>84</v>
      </c>
      <c r="R1147" s="13" t="s">
        <v>164</v>
      </c>
      <c r="S1147" s="14" t="s">
        <v>4842</v>
      </c>
      <c r="T1147" s="15"/>
      <c r="U1147" s="81" t="s">
        <v>23173</v>
      </c>
      <c r="V1147" s="81" t="s">
        <v>33408</v>
      </c>
      <c r="W1147" s="81" t="s">
        <v>33409</v>
      </c>
      <c r="X1147" s="82">
        <v>2300</v>
      </c>
      <c r="Y1147" s="83">
        <v>23805</v>
      </c>
      <c r="Z1147" s="81" t="s">
        <v>23163</v>
      </c>
      <c r="BH1147" s="825"/>
      <c r="BI1147" s="232"/>
      <c r="BJ1147" s="796"/>
      <c r="BK1147" s="797"/>
      <c r="BL1147" s="688"/>
      <c r="BM1147" s="799"/>
      <c r="BN1147" s="800"/>
      <c r="BO1147" s="801"/>
      <c r="BP1147" s="802"/>
      <c r="BQ1147" s="803"/>
    </row>
    <row r="1148" spans="1:69">
      <c r="A1148" s="20">
        <v>1</v>
      </c>
      <c r="B1148" s="20">
        <v>5</v>
      </c>
      <c r="C1148" s="21" t="s">
        <v>68</v>
      </c>
      <c r="D1148" s="22" t="s">
        <v>4843</v>
      </c>
      <c r="E1148" s="21" t="s">
        <v>4844</v>
      </c>
      <c r="F1148" s="23">
        <v>2300</v>
      </c>
      <c r="G1148" s="24">
        <v>23000</v>
      </c>
      <c r="H1148" s="25"/>
      <c r="I1148" s="26">
        <v>45356</v>
      </c>
      <c r="J1148" s="824" t="s">
        <v>1221</v>
      </c>
      <c r="K1148" s="28">
        <v>4</v>
      </c>
      <c r="L1148" s="26">
        <v>45352</v>
      </c>
      <c r="M1148" s="29"/>
      <c r="N1148" s="30" t="s">
        <v>120</v>
      </c>
      <c r="O1148" s="31" t="s">
        <v>52</v>
      </c>
      <c r="P1148" s="21" t="s">
        <v>121</v>
      </c>
      <c r="Q1148" s="66" t="s">
        <v>84</v>
      </c>
      <c r="R1148" s="34" t="s">
        <v>164</v>
      </c>
      <c r="S1148" s="35" t="s">
        <v>4845</v>
      </c>
      <c r="T1148" s="36"/>
      <c r="U1148" s="81" t="s">
        <v>33410</v>
      </c>
      <c r="V1148" s="81" t="s">
        <v>33408</v>
      </c>
      <c r="W1148" s="81" t="s">
        <v>23179</v>
      </c>
      <c r="X1148" s="82">
        <v>2300</v>
      </c>
      <c r="Y1148" s="83">
        <v>23805</v>
      </c>
      <c r="Z1148" s="81" t="s">
        <v>33407</v>
      </c>
      <c r="BH1148" s="85"/>
      <c r="BI1148" s="86"/>
      <c r="BJ1148" s="804"/>
      <c r="BK1148" s="805"/>
      <c r="BL1148" s="687"/>
      <c r="BM1148" s="806"/>
      <c r="BN1148" s="807"/>
      <c r="BO1148" s="85"/>
      <c r="BP1148" s="809"/>
      <c r="BQ1148" s="810"/>
    </row>
    <row r="1149" spans="1:69">
      <c r="A1149" s="20">
        <v>1</v>
      </c>
      <c r="B1149" s="20">
        <v>7</v>
      </c>
      <c r="C1149" s="21" t="s">
        <v>126</v>
      </c>
      <c r="D1149" s="2" t="s">
        <v>4846</v>
      </c>
      <c r="E1149" s="21" t="s">
        <v>4847</v>
      </c>
      <c r="F1149" s="23">
        <v>1958</v>
      </c>
      <c r="G1149" s="24">
        <v>23496</v>
      </c>
      <c r="H1149" s="25"/>
      <c r="I1149" s="26">
        <v>45356</v>
      </c>
      <c r="J1149" s="824" t="s">
        <v>4848</v>
      </c>
      <c r="K1149" s="28">
        <v>4</v>
      </c>
      <c r="L1149" s="26">
        <v>45352</v>
      </c>
      <c r="M1149" s="29"/>
      <c r="N1149" s="30" t="s">
        <v>173</v>
      </c>
      <c r="O1149" s="31" t="s">
        <v>52</v>
      </c>
      <c r="P1149" s="32" t="s">
        <v>74</v>
      </c>
      <c r="Q1149" s="66" t="s">
        <v>54</v>
      </c>
      <c r="R1149" s="34" t="s">
        <v>55</v>
      </c>
      <c r="S1149" s="35" t="s">
        <v>4849</v>
      </c>
      <c r="T1149" s="36"/>
      <c r="U1149" s="81" t="s">
        <v>33411</v>
      </c>
      <c r="V1149" s="81" t="s">
        <v>33408</v>
      </c>
      <c r="W1149" s="81" t="s">
        <v>33412</v>
      </c>
      <c r="X1149" s="82">
        <v>1958</v>
      </c>
      <c r="Y1149" s="83">
        <v>24427.68</v>
      </c>
      <c r="Z1149" s="81" t="s">
        <v>33407</v>
      </c>
      <c r="BH1149" s="85"/>
      <c r="BI1149" s="825"/>
      <c r="BJ1149" s="804"/>
      <c r="BK1149" s="805"/>
      <c r="BL1149" s="687"/>
      <c r="BM1149" s="806"/>
      <c r="BN1149" s="807"/>
      <c r="BO1149" s="808"/>
      <c r="BP1149" s="809"/>
      <c r="BQ1149" s="810"/>
    </row>
    <row r="1150" spans="1:69">
      <c r="A1150" s="20">
        <v>1</v>
      </c>
      <c r="B1150" s="20">
        <v>1</v>
      </c>
      <c r="C1150" s="21" t="s">
        <v>78</v>
      </c>
      <c r="D1150" s="22" t="s">
        <v>4850</v>
      </c>
      <c r="E1150" s="21" t="s">
        <v>4851</v>
      </c>
      <c r="F1150" s="23">
        <v>1958</v>
      </c>
      <c r="G1150" s="24">
        <v>23496</v>
      </c>
      <c r="H1150" s="25"/>
      <c r="I1150" s="26">
        <v>45356</v>
      </c>
      <c r="J1150" s="27">
        <v>121</v>
      </c>
      <c r="K1150" s="28">
        <v>3</v>
      </c>
      <c r="L1150" s="26">
        <v>45352</v>
      </c>
      <c r="M1150" s="29" t="s">
        <v>176</v>
      </c>
      <c r="N1150" s="30" t="s">
        <v>177</v>
      </c>
      <c r="O1150" s="31" t="s">
        <v>52</v>
      </c>
      <c r="P1150" s="8" t="s">
        <v>74</v>
      </c>
      <c r="Q1150" s="66" t="s">
        <v>54</v>
      </c>
      <c r="R1150" s="34" t="s">
        <v>55</v>
      </c>
      <c r="S1150" s="35" t="s">
        <v>4852</v>
      </c>
      <c r="T1150" s="36"/>
      <c r="U1150" s="81" t="s">
        <v>23169</v>
      </c>
      <c r="V1150" s="81" t="s">
        <v>23161</v>
      </c>
      <c r="W1150" s="81" t="s">
        <v>15152</v>
      </c>
      <c r="X1150" s="82">
        <v>1958</v>
      </c>
      <c r="Y1150" s="83">
        <v>24486.880000000001</v>
      </c>
      <c r="Z1150" s="81" t="s">
        <v>23163</v>
      </c>
      <c r="BH1150" s="85"/>
      <c r="BI1150" s="86"/>
      <c r="BJ1150" s="804"/>
      <c r="BK1150" s="805"/>
      <c r="BL1150" s="687"/>
      <c r="BM1150" s="806"/>
      <c r="BN1150" s="807"/>
      <c r="BO1150" s="801"/>
      <c r="BP1150" s="809"/>
      <c r="BQ1150" s="810"/>
    </row>
    <row r="1151" spans="1:69">
      <c r="A1151" s="20">
        <v>0</v>
      </c>
      <c r="B1151" s="20">
        <v>1</v>
      </c>
      <c r="C1151" s="21" t="s">
        <v>301</v>
      </c>
      <c r="D1151" s="3" t="s">
        <v>4853</v>
      </c>
      <c r="E1151" s="21" t="s">
        <v>4854</v>
      </c>
      <c r="F1151" s="23">
        <v>1884</v>
      </c>
      <c r="G1151" s="24">
        <v>22608</v>
      </c>
      <c r="H1151" s="25"/>
      <c r="I1151" s="26">
        <v>45357</v>
      </c>
      <c r="J1151" s="27" t="s">
        <v>2624</v>
      </c>
      <c r="K1151" s="28">
        <v>3</v>
      </c>
      <c r="L1151" s="26">
        <v>45355</v>
      </c>
      <c r="M1151" s="29"/>
      <c r="N1151" s="30" t="s">
        <v>62</v>
      </c>
      <c r="O1151" s="31" t="s">
        <v>52</v>
      </c>
      <c r="P1151" s="32" t="s">
        <v>63</v>
      </c>
      <c r="Q1151" s="66" t="s">
        <v>54</v>
      </c>
      <c r="R1151" s="34" t="s">
        <v>64</v>
      </c>
      <c r="S1151" s="35" t="s">
        <v>4855</v>
      </c>
      <c r="T1151" s="36"/>
      <c r="U1151" s="81" t="s">
        <v>33413</v>
      </c>
      <c r="V1151" s="81" t="s">
        <v>21998</v>
      </c>
      <c r="W1151" s="81" t="s">
        <v>23199</v>
      </c>
      <c r="X1151" s="82">
        <v>1884</v>
      </c>
      <c r="Y1151" s="83">
        <v>24115.200000000001</v>
      </c>
      <c r="Z1151" s="81" t="s">
        <v>23177</v>
      </c>
      <c r="BH1151" s="85"/>
      <c r="BI1151" s="232"/>
      <c r="BJ1151" s="804"/>
      <c r="BK1151" s="805"/>
      <c r="BL1151" s="687"/>
      <c r="BM1151" s="806"/>
      <c r="BN1151" s="807"/>
      <c r="BO1151" s="808"/>
      <c r="BP1151" s="809"/>
      <c r="BQ1151" s="810"/>
    </row>
    <row r="1152" spans="1:69" ht="45">
      <c r="A1152" s="20">
        <v>0</v>
      </c>
      <c r="B1152" s="20">
        <v>2</v>
      </c>
      <c r="C1152" s="2" t="s">
        <v>130</v>
      </c>
      <c r="D1152" s="3" t="s">
        <v>4857</v>
      </c>
      <c r="E1152" s="2" t="s">
        <v>4858</v>
      </c>
      <c r="F1152" s="4">
        <v>1940</v>
      </c>
      <c r="G1152" s="5">
        <v>23280</v>
      </c>
      <c r="H1152" s="6"/>
      <c r="I1152" s="26">
        <v>45357</v>
      </c>
      <c r="J1152" s="27" t="s">
        <v>31069</v>
      </c>
      <c r="K1152" s="28">
        <v>2</v>
      </c>
      <c r="L1152" s="26">
        <v>45355</v>
      </c>
      <c r="M1152" s="29"/>
      <c r="N1152" s="11" t="s">
        <v>33414</v>
      </c>
      <c r="O1152" s="12" t="s">
        <v>52</v>
      </c>
      <c r="P1152" s="8" t="s">
        <v>31402</v>
      </c>
      <c r="Q1152" s="49" t="s">
        <v>54</v>
      </c>
      <c r="R1152" s="13" t="s">
        <v>64</v>
      </c>
      <c r="S1152" s="14" t="s">
        <v>4859</v>
      </c>
      <c r="T1152" s="15"/>
      <c r="U1152" s="81" t="s">
        <v>33415</v>
      </c>
      <c r="V1152" s="81" t="s">
        <v>21998</v>
      </c>
      <c r="W1152" s="81" t="s">
        <v>23208</v>
      </c>
      <c r="X1152" s="82">
        <v>1940</v>
      </c>
      <c r="Y1152" s="83">
        <v>24444</v>
      </c>
      <c r="Z1152" s="81" t="s">
        <v>33416</v>
      </c>
      <c r="BH1152" s="825"/>
      <c r="BI1152" s="232"/>
      <c r="BJ1152" s="796"/>
      <c r="BK1152" s="797"/>
      <c r="BL1152" s="687"/>
      <c r="BM1152" s="799"/>
      <c r="BN1152" s="800"/>
      <c r="BO1152" s="801"/>
      <c r="BP1152" s="802"/>
      <c r="BQ1152" s="803"/>
    </row>
    <row r="1153" spans="1:69">
      <c r="A1153" s="20">
        <v>1</v>
      </c>
      <c r="B1153" s="20">
        <v>1</v>
      </c>
      <c r="C1153" s="21" t="s">
        <v>68</v>
      </c>
      <c r="D1153" s="22" t="s">
        <v>4860</v>
      </c>
      <c r="E1153" s="21" t="s">
        <v>4861</v>
      </c>
      <c r="F1153" s="23">
        <v>1960</v>
      </c>
      <c r="G1153" s="24">
        <v>23520</v>
      </c>
      <c r="H1153" s="25"/>
      <c r="I1153" s="26">
        <v>45357</v>
      </c>
      <c r="J1153" s="27" t="s">
        <v>1269</v>
      </c>
      <c r="K1153" s="28">
        <v>3</v>
      </c>
      <c r="L1153" s="26">
        <v>45351</v>
      </c>
      <c r="M1153" s="29"/>
      <c r="N1153" s="30" t="s">
        <v>95</v>
      </c>
      <c r="O1153" s="31" t="s">
        <v>52</v>
      </c>
      <c r="P1153" s="32" t="s">
        <v>83</v>
      </c>
      <c r="Q1153" s="66" t="s">
        <v>84</v>
      </c>
      <c r="R1153" s="34" t="s">
        <v>55</v>
      </c>
      <c r="S1153" s="35" t="s">
        <v>4862</v>
      </c>
      <c r="T1153" s="36"/>
      <c r="U1153" s="81" t="s">
        <v>33417</v>
      </c>
      <c r="V1153" s="81" t="s">
        <v>30414</v>
      </c>
      <c r="W1153" s="81" t="s">
        <v>33418</v>
      </c>
      <c r="X1153" s="82">
        <v>1960</v>
      </c>
      <c r="Y1153" s="83">
        <v>24500</v>
      </c>
      <c r="Z1153" s="81" t="s">
        <v>33402</v>
      </c>
      <c r="BH1153" s="85"/>
      <c r="BI1153" s="86"/>
      <c r="BJ1153" s="804"/>
      <c r="BK1153" s="805"/>
      <c r="BL1153" s="687"/>
      <c r="BM1153" s="806"/>
      <c r="BN1153" s="807"/>
      <c r="BO1153" s="808"/>
      <c r="BP1153" s="809"/>
      <c r="BQ1153" s="810"/>
    </row>
    <row r="1154" spans="1:69">
      <c r="A1154" s="20">
        <v>1</v>
      </c>
      <c r="B1154" s="20">
        <v>2</v>
      </c>
      <c r="C1154" s="21" t="s">
        <v>68</v>
      </c>
      <c r="D1154" s="22" t="s">
        <v>4864</v>
      </c>
      <c r="E1154" s="21" t="s">
        <v>4865</v>
      </c>
      <c r="F1154" s="23">
        <v>1917</v>
      </c>
      <c r="G1154" s="24">
        <v>23004</v>
      </c>
      <c r="H1154" s="25"/>
      <c r="I1154" s="26">
        <v>45357</v>
      </c>
      <c r="J1154" s="27">
        <v>78</v>
      </c>
      <c r="K1154" s="9">
        <v>4</v>
      </c>
      <c r="L1154" s="26">
        <v>45351</v>
      </c>
      <c r="M1154" s="29"/>
      <c r="N1154" s="30" t="s">
        <v>95</v>
      </c>
      <c r="O1154" s="31" t="s">
        <v>52</v>
      </c>
      <c r="P1154" s="32" t="s">
        <v>83</v>
      </c>
      <c r="Q1154" s="66" t="s">
        <v>84</v>
      </c>
      <c r="R1154" s="34" t="s">
        <v>55</v>
      </c>
      <c r="S1154" s="35" t="s">
        <v>4866</v>
      </c>
      <c r="T1154" s="36"/>
      <c r="U1154" s="81" t="s">
        <v>30415</v>
      </c>
      <c r="V1154" s="81" t="s">
        <v>30414</v>
      </c>
      <c r="W1154" s="81" t="s">
        <v>33419</v>
      </c>
      <c r="X1154" s="82">
        <v>1917</v>
      </c>
      <c r="Y1154" s="83">
        <v>23962.5</v>
      </c>
      <c r="Z1154" s="81" t="s">
        <v>33420</v>
      </c>
      <c r="BH1154" s="85"/>
      <c r="BI1154" s="86"/>
      <c r="BJ1154" s="804"/>
      <c r="BK1154" s="805"/>
      <c r="BL1154" s="687"/>
      <c r="BM1154" s="806"/>
      <c r="BN1154" s="807"/>
      <c r="BO1154" s="808"/>
      <c r="BP1154" s="809"/>
      <c r="BQ1154" s="810"/>
    </row>
    <row r="1155" spans="1:69">
      <c r="A1155" s="20">
        <v>1</v>
      </c>
      <c r="B1155" s="20">
        <v>1</v>
      </c>
      <c r="C1155" s="21" t="s">
        <v>68</v>
      </c>
      <c r="D1155" s="22" t="s">
        <v>4867</v>
      </c>
      <c r="E1155" s="21" t="s">
        <v>4868</v>
      </c>
      <c r="F1155" s="23">
        <v>1920</v>
      </c>
      <c r="G1155" s="24">
        <v>23040</v>
      </c>
      <c r="H1155" s="25"/>
      <c r="I1155" s="26">
        <v>45358</v>
      </c>
      <c r="J1155" s="27" t="s">
        <v>2618</v>
      </c>
      <c r="K1155" s="9">
        <v>4</v>
      </c>
      <c r="L1155" s="26">
        <v>45354</v>
      </c>
      <c r="M1155" s="29"/>
      <c r="N1155" s="30" t="s">
        <v>73</v>
      </c>
      <c r="O1155" s="31" t="s">
        <v>52</v>
      </c>
      <c r="P1155" s="32" t="s">
        <v>74</v>
      </c>
      <c r="Q1155" s="66" t="s">
        <v>54</v>
      </c>
      <c r="R1155" s="34" t="s">
        <v>55</v>
      </c>
      <c r="S1155" s="35" t="s">
        <v>4869</v>
      </c>
      <c r="T1155" s="36"/>
      <c r="U1155" s="81" t="s">
        <v>23211</v>
      </c>
      <c r="V1155" s="81" t="s">
        <v>23212</v>
      </c>
      <c r="W1155" s="81" t="s">
        <v>33421</v>
      </c>
      <c r="X1155" s="82">
        <v>1920</v>
      </c>
      <c r="Y1155" s="83">
        <v>24106.21</v>
      </c>
      <c r="Z1155" s="81" t="s">
        <v>33422</v>
      </c>
      <c r="BH1155" s="85"/>
      <c r="BI1155" s="86"/>
      <c r="BJ1155" s="804"/>
      <c r="BK1155" s="805"/>
      <c r="BL1155" s="687"/>
      <c r="BM1155" s="806"/>
      <c r="BN1155" s="807"/>
      <c r="BO1155" s="808"/>
      <c r="BP1155" s="809"/>
      <c r="BQ1155" s="810"/>
    </row>
    <row r="1156" spans="1:69">
      <c r="A1156" s="1">
        <v>1</v>
      </c>
      <c r="B1156" s="20">
        <v>2</v>
      </c>
      <c r="C1156" s="2" t="s">
        <v>4344</v>
      </c>
      <c r="D1156" s="3" t="s">
        <v>4870</v>
      </c>
      <c r="E1156" s="2" t="s">
        <v>4871</v>
      </c>
      <c r="F1156" s="4">
        <v>1940</v>
      </c>
      <c r="G1156" s="5">
        <v>23280</v>
      </c>
      <c r="H1156" s="6"/>
      <c r="I1156" s="26">
        <v>45358</v>
      </c>
      <c r="J1156" s="76" t="s">
        <v>33423</v>
      </c>
      <c r="K1156" s="9">
        <v>2</v>
      </c>
      <c r="L1156" s="26">
        <v>45355</v>
      </c>
      <c r="M1156" s="10" t="s">
        <v>176</v>
      </c>
      <c r="N1156" s="11" t="s">
        <v>177</v>
      </c>
      <c r="O1156" s="31" t="s">
        <v>52</v>
      </c>
      <c r="P1156" s="32" t="s">
        <v>74</v>
      </c>
      <c r="Q1156" s="49" t="s">
        <v>54</v>
      </c>
      <c r="R1156" s="34" t="s">
        <v>55</v>
      </c>
      <c r="S1156" s="14" t="s">
        <v>4872</v>
      </c>
      <c r="T1156" s="15"/>
      <c r="U1156" s="81" t="s">
        <v>33424</v>
      </c>
      <c r="V1156" s="81" t="s">
        <v>33425</v>
      </c>
      <c r="W1156" s="81" t="s">
        <v>33426</v>
      </c>
      <c r="X1156" s="82">
        <v>1940</v>
      </c>
      <c r="Y1156" s="83">
        <v>24260.17</v>
      </c>
      <c r="Z1156" s="81" t="s">
        <v>23177</v>
      </c>
      <c r="BH1156" s="825"/>
      <c r="BI1156" s="232"/>
      <c r="BJ1156" s="796"/>
      <c r="BK1156" s="797"/>
      <c r="BL1156" s="687"/>
      <c r="BM1156" s="799"/>
      <c r="BN1156" s="807"/>
      <c r="BO1156" s="808"/>
      <c r="BP1156" s="802"/>
      <c r="BQ1156" s="810"/>
    </row>
    <row r="1157" spans="1:69">
      <c r="A1157" s="20">
        <v>1</v>
      </c>
      <c r="B1157" s="20">
        <v>3</v>
      </c>
      <c r="C1157" s="22" t="s">
        <v>4344</v>
      </c>
      <c r="D1157" s="2" t="s">
        <v>33427</v>
      </c>
      <c r="E1157" s="21" t="s">
        <v>33428</v>
      </c>
      <c r="F1157" s="23">
        <v>1944</v>
      </c>
      <c r="G1157" s="24">
        <v>23328</v>
      </c>
      <c r="H1157" s="25"/>
      <c r="I1157" s="26">
        <v>45358</v>
      </c>
      <c r="J1157" s="27" t="s">
        <v>31403</v>
      </c>
      <c r="K1157" s="28">
        <v>2</v>
      </c>
      <c r="L1157" s="26">
        <v>45355</v>
      </c>
      <c r="M1157" s="29" t="s">
        <v>176</v>
      </c>
      <c r="N1157" s="2" t="s">
        <v>177</v>
      </c>
      <c r="O1157" s="31" t="s">
        <v>52</v>
      </c>
      <c r="P1157" s="32" t="s">
        <v>74</v>
      </c>
      <c r="Q1157" s="66" t="s">
        <v>54</v>
      </c>
      <c r="R1157" s="34" t="s">
        <v>55</v>
      </c>
      <c r="S1157" s="35" t="s">
        <v>4873</v>
      </c>
      <c r="T1157" s="36"/>
      <c r="U1157" s="81" t="s">
        <v>33427</v>
      </c>
      <c r="V1157" s="81" t="s">
        <v>33429</v>
      </c>
      <c r="W1157" s="81" t="s">
        <v>23219</v>
      </c>
      <c r="X1157" s="82">
        <v>1944</v>
      </c>
      <c r="Y1157" s="83">
        <v>24311.74</v>
      </c>
      <c r="Z1157" s="81" t="s">
        <v>33416</v>
      </c>
      <c r="BH1157" s="86"/>
      <c r="BI1157" s="825"/>
      <c r="BJ1157" s="804"/>
      <c r="BK1157" s="805"/>
      <c r="BL1157" s="687"/>
      <c r="BM1157" s="825"/>
      <c r="BN1157" s="807"/>
      <c r="BO1157" s="808"/>
      <c r="BP1157" s="809"/>
      <c r="BQ1157" s="810"/>
    </row>
    <row r="1158" spans="1:69">
      <c r="A1158" s="20"/>
      <c r="B1158" s="20">
        <v>4</v>
      </c>
      <c r="C1158" s="21" t="s">
        <v>301</v>
      </c>
      <c r="D1158" s="22" t="s">
        <v>4875</v>
      </c>
      <c r="E1158" s="21" t="s">
        <v>4876</v>
      </c>
      <c r="F1158" s="23">
        <v>1950</v>
      </c>
      <c r="G1158" s="24">
        <v>23400</v>
      </c>
      <c r="H1158" s="25"/>
      <c r="I1158" s="26">
        <v>45358</v>
      </c>
      <c r="J1158" s="27" t="s">
        <v>1283</v>
      </c>
      <c r="K1158" s="28">
        <v>1</v>
      </c>
      <c r="L1158" s="26">
        <v>45355</v>
      </c>
      <c r="M1158" s="29"/>
      <c r="N1158" s="30" t="s">
        <v>140</v>
      </c>
      <c r="O1158" s="31" t="s">
        <v>52</v>
      </c>
      <c r="P1158" s="32" t="s">
        <v>63</v>
      </c>
      <c r="Q1158" s="66" t="s">
        <v>30276</v>
      </c>
      <c r="R1158" s="34" t="s">
        <v>64</v>
      </c>
      <c r="S1158" s="35" t="s">
        <v>4877</v>
      </c>
      <c r="T1158" s="36"/>
      <c r="U1158" s="81" t="s">
        <v>4875</v>
      </c>
      <c r="V1158" s="81" t="s">
        <v>66</v>
      </c>
      <c r="W1158" s="81" t="s">
        <v>4878</v>
      </c>
      <c r="X1158" s="82">
        <v>1950</v>
      </c>
      <c r="Y1158" s="83">
        <v>24375</v>
      </c>
      <c r="Z1158" s="81" t="s">
        <v>33416</v>
      </c>
      <c r="BH1158" s="85"/>
      <c r="BI1158" s="86"/>
      <c r="BJ1158" s="804"/>
      <c r="BK1158" s="805"/>
      <c r="BL1158" s="687"/>
      <c r="BM1158" s="806"/>
      <c r="BN1158" s="807"/>
      <c r="BO1158" s="808"/>
      <c r="BP1158" s="809"/>
      <c r="BQ1158" s="810"/>
    </row>
    <row r="1159" spans="1:69" ht="90">
      <c r="A1159" s="20">
        <v>0</v>
      </c>
      <c r="B1159" s="20">
        <v>2</v>
      </c>
      <c r="C1159" s="21" t="s">
        <v>145</v>
      </c>
      <c r="D1159" s="22" t="s">
        <v>4879</v>
      </c>
      <c r="E1159" s="21" t="s">
        <v>4880</v>
      </c>
      <c r="F1159" s="23">
        <v>1952</v>
      </c>
      <c r="G1159" s="24">
        <v>23424</v>
      </c>
      <c r="H1159" s="25"/>
      <c r="I1159" s="26">
        <v>45362</v>
      </c>
      <c r="J1159" s="27" t="s">
        <v>33430</v>
      </c>
      <c r="K1159" s="28" t="s">
        <v>33431</v>
      </c>
      <c r="L1159" s="26">
        <v>45359</v>
      </c>
      <c r="M1159" s="29"/>
      <c r="N1159" s="30" t="s">
        <v>33432</v>
      </c>
      <c r="O1159" s="31" t="s">
        <v>52</v>
      </c>
      <c r="P1159" s="32" t="s">
        <v>30286</v>
      </c>
      <c r="Q1159" s="66" t="s">
        <v>54</v>
      </c>
      <c r="R1159" s="34" t="s">
        <v>55</v>
      </c>
      <c r="S1159" s="35" t="s">
        <v>30828</v>
      </c>
      <c r="T1159" s="36"/>
      <c r="U1159" s="81" t="s">
        <v>4879</v>
      </c>
      <c r="V1159" s="81" t="s">
        <v>2798</v>
      </c>
      <c r="W1159" s="81" t="s">
        <v>4881</v>
      </c>
      <c r="X1159" s="82">
        <v>1952</v>
      </c>
      <c r="Y1159" s="83">
        <v>24969.984</v>
      </c>
      <c r="Z1159" s="81" t="s">
        <v>23227</v>
      </c>
      <c r="BH1159" s="85"/>
      <c r="BI1159" s="86"/>
      <c r="BJ1159" s="804"/>
      <c r="BK1159" s="805"/>
      <c r="BL1159" s="687"/>
      <c r="BM1159" s="806"/>
      <c r="BN1159" s="807"/>
      <c r="BO1159" s="808"/>
      <c r="BP1159" s="809"/>
      <c r="BQ1159" s="810"/>
    </row>
    <row r="1160" spans="1:69">
      <c r="A1160" s="20">
        <v>0</v>
      </c>
      <c r="B1160" s="20">
        <v>3</v>
      </c>
      <c r="C1160" s="21" t="s">
        <v>68</v>
      </c>
      <c r="D1160" s="22" t="s">
        <v>4883</v>
      </c>
      <c r="E1160" s="21" t="s">
        <v>4884</v>
      </c>
      <c r="F1160" s="23">
        <v>1958</v>
      </c>
      <c r="G1160" s="24">
        <v>23496</v>
      </c>
      <c r="H1160" s="25"/>
      <c r="I1160" s="26">
        <v>45362</v>
      </c>
      <c r="J1160" s="27">
        <v>130</v>
      </c>
      <c r="K1160" s="28">
        <v>2</v>
      </c>
      <c r="L1160" s="26">
        <v>45359</v>
      </c>
      <c r="M1160" s="29"/>
      <c r="N1160" s="30" t="s">
        <v>674</v>
      </c>
      <c r="O1160" s="31" t="s">
        <v>52</v>
      </c>
      <c r="P1160" s="32" t="s">
        <v>74</v>
      </c>
      <c r="Q1160" s="66" t="s">
        <v>54</v>
      </c>
      <c r="R1160" s="34" t="s">
        <v>55</v>
      </c>
      <c r="S1160" s="35" t="s">
        <v>4885</v>
      </c>
      <c r="T1160" s="36"/>
      <c r="U1160" s="81" t="s">
        <v>4883</v>
      </c>
      <c r="V1160" s="81" t="s">
        <v>4886</v>
      </c>
      <c r="W1160" s="81" t="s">
        <v>4887</v>
      </c>
      <c r="X1160" s="82">
        <v>1958</v>
      </c>
      <c r="Y1160" s="83">
        <v>24583.32</v>
      </c>
      <c r="Z1160" s="81" t="s">
        <v>33433</v>
      </c>
      <c r="BH1160" s="85"/>
      <c r="BI1160" s="86"/>
      <c r="BJ1160" s="804"/>
      <c r="BK1160" s="805"/>
      <c r="BL1160" s="687"/>
      <c r="BM1160" s="806"/>
      <c r="BN1160" s="807"/>
      <c r="BO1160" s="808"/>
      <c r="BP1160" s="809"/>
      <c r="BQ1160" s="810"/>
    </row>
    <row r="1161" spans="1:69">
      <c r="A1161" s="20">
        <v>0</v>
      </c>
      <c r="B1161" s="20">
        <v>4</v>
      </c>
      <c r="C1161" s="21" t="s">
        <v>68</v>
      </c>
      <c r="D1161" s="22" t="s">
        <v>4888</v>
      </c>
      <c r="E1161" s="21" t="s">
        <v>4889</v>
      </c>
      <c r="F1161" s="23">
        <v>1958</v>
      </c>
      <c r="G1161" s="24">
        <v>23496</v>
      </c>
      <c r="H1161" s="25"/>
      <c r="I1161" s="26">
        <v>45362</v>
      </c>
      <c r="J1161" s="824" t="s">
        <v>2681</v>
      </c>
      <c r="K1161" s="28">
        <v>4</v>
      </c>
      <c r="L1161" s="26">
        <v>45359</v>
      </c>
      <c r="M1161" s="29" t="s">
        <v>72</v>
      </c>
      <c r="N1161" s="30" t="s">
        <v>152</v>
      </c>
      <c r="O1161" s="31" t="s">
        <v>52</v>
      </c>
      <c r="P1161" s="32" t="s">
        <v>74</v>
      </c>
      <c r="Q1161" s="66" t="s">
        <v>54</v>
      </c>
      <c r="R1161" s="34" t="s">
        <v>55</v>
      </c>
      <c r="S1161" s="35" t="s">
        <v>4890</v>
      </c>
      <c r="T1161" s="36"/>
      <c r="U1161" s="81" t="s">
        <v>4888</v>
      </c>
      <c r="V1161" s="81" t="s">
        <v>2798</v>
      </c>
      <c r="W1161" s="81" t="s">
        <v>4891</v>
      </c>
      <c r="X1161" s="82">
        <v>1958</v>
      </c>
      <c r="Y1161" s="83">
        <v>24583.33</v>
      </c>
      <c r="Z1161" s="81" t="s">
        <v>23227</v>
      </c>
      <c r="BH1161" s="85"/>
      <c r="BI1161" s="86"/>
      <c r="BJ1161" s="804"/>
      <c r="BK1161" s="805"/>
      <c r="BL1161" s="687"/>
      <c r="BM1161" s="806"/>
      <c r="BN1161" s="807"/>
      <c r="BO1161" s="808"/>
      <c r="BP1161" s="809"/>
      <c r="BQ1161" s="810"/>
    </row>
    <row r="1162" spans="1:69">
      <c r="A1162" s="20">
        <v>0</v>
      </c>
      <c r="B1162" s="20">
        <v>5</v>
      </c>
      <c r="C1162" s="21" t="s">
        <v>126</v>
      </c>
      <c r="D1162" s="22" t="s">
        <v>4892</v>
      </c>
      <c r="E1162" s="21" t="s">
        <v>4893</v>
      </c>
      <c r="F1162" s="23">
        <v>1960</v>
      </c>
      <c r="G1162" s="24">
        <v>23520</v>
      </c>
      <c r="H1162" s="25"/>
      <c r="I1162" s="26">
        <v>45362</v>
      </c>
      <c r="J1162" s="27" t="s">
        <v>1294</v>
      </c>
      <c r="K1162" s="28">
        <v>3</v>
      </c>
      <c r="L1162" s="26">
        <v>45359</v>
      </c>
      <c r="M1162" s="29"/>
      <c r="N1162" s="30" t="s">
        <v>82</v>
      </c>
      <c r="O1162" s="31" t="s">
        <v>52</v>
      </c>
      <c r="P1162" s="32" t="s">
        <v>83</v>
      </c>
      <c r="Q1162" s="66" t="s">
        <v>84</v>
      </c>
      <c r="R1162" s="34" t="s">
        <v>55</v>
      </c>
      <c r="S1162" s="35" t="s">
        <v>4894</v>
      </c>
      <c r="T1162" s="36"/>
      <c r="U1162" s="81" t="s">
        <v>4892</v>
      </c>
      <c r="V1162" s="81" t="s">
        <v>2798</v>
      </c>
      <c r="W1162" s="81" t="s">
        <v>4895</v>
      </c>
      <c r="X1162" s="82">
        <v>1960</v>
      </c>
      <c r="Y1162" s="83">
        <v>24500</v>
      </c>
      <c r="Z1162" s="81" t="s">
        <v>33433</v>
      </c>
      <c r="BH1162" s="85"/>
      <c r="BI1162" s="86"/>
      <c r="BJ1162" s="804"/>
      <c r="BK1162" s="805"/>
      <c r="BL1162" s="687"/>
      <c r="BM1162" s="806"/>
      <c r="BN1162" s="807"/>
      <c r="BO1162" s="808"/>
      <c r="BP1162" s="809"/>
      <c r="BQ1162" s="810"/>
    </row>
    <row r="1163" spans="1:69">
      <c r="A1163" s="20">
        <v>0</v>
      </c>
      <c r="B1163" s="20">
        <v>6</v>
      </c>
      <c r="C1163" s="21" t="s">
        <v>48</v>
      </c>
      <c r="D1163" s="22" t="s">
        <v>4896</v>
      </c>
      <c r="E1163" s="21" t="s">
        <v>4897</v>
      </c>
      <c r="F1163" s="23">
        <v>1980</v>
      </c>
      <c r="G1163" s="24">
        <v>23760</v>
      </c>
      <c r="H1163" s="25" t="s">
        <v>51</v>
      </c>
      <c r="I1163" s="26">
        <v>45362</v>
      </c>
      <c r="J1163" s="27">
        <v>79</v>
      </c>
      <c r="K1163" s="28">
        <v>2</v>
      </c>
      <c r="L1163" s="26">
        <v>45359</v>
      </c>
      <c r="M1163" s="29"/>
      <c r="N1163" s="11" t="s">
        <v>181</v>
      </c>
      <c r="O1163" s="31" t="s">
        <v>52</v>
      </c>
      <c r="P1163" s="32" t="s">
        <v>186</v>
      </c>
      <c r="Q1163" s="66" t="s">
        <v>54</v>
      </c>
      <c r="R1163" s="34" t="s">
        <v>55</v>
      </c>
      <c r="S1163" s="35" t="s">
        <v>4898</v>
      </c>
      <c r="T1163" s="36"/>
      <c r="U1163" s="81" t="s">
        <v>4896</v>
      </c>
      <c r="V1163" s="81" t="s">
        <v>2798</v>
      </c>
      <c r="W1163" s="81" t="s">
        <v>4899</v>
      </c>
      <c r="X1163" s="82">
        <v>1980</v>
      </c>
      <c r="Y1163" s="83">
        <v>24948</v>
      </c>
      <c r="Z1163" s="81" t="s">
        <v>23227</v>
      </c>
      <c r="BH1163" s="85"/>
      <c r="BI1163" s="86"/>
      <c r="BJ1163" s="804"/>
      <c r="BK1163" s="805"/>
      <c r="BL1163" s="687"/>
      <c r="BM1163" s="799"/>
      <c r="BN1163" s="807"/>
      <c r="BO1163" s="808"/>
      <c r="BP1163" s="809"/>
      <c r="BQ1163" s="810"/>
    </row>
    <row r="1164" spans="1:69" ht="33.75">
      <c r="A1164" s="20">
        <v>0</v>
      </c>
      <c r="B1164" s="20">
        <v>1</v>
      </c>
      <c r="C1164" s="21" t="s">
        <v>48</v>
      </c>
      <c r="D1164" s="22" t="s">
        <v>4900</v>
      </c>
      <c r="E1164" s="21" t="s">
        <v>4901</v>
      </c>
      <c r="F1164" s="23">
        <v>1985</v>
      </c>
      <c r="G1164" s="24">
        <v>23820</v>
      </c>
      <c r="H1164" s="25" t="s">
        <v>168</v>
      </c>
      <c r="I1164" s="26">
        <v>45362</v>
      </c>
      <c r="J1164" s="76" t="s">
        <v>33434</v>
      </c>
      <c r="K1164" s="28">
        <v>3</v>
      </c>
      <c r="L1164" s="7">
        <v>45359</v>
      </c>
      <c r="M1164" s="29"/>
      <c r="N1164" s="30" t="s">
        <v>30829</v>
      </c>
      <c r="O1164" s="31" t="s">
        <v>52</v>
      </c>
      <c r="P1164" s="32" t="s">
        <v>186</v>
      </c>
      <c r="Q1164" s="66" t="s">
        <v>54</v>
      </c>
      <c r="R1164" s="34" t="s">
        <v>55</v>
      </c>
      <c r="S1164" s="35" t="s">
        <v>31404</v>
      </c>
      <c r="T1164" s="36"/>
      <c r="U1164" s="81" t="s">
        <v>4900</v>
      </c>
      <c r="V1164" s="81" t="s">
        <v>4902</v>
      </c>
      <c r="W1164" s="81" t="s">
        <v>4903</v>
      </c>
      <c r="X1164" s="82">
        <v>1985</v>
      </c>
      <c r="Y1164" s="83">
        <v>24796.62</v>
      </c>
      <c r="Z1164" s="81" t="s">
        <v>33435</v>
      </c>
      <c r="BH1164" s="85"/>
      <c r="BI1164" s="86"/>
      <c r="BJ1164" s="804"/>
      <c r="BK1164" s="805"/>
      <c r="BL1164" s="687"/>
      <c r="BM1164" s="806"/>
      <c r="BN1164" s="807"/>
      <c r="BO1164" s="808"/>
      <c r="BP1164" s="809"/>
      <c r="BQ1164" s="810"/>
    </row>
    <row r="1165" spans="1:69">
      <c r="A1165" s="20">
        <v>1</v>
      </c>
      <c r="B1165" s="20">
        <v>46</v>
      </c>
      <c r="C1165" s="22" t="s">
        <v>59</v>
      </c>
      <c r="D1165" s="2" t="s">
        <v>4904</v>
      </c>
      <c r="E1165" s="21" t="s">
        <v>4905</v>
      </c>
      <c r="F1165" s="23">
        <v>1925</v>
      </c>
      <c r="G1165" s="24">
        <v>23100</v>
      </c>
      <c r="H1165" s="25"/>
      <c r="I1165" s="26">
        <v>45362</v>
      </c>
      <c r="J1165" s="27" t="s">
        <v>2686</v>
      </c>
      <c r="K1165" s="28">
        <v>2</v>
      </c>
      <c r="L1165" s="26">
        <v>45360</v>
      </c>
      <c r="M1165" s="29"/>
      <c r="N1165" s="30" t="s">
        <v>604</v>
      </c>
      <c r="O1165" s="31" t="s">
        <v>52</v>
      </c>
      <c r="P1165" s="32" t="s">
        <v>63</v>
      </c>
      <c r="Q1165" s="66" t="s">
        <v>54</v>
      </c>
      <c r="R1165" s="34" t="s">
        <v>64</v>
      </c>
      <c r="S1165" s="35" t="s">
        <v>4906</v>
      </c>
      <c r="T1165" s="36"/>
      <c r="U1165" s="81" t="s">
        <v>4904</v>
      </c>
      <c r="V1165" s="81" t="s">
        <v>4907</v>
      </c>
      <c r="W1165" s="81" t="s">
        <v>4908</v>
      </c>
      <c r="X1165" s="82">
        <v>1925</v>
      </c>
      <c r="Y1165" s="83">
        <v>24640</v>
      </c>
      <c r="Z1165" s="81" t="s">
        <v>23253</v>
      </c>
      <c r="BH1165" s="86"/>
      <c r="BI1165" s="825"/>
      <c r="BJ1165" s="804"/>
      <c r="BK1165" s="805"/>
      <c r="BL1165" s="687"/>
      <c r="BM1165" s="806"/>
      <c r="BN1165" s="807"/>
      <c r="BO1165" s="808"/>
      <c r="BP1165" s="809"/>
      <c r="BQ1165" s="810"/>
    </row>
    <row r="1166" spans="1:69">
      <c r="A1166" s="20">
        <v>0</v>
      </c>
      <c r="B1166" s="20">
        <v>1</v>
      </c>
      <c r="C1166" s="21" t="s">
        <v>4367</v>
      </c>
      <c r="D1166" s="22" t="s">
        <v>4909</v>
      </c>
      <c r="E1166" s="21" t="s">
        <v>4910</v>
      </c>
      <c r="F1166" s="23">
        <v>1960</v>
      </c>
      <c r="G1166" s="24">
        <v>23520</v>
      </c>
      <c r="H1166" s="25"/>
      <c r="I1166" s="26">
        <v>45363</v>
      </c>
      <c r="J1166" s="824">
        <v>75</v>
      </c>
      <c r="K1166" s="28">
        <v>3</v>
      </c>
      <c r="L1166" s="26">
        <v>45359</v>
      </c>
      <c r="M1166" s="29"/>
      <c r="N1166" s="30" t="s">
        <v>95</v>
      </c>
      <c r="O1166" s="31" t="s">
        <v>52</v>
      </c>
      <c r="P1166" s="32" t="s">
        <v>83</v>
      </c>
      <c r="Q1166" s="66" t="s">
        <v>33229</v>
      </c>
      <c r="R1166" s="34" t="s">
        <v>55</v>
      </c>
      <c r="S1166" s="35" t="s">
        <v>4911</v>
      </c>
      <c r="T1166" s="36"/>
      <c r="U1166" s="81" t="s">
        <v>31405</v>
      </c>
      <c r="V1166" s="81" t="s">
        <v>33436</v>
      </c>
      <c r="W1166" s="81" t="s">
        <v>31406</v>
      </c>
      <c r="X1166" s="82">
        <v>1960</v>
      </c>
      <c r="Y1166" s="83">
        <v>24500</v>
      </c>
      <c r="Z1166" s="81" t="s">
        <v>33433</v>
      </c>
      <c r="BH1166" s="85"/>
      <c r="BI1166" s="86"/>
      <c r="BJ1166" s="804"/>
      <c r="BK1166" s="805"/>
      <c r="BL1166" s="687"/>
      <c r="BM1166" s="806"/>
      <c r="BN1166" s="807"/>
      <c r="BO1166" s="808"/>
      <c r="BP1166" s="809"/>
      <c r="BQ1166" s="810"/>
    </row>
    <row r="1167" spans="1:69">
      <c r="A1167" s="20">
        <v>0</v>
      </c>
      <c r="B1167" s="20">
        <v>1</v>
      </c>
      <c r="C1167" s="21" t="s">
        <v>59</v>
      </c>
      <c r="D1167" s="22" t="s">
        <v>4913</v>
      </c>
      <c r="E1167" s="21" t="s">
        <v>4914</v>
      </c>
      <c r="F1167" s="23">
        <v>1925</v>
      </c>
      <c r="G1167" s="24">
        <v>23100</v>
      </c>
      <c r="H1167" s="25"/>
      <c r="I1167" s="26">
        <v>45363</v>
      </c>
      <c r="J1167" s="27" t="s">
        <v>2692</v>
      </c>
      <c r="K1167" s="28">
        <v>3</v>
      </c>
      <c r="L1167" s="26">
        <v>45360</v>
      </c>
      <c r="M1167" s="29"/>
      <c r="N1167" s="30" t="s">
        <v>604</v>
      </c>
      <c r="O1167" s="31" t="s">
        <v>52</v>
      </c>
      <c r="P1167" s="32" t="s">
        <v>63</v>
      </c>
      <c r="Q1167" s="66" t="s">
        <v>54</v>
      </c>
      <c r="R1167" s="34" t="s">
        <v>64</v>
      </c>
      <c r="S1167" s="35" t="s">
        <v>4915</v>
      </c>
      <c r="T1167" s="36"/>
      <c r="U1167" s="81" t="s">
        <v>4913</v>
      </c>
      <c r="V1167" s="81" t="s">
        <v>4907</v>
      </c>
      <c r="W1167" s="81" t="s">
        <v>4916</v>
      </c>
      <c r="X1167" s="82">
        <v>1925</v>
      </c>
      <c r="Y1167" s="83">
        <v>24640</v>
      </c>
      <c r="Z1167" s="81" t="s">
        <v>33435</v>
      </c>
      <c r="BH1167" s="85"/>
      <c r="BI1167" s="86"/>
      <c r="BJ1167" s="804"/>
      <c r="BK1167" s="805"/>
      <c r="BL1167" s="687"/>
      <c r="BM1167" s="806"/>
      <c r="BN1167" s="807"/>
      <c r="BO1167" s="808"/>
      <c r="BP1167" s="809"/>
      <c r="BQ1167" s="810"/>
    </row>
    <row r="1168" spans="1:69">
      <c r="A1168" s="20">
        <v>0</v>
      </c>
      <c r="B1168" s="20">
        <v>3</v>
      </c>
      <c r="C1168" s="21" t="s">
        <v>59</v>
      </c>
      <c r="D1168" s="22" t="s">
        <v>4917</v>
      </c>
      <c r="E1168" s="21" t="s">
        <v>4918</v>
      </c>
      <c r="F1168" s="23">
        <v>1925</v>
      </c>
      <c r="G1168" s="24">
        <v>23100</v>
      </c>
      <c r="H1168" s="25"/>
      <c r="I1168" s="26">
        <v>45363</v>
      </c>
      <c r="J1168" s="132" t="s">
        <v>1319</v>
      </c>
      <c r="K1168" s="28">
        <v>4</v>
      </c>
      <c r="L1168" s="7">
        <v>45360</v>
      </c>
      <c r="M1168" s="29"/>
      <c r="N1168" s="30" t="s">
        <v>604</v>
      </c>
      <c r="O1168" s="31" t="s">
        <v>52</v>
      </c>
      <c r="P1168" s="32" t="s">
        <v>63</v>
      </c>
      <c r="Q1168" s="66" t="s">
        <v>54</v>
      </c>
      <c r="R1168" s="34" t="s">
        <v>64</v>
      </c>
      <c r="S1168" s="35" t="s">
        <v>4919</v>
      </c>
      <c r="T1168" s="36"/>
      <c r="U1168" s="81" t="s">
        <v>33437</v>
      </c>
      <c r="V1168" s="81" t="s">
        <v>33438</v>
      </c>
      <c r="W1168" s="81" t="s">
        <v>33439</v>
      </c>
      <c r="X1168" s="82">
        <v>1925</v>
      </c>
      <c r="Y1168" s="83">
        <v>24640</v>
      </c>
      <c r="Z1168" s="81" t="s">
        <v>33435</v>
      </c>
      <c r="BH1168" s="85"/>
      <c r="BI1168" s="86"/>
      <c r="BJ1168" s="804"/>
      <c r="BK1168" s="805"/>
      <c r="BL1168" s="687"/>
      <c r="BM1168" s="806"/>
      <c r="BN1168" s="807"/>
      <c r="BO1168" s="808"/>
      <c r="BP1168" s="809"/>
      <c r="BQ1168" s="810"/>
    </row>
    <row r="1169" spans="1:69" ht="22.5">
      <c r="A1169" s="20">
        <v>0</v>
      </c>
      <c r="B1169" s="20">
        <v>20</v>
      </c>
      <c r="C1169" s="21" t="s">
        <v>59</v>
      </c>
      <c r="D1169" s="22" t="s">
        <v>4921</v>
      </c>
      <c r="E1169" s="21" t="s">
        <v>4922</v>
      </c>
      <c r="F1169" s="23">
        <v>1925</v>
      </c>
      <c r="G1169" s="24">
        <v>23100</v>
      </c>
      <c r="H1169" s="25"/>
      <c r="I1169" s="26">
        <v>45363</v>
      </c>
      <c r="J1169" s="27">
        <v>36</v>
      </c>
      <c r="K1169" s="28">
        <v>2</v>
      </c>
      <c r="L1169" s="26">
        <v>45362</v>
      </c>
      <c r="M1169" s="29"/>
      <c r="N1169" s="30" t="s">
        <v>62</v>
      </c>
      <c r="O1169" s="31" t="s">
        <v>52</v>
      </c>
      <c r="P1169" s="32" t="s">
        <v>63</v>
      </c>
      <c r="Q1169" s="66" t="s">
        <v>54</v>
      </c>
      <c r="R1169" s="34" t="s">
        <v>64</v>
      </c>
      <c r="S1169" s="35" t="s">
        <v>4923</v>
      </c>
      <c r="T1169" s="36"/>
      <c r="U1169" s="81" t="s">
        <v>4921</v>
      </c>
      <c r="V1169" s="81" t="s">
        <v>4924</v>
      </c>
      <c r="W1169" s="81" t="s">
        <v>4925</v>
      </c>
      <c r="X1169" s="82">
        <v>1925</v>
      </c>
      <c r="Y1169" s="83">
        <v>24640</v>
      </c>
      <c r="Z1169" s="81" t="s">
        <v>23253</v>
      </c>
      <c r="BH1169" s="85"/>
      <c r="BI1169" s="86"/>
      <c r="BJ1169" s="804"/>
      <c r="BK1169" s="805"/>
      <c r="BL1169" s="687"/>
      <c r="BM1169" s="806"/>
      <c r="BN1169" s="807"/>
      <c r="BO1169" s="808"/>
      <c r="BP1169" s="809"/>
      <c r="BQ1169" s="810"/>
    </row>
    <row r="1170" spans="1:69">
      <c r="A1170" s="20">
        <v>1</v>
      </c>
      <c r="B1170" s="20">
        <v>8</v>
      </c>
      <c r="C1170" s="2" t="s">
        <v>59</v>
      </c>
      <c r="D1170" s="3" t="s">
        <v>4926</v>
      </c>
      <c r="E1170" s="2" t="s">
        <v>4927</v>
      </c>
      <c r="F1170" s="4">
        <v>1925</v>
      </c>
      <c r="G1170" s="5">
        <v>23100</v>
      </c>
      <c r="H1170" s="6"/>
      <c r="I1170" s="26">
        <v>45364</v>
      </c>
      <c r="J1170" s="27">
        <v>37</v>
      </c>
      <c r="K1170" s="28">
        <v>2</v>
      </c>
      <c r="L1170" s="26">
        <v>45360</v>
      </c>
      <c r="M1170" s="29"/>
      <c r="N1170" s="11" t="s">
        <v>604</v>
      </c>
      <c r="O1170" s="12" t="s">
        <v>52</v>
      </c>
      <c r="P1170" s="8" t="s">
        <v>2247</v>
      </c>
      <c r="Q1170" s="49" t="s">
        <v>54</v>
      </c>
      <c r="R1170" s="13" t="s">
        <v>64</v>
      </c>
      <c r="S1170" s="14" t="s">
        <v>4928</v>
      </c>
      <c r="T1170" s="15"/>
      <c r="U1170" s="81" t="s">
        <v>4926</v>
      </c>
      <c r="V1170" s="81" t="s">
        <v>4907</v>
      </c>
      <c r="W1170" s="81" t="s">
        <v>4929</v>
      </c>
      <c r="X1170" s="82">
        <v>1925</v>
      </c>
      <c r="Y1170" s="83">
        <v>24640</v>
      </c>
      <c r="Z1170" s="81" t="s">
        <v>33435</v>
      </c>
      <c r="BH1170" s="825"/>
      <c r="BI1170" s="232"/>
      <c r="BJ1170" s="796"/>
      <c r="BK1170" s="797"/>
      <c r="BL1170" s="687"/>
      <c r="BM1170" s="799"/>
      <c r="BN1170" s="800"/>
      <c r="BO1170" s="801"/>
      <c r="BP1170" s="802"/>
      <c r="BQ1170" s="803"/>
    </row>
    <row r="1171" spans="1:69">
      <c r="A1171" s="20">
        <v>1</v>
      </c>
      <c r="B1171" s="20">
        <v>9</v>
      </c>
      <c r="C1171" s="21" t="s">
        <v>59</v>
      </c>
      <c r="D1171" s="22" t="s">
        <v>4930</v>
      </c>
      <c r="E1171" s="21" t="s">
        <v>4931</v>
      </c>
      <c r="F1171" s="23">
        <v>1925</v>
      </c>
      <c r="G1171" s="24">
        <v>23100</v>
      </c>
      <c r="H1171" s="25"/>
      <c r="I1171" s="26">
        <v>45364</v>
      </c>
      <c r="J1171" s="27" t="s">
        <v>2670</v>
      </c>
      <c r="K1171" s="9">
        <v>4</v>
      </c>
      <c r="L1171" s="26">
        <v>45360</v>
      </c>
      <c r="M1171" s="29"/>
      <c r="N1171" s="30" t="s">
        <v>604</v>
      </c>
      <c r="O1171" s="31" t="s">
        <v>52</v>
      </c>
      <c r="P1171" s="32" t="s">
        <v>2247</v>
      </c>
      <c r="Q1171" s="66" t="s">
        <v>54</v>
      </c>
      <c r="R1171" s="34" t="s">
        <v>64</v>
      </c>
      <c r="S1171" s="35" t="s">
        <v>4932</v>
      </c>
      <c r="T1171" s="36"/>
      <c r="U1171" s="81" t="s">
        <v>4930</v>
      </c>
      <c r="V1171" s="81" t="s">
        <v>4907</v>
      </c>
      <c r="W1171" s="81" t="s">
        <v>4933</v>
      </c>
      <c r="X1171" s="82">
        <v>1925</v>
      </c>
      <c r="Y1171" s="83">
        <v>24640</v>
      </c>
      <c r="Z1171" s="81" t="s">
        <v>23253</v>
      </c>
      <c r="BH1171" s="85"/>
      <c r="BI1171" s="86"/>
      <c r="BJ1171" s="804"/>
      <c r="BK1171" s="805"/>
      <c r="BL1171" s="687"/>
      <c r="BM1171" s="806"/>
      <c r="BN1171" s="807"/>
      <c r="BO1171" s="808"/>
      <c r="BP1171" s="809"/>
      <c r="BQ1171" s="810"/>
    </row>
    <row r="1172" spans="1:69">
      <c r="A1172" s="20">
        <v>1</v>
      </c>
      <c r="B1172" s="20">
        <v>2</v>
      </c>
      <c r="C1172" s="21" t="s">
        <v>68</v>
      </c>
      <c r="D1172" s="22" t="s">
        <v>4934</v>
      </c>
      <c r="E1172" s="21" t="s">
        <v>4935</v>
      </c>
      <c r="F1172" s="23">
        <v>1917</v>
      </c>
      <c r="G1172" s="24">
        <v>23004</v>
      </c>
      <c r="H1172" s="25"/>
      <c r="I1172" s="26">
        <v>45364</v>
      </c>
      <c r="J1172" s="27" t="s">
        <v>1353</v>
      </c>
      <c r="K1172" s="28">
        <v>4</v>
      </c>
      <c r="L1172" s="26">
        <v>45361</v>
      </c>
      <c r="M1172" s="29"/>
      <c r="N1172" s="30" t="s">
        <v>95</v>
      </c>
      <c r="O1172" s="31" t="s">
        <v>52</v>
      </c>
      <c r="P1172" s="32" t="s">
        <v>83</v>
      </c>
      <c r="Q1172" s="66" t="s">
        <v>84</v>
      </c>
      <c r="R1172" s="34" t="s">
        <v>55</v>
      </c>
      <c r="S1172" s="35" t="s">
        <v>4936</v>
      </c>
      <c r="T1172" s="36"/>
      <c r="U1172" s="81" t="s">
        <v>4934</v>
      </c>
      <c r="V1172" s="81" t="s">
        <v>2602</v>
      </c>
      <c r="W1172" s="81" t="s">
        <v>4937</v>
      </c>
      <c r="X1172" s="82">
        <v>1917</v>
      </c>
      <c r="Y1172" s="83">
        <v>23962.5</v>
      </c>
      <c r="Z1172" s="81" t="s">
        <v>4938</v>
      </c>
      <c r="BH1172" s="85"/>
      <c r="BI1172" s="86"/>
      <c r="BJ1172" s="804"/>
      <c r="BK1172" s="805"/>
      <c r="BL1172" s="687"/>
      <c r="BM1172" s="806"/>
      <c r="BN1172" s="807"/>
      <c r="BO1172" s="808"/>
      <c r="BP1172" s="809"/>
      <c r="BQ1172" s="810"/>
    </row>
    <row r="1173" spans="1:69">
      <c r="A1173" s="20">
        <v>1</v>
      </c>
      <c r="B1173" s="20">
        <v>3</v>
      </c>
      <c r="C1173" s="21" t="s">
        <v>4367</v>
      </c>
      <c r="D1173" s="22" t="s">
        <v>33440</v>
      </c>
      <c r="E1173" s="21" t="s">
        <v>4939</v>
      </c>
      <c r="F1173" s="23">
        <v>1960</v>
      </c>
      <c r="G1173" s="24">
        <v>23520</v>
      </c>
      <c r="H1173" s="25"/>
      <c r="I1173" s="26">
        <v>45364</v>
      </c>
      <c r="J1173" s="133" t="s">
        <v>1331</v>
      </c>
      <c r="K1173" s="28">
        <v>3</v>
      </c>
      <c r="L1173" s="26">
        <v>45361</v>
      </c>
      <c r="M1173" s="29"/>
      <c r="N1173" s="30" t="s">
        <v>95</v>
      </c>
      <c r="O1173" s="31" t="s">
        <v>52</v>
      </c>
      <c r="P1173" s="21" t="s">
        <v>83</v>
      </c>
      <c r="Q1173" s="66" t="s">
        <v>84</v>
      </c>
      <c r="R1173" s="34" t="s">
        <v>55</v>
      </c>
      <c r="S1173" s="35" t="s">
        <v>4940</v>
      </c>
      <c r="T1173" s="36"/>
      <c r="U1173" s="81" t="s">
        <v>33441</v>
      </c>
      <c r="V1173" s="81" t="s">
        <v>33442</v>
      </c>
      <c r="W1173" s="81" t="s">
        <v>33443</v>
      </c>
      <c r="X1173" s="82">
        <v>1960</v>
      </c>
      <c r="Y1173" s="83">
        <v>24500</v>
      </c>
      <c r="Z1173" s="81" t="s">
        <v>33444</v>
      </c>
      <c r="BH1173" s="85"/>
      <c r="BI1173" s="86"/>
      <c r="BJ1173" s="804"/>
      <c r="BK1173" s="805"/>
      <c r="BL1173" s="687"/>
      <c r="BM1173" s="806"/>
      <c r="BN1173" s="807"/>
      <c r="BO1173" s="85"/>
      <c r="BP1173" s="809"/>
      <c r="BQ1173" s="810"/>
    </row>
    <row r="1174" spans="1:69">
      <c r="A1174" s="20">
        <v>1</v>
      </c>
      <c r="B1174" s="20">
        <v>4</v>
      </c>
      <c r="C1174" s="21" t="s">
        <v>4367</v>
      </c>
      <c r="D1174" s="22" t="s">
        <v>4944</v>
      </c>
      <c r="E1174" s="21" t="s">
        <v>4945</v>
      </c>
      <c r="F1174" s="23">
        <v>1960</v>
      </c>
      <c r="G1174" s="24">
        <v>23520</v>
      </c>
      <c r="H1174" s="25"/>
      <c r="I1174" s="26">
        <v>45364</v>
      </c>
      <c r="J1174" s="824">
        <v>22</v>
      </c>
      <c r="K1174" s="28">
        <v>2</v>
      </c>
      <c r="L1174" s="7">
        <v>45361</v>
      </c>
      <c r="M1174" s="29"/>
      <c r="N1174" s="30" t="s">
        <v>95</v>
      </c>
      <c r="O1174" s="31" t="s">
        <v>52</v>
      </c>
      <c r="P1174" s="32" t="s">
        <v>83</v>
      </c>
      <c r="Q1174" s="66" t="s">
        <v>84</v>
      </c>
      <c r="R1174" s="34" t="s">
        <v>55</v>
      </c>
      <c r="S1174" s="35" t="s">
        <v>4946</v>
      </c>
      <c r="T1174" s="36"/>
      <c r="U1174" s="81" t="s">
        <v>33445</v>
      </c>
      <c r="V1174" s="81" t="s">
        <v>21249</v>
      </c>
      <c r="W1174" s="81" t="s">
        <v>33446</v>
      </c>
      <c r="X1174" s="82">
        <v>1960</v>
      </c>
      <c r="Y1174" s="83">
        <v>24500</v>
      </c>
      <c r="Z1174" s="81" t="s">
        <v>33444</v>
      </c>
      <c r="BH1174" s="85"/>
      <c r="BI1174" s="86"/>
      <c r="BJ1174" s="804"/>
      <c r="BK1174" s="805"/>
      <c r="BL1174" s="687"/>
      <c r="BM1174" s="806"/>
      <c r="BN1174" s="807"/>
      <c r="BO1174" s="808"/>
      <c r="BP1174" s="809"/>
      <c r="BQ1174" s="810"/>
    </row>
    <row r="1175" spans="1:69">
      <c r="A1175" s="20">
        <v>1</v>
      </c>
      <c r="B1175" s="20">
        <v>1</v>
      </c>
      <c r="C1175" s="21" t="s">
        <v>68</v>
      </c>
      <c r="D1175" s="22" t="s">
        <v>4947</v>
      </c>
      <c r="E1175" s="21" t="s">
        <v>4948</v>
      </c>
      <c r="F1175" s="23">
        <v>1925</v>
      </c>
      <c r="G1175" s="24">
        <v>23100</v>
      </c>
      <c r="H1175" s="25"/>
      <c r="I1175" s="26">
        <v>45365</v>
      </c>
      <c r="J1175" s="132" t="s">
        <v>1363</v>
      </c>
      <c r="K1175" s="28">
        <v>2</v>
      </c>
      <c r="L1175" s="7">
        <v>45360</v>
      </c>
      <c r="M1175" s="29"/>
      <c r="N1175" s="30" t="s">
        <v>604</v>
      </c>
      <c r="O1175" s="31" t="s">
        <v>52</v>
      </c>
      <c r="P1175" s="32" t="s">
        <v>2247</v>
      </c>
      <c r="Q1175" s="33" t="s">
        <v>54</v>
      </c>
      <c r="R1175" s="34" t="s">
        <v>64</v>
      </c>
      <c r="S1175" s="35" t="s">
        <v>4949</v>
      </c>
      <c r="T1175" s="36"/>
      <c r="U1175" s="81" t="s">
        <v>4947</v>
      </c>
      <c r="V1175" s="81" t="s">
        <v>1593</v>
      </c>
      <c r="W1175" s="81" t="s">
        <v>4950</v>
      </c>
      <c r="X1175" s="82">
        <v>1925</v>
      </c>
      <c r="Y1175" s="83">
        <v>24640</v>
      </c>
      <c r="Z1175" s="81" t="s">
        <v>4951</v>
      </c>
      <c r="BH1175" s="85"/>
      <c r="BI1175" s="86"/>
      <c r="BJ1175" s="804"/>
      <c r="BK1175" s="805"/>
      <c r="BL1175" s="687"/>
      <c r="BM1175" s="806"/>
      <c r="BN1175" s="807"/>
      <c r="BO1175" s="808"/>
      <c r="BP1175" s="809"/>
      <c r="BQ1175" s="810"/>
    </row>
    <row r="1176" spans="1:69">
      <c r="A1176" s="20">
        <v>1</v>
      </c>
      <c r="B1176" s="20">
        <v>2</v>
      </c>
      <c r="C1176" s="21" t="s">
        <v>68</v>
      </c>
      <c r="D1176" s="22" t="s">
        <v>4952</v>
      </c>
      <c r="E1176" s="21" t="s">
        <v>4953</v>
      </c>
      <c r="F1176" s="23">
        <v>1925</v>
      </c>
      <c r="G1176" s="24">
        <v>23100</v>
      </c>
      <c r="H1176" s="25"/>
      <c r="I1176" s="26">
        <v>45365</v>
      </c>
      <c r="J1176" s="27" t="s">
        <v>1367</v>
      </c>
      <c r="K1176" s="28">
        <v>3</v>
      </c>
      <c r="L1176" s="26">
        <v>45360</v>
      </c>
      <c r="M1176" s="29"/>
      <c r="N1176" s="30" t="s">
        <v>604</v>
      </c>
      <c r="O1176" s="31" t="s">
        <v>52</v>
      </c>
      <c r="P1176" s="32" t="s">
        <v>2247</v>
      </c>
      <c r="Q1176" s="33" t="s">
        <v>54</v>
      </c>
      <c r="R1176" s="34" t="s">
        <v>64</v>
      </c>
      <c r="S1176" s="35" t="s">
        <v>4954</v>
      </c>
      <c r="T1176" s="36"/>
      <c r="U1176" s="81" t="s">
        <v>4952</v>
      </c>
      <c r="V1176" s="81" t="s">
        <v>1593</v>
      </c>
      <c r="W1176" s="81" t="s">
        <v>4955</v>
      </c>
      <c r="X1176" s="82">
        <v>1925</v>
      </c>
      <c r="Y1176" s="83">
        <v>24640</v>
      </c>
      <c r="Z1176" s="81" t="s">
        <v>4951</v>
      </c>
      <c r="BH1176" s="85"/>
      <c r="BI1176" s="86"/>
      <c r="BJ1176" s="804"/>
      <c r="BK1176" s="805"/>
      <c r="BL1176" s="687"/>
      <c r="BM1176" s="806"/>
      <c r="BN1176" s="807"/>
      <c r="BO1176" s="808"/>
      <c r="BP1176" s="809"/>
      <c r="BQ1176" s="810"/>
    </row>
    <row r="1177" spans="1:69">
      <c r="A1177" s="20">
        <v>1</v>
      </c>
      <c r="B1177" s="20">
        <v>3</v>
      </c>
      <c r="C1177" s="21" t="s">
        <v>68</v>
      </c>
      <c r="D1177" s="22" t="s">
        <v>4956</v>
      </c>
      <c r="E1177" s="21" t="s">
        <v>4957</v>
      </c>
      <c r="F1177" s="23">
        <v>1925</v>
      </c>
      <c r="G1177" s="24">
        <v>23100</v>
      </c>
      <c r="H1177" s="25"/>
      <c r="I1177" s="26">
        <v>45365</v>
      </c>
      <c r="J1177" s="824" t="s">
        <v>1374</v>
      </c>
      <c r="K1177" s="28">
        <v>4</v>
      </c>
      <c r="L1177" s="26">
        <v>45360</v>
      </c>
      <c r="M1177" s="29"/>
      <c r="N1177" s="30" t="s">
        <v>604</v>
      </c>
      <c r="O1177" s="31" t="s">
        <v>52</v>
      </c>
      <c r="P1177" s="32" t="s">
        <v>2247</v>
      </c>
      <c r="Q1177" s="33" t="s">
        <v>54</v>
      </c>
      <c r="R1177" s="34" t="s">
        <v>64</v>
      </c>
      <c r="S1177" s="35" t="s">
        <v>4958</v>
      </c>
      <c r="T1177" s="36"/>
      <c r="U1177" s="81" t="s">
        <v>4956</v>
      </c>
      <c r="V1177" s="81" t="s">
        <v>1593</v>
      </c>
      <c r="W1177" s="81" t="s">
        <v>4959</v>
      </c>
      <c r="X1177" s="82">
        <v>1925</v>
      </c>
      <c r="Y1177" s="83">
        <v>24640</v>
      </c>
      <c r="Z1177" s="81" t="s">
        <v>4951</v>
      </c>
      <c r="BH1177" s="85"/>
      <c r="BI1177" s="86"/>
      <c r="BJ1177" s="804"/>
      <c r="BK1177" s="805"/>
      <c r="BL1177" s="687"/>
      <c r="BM1177" s="806"/>
      <c r="BN1177" s="807"/>
      <c r="BO1177" s="808"/>
      <c r="BP1177" s="809"/>
      <c r="BQ1177" s="810"/>
    </row>
    <row r="1178" spans="1:69">
      <c r="A1178" s="20">
        <v>1</v>
      </c>
      <c r="B1178" s="20">
        <v>4</v>
      </c>
      <c r="C1178" s="21" t="s">
        <v>145</v>
      </c>
      <c r="D1178" s="22" t="s">
        <v>4960</v>
      </c>
      <c r="E1178" s="21" t="s">
        <v>4961</v>
      </c>
      <c r="F1178" s="23">
        <v>1568</v>
      </c>
      <c r="G1178" s="5">
        <v>23520</v>
      </c>
      <c r="H1178" s="25"/>
      <c r="I1178" s="26">
        <v>45365</v>
      </c>
      <c r="J1178" s="27" t="s">
        <v>1326</v>
      </c>
      <c r="K1178" s="28">
        <v>4</v>
      </c>
      <c r="L1178" s="26">
        <v>45361</v>
      </c>
      <c r="M1178" s="29"/>
      <c r="N1178" s="11" t="s">
        <v>95</v>
      </c>
      <c r="O1178" s="31" t="s">
        <v>52</v>
      </c>
      <c r="P1178" s="32" t="s">
        <v>112</v>
      </c>
      <c r="Q1178" s="66" t="s">
        <v>84</v>
      </c>
      <c r="R1178" s="34" t="s">
        <v>55</v>
      </c>
      <c r="S1178" s="35" t="s">
        <v>4962</v>
      </c>
      <c r="T1178" s="36"/>
      <c r="U1178" s="81" t="s">
        <v>31407</v>
      </c>
      <c r="V1178" s="81" t="s">
        <v>33442</v>
      </c>
      <c r="W1178" s="81" t="s">
        <v>33447</v>
      </c>
      <c r="X1178" s="82">
        <v>1568</v>
      </c>
      <c r="Y1178" s="83">
        <v>24304</v>
      </c>
      <c r="Z1178" s="81" t="s">
        <v>33444</v>
      </c>
      <c r="BH1178" s="85"/>
      <c r="BI1178" s="86"/>
      <c r="BJ1178" s="804"/>
      <c r="BK1178" s="805"/>
      <c r="BL1178" s="687"/>
      <c r="BM1178" s="799"/>
      <c r="BN1178" s="807"/>
      <c r="BO1178" s="808"/>
      <c r="BP1178" s="809"/>
      <c r="BQ1178" s="810"/>
    </row>
    <row r="1179" spans="1:69">
      <c r="A1179" s="20">
        <v>1</v>
      </c>
      <c r="B1179" s="20">
        <v>5</v>
      </c>
      <c r="C1179" s="2" t="s">
        <v>103</v>
      </c>
      <c r="D1179" s="3" t="s">
        <v>4963</v>
      </c>
      <c r="E1179" s="2" t="s">
        <v>4964</v>
      </c>
      <c r="F1179" s="4">
        <v>1960</v>
      </c>
      <c r="G1179" s="5">
        <v>23520</v>
      </c>
      <c r="H1179" s="6"/>
      <c r="I1179" s="7">
        <v>45365</v>
      </c>
      <c r="J1179" s="76" t="s">
        <v>1343</v>
      </c>
      <c r="K1179" s="28">
        <v>3</v>
      </c>
      <c r="L1179" s="7">
        <v>45361</v>
      </c>
      <c r="M1179" s="10"/>
      <c r="N1179" s="11" t="s">
        <v>82</v>
      </c>
      <c r="O1179" s="12" t="s">
        <v>52</v>
      </c>
      <c r="P1179" s="8" t="s">
        <v>83</v>
      </c>
      <c r="Q1179" s="49" t="s">
        <v>84</v>
      </c>
      <c r="R1179" s="13" t="s">
        <v>55</v>
      </c>
      <c r="S1179" s="14" t="s">
        <v>4965</v>
      </c>
      <c r="T1179" s="15"/>
      <c r="U1179" s="81" t="s">
        <v>23282</v>
      </c>
      <c r="V1179" s="81" t="s">
        <v>21249</v>
      </c>
      <c r="W1179" s="81" t="s">
        <v>33448</v>
      </c>
      <c r="X1179" s="82">
        <v>1960</v>
      </c>
      <c r="Y1179" s="83">
        <v>24500</v>
      </c>
      <c r="Z1179" s="81" t="s">
        <v>33444</v>
      </c>
      <c r="BH1179" s="825"/>
      <c r="BI1179" s="232"/>
      <c r="BJ1179" s="796"/>
      <c r="BK1179" s="797"/>
      <c r="BL1179" s="688"/>
      <c r="BM1179" s="799"/>
      <c r="BN1179" s="800"/>
      <c r="BO1179" s="801"/>
      <c r="BP1179" s="802"/>
      <c r="BQ1179" s="803"/>
    </row>
    <row r="1180" spans="1:69">
      <c r="A1180" s="20">
        <v>2</v>
      </c>
      <c r="B1180" s="20">
        <v>1</v>
      </c>
      <c r="C1180" s="21" t="s">
        <v>68</v>
      </c>
      <c r="D1180" s="22" t="s">
        <v>4966</v>
      </c>
      <c r="E1180" s="21" t="s">
        <v>4967</v>
      </c>
      <c r="F1180" s="23">
        <v>2300</v>
      </c>
      <c r="G1180" s="24">
        <v>23000</v>
      </c>
      <c r="H1180" s="25"/>
      <c r="I1180" s="26">
        <v>45366</v>
      </c>
      <c r="J1180" s="27" t="s">
        <v>1357</v>
      </c>
      <c r="K1180" s="28">
        <v>2</v>
      </c>
      <c r="L1180" s="26">
        <v>45362</v>
      </c>
      <c r="M1180" s="29"/>
      <c r="N1180" s="30" t="s">
        <v>120</v>
      </c>
      <c r="O1180" s="31" t="s">
        <v>52</v>
      </c>
      <c r="P1180" s="32" t="s">
        <v>121</v>
      </c>
      <c r="Q1180" s="66" t="s">
        <v>84</v>
      </c>
      <c r="R1180" s="34" t="s">
        <v>164</v>
      </c>
      <c r="S1180" s="35" t="s">
        <v>4968</v>
      </c>
      <c r="T1180" s="36"/>
      <c r="U1180" s="81" t="s">
        <v>23290</v>
      </c>
      <c r="V1180" s="81" t="s">
        <v>33449</v>
      </c>
      <c r="W1180" s="81" t="s">
        <v>33450</v>
      </c>
      <c r="X1180" s="82">
        <v>2300</v>
      </c>
      <c r="Y1180" s="83">
        <v>23805</v>
      </c>
      <c r="Z1180" s="81" t="s">
        <v>33451</v>
      </c>
      <c r="BH1180" s="85"/>
      <c r="BI1180" s="86"/>
      <c r="BJ1180" s="804"/>
      <c r="BK1180" s="805"/>
      <c r="BL1180" s="687"/>
      <c r="BM1180" s="806"/>
      <c r="BN1180" s="807"/>
      <c r="BO1180" s="808"/>
      <c r="BP1180" s="809"/>
      <c r="BQ1180" s="810"/>
    </row>
    <row r="1181" spans="1:69">
      <c r="A1181" s="1">
        <v>2</v>
      </c>
      <c r="B1181" s="20">
        <v>2</v>
      </c>
      <c r="C1181" s="2" t="s">
        <v>59</v>
      </c>
      <c r="D1181" s="3" t="s">
        <v>4970</v>
      </c>
      <c r="E1181" s="2" t="s">
        <v>4971</v>
      </c>
      <c r="F1181" s="4">
        <v>1950</v>
      </c>
      <c r="G1181" s="5">
        <v>23400</v>
      </c>
      <c r="H1181" s="6"/>
      <c r="I1181" s="26">
        <v>45366</v>
      </c>
      <c r="J1181" s="76" t="s">
        <v>31408</v>
      </c>
      <c r="K1181" s="9">
        <v>1</v>
      </c>
      <c r="L1181" s="26">
        <v>45362</v>
      </c>
      <c r="M1181" s="10"/>
      <c r="N1181" s="11" t="s">
        <v>30278</v>
      </c>
      <c r="O1181" s="31" t="s">
        <v>52</v>
      </c>
      <c r="P1181" s="32" t="s">
        <v>63</v>
      </c>
      <c r="Q1181" s="49" t="s">
        <v>54</v>
      </c>
      <c r="R1181" s="34" t="s">
        <v>64</v>
      </c>
      <c r="S1181" s="14" t="s">
        <v>33452</v>
      </c>
      <c r="T1181" s="15"/>
      <c r="U1181" s="81" t="s">
        <v>4970</v>
      </c>
      <c r="V1181" s="81" t="s">
        <v>2620</v>
      </c>
      <c r="W1181" s="81" t="s">
        <v>4972</v>
      </c>
      <c r="X1181" s="82">
        <v>1950</v>
      </c>
      <c r="Y1181" s="83">
        <v>24960</v>
      </c>
      <c r="Z1181" s="81" t="s">
        <v>4973</v>
      </c>
      <c r="BH1181" s="825"/>
      <c r="BI1181" s="232"/>
      <c r="BJ1181" s="796"/>
      <c r="BK1181" s="797"/>
      <c r="BL1181" s="687"/>
      <c r="BM1181" s="799"/>
      <c r="BN1181" s="807"/>
      <c r="BO1181" s="808"/>
      <c r="BP1181" s="802"/>
      <c r="BQ1181" s="810"/>
    </row>
    <row r="1182" spans="1:69">
      <c r="A1182" s="1">
        <v>3</v>
      </c>
      <c r="B1182" s="20">
        <v>3</v>
      </c>
      <c r="C1182" s="2" t="s">
        <v>130</v>
      </c>
      <c r="D1182" s="3" t="s">
        <v>4974</v>
      </c>
      <c r="E1182" s="2" t="s">
        <v>4975</v>
      </c>
      <c r="F1182" s="4">
        <v>1568</v>
      </c>
      <c r="G1182" s="5">
        <v>23520</v>
      </c>
      <c r="H1182" s="6"/>
      <c r="I1182" s="26">
        <v>45366</v>
      </c>
      <c r="J1182" s="27" t="s">
        <v>33453</v>
      </c>
      <c r="K1182" s="28">
        <v>3</v>
      </c>
      <c r="L1182" s="7">
        <v>45361</v>
      </c>
      <c r="M1182" s="10"/>
      <c r="N1182" s="11" t="s">
        <v>95</v>
      </c>
      <c r="O1182" s="12" t="s">
        <v>52</v>
      </c>
      <c r="P1182" s="8" t="s">
        <v>112</v>
      </c>
      <c r="Q1182" s="66" t="s">
        <v>33229</v>
      </c>
      <c r="R1182" s="13" t="s">
        <v>55</v>
      </c>
      <c r="S1182" s="14" t="s">
        <v>4976</v>
      </c>
      <c r="T1182" s="15"/>
      <c r="U1182" s="81" t="s">
        <v>4974</v>
      </c>
      <c r="V1182" s="81" t="s">
        <v>2602</v>
      </c>
      <c r="W1182" s="81" t="s">
        <v>4977</v>
      </c>
      <c r="X1182" s="82">
        <v>1568</v>
      </c>
      <c r="Y1182" s="83">
        <v>24304</v>
      </c>
      <c r="Z1182" s="81" t="s">
        <v>23257</v>
      </c>
      <c r="BH1182" s="825"/>
      <c r="BI1182" s="232"/>
      <c r="BJ1182" s="796"/>
      <c r="BK1182" s="797"/>
      <c r="BL1182" s="687"/>
      <c r="BM1182" s="799"/>
      <c r="BN1182" s="800"/>
      <c r="BO1182" s="801"/>
      <c r="BP1182" s="809"/>
      <c r="BQ1182" s="803"/>
    </row>
    <row r="1183" spans="1:69">
      <c r="A1183" s="20">
        <v>0</v>
      </c>
      <c r="B1183" s="20">
        <v>1</v>
      </c>
      <c r="C1183" s="21" t="s">
        <v>126</v>
      </c>
      <c r="D1183" s="22" t="s">
        <v>4978</v>
      </c>
      <c r="E1183" s="21" t="s">
        <v>4979</v>
      </c>
      <c r="F1183" s="23">
        <v>1960</v>
      </c>
      <c r="G1183" s="24">
        <v>23520</v>
      </c>
      <c r="H1183" s="25"/>
      <c r="I1183" s="26">
        <v>45369</v>
      </c>
      <c r="J1183" s="27" t="s">
        <v>1387</v>
      </c>
      <c r="K1183" s="28">
        <v>3</v>
      </c>
      <c r="L1183" s="26">
        <v>45364</v>
      </c>
      <c r="M1183" s="29"/>
      <c r="N1183" s="30" t="s">
        <v>82</v>
      </c>
      <c r="O1183" s="31" t="s">
        <v>52</v>
      </c>
      <c r="P1183" s="32" t="s">
        <v>83</v>
      </c>
      <c r="Q1183" s="66" t="s">
        <v>84</v>
      </c>
      <c r="R1183" s="34" t="s">
        <v>55</v>
      </c>
      <c r="S1183" s="35" t="s">
        <v>4980</v>
      </c>
      <c r="T1183" s="36"/>
      <c r="U1183" s="81" t="s">
        <v>4978</v>
      </c>
      <c r="V1183" s="81" t="s">
        <v>4981</v>
      </c>
      <c r="W1183" s="81" t="s">
        <v>4982</v>
      </c>
      <c r="X1183" s="82">
        <v>1960</v>
      </c>
      <c r="Y1183" s="83">
        <v>24500</v>
      </c>
      <c r="Z1183" s="81" t="s">
        <v>33454</v>
      </c>
      <c r="BH1183" s="85"/>
      <c r="BI1183" s="86"/>
      <c r="BJ1183" s="804"/>
      <c r="BK1183" s="805"/>
      <c r="BL1183" s="687"/>
      <c r="BM1183" s="806"/>
      <c r="BN1183" s="807"/>
      <c r="BO1183" s="808"/>
      <c r="BP1183" s="809"/>
      <c r="BQ1183" s="810"/>
    </row>
    <row r="1184" spans="1:69">
      <c r="A1184" s="20">
        <v>0</v>
      </c>
      <c r="B1184" s="20">
        <v>16</v>
      </c>
      <c r="C1184" s="21" t="s">
        <v>78</v>
      </c>
      <c r="D1184" s="22" t="s">
        <v>4984</v>
      </c>
      <c r="E1184" s="21" t="s">
        <v>4985</v>
      </c>
      <c r="F1184" s="23">
        <v>1958</v>
      </c>
      <c r="G1184" s="24">
        <v>23496</v>
      </c>
      <c r="H1184" s="25"/>
      <c r="I1184" s="26">
        <v>45369</v>
      </c>
      <c r="J1184" s="824">
        <v>140</v>
      </c>
      <c r="K1184" s="28">
        <v>2</v>
      </c>
      <c r="L1184" s="7">
        <v>45369</v>
      </c>
      <c r="M1184" s="29" t="s">
        <v>176</v>
      </c>
      <c r="N1184" s="30" t="s">
        <v>177</v>
      </c>
      <c r="O1184" s="31" t="s">
        <v>52</v>
      </c>
      <c r="P1184" s="32" t="s">
        <v>74</v>
      </c>
      <c r="Q1184" s="66" t="s">
        <v>54</v>
      </c>
      <c r="R1184" s="34" t="s">
        <v>55</v>
      </c>
      <c r="S1184" s="35" t="s">
        <v>4986</v>
      </c>
      <c r="T1184" s="36"/>
      <c r="U1184" s="81" t="s">
        <v>4984</v>
      </c>
      <c r="V1184" s="81" t="s">
        <v>720</v>
      </c>
      <c r="W1184" s="81" t="s">
        <v>4987</v>
      </c>
      <c r="X1184" s="82">
        <v>1958</v>
      </c>
      <c r="Y1184" s="83">
        <v>24486.87</v>
      </c>
      <c r="Z1184" s="81" t="s">
        <v>23294</v>
      </c>
      <c r="BH1184" s="85"/>
      <c r="BI1184" s="86"/>
      <c r="BJ1184" s="804"/>
      <c r="BK1184" s="805"/>
      <c r="BL1184" s="687"/>
      <c r="BM1184" s="806"/>
      <c r="BN1184" s="807"/>
      <c r="BO1184" s="808"/>
      <c r="BP1184" s="809"/>
      <c r="BQ1184" s="810"/>
    </row>
    <row r="1185" spans="1:69">
      <c r="A1185" s="20">
        <v>1</v>
      </c>
      <c r="B1185" s="20">
        <v>1</v>
      </c>
      <c r="C1185" s="21" t="s">
        <v>145</v>
      </c>
      <c r="D1185" s="22" t="s">
        <v>4988</v>
      </c>
      <c r="E1185" s="21" t="s">
        <v>4989</v>
      </c>
      <c r="F1185" s="23">
        <v>1568</v>
      </c>
      <c r="G1185" s="24">
        <v>23520</v>
      </c>
      <c r="H1185" s="25"/>
      <c r="I1185" s="26">
        <v>45370</v>
      </c>
      <c r="J1185" s="27" t="s">
        <v>1396</v>
      </c>
      <c r="K1185" s="28">
        <v>2</v>
      </c>
      <c r="L1185" s="26">
        <v>45365</v>
      </c>
      <c r="M1185" s="29"/>
      <c r="N1185" s="30" t="s">
        <v>95</v>
      </c>
      <c r="O1185" s="31" t="s">
        <v>52</v>
      </c>
      <c r="P1185" s="32" t="s">
        <v>112</v>
      </c>
      <c r="Q1185" s="66" t="s">
        <v>84</v>
      </c>
      <c r="R1185" s="34" t="s">
        <v>55</v>
      </c>
      <c r="S1185" s="35" t="s">
        <v>4990</v>
      </c>
      <c r="T1185" s="36"/>
      <c r="U1185" s="81" t="s">
        <v>4988</v>
      </c>
      <c r="V1185" s="81" t="s">
        <v>720</v>
      </c>
      <c r="W1185" s="81" t="s">
        <v>4991</v>
      </c>
      <c r="X1185" s="82">
        <v>1568</v>
      </c>
      <c r="Y1185" s="83">
        <v>24304</v>
      </c>
      <c r="Z1185" s="81" t="s">
        <v>23294</v>
      </c>
      <c r="BH1185" s="85"/>
      <c r="BI1185" s="86"/>
      <c r="BJ1185" s="804"/>
      <c r="BK1185" s="805"/>
      <c r="BL1185" s="687"/>
      <c r="BM1185" s="806"/>
      <c r="BN1185" s="807"/>
      <c r="BO1185" s="808"/>
      <c r="BP1185" s="809"/>
      <c r="BQ1185" s="810"/>
    </row>
    <row r="1186" spans="1:69">
      <c r="A1186" s="20">
        <v>1</v>
      </c>
      <c r="B1186" s="20">
        <v>2</v>
      </c>
      <c r="C1186" s="21" t="s">
        <v>103</v>
      </c>
      <c r="D1186" s="22" t="s">
        <v>4992</v>
      </c>
      <c r="E1186" s="21" t="s">
        <v>4993</v>
      </c>
      <c r="F1186" s="23">
        <v>1568</v>
      </c>
      <c r="G1186" s="24">
        <v>23520</v>
      </c>
      <c r="H1186" s="25"/>
      <c r="I1186" s="26">
        <v>45370</v>
      </c>
      <c r="J1186" s="824" t="s">
        <v>1400</v>
      </c>
      <c r="K1186" s="28">
        <v>2</v>
      </c>
      <c r="L1186" s="26">
        <v>45365</v>
      </c>
      <c r="M1186" s="29"/>
      <c r="N1186" s="30" t="s">
        <v>95</v>
      </c>
      <c r="O1186" s="31" t="s">
        <v>52</v>
      </c>
      <c r="P1186" s="32" t="s">
        <v>112</v>
      </c>
      <c r="Q1186" s="66" t="s">
        <v>84</v>
      </c>
      <c r="R1186" s="34" t="s">
        <v>55</v>
      </c>
      <c r="S1186" s="35" t="s">
        <v>4994</v>
      </c>
      <c r="T1186" s="36"/>
      <c r="U1186" s="81" t="s">
        <v>4992</v>
      </c>
      <c r="V1186" s="81" t="s">
        <v>720</v>
      </c>
      <c r="W1186" s="81" t="s">
        <v>4995</v>
      </c>
      <c r="X1186" s="82">
        <v>1568</v>
      </c>
      <c r="Y1186" s="83">
        <v>24304</v>
      </c>
      <c r="Z1186" s="81" t="s">
        <v>33455</v>
      </c>
      <c r="BH1186" s="85"/>
      <c r="BI1186" s="86"/>
      <c r="BJ1186" s="804"/>
      <c r="BK1186" s="805"/>
      <c r="BL1186" s="687"/>
      <c r="BM1186" s="806"/>
      <c r="BN1186" s="807"/>
      <c r="BO1186" s="808"/>
      <c r="BP1186" s="809"/>
      <c r="BQ1186" s="810"/>
    </row>
    <row r="1187" spans="1:69">
      <c r="A1187" s="20">
        <v>1</v>
      </c>
      <c r="B1187" s="20">
        <v>3</v>
      </c>
      <c r="C1187" s="21" t="s">
        <v>2783</v>
      </c>
      <c r="D1187" s="22" t="s">
        <v>4996</v>
      </c>
      <c r="E1187" s="21" t="s">
        <v>4997</v>
      </c>
      <c r="F1187" s="23">
        <v>1700</v>
      </c>
      <c r="G1187" s="24">
        <v>23133.45</v>
      </c>
      <c r="H1187" s="25"/>
      <c r="I1187" s="26">
        <v>45370</v>
      </c>
      <c r="J1187" s="27">
        <v>89</v>
      </c>
      <c r="K1187" s="28">
        <v>4</v>
      </c>
      <c r="L1187" s="26">
        <v>45367</v>
      </c>
      <c r="M1187" s="29"/>
      <c r="N1187" s="30" t="s">
        <v>2785</v>
      </c>
      <c r="O1187" s="31" t="s">
        <v>52</v>
      </c>
      <c r="P1187" s="32" t="s">
        <v>2202</v>
      </c>
      <c r="Q1187" s="66" t="s">
        <v>2786</v>
      </c>
      <c r="R1187" s="34" t="s">
        <v>2203</v>
      </c>
      <c r="S1187" s="35" t="s">
        <v>4998</v>
      </c>
      <c r="T1187" s="36"/>
      <c r="U1187" s="81" t="s">
        <v>4996</v>
      </c>
      <c r="V1187" s="81" t="s">
        <v>4999</v>
      </c>
      <c r="W1187" s="81" t="s">
        <v>5000</v>
      </c>
      <c r="X1187" s="82">
        <v>1700</v>
      </c>
      <c r="Y1187" s="83">
        <v>24205.3</v>
      </c>
      <c r="Z1187" s="81" t="s">
        <v>33456</v>
      </c>
      <c r="BH1187" s="85"/>
      <c r="BI1187" s="86"/>
      <c r="BJ1187" s="804"/>
      <c r="BK1187" s="805"/>
      <c r="BL1187" s="687"/>
      <c r="BM1187" s="806"/>
      <c r="BN1187" s="807"/>
      <c r="BO1187" s="808"/>
      <c r="BP1187" s="809"/>
      <c r="BQ1187" s="810"/>
    </row>
    <row r="1188" spans="1:69" ht="33.75">
      <c r="A1188" s="20">
        <v>1</v>
      </c>
      <c r="B1188" s="20">
        <v>4</v>
      </c>
      <c r="C1188" s="21" t="s">
        <v>48</v>
      </c>
      <c r="D1188" s="22" t="s">
        <v>5001</v>
      </c>
      <c r="E1188" s="21" t="s">
        <v>5002</v>
      </c>
      <c r="F1188" s="23">
        <v>1979</v>
      </c>
      <c r="G1188" s="24">
        <v>23748</v>
      </c>
      <c r="H1188" s="25" t="s">
        <v>168</v>
      </c>
      <c r="I1188" s="26">
        <v>45370</v>
      </c>
      <c r="J1188" s="27" t="s">
        <v>33457</v>
      </c>
      <c r="K1188" s="28" t="s">
        <v>31409</v>
      </c>
      <c r="L1188" s="26">
        <v>45368</v>
      </c>
      <c r="M1188" s="44" t="s">
        <v>33458</v>
      </c>
      <c r="N1188" s="30" t="s">
        <v>30416</v>
      </c>
      <c r="O1188" s="31" t="s">
        <v>52</v>
      </c>
      <c r="P1188" s="32" t="s">
        <v>186</v>
      </c>
      <c r="Q1188" s="66" t="s">
        <v>33199</v>
      </c>
      <c r="R1188" s="34" t="s">
        <v>55</v>
      </c>
      <c r="S1188" s="35" t="s">
        <v>33459</v>
      </c>
      <c r="T1188" s="36"/>
      <c r="U1188" s="81" t="s">
        <v>5001</v>
      </c>
      <c r="V1188" s="81" t="s">
        <v>5003</v>
      </c>
      <c r="W1188" s="81" t="s">
        <v>5004</v>
      </c>
      <c r="X1188" s="82">
        <v>1979</v>
      </c>
      <c r="Y1188" s="83">
        <v>24959.148000000001</v>
      </c>
      <c r="Z1188" s="81" t="s">
        <v>33456</v>
      </c>
      <c r="BH1188" s="85"/>
      <c r="BI1188" s="86"/>
      <c r="BJ1188" s="804"/>
      <c r="BK1188" s="805"/>
      <c r="BL1188" s="687"/>
      <c r="BM1188" s="806"/>
      <c r="BN1188" s="807"/>
      <c r="BO1188" s="808"/>
      <c r="BP1188" s="809"/>
      <c r="BQ1188" s="810"/>
    </row>
    <row r="1189" spans="1:69">
      <c r="A1189" s="20">
        <v>1</v>
      </c>
      <c r="B1189" s="20">
        <v>5</v>
      </c>
      <c r="C1189" s="21" t="s">
        <v>48</v>
      </c>
      <c r="D1189" s="22" t="s">
        <v>5005</v>
      </c>
      <c r="E1189" s="21" t="s">
        <v>5006</v>
      </c>
      <c r="F1189" s="23">
        <v>1980</v>
      </c>
      <c r="G1189" s="24">
        <v>23760</v>
      </c>
      <c r="H1189" s="25" t="s">
        <v>51</v>
      </c>
      <c r="I1189" s="26">
        <v>45370</v>
      </c>
      <c r="J1189" s="27" t="s">
        <v>5007</v>
      </c>
      <c r="K1189" s="28">
        <v>2</v>
      </c>
      <c r="L1189" s="26">
        <v>45368</v>
      </c>
      <c r="M1189" s="29"/>
      <c r="N1189" s="30" t="s">
        <v>181</v>
      </c>
      <c r="O1189" s="31" t="s">
        <v>52</v>
      </c>
      <c r="P1189" s="32" t="s">
        <v>186</v>
      </c>
      <c r="Q1189" s="66" t="s">
        <v>54</v>
      </c>
      <c r="R1189" s="34" t="s">
        <v>55</v>
      </c>
      <c r="S1189" s="35" t="s">
        <v>5008</v>
      </c>
      <c r="T1189" s="36"/>
      <c r="U1189" s="81" t="s">
        <v>5005</v>
      </c>
      <c r="V1189" s="81" t="s">
        <v>5003</v>
      </c>
      <c r="W1189" s="81" t="s">
        <v>5009</v>
      </c>
      <c r="X1189" s="82">
        <v>1980</v>
      </c>
      <c r="Y1189" s="83">
        <v>24948</v>
      </c>
      <c r="Z1189" s="81" t="s">
        <v>33456</v>
      </c>
      <c r="BH1189" s="85"/>
      <c r="BI1189" s="86"/>
      <c r="BJ1189" s="804"/>
      <c r="BK1189" s="805"/>
      <c r="BL1189" s="687"/>
      <c r="BM1189" s="806"/>
      <c r="BN1189" s="807"/>
      <c r="BO1189" s="808"/>
      <c r="BP1189" s="809"/>
      <c r="BQ1189" s="810"/>
    </row>
    <row r="1190" spans="1:69">
      <c r="A1190" s="20">
        <v>0</v>
      </c>
      <c r="B1190" s="20">
        <v>1</v>
      </c>
      <c r="C1190" s="21" t="s">
        <v>59</v>
      </c>
      <c r="D1190" s="22" t="s">
        <v>5010</v>
      </c>
      <c r="E1190" s="21" t="s">
        <v>5011</v>
      </c>
      <c r="F1190" s="23">
        <v>1925</v>
      </c>
      <c r="G1190" s="24">
        <v>23100</v>
      </c>
      <c r="H1190" s="25"/>
      <c r="I1190" s="26">
        <v>45371</v>
      </c>
      <c r="J1190" s="27" t="s">
        <v>1415</v>
      </c>
      <c r="K1190" s="28">
        <v>2</v>
      </c>
      <c r="L1190" s="26">
        <v>45369</v>
      </c>
      <c r="M1190" s="29"/>
      <c r="N1190" s="30" t="s">
        <v>30115</v>
      </c>
      <c r="O1190" s="31" t="s">
        <v>52</v>
      </c>
      <c r="P1190" s="32" t="s">
        <v>63</v>
      </c>
      <c r="Q1190" s="66" t="s">
        <v>54</v>
      </c>
      <c r="R1190" s="34" t="s">
        <v>64</v>
      </c>
      <c r="S1190" s="35" t="s">
        <v>5012</v>
      </c>
      <c r="T1190" s="36"/>
      <c r="U1190" s="81" t="s">
        <v>5010</v>
      </c>
      <c r="V1190" s="81" t="s">
        <v>3937</v>
      </c>
      <c r="W1190" s="81" t="s">
        <v>5013</v>
      </c>
      <c r="X1190" s="82">
        <v>1925</v>
      </c>
      <c r="Y1190" s="83">
        <v>24640</v>
      </c>
      <c r="Z1190" s="81" t="s">
        <v>5014</v>
      </c>
      <c r="BH1190" s="85"/>
      <c r="BI1190" s="86"/>
      <c r="BJ1190" s="804"/>
      <c r="BK1190" s="805"/>
      <c r="BL1190" s="687"/>
      <c r="BM1190" s="806"/>
      <c r="BN1190" s="807"/>
      <c r="BO1190" s="808"/>
      <c r="BP1190" s="809"/>
      <c r="BQ1190" s="810"/>
    </row>
    <row r="1191" spans="1:69">
      <c r="A1191" s="20">
        <v>0</v>
      </c>
      <c r="B1191" s="20">
        <v>4</v>
      </c>
      <c r="C1191" s="2" t="s">
        <v>59</v>
      </c>
      <c r="D1191" s="3" t="s">
        <v>5015</v>
      </c>
      <c r="E1191" s="2" t="s">
        <v>5016</v>
      </c>
      <c r="F1191" s="4">
        <v>1925</v>
      </c>
      <c r="G1191" s="5">
        <v>23100</v>
      </c>
      <c r="H1191" s="6"/>
      <c r="I1191" s="26">
        <v>45371</v>
      </c>
      <c r="J1191" s="27" t="s">
        <v>30417</v>
      </c>
      <c r="K1191" s="28">
        <v>1</v>
      </c>
      <c r="L1191" s="26">
        <v>45369</v>
      </c>
      <c r="M1191" s="29"/>
      <c r="N1191" s="11" t="s">
        <v>33112</v>
      </c>
      <c r="O1191" s="12" t="s">
        <v>52</v>
      </c>
      <c r="P1191" s="8" t="s">
        <v>63</v>
      </c>
      <c r="Q1191" s="49" t="s">
        <v>54</v>
      </c>
      <c r="R1191" s="13" t="s">
        <v>64</v>
      </c>
      <c r="S1191" s="14" t="s">
        <v>33460</v>
      </c>
      <c r="T1191" s="15"/>
      <c r="U1191" s="81" t="s">
        <v>5015</v>
      </c>
      <c r="V1191" s="81" t="s">
        <v>826</v>
      </c>
      <c r="W1191" s="81" t="s">
        <v>5017</v>
      </c>
      <c r="X1191" s="82">
        <v>1925</v>
      </c>
      <c r="Y1191" s="83">
        <v>24640</v>
      </c>
      <c r="Z1191" s="81" t="s">
        <v>5014</v>
      </c>
      <c r="BH1191" s="825"/>
      <c r="BI1191" s="232"/>
      <c r="BJ1191" s="796"/>
      <c r="BK1191" s="797"/>
      <c r="BL1191" s="687"/>
      <c r="BM1191" s="799"/>
      <c r="BN1191" s="800"/>
      <c r="BO1191" s="801"/>
      <c r="BP1191" s="802"/>
      <c r="BQ1191" s="803"/>
    </row>
    <row r="1192" spans="1:69">
      <c r="A1192" s="20">
        <v>1</v>
      </c>
      <c r="B1192" s="20">
        <v>1</v>
      </c>
      <c r="C1192" s="21" t="s">
        <v>59</v>
      </c>
      <c r="D1192" s="22" t="s">
        <v>5018</v>
      </c>
      <c r="E1192" s="21" t="s">
        <v>5019</v>
      </c>
      <c r="F1192" s="23">
        <v>1925</v>
      </c>
      <c r="G1192" s="24">
        <v>23100</v>
      </c>
      <c r="H1192" s="25"/>
      <c r="I1192" s="26">
        <v>45373</v>
      </c>
      <c r="J1192" s="27" t="s">
        <v>3884</v>
      </c>
      <c r="K1192" s="9">
        <v>3</v>
      </c>
      <c r="L1192" s="26">
        <v>45369</v>
      </c>
      <c r="M1192" s="29"/>
      <c r="N1192" s="30" t="s">
        <v>33112</v>
      </c>
      <c r="O1192" s="31" t="s">
        <v>52</v>
      </c>
      <c r="P1192" s="32" t="s">
        <v>63</v>
      </c>
      <c r="Q1192" s="66" t="s">
        <v>54</v>
      </c>
      <c r="R1192" s="34" t="s">
        <v>64</v>
      </c>
      <c r="S1192" s="35" t="s">
        <v>33461</v>
      </c>
      <c r="T1192" s="36"/>
      <c r="U1192" s="81" t="s">
        <v>33462</v>
      </c>
      <c r="V1192" s="81" t="s">
        <v>33463</v>
      </c>
      <c r="W1192" s="81" t="s">
        <v>33464</v>
      </c>
      <c r="X1192" s="82">
        <v>1925</v>
      </c>
      <c r="Y1192" s="83">
        <v>24640</v>
      </c>
      <c r="Z1192" s="81" t="s">
        <v>33465</v>
      </c>
      <c r="BH1192" s="85"/>
      <c r="BI1192" s="86"/>
      <c r="BJ1192" s="804"/>
      <c r="BK1192" s="805"/>
      <c r="BL1192" s="687"/>
      <c r="BM1192" s="806"/>
      <c r="BN1192" s="807"/>
      <c r="BO1192" s="808"/>
      <c r="BP1192" s="809"/>
      <c r="BQ1192" s="810"/>
    </row>
    <row r="1193" spans="1:69">
      <c r="A1193" s="20">
        <v>1</v>
      </c>
      <c r="B1193" s="20">
        <v>2</v>
      </c>
      <c r="C1193" s="21" t="s">
        <v>59</v>
      </c>
      <c r="D1193" s="22" t="s">
        <v>5021</v>
      </c>
      <c r="E1193" s="21" t="s">
        <v>5022</v>
      </c>
      <c r="F1193" s="23">
        <v>1925</v>
      </c>
      <c r="G1193" s="24">
        <v>23100</v>
      </c>
      <c r="H1193" s="25"/>
      <c r="I1193" s="26">
        <v>45373</v>
      </c>
      <c r="J1193" s="27">
        <v>46</v>
      </c>
      <c r="K1193" s="28">
        <v>4</v>
      </c>
      <c r="L1193" s="26">
        <v>45369</v>
      </c>
      <c r="M1193" s="29"/>
      <c r="N1193" s="30" t="s">
        <v>604</v>
      </c>
      <c r="O1193" s="31" t="s">
        <v>52</v>
      </c>
      <c r="P1193" s="32" t="s">
        <v>63</v>
      </c>
      <c r="Q1193" s="66" t="s">
        <v>54</v>
      </c>
      <c r="R1193" s="34" t="s">
        <v>64</v>
      </c>
      <c r="S1193" s="35" t="s">
        <v>5023</v>
      </c>
      <c r="T1193" s="36"/>
      <c r="U1193" s="81" t="s">
        <v>23345</v>
      </c>
      <c r="V1193" s="81" t="s">
        <v>33309</v>
      </c>
      <c r="W1193" s="81" t="s">
        <v>33466</v>
      </c>
      <c r="X1193" s="82">
        <v>1925</v>
      </c>
      <c r="Y1193" s="83">
        <v>24640</v>
      </c>
      <c r="Z1193" s="81" t="s">
        <v>23325</v>
      </c>
      <c r="BH1193" s="85"/>
      <c r="BI1193" s="86"/>
      <c r="BJ1193" s="804"/>
      <c r="BK1193" s="805"/>
      <c r="BL1193" s="687"/>
      <c r="BM1193" s="806"/>
      <c r="BN1193" s="807"/>
      <c r="BO1193" s="808"/>
      <c r="BP1193" s="809"/>
      <c r="BQ1193" s="810"/>
    </row>
    <row r="1194" spans="1:69">
      <c r="A1194" s="20">
        <v>1</v>
      </c>
      <c r="B1194" s="20">
        <v>11</v>
      </c>
      <c r="C1194" s="21" t="s">
        <v>78</v>
      </c>
      <c r="D1194" s="22" t="s">
        <v>5024</v>
      </c>
      <c r="E1194" s="21" t="s">
        <v>5025</v>
      </c>
      <c r="F1194" s="23">
        <v>1958</v>
      </c>
      <c r="G1194" s="24">
        <v>23496</v>
      </c>
      <c r="H1194" s="25"/>
      <c r="I1194" s="26">
        <v>45373</v>
      </c>
      <c r="J1194" s="133">
        <v>33</v>
      </c>
      <c r="K1194" s="28">
        <v>2</v>
      </c>
      <c r="L1194" s="26">
        <v>45369</v>
      </c>
      <c r="M1194" s="29" t="s">
        <v>176</v>
      </c>
      <c r="N1194" s="30" t="s">
        <v>173</v>
      </c>
      <c r="O1194" s="31" t="s">
        <v>52</v>
      </c>
      <c r="P1194" s="21" t="s">
        <v>74</v>
      </c>
      <c r="Q1194" s="66" t="s">
        <v>54</v>
      </c>
      <c r="R1194" s="34" t="s">
        <v>55</v>
      </c>
      <c r="S1194" s="35" t="s">
        <v>5026</v>
      </c>
      <c r="T1194" s="36"/>
      <c r="U1194" s="81" t="s">
        <v>5024</v>
      </c>
      <c r="V1194" s="81" t="s">
        <v>5027</v>
      </c>
      <c r="W1194" s="81" t="s">
        <v>5028</v>
      </c>
      <c r="X1194" s="82">
        <v>1958</v>
      </c>
      <c r="Y1194" s="83">
        <v>24553.32</v>
      </c>
      <c r="Z1194" s="81" t="s">
        <v>5014</v>
      </c>
      <c r="BH1194" s="85"/>
      <c r="BI1194" s="86"/>
      <c r="BJ1194" s="804"/>
      <c r="BK1194" s="805"/>
      <c r="BL1194" s="687"/>
      <c r="BM1194" s="806"/>
      <c r="BN1194" s="807"/>
      <c r="BO1194" s="85"/>
      <c r="BP1194" s="809"/>
      <c r="BQ1194" s="810"/>
    </row>
    <row r="1195" spans="1:69">
      <c r="A1195" s="20"/>
      <c r="B1195" s="20">
        <v>1</v>
      </c>
      <c r="C1195" s="21" t="s">
        <v>145</v>
      </c>
      <c r="D1195" s="22" t="s">
        <v>5029</v>
      </c>
      <c r="E1195" s="21" t="s">
        <v>5030</v>
      </c>
      <c r="F1195" s="23">
        <v>1980</v>
      </c>
      <c r="G1195" s="24">
        <v>23760</v>
      </c>
      <c r="H1195" s="25"/>
      <c r="I1195" s="26">
        <v>45376</v>
      </c>
      <c r="J1195" s="27" t="s">
        <v>5031</v>
      </c>
      <c r="K1195" s="28">
        <v>2</v>
      </c>
      <c r="L1195" s="26">
        <v>45373</v>
      </c>
      <c r="M1195" s="29"/>
      <c r="N1195" s="30" t="s">
        <v>312</v>
      </c>
      <c r="O1195" s="31" t="s">
        <v>52</v>
      </c>
      <c r="P1195" s="32" t="s">
        <v>186</v>
      </c>
      <c r="Q1195" s="33" t="s">
        <v>54</v>
      </c>
      <c r="R1195" s="34" t="s">
        <v>55</v>
      </c>
      <c r="S1195" s="35" t="s">
        <v>5032</v>
      </c>
      <c r="T1195" s="36"/>
      <c r="U1195" s="81" t="s">
        <v>33467</v>
      </c>
      <c r="V1195" s="81" t="s">
        <v>33468</v>
      </c>
      <c r="W1195" s="81" t="s">
        <v>23359</v>
      </c>
      <c r="X1195" s="82">
        <v>1980</v>
      </c>
      <c r="Y1195" s="83">
        <v>24948</v>
      </c>
      <c r="Z1195" s="81" t="s">
        <v>15324</v>
      </c>
      <c r="BH1195" s="85"/>
      <c r="BI1195" s="86"/>
      <c r="BJ1195" s="804"/>
      <c r="BK1195" s="805"/>
      <c r="BL1195" s="687"/>
      <c r="BM1195" s="806"/>
      <c r="BN1195" s="807"/>
      <c r="BO1195" s="808"/>
      <c r="BP1195" s="809"/>
      <c r="BQ1195" s="810"/>
    </row>
    <row r="1196" spans="1:69">
      <c r="A1196" s="20"/>
      <c r="B1196" s="20">
        <v>2</v>
      </c>
      <c r="C1196" s="21" t="s">
        <v>145</v>
      </c>
      <c r="D1196" s="22" t="s">
        <v>5034</v>
      </c>
      <c r="E1196" s="21" t="s">
        <v>5035</v>
      </c>
      <c r="F1196" s="23">
        <v>1980</v>
      </c>
      <c r="G1196" s="24">
        <v>23760</v>
      </c>
      <c r="H1196" s="25" t="s">
        <v>168</v>
      </c>
      <c r="I1196" s="26">
        <v>45376</v>
      </c>
      <c r="J1196" s="27" t="s">
        <v>1428</v>
      </c>
      <c r="K1196" s="28">
        <v>3</v>
      </c>
      <c r="L1196" s="7">
        <v>45373</v>
      </c>
      <c r="M1196" s="134"/>
      <c r="N1196" s="30" t="s">
        <v>312</v>
      </c>
      <c r="O1196" s="31" t="s">
        <v>52</v>
      </c>
      <c r="P1196" s="21" t="s">
        <v>186</v>
      </c>
      <c r="Q1196" s="33" t="s">
        <v>54</v>
      </c>
      <c r="R1196" s="34" t="s">
        <v>55</v>
      </c>
      <c r="S1196" s="35" t="s">
        <v>5036</v>
      </c>
      <c r="T1196" s="36"/>
      <c r="U1196" s="81" t="s">
        <v>33469</v>
      </c>
      <c r="V1196" s="81" t="s">
        <v>23354</v>
      </c>
      <c r="W1196" s="81" t="s">
        <v>23355</v>
      </c>
      <c r="X1196" s="82">
        <v>1980</v>
      </c>
      <c r="Y1196" s="83">
        <v>24948</v>
      </c>
      <c r="Z1196" s="81" t="s">
        <v>15324</v>
      </c>
      <c r="BH1196" s="85"/>
      <c r="BI1196" s="86"/>
      <c r="BJ1196" s="804"/>
      <c r="BK1196" s="805"/>
      <c r="BL1196" s="687"/>
      <c r="BM1196" s="806"/>
      <c r="BN1196" s="807"/>
      <c r="BO1196" s="85"/>
      <c r="BP1196" s="809"/>
      <c r="BQ1196" s="810"/>
    </row>
    <row r="1197" spans="1:69">
      <c r="A1197" s="20"/>
      <c r="B1197" s="20">
        <v>2</v>
      </c>
      <c r="C1197" s="21" t="s">
        <v>68</v>
      </c>
      <c r="D1197" s="22" t="s">
        <v>5038</v>
      </c>
      <c r="E1197" s="21" t="s">
        <v>5039</v>
      </c>
      <c r="F1197" s="23">
        <v>2300</v>
      </c>
      <c r="G1197" s="24">
        <v>23000</v>
      </c>
      <c r="H1197" s="25"/>
      <c r="I1197" s="26">
        <v>45377</v>
      </c>
      <c r="J1197" s="27" t="s">
        <v>1448</v>
      </c>
      <c r="K1197" s="28">
        <v>4</v>
      </c>
      <c r="L1197" s="26">
        <v>45374</v>
      </c>
      <c r="M1197" s="134"/>
      <c r="N1197" s="30" t="s">
        <v>120</v>
      </c>
      <c r="O1197" s="31" t="s">
        <v>52</v>
      </c>
      <c r="P1197" s="32" t="s">
        <v>121</v>
      </c>
      <c r="Q1197" s="33" t="s">
        <v>84</v>
      </c>
      <c r="R1197" s="34" t="s">
        <v>164</v>
      </c>
      <c r="S1197" s="35" t="s">
        <v>5040</v>
      </c>
      <c r="T1197" s="36"/>
      <c r="U1197" s="81" t="s">
        <v>5038</v>
      </c>
      <c r="V1197" s="81" t="s">
        <v>5041</v>
      </c>
      <c r="W1197" s="81" t="s">
        <v>5042</v>
      </c>
      <c r="X1197" s="82">
        <v>2300</v>
      </c>
      <c r="Y1197" s="83">
        <v>23805</v>
      </c>
      <c r="Z1197" s="81" t="s">
        <v>5043</v>
      </c>
      <c r="BH1197" s="85"/>
      <c r="BI1197" s="86"/>
      <c r="BJ1197" s="804"/>
      <c r="BK1197" s="805"/>
      <c r="BL1197" s="687"/>
      <c r="BM1197" s="806"/>
      <c r="BN1197" s="807"/>
      <c r="BO1197" s="808"/>
      <c r="BP1197" s="809"/>
      <c r="BQ1197" s="810"/>
    </row>
    <row r="1198" spans="1:69">
      <c r="A1198" s="20"/>
      <c r="B1198" s="20">
        <v>3</v>
      </c>
      <c r="C1198" s="21" t="s">
        <v>68</v>
      </c>
      <c r="D1198" s="22" t="s">
        <v>5044</v>
      </c>
      <c r="E1198" s="21" t="s">
        <v>5045</v>
      </c>
      <c r="F1198" s="23">
        <v>1925</v>
      </c>
      <c r="G1198" s="24">
        <v>23100</v>
      </c>
      <c r="H1198" s="25"/>
      <c r="I1198" s="26">
        <v>45377</v>
      </c>
      <c r="J1198" s="824">
        <v>85</v>
      </c>
      <c r="K1198" s="28">
        <v>2</v>
      </c>
      <c r="L1198" s="26">
        <v>45374</v>
      </c>
      <c r="M1198" s="29"/>
      <c r="N1198" s="30" t="s">
        <v>604</v>
      </c>
      <c r="O1198" s="31" t="s">
        <v>52</v>
      </c>
      <c r="P1198" s="32" t="s">
        <v>2247</v>
      </c>
      <c r="Q1198" s="66" t="s">
        <v>54</v>
      </c>
      <c r="R1198" s="34" t="s">
        <v>64</v>
      </c>
      <c r="S1198" s="35" t="s">
        <v>5046</v>
      </c>
      <c r="T1198" s="36"/>
      <c r="U1198" s="81" t="s">
        <v>5044</v>
      </c>
      <c r="V1198" s="81" t="s">
        <v>4062</v>
      </c>
      <c r="W1198" s="81" t="s">
        <v>5047</v>
      </c>
      <c r="X1198" s="82">
        <v>1925</v>
      </c>
      <c r="Y1198" s="83">
        <v>24640</v>
      </c>
      <c r="Z1198" s="81" t="s">
        <v>5043</v>
      </c>
      <c r="BH1198" s="85"/>
      <c r="BI1198" s="86"/>
      <c r="BJ1198" s="804"/>
      <c r="BK1198" s="805"/>
      <c r="BL1198" s="687"/>
      <c r="BM1198" s="806"/>
      <c r="BN1198" s="807"/>
      <c r="BO1198" s="808"/>
      <c r="BP1198" s="809"/>
      <c r="BQ1198" s="810"/>
    </row>
    <row r="1199" spans="1:69">
      <c r="A1199" s="20"/>
      <c r="B1199" s="20">
        <v>4</v>
      </c>
      <c r="C1199" s="21" t="s">
        <v>68</v>
      </c>
      <c r="D1199" s="22" t="s">
        <v>5048</v>
      </c>
      <c r="E1199" s="21" t="s">
        <v>5049</v>
      </c>
      <c r="F1199" s="23">
        <v>1925</v>
      </c>
      <c r="G1199" s="24">
        <v>23100</v>
      </c>
      <c r="H1199" s="25"/>
      <c r="I1199" s="26">
        <v>45377</v>
      </c>
      <c r="J1199" s="27" t="s">
        <v>1455</v>
      </c>
      <c r="K1199" s="28">
        <v>3</v>
      </c>
      <c r="L1199" s="26">
        <v>45374</v>
      </c>
      <c r="M1199" s="29"/>
      <c r="N1199" s="30" t="s">
        <v>604</v>
      </c>
      <c r="O1199" s="31" t="s">
        <v>52</v>
      </c>
      <c r="P1199" s="32" t="s">
        <v>2247</v>
      </c>
      <c r="Q1199" s="66" t="s">
        <v>54</v>
      </c>
      <c r="R1199" s="34" t="s">
        <v>64</v>
      </c>
      <c r="S1199" s="35" t="s">
        <v>5050</v>
      </c>
      <c r="T1199" s="36"/>
      <c r="U1199" s="81" t="s">
        <v>5048</v>
      </c>
      <c r="V1199" s="81" t="s">
        <v>4062</v>
      </c>
      <c r="W1199" s="81" t="s">
        <v>5051</v>
      </c>
      <c r="X1199" s="82">
        <v>1925</v>
      </c>
      <c r="Y1199" s="83">
        <v>24640</v>
      </c>
      <c r="Z1199" s="81" t="s">
        <v>5043</v>
      </c>
      <c r="BH1199" s="85"/>
      <c r="BI1199" s="86"/>
      <c r="BJ1199" s="804"/>
      <c r="BK1199" s="805"/>
      <c r="BL1199" s="687"/>
      <c r="BM1199" s="806"/>
      <c r="BN1199" s="807"/>
      <c r="BO1199" s="808"/>
      <c r="BP1199" s="809"/>
      <c r="BQ1199" s="810"/>
    </row>
    <row r="1200" spans="1:69">
      <c r="A1200" s="20">
        <v>0</v>
      </c>
      <c r="B1200" s="20">
        <v>1</v>
      </c>
      <c r="C1200" s="21" t="s">
        <v>4344</v>
      </c>
      <c r="D1200" s="22" t="s">
        <v>5052</v>
      </c>
      <c r="E1200" s="21" t="s">
        <v>5053</v>
      </c>
      <c r="F1200" s="23">
        <v>1958</v>
      </c>
      <c r="G1200" s="24">
        <v>23496</v>
      </c>
      <c r="H1200" s="25"/>
      <c r="I1200" s="26">
        <v>45378</v>
      </c>
      <c r="J1200" s="27" t="s">
        <v>2803</v>
      </c>
      <c r="K1200" s="28">
        <v>4</v>
      </c>
      <c r="L1200" s="26">
        <v>45373</v>
      </c>
      <c r="M1200" s="29"/>
      <c r="N1200" s="30" t="s">
        <v>173</v>
      </c>
      <c r="O1200" s="31" t="s">
        <v>52</v>
      </c>
      <c r="P1200" s="32" t="s">
        <v>74</v>
      </c>
      <c r="Q1200" s="66" t="s">
        <v>54</v>
      </c>
      <c r="R1200" s="34" t="s">
        <v>55</v>
      </c>
      <c r="S1200" s="35" t="s">
        <v>5054</v>
      </c>
      <c r="T1200" s="36"/>
      <c r="U1200" s="81" t="s">
        <v>33470</v>
      </c>
      <c r="V1200" s="81" t="s">
        <v>33468</v>
      </c>
      <c r="W1200" s="81" t="s">
        <v>33471</v>
      </c>
      <c r="X1200" s="82">
        <v>1958</v>
      </c>
      <c r="Y1200" s="83">
        <v>24553.32</v>
      </c>
      <c r="Z1200" s="81" t="s">
        <v>15324</v>
      </c>
      <c r="BH1200" s="85"/>
      <c r="BI1200" s="86"/>
      <c r="BJ1200" s="804"/>
      <c r="BK1200" s="805"/>
      <c r="BL1200" s="687"/>
      <c r="BM1200" s="806"/>
      <c r="BN1200" s="807"/>
      <c r="BO1200" s="808"/>
      <c r="BP1200" s="809"/>
      <c r="BQ1200" s="810"/>
    </row>
    <row r="1201" spans="1:69">
      <c r="A1201" s="20">
        <v>0</v>
      </c>
      <c r="B1201" s="20">
        <v>2</v>
      </c>
      <c r="C1201" s="21" t="s">
        <v>589</v>
      </c>
      <c r="D1201" s="22" t="s">
        <v>5055</v>
      </c>
      <c r="E1201" s="21" t="s">
        <v>5056</v>
      </c>
      <c r="F1201" s="23">
        <v>1958</v>
      </c>
      <c r="G1201" s="24">
        <v>23496</v>
      </c>
      <c r="H1201" s="25"/>
      <c r="I1201" s="26">
        <v>45378</v>
      </c>
      <c r="J1201" s="27" t="s">
        <v>1467</v>
      </c>
      <c r="K1201" s="28">
        <v>3</v>
      </c>
      <c r="L1201" s="26">
        <v>45375</v>
      </c>
      <c r="M1201" s="134" t="s">
        <v>151</v>
      </c>
      <c r="N1201" s="30" t="s">
        <v>152</v>
      </c>
      <c r="O1201" s="31" t="s">
        <v>52</v>
      </c>
      <c r="P1201" s="32" t="s">
        <v>153</v>
      </c>
      <c r="Q1201" s="66"/>
      <c r="R1201" s="34" t="s">
        <v>55</v>
      </c>
      <c r="S1201" s="35" t="s">
        <v>5057</v>
      </c>
      <c r="T1201" s="36"/>
      <c r="U1201" s="81" t="s">
        <v>33472</v>
      </c>
      <c r="V1201" s="81" t="s">
        <v>33473</v>
      </c>
      <c r="W1201" s="81" t="s">
        <v>33474</v>
      </c>
      <c r="X1201" s="82">
        <v>1958</v>
      </c>
      <c r="Y1201" s="83">
        <v>24492.62</v>
      </c>
      <c r="Z1201" s="81" t="s">
        <v>33475</v>
      </c>
      <c r="BH1201" s="85"/>
      <c r="BI1201" s="86"/>
      <c r="BJ1201" s="804"/>
      <c r="BK1201" s="805"/>
      <c r="BL1201" s="687"/>
      <c r="BM1201" s="806"/>
      <c r="BN1201" s="807"/>
      <c r="BO1201" s="808"/>
      <c r="BP1201" s="809"/>
      <c r="BQ1201" s="810"/>
    </row>
    <row r="1202" spans="1:69">
      <c r="A1202" s="1">
        <v>0</v>
      </c>
      <c r="B1202" s="20">
        <v>3</v>
      </c>
      <c r="C1202" s="2" t="s">
        <v>68</v>
      </c>
      <c r="D1202" s="3" t="s">
        <v>5058</v>
      </c>
      <c r="E1202" s="2" t="s">
        <v>5059</v>
      </c>
      <c r="F1202" s="4">
        <v>1958</v>
      </c>
      <c r="G1202" s="5">
        <v>23496</v>
      </c>
      <c r="H1202" s="6"/>
      <c r="I1202" s="26">
        <v>45378</v>
      </c>
      <c r="J1202" s="76">
        <v>47</v>
      </c>
      <c r="K1202" s="9">
        <v>2</v>
      </c>
      <c r="L1202" s="26">
        <v>45376</v>
      </c>
      <c r="M1202" s="10" t="s">
        <v>72</v>
      </c>
      <c r="N1202" s="11" t="s">
        <v>177</v>
      </c>
      <c r="O1202" s="31" t="s">
        <v>52</v>
      </c>
      <c r="P1202" s="32" t="s">
        <v>74</v>
      </c>
      <c r="Q1202" s="49" t="s">
        <v>54</v>
      </c>
      <c r="R1202" s="34" t="s">
        <v>55</v>
      </c>
      <c r="S1202" s="14" t="s">
        <v>5060</v>
      </c>
      <c r="T1202" s="15"/>
      <c r="U1202" s="81" t="s">
        <v>23373</v>
      </c>
      <c r="V1202" s="81" t="s">
        <v>23371</v>
      </c>
      <c r="W1202" s="81" t="s">
        <v>33476</v>
      </c>
      <c r="X1202" s="82">
        <v>1958</v>
      </c>
      <c r="Y1202" s="83">
        <v>24583.24</v>
      </c>
      <c r="Z1202" s="81" t="s">
        <v>33475</v>
      </c>
      <c r="BH1202" s="825"/>
      <c r="BI1202" s="232"/>
      <c r="BJ1202" s="796"/>
      <c r="BK1202" s="797"/>
      <c r="BL1202" s="687"/>
      <c r="BM1202" s="799"/>
      <c r="BN1202" s="807"/>
      <c r="BO1202" s="808"/>
      <c r="BP1202" s="802"/>
      <c r="BQ1202" s="810"/>
    </row>
    <row r="1203" spans="1:69">
      <c r="A1203" s="20">
        <v>0</v>
      </c>
      <c r="B1203" s="20">
        <v>4</v>
      </c>
      <c r="C1203" s="21" t="s">
        <v>68</v>
      </c>
      <c r="D1203" s="22" t="s">
        <v>5061</v>
      </c>
      <c r="E1203" s="21" t="s">
        <v>5062</v>
      </c>
      <c r="F1203" s="23">
        <v>1958</v>
      </c>
      <c r="G1203" s="24">
        <v>23496</v>
      </c>
      <c r="H1203" s="25"/>
      <c r="I1203" s="26">
        <v>45378</v>
      </c>
      <c r="J1203" s="824">
        <v>56</v>
      </c>
      <c r="K1203" s="28">
        <v>4</v>
      </c>
      <c r="L1203" s="26">
        <v>45377</v>
      </c>
      <c r="M1203" s="29" t="s">
        <v>72</v>
      </c>
      <c r="N1203" s="30" t="s">
        <v>73</v>
      </c>
      <c r="O1203" s="31" t="s">
        <v>52</v>
      </c>
      <c r="P1203" s="32" t="s">
        <v>74</v>
      </c>
      <c r="Q1203" s="33" t="s">
        <v>54</v>
      </c>
      <c r="R1203" s="34" t="s">
        <v>55</v>
      </c>
      <c r="S1203" s="35" t="s">
        <v>5063</v>
      </c>
      <c r="T1203" s="36"/>
      <c r="U1203" s="81" t="s">
        <v>5061</v>
      </c>
      <c r="V1203" s="81" t="s">
        <v>5064</v>
      </c>
      <c r="W1203" s="81" t="s">
        <v>5065</v>
      </c>
      <c r="X1203" s="82">
        <v>1958</v>
      </c>
      <c r="Y1203" s="83">
        <v>24728.71</v>
      </c>
      <c r="Z1203" s="81" t="s">
        <v>5066</v>
      </c>
      <c r="BH1203" s="85"/>
      <c r="BI1203" s="86"/>
      <c r="BJ1203" s="804"/>
      <c r="BK1203" s="805"/>
      <c r="BL1203" s="687"/>
      <c r="BM1203" s="806"/>
      <c r="BN1203" s="807"/>
      <c r="BO1203" s="808"/>
      <c r="BP1203" s="809"/>
      <c r="BQ1203" s="810"/>
    </row>
    <row r="1204" spans="1:69">
      <c r="A1204" s="20">
        <v>0</v>
      </c>
      <c r="B1204" s="20">
        <v>5</v>
      </c>
      <c r="C1204" s="21" t="s">
        <v>402</v>
      </c>
      <c r="D1204" s="22" t="s">
        <v>5067</v>
      </c>
      <c r="E1204" s="21" t="s">
        <v>5068</v>
      </c>
      <c r="F1204" s="23">
        <v>1916</v>
      </c>
      <c r="G1204" s="24">
        <v>22992</v>
      </c>
      <c r="H1204" s="25"/>
      <c r="I1204" s="26">
        <v>45378</v>
      </c>
      <c r="J1204" s="27">
        <v>150</v>
      </c>
      <c r="K1204" s="28">
        <v>3</v>
      </c>
      <c r="L1204" s="26">
        <v>45377</v>
      </c>
      <c r="M1204" s="29"/>
      <c r="N1204" s="30" t="s">
        <v>406</v>
      </c>
      <c r="O1204" s="31" t="s">
        <v>52</v>
      </c>
      <c r="P1204" s="32" t="s">
        <v>407</v>
      </c>
      <c r="Q1204" s="33" t="s">
        <v>84</v>
      </c>
      <c r="R1204" s="34" t="s">
        <v>55</v>
      </c>
      <c r="S1204" s="35" t="s">
        <v>4932</v>
      </c>
      <c r="T1204" s="36"/>
      <c r="U1204" s="81" t="s">
        <v>5067</v>
      </c>
      <c r="V1204" s="81" t="s">
        <v>5069</v>
      </c>
      <c r="W1204" s="81" t="s">
        <v>5070</v>
      </c>
      <c r="X1204" s="82">
        <v>1916</v>
      </c>
      <c r="Y1204" s="83">
        <v>24509.47</v>
      </c>
      <c r="Z1204" s="81" t="s">
        <v>5066</v>
      </c>
      <c r="BH1204" s="85"/>
      <c r="BI1204" s="86"/>
      <c r="BJ1204" s="804"/>
      <c r="BK1204" s="805"/>
      <c r="BL1204" s="687"/>
      <c r="BM1204" s="806"/>
      <c r="BN1204" s="807"/>
      <c r="BO1204" s="808"/>
      <c r="BP1204" s="809"/>
      <c r="BQ1204" s="810"/>
    </row>
    <row r="1205" spans="1:69">
      <c r="A1205" s="20">
        <v>0</v>
      </c>
      <c r="B1205" s="20">
        <v>6</v>
      </c>
      <c r="C1205" s="21" t="s">
        <v>402</v>
      </c>
      <c r="D1205" s="22" t="s">
        <v>5071</v>
      </c>
      <c r="E1205" s="21" t="s">
        <v>5072</v>
      </c>
      <c r="F1205" s="23">
        <v>1916</v>
      </c>
      <c r="G1205" s="24">
        <v>22992</v>
      </c>
      <c r="H1205" s="25"/>
      <c r="I1205" s="26">
        <v>45378</v>
      </c>
      <c r="J1205" s="76" t="s">
        <v>1493</v>
      </c>
      <c r="K1205" s="28">
        <v>2</v>
      </c>
      <c r="L1205" s="26">
        <v>45377</v>
      </c>
      <c r="M1205" s="29"/>
      <c r="N1205" s="11" t="s">
        <v>640</v>
      </c>
      <c r="O1205" s="31" t="s">
        <v>52</v>
      </c>
      <c r="P1205" s="32" t="s">
        <v>407</v>
      </c>
      <c r="Q1205" s="33" t="s">
        <v>84</v>
      </c>
      <c r="R1205" s="34" t="s">
        <v>55</v>
      </c>
      <c r="S1205" s="35" t="s">
        <v>5073</v>
      </c>
      <c r="T1205" s="36"/>
      <c r="U1205" s="81" t="s">
        <v>5071</v>
      </c>
      <c r="V1205" s="81" t="s">
        <v>5064</v>
      </c>
      <c r="W1205" s="81" t="s">
        <v>5074</v>
      </c>
      <c r="X1205" s="82">
        <v>1916</v>
      </c>
      <c r="Y1205" s="83">
        <v>24404.84</v>
      </c>
      <c r="Z1205" s="81" t="s">
        <v>5066</v>
      </c>
      <c r="BH1205" s="85"/>
      <c r="BI1205" s="86"/>
      <c r="BJ1205" s="804"/>
      <c r="BK1205" s="805"/>
      <c r="BL1205" s="687"/>
      <c r="BM1205" s="799"/>
      <c r="BN1205" s="807"/>
      <c r="BO1205" s="808"/>
      <c r="BP1205" s="809"/>
      <c r="BQ1205" s="810"/>
    </row>
    <row r="1206" spans="1:69">
      <c r="A1206" s="20">
        <v>1</v>
      </c>
      <c r="B1206" s="20">
        <v>1</v>
      </c>
      <c r="C1206" s="21" t="s">
        <v>4344</v>
      </c>
      <c r="D1206" s="22" t="s">
        <v>5075</v>
      </c>
      <c r="E1206" s="21" t="s">
        <v>5076</v>
      </c>
      <c r="F1206" s="23">
        <v>1980</v>
      </c>
      <c r="G1206" s="24">
        <v>23760</v>
      </c>
      <c r="H1206" s="25"/>
      <c r="I1206" s="26">
        <v>45379</v>
      </c>
      <c r="J1206" s="27" t="s">
        <v>5077</v>
      </c>
      <c r="K1206" s="28">
        <v>4</v>
      </c>
      <c r="L1206" s="26">
        <v>45377</v>
      </c>
      <c r="M1206" s="29"/>
      <c r="N1206" s="30" t="s">
        <v>263</v>
      </c>
      <c r="O1206" s="31" t="s">
        <v>52</v>
      </c>
      <c r="P1206" s="32" t="s">
        <v>186</v>
      </c>
      <c r="Q1206" s="66" t="s">
        <v>54</v>
      </c>
      <c r="R1206" s="34" t="s">
        <v>55</v>
      </c>
      <c r="S1206" s="35" t="s">
        <v>5078</v>
      </c>
      <c r="T1206" s="36"/>
      <c r="U1206" s="81" t="s">
        <v>5075</v>
      </c>
      <c r="V1206" s="81" t="s">
        <v>5064</v>
      </c>
      <c r="W1206" s="81" t="s">
        <v>5079</v>
      </c>
      <c r="X1206" s="82">
        <v>1980</v>
      </c>
      <c r="Y1206" s="83">
        <v>24924.240000000002</v>
      </c>
      <c r="Z1206" s="81" t="s">
        <v>5066</v>
      </c>
      <c r="BH1206" s="85"/>
      <c r="BI1206" s="86"/>
      <c r="BJ1206" s="804"/>
      <c r="BK1206" s="805"/>
      <c r="BL1206" s="687"/>
      <c r="BM1206" s="806"/>
      <c r="BN1206" s="807"/>
      <c r="BO1206" s="808"/>
      <c r="BP1206" s="809"/>
      <c r="BQ1206" s="810"/>
    </row>
    <row r="1207" spans="1:69">
      <c r="A1207" s="20">
        <v>1</v>
      </c>
      <c r="B1207" s="20">
        <v>2</v>
      </c>
      <c r="C1207" s="21" t="s">
        <v>48</v>
      </c>
      <c r="D1207" s="22" t="s">
        <v>5080</v>
      </c>
      <c r="E1207" s="21" t="s">
        <v>5081</v>
      </c>
      <c r="F1207" s="23">
        <v>1980</v>
      </c>
      <c r="G1207" s="24">
        <v>23760</v>
      </c>
      <c r="H1207" s="25" t="s">
        <v>168</v>
      </c>
      <c r="I1207" s="26">
        <v>45379</v>
      </c>
      <c r="J1207" s="27" t="s">
        <v>5082</v>
      </c>
      <c r="K1207" s="28">
        <v>3</v>
      </c>
      <c r="L1207" s="26">
        <v>45377</v>
      </c>
      <c r="M1207" s="29"/>
      <c r="N1207" s="30" t="s">
        <v>263</v>
      </c>
      <c r="O1207" s="31" t="s">
        <v>52</v>
      </c>
      <c r="P1207" s="32" t="s">
        <v>53</v>
      </c>
      <c r="Q1207" s="66" t="s">
        <v>54</v>
      </c>
      <c r="R1207" s="34" t="s">
        <v>55</v>
      </c>
      <c r="S1207" s="35" t="s">
        <v>5083</v>
      </c>
      <c r="T1207" s="36"/>
      <c r="U1207" s="81" t="s">
        <v>5080</v>
      </c>
      <c r="V1207" s="81" t="s">
        <v>5064</v>
      </c>
      <c r="W1207" s="81" t="s">
        <v>5084</v>
      </c>
      <c r="X1207" s="82">
        <v>1980</v>
      </c>
      <c r="Y1207" s="83">
        <v>24924.240000000002</v>
      </c>
      <c r="Z1207" s="81" t="s">
        <v>5066</v>
      </c>
      <c r="BH1207" s="85"/>
      <c r="BI1207" s="86"/>
      <c r="BJ1207" s="804"/>
      <c r="BK1207" s="805"/>
      <c r="BL1207" s="687"/>
      <c r="BM1207" s="806"/>
      <c r="BN1207" s="807"/>
      <c r="BO1207" s="808"/>
      <c r="BP1207" s="809"/>
      <c r="BQ1207" s="810"/>
    </row>
    <row r="1208" spans="1:69" ht="22.5">
      <c r="A1208" s="20">
        <v>0</v>
      </c>
      <c r="B1208" s="130" t="s">
        <v>5085</v>
      </c>
      <c r="C1208" s="21" t="s">
        <v>33477</v>
      </c>
      <c r="D1208" s="22" t="s">
        <v>5086</v>
      </c>
      <c r="E1208" s="21" t="s">
        <v>5087</v>
      </c>
      <c r="F1208" s="23">
        <v>901</v>
      </c>
      <c r="G1208" s="24">
        <f>3835.6+18140.3</f>
        <v>21975.899999999998</v>
      </c>
      <c r="H1208" s="25"/>
      <c r="I1208" s="26">
        <v>45380</v>
      </c>
      <c r="J1208" s="27" t="s">
        <v>33478</v>
      </c>
      <c r="K1208" s="28">
        <v>2</v>
      </c>
      <c r="L1208" s="26">
        <v>45376</v>
      </c>
      <c r="M1208" s="29"/>
      <c r="N1208" s="30" t="s">
        <v>33479</v>
      </c>
      <c r="O1208" s="31" t="s">
        <v>33480</v>
      </c>
      <c r="P1208" s="32" t="s">
        <v>33481</v>
      </c>
      <c r="Q1208" s="66" t="s">
        <v>2786</v>
      </c>
      <c r="R1208" s="34" t="s">
        <v>30287</v>
      </c>
      <c r="S1208" s="35" t="s">
        <v>33482</v>
      </c>
      <c r="T1208" s="36"/>
      <c r="U1208" s="81" t="s">
        <v>33483</v>
      </c>
      <c r="V1208" s="81" t="s">
        <v>33484</v>
      </c>
      <c r="W1208" s="81" t="s">
        <v>33485</v>
      </c>
      <c r="X1208" s="82">
        <v>901</v>
      </c>
      <c r="Y1208" s="83">
        <v>22875</v>
      </c>
      <c r="Z1208" s="81" t="s">
        <v>33486</v>
      </c>
      <c r="BH1208" s="85"/>
      <c r="BI1208" s="86"/>
      <c r="BJ1208" s="804"/>
      <c r="BK1208" s="805"/>
      <c r="BL1208" s="687"/>
      <c r="BM1208" s="806"/>
      <c r="BN1208" s="807"/>
      <c r="BO1208" s="808"/>
      <c r="BP1208" s="809"/>
      <c r="BQ1208" s="810"/>
    </row>
    <row r="1209" spans="1:69">
      <c r="A1209" s="20">
        <v>0</v>
      </c>
      <c r="B1209" s="20">
        <v>2</v>
      </c>
      <c r="C1209" s="21" t="s">
        <v>48</v>
      </c>
      <c r="D1209" s="22" t="s">
        <v>5089</v>
      </c>
      <c r="E1209" s="21" t="s">
        <v>5090</v>
      </c>
      <c r="F1209" s="23">
        <v>1980</v>
      </c>
      <c r="G1209" s="24">
        <v>23760</v>
      </c>
      <c r="H1209" s="25" t="s">
        <v>51</v>
      </c>
      <c r="I1209" s="26">
        <v>45380</v>
      </c>
      <c r="J1209" s="27" t="s">
        <v>3988</v>
      </c>
      <c r="K1209" s="28">
        <v>3</v>
      </c>
      <c r="L1209" s="7">
        <v>45377</v>
      </c>
      <c r="M1209" s="29"/>
      <c r="N1209" s="30" t="s">
        <v>263</v>
      </c>
      <c r="O1209" s="31" t="s">
        <v>52</v>
      </c>
      <c r="P1209" s="21" t="s">
        <v>53</v>
      </c>
      <c r="Q1209" s="66" t="s">
        <v>54</v>
      </c>
      <c r="R1209" s="34" t="s">
        <v>55</v>
      </c>
      <c r="S1209" s="35" t="s">
        <v>5091</v>
      </c>
      <c r="T1209" s="36"/>
      <c r="U1209" s="81" t="s">
        <v>33487</v>
      </c>
      <c r="V1209" s="81" t="s">
        <v>33488</v>
      </c>
      <c r="W1209" s="81" t="s">
        <v>33489</v>
      </c>
      <c r="X1209" s="82">
        <v>1980</v>
      </c>
      <c r="Y1209" s="83">
        <v>24924.240000000002</v>
      </c>
      <c r="Z1209" s="81" t="s">
        <v>33490</v>
      </c>
      <c r="BH1209" s="85"/>
      <c r="BI1209" s="86"/>
      <c r="BJ1209" s="804"/>
      <c r="BK1209" s="805"/>
      <c r="BL1209" s="687"/>
      <c r="BM1209" s="806"/>
      <c r="BN1209" s="807"/>
      <c r="BO1209" s="85"/>
      <c r="BP1209" s="809"/>
      <c r="BQ1209" s="810"/>
    </row>
    <row r="1210" spans="1:69">
      <c r="A1210" s="20">
        <v>0</v>
      </c>
      <c r="B1210" s="20">
        <v>3</v>
      </c>
      <c r="C1210" s="21" t="s">
        <v>48</v>
      </c>
      <c r="D1210" s="22" t="s">
        <v>5093</v>
      </c>
      <c r="E1210" s="21" t="s">
        <v>5094</v>
      </c>
      <c r="F1210" s="23">
        <v>1980</v>
      </c>
      <c r="G1210" s="24">
        <v>23760</v>
      </c>
      <c r="H1210" s="25" t="s">
        <v>5095</v>
      </c>
      <c r="I1210" s="26">
        <v>45380</v>
      </c>
      <c r="J1210" s="27" t="s">
        <v>3991</v>
      </c>
      <c r="K1210" s="28">
        <v>4</v>
      </c>
      <c r="L1210" s="26">
        <v>45377</v>
      </c>
      <c r="M1210" s="134"/>
      <c r="N1210" s="30" t="s">
        <v>169</v>
      </c>
      <c r="O1210" s="31" t="s">
        <v>52</v>
      </c>
      <c r="P1210" s="32" t="s">
        <v>53</v>
      </c>
      <c r="Q1210" s="66" t="s">
        <v>54</v>
      </c>
      <c r="R1210" s="34" t="s">
        <v>55</v>
      </c>
      <c r="S1210" s="35" t="s">
        <v>5096</v>
      </c>
      <c r="T1210" s="36"/>
      <c r="U1210" s="81" t="s">
        <v>33491</v>
      </c>
      <c r="V1210" s="81" t="s">
        <v>20514</v>
      </c>
      <c r="W1210" s="81" t="s">
        <v>33492</v>
      </c>
      <c r="X1210" s="82">
        <v>1980</v>
      </c>
      <c r="Y1210" s="83">
        <v>24924.240000000002</v>
      </c>
      <c r="Z1210" s="81" t="s">
        <v>33490</v>
      </c>
      <c r="BH1210" s="85"/>
      <c r="BI1210" s="86"/>
      <c r="BJ1210" s="804"/>
      <c r="BK1210" s="805"/>
      <c r="BL1210" s="687"/>
      <c r="BM1210" s="806"/>
      <c r="BN1210" s="807"/>
      <c r="BO1210" s="808"/>
      <c r="BP1210" s="809"/>
      <c r="BQ1210" s="810"/>
    </row>
    <row r="1211" spans="1:69">
      <c r="A1211" s="20">
        <v>0</v>
      </c>
      <c r="B1211" s="20">
        <v>4</v>
      </c>
      <c r="C1211" s="21" t="s">
        <v>145</v>
      </c>
      <c r="D1211" s="22" t="s">
        <v>5098</v>
      </c>
      <c r="E1211" s="21" t="s">
        <v>5099</v>
      </c>
      <c r="F1211" s="23">
        <v>1958</v>
      </c>
      <c r="G1211" s="24">
        <v>23496</v>
      </c>
      <c r="H1211" s="25"/>
      <c r="I1211" s="26">
        <v>45380</v>
      </c>
      <c r="J1211" s="27" t="s">
        <v>3977</v>
      </c>
      <c r="K1211" s="28">
        <v>3</v>
      </c>
      <c r="L1211" s="26">
        <v>45379</v>
      </c>
      <c r="M1211" s="29"/>
      <c r="N1211" s="30" t="s">
        <v>177</v>
      </c>
      <c r="O1211" s="31" t="s">
        <v>52</v>
      </c>
      <c r="P1211" s="32" t="s">
        <v>74</v>
      </c>
      <c r="Q1211" s="66" t="s">
        <v>54</v>
      </c>
      <c r="R1211" s="34" t="s">
        <v>55</v>
      </c>
      <c r="S1211" s="35" t="s">
        <v>5100</v>
      </c>
      <c r="T1211" s="36"/>
      <c r="U1211" s="81" t="s">
        <v>33493</v>
      </c>
      <c r="V1211" s="81" t="s">
        <v>33494</v>
      </c>
      <c r="W1211" s="81" t="s">
        <v>33495</v>
      </c>
      <c r="X1211" s="82">
        <v>1958</v>
      </c>
      <c r="Y1211" s="83">
        <v>24282.05</v>
      </c>
      <c r="Z1211" s="81" t="s">
        <v>33496</v>
      </c>
      <c r="BH1211" s="85"/>
      <c r="BI1211" s="86"/>
      <c r="BJ1211" s="804"/>
      <c r="BK1211" s="805"/>
      <c r="BL1211" s="687"/>
      <c r="BM1211" s="806"/>
      <c r="BN1211" s="807"/>
      <c r="BO1211" s="808"/>
      <c r="BP1211" s="809"/>
      <c r="BQ1211" s="810"/>
    </row>
    <row r="1212" spans="1:69">
      <c r="A1212" s="20">
        <v>0</v>
      </c>
      <c r="B1212" s="20">
        <v>5</v>
      </c>
      <c r="C1212" s="2" t="s">
        <v>68</v>
      </c>
      <c r="D1212" s="22" t="s">
        <v>5101</v>
      </c>
      <c r="E1212" s="21" t="s">
        <v>5102</v>
      </c>
      <c r="F1212" s="23">
        <v>1958</v>
      </c>
      <c r="G1212" s="24">
        <v>23496</v>
      </c>
      <c r="H1212" s="25"/>
      <c r="I1212" s="26">
        <v>45380</v>
      </c>
      <c r="J1212" s="27" t="s">
        <v>2851</v>
      </c>
      <c r="K1212" s="28">
        <v>4</v>
      </c>
      <c r="L1212" s="26">
        <v>45379</v>
      </c>
      <c r="M1212" s="29" t="s">
        <v>72</v>
      </c>
      <c r="N1212" s="30" t="s">
        <v>177</v>
      </c>
      <c r="O1212" s="31" t="s">
        <v>52</v>
      </c>
      <c r="P1212" s="8" t="s">
        <v>74</v>
      </c>
      <c r="Q1212" s="66" t="s">
        <v>54</v>
      </c>
      <c r="R1212" s="34" t="s">
        <v>55</v>
      </c>
      <c r="S1212" s="35" t="s">
        <v>5103</v>
      </c>
      <c r="T1212" s="36"/>
      <c r="U1212" s="81" t="s">
        <v>33497</v>
      </c>
      <c r="V1212" s="81" t="s">
        <v>33494</v>
      </c>
      <c r="W1212" s="81" t="s">
        <v>33498</v>
      </c>
      <c r="X1212" s="82">
        <v>1958</v>
      </c>
      <c r="Y1212" s="83">
        <v>24583.22</v>
      </c>
      <c r="Z1212" s="81" t="s">
        <v>23385</v>
      </c>
      <c r="BH1212" s="825"/>
      <c r="BI1212" s="86"/>
      <c r="BJ1212" s="804"/>
      <c r="BK1212" s="805"/>
      <c r="BL1212" s="687"/>
      <c r="BM1212" s="806"/>
      <c r="BN1212" s="807"/>
      <c r="BO1212" s="801"/>
      <c r="BP1212" s="809"/>
      <c r="BQ1212" s="810"/>
    </row>
    <row r="1213" spans="1:69" ht="22.5">
      <c r="A1213" s="20">
        <v>0</v>
      </c>
      <c r="B1213" s="20">
        <v>8</v>
      </c>
      <c r="C1213" s="21" t="s">
        <v>59</v>
      </c>
      <c r="D1213" s="22" t="s">
        <v>5105</v>
      </c>
      <c r="E1213" s="116" t="s">
        <v>33499</v>
      </c>
      <c r="F1213" s="23">
        <v>1925</v>
      </c>
      <c r="G1213" s="24">
        <v>23100</v>
      </c>
      <c r="H1213" s="25"/>
      <c r="I1213" s="26">
        <v>45380</v>
      </c>
      <c r="J1213" s="27" t="s">
        <v>2863</v>
      </c>
      <c r="K1213" s="28">
        <v>2</v>
      </c>
      <c r="L1213" s="26">
        <v>45379</v>
      </c>
      <c r="M1213" s="29" t="s">
        <v>31411</v>
      </c>
      <c r="N1213" s="30" t="s">
        <v>62</v>
      </c>
      <c r="O1213" s="31" t="s">
        <v>52</v>
      </c>
      <c r="P1213" s="32" t="s">
        <v>63</v>
      </c>
      <c r="Q1213" s="66" t="s">
        <v>54</v>
      </c>
      <c r="R1213" s="34" t="s">
        <v>64</v>
      </c>
      <c r="S1213" s="35" t="s">
        <v>5106</v>
      </c>
      <c r="T1213" s="36"/>
      <c r="U1213" s="81" t="s">
        <v>5105</v>
      </c>
      <c r="V1213" s="81" t="s">
        <v>5107</v>
      </c>
      <c r="W1213" s="81" t="s">
        <v>5108</v>
      </c>
      <c r="X1213" s="82">
        <v>1925</v>
      </c>
      <c r="Y1213" s="83">
        <v>24640</v>
      </c>
      <c r="Z1213" s="81" t="s">
        <v>5109</v>
      </c>
      <c r="BH1213" s="85"/>
      <c r="BI1213" s="86"/>
      <c r="BJ1213" s="804"/>
      <c r="BK1213" s="805"/>
      <c r="BL1213" s="687"/>
      <c r="BM1213" s="806"/>
      <c r="BN1213" s="807"/>
      <c r="BO1213" s="808"/>
      <c r="BP1213" s="809"/>
      <c r="BQ1213" s="810"/>
    </row>
    <row r="1214" spans="1:69">
      <c r="A1214" s="20">
        <v>0</v>
      </c>
      <c r="B1214" s="20">
        <v>2</v>
      </c>
      <c r="C1214" s="21" t="s">
        <v>126</v>
      </c>
      <c r="D1214" s="22" t="s">
        <v>5110</v>
      </c>
      <c r="E1214" s="21" t="s">
        <v>5111</v>
      </c>
      <c r="F1214" s="23">
        <v>1568</v>
      </c>
      <c r="G1214" s="24">
        <v>23520</v>
      </c>
      <c r="H1214" s="25"/>
      <c r="I1214" s="26">
        <v>45384</v>
      </c>
      <c r="J1214" s="27" t="s">
        <v>1459</v>
      </c>
      <c r="K1214" s="28">
        <v>4</v>
      </c>
      <c r="L1214" s="7">
        <v>45379</v>
      </c>
      <c r="M1214" s="29"/>
      <c r="N1214" s="30" t="s">
        <v>95</v>
      </c>
      <c r="O1214" s="31" t="s">
        <v>52</v>
      </c>
      <c r="P1214" s="32" t="s">
        <v>112</v>
      </c>
      <c r="Q1214" s="66" t="s">
        <v>33229</v>
      </c>
      <c r="R1214" s="34" t="s">
        <v>55</v>
      </c>
      <c r="S1214" s="35" t="s">
        <v>4898</v>
      </c>
      <c r="T1214" s="36"/>
      <c r="U1214" s="81" t="s">
        <v>5110</v>
      </c>
      <c r="V1214" s="81" t="s">
        <v>932</v>
      </c>
      <c r="W1214" s="81" t="s">
        <v>5112</v>
      </c>
      <c r="X1214" s="82">
        <v>1568</v>
      </c>
      <c r="Y1214" s="83">
        <v>24304</v>
      </c>
      <c r="Z1214" s="81" t="s">
        <v>5113</v>
      </c>
      <c r="BH1214" s="85"/>
      <c r="BI1214" s="86"/>
      <c r="BJ1214" s="804"/>
      <c r="BK1214" s="805"/>
      <c r="BL1214" s="687"/>
      <c r="BM1214" s="806"/>
      <c r="BN1214" s="807"/>
      <c r="BO1214" s="808"/>
      <c r="BP1214" s="809"/>
      <c r="BQ1214" s="810"/>
    </row>
    <row r="1215" spans="1:69">
      <c r="A1215" s="20" t="s">
        <v>32433</v>
      </c>
      <c r="B1215" s="20">
        <v>4</v>
      </c>
      <c r="C1215" s="21" t="s">
        <v>68</v>
      </c>
      <c r="D1215" s="114" t="s">
        <v>33500</v>
      </c>
      <c r="E1215" s="21" t="s">
        <v>5114</v>
      </c>
      <c r="F1215" s="23">
        <v>1925</v>
      </c>
      <c r="G1215" s="24">
        <v>23100</v>
      </c>
      <c r="H1215" s="25"/>
      <c r="I1215" s="26">
        <v>45384</v>
      </c>
      <c r="J1215" s="824">
        <v>12</v>
      </c>
      <c r="K1215" s="28">
        <v>2</v>
      </c>
      <c r="L1215" s="26">
        <v>45381</v>
      </c>
      <c r="M1215" s="29"/>
      <c r="N1215" s="30" t="s">
        <v>604</v>
      </c>
      <c r="O1215" s="31" t="s">
        <v>52</v>
      </c>
      <c r="P1215" s="32" t="s">
        <v>2247</v>
      </c>
      <c r="Q1215" s="66" t="s">
        <v>54</v>
      </c>
      <c r="R1215" s="34" t="s">
        <v>64</v>
      </c>
      <c r="S1215" s="35" t="s">
        <v>5115</v>
      </c>
      <c r="T1215" s="36"/>
      <c r="U1215" s="81" t="s">
        <v>5116</v>
      </c>
      <c r="V1215" s="81" t="s">
        <v>3120</v>
      </c>
      <c r="W1215" s="81" t="s">
        <v>5117</v>
      </c>
      <c r="X1215" s="82">
        <v>1925</v>
      </c>
      <c r="Y1215" s="83">
        <v>24640</v>
      </c>
      <c r="Z1215" s="81" t="s">
        <v>5118</v>
      </c>
      <c r="BH1215" s="85"/>
      <c r="BI1215" s="86"/>
      <c r="BJ1215" s="804"/>
      <c r="BK1215" s="805"/>
      <c r="BL1215" s="687"/>
      <c r="BM1215" s="806"/>
      <c r="BN1215" s="807"/>
      <c r="BO1215" s="808"/>
      <c r="BP1215" s="809"/>
      <c r="BQ1215" s="810"/>
    </row>
    <row r="1216" spans="1:69">
      <c r="A1216" s="20">
        <v>1</v>
      </c>
      <c r="B1216" s="20">
        <v>1</v>
      </c>
      <c r="C1216" s="21" t="s">
        <v>4344</v>
      </c>
      <c r="D1216" s="22" t="s">
        <v>5119</v>
      </c>
      <c r="E1216" s="21" t="s">
        <v>5120</v>
      </c>
      <c r="F1216" s="23">
        <v>1980</v>
      </c>
      <c r="G1216" s="24">
        <v>23760</v>
      </c>
      <c r="H1216" s="25"/>
      <c r="I1216" s="26">
        <v>45385</v>
      </c>
      <c r="J1216" s="132" t="s">
        <v>1489</v>
      </c>
      <c r="K1216" s="28">
        <v>3</v>
      </c>
      <c r="L1216" s="26">
        <v>45380</v>
      </c>
      <c r="M1216" s="29"/>
      <c r="N1216" s="30" t="s">
        <v>185</v>
      </c>
      <c r="O1216" s="31" t="s">
        <v>52</v>
      </c>
      <c r="P1216" s="32" t="s">
        <v>186</v>
      </c>
      <c r="Q1216" s="66" t="s">
        <v>54</v>
      </c>
      <c r="R1216" s="34" t="s">
        <v>55</v>
      </c>
      <c r="S1216" s="35" t="s">
        <v>5121</v>
      </c>
      <c r="T1216" s="36"/>
      <c r="U1216" s="81" t="s">
        <v>33501</v>
      </c>
      <c r="V1216" s="81" t="s">
        <v>33068</v>
      </c>
      <c r="W1216" s="81" t="s">
        <v>33502</v>
      </c>
      <c r="X1216" s="82">
        <v>1980</v>
      </c>
      <c r="Y1216" s="83">
        <v>24948</v>
      </c>
      <c r="Z1216" s="81" t="s">
        <v>33503</v>
      </c>
      <c r="BH1216" s="85"/>
      <c r="BI1216" s="86"/>
      <c r="BJ1216" s="804"/>
      <c r="BK1216" s="805"/>
      <c r="BL1216" s="687"/>
      <c r="BM1216" s="806"/>
      <c r="BN1216" s="807"/>
      <c r="BO1216" s="808"/>
      <c r="BP1216" s="809"/>
      <c r="BQ1216" s="810"/>
    </row>
    <row r="1217" spans="1:69">
      <c r="A1217" s="20">
        <v>1</v>
      </c>
      <c r="B1217" s="20">
        <v>2</v>
      </c>
      <c r="C1217" s="21" t="s">
        <v>402</v>
      </c>
      <c r="D1217" s="22" t="s">
        <v>5122</v>
      </c>
      <c r="E1217" s="21" t="s">
        <v>5123</v>
      </c>
      <c r="F1217" s="23">
        <v>1916</v>
      </c>
      <c r="G1217" s="24">
        <v>22992</v>
      </c>
      <c r="H1217" s="25"/>
      <c r="I1217" s="26">
        <v>45385</v>
      </c>
      <c r="J1217" s="27" t="s">
        <v>1463</v>
      </c>
      <c r="K1217" s="28">
        <v>2</v>
      </c>
      <c r="L1217" s="26">
        <v>45383</v>
      </c>
      <c r="M1217" s="29"/>
      <c r="N1217" s="30" t="s">
        <v>406</v>
      </c>
      <c r="O1217" s="31" t="s">
        <v>52</v>
      </c>
      <c r="P1217" s="32" t="s">
        <v>407</v>
      </c>
      <c r="Q1217" s="66" t="s">
        <v>84</v>
      </c>
      <c r="R1217" s="34" t="s">
        <v>55</v>
      </c>
      <c r="S1217" s="35" t="s">
        <v>5124</v>
      </c>
      <c r="T1217" s="36"/>
      <c r="U1217" s="81" t="s">
        <v>33504</v>
      </c>
      <c r="V1217" s="81" t="s">
        <v>33505</v>
      </c>
      <c r="W1217" s="81" t="s">
        <v>33506</v>
      </c>
      <c r="X1217" s="82">
        <v>1916</v>
      </c>
      <c r="Y1217" s="83">
        <v>24509.47</v>
      </c>
      <c r="Z1217" s="81" t="s">
        <v>33507</v>
      </c>
      <c r="BH1217" s="85"/>
      <c r="BI1217" s="86"/>
      <c r="BJ1217" s="804"/>
      <c r="BK1217" s="805"/>
      <c r="BL1217" s="687"/>
      <c r="BM1217" s="806"/>
      <c r="BN1217" s="807"/>
      <c r="BO1217" s="808"/>
      <c r="BP1217" s="809"/>
      <c r="BQ1217" s="810"/>
    </row>
    <row r="1218" spans="1:69">
      <c r="A1218" s="20">
        <v>1</v>
      </c>
      <c r="B1218" s="20">
        <v>3</v>
      </c>
      <c r="C1218" s="21" t="s">
        <v>78</v>
      </c>
      <c r="D1218" s="22" t="s">
        <v>5125</v>
      </c>
      <c r="E1218" s="21" t="s">
        <v>5126</v>
      </c>
      <c r="F1218" s="23">
        <v>1958</v>
      </c>
      <c r="G1218" s="24">
        <v>23496</v>
      </c>
      <c r="H1218" s="25"/>
      <c r="I1218" s="26">
        <v>45385</v>
      </c>
      <c r="J1218" s="824" t="s">
        <v>33508</v>
      </c>
      <c r="K1218" s="28">
        <v>2</v>
      </c>
      <c r="L1218" s="26">
        <v>45384</v>
      </c>
      <c r="M1218" s="134" t="s">
        <v>176</v>
      </c>
      <c r="N1218" s="30" t="s">
        <v>177</v>
      </c>
      <c r="O1218" s="31" t="s">
        <v>52</v>
      </c>
      <c r="P1218" s="32" t="s">
        <v>74</v>
      </c>
      <c r="Q1218" s="66" t="s">
        <v>33199</v>
      </c>
      <c r="R1218" s="34" t="s">
        <v>55</v>
      </c>
      <c r="S1218" s="35" t="s">
        <v>5127</v>
      </c>
      <c r="T1218" s="36"/>
      <c r="U1218" s="81" t="s">
        <v>33509</v>
      </c>
      <c r="V1218" s="81" t="s">
        <v>33510</v>
      </c>
      <c r="W1218" s="81" t="s">
        <v>33511</v>
      </c>
      <c r="X1218" s="82">
        <v>1958</v>
      </c>
      <c r="Y1218" s="83">
        <v>24486.880000000001</v>
      </c>
      <c r="Z1218" s="81" t="s">
        <v>23423</v>
      </c>
      <c r="BH1218" s="85"/>
      <c r="BI1218" s="86"/>
      <c r="BJ1218" s="804"/>
      <c r="BK1218" s="805"/>
      <c r="BL1218" s="687"/>
      <c r="BM1218" s="806"/>
      <c r="BN1218" s="807"/>
      <c r="BO1218" s="808"/>
      <c r="BP1218" s="809"/>
      <c r="BQ1218" s="810"/>
    </row>
    <row r="1219" spans="1:69">
      <c r="A1219" s="20">
        <v>2</v>
      </c>
      <c r="B1219" s="20">
        <v>1</v>
      </c>
      <c r="C1219" s="21" t="s">
        <v>130</v>
      </c>
      <c r="D1219" s="22" t="s">
        <v>5130</v>
      </c>
      <c r="E1219" s="21" t="s">
        <v>5131</v>
      </c>
      <c r="F1219" s="23">
        <v>1960</v>
      </c>
      <c r="G1219" s="24">
        <v>23520</v>
      </c>
      <c r="H1219" s="25"/>
      <c r="I1219" s="26">
        <v>45386</v>
      </c>
      <c r="J1219" s="27" t="s">
        <v>111</v>
      </c>
      <c r="K1219" s="28">
        <v>4</v>
      </c>
      <c r="L1219" s="26">
        <v>45383</v>
      </c>
      <c r="M1219" s="29"/>
      <c r="N1219" s="30" t="s">
        <v>82</v>
      </c>
      <c r="O1219" s="31" t="s">
        <v>52</v>
      </c>
      <c r="P1219" s="32" t="s">
        <v>83</v>
      </c>
      <c r="Q1219" s="66" t="s">
        <v>84</v>
      </c>
      <c r="R1219" s="34" t="s">
        <v>55</v>
      </c>
      <c r="S1219" s="35" t="s">
        <v>5132</v>
      </c>
      <c r="T1219" s="36"/>
      <c r="U1219" s="81" t="s">
        <v>5130</v>
      </c>
      <c r="V1219" s="81" t="s">
        <v>5133</v>
      </c>
      <c r="W1219" s="81" t="s">
        <v>5134</v>
      </c>
      <c r="X1219" s="82">
        <v>1960</v>
      </c>
      <c r="Y1219" s="83">
        <v>24500</v>
      </c>
      <c r="Z1219" s="81" t="s">
        <v>33512</v>
      </c>
      <c r="BH1219" s="85"/>
      <c r="BI1219" s="86"/>
      <c r="BJ1219" s="804"/>
      <c r="BK1219" s="805"/>
      <c r="BL1219" s="687"/>
      <c r="BM1219" s="806"/>
      <c r="BN1219" s="807"/>
      <c r="BO1219" s="808"/>
      <c r="BP1219" s="809"/>
      <c r="BQ1219" s="810"/>
    </row>
    <row r="1220" spans="1:69">
      <c r="A1220" s="1">
        <v>2</v>
      </c>
      <c r="B1220" s="20">
        <v>2</v>
      </c>
      <c r="C1220" s="2" t="s">
        <v>130</v>
      </c>
      <c r="D1220" s="3" t="s">
        <v>5135</v>
      </c>
      <c r="E1220" s="2" t="s">
        <v>5136</v>
      </c>
      <c r="F1220" s="4">
        <v>1568</v>
      </c>
      <c r="G1220" s="5">
        <v>23520</v>
      </c>
      <c r="H1220" s="6"/>
      <c r="I1220" s="26">
        <v>45386</v>
      </c>
      <c r="J1220" s="76" t="s">
        <v>71</v>
      </c>
      <c r="K1220" s="9">
        <v>4</v>
      </c>
      <c r="L1220" s="26">
        <v>45383</v>
      </c>
      <c r="M1220" s="10"/>
      <c r="N1220" s="11" t="s">
        <v>95</v>
      </c>
      <c r="O1220" s="31" t="s">
        <v>52</v>
      </c>
      <c r="P1220" s="32" t="s">
        <v>112</v>
      </c>
      <c r="Q1220" s="49" t="s">
        <v>84</v>
      </c>
      <c r="R1220" s="34" t="s">
        <v>55</v>
      </c>
      <c r="S1220" s="14" t="s">
        <v>5137</v>
      </c>
      <c r="T1220" s="15"/>
      <c r="U1220" s="81" t="s">
        <v>5135</v>
      </c>
      <c r="V1220" s="81" t="s">
        <v>5133</v>
      </c>
      <c r="W1220" s="81" t="s">
        <v>5138</v>
      </c>
      <c r="X1220" s="82">
        <v>1568</v>
      </c>
      <c r="Y1220" s="83">
        <v>24304</v>
      </c>
      <c r="Z1220" s="81" t="s">
        <v>33512</v>
      </c>
      <c r="BH1220" s="825"/>
      <c r="BI1220" s="232"/>
      <c r="BJ1220" s="796"/>
      <c r="BK1220" s="797"/>
      <c r="BL1220" s="687"/>
      <c r="BM1220" s="799"/>
      <c r="BN1220" s="807"/>
      <c r="BO1220" s="808"/>
      <c r="BP1220" s="802"/>
      <c r="BQ1220" s="810"/>
    </row>
    <row r="1221" spans="1:69">
      <c r="A1221" s="20">
        <v>2</v>
      </c>
      <c r="B1221" s="20">
        <v>3</v>
      </c>
      <c r="C1221" s="21" t="s">
        <v>68</v>
      </c>
      <c r="D1221" s="22" t="s">
        <v>5139</v>
      </c>
      <c r="E1221" s="21" t="s">
        <v>5140</v>
      </c>
      <c r="F1221" s="23">
        <v>1912</v>
      </c>
      <c r="G1221" s="24">
        <v>22944</v>
      </c>
      <c r="H1221" s="25"/>
      <c r="I1221" s="26">
        <v>45386</v>
      </c>
      <c r="J1221" s="27">
        <v>42</v>
      </c>
      <c r="K1221" s="28">
        <v>4</v>
      </c>
      <c r="L1221" s="26">
        <v>45384</v>
      </c>
      <c r="M1221" s="134" t="s">
        <v>157</v>
      </c>
      <c r="N1221" s="30" t="s">
        <v>73</v>
      </c>
      <c r="O1221" s="31" t="s">
        <v>52</v>
      </c>
      <c r="P1221" s="32" t="s">
        <v>74</v>
      </c>
      <c r="Q1221" s="33" t="s">
        <v>30276</v>
      </c>
      <c r="R1221" s="34" t="s">
        <v>55</v>
      </c>
      <c r="S1221" s="35" t="s">
        <v>5141</v>
      </c>
      <c r="T1221" s="36"/>
      <c r="U1221" s="81" t="s">
        <v>5139</v>
      </c>
      <c r="V1221" s="81" t="s">
        <v>1598</v>
      </c>
      <c r="W1221" s="81" t="s">
        <v>5142</v>
      </c>
      <c r="X1221" s="82">
        <v>1912</v>
      </c>
      <c r="Y1221" s="83">
        <v>24005.79</v>
      </c>
      <c r="Z1221" s="81" t="s">
        <v>5143</v>
      </c>
      <c r="BH1221" s="85"/>
      <c r="BI1221" s="86"/>
      <c r="BJ1221" s="804"/>
      <c r="BK1221" s="805"/>
      <c r="BL1221" s="687"/>
      <c r="BM1221" s="806"/>
      <c r="BN1221" s="807"/>
      <c r="BO1221" s="808"/>
      <c r="BP1221" s="809"/>
      <c r="BQ1221" s="810"/>
    </row>
    <row r="1222" spans="1:69">
      <c r="A1222" s="1">
        <v>2</v>
      </c>
      <c r="B1222" s="20">
        <v>4</v>
      </c>
      <c r="C1222" s="2" t="s">
        <v>68</v>
      </c>
      <c r="D1222" s="3" t="s">
        <v>5144</v>
      </c>
      <c r="E1222" s="135" t="s">
        <v>5145</v>
      </c>
      <c r="F1222" s="4">
        <v>1958</v>
      </c>
      <c r="G1222" s="5">
        <v>23496</v>
      </c>
      <c r="H1222" s="6"/>
      <c r="I1222" s="26">
        <v>45386</v>
      </c>
      <c r="J1222" s="27" t="s">
        <v>5146</v>
      </c>
      <c r="K1222" s="28">
        <v>3</v>
      </c>
      <c r="L1222" s="7">
        <v>45384</v>
      </c>
      <c r="M1222" s="10" t="s">
        <v>72</v>
      </c>
      <c r="N1222" s="11" t="s">
        <v>288</v>
      </c>
      <c r="O1222" s="12" t="s">
        <v>52</v>
      </c>
      <c r="P1222" s="8" t="s">
        <v>74</v>
      </c>
      <c r="Q1222" s="66" t="s">
        <v>54</v>
      </c>
      <c r="R1222" s="13" t="s">
        <v>55</v>
      </c>
      <c r="S1222" s="14" t="s">
        <v>5147</v>
      </c>
      <c r="T1222" s="15"/>
      <c r="U1222" s="81" t="s">
        <v>5144</v>
      </c>
      <c r="V1222" s="81" t="s">
        <v>1598</v>
      </c>
      <c r="W1222" s="81" t="s">
        <v>5148</v>
      </c>
      <c r="X1222" s="82">
        <v>1958</v>
      </c>
      <c r="Y1222" s="83">
        <v>24563.17</v>
      </c>
      <c r="Z1222" s="81" t="s">
        <v>5143</v>
      </c>
      <c r="BH1222" s="825"/>
      <c r="BI1222" s="232"/>
      <c r="BJ1222" s="796"/>
      <c r="BK1222" s="797"/>
      <c r="BL1222" s="687"/>
      <c r="BM1222" s="799"/>
      <c r="BN1222" s="800"/>
      <c r="BO1222" s="801"/>
      <c r="BP1222" s="809"/>
      <c r="BQ1222" s="803"/>
    </row>
    <row r="1223" spans="1:69">
      <c r="A1223" s="20">
        <v>2</v>
      </c>
      <c r="B1223" s="20">
        <v>5</v>
      </c>
      <c r="C1223" s="21" t="s">
        <v>78</v>
      </c>
      <c r="D1223" s="22" t="s">
        <v>5149</v>
      </c>
      <c r="E1223" s="21" t="s">
        <v>5150</v>
      </c>
      <c r="F1223" s="23">
        <v>1958</v>
      </c>
      <c r="G1223" s="24">
        <v>23496</v>
      </c>
      <c r="H1223" s="25"/>
      <c r="I1223" s="26">
        <v>45386</v>
      </c>
      <c r="J1223" s="27" t="s">
        <v>33513</v>
      </c>
      <c r="K1223" s="28">
        <v>2</v>
      </c>
      <c r="L1223" s="26">
        <v>45384</v>
      </c>
      <c r="M1223" s="29" t="s">
        <v>176</v>
      </c>
      <c r="N1223" s="30" t="s">
        <v>177</v>
      </c>
      <c r="O1223" s="31" t="s">
        <v>52</v>
      </c>
      <c r="P1223" s="32" t="s">
        <v>74</v>
      </c>
      <c r="Q1223" s="66" t="s">
        <v>30276</v>
      </c>
      <c r="R1223" s="34" t="s">
        <v>55</v>
      </c>
      <c r="S1223" s="35" t="s">
        <v>5121</v>
      </c>
      <c r="T1223" s="36"/>
      <c r="U1223" s="81" t="s">
        <v>23432</v>
      </c>
      <c r="V1223" s="81" t="s">
        <v>33510</v>
      </c>
      <c r="W1223" s="81" t="s">
        <v>33514</v>
      </c>
      <c r="X1223" s="82">
        <v>1958</v>
      </c>
      <c r="Y1223" s="83">
        <v>24486.880000000001</v>
      </c>
      <c r="Z1223" s="81" t="s">
        <v>23423</v>
      </c>
      <c r="BH1223" s="85"/>
      <c r="BI1223" s="86"/>
      <c r="BJ1223" s="804"/>
      <c r="BK1223" s="805"/>
      <c r="BL1223" s="687"/>
      <c r="BM1223" s="806"/>
      <c r="BN1223" s="807"/>
      <c r="BO1223" s="808"/>
      <c r="BP1223" s="809"/>
      <c r="BQ1223" s="810"/>
    </row>
    <row r="1224" spans="1:69">
      <c r="A1224" s="20">
        <v>2</v>
      </c>
      <c r="B1224" s="20">
        <v>6</v>
      </c>
      <c r="C1224" s="2" t="s">
        <v>402</v>
      </c>
      <c r="D1224" s="22" t="s">
        <v>5151</v>
      </c>
      <c r="E1224" s="2" t="s">
        <v>5152</v>
      </c>
      <c r="F1224" s="4">
        <v>1916</v>
      </c>
      <c r="G1224" s="5">
        <v>22992</v>
      </c>
      <c r="H1224" s="6"/>
      <c r="I1224" s="26">
        <v>45386</v>
      </c>
      <c r="J1224" s="43" t="s">
        <v>81</v>
      </c>
      <c r="K1224" s="28">
        <v>3</v>
      </c>
      <c r="L1224" s="7">
        <v>45384</v>
      </c>
      <c r="M1224" s="44"/>
      <c r="N1224" s="11" t="s">
        <v>406</v>
      </c>
      <c r="O1224" s="12" t="s">
        <v>52</v>
      </c>
      <c r="P1224" s="8" t="s">
        <v>407</v>
      </c>
      <c r="Q1224" s="66" t="s">
        <v>84</v>
      </c>
      <c r="R1224" s="13" t="s">
        <v>55</v>
      </c>
      <c r="S1224" s="14" t="s">
        <v>4932</v>
      </c>
      <c r="T1224" s="15"/>
      <c r="U1224" s="81" t="s">
        <v>23448</v>
      </c>
      <c r="V1224" s="81" t="s">
        <v>33510</v>
      </c>
      <c r="W1224" s="81" t="s">
        <v>33515</v>
      </c>
      <c r="X1224" s="82">
        <v>1916</v>
      </c>
      <c r="Y1224" s="83">
        <v>24509.47</v>
      </c>
      <c r="Z1224" s="81" t="s">
        <v>33516</v>
      </c>
      <c r="BH1224" s="825"/>
      <c r="BI1224" s="86"/>
      <c r="BJ1224" s="796"/>
      <c r="BK1224" s="797"/>
      <c r="BL1224" s="687"/>
      <c r="BM1224" s="799"/>
      <c r="BN1224" s="800"/>
      <c r="BO1224" s="801"/>
      <c r="BP1224" s="809"/>
      <c r="BQ1224" s="803"/>
    </row>
    <row r="1225" spans="1:69">
      <c r="A1225" s="20">
        <v>2</v>
      </c>
      <c r="B1225" s="20">
        <v>7</v>
      </c>
      <c r="C1225" s="21" t="s">
        <v>402</v>
      </c>
      <c r="D1225" s="22" t="s">
        <v>5153</v>
      </c>
      <c r="E1225" s="136" t="s">
        <v>5154</v>
      </c>
      <c r="F1225" s="23">
        <v>1916</v>
      </c>
      <c r="G1225" s="24">
        <v>22992</v>
      </c>
      <c r="H1225" s="25"/>
      <c r="I1225" s="26">
        <v>45386</v>
      </c>
      <c r="J1225" s="27" t="s">
        <v>30418</v>
      </c>
      <c r="K1225" s="28">
        <v>2</v>
      </c>
      <c r="L1225" s="26">
        <v>45384</v>
      </c>
      <c r="M1225" s="29"/>
      <c r="N1225" s="30" t="s">
        <v>640</v>
      </c>
      <c r="O1225" s="31" t="s">
        <v>52</v>
      </c>
      <c r="P1225" s="32" t="s">
        <v>407</v>
      </c>
      <c r="Q1225" s="66" t="s">
        <v>84</v>
      </c>
      <c r="R1225" s="34" t="s">
        <v>55</v>
      </c>
      <c r="S1225" s="35" t="s">
        <v>5155</v>
      </c>
      <c r="T1225" s="36"/>
      <c r="U1225" s="81" t="s">
        <v>23433</v>
      </c>
      <c r="V1225" s="81" t="s">
        <v>33510</v>
      </c>
      <c r="W1225" s="81" t="s">
        <v>33517</v>
      </c>
      <c r="X1225" s="82">
        <v>1916</v>
      </c>
      <c r="Y1225" s="83">
        <v>24423.72</v>
      </c>
      <c r="Z1225" s="81" t="s">
        <v>23423</v>
      </c>
      <c r="BH1225" s="85"/>
      <c r="BI1225" s="86"/>
      <c r="BJ1225" s="804"/>
      <c r="BK1225" s="805"/>
      <c r="BL1225" s="687"/>
      <c r="BM1225" s="806"/>
      <c r="BN1225" s="807"/>
      <c r="BO1225" s="808"/>
      <c r="BP1225" s="809"/>
      <c r="BQ1225" s="810"/>
    </row>
    <row r="1226" spans="1:69">
      <c r="A1226" s="20">
        <v>2</v>
      </c>
      <c r="B1226" s="20">
        <v>8</v>
      </c>
      <c r="C1226" s="2" t="s">
        <v>402</v>
      </c>
      <c r="D1226" s="22" t="s">
        <v>5156</v>
      </c>
      <c r="E1226" s="136" t="s">
        <v>5157</v>
      </c>
      <c r="F1226" s="23">
        <v>1916</v>
      </c>
      <c r="G1226" s="24">
        <v>22992</v>
      </c>
      <c r="H1226" s="25"/>
      <c r="I1226" s="26">
        <v>45386</v>
      </c>
      <c r="J1226" s="27" t="s">
        <v>30288</v>
      </c>
      <c r="K1226" s="28">
        <v>2</v>
      </c>
      <c r="L1226" s="26">
        <v>45384</v>
      </c>
      <c r="M1226" s="29"/>
      <c r="N1226" s="30" t="s">
        <v>640</v>
      </c>
      <c r="O1226" s="31" t="s">
        <v>52</v>
      </c>
      <c r="P1226" s="21" t="s">
        <v>407</v>
      </c>
      <c r="Q1226" s="66" t="s">
        <v>84</v>
      </c>
      <c r="R1226" s="34" t="s">
        <v>55</v>
      </c>
      <c r="S1226" s="35" t="s">
        <v>5158</v>
      </c>
      <c r="T1226" s="36"/>
      <c r="U1226" s="81" t="s">
        <v>33518</v>
      </c>
      <c r="V1226" s="81" t="s">
        <v>33510</v>
      </c>
      <c r="W1226" s="81" t="s">
        <v>33519</v>
      </c>
      <c r="X1226" s="82">
        <v>1916</v>
      </c>
      <c r="Y1226" s="83">
        <v>24442.5</v>
      </c>
      <c r="Z1226" s="81" t="s">
        <v>23423</v>
      </c>
      <c r="BH1226" s="825"/>
      <c r="BI1226" s="86"/>
      <c r="BJ1226" s="804"/>
      <c r="BK1226" s="805"/>
      <c r="BL1226" s="687"/>
      <c r="BM1226" s="806"/>
      <c r="BN1226" s="807"/>
      <c r="BO1226" s="85"/>
      <c r="BP1226" s="809"/>
      <c r="BQ1226" s="810"/>
    </row>
    <row r="1227" spans="1:69">
      <c r="A1227" s="20">
        <v>2</v>
      </c>
      <c r="B1227" s="20">
        <v>9</v>
      </c>
      <c r="C1227" s="21" t="s">
        <v>402</v>
      </c>
      <c r="D1227" s="22" t="s">
        <v>5159</v>
      </c>
      <c r="E1227" s="21" t="s">
        <v>5160</v>
      </c>
      <c r="F1227" s="23">
        <v>1916</v>
      </c>
      <c r="G1227" s="24">
        <v>22992</v>
      </c>
      <c r="H1227" s="25"/>
      <c r="I1227" s="26">
        <v>45386</v>
      </c>
      <c r="J1227" s="27" t="s">
        <v>33520</v>
      </c>
      <c r="K1227" s="9">
        <v>2</v>
      </c>
      <c r="L1227" s="26">
        <v>45384</v>
      </c>
      <c r="M1227" s="29"/>
      <c r="N1227" s="30" t="s">
        <v>640</v>
      </c>
      <c r="O1227" s="31" t="s">
        <v>52</v>
      </c>
      <c r="P1227" s="32" t="s">
        <v>407</v>
      </c>
      <c r="Q1227" s="66" t="s">
        <v>84</v>
      </c>
      <c r="R1227" s="34" t="s">
        <v>55</v>
      </c>
      <c r="S1227" s="35" t="s">
        <v>5161</v>
      </c>
      <c r="T1227" s="36"/>
      <c r="U1227" s="81" t="s">
        <v>33521</v>
      </c>
      <c r="V1227" s="81" t="s">
        <v>33510</v>
      </c>
      <c r="W1227" s="81" t="s">
        <v>33522</v>
      </c>
      <c r="X1227" s="82">
        <v>1916</v>
      </c>
      <c r="Y1227" s="83">
        <v>24402.06</v>
      </c>
      <c r="Z1227" s="81" t="s">
        <v>33523</v>
      </c>
      <c r="BH1227" s="85"/>
      <c r="BI1227" s="86"/>
      <c r="BJ1227" s="804"/>
      <c r="BK1227" s="805"/>
      <c r="BL1227" s="687"/>
      <c r="BM1227" s="806"/>
      <c r="BN1227" s="807"/>
      <c r="BO1227" s="808"/>
      <c r="BP1227" s="809"/>
      <c r="BQ1227" s="810"/>
    </row>
    <row r="1228" spans="1:69">
      <c r="A1228" s="20">
        <v>2</v>
      </c>
      <c r="B1228" s="20">
        <v>10</v>
      </c>
      <c r="C1228" s="73" t="s">
        <v>402</v>
      </c>
      <c r="D1228" s="22" t="s">
        <v>5162</v>
      </c>
      <c r="E1228" s="21" t="s">
        <v>5163</v>
      </c>
      <c r="F1228" s="23">
        <v>1916</v>
      </c>
      <c r="G1228" s="24">
        <v>22992</v>
      </c>
      <c r="H1228" s="25"/>
      <c r="I1228" s="26">
        <v>45386</v>
      </c>
      <c r="J1228" s="27" t="s">
        <v>33524</v>
      </c>
      <c r="K1228" s="28">
        <v>2</v>
      </c>
      <c r="L1228" s="26">
        <v>45384</v>
      </c>
      <c r="M1228" s="29"/>
      <c r="N1228" s="30" t="s">
        <v>640</v>
      </c>
      <c r="O1228" s="31" t="s">
        <v>52</v>
      </c>
      <c r="P1228" s="32" t="s">
        <v>407</v>
      </c>
      <c r="Q1228" s="66" t="s">
        <v>84</v>
      </c>
      <c r="R1228" s="34" t="s">
        <v>55</v>
      </c>
      <c r="S1228" s="35" t="s">
        <v>5164</v>
      </c>
      <c r="T1228" s="36"/>
      <c r="U1228" s="81" t="s">
        <v>23446</v>
      </c>
      <c r="V1228" s="81" t="s">
        <v>33510</v>
      </c>
      <c r="W1228" s="81" t="s">
        <v>33525</v>
      </c>
      <c r="X1228" s="82">
        <v>1916</v>
      </c>
      <c r="Y1228" s="83">
        <v>24424.23</v>
      </c>
      <c r="Z1228" s="81" t="s">
        <v>23423</v>
      </c>
      <c r="BH1228" s="811"/>
      <c r="BI1228" s="86"/>
      <c r="BJ1228" s="804"/>
      <c r="BK1228" s="805"/>
      <c r="BL1228" s="687"/>
      <c r="BM1228" s="806"/>
      <c r="BN1228" s="807"/>
      <c r="BO1228" s="808"/>
      <c r="BP1228" s="809"/>
      <c r="BQ1228" s="810"/>
    </row>
    <row r="1229" spans="1:69">
      <c r="A1229" s="20">
        <v>2</v>
      </c>
      <c r="B1229" s="20">
        <v>11</v>
      </c>
      <c r="C1229" s="21" t="s">
        <v>402</v>
      </c>
      <c r="D1229" s="22" t="s">
        <v>5165</v>
      </c>
      <c r="E1229" s="136" t="s">
        <v>5166</v>
      </c>
      <c r="F1229" s="23">
        <v>1916</v>
      </c>
      <c r="G1229" s="24">
        <v>22992</v>
      </c>
      <c r="H1229" s="25"/>
      <c r="I1229" s="26">
        <v>45386</v>
      </c>
      <c r="J1229" s="27" t="s">
        <v>1609</v>
      </c>
      <c r="K1229" s="28">
        <v>4</v>
      </c>
      <c r="L1229" s="26">
        <v>45384</v>
      </c>
      <c r="M1229" s="29"/>
      <c r="N1229" s="30" t="s">
        <v>640</v>
      </c>
      <c r="O1229" s="31" t="s">
        <v>52</v>
      </c>
      <c r="P1229" s="32" t="s">
        <v>407</v>
      </c>
      <c r="Q1229" s="66" t="s">
        <v>84</v>
      </c>
      <c r="R1229" s="34" t="s">
        <v>55</v>
      </c>
      <c r="S1229" s="35" t="s">
        <v>5167</v>
      </c>
      <c r="T1229" s="36"/>
      <c r="U1229" s="81" t="s">
        <v>33526</v>
      </c>
      <c r="V1229" s="81" t="s">
        <v>33510</v>
      </c>
      <c r="W1229" s="81" t="s">
        <v>33527</v>
      </c>
      <c r="X1229" s="82">
        <v>1916</v>
      </c>
      <c r="Y1229" s="83">
        <v>24413.29</v>
      </c>
      <c r="Z1229" s="81" t="s">
        <v>33516</v>
      </c>
      <c r="BH1229" s="85"/>
      <c r="BI1229" s="86"/>
      <c r="BJ1229" s="804"/>
      <c r="BK1229" s="805"/>
      <c r="BL1229" s="687"/>
      <c r="BM1229" s="806"/>
      <c r="BN1229" s="807"/>
      <c r="BO1229" s="808"/>
      <c r="BP1229" s="809"/>
      <c r="BQ1229" s="810"/>
    </row>
    <row r="1230" spans="1:69">
      <c r="A1230" s="20">
        <v>3</v>
      </c>
      <c r="B1230" s="20">
        <v>12</v>
      </c>
      <c r="C1230" s="21" t="s">
        <v>145</v>
      </c>
      <c r="D1230" s="22" t="s">
        <v>5168</v>
      </c>
      <c r="E1230" s="21" t="s">
        <v>5169</v>
      </c>
      <c r="F1230" s="23">
        <v>1917</v>
      </c>
      <c r="G1230" s="24">
        <v>23004</v>
      </c>
      <c r="H1230" s="25"/>
      <c r="I1230" s="26">
        <v>45386</v>
      </c>
      <c r="J1230" s="27" t="s">
        <v>2930</v>
      </c>
      <c r="K1230" s="28">
        <v>1</v>
      </c>
      <c r="L1230" s="26">
        <v>45383</v>
      </c>
      <c r="M1230" s="29"/>
      <c r="N1230" s="30" t="s">
        <v>95</v>
      </c>
      <c r="O1230" s="31" t="s">
        <v>52</v>
      </c>
      <c r="P1230" s="32" t="s">
        <v>83</v>
      </c>
      <c r="Q1230" s="66" t="s">
        <v>84</v>
      </c>
      <c r="R1230" s="34" t="s">
        <v>55</v>
      </c>
      <c r="S1230" s="35" t="s">
        <v>5170</v>
      </c>
      <c r="T1230" s="36"/>
      <c r="U1230" s="81" t="s">
        <v>5168</v>
      </c>
      <c r="V1230" s="81" t="s">
        <v>5133</v>
      </c>
      <c r="W1230" s="81" t="s">
        <v>5171</v>
      </c>
      <c r="X1230" s="82">
        <v>1917</v>
      </c>
      <c r="Y1230" s="83">
        <v>23962.5</v>
      </c>
      <c r="Z1230" s="81" t="s">
        <v>23451</v>
      </c>
      <c r="BH1230" s="85"/>
      <c r="BI1230" s="86"/>
      <c r="BJ1230" s="804"/>
      <c r="BK1230" s="805"/>
      <c r="BL1230" s="687"/>
      <c r="BM1230" s="806"/>
      <c r="BN1230" s="807"/>
      <c r="BO1230" s="808"/>
      <c r="BP1230" s="809"/>
      <c r="BQ1230" s="810"/>
    </row>
    <row r="1231" spans="1:69">
      <c r="A1231" s="20">
        <v>3</v>
      </c>
      <c r="B1231" s="20">
        <v>1</v>
      </c>
      <c r="C1231" s="21" t="s">
        <v>145</v>
      </c>
      <c r="D1231" s="22" t="s">
        <v>5172</v>
      </c>
      <c r="E1231" s="21" t="s">
        <v>5173</v>
      </c>
      <c r="F1231" s="23">
        <v>1960</v>
      </c>
      <c r="G1231" s="5">
        <v>23520</v>
      </c>
      <c r="H1231" s="25"/>
      <c r="I1231" s="26">
        <v>45387</v>
      </c>
      <c r="J1231" s="27" t="s">
        <v>2935</v>
      </c>
      <c r="K1231" s="28">
        <v>4</v>
      </c>
      <c r="L1231" s="26">
        <v>45383</v>
      </c>
      <c r="M1231" s="29"/>
      <c r="N1231" s="11" t="s">
        <v>95</v>
      </c>
      <c r="O1231" s="31" t="s">
        <v>52</v>
      </c>
      <c r="P1231" s="32" t="s">
        <v>83</v>
      </c>
      <c r="Q1231" s="66" t="s">
        <v>84</v>
      </c>
      <c r="R1231" s="34" t="s">
        <v>55</v>
      </c>
      <c r="S1231" s="35" t="s">
        <v>5174</v>
      </c>
      <c r="T1231" s="36"/>
      <c r="U1231" s="81" t="s">
        <v>5172</v>
      </c>
      <c r="V1231" s="81" t="s">
        <v>5133</v>
      </c>
      <c r="W1231" s="81" t="s">
        <v>5175</v>
      </c>
      <c r="X1231" s="82">
        <v>1960</v>
      </c>
      <c r="Y1231" s="83">
        <v>24500</v>
      </c>
      <c r="Z1231" s="81" t="s">
        <v>33512</v>
      </c>
      <c r="BH1231" s="85"/>
      <c r="BI1231" s="86"/>
      <c r="BJ1231" s="804"/>
      <c r="BK1231" s="805"/>
      <c r="BL1231" s="687"/>
      <c r="BM1231" s="799"/>
      <c r="BN1231" s="807"/>
      <c r="BO1231" s="808"/>
      <c r="BP1231" s="809"/>
      <c r="BQ1231" s="810"/>
    </row>
    <row r="1232" spans="1:69">
      <c r="A1232" s="20">
        <v>3</v>
      </c>
      <c r="B1232" s="20">
        <v>2</v>
      </c>
      <c r="C1232" s="21" t="s">
        <v>145</v>
      </c>
      <c r="D1232" s="3" t="s">
        <v>5176</v>
      </c>
      <c r="E1232" s="2" t="s">
        <v>5177</v>
      </c>
      <c r="F1232" s="4">
        <v>1917</v>
      </c>
      <c r="G1232" s="5">
        <v>23004</v>
      </c>
      <c r="H1232" s="6"/>
      <c r="I1232" s="7">
        <v>45387</v>
      </c>
      <c r="J1232" s="76" t="s">
        <v>2940</v>
      </c>
      <c r="K1232" s="28">
        <v>3</v>
      </c>
      <c r="L1232" s="26">
        <v>45383</v>
      </c>
      <c r="M1232" s="10"/>
      <c r="N1232" s="11" t="s">
        <v>95</v>
      </c>
      <c r="O1232" s="12" t="s">
        <v>52</v>
      </c>
      <c r="P1232" s="8" t="s">
        <v>83</v>
      </c>
      <c r="Q1232" s="49" t="s">
        <v>84</v>
      </c>
      <c r="R1232" s="13" t="s">
        <v>55</v>
      </c>
      <c r="S1232" s="14" t="s">
        <v>5178</v>
      </c>
      <c r="T1232" s="15"/>
      <c r="U1232" s="81" t="s">
        <v>5176</v>
      </c>
      <c r="V1232" s="81" t="s">
        <v>5133</v>
      </c>
      <c r="W1232" s="81" t="s">
        <v>5179</v>
      </c>
      <c r="X1232" s="82">
        <v>1917</v>
      </c>
      <c r="Y1232" s="83">
        <v>23962.5</v>
      </c>
      <c r="Z1232" s="81" t="s">
        <v>23451</v>
      </c>
      <c r="BH1232" s="85"/>
      <c r="BI1232" s="232"/>
      <c r="BJ1232" s="796"/>
      <c r="BK1232" s="797"/>
      <c r="BL1232" s="688"/>
      <c r="BM1232" s="799"/>
      <c r="BN1232" s="800"/>
      <c r="BO1232" s="801"/>
      <c r="BP1232" s="802"/>
      <c r="BQ1232" s="803"/>
    </row>
    <row r="1233" spans="1:69">
      <c r="A1233" s="20">
        <v>3</v>
      </c>
      <c r="B1233" s="20">
        <v>4</v>
      </c>
      <c r="C1233" s="21" t="s">
        <v>4367</v>
      </c>
      <c r="D1233" s="22" t="s">
        <v>5181</v>
      </c>
      <c r="E1233" s="21" t="s">
        <v>5182</v>
      </c>
      <c r="F1233" s="23">
        <v>1960</v>
      </c>
      <c r="G1233" s="24">
        <v>23520</v>
      </c>
      <c r="H1233" s="25"/>
      <c r="I1233" s="26">
        <v>45387</v>
      </c>
      <c r="J1233" s="27">
        <v>160</v>
      </c>
      <c r="K1233" s="28">
        <v>2</v>
      </c>
      <c r="L1233" s="26">
        <v>45383</v>
      </c>
      <c r="M1233" s="29"/>
      <c r="N1233" s="30" t="s">
        <v>95</v>
      </c>
      <c r="O1233" s="31" t="s">
        <v>52</v>
      </c>
      <c r="P1233" s="32" t="s">
        <v>83</v>
      </c>
      <c r="Q1233" s="66" t="s">
        <v>33229</v>
      </c>
      <c r="R1233" s="34" t="s">
        <v>55</v>
      </c>
      <c r="S1233" s="35" t="s">
        <v>5183</v>
      </c>
      <c r="T1233" s="36"/>
      <c r="U1233" s="81" t="s">
        <v>5181</v>
      </c>
      <c r="V1233" s="81" t="s">
        <v>5133</v>
      </c>
      <c r="W1233" s="81" t="s">
        <v>5184</v>
      </c>
      <c r="X1233" s="82">
        <v>1960</v>
      </c>
      <c r="Y1233" s="83">
        <v>24500</v>
      </c>
      <c r="Z1233" s="81" t="s">
        <v>33512</v>
      </c>
      <c r="BH1233" s="85"/>
      <c r="BI1233" s="86"/>
      <c r="BJ1233" s="804"/>
      <c r="BK1233" s="805"/>
      <c r="BL1233" s="687"/>
      <c r="BM1233" s="806"/>
      <c r="BN1233" s="807"/>
      <c r="BO1233" s="808"/>
      <c r="BP1233" s="809"/>
      <c r="BQ1233" s="810"/>
    </row>
    <row r="1234" spans="1:69">
      <c r="A1234" s="20">
        <v>3</v>
      </c>
      <c r="B1234" s="20">
        <v>5</v>
      </c>
      <c r="C1234" s="21" t="s">
        <v>103</v>
      </c>
      <c r="D1234" s="22" t="s">
        <v>5185</v>
      </c>
      <c r="E1234" s="21" t="s">
        <v>5186</v>
      </c>
      <c r="F1234" s="23">
        <v>1568</v>
      </c>
      <c r="G1234" s="24">
        <v>23520</v>
      </c>
      <c r="H1234" s="25" t="s">
        <v>254</v>
      </c>
      <c r="I1234" s="26">
        <v>45387</v>
      </c>
      <c r="J1234" s="27">
        <v>44</v>
      </c>
      <c r="K1234" s="28">
        <v>1</v>
      </c>
      <c r="L1234" s="26">
        <v>45383</v>
      </c>
      <c r="M1234" s="29"/>
      <c r="N1234" s="30" t="s">
        <v>82</v>
      </c>
      <c r="O1234" s="31" t="s">
        <v>52</v>
      </c>
      <c r="P1234" s="32" t="s">
        <v>240</v>
      </c>
      <c r="Q1234" s="66" t="s">
        <v>32423</v>
      </c>
      <c r="R1234" s="34" t="s">
        <v>55</v>
      </c>
      <c r="S1234" s="35" t="s">
        <v>5187</v>
      </c>
      <c r="T1234" s="36"/>
      <c r="U1234" s="81" t="s">
        <v>5185</v>
      </c>
      <c r="V1234" s="81" t="s">
        <v>5133</v>
      </c>
      <c r="W1234" s="81" t="s">
        <v>5188</v>
      </c>
      <c r="X1234" s="82">
        <v>1568</v>
      </c>
      <c r="Y1234" s="83">
        <v>24304</v>
      </c>
      <c r="Z1234" s="81" t="s">
        <v>33512</v>
      </c>
      <c r="BH1234" s="85"/>
      <c r="BI1234" s="86"/>
      <c r="BJ1234" s="804"/>
      <c r="BK1234" s="805"/>
      <c r="BL1234" s="687"/>
      <c r="BM1234" s="806"/>
      <c r="BN1234" s="807"/>
      <c r="BO1234" s="808"/>
      <c r="BP1234" s="809"/>
      <c r="BQ1234" s="810"/>
    </row>
    <row r="1235" spans="1:69">
      <c r="A1235" s="20">
        <v>3</v>
      </c>
      <c r="B1235" s="20">
        <v>6</v>
      </c>
      <c r="C1235" s="21" t="s">
        <v>103</v>
      </c>
      <c r="D1235" s="22" t="s">
        <v>33528</v>
      </c>
      <c r="E1235" s="21" t="s">
        <v>31412</v>
      </c>
      <c r="F1235" s="23">
        <v>1500</v>
      </c>
      <c r="G1235" s="24">
        <v>22500</v>
      </c>
      <c r="H1235" s="25"/>
      <c r="I1235" s="26">
        <v>45387</v>
      </c>
      <c r="J1235" s="27" t="s">
        <v>1553</v>
      </c>
      <c r="K1235" s="28">
        <v>3</v>
      </c>
      <c r="L1235" s="26">
        <v>45383</v>
      </c>
      <c r="M1235" s="29"/>
      <c r="N1235" s="30" t="s">
        <v>33529</v>
      </c>
      <c r="O1235" s="31" t="s">
        <v>52</v>
      </c>
      <c r="P1235" s="32" t="s">
        <v>33530</v>
      </c>
      <c r="Q1235" s="66" t="s">
        <v>84</v>
      </c>
      <c r="R1235" s="34" t="s">
        <v>55</v>
      </c>
      <c r="S1235" s="35" t="s">
        <v>30830</v>
      </c>
      <c r="T1235" s="36"/>
      <c r="U1235" s="81" t="s">
        <v>5189</v>
      </c>
      <c r="V1235" s="81" t="s">
        <v>5133</v>
      </c>
      <c r="W1235" s="81" t="s">
        <v>5190</v>
      </c>
      <c r="X1235" s="82">
        <v>1500</v>
      </c>
      <c r="Y1235" s="83">
        <v>23602.5</v>
      </c>
      <c r="Z1235" s="81" t="s">
        <v>33512</v>
      </c>
      <c r="BH1235" s="85"/>
      <c r="BI1235" s="86"/>
      <c r="BJ1235" s="804"/>
      <c r="BK1235" s="805"/>
      <c r="BL1235" s="687"/>
      <c r="BM1235" s="806"/>
      <c r="BN1235" s="807"/>
      <c r="BO1235" s="808"/>
      <c r="BP1235" s="809"/>
      <c r="BQ1235" s="810"/>
    </row>
    <row r="1236" spans="1:69">
      <c r="A1236" s="20">
        <v>3</v>
      </c>
      <c r="B1236" s="20">
        <v>7</v>
      </c>
      <c r="C1236" s="21" t="s">
        <v>103</v>
      </c>
      <c r="D1236" s="22" t="s">
        <v>33531</v>
      </c>
      <c r="E1236" s="21" t="s">
        <v>33532</v>
      </c>
      <c r="F1236" s="23">
        <v>1500</v>
      </c>
      <c r="G1236" s="24">
        <v>22500</v>
      </c>
      <c r="H1236" s="25"/>
      <c r="I1236" s="26">
        <v>45387</v>
      </c>
      <c r="J1236" s="27" t="s">
        <v>1539</v>
      </c>
      <c r="K1236" s="28">
        <v>4</v>
      </c>
      <c r="L1236" s="26">
        <v>45383</v>
      </c>
      <c r="M1236" s="29"/>
      <c r="N1236" s="30" t="s">
        <v>33533</v>
      </c>
      <c r="O1236" s="31" t="s">
        <v>52</v>
      </c>
      <c r="P1236" s="32" t="s">
        <v>33530</v>
      </c>
      <c r="Q1236" s="66" t="s">
        <v>84</v>
      </c>
      <c r="R1236" s="34" t="s">
        <v>55</v>
      </c>
      <c r="S1236" s="35" t="s">
        <v>33534</v>
      </c>
      <c r="T1236" s="36"/>
      <c r="U1236" s="81" t="s">
        <v>5191</v>
      </c>
      <c r="V1236" s="81" t="s">
        <v>5133</v>
      </c>
      <c r="W1236" s="81" t="s">
        <v>5192</v>
      </c>
      <c r="X1236" s="82">
        <v>1500</v>
      </c>
      <c r="Y1236" s="83">
        <v>23602.5</v>
      </c>
      <c r="Z1236" s="81" t="s">
        <v>33512</v>
      </c>
      <c r="BH1236" s="85"/>
      <c r="BI1236" s="86"/>
      <c r="BJ1236" s="804"/>
      <c r="BK1236" s="805"/>
      <c r="BL1236" s="687"/>
      <c r="BM1236" s="806"/>
      <c r="BN1236" s="807"/>
      <c r="BO1236" s="808"/>
      <c r="BP1236" s="809"/>
      <c r="BQ1236" s="810"/>
    </row>
    <row r="1237" spans="1:69">
      <c r="A1237" s="20">
        <v>0</v>
      </c>
      <c r="B1237" s="20">
        <v>2</v>
      </c>
      <c r="C1237" s="21" t="s">
        <v>145</v>
      </c>
      <c r="D1237" s="22" t="s">
        <v>5193</v>
      </c>
      <c r="E1237" s="21" t="s">
        <v>5194</v>
      </c>
      <c r="F1237" s="23">
        <v>1960</v>
      </c>
      <c r="G1237" s="24">
        <v>23520</v>
      </c>
      <c r="H1237" s="25"/>
      <c r="I1237" s="26">
        <v>45390</v>
      </c>
      <c r="J1237" s="27" t="s">
        <v>4039</v>
      </c>
      <c r="K1237" s="28">
        <v>2</v>
      </c>
      <c r="L1237" s="26">
        <v>45383</v>
      </c>
      <c r="M1237" s="29"/>
      <c r="N1237" s="11" t="s">
        <v>95</v>
      </c>
      <c r="O1237" s="31" t="s">
        <v>52</v>
      </c>
      <c r="P1237" s="32" t="s">
        <v>83</v>
      </c>
      <c r="Q1237" s="33" t="s">
        <v>84</v>
      </c>
      <c r="R1237" s="34" t="s">
        <v>55</v>
      </c>
      <c r="S1237" s="35" t="s">
        <v>5195</v>
      </c>
      <c r="T1237" s="36"/>
      <c r="U1237" s="81" t="s">
        <v>5193</v>
      </c>
      <c r="V1237" s="81" t="s">
        <v>5196</v>
      </c>
      <c r="W1237" s="81" t="s">
        <v>5197</v>
      </c>
      <c r="X1237" s="82">
        <v>1960</v>
      </c>
      <c r="Y1237" s="83">
        <v>24500</v>
      </c>
      <c r="Z1237" s="81" t="s">
        <v>5198</v>
      </c>
      <c r="BH1237" s="85"/>
      <c r="BI1237" s="86"/>
      <c r="BJ1237" s="804"/>
      <c r="BK1237" s="805"/>
      <c r="BL1237" s="687"/>
      <c r="BM1237" s="799"/>
      <c r="BN1237" s="807"/>
      <c r="BO1237" s="808"/>
      <c r="BP1237" s="809"/>
      <c r="BQ1237" s="810"/>
    </row>
    <row r="1238" spans="1:69">
      <c r="A1238" s="20">
        <v>0</v>
      </c>
      <c r="B1238" s="20">
        <v>3</v>
      </c>
      <c r="C1238" s="21" t="s">
        <v>145</v>
      </c>
      <c r="D1238" s="22" t="s">
        <v>5199</v>
      </c>
      <c r="E1238" s="21" t="s">
        <v>5200</v>
      </c>
      <c r="F1238" s="23">
        <v>1917</v>
      </c>
      <c r="G1238" s="24">
        <v>23004</v>
      </c>
      <c r="H1238" s="25"/>
      <c r="I1238" s="26">
        <v>45390</v>
      </c>
      <c r="J1238" s="27" t="s">
        <v>4049</v>
      </c>
      <c r="K1238" s="28">
        <v>3</v>
      </c>
      <c r="L1238" s="26">
        <v>45383</v>
      </c>
      <c r="M1238" s="29"/>
      <c r="N1238" s="30" t="s">
        <v>95</v>
      </c>
      <c r="O1238" s="31" t="s">
        <v>52</v>
      </c>
      <c r="P1238" s="32" t="s">
        <v>83</v>
      </c>
      <c r="Q1238" s="33" t="s">
        <v>84</v>
      </c>
      <c r="R1238" s="34" t="s">
        <v>55</v>
      </c>
      <c r="S1238" s="35" t="s">
        <v>5201</v>
      </c>
      <c r="T1238" s="36"/>
      <c r="U1238" s="81" t="s">
        <v>5199</v>
      </c>
      <c r="V1238" s="81" t="s">
        <v>5196</v>
      </c>
      <c r="W1238" s="81" t="s">
        <v>5202</v>
      </c>
      <c r="X1238" s="82">
        <v>1917</v>
      </c>
      <c r="Y1238" s="83">
        <v>23962.5</v>
      </c>
      <c r="Z1238" s="81" t="s">
        <v>5198</v>
      </c>
      <c r="BH1238" s="85"/>
      <c r="BI1238" s="86"/>
      <c r="BJ1238" s="804"/>
      <c r="BK1238" s="805"/>
      <c r="BL1238" s="687"/>
      <c r="BM1238" s="806"/>
      <c r="BN1238" s="807"/>
      <c r="BO1238" s="808"/>
      <c r="BP1238" s="809"/>
      <c r="BQ1238" s="810"/>
    </row>
    <row r="1239" spans="1:69">
      <c r="A1239" s="20">
        <v>0</v>
      </c>
      <c r="B1239" s="20">
        <v>4</v>
      </c>
      <c r="C1239" s="21" t="s">
        <v>145</v>
      </c>
      <c r="D1239" s="22" t="s">
        <v>5203</v>
      </c>
      <c r="E1239" s="21" t="s">
        <v>5204</v>
      </c>
      <c r="F1239" s="23">
        <v>1960</v>
      </c>
      <c r="G1239" s="24">
        <v>23520</v>
      </c>
      <c r="H1239" s="25"/>
      <c r="I1239" s="26">
        <v>45390</v>
      </c>
      <c r="J1239" s="132" t="s">
        <v>4053</v>
      </c>
      <c r="K1239" s="28">
        <v>4</v>
      </c>
      <c r="L1239" s="7">
        <v>45383</v>
      </c>
      <c r="M1239" s="29"/>
      <c r="N1239" s="30" t="s">
        <v>95</v>
      </c>
      <c r="O1239" s="31" t="s">
        <v>52</v>
      </c>
      <c r="P1239" s="32" t="s">
        <v>83</v>
      </c>
      <c r="Q1239" s="33" t="s">
        <v>84</v>
      </c>
      <c r="R1239" s="34" t="s">
        <v>55</v>
      </c>
      <c r="S1239" s="35" t="s">
        <v>5205</v>
      </c>
      <c r="T1239" s="36"/>
      <c r="U1239" s="81" t="s">
        <v>5203</v>
      </c>
      <c r="V1239" s="81" t="s">
        <v>5196</v>
      </c>
      <c r="W1239" s="81" t="s">
        <v>5206</v>
      </c>
      <c r="X1239" s="82">
        <v>1960</v>
      </c>
      <c r="Y1239" s="83">
        <v>24500</v>
      </c>
      <c r="Z1239" s="81" t="s">
        <v>5198</v>
      </c>
      <c r="BH1239" s="85"/>
      <c r="BI1239" s="86"/>
      <c r="BJ1239" s="804"/>
      <c r="BK1239" s="805"/>
      <c r="BL1239" s="687"/>
      <c r="BM1239" s="806"/>
      <c r="BN1239" s="807"/>
      <c r="BO1239" s="808"/>
      <c r="BP1239" s="809"/>
      <c r="BQ1239" s="810"/>
    </row>
    <row r="1240" spans="1:69">
      <c r="A1240" s="20">
        <v>0</v>
      </c>
      <c r="B1240" s="20">
        <v>5</v>
      </c>
      <c r="C1240" s="21" t="s">
        <v>68</v>
      </c>
      <c r="D1240" s="22" t="s">
        <v>5207</v>
      </c>
      <c r="E1240" s="21" t="s">
        <v>5208</v>
      </c>
      <c r="F1240" s="23">
        <v>1958</v>
      </c>
      <c r="G1240" s="24">
        <v>23496</v>
      </c>
      <c r="H1240" s="25"/>
      <c r="I1240" s="26">
        <v>45390</v>
      </c>
      <c r="J1240" s="27" t="s">
        <v>5209</v>
      </c>
      <c r="K1240" s="28">
        <v>3</v>
      </c>
      <c r="L1240" s="26">
        <v>45383</v>
      </c>
      <c r="M1240" s="29" t="s">
        <v>72</v>
      </c>
      <c r="N1240" s="30" t="s">
        <v>288</v>
      </c>
      <c r="O1240" s="31" t="s">
        <v>52</v>
      </c>
      <c r="P1240" s="32" t="s">
        <v>74</v>
      </c>
      <c r="Q1240" s="66" t="s">
        <v>54</v>
      </c>
      <c r="R1240" s="34" t="s">
        <v>55</v>
      </c>
      <c r="S1240" s="35" t="s">
        <v>5210</v>
      </c>
      <c r="T1240" s="36"/>
      <c r="U1240" s="81" t="s">
        <v>5207</v>
      </c>
      <c r="V1240" s="81" t="s">
        <v>5196</v>
      </c>
      <c r="W1240" s="81" t="s">
        <v>5211</v>
      </c>
      <c r="X1240" s="82">
        <v>1958</v>
      </c>
      <c r="Y1240" s="83">
        <v>24563.21</v>
      </c>
      <c r="Z1240" s="81" t="s">
        <v>5198</v>
      </c>
      <c r="BH1240" s="85"/>
      <c r="BI1240" s="86"/>
      <c r="BJ1240" s="804"/>
      <c r="BK1240" s="805"/>
      <c r="BL1240" s="687"/>
      <c r="BM1240" s="806"/>
      <c r="BN1240" s="807"/>
      <c r="BO1240" s="808"/>
      <c r="BP1240" s="809"/>
      <c r="BQ1240" s="810"/>
    </row>
    <row r="1241" spans="1:69">
      <c r="A1241" s="20">
        <v>1</v>
      </c>
      <c r="B1241" s="20">
        <v>1</v>
      </c>
      <c r="C1241" s="21" t="s">
        <v>59</v>
      </c>
      <c r="D1241" s="22" t="s">
        <v>5212</v>
      </c>
      <c r="E1241" s="21" t="s">
        <v>5213</v>
      </c>
      <c r="F1241" s="23">
        <v>1950</v>
      </c>
      <c r="G1241" s="24">
        <v>23400</v>
      </c>
      <c r="H1241" s="25"/>
      <c r="I1241" s="26">
        <v>45391</v>
      </c>
      <c r="J1241" s="27">
        <v>5</v>
      </c>
      <c r="K1241" s="28">
        <v>4</v>
      </c>
      <c r="L1241" s="7">
        <v>45385</v>
      </c>
      <c r="M1241" s="29"/>
      <c r="N1241" s="30" t="s">
        <v>2556</v>
      </c>
      <c r="O1241" s="31" t="s">
        <v>52</v>
      </c>
      <c r="P1241" s="21" t="s">
        <v>63</v>
      </c>
      <c r="Q1241" s="66" t="s">
        <v>54</v>
      </c>
      <c r="R1241" s="34" t="s">
        <v>64</v>
      </c>
      <c r="S1241" s="35" t="s">
        <v>5214</v>
      </c>
      <c r="T1241" s="36"/>
      <c r="U1241" s="81" t="s">
        <v>5212</v>
      </c>
      <c r="V1241" s="81" t="s">
        <v>2747</v>
      </c>
      <c r="W1241" s="81" t="s">
        <v>5215</v>
      </c>
      <c r="X1241" s="82">
        <v>1950</v>
      </c>
      <c r="Y1241" s="83">
        <v>24960</v>
      </c>
      <c r="Z1241" s="81" t="s">
        <v>33535</v>
      </c>
      <c r="BH1241" s="85"/>
      <c r="BI1241" s="86"/>
      <c r="BJ1241" s="804"/>
      <c r="BK1241" s="805"/>
      <c r="BL1241" s="687"/>
      <c r="BM1241" s="806"/>
      <c r="BN1241" s="807"/>
      <c r="BO1241" s="85"/>
      <c r="BP1241" s="809"/>
      <c r="BQ1241" s="810"/>
    </row>
    <row r="1242" spans="1:69">
      <c r="A1242" s="20">
        <v>1</v>
      </c>
      <c r="B1242" s="20">
        <v>2</v>
      </c>
      <c r="C1242" s="21" t="s">
        <v>59</v>
      </c>
      <c r="D1242" s="22" t="s">
        <v>5216</v>
      </c>
      <c r="E1242" s="21" t="s">
        <v>5217</v>
      </c>
      <c r="F1242" s="23">
        <v>1950</v>
      </c>
      <c r="G1242" s="24">
        <v>23400</v>
      </c>
      <c r="H1242" s="25"/>
      <c r="I1242" s="26">
        <v>45391</v>
      </c>
      <c r="J1242" s="27" t="s">
        <v>30831</v>
      </c>
      <c r="K1242" s="28">
        <v>2</v>
      </c>
      <c r="L1242" s="26">
        <v>45387</v>
      </c>
      <c r="M1242" s="29"/>
      <c r="N1242" s="30" t="s">
        <v>140</v>
      </c>
      <c r="O1242" s="31" t="s">
        <v>52</v>
      </c>
      <c r="P1242" s="32" t="s">
        <v>63</v>
      </c>
      <c r="Q1242" s="66" t="s">
        <v>33199</v>
      </c>
      <c r="R1242" s="34" t="s">
        <v>64</v>
      </c>
      <c r="S1242" s="35" t="s">
        <v>5218</v>
      </c>
      <c r="T1242" s="36"/>
      <c r="U1242" s="81" t="s">
        <v>5216</v>
      </c>
      <c r="V1242" s="81" t="s">
        <v>606</v>
      </c>
      <c r="W1242" s="81" t="s">
        <v>5219</v>
      </c>
      <c r="X1242" s="82">
        <v>1950</v>
      </c>
      <c r="Y1242" s="83">
        <v>24375</v>
      </c>
      <c r="Z1242" s="81" t="s">
        <v>33536</v>
      </c>
      <c r="BH1242" s="85"/>
      <c r="BI1242" s="86"/>
      <c r="BJ1242" s="804"/>
      <c r="BK1242" s="805"/>
      <c r="BL1242" s="687"/>
      <c r="BM1242" s="806"/>
      <c r="BN1242" s="807"/>
      <c r="BO1242" s="808"/>
      <c r="BP1242" s="809"/>
      <c r="BQ1242" s="810"/>
    </row>
    <row r="1243" spans="1:69">
      <c r="A1243" s="20">
        <v>2</v>
      </c>
      <c r="B1243" s="20">
        <v>1</v>
      </c>
      <c r="C1243" s="21" t="s">
        <v>30289</v>
      </c>
      <c r="D1243" s="22" t="s">
        <v>5221</v>
      </c>
      <c r="E1243" s="21" t="s">
        <v>5222</v>
      </c>
      <c r="F1243" s="23">
        <v>1917</v>
      </c>
      <c r="G1243" s="24">
        <v>23004</v>
      </c>
      <c r="H1243" s="25"/>
      <c r="I1243" s="26">
        <v>45393</v>
      </c>
      <c r="J1243" s="824" t="s">
        <v>33537</v>
      </c>
      <c r="K1243" s="28">
        <v>2</v>
      </c>
      <c r="L1243" s="26">
        <v>45391</v>
      </c>
      <c r="M1243" s="29"/>
      <c r="N1243" s="30" t="s">
        <v>95</v>
      </c>
      <c r="O1243" s="31" t="s">
        <v>52</v>
      </c>
      <c r="P1243" s="32" t="s">
        <v>83</v>
      </c>
      <c r="Q1243" s="66" t="s">
        <v>84</v>
      </c>
      <c r="R1243" s="34" t="s">
        <v>55</v>
      </c>
      <c r="S1243" s="35" t="s">
        <v>5223</v>
      </c>
      <c r="T1243" s="36"/>
      <c r="U1243" s="81" t="s">
        <v>5221</v>
      </c>
      <c r="V1243" s="81" t="s">
        <v>5224</v>
      </c>
      <c r="W1243" s="81" t="s">
        <v>5225</v>
      </c>
      <c r="X1243" s="82">
        <v>1917</v>
      </c>
      <c r="Y1243" s="83">
        <v>23962.5</v>
      </c>
      <c r="Z1243" s="81" t="s">
        <v>23507</v>
      </c>
      <c r="BH1243" s="85"/>
      <c r="BI1243" s="86"/>
      <c r="BJ1243" s="804"/>
      <c r="BK1243" s="805"/>
      <c r="BL1243" s="687"/>
      <c r="BM1243" s="806"/>
      <c r="BN1243" s="807"/>
      <c r="BO1243" s="808"/>
      <c r="BP1243" s="809"/>
      <c r="BQ1243" s="810"/>
    </row>
    <row r="1244" spans="1:69">
      <c r="A1244" s="20">
        <v>2</v>
      </c>
      <c r="B1244" s="20">
        <v>3</v>
      </c>
      <c r="C1244" s="21" t="s">
        <v>145</v>
      </c>
      <c r="D1244" s="22" t="s">
        <v>5227</v>
      </c>
      <c r="E1244" s="21" t="s">
        <v>5228</v>
      </c>
      <c r="F1244" s="23">
        <v>1568</v>
      </c>
      <c r="G1244" s="24">
        <v>23520</v>
      </c>
      <c r="H1244" s="25"/>
      <c r="I1244" s="26">
        <v>45393</v>
      </c>
      <c r="J1244" s="27" t="s">
        <v>1680</v>
      </c>
      <c r="K1244" s="28">
        <v>3</v>
      </c>
      <c r="L1244" s="26" t="s">
        <v>28558</v>
      </c>
      <c r="M1244" s="29"/>
      <c r="N1244" s="30" t="s">
        <v>95</v>
      </c>
      <c r="O1244" s="31" t="s">
        <v>52</v>
      </c>
      <c r="P1244" s="32" t="s">
        <v>112</v>
      </c>
      <c r="Q1244" s="66" t="s">
        <v>84</v>
      </c>
      <c r="R1244" s="34" t="s">
        <v>55</v>
      </c>
      <c r="S1244" s="35" t="s">
        <v>5229</v>
      </c>
      <c r="T1244" s="36"/>
      <c r="U1244" s="81" t="s">
        <v>5227</v>
      </c>
      <c r="V1244" s="81" t="s">
        <v>5230</v>
      </c>
      <c r="W1244" s="81" t="s">
        <v>5231</v>
      </c>
      <c r="X1244" s="82">
        <v>1568</v>
      </c>
      <c r="Y1244" s="83">
        <v>24304</v>
      </c>
      <c r="Z1244" s="81" t="s">
        <v>33538</v>
      </c>
      <c r="BH1244" s="85"/>
      <c r="BI1244" s="86"/>
      <c r="BJ1244" s="804"/>
      <c r="BK1244" s="805"/>
      <c r="BL1244" s="687"/>
      <c r="BM1244" s="806"/>
      <c r="BN1244" s="807"/>
      <c r="BO1244" s="808"/>
      <c r="BP1244" s="809"/>
      <c r="BQ1244" s="810"/>
    </row>
    <row r="1245" spans="1:69">
      <c r="A1245" s="20"/>
      <c r="B1245" s="20">
        <v>4</v>
      </c>
      <c r="C1245" s="2" t="s">
        <v>145</v>
      </c>
      <c r="D1245" s="3" t="s">
        <v>5232</v>
      </c>
      <c r="E1245" s="2" t="s">
        <v>5233</v>
      </c>
      <c r="F1245" s="4">
        <v>1985</v>
      </c>
      <c r="G1245" s="5">
        <v>23820</v>
      </c>
      <c r="H1245" s="6"/>
      <c r="I1245" s="7">
        <v>45393</v>
      </c>
      <c r="J1245" s="824">
        <v>95</v>
      </c>
      <c r="K1245" s="9">
        <v>3</v>
      </c>
      <c r="L1245" s="7">
        <v>45385</v>
      </c>
      <c r="M1245" s="129"/>
      <c r="N1245" s="11" t="s">
        <v>181</v>
      </c>
      <c r="O1245" s="12" t="s">
        <v>52</v>
      </c>
      <c r="P1245" s="32" t="s">
        <v>186</v>
      </c>
      <c r="Q1245" s="49" t="s">
        <v>33199</v>
      </c>
      <c r="R1245" s="13" t="s">
        <v>55</v>
      </c>
      <c r="S1245" s="14" t="s">
        <v>5234</v>
      </c>
      <c r="T1245" s="15"/>
      <c r="U1245" s="81" t="s">
        <v>23519</v>
      </c>
      <c r="V1245" s="81" t="s">
        <v>23520</v>
      </c>
      <c r="W1245" s="81" t="s">
        <v>33539</v>
      </c>
      <c r="X1245" s="82">
        <v>1985</v>
      </c>
      <c r="Y1245" s="83">
        <v>24796.62</v>
      </c>
      <c r="Z1245" s="81" t="s">
        <v>33512</v>
      </c>
      <c r="BH1245" s="825"/>
      <c r="BI1245" s="232"/>
      <c r="BJ1245" s="796"/>
      <c r="BK1245" s="797"/>
      <c r="BL1245" s="688"/>
      <c r="BM1245" s="799"/>
      <c r="BN1245" s="800"/>
      <c r="BO1245" s="808"/>
      <c r="BP1245" s="802"/>
      <c r="BQ1245" s="803"/>
    </row>
    <row r="1246" spans="1:69">
      <c r="A1246" s="20">
        <v>2</v>
      </c>
      <c r="B1246" s="20">
        <v>2</v>
      </c>
      <c r="C1246" s="22" t="s">
        <v>126</v>
      </c>
      <c r="D1246" s="2" t="s">
        <v>5235</v>
      </c>
      <c r="E1246" s="21" t="s">
        <v>5236</v>
      </c>
      <c r="F1246" s="23">
        <v>1568</v>
      </c>
      <c r="G1246" s="24">
        <v>23520</v>
      </c>
      <c r="H1246" s="25"/>
      <c r="I1246" s="26">
        <v>45393</v>
      </c>
      <c r="J1246" s="27" t="s">
        <v>2990</v>
      </c>
      <c r="K1246" s="28">
        <v>4</v>
      </c>
      <c r="L1246" s="26">
        <v>45391</v>
      </c>
      <c r="M1246" s="29"/>
      <c r="N1246" s="30" t="s">
        <v>95</v>
      </c>
      <c r="O1246" s="31" t="s">
        <v>52</v>
      </c>
      <c r="P1246" s="32" t="s">
        <v>112</v>
      </c>
      <c r="Q1246" s="66" t="s">
        <v>84</v>
      </c>
      <c r="R1246" s="34" t="s">
        <v>55</v>
      </c>
      <c r="S1246" s="35" t="s">
        <v>5237</v>
      </c>
      <c r="T1246" s="36"/>
      <c r="U1246" s="81" t="s">
        <v>5235</v>
      </c>
      <c r="V1246" s="81" t="s">
        <v>33540</v>
      </c>
      <c r="W1246" s="81" t="s">
        <v>5238</v>
      </c>
      <c r="X1246" s="82">
        <v>1568</v>
      </c>
      <c r="Y1246" s="83">
        <v>24304</v>
      </c>
      <c r="Z1246" s="81" t="s">
        <v>23507</v>
      </c>
      <c r="BH1246" s="86"/>
      <c r="BI1246" s="825"/>
      <c r="BJ1246" s="804"/>
      <c r="BK1246" s="805"/>
      <c r="BL1246" s="687"/>
      <c r="BM1246" s="806"/>
      <c r="BN1246" s="807"/>
      <c r="BO1246" s="808"/>
      <c r="BP1246" s="809"/>
      <c r="BQ1246" s="810"/>
    </row>
    <row r="1247" spans="1:69">
      <c r="A1247" s="20">
        <v>0</v>
      </c>
      <c r="B1247" s="20">
        <v>1</v>
      </c>
      <c r="C1247" s="21" t="s">
        <v>68</v>
      </c>
      <c r="D1247" s="22" t="s">
        <v>5239</v>
      </c>
      <c r="E1247" s="21" t="s">
        <v>5240</v>
      </c>
      <c r="F1247" s="23">
        <v>1946</v>
      </c>
      <c r="G1247" s="24">
        <v>23352</v>
      </c>
      <c r="H1247" s="25"/>
      <c r="I1247" s="26">
        <v>45397</v>
      </c>
      <c r="J1247" s="27">
        <v>67</v>
      </c>
      <c r="K1247" s="28">
        <v>3</v>
      </c>
      <c r="L1247" s="26">
        <v>45393</v>
      </c>
      <c r="M1247" s="29" t="s">
        <v>157</v>
      </c>
      <c r="N1247" s="30" t="s">
        <v>288</v>
      </c>
      <c r="O1247" s="31" t="s">
        <v>52</v>
      </c>
      <c r="P1247" s="32" t="s">
        <v>74</v>
      </c>
      <c r="Q1247" s="66" t="s">
        <v>54</v>
      </c>
      <c r="R1247" s="34" t="s">
        <v>55</v>
      </c>
      <c r="S1247" s="35" t="s">
        <v>5241</v>
      </c>
      <c r="T1247" s="36"/>
      <c r="U1247" s="81" t="s">
        <v>23526</v>
      </c>
      <c r="V1247" s="81" t="s">
        <v>33541</v>
      </c>
      <c r="W1247" s="81" t="s">
        <v>33542</v>
      </c>
      <c r="X1247" s="82">
        <v>1946</v>
      </c>
      <c r="Y1247" s="83">
        <v>24432.66</v>
      </c>
      <c r="Z1247" s="81" t="s">
        <v>23528</v>
      </c>
      <c r="BH1247" s="85"/>
      <c r="BI1247" s="86"/>
      <c r="BJ1247" s="804"/>
      <c r="BK1247" s="805"/>
      <c r="BL1247" s="687"/>
      <c r="BM1247" s="806"/>
      <c r="BN1247" s="807"/>
      <c r="BO1247" s="808"/>
      <c r="BP1247" s="809"/>
      <c r="BQ1247" s="810"/>
    </row>
    <row r="1248" spans="1:69">
      <c r="A1248" s="20">
        <v>0</v>
      </c>
      <c r="B1248" s="20">
        <v>2</v>
      </c>
      <c r="C1248" s="21" t="s">
        <v>78</v>
      </c>
      <c r="D1248" s="22" t="s">
        <v>5243</v>
      </c>
      <c r="E1248" s="21" t="s">
        <v>5244</v>
      </c>
      <c r="F1248" s="23">
        <v>1939</v>
      </c>
      <c r="G1248" s="5">
        <v>23268</v>
      </c>
      <c r="H1248" s="25"/>
      <c r="I1248" s="26">
        <v>45397</v>
      </c>
      <c r="J1248" s="27" t="s">
        <v>1685</v>
      </c>
      <c r="K1248" s="28">
        <v>4</v>
      </c>
      <c r="L1248" s="26">
        <v>45393</v>
      </c>
      <c r="M1248" s="29"/>
      <c r="N1248" s="11" t="s">
        <v>73</v>
      </c>
      <c r="O1248" s="31" t="s">
        <v>52</v>
      </c>
      <c r="P1248" s="32" t="s">
        <v>74</v>
      </c>
      <c r="Q1248" s="66" t="s">
        <v>54</v>
      </c>
      <c r="R1248" s="34" t="s">
        <v>55</v>
      </c>
      <c r="S1248" s="35" t="s">
        <v>5245</v>
      </c>
      <c r="T1248" s="36"/>
      <c r="U1248" s="81" t="s">
        <v>23529</v>
      </c>
      <c r="V1248" s="81" t="s">
        <v>33543</v>
      </c>
      <c r="W1248" s="81" t="s">
        <v>33544</v>
      </c>
      <c r="X1248" s="82">
        <v>1939</v>
      </c>
      <c r="Y1248" s="83">
        <v>24249.13</v>
      </c>
      <c r="Z1248" s="81" t="s">
        <v>33545</v>
      </c>
      <c r="BH1248" s="85"/>
      <c r="BI1248" s="86"/>
      <c r="BJ1248" s="804"/>
      <c r="BK1248" s="805"/>
      <c r="BL1248" s="687"/>
      <c r="BM1248" s="799"/>
      <c r="BN1248" s="807"/>
      <c r="BO1248" s="808"/>
      <c r="BP1248" s="809"/>
      <c r="BQ1248" s="810"/>
    </row>
    <row r="1249" spans="1:69">
      <c r="A1249" s="20">
        <v>0</v>
      </c>
      <c r="B1249" s="20">
        <v>3</v>
      </c>
      <c r="C1249" s="21" t="s">
        <v>78</v>
      </c>
      <c r="D1249" s="3" t="s">
        <v>5246</v>
      </c>
      <c r="E1249" s="2" t="s">
        <v>5247</v>
      </c>
      <c r="F1249" s="4">
        <v>1958</v>
      </c>
      <c r="G1249" s="5">
        <v>23496</v>
      </c>
      <c r="H1249" s="6"/>
      <c r="I1249" s="7">
        <v>45397</v>
      </c>
      <c r="J1249" s="76" t="s">
        <v>1687</v>
      </c>
      <c r="K1249" s="28">
        <v>2</v>
      </c>
      <c r="L1249" s="26">
        <v>45393</v>
      </c>
      <c r="M1249" s="10"/>
      <c r="N1249" s="11" t="s">
        <v>173</v>
      </c>
      <c r="O1249" s="12" t="s">
        <v>52</v>
      </c>
      <c r="P1249" s="8" t="s">
        <v>74</v>
      </c>
      <c r="Q1249" s="49" t="s">
        <v>54</v>
      </c>
      <c r="R1249" s="13" t="s">
        <v>55</v>
      </c>
      <c r="S1249" s="14" t="s">
        <v>5248</v>
      </c>
      <c r="T1249" s="15"/>
      <c r="U1249" s="81" t="s">
        <v>23531</v>
      </c>
      <c r="V1249" s="81" t="s">
        <v>33541</v>
      </c>
      <c r="W1249" s="81" t="s">
        <v>33546</v>
      </c>
      <c r="X1249" s="82">
        <v>1958</v>
      </c>
      <c r="Y1249" s="83">
        <v>24553.32</v>
      </c>
      <c r="Z1249" s="81" t="s">
        <v>33545</v>
      </c>
      <c r="BH1249" s="85"/>
      <c r="BI1249" s="232"/>
      <c r="BJ1249" s="796"/>
      <c r="BK1249" s="797"/>
      <c r="BL1249" s="688"/>
      <c r="BM1249" s="799"/>
      <c r="BN1249" s="800"/>
      <c r="BO1249" s="801"/>
      <c r="BP1249" s="802"/>
      <c r="BQ1249" s="803"/>
    </row>
    <row r="1250" spans="1:69">
      <c r="A1250" s="1">
        <v>1</v>
      </c>
      <c r="B1250" s="20">
        <v>58</v>
      </c>
      <c r="C1250" s="2" t="s">
        <v>2427</v>
      </c>
      <c r="D1250" s="3" t="s">
        <v>5249</v>
      </c>
      <c r="E1250" s="2" t="s">
        <v>5250</v>
      </c>
      <c r="F1250" s="4">
        <v>1950</v>
      </c>
      <c r="G1250" s="5">
        <v>23400</v>
      </c>
      <c r="H1250" s="6"/>
      <c r="I1250" s="26">
        <v>45397</v>
      </c>
      <c r="J1250" s="76" t="s">
        <v>320</v>
      </c>
      <c r="K1250" s="9">
        <v>3</v>
      </c>
      <c r="L1250" s="26">
        <v>45392</v>
      </c>
      <c r="M1250" s="10"/>
      <c r="N1250" s="11" t="s">
        <v>3955</v>
      </c>
      <c r="O1250" s="31" t="s">
        <v>52</v>
      </c>
      <c r="P1250" s="32" t="s">
        <v>3956</v>
      </c>
      <c r="Q1250" s="88" t="s">
        <v>54</v>
      </c>
      <c r="R1250" s="34" t="s">
        <v>64</v>
      </c>
      <c r="S1250" s="14" t="s">
        <v>5251</v>
      </c>
      <c r="T1250" s="15"/>
      <c r="U1250" s="81" t="s">
        <v>5249</v>
      </c>
      <c r="V1250" s="81" t="s">
        <v>944</v>
      </c>
      <c r="W1250" s="81" t="s">
        <v>5252</v>
      </c>
      <c r="X1250" s="82">
        <v>1950</v>
      </c>
      <c r="Y1250" s="83">
        <v>24380</v>
      </c>
      <c r="Z1250" s="81" t="s">
        <v>33547</v>
      </c>
      <c r="BH1250" s="825"/>
      <c r="BI1250" s="232"/>
      <c r="BJ1250" s="796"/>
      <c r="BK1250" s="797"/>
      <c r="BL1250" s="687"/>
      <c r="BM1250" s="799"/>
      <c r="BN1250" s="807"/>
      <c r="BO1250" s="808"/>
      <c r="BP1250" s="802"/>
      <c r="BQ1250" s="810"/>
    </row>
    <row r="1251" spans="1:69">
      <c r="A1251" s="20">
        <v>1</v>
      </c>
      <c r="B1251" s="20">
        <v>5</v>
      </c>
      <c r="C1251" s="21" t="s">
        <v>145</v>
      </c>
      <c r="D1251" s="22" t="s">
        <v>5253</v>
      </c>
      <c r="E1251" s="21" t="s">
        <v>5254</v>
      </c>
      <c r="F1251" s="23">
        <v>1958</v>
      </c>
      <c r="G1251" s="24">
        <v>23494</v>
      </c>
      <c r="H1251" s="25" t="s">
        <v>168</v>
      </c>
      <c r="I1251" s="26">
        <v>45397</v>
      </c>
      <c r="J1251" s="27" t="s">
        <v>1571</v>
      </c>
      <c r="K1251" s="28">
        <v>2</v>
      </c>
      <c r="L1251" s="26">
        <v>45395</v>
      </c>
      <c r="M1251" s="29" t="s">
        <v>176</v>
      </c>
      <c r="N1251" s="30" t="s">
        <v>173</v>
      </c>
      <c r="O1251" s="31" t="s">
        <v>52</v>
      </c>
      <c r="P1251" s="32" t="s">
        <v>74</v>
      </c>
      <c r="Q1251" s="33" t="s">
        <v>54</v>
      </c>
      <c r="R1251" s="34" t="s">
        <v>55</v>
      </c>
      <c r="S1251" s="35" t="s">
        <v>5255</v>
      </c>
      <c r="T1251" s="36"/>
      <c r="U1251" s="81" t="s">
        <v>5253</v>
      </c>
      <c r="V1251" s="81" t="s">
        <v>5256</v>
      </c>
      <c r="W1251" s="81" t="s">
        <v>5257</v>
      </c>
      <c r="X1251" s="82">
        <v>1958</v>
      </c>
      <c r="Y1251" s="83">
        <v>24553.32</v>
      </c>
      <c r="Z1251" s="81" t="s">
        <v>23538</v>
      </c>
      <c r="BH1251" s="85"/>
      <c r="BI1251" s="86"/>
      <c r="BJ1251" s="804"/>
      <c r="BK1251" s="805"/>
      <c r="BL1251" s="687"/>
      <c r="BM1251" s="806"/>
      <c r="BN1251" s="807"/>
      <c r="BO1251" s="808"/>
      <c r="BP1251" s="809"/>
      <c r="BQ1251" s="810"/>
    </row>
    <row r="1252" spans="1:69">
      <c r="A1252" s="20">
        <v>1</v>
      </c>
      <c r="B1252" s="20">
        <v>6</v>
      </c>
      <c r="C1252" s="21" t="s">
        <v>68</v>
      </c>
      <c r="D1252" s="22" t="s">
        <v>5258</v>
      </c>
      <c r="E1252" s="21" t="s">
        <v>5259</v>
      </c>
      <c r="F1252" s="23">
        <v>1958</v>
      </c>
      <c r="G1252" s="24">
        <v>23496</v>
      </c>
      <c r="H1252" s="25"/>
      <c r="I1252" s="26">
        <v>45397</v>
      </c>
      <c r="J1252" s="27">
        <v>57</v>
      </c>
      <c r="K1252" s="28">
        <v>4</v>
      </c>
      <c r="L1252" s="26">
        <v>45395</v>
      </c>
      <c r="M1252" s="29" t="s">
        <v>157</v>
      </c>
      <c r="N1252" s="30" t="s">
        <v>288</v>
      </c>
      <c r="O1252" s="31" t="s">
        <v>52</v>
      </c>
      <c r="P1252" s="32" t="s">
        <v>74</v>
      </c>
      <c r="Q1252" s="66" t="s">
        <v>54</v>
      </c>
      <c r="R1252" s="34" t="s">
        <v>55</v>
      </c>
      <c r="S1252" s="35" t="s">
        <v>5260</v>
      </c>
      <c r="T1252" s="36"/>
      <c r="U1252" s="81" t="s">
        <v>5258</v>
      </c>
      <c r="V1252" s="81" t="s">
        <v>5256</v>
      </c>
      <c r="W1252" s="81" t="s">
        <v>5261</v>
      </c>
      <c r="X1252" s="82">
        <v>1958</v>
      </c>
      <c r="Y1252" s="83">
        <v>24583.1</v>
      </c>
      <c r="Z1252" s="81" t="s">
        <v>33548</v>
      </c>
      <c r="BH1252" s="85"/>
      <c r="BI1252" s="86"/>
      <c r="BJ1252" s="804"/>
      <c r="BK1252" s="805"/>
      <c r="BL1252" s="687"/>
      <c r="BM1252" s="806"/>
      <c r="BN1252" s="807"/>
      <c r="BO1252" s="808"/>
      <c r="BP1252" s="809"/>
      <c r="BQ1252" s="810"/>
    </row>
    <row r="1253" spans="1:69">
      <c r="A1253" s="20">
        <v>1</v>
      </c>
      <c r="B1253" s="20">
        <v>7</v>
      </c>
      <c r="C1253" s="21" t="s">
        <v>78</v>
      </c>
      <c r="D1253" s="22" t="s">
        <v>5263</v>
      </c>
      <c r="E1253" s="21" t="s">
        <v>5264</v>
      </c>
      <c r="F1253" s="23">
        <v>1958</v>
      </c>
      <c r="G1253" s="24">
        <v>23496</v>
      </c>
      <c r="H1253" s="25"/>
      <c r="I1253" s="26">
        <v>45397</v>
      </c>
      <c r="J1253" s="27" t="s">
        <v>3020</v>
      </c>
      <c r="K1253" s="28">
        <v>2</v>
      </c>
      <c r="L1253" s="26">
        <v>45395</v>
      </c>
      <c r="M1253" s="134"/>
      <c r="N1253" s="30" t="s">
        <v>152</v>
      </c>
      <c r="O1253" s="31" t="s">
        <v>52</v>
      </c>
      <c r="P1253" s="32" t="s">
        <v>153</v>
      </c>
      <c r="Q1253" s="66" t="s">
        <v>54</v>
      </c>
      <c r="R1253" s="34" t="s">
        <v>55</v>
      </c>
      <c r="S1253" s="35" t="s">
        <v>5265</v>
      </c>
      <c r="T1253" s="36"/>
      <c r="U1253" s="81" t="s">
        <v>5263</v>
      </c>
      <c r="V1253" s="81" t="s">
        <v>5256</v>
      </c>
      <c r="W1253" s="81" t="s">
        <v>5266</v>
      </c>
      <c r="X1253" s="82">
        <v>1958</v>
      </c>
      <c r="Y1253" s="83">
        <v>24492.560000000001</v>
      </c>
      <c r="Z1253" s="81" t="s">
        <v>5267</v>
      </c>
      <c r="BH1253" s="85"/>
      <c r="BI1253" s="86"/>
      <c r="BJ1253" s="804"/>
      <c r="BK1253" s="805"/>
      <c r="BL1253" s="687"/>
      <c r="BM1253" s="806"/>
      <c r="BN1253" s="807"/>
      <c r="BO1253" s="808"/>
      <c r="BP1253" s="809"/>
      <c r="BQ1253" s="810"/>
    </row>
    <row r="1254" spans="1:69">
      <c r="A1254" s="20">
        <v>1</v>
      </c>
      <c r="B1254" s="20">
        <v>10</v>
      </c>
      <c r="C1254" s="21" t="s">
        <v>402</v>
      </c>
      <c r="D1254" s="3" t="s">
        <v>5268</v>
      </c>
      <c r="E1254" s="21" t="s">
        <v>5269</v>
      </c>
      <c r="F1254" s="23">
        <v>1916</v>
      </c>
      <c r="G1254" s="24">
        <v>22992</v>
      </c>
      <c r="H1254" s="25"/>
      <c r="I1254" s="26">
        <v>45397</v>
      </c>
      <c r="J1254" s="27" t="s">
        <v>615</v>
      </c>
      <c r="K1254" s="28">
        <v>2</v>
      </c>
      <c r="L1254" s="26">
        <v>45396</v>
      </c>
      <c r="M1254" s="29"/>
      <c r="N1254" s="30" t="s">
        <v>640</v>
      </c>
      <c r="O1254" s="31" t="s">
        <v>52</v>
      </c>
      <c r="P1254" s="32" t="s">
        <v>407</v>
      </c>
      <c r="Q1254" s="33" t="s">
        <v>84</v>
      </c>
      <c r="R1254" s="34" t="s">
        <v>55</v>
      </c>
      <c r="S1254" s="35" t="s">
        <v>5270</v>
      </c>
      <c r="T1254" s="36"/>
      <c r="U1254" s="81" t="s">
        <v>5268</v>
      </c>
      <c r="V1254" s="81" t="s">
        <v>2262</v>
      </c>
      <c r="W1254" s="81" t="s">
        <v>5271</v>
      </c>
      <c r="X1254" s="17">
        <v>1916</v>
      </c>
      <c r="Y1254" s="18">
        <v>24406.61</v>
      </c>
      <c r="Z1254" s="81" t="s">
        <v>5267</v>
      </c>
      <c r="BH1254" s="85"/>
      <c r="BI1254" s="232"/>
      <c r="BJ1254" s="804"/>
      <c r="BK1254" s="805"/>
      <c r="BL1254" s="687"/>
      <c r="BM1254" s="806"/>
      <c r="BN1254" s="807"/>
      <c r="BO1254" s="808"/>
      <c r="BP1254" s="809"/>
      <c r="BQ1254" s="810"/>
    </row>
    <row r="1255" spans="1:69">
      <c r="A1255" s="20">
        <v>0</v>
      </c>
      <c r="B1255" s="20">
        <v>5</v>
      </c>
      <c r="C1255" s="21" t="s">
        <v>31413</v>
      </c>
      <c r="D1255" s="22" t="s">
        <v>5272</v>
      </c>
      <c r="E1255" s="21" t="s">
        <v>5273</v>
      </c>
      <c r="F1255" s="23">
        <v>1925</v>
      </c>
      <c r="G1255" s="24">
        <v>23100</v>
      </c>
      <c r="H1255" s="25"/>
      <c r="I1255" s="26">
        <v>45399</v>
      </c>
      <c r="J1255" s="27" t="s">
        <v>316</v>
      </c>
      <c r="K1255" s="28">
        <v>2</v>
      </c>
      <c r="L1255" s="26">
        <v>45395</v>
      </c>
      <c r="M1255" s="29"/>
      <c r="N1255" s="30" t="s">
        <v>62</v>
      </c>
      <c r="O1255" s="31" t="s">
        <v>52</v>
      </c>
      <c r="P1255" s="32" t="s">
        <v>63</v>
      </c>
      <c r="Q1255" s="66" t="s">
        <v>54</v>
      </c>
      <c r="R1255" s="34" t="s">
        <v>64</v>
      </c>
      <c r="S1255" s="35" t="s">
        <v>5274</v>
      </c>
      <c r="T1255" s="36"/>
      <c r="U1255" s="81" t="s">
        <v>5272</v>
      </c>
      <c r="V1255" s="81" t="s">
        <v>5275</v>
      </c>
      <c r="W1255" s="81" t="s">
        <v>5276</v>
      </c>
      <c r="X1255" s="82">
        <v>1925</v>
      </c>
      <c r="Y1255" s="83">
        <v>24640</v>
      </c>
      <c r="Z1255" s="81" t="s">
        <v>33548</v>
      </c>
      <c r="BH1255" s="85"/>
      <c r="BI1255" s="86"/>
      <c r="BJ1255" s="804"/>
      <c r="BK1255" s="805"/>
      <c r="BL1255" s="687"/>
      <c r="BM1255" s="806"/>
      <c r="BN1255" s="807"/>
      <c r="BO1255" s="808"/>
      <c r="BP1255" s="809"/>
      <c r="BQ1255" s="810"/>
    </row>
    <row r="1256" spans="1:69">
      <c r="A1256" s="20">
        <v>0</v>
      </c>
      <c r="B1256" s="20">
        <v>1</v>
      </c>
      <c r="C1256" s="21" t="s">
        <v>510</v>
      </c>
      <c r="D1256" s="22" t="s">
        <v>5277</v>
      </c>
      <c r="E1256" s="21" t="s">
        <v>5278</v>
      </c>
      <c r="F1256" s="23">
        <v>1939</v>
      </c>
      <c r="G1256" s="24">
        <v>23268</v>
      </c>
      <c r="H1256" s="25" t="s">
        <v>33549</v>
      </c>
      <c r="I1256" s="26">
        <v>45399</v>
      </c>
      <c r="J1256" s="27" t="s">
        <v>1690</v>
      </c>
      <c r="K1256" s="28">
        <v>4</v>
      </c>
      <c r="L1256" s="26">
        <v>45396</v>
      </c>
      <c r="M1256" s="29" t="s">
        <v>176</v>
      </c>
      <c r="N1256" s="30" t="s">
        <v>73</v>
      </c>
      <c r="O1256" s="31" t="s">
        <v>52</v>
      </c>
      <c r="P1256" s="32" t="s">
        <v>74</v>
      </c>
      <c r="Q1256" s="66" t="s">
        <v>54</v>
      </c>
      <c r="R1256" s="34" t="s">
        <v>55</v>
      </c>
      <c r="S1256" s="35" t="s">
        <v>5279</v>
      </c>
      <c r="T1256" s="36"/>
      <c r="U1256" s="81" t="s">
        <v>5277</v>
      </c>
      <c r="V1256" s="81" t="s">
        <v>2983</v>
      </c>
      <c r="W1256" s="81" t="s">
        <v>5280</v>
      </c>
      <c r="X1256" s="82">
        <v>1939</v>
      </c>
      <c r="Y1256" s="83">
        <v>24249.119999999999</v>
      </c>
      <c r="Z1256" s="81" t="s">
        <v>23557</v>
      </c>
      <c r="BH1256" s="85"/>
      <c r="BI1256" s="86"/>
      <c r="BJ1256" s="804"/>
      <c r="BK1256" s="805"/>
      <c r="BL1256" s="687"/>
      <c r="BM1256" s="806"/>
      <c r="BN1256" s="807"/>
      <c r="BO1256" s="808"/>
      <c r="BP1256" s="809"/>
      <c r="BQ1256" s="810"/>
    </row>
    <row r="1257" spans="1:69">
      <c r="A1257" s="20">
        <v>1</v>
      </c>
      <c r="B1257" s="20">
        <v>7</v>
      </c>
      <c r="C1257" s="21" t="s">
        <v>59</v>
      </c>
      <c r="D1257" s="22" t="s">
        <v>5281</v>
      </c>
      <c r="E1257" s="21" t="s">
        <v>5282</v>
      </c>
      <c r="F1257" s="23">
        <v>1925</v>
      </c>
      <c r="G1257" s="24">
        <v>23100</v>
      </c>
      <c r="H1257" s="25"/>
      <c r="I1257" s="26">
        <v>45399</v>
      </c>
      <c r="J1257" s="27" t="s">
        <v>324</v>
      </c>
      <c r="K1257" s="28">
        <v>3</v>
      </c>
      <c r="L1257" s="26">
        <v>45396</v>
      </c>
      <c r="M1257" s="29"/>
      <c r="N1257" s="30" t="s">
        <v>604</v>
      </c>
      <c r="O1257" s="31" t="s">
        <v>52</v>
      </c>
      <c r="P1257" s="32" t="s">
        <v>63</v>
      </c>
      <c r="Q1257" s="66" t="s">
        <v>54</v>
      </c>
      <c r="R1257" s="34" t="s">
        <v>64</v>
      </c>
      <c r="S1257" s="35" t="s">
        <v>5283</v>
      </c>
      <c r="T1257" s="36"/>
      <c r="U1257" s="81" t="s">
        <v>5281</v>
      </c>
      <c r="V1257" s="81" t="s">
        <v>3161</v>
      </c>
      <c r="W1257" s="81" t="s">
        <v>5284</v>
      </c>
      <c r="X1257" s="82">
        <v>1925</v>
      </c>
      <c r="Y1257" s="83">
        <v>24640</v>
      </c>
      <c r="Z1257" s="81" t="s">
        <v>33550</v>
      </c>
      <c r="BH1257" s="85"/>
      <c r="BI1257" s="86"/>
      <c r="BJ1257" s="804"/>
      <c r="BK1257" s="805"/>
      <c r="BL1257" s="687"/>
      <c r="BM1257" s="806"/>
      <c r="BN1257" s="807"/>
      <c r="BO1257" s="808"/>
      <c r="BP1257" s="809"/>
      <c r="BQ1257" s="810"/>
    </row>
    <row r="1258" spans="1:69">
      <c r="A1258" s="20">
        <v>1</v>
      </c>
      <c r="B1258" s="20">
        <v>8</v>
      </c>
      <c r="C1258" s="2" t="s">
        <v>59</v>
      </c>
      <c r="D1258" s="3" t="s">
        <v>5285</v>
      </c>
      <c r="E1258" s="2" t="s">
        <v>5286</v>
      </c>
      <c r="F1258" s="4">
        <v>1925</v>
      </c>
      <c r="G1258" s="5">
        <v>23100</v>
      </c>
      <c r="H1258" s="6"/>
      <c r="I1258" s="7">
        <v>45399</v>
      </c>
      <c r="J1258" s="824" t="s">
        <v>328</v>
      </c>
      <c r="K1258" s="9">
        <v>4</v>
      </c>
      <c r="L1258" s="7">
        <v>45396</v>
      </c>
      <c r="M1258" s="129"/>
      <c r="N1258" s="11" t="s">
        <v>604</v>
      </c>
      <c r="O1258" s="12" t="s">
        <v>52</v>
      </c>
      <c r="P1258" s="32" t="s">
        <v>63</v>
      </c>
      <c r="Q1258" s="66" t="s">
        <v>54</v>
      </c>
      <c r="R1258" s="13" t="s">
        <v>64</v>
      </c>
      <c r="S1258" s="14" t="s">
        <v>5287</v>
      </c>
      <c r="T1258" s="15"/>
      <c r="U1258" s="81" t="s">
        <v>5285</v>
      </c>
      <c r="V1258" s="81" t="s">
        <v>3161</v>
      </c>
      <c r="W1258" s="81" t="s">
        <v>5288</v>
      </c>
      <c r="X1258" s="82">
        <v>1925</v>
      </c>
      <c r="Y1258" s="83">
        <v>24640</v>
      </c>
      <c r="Z1258" s="81" t="s">
        <v>33550</v>
      </c>
      <c r="BH1258" s="825"/>
      <c r="BI1258" s="232"/>
      <c r="BJ1258" s="796"/>
      <c r="BK1258" s="797"/>
      <c r="BL1258" s="688"/>
      <c r="BM1258" s="799"/>
      <c r="BN1258" s="800"/>
      <c r="BO1258" s="808"/>
      <c r="BP1258" s="809"/>
      <c r="BQ1258" s="803"/>
    </row>
    <row r="1259" spans="1:69">
      <c r="A1259" s="20">
        <v>0</v>
      </c>
      <c r="B1259" s="20">
        <v>52</v>
      </c>
      <c r="C1259" s="2" t="s">
        <v>48</v>
      </c>
      <c r="D1259" s="3" t="s">
        <v>5289</v>
      </c>
      <c r="E1259" s="2" t="s">
        <v>5290</v>
      </c>
      <c r="F1259" s="4">
        <v>1985</v>
      </c>
      <c r="G1259" s="5">
        <v>23820</v>
      </c>
      <c r="H1259" s="6" t="s">
        <v>168</v>
      </c>
      <c r="I1259" s="7">
        <v>45401</v>
      </c>
      <c r="J1259" s="824" t="s">
        <v>386</v>
      </c>
      <c r="K1259" s="9">
        <v>3</v>
      </c>
      <c r="L1259" s="7">
        <v>45393</v>
      </c>
      <c r="M1259" s="129"/>
      <c r="N1259" s="11" t="s">
        <v>185</v>
      </c>
      <c r="O1259" s="12" t="s">
        <v>52</v>
      </c>
      <c r="P1259" s="32" t="s">
        <v>53</v>
      </c>
      <c r="Q1259" s="66" t="s">
        <v>54</v>
      </c>
      <c r="R1259" s="13" t="s">
        <v>55</v>
      </c>
      <c r="S1259" s="14" t="s">
        <v>5291</v>
      </c>
      <c r="T1259" s="15"/>
      <c r="U1259" s="81" t="s">
        <v>5289</v>
      </c>
      <c r="V1259" s="81" t="s">
        <v>1193</v>
      </c>
      <c r="W1259" s="81" t="s">
        <v>5292</v>
      </c>
      <c r="X1259" s="82">
        <v>1985</v>
      </c>
      <c r="Y1259" s="83">
        <v>24987.18</v>
      </c>
      <c r="Z1259" s="81" t="s">
        <v>23528</v>
      </c>
      <c r="BH1259" s="825"/>
      <c r="BI1259" s="232"/>
      <c r="BJ1259" s="796"/>
      <c r="BK1259" s="797"/>
      <c r="BL1259" s="688"/>
      <c r="BM1259" s="799"/>
      <c r="BN1259" s="800"/>
      <c r="BO1259" s="808"/>
      <c r="BP1259" s="809"/>
      <c r="BQ1259" s="803"/>
    </row>
    <row r="1260" spans="1:69">
      <c r="A1260" s="20">
        <v>0</v>
      </c>
      <c r="B1260" s="20">
        <v>3</v>
      </c>
      <c r="C1260" s="21" t="s">
        <v>145</v>
      </c>
      <c r="D1260" s="22" t="s">
        <v>5293</v>
      </c>
      <c r="E1260" s="21" t="s">
        <v>5294</v>
      </c>
      <c r="F1260" s="23">
        <v>1960</v>
      </c>
      <c r="G1260" s="24">
        <v>23520</v>
      </c>
      <c r="H1260" s="25"/>
      <c r="I1260" s="26">
        <v>45401</v>
      </c>
      <c r="J1260" s="27" t="s">
        <v>299</v>
      </c>
      <c r="K1260" s="28">
        <v>4</v>
      </c>
      <c r="L1260" s="26">
        <v>45397</v>
      </c>
      <c r="M1260" s="29"/>
      <c r="N1260" s="30" t="s">
        <v>95</v>
      </c>
      <c r="O1260" s="31" t="s">
        <v>52</v>
      </c>
      <c r="P1260" s="32" t="s">
        <v>83</v>
      </c>
      <c r="Q1260" s="66" t="s">
        <v>84</v>
      </c>
      <c r="R1260" s="34" t="s">
        <v>55</v>
      </c>
      <c r="S1260" s="35" t="s">
        <v>5295</v>
      </c>
      <c r="T1260" s="36"/>
      <c r="U1260" s="81" t="s">
        <v>5293</v>
      </c>
      <c r="V1260" s="81" t="s">
        <v>3155</v>
      </c>
      <c r="W1260" s="81" t="s">
        <v>5296</v>
      </c>
      <c r="X1260" s="82">
        <v>1960</v>
      </c>
      <c r="Y1260" s="83">
        <v>24500</v>
      </c>
      <c r="Z1260" s="81" t="s">
        <v>5297</v>
      </c>
      <c r="BH1260" s="85"/>
      <c r="BI1260" s="86"/>
      <c r="BJ1260" s="804"/>
      <c r="BK1260" s="805"/>
      <c r="BL1260" s="687"/>
      <c r="BM1260" s="806"/>
      <c r="BN1260" s="807"/>
      <c r="BO1260" s="808"/>
      <c r="BP1260" s="809"/>
      <c r="BQ1260" s="810"/>
    </row>
    <row r="1261" spans="1:69">
      <c r="A1261" s="20">
        <v>0</v>
      </c>
      <c r="B1261" s="20">
        <v>5</v>
      </c>
      <c r="C1261" s="21" t="s">
        <v>510</v>
      </c>
      <c r="D1261" s="22" t="s">
        <v>5298</v>
      </c>
      <c r="E1261" s="21" t="s">
        <v>936</v>
      </c>
      <c r="F1261" s="23">
        <v>1958</v>
      </c>
      <c r="G1261" s="24">
        <v>23496</v>
      </c>
      <c r="H1261" s="25" t="s">
        <v>33549</v>
      </c>
      <c r="I1261" s="26">
        <v>45401</v>
      </c>
      <c r="J1261" s="27">
        <v>170</v>
      </c>
      <c r="K1261" s="28">
        <v>3</v>
      </c>
      <c r="L1261" s="26">
        <v>45397</v>
      </c>
      <c r="M1261" s="29" t="s">
        <v>176</v>
      </c>
      <c r="N1261" s="30" t="s">
        <v>177</v>
      </c>
      <c r="O1261" s="31" t="s">
        <v>52</v>
      </c>
      <c r="P1261" s="32" t="s">
        <v>74</v>
      </c>
      <c r="Q1261" s="66" t="s">
        <v>54</v>
      </c>
      <c r="R1261" s="34" t="s">
        <v>55</v>
      </c>
      <c r="S1261" s="35" t="s">
        <v>5300</v>
      </c>
      <c r="T1261" s="36"/>
      <c r="U1261" s="81" t="s">
        <v>5298</v>
      </c>
      <c r="V1261" s="81" t="s">
        <v>2412</v>
      </c>
      <c r="W1261" s="81" t="s">
        <v>5301</v>
      </c>
      <c r="X1261" s="82">
        <v>1958</v>
      </c>
      <c r="Y1261" s="83">
        <v>24486.79</v>
      </c>
      <c r="Z1261" s="81" t="s">
        <v>5297</v>
      </c>
      <c r="BH1261" s="85"/>
      <c r="BI1261" s="86"/>
      <c r="BJ1261" s="804"/>
      <c r="BK1261" s="805"/>
      <c r="BL1261" s="687"/>
      <c r="BM1261" s="806"/>
      <c r="BN1261" s="807"/>
      <c r="BO1261" s="808"/>
      <c r="BP1261" s="809"/>
      <c r="BQ1261" s="810"/>
    </row>
    <row r="1262" spans="1:69">
      <c r="A1262" s="20">
        <v>0</v>
      </c>
      <c r="B1262" s="20">
        <v>8</v>
      </c>
      <c r="C1262" s="21" t="s">
        <v>78</v>
      </c>
      <c r="D1262" s="22" t="s">
        <v>5302</v>
      </c>
      <c r="E1262" s="21" t="s">
        <v>5303</v>
      </c>
      <c r="F1262" s="23">
        <v>1960</v>
      </c>
      <c r="G1262" s="24">
        <v>23520</v>
      </c>
      <c r="H1262" s="25"/>
      <c r="I1262" s="26">
        <v>45401</v>
      </c>
      <c r="J1262" s="27" t="s">
        <v>382</v>
      </c>
      <c r="K1262" s="28">
        <v>4</v>
      </c>
      <c r="L1262" s="26">
        <v>45399</v>
      </c>
      <c r="M1262" s="29"/>
      <c r="N1262" s="30" t="s">
        <v>95</v>
      </c>
      <c r="O1262" s="31" t="s">
        <v>52</v>
      </c>
      <c r="P1262" s="32" t="s">
        <v>83</v>
      </c>
      <c r="Q1262" s="66" t="s">
        <v>84</v>
      </c>
      <c r="R1262" s="34" t="s">
        <v>55</v>
      </c>
      <c r="S1262" s="35" t="s">
        <v>5304</v>
      </c>
      <c r="T1262" s="36"/>
      <c r="U1262" s="81" t="s">
        <v>5302</v>
      </c>
      <c r="V1262" s="81" t="s">
        <v>3155</v>
      </c>
      <c r="W1262" s="81" t="s">
        <v>5305</v>
      </c>
      <c r="X1262" s="82">
        <v>1960</v>
      </c>
      <c r="Y1262" s="83">
        <v>24500</v>
      </c>
      <c r="Z1262" s="81" t="s">
        <v>5297</v>
      </c>
      <c r="BH1262" s="85"/>
      <c r="BI1262" s="86"/>
      <c r="BJ1262" s="804"/>
      <c r="BK1262" s="805"/>
      <c r="BL1262" s="687"/>
      <c r="BM1262" s="806"/>
      <c r="BN1262" s="807"/>
      <c r="BO1262" s="808"/>
      <c r="BP1262" s="809"/>
      <c r="BQ1262" s="810"/>
    </row>
    <row r="1263" spans="1:69" ht="67.5">
      <c r="A1263" s="20">
        <v>0</v>
      </c>
      <c r="B1263" s="20">
        <v>1</v>
      </c>
      <c r="C1263" s="21" t="s">
        <v>145</v>
      </c>
      <c r="D1263" s="22" t="s">
        <v>5306</v>
      </c>
      <c r="E1263" s="21" t="s">
        <v>31414</v>
      </c>
      <c r="F1263" s="23">
        <v>1980</v>
      </c>
      <c r="G1263" s="24">
        <v>23760</v>
      </c>
      <c r="H1263" s="25"/>
      <c r="I1263" s="26">
        <v>45404</v>
      </c>
      <c r="J1263" s="27" t="s">
        <v>33551</v>
      </c>
      <c r="K1263" s="28" t="s">
        <v>33552</v>
      </c>
      <c r="L1263" s="26">
        <v>45396</v>
      </c>
      <c r="M1263" s="29"/>
      <c r="N1263" s="30" t="s">
        <v>33553</v>
      </c>
      <c r="O1263" s="31" t="s">
        <v>52</v>
      </c>
      <c r="P1263" s="32" t="s">
        <v>31415</v>
      </c>
      <c r="Q1263" s="66" t="s">
        <v>54</v>
      </c>
      <c r="R1263" s="34" t="s">
        <v>33554</v>
      </c>
      <c r="S1263" s="35" t="s">
        <v>30290</v>
      </c>
      <c r="T1263" s="36"/>
      <c r="U1263" s="81" t="s">
        <v>23620</v>
      </c>
      <c r="V1263" s="81" t="s">
        <v>33555</v>
      </c>
      <c r="W1263" s="81" t="s">
        <v>33556</v>
      </c>
      <c r="X1263" s="82">
        <v>1980</v>
      </c>
      <c r="Y1263" s="83">
        <v>24948</v>
      </c>
      <c r="Z1263" s="81" t="s">
        <v>23630</v>
      </c>
      <c r="BH1263" s="85"/>
      <c r="BI1263" s="86"/>
      <c r="BJ1263" s="804"/>
      <c r="BK1263" s="805"/>
      <c r="BL1263" s="687"/>
      <c r="BM1263" s="806"/>
      <c r="BN1263" s="807"/>
      <c r="BO1263" s="808"/>
      <c r="BP1263" s="809"/>
      <c r="BQ1263" s="810"/>
    </row>
    <row r="1264" spans="1:69">
      <c r="A1264" s="20">
        <v>0</v>
      </c>
      <c r="B1264" s="20">
        <v>2</v>
      </c>
      <c r="C1264" s="21" t="s">
        <v>4344</v>
      </c>
      <c r="D1264" s="22" t="s">
        <v>5309</v>
      </c>
      <c r="E1264" s="21" t="s">
        <v>5310</v>
      </c>
      <c r="F1264" s="23">
        <v>1980</v>
      </c>
      <c r="G1264" s="24">
        <v>23760</v>
      </c>
      <c r="H1264" s="25" t="s">
        <v>5311</v>
      </c>
      <c r="I1264" s="26">
        <v>45405</v>
      </c>
      <c r="J1264" s="27">
        <v>66</v>
      </c>
      <c r="K1264" s="28">
        <v>3</v>
      </c>
      <c r="L1264" s="26">
        <v>45398</v>
      </c>
      <c r="M1264" s="29"/>
      <c r="N1264" s="11" t="s">
        <v>169</v>
      </c>
      <c r="O1264" s="31" t="s">
        <v>52</v>
      </c>
      <c r="P1264" s="32" t="s">
        <v>53</v>
      </c>
      <c r="Q1264" s="66" t="s">
        <v>54</v>
      </c>
      <c r="R1264" s="34" t="s">
        <v>55</v>
      </c>
      <c r="S1264" s="35" t="s">
        <v>5312</v>
      </c>
      <c r="T1264" s="36"/>
      <c r="U1264" s="81" t="s">
        <v>33557</v>
      </c>
      <c r="V1264" s="81" t="s">
        <v>23621</v>
      </c>
      <c r="W1264" s="81" t="s">
        <v>33558</v>
      </c>
      <c r="X1264" s="82">
        <v>1980</v>
      </c>
      <c r="Y1264" s="83">
        <v>24948</v>
      </c>
      <c r="Z1264" s="81" t="s">
        <v>23630</v>
      </c>
      <c r="BH1264" s="85"/>
      <c r="BI1264" s="86"/>
      <c r="BJ1264" s="804"/>
      <c r="BK1264" s="805"/>
      <c r="BL1264" s="687"/>
      <c r="BM1264" s="799"/>
      <c r="BN1264" s="807"/>
      <c r="BO1264" s="808"/>
      <c r="BP1264" s="809"/>
      <c r="BQ1264" s="810"/>
    </row>
    <row r="1265" spans="1:69">
      <c r="A1265" s="20">
        <v>0</v>
      </c>
      <c r="B1265" s="20">
        <v>1</v>
      </c>
      <c r="C1265" s="22" t="s">
        <v>33559</v>
      </c>
      <c r="D1265" s="2" t="s">
        <v>5313</v>
      </c>
      <c r="E1265" s="21" t="s">
        <v>5314</v>
      </c>
      <c r="F1265" s="23">
        <v>1925</v>
      </c>
      <c r="G1265" s="24">
        <v>23100</v>
      </c>
      <c r="H1265" s="25"/>
      <c r="I1265" s="26">
        <v>45405</v>
      </c>
      <c r="J1265" s="27" t="s">
        <v>335</v>
      </c>
      <c r="K1265" s="28">
        <v>2</v>
      </c>
      <c r="L1265" s="26">
        <v>45398</v>
      </c>
      <c r="M1265" s="29"/>
      <c r="N1265" s="30" t="s">
        <v>62</v>
      </c>
      <c r="O1265" s="31" t="s">
        <v>52</v>
      </c>
      <c r="P1265" s="32" t="s">
        <v>63</v>
      </c>
      <c r="Q1265" s="66" t="s">
        <v>54</v>
      </c>
      <c r="R1265" s="34" t="s">
        <v>64</v>
      </c>
      <c r="S1265" s="35" t="s">
        <v>5315</v>
      </c>
      <c r="T1265" s="36"/>
      <c r="U1265" s="81" t="s">
        <v>33560</v>
      </c>
      <c r="V1265" s="81" t="s">
        <v>33561</v>
      </c>
      <c r="W1265" s="81" t="s">
        <v>33562</v>
      </c>
      <c r="X1265" s="82">
        <v>1925</v>
      </c>
      <c r="Y1265" s="83">
        <v>24640</v>
      </c>
      <c r="Z1265" s="81" t="s">
        <v>33563</v>
      </c>
      <c r="BH1265" s="86"/>
      <c r="BI1265" s="825"/>
      <c r="BJ1265" s="804"/>
      <c r="BK1265" s="805"/>
      <c r="BL1265" s="687"/>
      <c r="BM1265" s="806"/>
      <c r="BN1265" s="807"/>
      <c r="BO1265" s="808"/>
      <c r="BP1265" s="809"/>
      <c r="BQ1265" s="810"/>
    </row>
    <row r="1266" spans="1:69">
      <c r="A1266" s="20">
        <v>0</v>
      </c>
      <c r="B1266" s="20">
        <v>49</v>
      </c>
      <c r="C1266" s="21" t="s">
        <v>145</v>
      </c>
      <c r="D1266" s="22" t="s">
        <v>5317</v>
      </c>
      <c r="E1266" s="21" t="s">
        <v>5318</v>
      </c>
      <c r="F1266" s="23">
        <v>1980</v>
      </c>
      <c r="G1266" s="24">
        <v>23760</v>
      </c>
      <c r="H1266" s="25"/>
      <c r="I1266" s="26">
        <v>45405</v>
      </c>
      <c r="J1266" s="824" t="s">
        <v>393</v>
      </c>
      <c r="K1266" s="28">
        <v>2</v>
      </c>
      <c r="L1266" s="26" t="s">
        <v>33404</v>
      </c>
      <c r="M1266" s="29"/>
      <c r="N1266" s="30" t="s">
        <v>312</v>
      </c>
      <c r="O1266" s="31" t="s">
        <v>52</v>
      </c>
      <c r="P1266" s="32" t="s">
        <v>186</v>
      </c>
      <c r="Q1266" s="33" t="s">
        <v>54</v>
      </c>
      <c r="R1266" s="34" t="s">
        <v>55</v>
      </c>
      <c r="S1266" s="35" t="s">
        <v>5319</v>
      </c>
      <c r="T1266" s="36"/>
      <c r="U1266" s="81" t="s">
        <v>5317</v>
      </c>
      <c r="V1266" s="81" t="s">
        <v>5320</v>
      </c>
      <c r="W1266" s="81" t="s">
        <v>5321</v>
      </c>
      <c r="X1266" s="82">
        <v>1980</v>
      </c>
      <c r="Y1266" s="83">
        <v>1000</v>
      </c>
      <c r="Z1266" s="81" t="s">
        <v>5322</v>
      </c>
      <c r="BH1266" s="85"/>
      <c r="BI1266" s="86"/>
      <c r="BJ1266" s="804"/>
      <c r="BK1266" s="805"/>
      <c r="BL1266" s="687"/>
      <c r="BM1266" s="806"/>
      <c r="BN1266" s="807"/>
      <c r="BO1266" s="808"/>
      <c r="BP1266" s="809"/>
      <c r="BQ1266" s="810"/>
    </row>
    <row r="1267" spans="1:69">
      <c r="A1267" s="20">
        <v>0</v>
      </c>
      <c r="B1267" s="20">
        <v>48</v>
      </c>
      <c r="C1267" s="21" t="s">
        <v>145</v>
      </c>
      <c r="D1267" s="22" t="s">
        <v>5323</v>
      </c>
      <c r="E1267" s="116" t="s">
        <v>31416</v>
      </c>
      <c r="F1267" s="23">
        <v>1980</v>
      </c>
      <c r="G1267" s="24">
        <v>23760</v>
      </c>
      <c r="H1267" s="25" t="s">
        <v>168</v>
      </c>
      <c r="I1267" s="26">
        <v>45405</v>
      </c>
      <c r="J1267" s="27">
        <v>180</v>
      </c>
      <c r="K1267" s="28">
        <v>3</v>
      </c>
      <c r="L1267" s="26" t="s">
        <v>28558</v>
      </c>
      <c r="M1267" s="134"/>
      <c r="N1267" s="30" t="s">
        <v>181</v>
      </c>
      <c r="O1267" s="31" t="s">
        <v>52</v>
      </c>
      <c r="P1267" s="32" t="s">
        <v>186</v>
      </c>
      <c r="Q1267" s="33" t="s">
        <v>54</v>
      </c>
      <c r="R1267" s="34" t="s">
        <v>55</v>
      </c>
      <c r="S1267" s="35" t="s">
        <v>5324</v>
      </c>
      <c r="T1267" s="36"/>
      <c r="U1267" s="81" t="s">
        <v>5323</v>
      </c>
      <c r="V1267" s="81" t="s">
        <v>5320</v>
      </c>
      <c r="W1267" s="81" t="s">
        <v>5325</v>
      </c>
      <c r="X1267" s="82">
        <v>1980</v>
      </c>
      <c r="Y1267" s="83">
        <v>24948</v>
      </c>
      <c r="Z1267" s="81" t="s">
        <v>5322</v>
      </c>
      <c r="BH1267" s="85"/>
      <c r="BI1267" s="86"/>
      <c r="BJ1267" s="804"/>
      <c r="BK1267" s="805"/>
      <c r="BL1267" s="687"/>
      <c r="BM1267" s="806"/>
      <c r="BN1267" s="807"/>
      <c r="BO1267" s="808"/>
      <c r="BP1267" s="809"/>
      <c r="BQ1267" s="810"/>
    </row>
    <row r="1268" spans="1:69">
      <c r="A1268" s="20">
        <v>0</v>
      </c>
      <c r="B1268" s="20">
        <v>1</v>
      </c>
      <c r="C1268" s="21" t="s">
        <v>68</v>
      </c>
      <c r="D1268" s="22" t="s">
        <v>5326</v>
      </c>
      <c r="E1268" s="116" t="s">
        <v>5327</v>
      </c>
      <c r="F1268" s="23">
        <v>1958</v>
      </c>
      <c r="G1268" s="24">
        <v>23496</v>
      </c>
      <c r="H1268" s="25"/>
      <c r="I1268" s="26">
        <v>45406</v>
      </c>
      <c r="J1268" s="27" t="s">
        <v>33564</v>
      </c>
      <c r="K1268" s="28">
        <v>2</v>
      </c>
      <c r="L1268" s="26">
        <v>45397</v>
      </c>
      <c r="M1268" s="29" t="s">
        <v>157</v>
      </c>
      <c r="N1268" s="30" t="s">
        <v>288</v>
      </c>
      <c r="O1268" s="31" t="s">
        <v>52</v>
      </c>
      <c r="P1268" s="32" t="s">
        <v>74</v>
      </c>
      <c r="Q1268" s="66" t="s">
        <v>54</v>
      </c>
      <c r="R1268" s="34" t="s">
        <v>55</v>
      </c>
      <c r="S1268" s="35" t="s">
        <v>5328</v>
      </c>
      <c r="T1268" s="36"/>
      <c r="U1268" s="81" t="s">
        <v>5326</v>
      </c>
      <c r="V1268" s="81" t="s">
        <v>5329</v>
      </c>
      <c r="W1268" s="81" t="s">
        <v>5330</v>
      </c>
      <c r="X1268" s="82">
        <v>1958</v>
      </c>
      <c r="Y1268" s="83">
        <v>24583.31</v>
      </c>
      <c r="Z1268" s="81" t="s">
        <v>5331</v>
      </c>
      <c r="BH1268" s="85"/>
      <c r="BI1268" s="86"/>
      <c r="BJ1268" s="804"/>
      <c r="BK1268" s="805"/>
      <c r="BL1268" s="687"/>
      <c r="BM1268" s="806"/>
      <c r="BN1268" s="807"/>
      <c r="BO1268" s="808"/>
      <c r="BP1268" s="809"/>
      <c r="BQ1268" s="810"/>
    </row>
    <row r="1269" spans="1:69">
      <c r="A1269" s="20">
        <v>0</v>
      </c>
      <c r="B1269" s="20">
        <v>2</v>
      </c>
      <c r="C1269" s="2" t="s">
        <v>68</v>
      </c>
      <c r="D1269" s="22" t="s">
        <v>5332</v>
      </c>
      <c r="E1269" s="21" t="s">
        <v>5333</v>
      </c>
      <c r="F1269" s="23">
        <v>2300</v>
      </c>
      <c r="G1269" s="24">
        <v>23000</v>
      </c>
      <c r="H1269" s="25"/>
      <c r="I1269" s="26">
        <v>45406</v>
      </c>
      <c r="J1269" s="27" t="s">
        <v>339</v>
      </c>
      <c r="K1269" s="28">
        <v>4</v>
      </c>
      <c r="L1269" s="26">
        <v>45401</v>
      </c>
      <c r="M1269" s="29"/>
      <c r="N1269" s="30" t="s">
        <v>120</v>
      </c>
      <c r="O1269" s="31" t="s">
        <v>52</v>
      </c>
      <c r="P1269" s="8" t="s">
        <v>121</v>
      </c>
      <c r="Q1269" s="66" t="s">
        <v>84</v>
      </c>
      <c r="R1269" s="34" t="s">
        <v>164</v>
      </c>
      <c r="S1269" s="35" t="s">
        <v>5334</v>
      </c>
      <c r="T1269" s="36"/>
      <c r="U1269" s="81" t="s">
        <v>5332</v>
      </c>
      <c r="V1269" s="81" t="s">
        <v>5329</v>
      </c>
      <c r="W1269" s="81" t="s">
        <v>5335</v>
      </c>
      <c r="X1269" s="82">
        <v>2300</v>
      </c>
      <c r="Y1269" s="83">
        <v>23805</v>
      </c>
      <c r="Z1269" s="81" t="s">
        <v>5331</v>
      </c>
      <c r="BH1269" s="825"/>
      <c r="BI1269" s="86"/>
      <c r="BJ1269" s="804"/>
      <c r="BK1269" s="805"/>
      <c r="BL1269" s="687"/>
      <c r="BM1269" s="806"/>
      <c r="BN1269" s="807"/>
      <c r="BO1269" s="801"/>
      <c r="BP1269" s="809"/>
      <c r="BQ1269" s="810"/>
    </row>
    <row r="1270" spans="1:69" ht="45">
      <c r="A1270" s="20">
        <v>0</v>
      </c>
      <c r="B1270" s="20">
        <v>1</v>
      </c>
      <c r="C1270" s="21" t="s">
        <v>145</v>
      </c>
      <c r="D1270" s="22" t="s">
        <v>33565</v>
      </c>
      <c r="E1270" s="21" t="s">
        <v>5336</v>
      </c>
      <c r="F1270" s="23">
        <v>1953</v>
      </c>
      <c r="G1270" s="5">
        <v>23436</v>
      </c>
      <c r="H1270" s="25"/>
      <c r="I1270" s="7">
        <v>45408</v>
      </c>
      <c r="J1270" s="43" t="s">
        <v>33566</v>
      </c>
      <c r="K1270" s="28">
        <v>3</v>
      </c>
      <c r="L1270" s="26">
        <v>45403</v>
      </c>
      <c r="M1270" s="29"/>
      <c r="N1270" s="30" t="s">
        <v>33567</v>
      </c>
      <c r="O1270" s="31" t="s">
        <v>52</v>
      </c>
      <c r="P1270" s="32" t="s">
        <v>30292</v>
      </c>
      <c r="Q1270" s="66" t="s">
        <v>54</v>
      </c>
      <c r="R1270" s="34" t="s">
        <v>55</v>
      </c>
      <c r="S1270" s="35" t="s">
        <v>30419</v>
      </c>
      <c r="T1270" s="36"/>
      <c r="U1270" s="81" t="s">
        <v>5337</v>
      </c>
      <c r="V1270" s="81" t="s">
        <v>5338</v>
      </c>
      <c r="W1270" s="81" t="s">
        <v>5339</v>
      </c>
      <c r="X1270" s="82">
        <v>1953</v>
      </c>
      <c r="Y1270" s="83">
        <v>24982.776000000002</v>
      </c>
      <c r="Z1270" s="81" t="s">
        <v>33568</v>
      </c>
      <c r="BH1270" s="85"/>
      <c r="BI1270" s="86"/>
      <c r="BJ1270" s="804"/>
      <c r="BK1270" s="805"/>
      <c r="BL1270" s="688"/>
      <c r="BM1270" s="806"/>
      <c r="BN1270" s="807"/>
      <c r="BO1270" s="808"/>
      <c r="BP1270" s="809"/>
      <c r="BQ1270" s="810"/>
    </row>
    <row r="1271" spans="1:69">
      <c r="A1271" s="20">
        <v>0</v>
      </c>
      <c r="B1271" s="20">
        <v>2</v>
      </c>
      <c r="C1271" s="21" t="s">
        <v>59</v>
      </c>
      <c r="D1271" s="22" t="s">
        <v>5341</v>
      </c>
      <c r="E1271" s="21" t="s">
        <v>5342</v>
      </c>
      <c r="F1271" s="23">
        <v>1950</v>
      </c>
      <c r="G1271" s="24">
        <v>23400</v>
      </c>
      <c r="H1271" s="25"/>
      <c r="I1271" s="26">
        <v>45408</v>
      </c>
      <c r="J1271" s="27">
        <v>62</v>
      </c>
      <c r="K1271" s="28">
        <v>4</v>
      </c>
      <c r="L1271" s="26">
        <v>45406</v>
      </c>
      <c r="M1271" s="29"/>
      <c r="N1271" s="30" t="s">
        <v>33379</v>
      </c>
      <c r="O1271" s="31" t="s">
        <v>52</v>
      </c>
      <c r="P1271" s="32" t="s">
        <v>63</v>
      </c>
      <c r="Q1271" s="66" t="s">
        <v>54</v>
      </c>
      <c r="R1271" s="34" t="s">
        <v>64</v>
      </c>
      <c r="S1271" s="35" t="s">
        <v>31071</v>
      </c>
      <c r="T1271" s="36"/>
      <c r="U1271" s="81" t="s">
        <v>33569</v>
      </c>
      <c r="V1271" s="81" t="s">
        <v>23663</v>
      </c>
      <c r="W1271" s="81" t="s">
        <v>33570</v>
      </c>
      <c r="X1271" s="82">
        <v>1950</v>
      </c>
      <c r="Y1271" s="83">
        <v>24375</v>
      </c>
      <c r="Z1271" s="81" t="s">
        <v>33571</v>
      </c>
      <c r="BH1271" s="85"/>
      <c r="BI1271" s="86"/>
      <c r="BJ1271" s="804"/>
      <c r="BK1271" s="805"/>
      <c r="BL1271" s="687"/>
      <c r="BM1271" s="806"/>
      <c r="BN1271" s="807"/>
      <c r="BO1271" s="808"/>
      <c r="BP1271" s="809"/>
      <c r="BQ1271" s="810"/>
    </row>
    <row r="1272" spans="1:69">
      <c r="A1272" s="20">
        <v>0</v>
      </c>
      <c r="B1272" s="20">
        <v>3</v>
      </c>
      <c r="C1272" s="21" t="s">
        <v>68</v>
      </c>
      <c r="D1272" s="22" t="s">
        <v>5345</v>
      </c>
      <c r="E1272" s="21" t="s">
        <v>5346</v>
      </c>
      <c r="F1272" s="23">
        <v>1958</v>
      </c>
      <c r="G1272" s="24">
        <v>23496</v>
      </c>
      <c r="H1272" s="25"/>
      <c r="I1272" s="26">
        <v>45408</v>
      </c>
      <c r="J1272" s="27" t="s">
        <v>354</v>
      </c>
      <c r="K1272" s="28">
        <v>4</v>
      </c>
      <c r="L1272" s="26">
        <v>45407</v>
      </c>
      <c r="M1272" s="10" t="s">
        <v>72</v>
      </c>
      <c r="N1272" s="30" t="s">
        <v>73</v>
      </c>
      <c r="O1272" s="31" t="s">
        <v>52</v>
      </c>
      <c r="P1272" s="32" t="s">
        <v>74</v>
      </c>
      <c r="Q1272" s="66" t="s">
        <v>54</v>
      </c>
      <c r="R1272" s="34" t="s">
        <v>33554</v>
      </c>
      <c r="S1272" s="35" t="s">
        <v>5347</v>
      </c>
      <c r="T1272" s="36"/>
      <c r="U1272" s="81" t="s">
        <v>23676</v>
      </c>
      <c r="V1272" s="81" t="s">
        <v>33572</v>
      </c>
      <c r="W1272" s="81" t="s">
        <v>33573</v>
      </c>
      <c r="X1272" s="82">
        <v>1958</v>
      </c>
      <c r="Y1272" s="83">
        <v>24728.73</v>
      </c>
      <c r="Z1272" s="81" t="s">
        <v>23667</v>
      </c>
      <c r="BH1272" s="85"/>
      <c r="BI1272" s="86"/>
      <c r="BJ1272" s="804"/>
      <c r="BK1272" s="805"/>
      <c r="BL1272" s="687"/>
      <c r="BM1272" s="806"/>
      <c r="BN1272" s="807"/>
      <c r="BO1272" s="808"/>
      <c r="BP1272" s="809"/>
      <c r="BQ1272" s="810"/>
    </row>
    <row r="1273" spans="1:69">
      <c r="A1273" s="20">
        <v>0</v>
      </c>
      <c r="B1273" s="20">
        <v>4</v>
      </c>
      <c r="C1273" s="21" t="s">
        <v>510</v>
      </c>
      <c r="D1273" s="22" t="s">
        <v>5348</v>
      </c>
      <c r="E1273" s="21" t="s">
        <v>5349</v>
      </c>
      <c r="F1273" s="23">
        <v>1940</v>
      </c>
      <c r="G1273" s="24">
        <v>23280</v>
      </c>
      <c r="H1273" s="25" t="s">
        <v>19892</v>
      </c>
      <c r="I1273" s="26">
        <v>45408</v>
      </c>
      <c r="J1273" s="27" t="s">
        <v>33574</v>
      </c>
      <c r="K1273" s="28">
        <v>2</v>
      </c>
      <c r="L1273" s="26">
        <v>45407</v>
      </c>
      <c r="M1273" s="29" t="s">
        <v>176</v>
      </c>
      <c r="N1273" s="30" t="s">
        <v>177</v>
      </c>
      <c r="O1273" s="31" t="s">
        <v>52</v>
      </c>
      <c r="P1273" s="32" t="s">
        <v>74</v>
      </c>
      <c r="Q1273" s="66" t="s">
        <v>54</v>
      </c>
      <c r="R1273" s="34" t="s">
        <v>55</v>
      </c>
      <c r="S1273" s="35" t="s">
        <v>5350</v>
      </c>
      <c r="T1273" s="36"/>
      <c r="U1273" s="81" t="s">
        <v>33575</v>
      </c>
      <c r="V1273" s="81" t="s">
        <v>33572</v>
      </c>
      <c r="W1273" s="81" t="s">
        <v>33576</v>
      </c>
      <c r="X1273" s="82">
        <v>1940</v>
      </c>
      <c r="Y1273" s="83">
        <v>24261.71</v>
      </c>
      <c r="Z1273" s="81" t="s">
        <v>33577</v>
      </c>
      <c r="BH1273" s="85"/>
      <c r="BI1273" s="86"/>
      <c r="BJ1273" s="804"/>
      <c r="BK1273" s="805"/>
      <c r="BL1273" s="687"/>
      <c r="BM1273" s="806"/>
      <c r="BN1273" s="807"/>
      <c r="BO1273" s="808"/>
      <c r="BP1273" s="809"/>
      <c r="BQ1273" s="810"/>
    </row>
    <row r="1274" spans="1:69">
      <c r="A1274" s="20">
        <v>0</v>
      </c>
      <c r="B1274" s="20">
        <v>53</v>
      </c>
      <c r="C1274" s="2" t="s">
        <v>48</v>
      </c>
      <c r="D1274" s="22" t="s">
        <v>5351</v>
      </c>
      <c r="E1274" s="21" t="s">
        <v>5352</v>
      </c>
      <c r="F1274" s="23">
        <v>1980</v>
      </c>
      <c r="G1274" s="24">
        <v>23760</v>
      </c>
      <c r="H1274" s="25" t="s">
        <v>51</v>
      </c>
      <c r="I1274" s="26">
        <v>45408</v>
      </c>
      <c r="J1274" s="27" t="s">
        <v>1692</v>
      </c>
      <c r="K1274" s="28">
        <v>3</v>
      </c>
      <c r="L1274" s="26">
        <v>45407</v>
      </c>
      <c r="M1274" s="29"/>
      <c r="N1274" s="30" t="s">
        <v>312</v>
      </c>
      <c r="O1274" s="31" t="s">
        <v>52</v>
      </c>
      <c r="P1274" s="8" t="s">
        <v>186</v>
      </c>
      <c r="Q1274" s="66" t="s">
        <v>54</v>
      </c>
      <c r="R1274" s="34" t="s">
        <v>55</v>
      </c>
      <c r="S1274" s="35" t="s">
        <v>5353</v>
      </c>
      <c r="T1274" s="36"/>
      <c r="U1274" s="81" t="s">
        <v>5351</v>
      </c>
      <c r="V1274" s="81" t="s">
        <v>5338</v>
      </c>
      <c r="W1274" s="81" t="s">
        <v>5354</v>
      </c>
      <c r="X1274" s="82">
        <v>1980</v>
      </c>
      <c r="Y1274" s="83">
        <v>24948</v>
      </c>
      <c r="Z1274" s="81" t="s">
        <v>33578</v>
      </c>
      <c r="BH1274" s="825"/>
      <c r="BI1274" s="86"/>
      <c r="BJ1274" s="804"/>
      <c r="BK1274" s="805"/>
      <c r="BL1274" s="687"/>
      <c r="BM1274" s="806"/>
      <c r="BN1274" s="807"/>
      <c r="BO1274" s="801"/>
      <c r="BP1274" s="809"/>
      <c r="BQ1274" s="810"/>
    </row>
    <row r="1275" spans="1:69">
      <c r="A1275" s="20">
        <v>0</v>
      </c>
      <c r="B1275" s="20">
        <v>52</v>
      </c>
      <c r="C1275" s="21" t="s">
        <v>48</v>
      </c>
      <c r="D1275" s="22" t="s">
        <v>33579</v>
      </c>
      <c r="E1275" s="116" t="s">
        <v>5356</v>
      </c>
      <c r="F1275" s="23">
        <v>1980</v>
      </c>
      <c r="G1275" s="24">
        <v>23760</v>
      </c>
      <c r="H1275" s="25" t="s">
        <v>51</v>
      </c>
      <c r="I1275" s="26">
        <v>45408</v>
      </c>
      <c r="J1275" s="824" t="s">
        <v>374</v>
      </c>
      <c r="K1275" s="28">
        <v>3</v>
      </c>
      <c r="L1275" s="26">
        <v>45407</v>
      </c>
      <c r="M1275" s="29"/>
      <c r="N1275" s="30" t="s">
        <v>169</v>
      </c>
      <c r="O1275" s="31" t="s">
        <v>52</v>
      </c>
      <c r="P1275" s="32" t="s">
        <v>53</v>
      </c>
      <c r="Q1275" s="66" t="s">
        <v>54</v>
      </c>
      <c r="R1275" s="34" t="s">
        <v>55</v>
      </c>
      <c r="S1275" s="35" t="s">
        <v>5357</v>
      </c>
      <c r="T1275" s="36"/>
      <c r="U1275" s="81" t="s">
        <v>5358</v>
      </c>
      <c r="V1275" s="81" t="s">
        <v>5338</v>
      </c>
      <c r="W1275" s="81" t="s">
        <v>5359</v>
      </c>
      <c r="X1275" s="82">
        <v>1980</v>
      </c>
      <c r="Y1275" s="83">
        <v>24948</v>
      </c>
      <c r="Z1275" s="81" t="s">
        <v>33568</v>
      </c>
      <c r="BH1275" s="85"/>
      <c r="BI1275" s="86"/>
      <c r="BJ1275" s="804"/>
      <c r="BK1275" s="805"/>
      <c r="BL1275" s="687"/>
      <c r="BM1275" s="806"/>
      <c r="BN1275" s="807"/>
      <c r="BO1275" s="808"/>
      <c r="BP1275" s="809"/>
      <c r="BQ1275" s="810"/>
    </row>
    <row r="1276" spans="1:69">
      <c r="A1276" s="20">
        <v>0</v>
      </c>
      <c r="B1276" s="20">
        <v>8</v>
      </c>
      <c r="C1276" s="21" t="s">
        <v>126</v>
      </c>
      <c r="D1276" s="22" t="s">
        <v>5360</v>
      </c>
      <c r="E1276" s="21" t="s">
        <v>5361</v>
      </c>
      <c r="F1276" s="23">
        <v>1568</v>
      </c>
      <c r="G1276" s="24">
        <v>23520</v>
      </c>
      <c r="H1276" s="25"/>
      <c r="I1276" s="26">
        <v>45408</v>
      </c>
      <c r="J1276" s="824" t="s">
        <v>1811</v>
      </c>
      <c r="K1276" s="28">
        <v>4</v>
      </c>
      <c r="L1276" s="26">
        <v>45409</v>
      </c>
      <c r="M1276" s="29"/>
      <c r="N1276" s="30" t="s">
        <v>95</v>
      </c>
      <c r="O1276" s="31" t="s">
        <v>52</v>
      </c>
      <c r="P1276" s="32" t="s">
        <v>112</v>
      </c>
      <c r="Q1276" s="66" t="s">
        <v>84</v>
      </c>
      <c r="R1276" s="34" t="s">
        <v>55</v>
      </c>
      <c r="S1276" s="35" t="s">
        <v>5362</v>
      </c>
      <c r="T1276" s="36"/>
      <c r="U1276" s="81" t="s">
        <v>31418</v>
      </c>
      <c r="V1276" s="81" t="s">
        <v>33580</v>
      </c>
      <c r="W1276" s="81" t="s">
        <v>33581</v>
      </c>
      <c r="X1276" s="82">
        <v>1568</v>
      </c>
      <c r="Y1276" s="83">
        <v>24304</v>
      </c>
      <c r="Z1276" s="81" t="s">
        <v>33582</v>
      </c>
      <c r="BH1276" s="85"/>
      <c r="BI1276" s="86"/>
      <c r="BJ1276" s="804"/>
      <c r="BK1276" s="805"/>
      <c r="BL1276" s="687"/>
      <c r="BM1276" s="806"/>
      <c r="BN1276" s="807"/>
      <c r="BO1276" s="808"/>
      <c r="BP1276" s="809"/>
      <c r="BQ1276" s="810"/>
    </row>
    <row r="1277" spans="1:69">
      <c r="A1277" s="20">
        <v>1</v>
      </c>
      <c r="B1277" s="20">
        <v>1</v>
      </c>
      <c r="C1277" s="21" t="s">
        <v>145</v>
      </c>
      <c r="D1277" s="137" t="s">
        <v>33583</v>
      </c>
      <c r="E1277" s="21" t="s">
        <v>30293</v>
      </c>
      <c r="F1277" s="23">
        <v>1958</v>
      </c>
      <c r="G1277" s="24">
        <v>23496</v>
      </c>
      <c r="H1277" s="25" t="s">
        <v>168</v>
      </c>
      <c r="I1277" s="26">
        <v>45411</v>
      </c>
      <c r="J1277" s="76" t="s">
        <v>364</v>
      </c>
      <c r="K1277" s="28">
        <v>4</v>
      </c>
      <c r="L1277" s="26">
        <v>45394</v>
      </c>
      <c r="M1277" s="29"/>
      <c r="N1277" s="11" t="s">
        <v>177</v>
      </c>
      <c r="O1277" s="31" t="s">
        <v>52</v>
      </c>
      <c r="P1277" s="32" t="s">
        <v>33584</v>
      </c>
      <c r="Q1277" s="33" t="s">
        <v>54</v>
      </c>
      <c r="R1277" s="34" t="s">
        <v>55</v>
      </c>
      <c r="S1277" s="35" t="s">
        <v>33585</v>
      </c>
      <c r="T1277" s="36"/>
      <c r="U1277" s="81" t="s">
        <v>5365</v>
      </c>
      <c r="V1277" s="81" t="s">
        <v>5366</v>
      </c>
      <c r="W1277" s="81" t="s">
        <v>5367</v>
      </c>
      <c r="X1277" s="82">
        <v>1958</v>
      </c>
      <c r="Y1277" s="83">
        <v>24486.79</v>
      </c>
      <c r="Z1277" s="81" t="s">
        <v>30420</v>
      </c>
      <c r="BH1277" s="85"/>
      <c r="BI1277" s="819"/>
      <c r="BJ1277" s="804"/>
      <c r="BK1277" s="805"/>
      <c r="BL1277" s="687"/>
      <c r="BM1277" s="799"/>
      <c r="BN1277" s="807"/>
      <c r="BO1277" s="808"/>
      <c r="BP1277" s="809"/>
      <c r="BQ1277" s="810"/>
    </row>
    <row r="1278" spans="1:69">
      <c r="A1278" s="20">
        <v>1</v>
      </c>
      <c r="B1278" s="20">
        <v>3</v>
      </c>
      <c r="C1278" s="21" t="s">
        <v>145</v>
      </c>
      <c r="D1278" s="22" t="s">
        <v>5368</v>
      </c>
      <c r="E1278" s="21" t="s">
        <v>5369</v>
      </c>
      <c r="F1278" s="23">
        <v>1917</v>
      </c>
      <c r="G1278" s="24">
        <v>23004</v>
      </c>
      <c r="H1278" s="25"/>
      <c r="I1278" s="26">
        <v>45411</v>
      </c>
      <c r="J1278" s="27" t="s">
        <v>33586</v>
      </c>
      <c r="K1278" s="28">
        <v>4</v>
      </c>
      <c r="L1278" s="26">
        <v>45407</v>
      </c>
      <c r="M1278" s="29"/>
      <c r="N1278" s="30" t="s">
        <v>95</v>
      </c>
      <c r="O1278" s="31" t="s">
        <v>52</v>
      </c>
      <c r="P1278" s="32" t="s">
        <v>83</v>
      </c>
      <c r="Q1278" s="33" t="s">
        <v>84</v>
      </c>
      <c r="R1278" s="34" t="s">
        <v>55</v>
      </c>
      <c r="S1278" s="35" t="s">
        <v>5370</v>
      </c>
      <c r="T1278" s="36"/>
      <c r="U1278" s="81" t="s">
        <v>5368</v>
      </c>
      <c r="V1278" s="81" t="s">
        <v>5371</v>
      </c>
      <c r="W1278" s="81" t="s">
        <v>5372</v>
      </c>
      <c r="X1278" s="82">
        <v>1917</v>
      </c>
      <c r="Y1278" s="83">
        <v>23962.5</v>
      </c>
      <c r="Z1278" s="81" t="s">
        <v>23687</v>
      </c>
      <c r="BH1278" s="85"/>
      <c r="BI1278" s="86"/>
      <c r="BJ1278" s="804"/>
      <c r="BK1278" s="805"/>
      <c r="BL1278" s="687"/>
      <c r="BM1278" s="806"/>
      <c r="BN1278" s="807"/>
      <c r="BO1278" s="808"/>
      <c r="BP1278" s="809"/>
      <c r="BQ1278" s="810"/>
    </row>
    <row r="1279" spans="1:69">
      <c r="A1279" s="20">
        <v>1</v>
      </c>
      <c r="B1279" s="20">
        <v>2</v>
      </c>
      <c r="C1279" s="21" t="s">
        <v>126</v>
      </c>
      <c r="D1279" s="22" t="s">
        <v>5373</v>
      </c>
      <c r="E1279" s="21" t="s">
        <v>5374</v>
      </c>
      <c r="F1279" s="23">
        <v>1960</v>
      </c>
      <c r="G1279" s="24">
        <v>23520</v>
      </c>
      <c r="H1279" s="25"/>
      <c r="I1279" s="26">
        <v>45411</v>
      </c>
      <c r="J1279" s="27" t="s">
        <v>1816</v>
      </c>
      <c r="K1279" s="28">
        <v>2</v>
      </c>
      <c r="L1279" s="26">
        <v>45406</v>
      </c>
      <c r="M1279" s="29"/>
      <c r="N1279" s="30" t="s">
        <v>82</v>
      </c>
      <c r="O1279" s="31" t="s">
        <v>52</v>
      </c>
      <c r="P1279" s="32" t="s">
        <v>83</v>
      </c>
      <c r="Q1279" s="33" t="s">
        <v>84</v>
      </c>
      <c r="R1279" s="34" t="s">
        <v>55</v>
      </c>
      <c r="S1279" s="35" t="s">
        <v>5375</v>
      </c>
      <c r="T1279" s="36"/>
      <c r="U1279" s="81" t="s">
        <v>33587</v>
      </c>
      <c r="V1279" s="81" t="s">
        <v>33588</v>
      </c>
      <c r="W1279" s="81" t="s">
        <v>33589</v>
      </c>
      <c r="X1279" s="82">
        <v>1960</v>
      </c>
      <c r="Y1279" s="83">
        <v>24500</v>
      </c>
      <c r="Z1279" s="81" t="s">
        <v>33590</v>
      </c>
      <c r="BH1279" s="85"/>
      <c r="BI1279" s="86"/>
      <c r="BJ1279" s="804"/>
      <c r="BK1279" s="805"/>
      <c r="BL1279" s="687"/>
      <c r="BM1279" s="806"/>
      <c r="BN1279" s="807"/>
      <c r="BO1279" s="808"/>
      <c r="BP1279" s="809"/>
      <c r="BQ1279" s="810"/>
    </row>
    <row r="1280" spans="1:69">
      <c r="A1280" s="20">
        <v>1</v>
      </c>
      <c r="B1280" s="20">
        <v>4</v>
      </c>
      <c r="C1280" s="21" t="s">
        <v>510</v>
      </c>
      <c r="D1280" s="22" t="s">
        <v>5376</v>
      </c>
      <c r="E1280" s="21" t="s">
        <v>5377</v>
      </c>
      <c r="F1280" s="23">
        <v>1958</v>
      </c>
      <c r="G1280" s="24">
        <v>23496</v>
      </c>
      <c r="H1280" s="25" t="s">
        <v>19892</v>
      </c>
      <c r="I1280" s="26">
        <v>45411</v>
      </c>
      <c r="J1280" s="27" t="s">
        <v>33591</v>
      </c>
      <c r="K1280" s="28">
        <v>2</v>
      </c>
      <c r="L1280" s="26">
        <v>45407</v>
      </c>
      <c r="M1280" s="29" t="s">
        <v>176</v>
      </c>
      <c r="N1280" s="30" t="s">
        <v>177</v>
      </c>
      <c r="O1280" s="31" t="s">
        <v>52</v>
      </c>
      <c r="P1280" s="32" t="s">
        <v>74</v>
      </c>
      <c r="Q1280" s="66" t="s">
        <v>54</v>
      </c>
      <c r="R1280" s="34" t="s">
        <v>55</v>
      </c>
      <c r="S1280" s="35" t="s">
        <v>5378</v>
      </c>
      <c r="T1280" s="36"/>
      <c r="U1280" s="81" t="s">
        <v>33592</v>
      </c>
      <c r="V1280" s="81" t="s">
        <v>23672</v>
      </c>
      <c r="W1280" s="81" t="s">
        <v>33593</v>
      </c>
      <c r="X1280" s="82">
        <v>1958</v>
      </c>
      <c r="Y1280" s="83">
        <v>24486.880000000001</v>
      </c>
      <c r="Z1280" s="81" t="s">
        <v>23667</v>
      </c>
      <c r="BH1280" s="85"/>
      <c r="BI1280" s="86"/>
      <c r="BJ1280" s="804"/>
      <c r="BK1280" s="805"/>
      <c r="BL1280" s="687"/>
      <c r="BM1280" s="806"/>
      <c r="BN1280" s="807"/>
      <c r="BO1280" s="808"/>
      <c r="BP1280" s="809"/>
      <c r="BQ1280" s="810"/>
    </row>
    <row r="1281" spans="1:69">
      <c r="A1281" s="20">
        <v>1</v>
      </c>
      <c r="B1281" s="20">
        <v>5</v>
      </c>
      <c r="C1281" s="21" t="s">
        <v>130</v>
      </c>
      <c r="D1281" s="22" t="s">
        <v>5380</v>
      </c>
      <c r="E1281" s="21" t="s">
        <v>5381</v>
      </c>
      <c r="F1281" s="23">
        <v>1960</v>
      </c>
      <c r="G1281" s="24">
        <v>23520</v>
      </c>
      <c r="H1281" s="25"/>
      <c r="I1281" s="26">
        <v>45411</v>
      </c>
      <c r="J1281" s="27" t="s">
        <v>411</v>
      </c>
      <c r="K1281" s="28">
        <v>4</v>
      </c>
      <c r="L1281" s="26">
        <v>45407</v>
      </c>
      <c r="M1281" s="29"/>
      <c r="N1281" s="30" t="s">
        <v>82</v>
      </c>
      <c r="O1281" s="31" t="s">
        <v>52</v>
      </c>
      <c r="P1281" s="32" t="s">
        <v>83</v>
      </c>
      <c r="Q1281" s="33" t="s">
        <v>84</v>
      </c>
      <c r="R1281" s="34" t="s">
        <v>55</v>
      </c>
      <c r="S1281" s="35" t="s">
        <v>5382</v>
      </c>
      <c r="T1281" s="36"/>
      <c r="U1281" s="81" t="s">
        <v>33594</v>
      </c>
      <c r="V1281" s="81" t="s">
        <v>33588</v>
      </c>
      <c r="W1281" s="81" t="s">
        <v>33595</v>
      </c>
      <c r="X1281" s="82">
        <v>1960</v>
      </c>
      <c r="Y1281" s="83">
        <v>24500</v>
      </c>
      <c r="Z1281" s="81" t="s">
        <v>33590</v>
      </c>
      <c r="BH1281" s="85"/>
      <c r="BI1281" s="86"/>
      <c r="BJ1281" s="804"/>
      <c r="BK1281" s="805"/>
      <c r="BL1281" s="687"/>
      <c r="BM1281" s="806"/>
      <c r="BN1281" s="807"/>
      <c r="BO1281" s="808"/>
      <c r="BP1281" s="809"/>
      <c r="BQ1281" s="810"/>
    </row>
    <row r="1282" spans="1:69">
      <c r="A1282" s="1">
        <v>2</v>
      </c>
      <c r="B1282" s="20">
        <v>6</v>
      </c>
      <c r="C1282" s="2" t="s">
        <v>301</v>
      </c>
      <c r="D1282" s="3" t="s">
        <v>5383</v>
      </c>
      <c r="E1282" s="135" t="s">
        <v>5384</v>
      </c>
      <c r="F1282" s="4">
        <v>1925</v>
      </c>
      <c r="G1282" s="5">
        <v>23100</v>
      </c>
      <c r="H1282" s="6"/>
      <c r="I1282" s="26">
        <v>45411</v>
      </c>
      <c r="J1282" s="27" t="s">
        <v>33596</v>
      </c>
      <c r="K1282" s="28">
        <v>3</v>
      </c>
      <c r="L1282" s="7">
        <v>45406</v>
      </c>
      <c r="M1282" s="10"/>
      <c r="N1282" s="11" t="s">
        <v>33112</v>
      </c>
      <c r="O1282" s="12" t="s">
        <v>52</v>
      </c>
      <c r="P1282" s="8" t="s">
        <v>63</v>
      </c>
      <c r="Q1282" s="33" t="s">
        <v>54</v>
      </c>
      <c r="R1282" s="13" t="s">
        <v>64</v>
      </c>
      <c r="S1282" s="14" t="s">
        <v>31419</v>
      </c>
      <c r="T1282" s="15"/>
      <c r="U1282" s="81" t="s">
        <v>33597</v>
      </c>
      <c r="V1282" s="81" t="s">
        <v>33191</v>
      </c>
      <c r="W1282" s="81" t="s">
        <v>23681</v>
      </c>
      <c r="X1282" s="82">
        <v>1925</v>
      </c>
      <c r="Y1282" s="83">
        <v>24640</v>
      </c>
      <c r="Z1282" s="81" t="s">
        <v>33582</v>
      </c>
      <c r="BH1282" s="825"/>
      <c r="BI1282" s="232"/>
      <c r="BJ1282" s="796"/>
      <c r="BK1282" s="797"/>
      <c r="BL1282" s="687"/>
      <c r="BM1282" s="799"/>
      <c r="BN1282" s="800"/>
      <c r="BO1282" s="801"/>
      <c r="BP1282" s="809"/>
      <c r="BQ1282" s="803"/>
    </row>
    <row r="1283" spans="1:69">
      <c r="A1283" s="20">
        <v>2</v>
      </c>
      <c r="B1283" s="20">
        <v>7</v>
      </c>
      <c r="C1283" s="21" t="s">
        <v>301</v>
      </c>
      <c r="D1283" s="22" t="s">
        <v>5386</v>
      </c>
      <c r="E1283" s="21" t="s">
        <v>5387</v>
      </c>
      <c r="F1283" s="23">
        <v>1925</v>
      </c>
      <c r="G1283" s="24">
        <v>23100</v>
      </c>
      <c r="H1283" s="25"/>
      <c r="I1283" s="26">
        <v>45411</v>
      </c>
      <c r="J1283" s="27" t="s">
        <v>33598</v>
      </c>
      <c r="K1283" s="28">
        <v>2</v>
      </c>
      <c r="L1283" s="26">
        <v>45406</v>
      </c>
      <c r="M1283" s="29"/>
      <c r="N1283" s="30" t="s">
        <v>33112</v>
      </c>
      <c r="O1283" s="31" t="s">
        <v>52</v>
      </c>
      <c r="P1283" s="32" t="s">
        <v>63</v>
      </c>
      <c r="Q1283" s="33" t="s">
        <v>54</v>
      </c>
      <c r="R1283" s="34" t="s">
        <v>64</v>
      </c>
      <c r="S1283" s="35" t="s">
        <v>33599</v>
      </c>
      <c r="T1283" s="36"/>
      <c r="U1283" s="81" t="s">
        <v>33600</v>
      </c>
      <c r="V1283" s="81" t="s">
        <v>33191</v>
      </c>
      <c r="W1283" s="81" t="s">
        <v>33601</v>
      </c>
      <c r="X1283" s="82">
        <v>1925</v>
      </c>
      <c r="Y1283" s="83">
        <v>24640</v>
      </c>
      <c r="Z1283" s="81" t="s">
        <v>23654</v>
      </c>
      <c r="BH1283" s="85"/>
      <c r="BI1283" s="86"/>
      <c r="BJ1283" s="804"/>
      <c r="BK1283" s="805"/>
      <c r="BL1283" s="687"/>
      <c r="BM1283" s="806"/>
      <c r="BN1283" s="807"/>
      <c r="BO1283" s="808"/>
      <c r="BP1283" s="809"/>
      <c r="BQ1283" s="810"/>
    </row>
    <row r="1284" spans="1:69">
      <c r="A1284" s="20">
        <v>0</v>
      </c>
      <c r="B1284" s="20">
        <v>7</v>
      </c>
      <c r="C1284" s="21" t="s">
        <v>59</v>
      </c>
      <c r="D1284" s="22" t="s">
        <v>5388</v>
      </c>
      <c r="E1284" s="116" t="s">
        <v>5389</v>
      </c>
      <c r="F1284" s="23">
        <v>1925</v>
      </c>
      <c r="G1284" s="24">
        <v>23100</v>
      </c>
      <c r="H1284" s="25"/>
      <c r="I1284" s="26">
        <v>45412</v>
      </c>
      <c r="J1284" s="27" t="s">
        <v>496</v>
      </c>
      <c r="K1284" s="28">
        <v>4</v>
      </c>
      <c r="L1284" s="26">
        <v>45409</v>
      </c>
      <c r="M1284" s="29"/>
      <c r="N1284" s="30" t="s">
        <v>33112</v>
      </c>
      <c r="O1284" s="31" t="s">
        <v>52</v>
      </c>
      <c r="P1284" s="32" t="s">
        <v>63</v>
      </c>
      <c r="Q1284" s="66" t="s">
        <v>54</v>
      </c>
      <c r="R1284" s="34" t="s">
        <v>64</v>
      </c>
      <c r="S1284" s="35" t="s">
        <v>30421</v>
      </c>
      <c r="T1284" s="36"/>
      <c r="U1284" s="81" t="s">
        <v>5388</v>
      </c>
      <c r="V1284" s="81" t="s">
        <v>606</v>
      </c>
      <c r="W1284" s="81" t="s">
        <v>5390</v>
      </c>
      <c r="X1284" s="82">
        <v>1925</v>
      </c>
      <c r="Y1284" s="83">
        <v>24640</v>
      </c>
      <c r="Z1284" s="81" t="s">
        <v>33590</v>
      </c>
      <c r="BH1284" s="85"/>
      <c r="BI1284" s="86"/>
      <c r="BJ1284" s="804"/>
      <c r="BK1284" s="805"/>
      <c r="BL1284" s="687"/>
      <c r="BM1284" s="806"/>
      <c r="BN1284" s="807"/>
      <c r="BO1284" s="808"/>
      <c r="BP1284" s="809"/>
      <c r="BQ1284" s="810"/>
    </row>
    <row r="1285" spans="1:69">
      <c r="A1285" s="20">
        <v>0</v>
      </c>
      <c r="B1285" s="20">
        <v>8</v>
      </c>
      <c r="C1285" s="21" t="s">
        <v>59</v>
      </c>
      <c r="D1285" s="22" t="s">
        <v>5391</v>
      </c>
      <c r="E1285" s="21" t="s">
        <v>5392</v>
      </c>
      <c r="F1285" s="23">
        <v>1925</v>
      </c>
      <c r="G1285" s="24">
        <v>23100</v>
      </c>
      <c r="H1285" s="25"/>
      <c r="I1285" s="26">
        <v>45412</v>
      </c>
      <c r="J1285" s="824" t="s">
        <v>531</v>
      </c>
      <c r="K1285" s="28">
        <v>3</v>
      </c>
      <c r="L1285" s="26">
        <v>45409</v>
      </c>
      <c r="M1285" s="29"/>
      <c r="N1285" s="30" t="s">
        <v>33112</v>
      </c>
      <c r="O1285" s="31" t="s">
        <v>52</v>
      </c>
      <c r="P1285" s="32" t="s">
        <v>63</v>
      </c>
      <c r="Q1285" s="66" t="s">
        <v>54</v>
      </c>
      <c r="R1285" s="34" t="s">
        <v>64</v>
      </c>
      <c r="S1285" s="35" t="s">
        <v>33602</v>
      </c>
      <c r="T1285" s="36"/>
      <c r="U1285" s="81" t="s">
        <v>5391</v>
      </c>
      <c r="V1285" s="81" t="s">
        <v>606</v>
      </c>
      <c r="W1285" s="81" t="s">
        <v>5393</v>
      </c>
      <c r="X1285" s="82">
        <v>1925</v>
      </c>
      <c r="Y1285" s="83">
        <v>24640</v>
      </c>
      <c r="Z1285" s="81" t="s">
        <v>33590</v>
      </c>
      <c r="BH1285" s="85"/>
      <c r="BI1285" s="86"/>
      <c r="BJ1285" s="804"/>
      <c r="BK1285" s="805"/>
      <c r="BL1285" s="687"/>
      <c r="BM1285" s="806"/>
      <c r="BN1285" s="807"/>
      <c r="BO1285" s="808"/>
      <c r="BP1285" s="809"/>
      <c r="BQ1285" s="810"/>
    </row>
    <row r="1286" spans="1:69">
      <c r="A1286" s="20" t="s">
        <v>33228</v>
      </c>
      <c r="B1286" s="20">
        <v>1</v>
      </c>
      <c r="C1286" s="22" t="s">
        <v>78</v>
      </c>
      <c r="D1286" s="2" t="s">
        <v>33603</v>
      </c>
      <c r="E1286" s="21" t="s">
        <v>5394</v>
      </c>
      <c r="F1286" s="23">
        <v>1958</v>
      </c>
      <c r="G1286" s="24">
        <v>23496</v>
      </c>
      <c r="H1286" s="25"/>
      <c r="I1286" s="26">
        <v>45414</v>
      </c>
      <c r="J1286" s="27" t="s">
        <v>500</v>
      </c>
      <c r="K1286" s="28">
        <v>2</v>
      </c>
      <c r="L1286" s="26">
        <v>45409</v>
      </c>
      <c r="M1286" s="29" t="s">
        <v>176</v>
      </c>
      <c r="N1286" s="30" t="s">
        <v>177</v>
      </c>
      <c r="O1286" s="31" t="s">
        <v>52</v>
      </c>
      <c r="P1286" s="32" t="s">
        <v>74</v>
      </c>
      <c r="Q1286" s="66" t="s">
        <v>54</v>
      </c>
      <c r="R1286" s="34" t="s">
        <v>55</v>
      </c>
      <c r="S1286" s="35" t="s">
        <v>5395</v>
      </c>
      <c r="T1286" s="36"/>
      <c r="U1286" s="81" t="s">
        <v>33603</v>
      </c>
      <c r="V1286" s="81" t="s">
        <v>33604</v>
      </c>
      <c r="W1286" s="81" t="s">
        <v>33605</v>
      </c>
      <c r="X1286" s="82">
        <v>1958</v>
      </c>
      <c r="Y1286" s="83">
        <v>24486.89</v>
      </c>
      <c r="Z1286" s="81" t="s">
        <v>33606</v>
      </c>
      <c r="BH1286" s="86"/>
      <c r="BI1286" s="825"/>
      <c r="BJ1286" s="804"/>
      <c r="BK1286" s="805"/>
      <c r="BL1286" s="687"/>
      <c r="BM1286" s="806"/>
      <c r="BN1286" s="807"/>
      <c r="BO1286" s="808"/>
      <c r="BP1286" s="809"/>
      <c r="BQ1286" s="810"/>
    </row>
    <row r="1287" spans="1:69">
      <c r="A1287" s="20" t="s">
        <v>31420</v>
      </c>
      <c r="B1287" s="20">
        <v>1</v>
      </c>
      <c r="C1287" s="21" t="s">
        <v>145</v>
      </c>
      <c r="D1287" s="22" t="s">
        <v>5396</v>
      </c>
      <c r="E1287" s="21" t="s">
        <v>5397</v>
      </c>
      <c r="F1287" s="23">
        <v>1953</v>
      </c>
      <c r="G1287" s="24">
        <v>23436</v>
      </c>
      <c r="H1287" s="25"/>
      <c r="I1287" s="26">
        <v>45419</v>
      </c>
      <c r="J1287" s="27" t="s">
        <v>524</v>
      </c>
      <c r="K1287" s="28">
        <v>3</v>
      </c>
      <c r="L1287" s="26" t="s">
        <v>33404</v>
      </c>
      <c r="M1287" s="29"/>
      <c r="N1287" s="30" t="s">
        <v>312</v>
      </c>
      <c r="O1287" s="31" t="s">
        <v>52</v>
      </c>
      <c r="P1287" s="32" t="s">
        <v>186</v>
      </c>
      <c r="Q1287" s="66" t="s">
        <v>54</v>
      </c>
      <c r="R1287" s="34" t="s">
        <v>55</v>
      </c>
      <c r="S1287" s="35" t="s">
        <v>5398</v>
      </c>
      <c r="T1287" s="36"/>
      <c r="U1287" s="37" t="s">
        <v>33607</v>
      </c>
      <c r="V1287" s="37" t="s">
        <v>24545</v>
      </c>
      <c r="W1287" s="37" t="s">
        <v>33608</v>
      </c>
      <c r="X1287" s="42">
        <v>1953</v>
      </c>
      <c r="Y1287" s="41">
        <v>24982.776000000002</v>
      </c>
      <c r="Z1287" s="37" t="s">
        <v>33609</v>
      </c>
      <c r="BH1287" s="85"/>
      <c r="BI1287" s="86"/>
      <c r="BJ1287" s="804"/>
      <c r="BK1287" s="805"/>
      <c r="BL1287" s="687"/>
      <c r="BM1287" s="806"/>
      <c r="BN1287" s="807"/>
      <c r="BO1287" s="808"/>
      <c r="BP1287" s="809"/>
      <c r="BQ1287" s="810"/>
    </row>
    <row r="1288" spans="1:69">
      <c r="A1288" s="20">
        <v>1</v>
      </c>
      <c r="B1288" s="20">
        <v>1</v>
      </c>
      <c r="C1288" s="21" t="s">
        <v>68</v>
      </c>
      <c r="D1288" s="22" t="s">
        <v>5400</v>
      </c>
      <c r="E1288" s="21" t="s">
        <v>5401</v>
      </c>
      <c r="F1288" s="23">
        <v>1942</v>
      </c>
      <c r="G1288" s="24">
        <v>23304</v>
      </c>
      <c r="H1288" s="25"/>
      <c r="I1288" s="26">
        <v>45421</v>
      </c>
      <c r="J1288" s="27" t="s">
        <v>3169</v>
      </c>
      <c r="K1288" s="28">
        <v>4</v>
      </c>
      <c r="L1288" s="26">
        <v>45404</v>
      </c>
      <c r="M1288" s="29" t="s">
        <v>72</v>
      </c>
      <c r="N1288" s="30" t="s">
        <v>288</v>
      </c>
      <c r="O1288" s="31" t="s">
        <v>52</v>
      </c>
      <c r="P1288" s="32" t="s">
        <v>74</v>
      </c>
      <c r="Q1288" s="66" t="s">
        <v>54</v>
      </c>
      <c r="R1288" s="34" t="s">
        <v>31417</v>
      </c>
      <c r="S1288" s="35" t="s">
        <v>5402</v>
      </c>
      <c r="T1288" s="36"/>
      <c r="U1288" s="37" t="s">
        <v>5400</v>
      </c>
      <c r="V1288" s="37" t="s">
        <v>23729</v>
      </c>
      <c r="W1288" s="37" t="s">
        <v>33610</v>
      </c>
      <c r="X1288" s="42">
        <v>1942</v>
      </c>
      <c r="Y1288" s="41">
        <v>24362.53</v>
      </c>
      <c r="Z1288" s="37" t="s">
        <v>33611</v>
      </c>
      <c r="BH1288" s="85"/>
      <c r="BI1288" s="86"/>
      <c r="BJ1288" s="804"/>
      <c r="BK1288" s="805"/>
      <c r="BL1288" s="687"/>
      <c r="BM1288" s="806"/>
      <c r="BN1288" s="807"/>
      <c r="BO1288" s="808"/>
      <c r="BP1288" s="809"/>
      <c r="BQ1288" s="810"/>
    </row>
    <row r="1289" spans="1:69" ht="22.5">
      <c r="A1289" s="20">
        <v>1</v>
      </c>
      <c r="B1289" s="20">
        <v>6</v>
      </c>
      <c r="C1289" s="21" t="s">
        <v>301</v>
      </c>
      <c r="D1289" s="22" t="s">
        <v>5405</v>
      </c>
      <c r="E1289" s="21" t="s">
        <v>5406</v>
      </c>
      <c r="F1289" s="23">
        <v>1925</v>
      </c>
      <c r="G1289" s="24">
        <v>23100</v>
      </c>
      <c r="H1289" s="25"/>
      <c r="I1289" s="26">
        <v>45421</v>
      </c>
      <c r="J1289" s="824">
        <v>77</v>
      </c>
      <c r="K1289" s="28">
        <v>2</v>
      </c>
      <c r="L1289" s="26">
        <v>45415</v>
      </c>
      <c r="M1289" s="29"/>
      <c r="N1289" s="30" t="s">
        <v>62</v>
      </c>
      <c r="O1289" s="31" t="s">
        <v>52</v>
      </c>
      <c r="P1289" s="32" t="s">
        <v>63</v>
      </c>
      <c r="Q1289" s="66" t="s">
        <v>54</v>
      </c>
      <c r="R1289" s="34" t="s">
        <v>64</v>
      </c>
      <c r="S1289" s="35" t="s">
        <v>5407</v>
      </c>
      <c r="T1289" s="36"/>
      <c r="U1289" s="138" t="s">
        <v>5405</v>
      </c>
      <c r="V1289" s="37" t="s">
        <v>33309</v>
      </c>
      <c r="W1289" s="37" t="s">
        <v>33612</v>
      </c>
      <c r="X1289" s="42">
        <v>1925</v>
      </c>
      <c r="Y1289" s="41">
        <v>24640</v>
      </c>
      <c r="Z1289" s="37" t="s">
        <v>33613</v>
      </c>
      <c r="BH1289" s="85"/>
      <c r="BI1289" s="86"/>
      <c r="BJ1289" s="804"/>
      <c r="BK1289" s="805"/>
      <c r="BL1289" s="687"/>
      <c r="BM1289" s="806"/>
      <c r="BN1289" s="807"/>
      <c r="BO1289" s="808"/>
      <c r="BP1289" s="809"/>
      <c r="BQ1289" s="810"/>
    </row>
    <row r="1290" spans="1:69">
      <c r="A1290" s="1">
        <v>1</v>
      </c>
      <c r="B1290" s="20">
        <v>2</v>
      </c>
      <c r="C1290" s="2" t="s">
        <v>145</v>
      </c>
      <c r="D1290" s="3" t="s">
        <v>5408</v>
      </c>
      <c r="E1290" s="2" t="s">
        <v>5409</v>
      </c>
      <c r="F1290" s="4">
        <v>1930</v>
      </c>
      <c r="G1290" s="5">
        <v>23160</v>
      </c>
      <c r="H1290" s="6"/>
      <c r="I1290" s="26">
        <v>45421</v>
      </c>
      <c r="J1290" s="76" t="s">
        <v>3178</v>
      </c>
      <c r="K1290" s="9">
        <v>4</v>
      </c>
      <c r="L1290" s="26">
        <v>45417</v>
      </c>
      <c r="M1290" s="10"/>
      <c r="N1290" s="11" t="s">
        <v>1174</v>
      </c>
      <c r="O1290" s="31" t="s">
        <v>52</v>
      </c>
      <c r="P1290" s="32" t="s">
        <v>53</v>
      </c>
      <c r="Q1290" s="49" t="s">
        <v>54</v>
      </c>
      <c r="R1290" s="34" t="s">
        <v>55</v>
      </c>
      <c r="S1290" s="34" t="s">
        <v>5410</v>
      </c>
      <c r="T1290" s="15"/>
      <c r="U1290" s="37" t="s">
        <v>5408</v>
      </c>
      <c r="V1290" s="37" t="s">
        <v>23726</v>
      </c>
      <c r="W1290" s="37" t="s">
        <v>23724</v>
      </c>
      <c r="X1290" s="42">
        <v>1930</v>
      </c>
      <c r="Y1290" s="41">
        <v>24318</v>
      </c>
      <c r="Z1290" s="37" t="s">
        <v>33611</v>
      </c>
      <c r="BH1290" s="825"/>
      <c r="BI1290" s="232"/>
      <c r="BJ1290" s="796"/>
      <c r="BK1290" s="797"/>
      <c r="BL1290" s="687"/>
      <c r="BM1290" s="799"/>
      <c r="BN1290" s="807"/>
      <c r="BO1290" s="808"/>
      <c r="BP1290" s="802"/>
      <c r="BQ1290" s="810"/>
    </row>
    <row r="1291" spans="1:69">
      <c r="A1291" s="20">
        <v>1</v>
      </c>
      <c r="B1291" s="20">
        <v>3</v>
      </c>
      <c r="C1291" s="21" t="s">
        <v>145</v>
      </c>
      <c r="D1291" s="22" t="s">
        <v>5412</v>
      </c>
      <c r="E1291" s="21" t="s">
        <v>5413</v>
      </c>
      <c r="F1291" s="23">
        <v>1980</v>
      </c>
      <c r="G1291" s="24">
        <v>23760</v>
      </c>
      <c r="H1291" s="25" t="s">
        <v>168</v>
      </c>
      <c r="I1291" s="26">
        <v>45421</v>
      </c>
      <c r="J1291" s="27" t="s">
        <v>1883</v>
      </c>
      <c r="K1291" s="28">
        <v>3</v>
      </c>
      <c r="L1291" s="26">
        <v>45417</v>
      </c>
      <c r="M1291" s="29"/>
      <c r="N1291" s="30" t="s">
        <v>312</v>
      </c>
      <c r="O1291" s="31" t="s">
        <v>52</v>
      </c>
      <c r="P1291" s="32" t="s">
        <v>186</v>
      </c>
      <c r="Q1291" s="66" t="s">
        <v>54</v>
      </c>
      <c r="R1291" s="34" t="s">
        <v>55</v>
      </c>
      <c r="S1291" s="35" t="s">
        <v>5414</v>
      </c>
      <c r="T1291" s="36"/>
      <c r="U1291" s="37" t="s">
        <v>5412</v>
      </c>
      <c r="V1291" s="37" t="s">
        <v>33614</v>
      </c>
      <c r="W1291" s="37" t="s">
        <v>23727</v>
      </c>
      <c r="X1291" s="42">
        <v>1980</v>
      </c>
      <c r="Y1291" s="41">
        <v>24948</v>
      </c>
      <c r="Z1291" s="37" t="s">
        <v>23725</v>
      </c>
      <c r="BH1291" s="85"/>
      <c r="BI1291" s="86"/>
      <c r="BJ1291" s="804"/>
      <c r="BK1291" s="805"/>
      <c r="BL1291" s="687"/>
      <c r="BM1291" s="806"/>
      <c r="BN1291" s="807"/>
      <c r="BO1291" s="808"/>
      <c r="BP1291" s="809"/>
      <c r="BQ1291" s="810"/>
    </row>
    <row r="1292" spans="1:69">
      <c r="A1292" s="20">
        <v>1</v>
      </c>
      <c r="B1292" s="20">
        <v>4</v>
      </c>
      <c r="C1292" s="21" t="s">
        <v>48</v>
      </c>
      <c r="D1292" s="22" t="s">
        <v>5415</v>
      </c>
      <c r="E1292" s="21" t="s">
        <v>5416</v>
      </c>
      <c r="F1292" s="23">
        <v>1980</v>
      </c>
      <c r="G1292" s="24">
        <v>23760</v>
      </c>
      <c r="H1292" s="25" t="s">
        <v>51</v>
      </c>
      <c r="I1292" s="26">
        <v>45421</v>
      </c>
      <c r="J1292" s="27" t="s">
        <v>1926</v>
      </c>
      <c r="K1292" s="28">
        <v>3</v>
      </c>
      <c r="L1292" s="26">
        <v>45417</v>
      </c>
      <c r="M1292" s="29"/>
      <c r="N1292" s="30" t="s">
        <v>312</v>
      </c>
      <c r="O1292" s="31" t="s">
        <v>52</v>
      </c>
      <c r="P1292" s="32" t="s">
        <v>186</v>
      </c>
      <c r="Q1292" s="66" t="s">
        <v>54</v>
      </c>
      <c r="R1292" s="34" t="s">
        <v>55</v>
      </c>
      <c r="S1292" s="35" t="s">
        <v>5417</v>
      </c>
      <c r="T1292" s="36"/>
      <c r="U1292" s="37" t="s">
        <v>5415</v>
      </c>
      <c r="V1292" s="37" t="s">
        <v>33615</v>
      </c>
      <c r="W1292" s="37" t="s">
        <v>33616</v>
      </c>
      <c r="X1292" s="42">
        <v>1980</v>
      </c>
      <c r="Y1292" s="41">
        <v>24948</v>
      </c>
      <c r="Z1292" s="37" t="s">
        <v>33611</v>
      </c>
      <c r="BH1292" s="85"/>
      <c r="BI1292" s="86"/>
      <c r="BJ1292" s="804"/>
      <c r="BK1292" s="805"/>
      <c r="BL1292" s="687"/>
      <c r="BM1292" s="806"/>
      <c r="BN1292" s="807"/>
      <c r="BO1292" s="808"/>
      <c r="BP1292" s="809"/>
      <c r="BQ1292" s="810"/>
    </row>
    <row r="1293" spans="1:69">
      <c r="A1293" s="20">
        <v>1</v>
      </c>
      <c r="B1293" s="20">
        <v>7</v>
      </c>
      <c r="C1293" s="21" t="s">
        <v>145</v>
      </c>
      <c r="D1293" s="22" t="s">
        <v>5418</v>
      </c>
      <c r="E1293" s="21" t="s">
        <v>5419</v>
      </c>
      <c r="F1293" s="23">
        <v>1960</v>
      </c>
      <c r="G1293" s="24">
        <v>23520</v>
      </c>
      <c r="H1293" s="25"/>
      <c r="I1293" s="26">
        <v>45421</v>
      </c>
      <c r="J1293" s="27">
        <v>7</v>
      </c>
      <c r="K1293" s="28">
        <v>2</v>
      </c>
      <c r="L1293" s="26">
        <v>45418</v>
      </c>
      <c r="M1293" s="29"/>
      <c r="N1293" s="30" t="s">
        <v>95</v>
      </c>
      <c r="O1293" s="31" t="s">
        <v>52</v>
      </c>
      <c r="P1293" s="32" t="s">
        <v>83</v>
      </c>
      <c r="Q1293" s="33" t="s">
        <v>84</v>
      </c>
      <c r="R1293" s="34" t="s">
        <v>55</v>
      </c>
      <c r="S1293" s="35" t="s">
        <v>5420</v>
      </c>
      <c r="T1293" s="36"/>
      <c r="U1293" s="37" t="s">
        <v>5418</v>
      </c>
      <c r="V1293" s="37" t="s">
        <v>33617</v>
      </c>
      <c r="W1293" s="37" t="s">
        <v>33618</v>
      </c>
      <c r="X1293" s="42">
        <v>1960</v>
      </c>
      <c r="Y1293" s="41">
        <v>24500</v>
      </c>
      <c r="Z1293" s="37" t="s">
        <v>33619</v>
      </c>
      <c r="BH1293" s="85"/>
      <c r="BI1293" s="86"/>
      <c r="BJ1293" s="804"/>
      <c r="BK1293" s="805"/>
      <c r="BL1293" s="687"/>
      <c r="BM1293" s="806"/>
      <c r="BN1293" s="807"/>
      <c r="BO1293" s="808"/>
      <c r="BP1293" s="809"/>
      <c r="BQ1293" s="810"/>
    </row>
    <row r="1294" spans="1:69">
      <c r="A1294" s="20">
        <v>1</v>
      </c>
      <c r="B1294" s="20">
        <v>8</v>
      </c>
      <c r="C1294" s="21" t="s">
        <v>145</v>
      </c>
      <c r="D1294" s="22" t="s">
        <v>5422</v>
      </c>
      <c r="E1294" s="21" t="s">
        <v>5423</v>
      </c>
      <c r="F1294" s="23">
        <v>1917</v>
      </c>
      <c r="G1294" s="5">
        <v>23004</v>
      </c>
      <c r="H1294" s="25"/>
      <c r="I1294" s="7">
        <v>45421</v>
      </c>
      <c r="J1294" s="43" t="s">
        <v>3153</v>
      </c>
      <c r="K1294" s="28">
        <v>4</v>
      </c>
      <c r="L1294" s="26">
        <v>45418</v>
      </c>
      <c r="M1294" s="29"/>
      <c r="N1294" s="30" t="s">
        <v>95</v>
      </c>
      <c r="O1294" s="31" t="s">
        <v>52</v>
      </c>
      <c r="P1294" s="32" t="s">
        <v>83</v>
      </c>
      <c r="Q1294" s="33" t="s">
        <v>84</v>
      </c>
      <c r="R1294" s="34" t="s">
        <v>55</v>
      </c>
      <c r="S1294" s="35" t="s">
        <v>5424</v>
      </c>
      <c r="T1294" s="36"/>
      <c r="U1294" s="37" t="s">
        <v>5422</v>
      </c>
      <c r="V1294" s="37" t="s">
        <v>33617</v>
      </c>
      <c r="W1294" s="37" t="s">
        <v>33620</v>
      </c>
      <c r="X1294" s="42">
        <v>1917</v>
      </c>
      <c r="Y1294" s="41">
        <v>23962.5</v>
      </c>
      <c r="Z1294" s="37" t="s">
        <v>15762</v>
      </c>
      <c r="BH1294" s="85"/>
      <c r="BI1294" s="86"/>
      <c r="BJ1294" s="804"/>
      <c r="BK1294" s="805"/>
      <c r="BL1294" s="688"/>
      <c r="BM1294" s="806"/>
      <c r="BN1294" s="807"/>
      <c r="BO1294" s="808"/>
      <c r="BP1294" s="809"/>
      <c r="BQ1294" s="810"/>
    </row>
    <row r="1295" spans="1:69">
      <c r="A1295" s="20">
        <v>1</v>
      </c>
      <c r="B1295" s="130" t="s">
        <v>5425</v>
      </c>
      <c r="C1295" s="21" t="s">
        <v>2783</v>
      </c>
      <c r="D1295" s="3" t="s">
        <v>5426</v>
      </c>
      <c r="E1295" s="21" t="s">
        <v>5427</v>
      </c>
      <c r="F1295" s="23">
        <v>1700</v>
      </c>
      <c r="G1295" s="24">
        <v>23133.45</v>
      </c>
      <c r="H1295" s="25"/>
      <c r="I1295" s="26">
        <v>45421</v>
      </c>
      <c r="J1295" s="27">
        <v>190</v>
      </c>
      <c r="K1295" s="28">
        <v>2</v>
      </c>
      <c r="L1295" s="26" t="s">
        <v>28558</v>
      </c>
      <c r="M1295" s="29"/>
      <c r="N1295" s="30" t="s">
        <v>2785</v>
      </c>
      <c r="O1295" s="31" t="s">
        <v>52</v>
      </c>
      <c r="P1295" s="32" t="s">
        <v>2202</v>
      </c>
      <c r="Q1295" s="66" t="s">
        <v>2786</v>
      </c>
      <c r="R1295" s="34" t="s">
        <v>2203</v>
      </c>
      <c r="S1295" s="35" t="s">
        <v>5428</v>
      </c>
      <c r="T1295" s="36"/>
      <c r="U1295" s="37" t="s">
        <v>5426</v>
      </c>
      <c r="V1295" s="37" t="s">
        <v>33621</v>
      </c>
      <c r="W1295" s="37" t="s">
        <v>23732</v>
      </c>
      <c r="X1295" s="42">
        <v>1700</v>
      </c>
      <c r="Y1295" s="41">
        <v>24205.3</v>
      </c>
      <c r="Z1295" s="37" t="s">
        <v>33611</v>
      </c>
      <c r="BH1295" s="85"/>
      <c r="BI1295" s="232"/>
      <c r="BJ1295" s="804"/>
      <c r="BK1295" s="805"/>
      <c r="BL1295" s="687"/>
      <c r="BM1295" s="806"/>
      <c r="BN1295" s="807"/>
      <c r="BO1295" s="808"/>
      <c r="BP1295" s="809"/>
      <c r="BQ1295" s="810"/>
    </row>
    <row r="1296" spans="1:69">
      <c r="A1296" s="20">
        <v>3</v>
      </c>
      <c r="B1296" s="20">
        <v>1</v>
      </c>
      <c r="C1296" s="21" t="s">
        <v>4344</v>
      </c>
      <c r="D1296" s="22" t="s">
        <v>5429</v>
      </c>
      <c r="E1296" s="21" t="s">
        <v>5430</v>
      </c>
      <c r="F1296" s="23">
        <v>1980</v>
      </c>
      <c r="G1296" s="24">
        <f t="shared" ref="G1296:G1303" si="0">F1296*12</f>
        <v>23760</v>
      </c>
      <c r="H1296" s="25"/>
      <c r="I1296" s="26">
        <v>45422</v>
      </c>
      <c r="J1296" s="27">
        <v>72</v>
      </c>
      <c r="K1296" s="28">
        <v>1</v>
      </c>
      <c r="L1296" s="26">
        <v>45417</v>
      </c>
      <c r="M1296" s="29"/>
      <c r="N1296" s="30" t="s">
        <v>263</v>
      </c>
      <c r="O1296" s="31" t="s">
        <v>52</v>
      </c>
      <c r="P1296" s="32" t="s">
        <v>53</v>
      </c>
      <c r="Q1296" s="33" t="s">
        <v>54</v>
      </c>
      <c r="R1296" s="34" t="s">
        <v>55</v>
      </c>
      <c r="S1296" s="35" t="s">
        <v>5431</v>
      </c>
      <c r="T1296" s="36"/>
      <c r="U1296" s="37" t="s">
        <v>5429</v>
      </c>
      <c r="V1296" s="37" t="s">
        <v>5432</v>
      </c>
      <c r="W1296" s="37" t="s">
        <v>5433</v>
      </c>
      <c r="X1296" s="42">
        <v>1980</v>
      </c>
      <c r="Y1296" s="41">
        <v>24948</v>
      </c>
      <c r="Z1296" s="37" t="s">
        <v>33611</v>
      </c>
      <c r="BH1296" s="85"/>
      <c r="BI1296" s="86"/>
      <c r="BJ1296" s="804"/>
      <c r="BK1296" s="805"/>
      <c r="BL1296" s="687"/>
      <c r="BM1296" s="806"/>
      <c r="BN1296" s="807"/>
      <c r="BO1296" s="808"/>
      <c r="BP1296" s="809"/>
      <c r="BQ1296" s="810"/>
    </row>
    <row r="1297" spans="1:69">
      <c r="A1297" s="20">
        <v>3</v>
      </c>
      <c r="B1297" s="20">
        <v>2</v>
      </c>
      <c r="C1297" s="21" t="s">
        <v>145</v>
      </c>
      <c r="D1297" s="22" t="s">
        <v>5434</v>
      </c>
      <c r="E1297" s="21" t="s">
        <v>5435</v>
      </c>
      <c r="F1297" s="23">
        <v>1980</v>
      </c>
      <c r="G1297" s="24">
        <f t="shared" si="0"/>
        <v>23760</v>
      </c>
      <c r="H1297" s="25"/>
      <c r="I1297" s="26">
        <v>45422</v>
      </c>
      <c r="J1297" s="27" t="s">
        <v>442</v>
      </c>
      <c r="K1297" s="28">
        <v>4</v>
      </c>
      <c r="L1297" s="26">
        <v>45421</v>
      </c>
      <c r="M1297" s="29"/>
      <c r="N1297" s="30" t="s">
        <v>169</v>
      </c>
      <c r="O1297" s="31" t="s">
        <v>52</v>
      </c>
      <c r="P1297" s="32" t="s">
        <v>53</v>
      </c>
      <c r="Q1297" s="33" t="s">
        <v>54</v>
      </c>
      <c r="R1297" s="34" t="s">
        <v>55</v>
      </c>
      <c r="S1297" s="35" t="s">
        <v>5436</v>
      </c>
      <c r="T1297" s="36"/>
      <c r="U1297" s="37" t="s">
        <v>5434</v>
      </c>
      <c r="V1297" s="37" t="s">
        <v>5437</v>
      </c>
      <c r="W1297" s="37" t="s">
        <v>5438</v>
      </c>
      <c r="X1297" s="42">
        <v>1980</v>
      </c>
      <c r="Y1297" s="41">
        <v>24948</v>
      </c>
      <c r="Z1297" s="37" t="s">
        <v>23744</v>
      </c>
      <c r="BH1297" s="85"/>
      <c r="BI1297" s="86"/>
      <c r="BJ1297" s="804"/>
      <c r="BK1297" s="805"/>
      <c r="BL1297" s="687"/>
      <c r="BM1297" s="806"/>
      <c r="BN1297" s="807"/>
      <c r="BO1297" s="808"/>
      <c r="BP1297" s="809"/>
      <c r="BQ1297" s="810"/>
    </row>
    <row r="1298" spans="1:69">
      <c r="A1298" s="20">
        <v>3</v>
      </c>
      <c r="B1298" s="20">
        <v>3</v>
      </c>
      <c r="C1298" s="21" t="s">
        <v>68</v>
      </c>
      <c r="D1298" s="22" t="s">
        <v>5440</v>
      </c>
      <c r="E1298" s="21" t="s">
        <v>5441</v>
      </c>
      <c r="F1298" s="23">
        <v>1958</v>
      </c>
      <c r="G1298" s="24">
        <f t="shared" si="0"/>
        <v>23496</v>
      </c>
      <c r="H1298" s="25"/>
      <c r="I1298" s="26">
        <v>45422</v>
      </c>
      <c r="J1298" s="27" t="s">
        <v>464</v>
      </c>
      <c r="K1298" s="9">
        <v>4</v>
      </c>
      <c r="L1298" s="26">
        <v>45421</v>
      </c>
      <c r="M1298" s="29" t="s">
        <v>72</v>
      </c>
      <c r="N1298" s="30" t="s">
        <v>73</v>
      </c>
      <c r="O1298" s="31" t="s">
        <v>52</v>
      </c>
      <c r="P1298" s="32" t="s">
        <v>74</v>
      </c>
      <c r="Q1298" s="33" t="s">
        <v>54</v>
      </c>
      <c r="R1298" s="34" t="s">
        <v>55</v>
      </c>
      <c r="S1298" s="35" t="s">
        <v>5442</v>
      </c>
      <c r="T1298" s="36"/>
      <c r="U1298" s="37" t="s">
        <v>5440</v>
      </c>
      <c r="V1298" s="37" t="s">
        <v>5437</v>
      </c>
      <c r="W1298" s="37" t="s">
        <v>5443</v>
      </c>
      <c r="X1298" s="42">
        <v>1958</v>
      </c>
      <c r="Y1298" s="41">
        <v>24728.73</v>
      </c>
      <c r="Z1298" s="37" t="s">
        <v>33622</v>
      </c>
      <c r="BH1298" s="85"/>
      <c r="BI1298" s="86"/>
      <c r="BJ1298" s="804"/>
      <c r="BK1298" s="805"/>
      <c r="BL1298" s="687"/>
      <c r="BM1298" s="806"/>
      <c r="BN1298" s="807"/>
      <c r="BO1298" s="808"/>
      <c r="BP1298" s="809"/>
      <c r="BQ1298" s="810"/>
    </row>
    <row r="1299" spans="1:69">
      <c r="A1299" s="20">
        <v>3</v>
      </c>
      <c r="B1299" s="20">
        <v>4</v>
      </c>
      <c r="C1299" s="21" t="s">
        <v>510</v>
      </c>
      <c r="D1299" s="22" t="s">
        <v>5444</v>
      </c>
      <c r="E1299" s="21" t="s">
        <v>5445</v>
      </c>
      <c r="F1299" s="23">
        <v>1939</v>
      </c>
      <c r="G1299" s="24">
        <f t="shared" si="0"/>
        <v>23268</v>
      </c>
      <c r="H1299" s="25" t="s">
        <v>33549</v>
      </c>
      <c r="I1299" s="26">
        <v>45422</v>
      </c>
      <c r="J1299" s="27" t="s">
        <v>30422</v>
      </c>
      <c r="K1299" s="28">
        <v>3</v>
      </c>
      <c r="L1299" s="26">
        <v>45421</v>
      </c>
      <c r="M1299" s="29" t="s">
        <v>176</v>
      </c>
      <c r="N1299" s="30" t="s">
        <v>73</v>
      </c>
      <c r="O1299" s="31" t="s">
        <v>52</v>
      </c>
      <c r="P1299" s="32" t="s">
        <v>74</v>
      </c>
      <c r="Q1299" s="33" t="s">
        <v>54</v>
      </c>
      <c r="R1299" s="34" t="s">
        <v>55</v>
      </c>
      <c r="S1299" s="35" t="s">
        <v>5442</v>
      </c>
      <c r="T1299" s="36"/>
      <c r="U1299" s="37" t="s">
        <v>5444</v>
      </c>
      <c r="V1299" s="37" t="s">
        <v>5437</v>
      </c>
      <c r="W1299" s="37" t="s">
        <v>5446</v>
      </c>
      <c r="X1299" s="42">
        <v>1939</v>
      </c>
      <c r="Y1299" s="41">
        <v>24249.06</v>
      </c>
      <c r="Z1299" s="37" t="s">
        <v>33622</v>
      </c>
      <c r="BH1299" s="85"/>
      <c r="BI1299" s="86"/>
      <c r="BJ1299" s="804"/>
      <c r="BK1299" s="805"/>
      <c r="BL1299" s="687"/>
      <c r="BM1299" s="806"/>
      <c r="BN1299" s="807"/>
      <c r="BO1299" s="808"/>
      <c r="BP1299" s="809"/>
      <c r="BQ1299" s="810"/>
    </row>
    <row r="1300" spans="1:69">
      <c r="A1300" s="20">
        <v>3</v>
      </c>
      <c r="B1300" s="20">
        <v>5</v>
      </c>
      <c r="C1300" s="21" t="s">
        <v>510</v>
      </c>
      <c r="D1300" s="22" t="s">
        <v>5447</v>
      </c>
      <c r="E1300" s="21" t="s">
        <v>5448</v>
      </c>
      <c r="F1300" s="23">
        <v>1958</v>
      </c>
      <c r="G1300" s="24">
        <f t="shared" si="0"/>
        <v>23496</v>
      </c>
      <c r="H1300" s="25" t="s">
        <v>33549</v>
      </c>
      <c r="I1300" s="26">
        <v>45422</v>
      </c>
      <c r="J1300" s="27" t="s">
        <v>33623</v>
      </c>
      <c r="K1300" s="28">
        <v>3</v>
      </c>
      <c r="L1300" s="26">
        <v>45421</v>
      </c>
      <c r="M1300" s="29" t="s">
        <v>176</v>
      </c>
      <c r="N1300" s="30" t="s">
        <v>177</v>
      </c>
      <c r="O1300" s="31" t="s">
        <v>52</v>
      </c>
      <c r="P1300" s="32" t="s">
        <v>74</v>
      </c>
      <c r="Q1300" s="33" t="s">
        <v>54</v>
      </c>
      <c r="R1300" s="34" t="s">
        <v>55</v>
      </c>
      <c r="S1300" s="35" t="s">
        <v>5449</v>
      </c>
      <c r="T1300" s="36"/>
      <c r="U1300" s="37" t="s">
        <v>5447</v>
      </c>
      <c r="V1300" s="37" t="s">
        <v>5437</v>
      </c>
      <c r="W1300" s="37" t="s">
        <v>5450</v>
      </c>
      <c r="X1300" s="42">
        <v>1958</v>
      </c>
      <c r="Y1300" s="41">
        <v>24486.79</v>
      </c>
      <c r="Z1300" s="37" t="s">
        <v>33622</v>
      </c>
      <c r="BH1300" s="85"/>
      <c r="BI1300" s="86"/>
      <c r="BJ1300" s="804"/>
      <c r="BK1300" s="805"/>
      <c r="BL1300" s="687"/>
      <c r="BM1300" s="806"/>
      <c r="BN1300" s="807"/>
      <c r="BO1300" s="808"/>
      <c r="BP1300" s="809"/>
      <c r="BQ1300" s="810"/>
    </row>
    <row r="1301" spans="1:69">
      <c r="A1301" s="20">
        <v>3</v>
      </c>
      <c r="B1301" s="20">
        <v>6</v>
      </c>
      <c r="C1301" s="21" t="s">
        <v>510</v>
      </c>
      <c r="D1301" s="22" t="s">
        <v>5451</v>
      </c>
      <c r="E1301" s="21" t="s">
        <v>5452</v>
      </c>
      <c r="F1301" s="23">
        <v>1940</v>
      </c>
      <c r="G1301" s="24">
        <f t="shared" si="0"/>
        <v>23280</v>
      </c>
      <c r="H1301" s="25" t="s">
        <v>33549</v>
      </c>
      <c r="I1301" s="26">
        <v>45422</v>
      </c>
      <c r="J1301" s="43" t="s">
        <v>436</v>
      </c>
      <c r="K1301" s="28">
        <v>2</v>
      </c>
      <c r="L1301" s="26">
        <v>45421</v>
      </c>
      <c r="M1301" s="29" t="s">
        <v>176</v>
      </c>
      <c r="N1301" s="30" t="s">
        <v>73</v>
      </c>
      <c r="O1301" s="31" t="s">
        <v>52</v>
      </c>
      <c r="P1301" s="32" t="s">
        <v>74</v>
      </c>
      <c r="Q1301" s="33" t="s">
        <v>54</v>
      </c>
      <c r="R1301" s="34" t="s">
        <v>55</v>
      </c>
      <c r="S1301" s="35" t="s">
        <v>5453</v>
      </c>
      <c r="T1301" s="36"/>
      <c r="U1301" s="37" t="s">
        <v>5451</v>
      </c>
      <c r="V1301" s="37" t="s">
        <v>5437</v>
      </c>
      <c r="W1301" s="37" t="s">
        <v>5454</v>
      </c>
      <c r="X1301" s="42">
        <v>1940</v>
      </c>
      <c r="Y1301" s="41">
        <v>24261.57</v>
      </c>
      <c r="Z1301" s="37" t="s">
        <v>23744</v>
      </c>
      <c r="BH1301" s="85"/>
      <c r="BI1301" s="86"/>
      <c r="BJ1301" s="804"/>
      <c r="BK1301" s="805"/>
      <c r="BL1301" s="687"/>
      <c r="BM1301" s="806"/>
      <c r="BN1301" s="807"/>
      <c r="BO1301" s="808"/>
      <c r="BP1301" s="809"/>
      <c r="BQ1301" s="810"/>
    </row>
    <row r="1302" spans="1:69">
      <c r="A1302" s="20">
        <v>3</v>
      </c>
      <c r="B1302" s="20">
        <v>7</v>
      </c>
      <c r="C1302" s="21" t="s">
        <v>510</v>
      </c>
      <c r="D1302" s="22" t="s">
        <v>5455</v>
      </c>
      <c r="E1302" s="21" t="s">
        <v>5456</v>
      </c>
      <c r="F1302" s="23">
        <v>1958</v>
      </c>
      <c r="G1302" s="24">
        <f t="shared" si="0"/>
        <v>23496</v>
      </c>
      <c r="H1302" s="25" t="s">
        <v>19892</v>
      </c>
      <c r="I1302" s="26">
        <v>45422</v>
      </c>
      <c r="J1302" s="27" t="s">
        <v>33624</v>
      </c>
      <c r="K1302" s="28">
        <v>3</v>
      </c>
      <c r="L1302" s="26">
        <v>45421</v>
      </c>
      <c r="M1302" s="29" t="s">
        <v>176</v>
      </c>
      <c r="N1302" s="30" t="s">
        <v>177</v>
      </c>
      <c r="O1302" s="31" t="s">
        <v>52</v>
      </c>
      <c r="P1302" s="32" t="s">
        <v>74</v>
      </c>
      <c r="Q1302" s="33" t="s">
        <v>54</v>
      </c>
      <c r="R1302" s="34" t="s">
        <v>55</v>
      </c>
      <c r="S1302" s="35" t="s">
        <v>5457</v>
      </c>
      <c r="T1302" s="36"/>
      <c r="U1302" s="37" t="s">
        <v>5455</v>
      </c>
      <c r="V1302" s="37" t="s">
        <v>5437</v>
      </c>
      <c r="W1302" s="37" t="s">
        <v>5458</v>
      </c>
      <c r="X1302" s="42">
        <v>1958</v>
      </c>
      <c r="Y1302" s="41">
        <v>24486.85</v>
      </c>
      <c r="Z1302" s="37" t="s">
        <v>23744</v>
      </c>
      <c r="BH1302" s="85"/>
      <c r="BI1302" s="86"/>
      <c r="BJ1302" s="804"/>
      <c r="BK1302" s="805"/>
      <c r="BL1302" s="687"/>
      <c r="BM1302" s="806"/>
      <c r="BN1302" s="807"/>
      <c r="BO1302" s="808"/>
      <c r="BP1302" s="809"/>
      <c r="BQ1302" s="810"/>
    </row>
    <row r="1303" spans="1:69">
      <c r="A1303" s="20">
        <v>3</v>
      </c>
      <c r="B1303" s="20">
        <v>8</v>
      </c>
      <c r="C1303" s="21" t="s">
        <v>510</v>
      </c>
      <c r="D1303" s="22" t="s">
        <v>5459</v>
      </c>
      <c r="E1303" s="21" t="s">
        <v>5460</v>
      </c>
      <c r="F1303" s="23">
        <v>1958</v>
      </c>
      <c r="G1303" s="24">
        <f t="shared" si="0"/>
        <v>23496</v>
      </c>
      <c r="H1303" s="25" t="s">
        <v>51</v>
      </c>
      <c r="I1303" s="26">
        <v>45422</v>
      </c>
      <c r="J1303" s="27" t="s">
        <v>450</v>
      </c>
      <c r="K1303" s="28">
        <v>2</v>
      </c>
      <c r="L1303" s="26">
        <v>45421</v>
      </c>
      <c r="M1303" s="29" t="s">
        <v>176</v>
      </c>
      <c r="N1303" s="30" t="s">
        <v>173</v>
      </c>
      <c r="O1303" s="31" t="s">
        <v>52</v>
      </c>
      <c r="P1303" s="32" t="s">
        <v>74</v>
      </c>
      <c r="Q1303" s="33" t="s">
        <v>54</v>
      </c>
      <c r="R1303" s="34" t="s">
        <v>55</v>
      </c>
      <c r="S1303" s="35" t="s">
        <v>5461</v>
      </c>
      <c r="T1303" s="36"/>
      <c r="U1303" s="37" t="s">
        <v>5459</v>
      </c>
      <c r="V1303" s="37" t="s">
        <v>5437</v>
      </c>
      <c r="W1303" s="37" t="s">
        <v>5462</v>
      </c>
      <c r="X1303" s="42">
        <v>1958</v>
      </c>
      <c r="Y1303" s="41">
        <v>24553.32</v>
      </c>
      <c r="Z1303" s="37" t="s">
        <v>33622</v>
      </c>
      <c r="BH1303" s="85"/>
      <c r="BI1303" s="86"/>
      <c r="BJ1303" s="804"/>
      <c r="BK1303" s="805"/>
      <c r="BL1303" s="687"/>
      <c r="BM1303" s="806"/>
      <c r="BN1303" s="807"/>
      <c r="BO1303" s="808"/>
      <c r="BP1303" s="809"/>
      <c r="BQ1303" s="810"/>
    </row>
    <row r="1304" spans="1:69">
      <c r="A1304" s="20"/>
      <c r="B1304" s="20">
        <v>1</v>
      </c>
      <c r="C1304" s="21" t="s">
        <v>145</v>
      </c>
      <c r="D1304" s="22" t="s">
        <v>5463</v>
      </c>
      <c r="E1304" s="21" t="s">
        <v>5464</v>
      </c>
      <c r="F1304" s="23">
        <v>1980</v>
      </c>
      <c r="G1304" s="24">
        <v>23760</v>
      </c>
      <c r="H1304" s="25"/>
      <c r="I1304" s="26">
        <v>45425</v>
      </c>
      <c r="J1304" s="27" t="s">
        <v>468</v>
      </c>
      <c r="K1304" s="28">
        <v>4</v>
      </c>
      <c r="L1304" s="26">
        <v>45422</v>
      </c>
      <c r="M1304" s="29"/>
      <c r="N1304" s="30" t="s">
        <v>181</v>
      </c>
      <c r="O1304" s="31" t="s">
        <v>52</v>
      </c>
      <c r="P1304" s="32" t="s">
        <v>186</v>
      </c>
      <c r="Q1304" s="33" t="s">
        <v>54</v>
      </c>
      <c r="R1304" s="34" t="s">
        <v>55</v>
      </c>
      <c r="S1304" s="35" t="s">
        <v>5465</v>
      </c>
      <c r="T1304" s="36"/>
      <c r="U1304" s="37" t="s">
        <v>5463</v>
      </c>
      <c r="V1304" s="37" t="s">
        <v>5466</v>
      </c>
      <c r="W1304" s="37" t="s">
        <v>5467</v>
      </c>
      <c r="X1304" s="42">
        <v>1980</v>
      </c>
      <c r="Y1304" s="41">
        <v>24948</v>
      </c>
      <c r="Z1304" s="37" t="s">
        <v>23775</v>
      </c>
      <c r="BH1304" s="85"/>
      <c r="BI1304" s="86"/>
      <c r="BJ1304" s="804"/>
      <c r="BK1304" s="805"/>
      <c r="BL1304" s="687"/>
      <c r="BM1304" s="806"/>
      <c r="BN1304" s="807"/>
      <c r="BO1304" s="808"/>
      <c r="BP1304" s="809"/>
      <c r="BQ1304" s="810"/>
    </row>
    <row r="1305" spans="1:69">
      <c r="A1305" s="20"/>
      <c r="B1305" s="20">
        <v>2</v>
      </c>
      <c r="C1305" s="21" t="s">
        <v>68</v>
      </c>
      <c r="D1305" s="22" t="s">
        <v>5468</v>
      </c>
      <c r="E1305" s="21" t="s">
        <v>5469</v>
      </c>
      <c r="F1305" s="23">
        <v>1958</v>
      </c>
      <c r="G1305" s="24">
        <v>23496</v>
      </c>
      <c r="H1305" s="25"/>
      <c r="I1305" s="26">
        <v>45425</v>
      </c>
      <c r="J1305" s="27" t="s">
        <v>472</v>
      </c>
      <c r="K1305" s="28">
        <v>3</v>
      </c>
      <c r="L1305" s="26">
        <v>45422</v>
      </c>
      <c r="M1305" s="29" t="s">
        <v>157</v>
      </c>
      <c r="N1305" s="30" t="s">
        <v>288</v>
      </c>
      <c r="O1305" s="31" t="s">
        <v>52</v>
      </c>
      <c r="P1305" s="32" t="s">
        <v>74</v>
      </c>
      <c r="Q1305" s="33" t="s">
        <v>54</v>
      </c>
      <c r="R1305" s="34" t="s">
        <v>55</v>
      </c>
      <c r="S1305" s="35" t="s">
        <v>5470</v>
      </c>
      <c r="T1305" s="36"/>
      <c r="U1305" s="37" t="s">
        <v>5468</v>
      </c>
      <c r="V1305" s="37" t="s">
        <v>5466</v>
      </c>
      <c r="W1305" s="37" t="s">
        <v>5471</v>
      </c>
      <c r="X1305" s="42">
        <v>1958</v>
      </c>
      <c r="Y1305" s="41">
        <v>24583.29</v>
      </c>
      <c r="Z1305" s="37" t="s">
        <v>33625</v>
      </c>
      <c r="BH1305" s="85"/>
      <c r="BI1305" s="86"/>
      <c r="BJ1305" s="804"/>
      <c r="BK1305" s="805"/>
      <c r="BL1305" s="687"/>
      <c r="BM1305" s="806"/>
      <c r="BN1305" s="807"/>
      <c r="BO1305" s="808"/>
      <c r="BP1305" s="809"/>
      <c r="BQ1305" s="810"/>
    </row>
    <row r="1306" spans="1:69">
      <c r="A1306" s="20"/>
      <c r="B1306" s="20">
        <v>4</v>
      </c>
      <c r="C1306" s="21" t="s">
        <v>78</v>
      </c>
      <c r="D1306" s="22" t="s">
        <v>5472</v>
      </c>
      <c r="E1306" s="21" t="s">
        <v>5473</v>
      </c>
      <c r="F1306" s="23">
        <v>1916</v>
      </c>
      <c r="G1306" s="24">
        <v>22992</v>
      </c>
      <c r="H1306" s="25"/>
      <c r="I1306" s="26">
        <v>45425</v>
      </c>
      <c r="J1306" s="27" t="s">
        <v>483</v>
      </c>
      <c r="K1306" s="28">
        <v>3</v>
      </c>
      <c r="L1306" s="26">
        <v>45422</v>
      </c>
      <c r="M1306" s="29"/>
      <c r="N1306" s="30" t="s">
        <v>406</v>
      </c>
      <c r="O1306" s="31" t="s">
        <v>52</v>
      </c>
      <c r="P1306" s="32" t="s">
        <v>407</v>
      </c>
      <c r="Q1306" s="33" t="s">
        <v>84</v>
      </c>
      <c r="R1306" s="34" t="s">
        <v>55</v>
      </c>
      <c r="S1306" s="35" t="s">
        <v>5474</v>
      </c>
      <c r="T1306" s="36"/>
      <c r="U1306" s="37" t="s">
        <v>5472</v>
      </c>
      <c r="V1306" s="37" t="s">
        <v>5466</v>
      </c>
      <c r="W1306" s="37" t="s">
        <v>5475</v>
      </c>
      <c r="X1306" s="42">
        <v>1916</v>
      </c>
      <c r="Y1306" s="41">
        <v>24509.47</v>
      </c>
      <c r="Z1306" s="37" t="s">
        <v>33625</v>
      </c>
      <c r="BH1306" s="85"/>
      <c r="BI1306" s="86"/>
      <c r="BJ1306" s="804"/>
      <c r="BK1306" s="805"/>
      <c r="BL1306" s="687"/>
      <c r="BM1306" s="806"/>
      <c r="BN1306" s="807"/>
      <c r="BO1306" s="808"/>
      <c r="BP1306" s="809"/>
      <c r="BQ1306" s="810"/>
    </row>
    <row r="1307" spans="1:69">
      <c r="A1307" s="20"/>
      <c r="B1307" s="20">
        <v>5</v>
      </c>
      <c r="C1307" s="21" t="s">
        <v>78</v>
      </c>
      <c r="D1307" s="22" t="s">
        <v>5476</v>
      </c>
      <c r="E1307" s="21" t="s">
        <v>5477</v>
      </c>
      <c r="F1307" s="23">
        <v>1916</v>
      </c>
      <c r="G1307" s="24">
        <v>22992</v>
      </c>
      <c r="H1307" s="25"/>
      <c r="I1307" s="26">
        <v>45425</v>
      </c>
      <c r="J1307" s="27">
        <v>30</v>
      </c>
      <c r="K1307" s="28">
        <v>2</v>
      </c>
      <c r="L1307" s="26">
        <v>45422</v>
      </c>
      <c r="M1307" s="29"/>
      <c r="N1307" s="30" t="s">
        <v>406</v>
      </c>
      <c r="O1307" s="31" t="s">
        <v>52</v>
      </c>
      <c r="P1307" s="32" t="s">
        <v>407</v>
      </c>
      <c r="Q1307" s="33" t="s">
        <v>84</v>
      </c>
      <c r="R1307" s="34" t="s">
        <v>55</v>
      </c>
      <c r="S1307" s="35" t="s">
        <v>5478</v>
      </c>
      <c r="T1307" s="36"/>
      <c r="U1307" s="37" t="s">
        <v>5476</v>
      </c>
      <c r="V1307" s="37" t="s">
        <v>5466</v>
      </c>
      <c r="W1307" s="37" t="s">
        <v>5479</v>
      </c>
      <c r="X1307" s="42">
        <v>1916</v>
      </c>
      <c r="Y1307" s="41">
        <v>24509.47</v>
      </c>
      <c r="Z1307" s="37" t="s">
        <v>33626</v>
      </c>
      <c r="BH1307" s="85"/>
      <c r="BI1307" s="86"/>
      <c r="BJ1307" s="804"/>
      <c r="BK1307" s="805"/>
      <c r="BL1307" s="687"/>
      <c r="BM1307" s="806"/>
      <c r="BN1307" s="807"/>
      <c r="BO1307" s="808"/>
      <c r="BP1307" s="809"/>
      <c r="BQ1307" s="810"/>
    </row>
    <row r="1308" spans="1:69">
      <c r="A1308" s="20"/>
      <c r="B1308" s="20">
        <v>1</v>
      </c>
      <c r="C1308" s="2" t="s">
        <v>510</v>
      </c>
      <c r="D1308" s="22" t="s">
        <v>33627</v>
      </c>
      <c r="E1308" s="21" t="s">
        <v>5481</v>
      </c>
      <c r="F1308" s="23">
        <v>1958</v>
      </c>
      <c r="G1308" s="24">
        <v>23496</v>
      </c>
      <c r="H1308" s="25" t="s">
        <v>51</v>
      </c>
      <c r="I1308" s="26">
        <v>45426</v>
      </c>
      <c r="J1308" s="27" t="s">
        <v>476</v>
      </c>
      <c r="K1308" s="28">
        <v>4</v>
      </c>
      <c r="L1308" s="26">
        <v>45422</v>
      </c>
      <c r="M1308" s="29" t="s">
        <v>176</v>
      </c>
      <c r="N1308" s="30" t="s">
        <v>177</v>
      </c>
      <c r="O1308" s="31" t="s">
        <v>52</v>
      </c>
      <c r="P1308" s="21" t="s">
        <v>74</v>
      </c>
      <c r="Q1308" s="66" t="s">
        <v>54</v>
      </c>
      <c r="R1308" s="34" t="s">
        <v>55</v>
      </c>
      <c r="S1308" s="35" t="s">
        <v>5482</v>
      </c>
      <c r="T1308" s="36"/>
      <c r="U1308" s="37" t="s">
        <v>5480</v>
      </c>
      <c r="V1308" s="37" t="s">
        <v>5466</v>
      </c>
      <c r="W1308" s="37" t="s">
        <v>5483</v>
      </c>
      <c r="X1308" s="42">
        <v>1958</v>
      </c>
      <c r="Y1308" s="41">
        <v>24486.89</v>
      </c>
      <c r="Z1308" s="37" t="s">
        <v>33625</v>
      </c>
      <c r="BH1308" s="825"/>
      <c r="BI1308" s="86"/>
      <c r="BJ1308" s="804"/>
      <c r="BK1308" s="805"/>
      <c r="BL1308" s="687"/>
      <c r="BM1308" s="806"/>
      <c r="BN1308" s="807"/>
      <c r="BO1308" s="85"/>
      <c r="BP1308" s="809"/>
      <c r="BQ1308" s="810"/>
    </row>
    <row r="1309" spans="1:69">
      <c r="A1309" s="1">
        <v>0</v>
      </c>
      <c r="B1309" s="20">
        <v>1</v>
      </c>
      <c r="C1309" s="2" t="s">
        <v>59</v>
      </c>
      <c r="D1309" s="3" t="s">
        <v>5484</v>
      </c>
      <c r="E1309" s="2" t="s">
        <v>5485</v>
      </c>
      <c r="F1309" s="4">
        <v>1925</v>
      </c>
      <c r="G1309" s="5">
        <v>23100</v>
      </c>
      <c r="H1309" s="6"/>
      <c r="I1309" s="26">
        <v>45428</v>
      </c>
      <c r="J1309" s="76" t="s">
        <v>492</v>
      </c>
      <c r="K1309" s="9">
        <v>2</v>
      </c>
      <c r="L1309" s="26">
        <v>45424</v>
      </c>
      <c r="M1309" s="10"/>
      <c r="N1309" s="11" t="s">
        <v>604</v>
      </c>
      <c r="O1309" s="31" t="s">
        <v>52</v>
      </c>
      <c r="P1309" s="32" t="s">
        <v>63</v>
      </c>
      <c r="Q1309" s="49" t="s">
        <v>54</v>
      </c>
      <c r="R1309" s="34" t="s">
        <v>64</v>
      </c>
      <c r="S1309" s="34" t="s">
        <v>5486</v>
      </c>
      <c r="T1309" s="15"/>
      <c r="U1309" s="37" t="s">
        <v>5484</v>
      </c>
      <c r="V1309" s="37" t="s">
        <v>5487</v>
      </c>
      <c r="W1309" s="37" t="s">
        <v>5488</v>
      </c>
      <c r="X1309" s="42">
        <v>1925</v>
      </c>
      <c r="Y1309" s="41">
        <v>24640</v>
      </c>
      <c r="Z1309" s="37" t="s">
        <v>33628</v>
      </c>
      <c r="BH1309" s="825"/>
      <c r="BI1309" s="232"/>
      <c r="BJ1309" s="796"/>
      <c r="BK1309" s="797"/>
      <c r="BL1309" s="687"/>
      <c r="BM1309" s="799"/>
      <c r="BN1309" s="807"/>
      <c r="BO1309" s="808"/>
      <c r="BP1309" s="802"/>
      <c r="BQ1309" s="810"/>
    </row>
    <row r="1310" spans="1:69">
      <c r="A1310" s="20">
        <v>0</v>
      </c>
      <c r="B1310" s="20">
        <v>2</v>
      </c>
      <c r="C1310" s="21" t="s">
        <v>59</v>
      </c>
      <c r="D1310" s="22" t="s">
        <v>5489</v>
      </c>
      <c r="E1310" s="21" t="s">
        <v>5490</v>
      </c>
      <c r="F1310" s="23">
        <v>1925</v>
      </c>
      <c r="G1310" s="24">
        <v>23100</v>
      </c>
      <c r="H1310" s="25"/>
      <c r="I1310" s="26">
        <v>45428</v>
      </c>
      <c r="J1310" s="824" t="s">
        <v>504</v>
      </c>
      <c r="K1310" s="28">
        <v>3</v>
      </c>
      <c r="L1310" s="26">
        <v>45424</v>
      </c>
      <c r="M1310" s="29"/>
      <c r="N1310" s="30" t="s">
        <v>604</v>
      </c>
      <c r="O1310" s="31" t="s">
        <v>52</v>
      </c>
      <c r="P1310" s="32" t="s">
        <v>63</v>
      </c>
      <c r="Q1310" s="66" t="s">
        <v>54</v>
      </c>
      <c r="R1310" s="34" t="s">
        <v>64</v>
      </c>
      <c r="S1310" s="35" t="s">
        <v>5491</v>
      </c>
      <c r="T1310" s="36"/>
      <c r="U1310" s="138" t="s">
        <v>5489</v>
      </c>
      <c r="V1310" s="37" t="s">
        <v>5487</v>
      </c>
      <c r="W1310" s="37" t="s">
        <v>5492</v>
      </c>
      <c r="X1310" s="42">
        <v>1925</v>
      </c>
      <c r="Y1310" s="41">
        <v>24640</v>
      </c>
      <c r="Z1310" s="37" t="s">
        <v>15852</v>
      </c>
      <c r="BH1310" s="85"/>
      <c r="BI1310" s="86"/>
      <c r="BJ1310" s="804"/>
      <c r="BK1310" s="805"/>
      <c r="BL1310" s="687"/>
      <c r="BM1310" s="806"/>
      <c r="BN1310" s="807"/>
      <c r="BO1310" s="808"/>
      <c r="BP1310" s="809"/>
      <c r="BQ1310" s="810"/>
    </row>
    <row r="1311" spans="1:69">
      <c r="A1311" s="20">
        <v>0</v>
      </c>
      <c r="B1311" s="20">
        <v>3</v>
      </c>
      <c r="C1311" s="21" t="s">
        <v>130</v>
      </c>
      <c r="D1311" s="3" t="s">
        <v>5493</v>
      </c>
      <c r="E1311" s="21" t="s">
        <v>5494</v>
      </c>
      <c r="F1311" s="23">
        <v>1568</v>
      </c>
      <c r="G1311" s="24">
        <v>23520</v>
      </c>
      <c r="H1311" s="25"/>
      <c r="I1311" s="26">
        <v>45428</v>
      </c>
      <c r="J1311" s="27">
        <v>88</v>
      </c>
      <c r="K1311" s="28">
        <v>4</v>
      </c>
      <c r="L1311" s="26">
        <v>45424</v>
      </c>
      <c r="M1311" s="29"/>
      <c r="N1311" s="30" t="s">
        <v>95</v>
      </c>
      <c r="O1311" s="31" t="s">
        <v>52</v>
      </c>
      <c r="P1311" s="32" t="s">
        <v>112</v>
      </c>
      <c r="Q1311" s="66" t="s">
        <v>84</v>
      </c>
      <c r="R1311" s="34" t="s">
        <v>55</v>
      </c>
      <c r="S1311" s="35" t="s">
        <v>5495</v>
      </c>
      <c r="T1311" s="36"/>
      <c r="U1311" s="37" t="s">
        <v>5493</v>
      </c>
      <c r="V1311" s="37" t="s">
        <v>5496</v>
      </c>
      <c r="W1311" s="37" t="s">
        <v>5497</v>
      </c>
      <c r="X1311" s="45">
        <v>1568</v>
      </c>
      <c r="Y1311" s="46">
        <v>24304</v>
      </c>
      <c r="Z1311" s="37" t="s">
        <v>33629</v>
      </c>
      <c r="BH1311" s="85"/>
      <c r="BI1311" s="232"/>
      <c r="BJ1311" s="804"/>
      <c r="BK1311" s="805"/>
      <c r="BL1311" s="687"/>
      <c r="BM1311" s="806"/>
      <c r="BN1311" s="807"/>
      <c r="BO1311" s="808"/>
      <c r="BP1311" s="809"/>
      <c r="BQ1311" s="810"/>
    </row>
    <row r="1312" spans="1:69">
      <c r="A1312" s="20">
        <v>0</v>
      </c>
      <c r="B1312" s="20">
        <v>4</v>
      </c>
      <c r="C1312" s="21" t="s">
        <v>145</v>
      </c>
      <c r="D1312" s="137" t="s">
        <v>5499</v>
      </c>
      <c r="E1312" s="21" t="s">
        <v>5500</v>
      </c>
      <c r="F1312" s="23">
        <v>1917</v>
      </c>
      <c r="G1312" s="24">
        <v>23004</v>
      </c>
      <c r="H1312" s="25"/>
      <c r="I1312" s="26">
        <v>45428</v>
      </c>
      <c r="J1312" s="76" t="s">
        <v>544</v>
      </c>
      <c r="K1312" s="28">
        <v>2</v>
      </c>
      <c r="L1312" s="26">
        <v>45426</v>
      </c>
      <c r="M1312" s="29"/>
      <c r="N1312" s="11" t="s">
        <v>95</v>
      </c>
      <c r="O1312" s="31" t="s">
        <v>52</v>
      </c>
      <c r="P1312" s="32" t="s">
        <v>83</v>
      </c>
      <c r="Q1312" s="66" t="s">
        <v>84</v>
      </c>
      <c r="R1312" s="34" t="s">
        <v>55</v>
      </c>
      <c r="S1312" s="35" t="s">
        <v>5501</v>
      </c>
      <c r="T1312" s="36"/>
      <c r="U1312" s="37" t="s">
        <v>5499</v>
      </c>
      <c r="V1312" s="37" t="s">
        <v>1078</v>
      </c>
      <c r="W1312" s="37" t="s">
        <v>5502</v>
      </c>
      <c r="X1312" s="42">
        <v>1917</v>
      </c>
      <c r="Y1312" s="41">
        <v>23962.5</v>
      </c>
      <c r="Z1312" s="37" t="s">
        <v>23800</v>
      </c>
      <c r="BH1312" s="85"/>
      <c r="BI1312" s="819"/>
      <c r="BJ1312" s="804"/>
      <c r="BK1312" s="805"/>
      <c r="BL1312" s="687"/>
      <c r="BM1312" s="799"/>
      <c r="BN1312" s="807"/>
      <c r="BO1312" s="808"/>
      <c r="BP1312" s="809"/>
      <c r="BQ1312" s="810"/>
    </row>
    <row r="1313" spans="1:69">
      <c r="A1313" s="20">
        <v>0</v>
      </c>
      <c r="B1313" s="20">
        <v>6</v>
      </c>
      <c r="C1313" s="21" t="s">
        <v>145</v>
      </c>
      <c r="D1313" s="22" t="s">
        <v>5503</v>
      </c>
      <c r="E1313" s="21" t="s">
        <v>5504</v>
      </c>
      <c r="F1313" s="23">
        <v>1960</v>
      </c>
      <c r="G1313" s="24">
        <v>23520</v>
      </c>
      <c r="H1313" s="25"/>
      <c r="I1313" s="26">
        <v>45428</v>
      </c>
      <c r="J1313" s="27">
        <v>8</v>
      </c>
      <c r="K1313" s="28">
        <v>4</v>
      </c>
      <c r="L1313" s="26">
        <v>45426</v>
      </c>
      <c r="M1313" s="29"/>
      <c r="N1313" s="30" t="s">
        <v>95</v>
      </c>
      <c r="O1313" s="31" t="s">
        <v>52</v>
      </c>
      <c r="P1313" s="32" t="s">
        <v>83</v>
      </c>
      <c r="Q1313" s="66" t="s">
        <v>84</v>
      </c>
      <c r="R1313" s="34" t="s">
        <v>55</v>
      </c>
      <c r="S1313" s="35" t="s">
        <v>5505</v>
      </c>
      <c r="T1313" s="36"/>
      <c r="U1313" s="37" t="s">
        <v>5503</v>
      </c>
      <c r="V1313" s="37" t="s">
        <v>1078</v>
      </c>
      <c r="W1313" s="37" t="s">
        <v>5506</v>
      </c>
      <c r="X1313" s="42">
        <v>1960</v>
      </c>
      <c r="Y1313" s="41">
        <v>24500</v>
      </c>
      <c r="Z1313" s="37" t="s">
        <v>33630</v>
      </c>
      <c r="BH1313" s="85"/>
      <c r="BI1313" s="86"/>
      <c r="BJ1313" s="804"/>
      <c r="BK1313" s="805"/>
      <c r="BL1313" s="687"/>
      <c r="BM1313" s="806"/>
      <c r="BN1313" s="807"/>
      <c r="BO1313" s="808"/>
      <c r="BP1313" s="809"/>
      <c r="BQ1313" s="810"/>
    </row>
    <row r="1314" spans="1:69">
      <c r="A1314" s="20">
        <v>0</v>
      </c>
      <c r="B1314" s="20">
        <v>10</v>
      </c>
      <c r="C1314" s="21" t="s">
        <v>145</v>
      </c>
      <c r="D1314" s="22" t="s">
        <v>5507</v>
      </c>
      <c r="E1314" s="21" t="s">
        <v>5508</v>
      </c>
      <c r="F1314" s="23">
        <v>1917</v>
      </c>
      <c r="G1314" s="24">
        <v>23004</v>
      </c>
      <c r="H1314" s="25"/>
      <c r="I1314" s="26">
        <v>45428</v>
      </c>
      <c r="J1314" s="27">
        <v>18</v>
      </c>
      <c r="K1314" s="28">
        <v>3</v>
      </c>
      <c r="L1314" s="26">
        <v>45426</v>
      </c>
      <c r="M1314" s="29"/>
      <c r="N1314" s="30" t="s">
        <v>95</v>
      </c>
      <c r="O1314" s="31" t="s">
        <v>52</v>
      </c>
      <c r="P1314" s="32" t="s">
        <v>83</v>
      </c>
      <c r="Q1314" s="66" t="s">
        <v>84</v>
      </c>
      <c r="R1314" s="34" t="s">
        <v>55</v>
      </c>
      <c r="S1314" s="35" t="s">
        <v>5509</v>
      </c>
      <c r="T1314" s="36"/>
      <c r="U1314" s="37" t="s">
        <v>5507</v>
      </c>
      <c r="V1314" s="37" t="s">
        <v>1078</v>
      </c>
      <c r="W1314" s="37" t="s">
        <v>5510</v>
      </c>
      <c r="X1314" s="42">
        <v>1917</v>
      </c>
      <c r="Y1314" s="41">
        <v>23962.5</v>
      </c>
      <c r="Z1314" s="37" t="s">
        <v>33630</v>
      </c>
      <c r="BH1314" s="85"/>
      <c r="BI1314" s="86"/>
      <c r="BJ1314" s="804"/>
      <c r="BK1314" s="805"/>
      <c r="BL1314" s="687"/>
      <c r="BM1314" s="806"/>
      <c r="BN1314" s="807"/>
      <c r="BO1314" s="808"/>
      <c r="BP1314" s="809"/>
      <c r="BQ1314" s="810"/>
    </row>
    <row r="1315" spans="1:69">
      <c r="A1315" s="20">
        <v>0</v>
      </c>
      <c r="B1315" s="20">
        <v>1</v>
      </c>
      <c r="C1315" s="21" t="s">
        <v>145</v>
      </c>
      <c r="D1315" s="22" t="s">
        <v>5511</v>
      </c>
      <c r="E1315" s="21" t="s">
        <v>5512</v>
      </c>
      <c r="F1315" s="23">
        <v>1960</v>
      </c>
      <c r="G1315" s="24">
        <v>23520</v>
      </c>
      <c r="H1315" s="25"/>
      <c r="I1315" s="26">
        <v>45429</v>
      </c>
      <c r="J1315" s="27" t="s">
        <v>548</v>
      </c>
      <c r="K1315" s="28">
        <v>2</v>
      </c>
      <c r="L1315" s="26">
        <v>45426</v>
      </c>
      <c r="M1315" s="29"/>
      <c r="N1315" s="30" t="s">
        <v>95</v>
      </c>
      <c r="O1315" s="31" t="s">
        <v>52</v>
      </c>
      <c r="P1315" s="32" t="s">
        <v>83</v>
      </c>
      <c r="Q1315" s="66" t="s">
        <v>84</v>
      </c>
      <c r="R1315" s="34" t="s">
        <v>55</v>
      </c>
      <c r="S1315" s="35" t="s">
        <v>5513</v>
      </c>
      <c r="T1315" s="36"/>
      <c r="U1315" s="37" t="s">
        <v>33631</v>
      </c>
      <c r="V1315" s="37" t="s">
        <v>31421</v>
      </c>
      <c r="W1315" s="37" t="s">
        <v>33632</v>
      </c>
      <c r="X1315" s="42">
        <v>1960</v>
      </c>
      <c r="Y1315" s="41">
        <v>24500</v>
      </c>
      <c r="Z1315" s="37" t="s">
        <v>33633</v>
      </c>
      <c r="BH1315" s="85"/>
      <c r="BI1315" s="86"/>
      <c r="BJ1315" s="804"/>
      <c r="BK1315" s="805"/>
      <c r="BL1315" s="687"/>
      <c r="BM1315" s="806"/>
      <c r="BN1315" s="807"/>
      <c r="BO1315" s="808"/>
      <c r="BP1315" s="809"/>
      <c r="BQ1315" s="810"/>
    </row>
    <row r="1316" spans="1:69">
      <c r="A1316" s="20">
        <v>0</v>
      </c>
      <c r="B1316" s="20">
        <v>3</v>
      </c>
      <c r="C1316" s="21" t="s">
        <v>145</v>
      </c>
      <c r="D1316" s="22" t="s">
        <v>5514</v>
      </c>
      <c r="E1316" s="21" t="s">
        <v>5515</v>
      </c>
      <c r="F1316" s="23">
        <v>1917</v>
      </c>
      <c r="G1316" s="24">
        <v>23004</v>
      </c>
      <c r="H1316" s="25"/>
      <c r="I1316" s="26">
        <v>45429</v>
      </c>
      <c r="J1316" s="27" t="s">
        <v>3256</v>
      </c>
      <c r="K1316" s="28">
        <v>4</v>
      </c>
      <c r="L1316" s="26">
        <v>45426</v>
      </c>
      <c r="M1316" s="29"/>
      <c r="N1316" s="30" t="s">
        <v>95</v>
      </c>
      <c r="O1316" s="31" t="s">
        <v>52</v>
      </c>
      <c r="P1316" s="32" t="s">
        <v>83</v>
      </c>
      <c r="Q1316" s="66" t="s">
        <v>84</v>
      </c>
      <c r="R1316" s="34" t="s">
        <v>55</v>
      </c>
      <c r="S1316" s="35" t="s">
        <v>5516</v>
      </c>
      <c r="T1316" s="36"/>
      <c r="U1316" s="37" t="s">
        <v>33634</v>
      </c>
      <c r="V1316" s="37" t="s">
        <v>33635</v>
      </c>
      <c r="W1316" s="37" t="s">
        <v>33636</v>
      </c>
      <c r="X1316" s="42">
        <v>1917</v>
      </c>
      <c r="Y1316" s="41">
        <v>23962.5</v>
      </c>
      <c r="Z1316" s="37" t="s">
        <v>23800</v>
      </c>
      <c r="BH1316" s="85"/>
      <c r="BI1316" s="86"/>
      <c r="BJ1316" s="804"/>
      <c r="BK1316" s="805"/>
      <c r="BL1316" s="687"/>
      <c r="BM1316" s="806"/>
      <c r="BN1316" s="807"/>
      <c r="BO1316" s="808"/>
      <c r="BP1316" s="809"/>
      <c r="BQ1316" s="810"/>
    </row>
    <row r="1317" spans="1:69">
      <c r="A1317" s="20">
        <v>0</v>
      </c>
      <c r="B1317" s="20">
        <v>4</v>
      </c>
      <c r="C1317" s="21" t="s">
        <v>145</v>
      </c>
      <c r="D1317" s="22" t="s">
        <v>5518</v>
      </c>
      <c r="E1317" s="21" t="s">
        <v>5519</v>
      </c>
      <c r="F1317" s="23">
        <v>1960</v>
      </c>
      <c r="G1317" s="24">
        <v>23520</v>
      </c>
      <c r="H1317" s="25"/>
      <c r="I1317" s="26">
        <v>45429</v>
      </c>
      <c r="J1317" s="27" t="s">
        <v>1988</v>
      </c>
      <c r="K1317" s="28">
        <v>2</v>
      </c>
      <c r="L1317" s="26">
        <v>45426</v>
      </c>
      <c r="M1317" s="29"/>
      <c r="N1317" s="30" t="s">
        <v>95</v>
      </c>
      <c r="O1317" s="31" t="s">
        <v>52</v>
      </c>
      <c r="P1317" s="32" t="s">
        <v>83</v>
      </c>
      <c r="Q1317" s="66" t="s">
        <v>84</v>
      </c>
      <c r="R1317" s="34" t="s">
        <v>55</v>
      </c>
      <c r="S1317" s="35" t="s">
        <v>5520</v>
      </c>
      <c r="T1317" s="36"/>
      <c r="U1317" s="37" t="s">
        <v>33637</v>
      </c>
      <c r="V1317" s="37" t="s">
        <v>33635</v>
      </c>
      <c r="W1317" s="37" t="s">
        <v>33638</v>
      </c>
      <c r="X1317" s="42">
        <v>1960</v>
      </c>
      <c r="Y1317" s="41">
        <v>24500</v>
      </c>
      <c r="Z1317" s="37" t="s">
        <v>33630</v>
      </c>
      <c r="BH1317" s="85"/>
      <c r="BI1317" s="86"/>
      <c r="BJ1317" s="804"/>
      <c r="BK1317" s="805"/>
      <c r="BL1317" s="687"/>
      <c r="BM1317" s="806"/>
      <c r="BN1317" s="807"/>
      <c r="BO1317" s="808"/>
      <c r="BP1317" s="809"/>
      <c r="BQ1317" s="810"/>
    </row>
    <row r="1318" spans="1:69">
      <c r="A1318" s="20">
        <v>0</v>
      </c>
      <c r="B1318" s="20">
        <v>2</v>
      </c>
      <c r="C1318" s="21" t="s">
        <v>48</v>
      </c>
      <c r="D1318" s="22" t="s">
        <v>5521</v>
      </c>
      <c r="E1318" s="21" t="s">
        <v>5522</v>
      </c>
      <c r="F1318" s="23">
        <v>1953</v>
      </c>
      <c r="G1318" s="24">
        <v>23436</v>
      </c>
      <c r="H1318" s="25" t="s">
        <v>168</v>
      </c>
      <c r="I1318" s="26">
        <v>45432</v>
      </c>
      <c r="J1318" s="27" t="s">
        <v>587</v>
      </c>
      <c r="K1318" s="28">
        <v>4</v>
      </c>
      <c r="L1318" s="26">
        <v>45428</v>
      </c>
      <c r="M1318" s="29"/>
      <c r="N1318" s="30" t="s">
        <v>312</v>
      </c>
      <c r="O1318" s="31" t="s">
        <v>52</v>
      </c>
      <c r="P1318" s="32" t="s">
        <v>186</v>
      </c>
      <c r="Q1318" s="66" t="s">
        <v>54</v>
      </c>
      <c r="R1318" s="34" t="s">
        <v>55</v>
      </c>
      <c r="S1318" s="35" t="s">
        <v>5523</v>
      </c>
      <c r="T1318" s="36"/>
      <c r="U1318" s="37" t="s">
        <v>15897</v>
      </c>
      <c r="V1318" s="37" t="s">
        <v>20108</v>
      </c>
      <c r="W1318" s="37" t="s">
        <v>33639</v>
      </c>
      <c r="X1318" s="42">
        <v>1953</v>
      </c>
      <c r="Y1318" s="41">
        <v>24982.776000000002</v>
      </c>
      <c r="Z1318" s="37" t="s">
        <v>33640</v>
      </c>
      <c r="BH1318" s="85"/>
      <c r="BI1318" s="86"/>
      <c r="BJ1318" s="804"/>
      <c r="BK1318" s="805"/>
      <c r="BL1318" s="687"/>
      <c r="BM1318" s="806"/>
      <c r="BN1318" s="807"/>
      <c r="BO1318" s="808"/>
      <c r="BP1318" s="809"/>
      <c r="BQ1318" s="810"/>
    </row>
    <row r="1319" spans="1:69">
      <c r="A1319" s="20">
        <v>0</v>
      </c>
      <c r="B1319" s="20">
        <v>1</v>
      </c>
      <c r="C1319" s="21" t="s">
        <v>145</v>
      </c>
      <c r="D1319" s="22" t="s">
        <v>5524</v>
      </c>
      <c r="E1319" s="21" t="s">
        <v>5525</v>
      </c>
      <c r="F1319" s="23">
        <v>1960</v>
      </c>
      <c r="G1319" s="24">
        <v>23520</v>
      </c>
      <c r="H1319" s="25"/>
      <c r="I1319" s="26">
        <v>45432</v>
      </c>
      <c r="J1319" s="27" t="s">
        <v>3251</v>
      </c>
      <c r="K1319" s="28">
        <v>3</v>
      </c>
      <c r="L1319" s="26">
        <v>45426</v>
      </c>
      <c r="M1319" s="29"/>
      <c r="N1319" s="30" t="s">
        <v>95</v>
      </c>
      <c r="O1319" s="31" t="s">
        <v>52</v>
      </c>
      <c r="P1319" s="32" t="s">
        <v>83</v>
      </c>
      <c r="Q1319" s="66" t="s">
        <v>84</v>
      </c>
      <c r="R1319" s="34" t="s">
        <v>55</v>
      </c>
      <c r="S1319" s="35" t="s">
        <v>5526</v>
      </c>
      <c r="T1319" s="36"/>
      <c r="U1319" s="37" t="s">
        <v>33641</v>
      </c>
      <c r="V1319" s="37" t="s">
        <v>31421</v>
      </c>
      <c r="W1319" s="37" t="s">
        <v>23820</v>
      </c>
      <c r="X1319" s="42">
        <v>1960</v>
      </c>
      <c r="Y1319" s="41">
        <v>24500</v>
      </c>
      <c r="Z1319" s="37" t="s">
        <v>33630</v>
      </c>
      <c r="BH1319" s="85"/>
      <c r="BI1319" s="86"/>
      <c r="BJ1319" s="804"/>
      <c r="BK1319" s="805"/>
      <c r="BL1319" s="687"/>
      <c r="BM1319" s="806"/>
      <c r="BN1319" s="807"/>
      <c r="BO1319" s="808"/>
      <c r="BP1319" s="809"/>
      <c r="BQ1319" s="810"/>
    </row>
    <row r="1320" spans="1:69">
      <c r="A1320" s="20"/>
      <c r="B1320" s="20">
        <v>3</v>
      </c>
      <c r="C1320" s="21" t="s">
        <v>145</v>
      </c>
      <c r="D1320" s="22" t="s">
        <v>5527</v>
      </c>
      <c r="E1320" s="21" t="s">
        <v>5528</v>
      </c>
      <c r="F1320" s="23">
        <v>1980</v>
      </c>
      <c r="G1320" s="24">
        <v>23760</v>
      </c>
      <c r="H1320" s="25"/>
      <c r="I1320" s="26">
        <v>45432</v>
      </c>
      <c r="J1320" s="43" t="s">
        <v>573</v>
      </c>
      <c r="K1320" s="28">
        <v>3</v>
      </c>
      <c r="L1320" s="26">
        <v>45428</v>
      </c>
      <c r="M1320" s="29"/>
      <c r="N1320" s="30" t="s">
        <v>181</v>
      </c>
      <c r="O1320" s="31" t="s">
        <v>52</v>
      </c>
      <c r="P1320" s="32" t="s">
        <v>186</v>
      </c>
      <c r="Q1320" s="66" t="s">
        <v>54</v>
      </c>
      <c r="R1320" s="34" t="s">
        <v>55</v>
      </c>
      <c r="S1320" s="35" t="s">
        <v>5529</v>
      </c>
      <c r="T1320" s="36"/>
      <c r="U1320" s="37" t="s">
        <v>33642</v>
      </c>
      <c r="V1320" s="37" t="s">
        <v>33643</v>
      </c>
      <c r="W1320" s="37" t="s">
        <v>23822</v>
      </c>
      <c r="X1320" s="42">
        <v>1980</v>
      </c>
      <c r="Y1320" s="41">
        <v>24948</v>
      </c>
      <c r="Z1320" s="37" t="s">
        <v>33644</v>
      </c>
      <c r="BH1320" s="85"/>
      <c r="BI1320" s="86"/>
      <c r="BJ1320" s="804"/>
      <c r="BK1320" s="805"/>
      <c r="BL1320" s="687"/>
      <c r="BM1320" s="806"/>
      <c r="BN1320" s="807"/>
      <c r="BO1320" s="808"/>
      <c r="BP1320" s="809"/>
      <c r="BQ1320" s="810"/>
    </row>
    <row r="1321" spans="1:69">
      <c r="A1321" s="20"/>
      <c r="B1321" s="20">
        <v>4</v>
      </c>
      <c r="C1321" s="21" t="s">
        <v>145</v>
      </c>
      <c r="D1321" s="22" t="s">
        <v>5531</v>
      </c>
      <c r="E1321" s="21" t="s">
        <v>5532</v>
      </c>
      <c r="F1321" s="23">
        <v>1980</v>
      </c>
      <c r="G1321" s="24">
        <v>23760</v>
      </c>
      <c r="H1321" s="25"/>
      <c r="I1321" s="26">
        <v>45432</v>
      </c>
      <c r="J1321" s="27" t="s">
        <v>559</v>
      </c>
      <c r="K1321" s="28">
        <v>2</v>
      </c>
      <c r="L1321" s="26">
        <v>45428</v>
      </c>
      <c r="M1321" s="29"/>
      <c r="N1321" s="30" t="s">
        <v>181</v>
      </c>
      <c r="O1321" s="31" t="s">
        <v>52</v>
      </c>
      <c r="P1321" s="32" t="s">
        <v>186</v>
      </c>
      <c r="Q1321" s="66" t="s">
        <v>54</v>
      </c>
      <c r="R1321" s="34" t="s">
        <v>55</v>
      </c>
      <c r="S1321" s="35" t="s">
        <v>5533</v>
      </c>
      <c r="T1321" s="36"/>
      <c r="U1321" s="37" t="s">
        <v>33645</v>
      </c>
      <c r="V1321" s="37" t="s">
        <v>23520</v>
      </c>
      <c r="W1321" s="37" t="s">
        <v>33646</v>
      </c>
      <c r="X1321" s="42">
        <v>1980</v>
      </c>
      <c r="Y1321" s="41">
        <v>24948</v>
      </c>
      <c r="Z1321" s="37" t="s">
        <v>33644</v>
      </c>
      <c r="BH1321" s="85"/>
      <c r="BI1321" s="86"/>
      <c r="BJ1321" s="804"/>
      <c r="BK1321" s="805"/>
      <c r="BL1321" s="687"/>
      <c r="BM1321" s="806"/>
      <c r="BN1321" s="807"/>
      <c r="BO1321" s="808"/>
      <c r="BP1321" s="809"/>
      <c r="BQ1321" s="810"/>
    </row>
    <row r="1322" spans="1:69">
      <c r="A1322" s="20"/>
      <c r="B1322" s="20">
        <v>5</v>
      </c>
      <c r="C1322" s="21" t="s">
        <v>145</v>
      </c>
      <c r="D1322" s="22" t="s">
        <v>5534</v>
      </c>
      <c r="E1322" s="21" t="s">
        <v>5535</v>
      </c>
      <c r="F1322" s="23">
        <v>1950</v>
      </c>
      <c r="G1322" s="24">
        <v>23400</v>
      </c>
      <c r="H1322" s="25"/>
      <c r="I1322" s="26">
        <v>45432</v>
      </c>
      <c r="J1322" s="824" t="s">
        <v>580</v>
      </c>
      <c r="K1322" s="28">
        <v>4</v>
      </c>
      <c r="L1322" s="26">
        <v>45428</v>
      </c>
      <c r="M1322" s="29"/>
      <c r="N1322" s="30" t="s">
        <v>3955</v>
      </c>
      <c r="O1322" s="31" t="s">
        <v>52</v>
      </c>
      <c r="P1322" s="32" t="s">
        <v>3956</v>
      </c>
      <c r="Q1322" s="66" t="s">
        <v>54</v>
      </c>
      <c r="R1322" s="34" t="s">
        <v>64</v>
      </c>
      <c r="S1322" s="35" t="s">
        <v>5536</v>
      </c>
      <c r="T1322" s="36"/>
      <c r="U1322" s="138" t="s">
        <v>5534</v>
      </c>
      <c r="V1322" s="37" t="s">
        <v>606</v>
      </c>
      <c r="W1322" s="37" t="s">
        <v>5537</v>
      </c>
      <c r="X1322" s="42">
        <v>1950</v>
      </c>
      <c r="Y1322" s="41">
        <v>24380</v>
      </c>
      <c r="Z1322" s="37" t="s">
        <v>23825</v>
      </c>
      <c r="BH1322" s="85"/>
      <c r="BI1322" s="86"/>
      <c r="BJ1322" s="804"/>
      <c r="BK1322" s="805"/>
      <c r="BL1322" s="687"/>
      <c r="BM1322" s="806"/>
      <c r="BN1322" s="807"/>
      <c r="BO1322" s="808"/>
      <c r="BP1322" s="809"/>
      <c r="BQ1322" s="810"/>
    </row>
    <row r="1323" spans="1:69">
      <c r="A1323" s="20">
        <v>0</v>
      </c>
      <c r="B1323" s="20">
        <v>3</v>
      </c>
      <c r="C1323" s="21" t="s">
        <v>126</v>
      </c>
      <c r="D1323" s="22" t="s">
        <v>5538</v>
      </c>
      <c r="E1323" s="21" t="s">
        <v>5539</v>
      </c>
      <c r="F1323" s="23">
        <v>1939</v>
      </c>
      <c r="G1323" s="24">
        <v>23268</v>
      </c>
      <c r="H1323" s="25"/>
      <c r="I1323" s="26">
        <v>45433</v>
      </c>
      <c r="J1323" s="27">
        <v>19</v>
      </c>
      <c r="K1323" s="9">
        <v>4</v>
      </c>
      <c r="L1323" s="26">
        <v>45428</v>
      </c>
      <c r="M1323" s="29" t="s">
        <v>176</v>
      </c>
      <c r="N1323" s="30" t="s">
        <v>73</v>
      </c>
      <c r="O1323" s="31" t="s">
        <v>52</v>
      </c>
      <c r="P1323" s="32" t="s">
        <v>74</v>
      </c>
      <c r="Q1323" s="66" t="s">
        <v>54</v>
      </c>
      <c r="R1323" s="34" t="s">
        <v>55</v>
      </c>
      <c r="S1323" s="35" t="s">
        <v>5540</v>
      </c>
      <c r="T1323" s="36"/>
      <c r="U1323" s="37" t="s">
        <v>33647</v>
      </c>
      <c r="V1323" s="37" t="s">
        <v>33648</v>
      </c>
      <c r="W1323" s="37" t="s">
        <v>33649</v>
      </c>
      <c r="X1323" s="42">
        <v>1939</v>
      </c>
      <c r="Y1323" s="41">
        <v>24249.14</v>
      </c>
      <c r="Z1323" s="37" t="s">
        <v>33650</v>
      </c>
      <c r="BH1323" s="85"/>
      <c r="BI1323" s="86"/>
      <c r="BJ1323" s="804"/>
      <c r="BK1323" s="805"/>
      <c r="BL1323" s="687"/>
      <c r="BM1323" s="806"/>
      <c r="BN1323" s="807"/>
      <c r="BO1323" s="808"/>
      <c r="BP1323" s="809"/>
      <c r="BQ1323" s="810"/>
    </row>
    <row r="1324" spans="1:69">
      <c r="A1324" s="20">
        <v>0</v>
      </c>
      <c r="B1324" s="20">
        <v>5</v>
      </c>
      <c r="C1324" s="21" t="s">
        <v>510</v>
      </c>
      <c r="D1324" s="22" t="s">
        <v>5541</v>
      </c>
      <c r="E1324" s="21" t="s">
        <v>5542</v>
      </c>
      <c r="F1324" s="23">
        <v>1939</v>
      </c>
      <c r="G1324" s="24">
        <v>23268</v>
      </c>
      <c r="H1324" s="25" t="s">
        <v>51</v>
      </c>
      <c r="I1324" s="26">
        <v>45433</v>
      </c>
      <c r="J1324" s="27" t="s">
        <v>30832</v>
      </c>
      <c r="K1324" s="28">
        <v>3</v>
      </c>
      <c r="L1324" s="26">
        <v>45428</v>
      </c>
      <c r="M1324" s="29" t="s">
        <v>176</v>
      </c>
      <c r="N1324" s="30" t="s">
        <v>288</v>
      </c>
      <c r="O1324" s="31" t="s">
        <v>52</v>
      </c>
      <c r="P1324" s="32" t="s">
        <v>74</v>
      </c>
      <c r="Q1324" s="66" t="s">
        <v>54</v>
      </c>
      <c r="R1324" s="34" t="s">
        <v>55</v>
      </c>
      <c r="S1324" s="35" t="s">
        <v>5543</v>
      </c>
      <c r="T1324" s="36"/>
      <c r="U1324" s="37" t="s">
        <v>33651</v>
      </c>
      <c r="V1324" s="37" t="s">
        <v>23829</v>
      </c>
      <c r="W1324" s="37" t="s">
        <v>33652</v>
      </c>
      <c r="X1324" s="42">
        <v>1939</v>
      </c>
      <c r="Y1324" s="41">
        <v>24277.41</v>
      </c>
      <c r="Z1324" s="37" t="s">
        <v>33650</v>
      </c>
      <c r="BH1324" s="85"/>
      <c r="BI1324" s="86"/>
      <c r="BJ1324" s="804"/>
      <c r="BK1324" s="805"/>
      <c r="BL1324" s="687"/>
      <c r="BM1324" s="806"/>
      <c r="BN1324" s="807"/>
      <c r="BO1324" s="808"/>
      <c r="BP1324" s="809"/>
      <c r="BQ1324" s="810"/>
    </row>
    <row r="1325" spans="1:69">
      <c r="A1325" s="20">
        <v>0</v>
      </c>
      <c r="B1325" s="20">
        <v>6</v>
      </c>
      <c r="C1325" s="2" t="s">
        <v>510</v>
      </c>
      <c r="D1325" s="22" t="s">
        <v>5544</v>
      </c>
      <c r="E1325" s="2" t="s">
        <v>5545</v>
      </c>
      <c r="F1325" s="4">
        <v>1958</v>
      </c>
      <c r="G1325" s="5">
        <v>23496</v>
      </c>
      <c r="H1325" s="6" t="s">
        <v>51</v>
      </c>
      <c r="I1325" s="26">
        <v>45433</v>
      </c>
      <c r="J1325" s="43" t="s">
        <v>33653</v>
      </c>
      <c r="K1325" s="28">
        <v>2</v>
      </c>
      <c r="L1325" s="7">
        <v>45428</v>
      </c>
      <c r="M1325" s="44" t="s">
        <v>176</v>
      </c>
      <c r="N1325" s="11" t="s">
        <v>288</v>
      </c>
      <c r="O1325" s="12" t="s">
        <v>52</v>
      </c>
      <c r="P1325" s="8" t="s">
        <v>33584</v>
      </c>
      <c r="Q1325" s="66" t="s">
        <v>54</v>
      </c>
      <c r="R1325" s="13" t="s">
        <v>55</v>
      </c>
      <c r="S1325" s="14" t="s">
        <v>5546</v>
      </c>
      <c r="T1325" s="15"/>
      <c r="U1325" s="37" t="s">
        <v>33654</v>
      </c>
      <c r="V1325" s="37" t="s">
        <v>23829</v>
      </c>
      <c r="W1325" s="37" t="s">
        <v>33655</v>
      </c>
      <c r="X1325" s="42">
        <v>1958</v>
      </c>
      <c r="Y1325" s="41">
        <v>24515.3</v>
      </c>
      <c r="Z1325" s="37" t="s">
        <v>23831</v>
      </c>
      <c r="BH1325" s="825"/>
      <c r="BI1325" s="86"/>
      <c r="BJ1325" s="796"/>
      <c r="BK1325" s="797"/>
      <c r="BL1325" s="687"/>
      <c r="BM1325" s="799"/>
      <c r="BN1325" s="800"/>
      <c r="BO1325" s="801"/>
      <c r="BP1325" s="809"/>
      <c r="BQ1325" s="803"/>
    </row>
    <row r="1326" spans="1:69">
      <c r="A1326" s="20">
        <v>1</v>
      </c>
      <c r="B1326" s="20">
        <v>1</v>
      </c>
      <c r="C1326" s="21" t="s">
        <v>510</v>
      </c>
      <c r="D1326" s="22" t="s">
        <v>5547</v>
      </c>
      <c r="E1326" s="21" t="s">
        <v>5548</v>
      </c>
      <c r="F1326" s="23">
        <v>1958</v>
      </c>
      <c r="G1326" s="24">
        <v>23496</v>
      </c>
      <c r="H1326" s="25" t="s">
        <v>33549</v>
      </c>
      <c r="I1326" s="26">
        <v>45434</v>
      </c>
      <c r="J1326" s="27" t="s">
        <v>33656</v>
      </c>
      <c r="K1326" s="28">
        <v>3</v>
      </c>
      <c r="L1326" s="26">
        <v>45428</v>
      </c>
      <c r="M1326" s="29" t="s">
        <v>176</v>
      </c>
      <c r="N1326" s="30" t="s">
        <v>177</v>
      </c>
      <c r="O1326" s="31" t="s">
        <v>52</v>
      </c>
      <c r="P1326" s="32" t="s">
        <v>74</v>
      </c>
      <c r="Q1326" s="66" t="s">
        <v>54</v>
      </c>
      <c r="R1326" s="34" t="s">
        <v>55</v>
      </c>
      <c r="S1326" s="35" t="s">
        <v>5549</v>
      </c>
      <c r="T1326" s="36"/>
      <c r="U1326" s="37" t="s">
        <v>5547</v>
      </c>
      <c r="V1326" s="37" t="s">
        <v>15934</v>
      </c>
      <c r="W1326" s="37" t="s">
        <v>33657</v>
      </c>
      <c r="X1326" s="42">
        <v>1958</v>
      </c>
      <c r="Y1326" s="41">
        <v>24486.880000000001</v>
      </c>
      <c r="Z1326" s="37" t="s">
        <v>33658</v>
      </c>
      <c r="BH1326" s="85"/>
      <c r="BI1326" s="86"/>
      <c r="BJ1326" s="804"/>
      <c r="BK1326" s="805"/>
      <c r="BL1326" s="687"/>
      <c r="BM1326" s="806"/>
      <c r="BN1326" s="807"/>
      <c r="BO1326" s="808"/>
      <c r="BP1326" s="809"/>
      <c r="BQ1326" s="810"/>
    </row>
    <row r="1327" spans="1:69">
      <c r="A1327" s="20">
        <v>1</v>
      </c>
      <c r="B1327" s="20">
        <v>2</v>
      </c>
      <c r="C1327" s="21" t="s">
        <v>510</v>
      </c>
      <c r="D1327" s="22" t="s">
        <v>5551</v>
      </c>
      <c r="E1327" s="21" t="s">
        <v>5552</v>
      </c>
      <c r="F1327" s="23">
        <v>1958</v>
      </c>
      <c r="G1327" s="24">
        <v>23496</v>
      </c>
      <c r="H1327" s="25" t="s">
        <v>33549</v>
      </c>
      <c r="I1327" s="26">
        <v>45434</v>
      </c>
      <c r="J1327" s="27" t="s">
        <v>30833</v>
      </c>
      <c r="K1327" s="28">
        <v>2</v>
      </c>
      <c r="L1327" s="26">
        <v>45428</v>
      </c>
      <c r="M1327" s="29" t="s">
        <v>176</v>
      </c>
      <c r="N1327" s="30" t="s">
        <v>177</v>
      </c>
      <c r="O1327" s="31" t="s">
        <v>52</v>
      </c>
      <c r="P1327" s="32" t="s">
        <v>74</v>
      </c>
      <c r="Q1327" s="66" t="s">
        <v>54</v>
      </c>
      <c r="R1327" s="34" t="s">
        <v>55</v>
      </c>
      <c r="S1327" s="35" t="s">
        <v>5482</v>
      </c>
      <c r="T1327" s="36"/>
      <c r="U1327" s="37" t="s">
        <v>5551</v>
      </c>
      <c r="V1327" s="37" t="s">
        <v>33659</v>
      </c>
      <c r="W1327" s="37" t="s">
        <v>33660</v>
      </c>
      <c r="X1327" s="42">
        <v>1958</v>
      </c>
      <c r="Y1327" s="41">
        <v>24486.880000000001</v>
      </c>
      <c r="Z1327" s="37" t="s">
        <v>23854</v>
      </c>
      <c r="BH1327" s="85"/>
      <c r="BI1327" s="86"/>
      <c r="BJ1327" s="804"/>
      <c r="BK1327" s="805"/>
      <c r="BL1327" s="687"/>
      <c r="BM1327" s="806"/>
      <c r="BN1327" s="807"/>
      <c r="BO1327" s="808"/>
      <c r="BP1327" s="809"/>
      <c r="BQ1327" s="810"/>
    </row>
    <row r="1328" spans="1:69">
      <c r="A1328" s="20">
        <v>1</v>
      </c>
      <c r="B1328" s="20">
        <v>3</v>
      </c>
      <c r="C1328" s="21" t="s">
        <v>126</v>
      </c>
      <c r="D1328" s="22" t="s">
        <v>5553</v>
      </c>
      <c r="E1328" s="21" t="s">
        <v>5554</v>
      </c>
      <c r="F1328" s="23">
        <v>1939</v>
      </c>
      <c r="G1328" s="24">
        <v>23268</v>
      </c>
      <c r="H1328" s="25"/>
      <c r="I1328" s="26">
        <v>45434</v>
      </c>
      <c r="J1328" s="27" t="s">
        <v>599</v>
      </c>
      <c r="K1328" s="28">
        <v>3</v>
      </c>
      <c r="L1328" s="26">
        <v>45432</v>
      </c>
      <c r="M1328" s="29" t="s">
        <v>176</v>
      </c>
      <c r="N1328" s="11" t="s">
        <v>288</v>
      </c>
      <c r="O1328" s="31" t="s">
        <v>52</v>
      </c>
      <c r="P1328" s="32" t="s">
        <v>74</v>
      </c>
      <c r="Q1328" s="66" t="s">
        <v>54</v>
      </c>
      <c r="R1328" s="34" t="s">
        <v>55</v>
      </c>
      <c r="S1328" s="35" t="s">
        <v>5555</v>
      </c>
      <c r="T1328" s="36"/>
      <c r="U1328" s="37" t="s">
        <v>5553</v>
      </c>
      <c r="V1328" s="37" t="s">
        <v>33661</v>
      </c>
      <c r="W1328" s="37" t="s">
        <v>33662</v>
      </c>
      <c r="X1328" s="42">
        <v>1939</v>
      </c>
      <c r="Y1328" s="41">
        <v>24277.4</v>
      </c>
      <c r="Z1328" s="37" t="s">
        <v>33663</v>
      </c>
      <c r="BH1328" s="85"/>
      <c r="BI1328" s="86"/>
      <c r="BJ1328" s="804"/>
      <c r="BK1328" s="805"/>
      <c r="BL1328" s="687"/>
      <c r="BM1328" s="799"/>
      <c r="BN1328" s="807"/>
      <c r="BO1328" s="808"/>
      <c r="BP1328" s="809"/>
      <c r="BQ1328" s="810"/>
    </row>
    <row r="1329" spans="1:69">
      <c r="A1329" s="20">
        <v>2</v>
      </c>
      <c r="B1329" s="20">
        <v>1</v>
      </c>
      <c r="C1329" s="21" t="s">
        <v>103</v>
      </c>
      <c r="D1329" s="22" t="s">
        <v>5558</v>
      </c>
      <c r="E1329" s="21" t="s">
        <v>5559</v>
      </c>
      <c r="F1329" s="23">
        <v>1568</v>
      </c>
      <c r="G1329" s="24">
        <v>23520</v>
      </c>
      <c r="H1329" s="25"/>
      <c r="I1329" s="685">
        <v>45435</v>
      </c>
      <c r="J1329" s="27">
        <v>82</v>
      </c>
      <c r="K1329" s="28">
        <v>2</v>
      </c>
      <c r="L1329" s="26">
        <v>45431</v>
      </c>
      <c r="M1329" s="29"/>
      <c r="N1329" s="30" t="s">
        <v>82</v>
      </c>
      <c r="O1329" s="31" t="s">
        <v>52</v>
      </c>
      <c r="P1329" s="32" t="s">
        <v>240</v>
      </c>
      <c r="Q1329" s="66" t="s">
        <v>54</v>
      </c>
      <c r="R1329" s="34" t="s">
        <v>55</v>
      </c>
      <c r="S1329" s="35" t="s">
        <v>5560</v>
      </c>
      <c r="T1329" s="36"/>
      <c r="U1329" s="37" t="s">
        <v>5558</v>
      </c>
      <c r="V1329" s="37" t="s">
        <v>31422</v>
      </c>
      <c r="W1329" s="37" t="s">
        <v>33664</v>
      </c>
      <c r="X1329" s="42">
        <v>1568</v>
      </c>
      <c r="Y1329" s="41">
        <v>24304</v>
      </c>
      <c r="Z1329" s="37" t="s">
        <v>33665</v>
      </c>
      <c r="BH1329" s="85"/>
      <c r="BI1329" s="86"/>
      <c r="BJ1329" s="804"/>
      <c r="BK1329" s="805"/>
      <c r="BL1329" s="687"/>
      <c r="BM1329" s="806"/>
      <c r="BN1329" s="807"/>
      <c r="BO1329" s="808"/>
      <c r="BP1329" s="809"/>
      <c r="BQ1329" s="810"/>
    </row>
    <row r="1330" spans="1:69">
      <c r="A1330" s="20">
        <v>2</v>
      </c>
      <c r="B1330" s="20">
        <v>2</v>
      </c>
      <c r="C1330" s="21" t="s">
        <v>103</v>
      </c>
      <c r="D1330" s="22" t="s">
        <v>5562</v>
      </c>
      <c r="E1330" s="21" t="s">
        <v>5563</v>
      </c>
      <c r="F1330" s="23">
        <v>1567</v>
      </c>
      <c r="G1330" s="24">
        <v>23505</v>
      </c>
      <c r="H1330" s="25"/>
      <c r="I1330" s="26">
        <v>45435</v>
      </c>
      <c r="J1330" s="27" t="s">
        <v>567</v>
      </c>
      <c r="K1330" s="28">
        <v>4</v>
      </c>
      <c r="L1330" s="26">
        <v>45431</v>
      </c>
      <c r="M1330" s="29"/>
      <c r="N1330" s="30" t="s">
        <v>82</v>
      </c>
      <c r="O1330" s="31" t="s">
        <v>52</v>
      </c>
      <c r="P1330" s="32" t="s">
        <v>240</v>
      </c>
      <c r="Q1330" s="66" t="s">
        <v>54</v>
      </c>
      <c r="R1330" s="34" t="s">
        <v>55</v>
      </c>
      <c r="S1330" s="35" t="s">
        <v>5564</v>
      </c>
      <c r="T1330" s="36"/>
      <c r="U1330" s="37" t="s">
        <v>5562</v>
      </c>
      <c r="V1330" s="37" t="s">
        <v>31422</v>
      </c>
      <c r="W1330" s="37" t="s">
        <v>15958</v>
      </c>
      <c r="X1330" s="42">
        <v>1567</v>
      </c>
      <c r="Y1330" s="41">
        <v>24288.5</v>
      </c>
      <c r="Z1330" s="37" t="s">
        <v>33665</v>
      </c>
      <c r="BH1330" s="85"/>
      <c r="BI1330" s="86"/>
      <c r="BJ1330" s="804"/>
      <c r="BK1330" s="805"/>
      <c r="BL1330" s="687"/>
      <c r="BM1330" s="806"/>
      <c r="BN1330" s="807"/>
      <c r="BO1330" s="808"/>
      <c r="BP1330" s="809"/>
      <c r="BQ1330" s="810"/>
    </row>
    <row r="1331" spans="1:69">
      <c r="A1331" s="20">
        <v>2</v>
      </c>
      <c r="B1331" s="20">
        <v>3</v>
      </c>
      <c r="C1331" s="21" t="s">
        <v>103</v>
      </c>
      <c r="D1331" s="22" t="s">
        <v>5565</v>
      </c>
      <c r="E1331" s="21" t="s">
        <v>5566</v>
      </c>
      <c r="F1331" s="23">
        <v>1960</v>
      </c>
      <c r="G1331" s="24">
        <v>23520</v>
      </c>
      <c r="H1331" s="25"/>
      <c r="I1331" s="685">
        <v>45435</v>
      </c>
      <c r="J1331" s="27" t="s">
        <v>563</v>
      </c>
      <c r="K1331" s="28">
        <v>2</v>
      </c>
      <c r="L1331" s="26">
        <v>45431</v>
      </c>
      <c r="M1331" s="29"/>
      <c r="N1331" s="30" t="s">
        <v>82</v>
      </c>
      <c r="O1331" s="31" t="s">
        <v>52</v>
      </c>
      <c r="P1331" s="32" t="s">
        <v>83</v>
      </c>
      <c r="Q1331" s="66" t="s">
        <v>84</v>
      </c>
      <c r="R1331" s="34" t="s">
        <v>55</v>
      </c>
      <c r="S1331" s="35" t="s">
        <v>5567</v>
      </c>
      <c r="T1331" s="36"/>
      <c r="U1331" s="37" t="s">
        <v>5565</v>
      </c>
      <c r="V1331" s="37" t="s">
        <v>31422</v>
      </c>
      <c r="W1331" s="37" t="s">
        <v>33666</v>
      </c>
      <c r="X1331" s="42">
        <v>1960</v>
      </c>
      <c r="Y1331" s="41">
        <v>24500</v>
      </c>
      <c r="Z1331" s="37" t="s">
        <v>23854</v>
      </c>
      <c r="BH1331" s="85"/>
      <c r="BI1331" s="86"/>
      <c r="BJ1331" s="804"/>
      <c r="BK1331" s="805"/>
      <c r="BL1331" s="687"/>
      <c r="BM1331" s="806"/>
      <c r="BN1331" s="807"/>
      <c r="BO1331" s="808"/>
      <c r="BP1331" s="809"/>
      <c r="BQ1331" s="810"/>
    </row>
    <row r="1332" spans="1:69">
      <c r="A1332" s="20">
        <v>2</v>
      </c>
      <c r="B1332" s="20">
        <v>5</v>
      </c>
      <c r="C1332" s="21" t="s">
        <v>48</v>
      </c>
      <c r="D1332" s="22" t="s">
        <v>5568</v>
      </c>
      <c r="E1332" s="21" t="s">
        <v>5569</v>
      </c>
      <c r="F1332" s="23">
        <v>1934</v>
      </c>
      <c r="G1332" s="24">
        <v>23208</v>
      </c>
      <c r="H1332" s="25" t="s">
        <v>51</v>
      </c>
      <c r="I1332" s="685">
        <v>45435</v>
      </c>
      <c r="J1332" s="27">
        <v>40</v>
      </c>
      <c r="K1332" s="28">
        <v>3</v>
      </c>
      <c r="L1332" s="26">
        <v>45433</v>
      </c>
      <c r="M1332" s="29"/>
      <c r="N1332" s="30" t="s">
        <v>1174</v>
      </c>
      <c r="O1332" s="31" t="s">
        <v>52</v>
      </c>
      <c r="P1332" s="32" t="s">
        <v>53</v>
      </c>
      <c r="Q1332" s="66" t="s">
        <v>54</v>
      </c>
      <c r="R1332" s="34" t="s">
        <v>55</v>
      </c>
      <c r="S1332" s="35" t="s">
        <v>5570</v>
      </c>
      <c r="T1332" s="36"/>
      <c r="U1332" s="37" t="s">
        <v>5568</v>
      </c>
      <c r="V1332" s="37" t="s">
        <v>5571</v>
      </c>
      <c r="W1332" s="37" t="s">
        <v>5572</v>
      </c>
      <c r="X1332" s="42">
        <v>1934</v>
      </c>
      <c r="Y1332" s="41">
        <v>24345.191999999999</v>
      </c>
      <c r="Z1332" s="37" t="s">
        <v>33665</v>
      </c>
      <c r="BH1332" s="85"/>
      <c r="BI1332" s="86"/>
      <c r="BJ1332" s="804"/>
      <c r="BK1332" s="805"/>
      <c r="BL1332" s="687"/>
      <c r="BM1332" s="806"/>
      <c r="BN1332" s="807"/>
      <c r="BO1332" s="808"/>
      <c r="BP1332" s="809"/>
      <c r="BQ1332" s="810"/>
    </row>
    <row r="1333" spans="1:69">
      <c r="A1333" s="20">
        <v>2</v>
      </c>
      <c r="B1333" s="20">
        <v>6</v>
      </c>
      <c r="C1333" s="21" t="s">
        <v>48</v>
      </c>
      <c r="D1333" s="137" t="s">
        <v>31423</v>
      </c>
      <c r="E1333" s="21" t="s">
        <v>5574</v>
      </c>
      <c r="F1333" s="23">
        <v>1985</v>
      </c>
      <c r="G1333" s="24">
        <v>23820</v>
      </c>
      <c r="H1333" s="25" t="s">
        <v>168</v>
      </c>
      <c r="I1333" s="685">
        <v>45435</v>
      </c>
      <c r="J1333" s="76" t="s">
        <v>630</v>
      </c>
      <c r="K1333" s="28">
        <v>3</v>
      </c>
      <c r="L1333" s="26">
        <v>45434</v>
      </c>
      <c r="M1333" s="29"/>
      <c r="N1333" s="11" t="s">
        <v>169</v>
      </c>
      <c r="O1333" s="31" t="s">
        <v>52</v>
      </c>
      <c r="P1333" s="32" t="s">
        <v>186</v>
      </c>
      <c r="Q1333" s="66" t="s">
        <v>54</v>
      </c>
      <c r="R1333" s="34" t="s">
        <v>55</v>
      </c>
      <c r="S1333" s="35" t="s">
        <v>5575</v>
      </c>
      <c r="T1333" s="36"/>
      <c r="U1333" s="37" t="s">
        <v>5576</v>
      </c>
      <c r="V1333" s="37" t="s">
        <v>5577</v>
      </c>
      <c r="W1333" s="37" t="s">
        <v>5578</v>
      </c>
      <c r="X1333" s="42">
        <v>1985</v>
      </c>
      <c r="Y1333" s="41">
        <v>24796.62</v>
      </c>
      <c r="Z1333" s="37" t="s">
        <v>23876</v>
      </c>
      <c r="BH1333" s="85"/>
      <c r="BI1333" s="819"/>
      <c r="BJ1333" s="804"/>
      <c r="BK1333" s="805"/>
      <c r="BL1333" s="687"/>
      <c r="BM1333" s="799"/>
      <c r="BN1333" s="807"/>
      <c r="BO1333" s="808"/>
      <c r="BP1333" s="809"/>
      <c r="BQ1333" s="810"/>
    </row>
    <row r="1334" spans="1:69">
      <c r="A1334" s="20">
        <v>3</v>
      </c>
      <c r="B1334" s="20">
        <v>7</v>
      </c>
      <c r="C1334" s="21" t="s">
        <v>68</v>
      </c>
      <c r="D1334" s="22" t="s">
        <v>5579</v>
      </c>
      <c r="E1334" s="21" t="s">
        <v>5580</v>
      </c>
      <c r="F1334" s="23">
        <v>1958</v>
      </c>
      <c r="G1334" s="24">
        <v>23496</v>
      </c>
      <c r="H1334" s="25"/>
      <c r="I1334" s="685">
        <v>45435</v>
      </c>
      <c r="J1334" s="76" t="s">
        <v>603</v>
      </c>
      <c r="K1334" s="28">
        <v>2</v>
      </c>
      <c r="L1334" s="26">
        <v>45428</v>
      </c>
      <c r="M1334" s="29"/>
      <c r="N1334" s="11" t="s">
        <v>73</v>
      </c>
      <c r="O1334" s="31" t="s">
        <v>52</v>
      </c>
      <c r="P1334" s="32" t="s">
        <v>74</v>
      </c>
      <c r="Q1334" s="66" t="s">
        <v>54</v>
      </c>
      <c r="R1334" s="34" t="s">
        <v>55</v>
      </c>
      <c r="S1334" s="35" t="s">
        <v>5581</v>
      </c>
      <c r="T1334" s="36"/>
      <c r="U1334" s="37" t="s">
        <v>5579</v>
      </c>
      <c r="V1334" s="37" t="s">
        <v>15934</v>
      </c>
      <c r="W1334" s="37" t="s">
        <v>15961</v>
      </c>
      <c r="X1334" s="42">
        <v>1958</v>
      </c>
      <c r="Y1334" s="41">
        <v>24728.720000000001</v>
      </c>
      <c r="Z1334" s="37" t="s">
        <v>23854</v>
      </c>
      <c r="BH1334" s="85"/>
      <c r="BI1334" s="86"/>
      <c r="BJ1334" s="804"/>
      <c r="BK1334" s="805"/>
      <c r="BL1334" s="687"/>
      <c r="BM1334" s="799"/>
      <c r="BN1334" s="807"/>
      <c r="BO1334" s="808"/>
      <c r="BP1334" s="809"/>
      <c r="BQ1334" s="810"/>
    </row>
    <row r="1335" spans="1:69">
      <c r="A1335" s="20">
        <v>3</v>
      </c>
      <c r="B1335" s="20">
        <v>8</v>
      </c>
      <c r="C1335" s="21" t="s">
        <v>30137</v>
      </c>
      <c r="D1335" s="22" t="s">
        <v>5582</v>
      </c>
      <c r="E1335" s="21" t="s">
        <v>5583</v>
      </c>
      <c r="F1335" s="23">
        <v>1958</v>
      </c>
      <c r="G1335" s="24">
        <v>23496</v>
      </c>
      <c r="H1335" s="25"/>
      <c r="I1335" s="26">
        <v>45435</v>
      </c>
      <c r="J1335" s="27" t="s">
        <v>620</v>
      </c>
      <c r="K1335" s="28">
        <v>4</v>
      </c>
      <c r="L1335" s="26">
        <v>45428</v>
      </c>
      <c r="M1335" s="29"/>
      <c r="N1335" s="30" t="s">
        <v>73</v>
      </c>
      <c r="O1335" s="31" t="s">
        <v>52</v>
      </c>
      <c r="P1335" s="32" t="s">
        <v>74</v>
      </c>
      <c r="Q1335" s="66" t="s">
        <v>54</v>
      </c>
      <c r="R1335" s="34" t="s">
        <v>55</v>
      </c>
      <c r="S1335" s="35" t="s">
        <v>5540</v>
      </c>
      <c r="T1335" s="36"/>
      <c r="U1335" s="37" t="s">
        <v>5582</v>
      </c>
      <c r="V1335" s="37" t="s">
        <v>5571</v>
      </c>
      <c r="W1335" s="37" t="s">
        <v>5584</v>
      </c>
      <c r="X1335" s="42">
        <v>1958</v>
      </c>
      <c r="Y1335" s="41">
        <v>24728.73</v>
      </c>
      <c r="Z1335" s="37" t="s">
        <v>33665</v>
      </c>
      <c r="BH1335" s="85"/>
      <c r="BI1335" s="86"/>
      <c r="BJ1335" s="804"/>
      <c r="BK1335" s="805"/>
      <c r="BL1335" s="687"/>
      <c r="BM1335" s="806"/>
      <c r="BN1335" s="807"/>
      <c r="BO1335" s="808"/>
      <c r="BP1335" s="809"/>
      <c r="BQ1335" s="810"/>
    </row>
    <row r="1336" spans="1:69">
      <c r="A1336" s="20">
        <v>0</v>
      </c>
      <c r="B1336" s="20">
        <v>1</v>
      </c>
      <c r="C1336" s="21" t="s">
        <v>402</v>
      </c>
      <c r="D1336" s="22" t="s">
        <v>5585</v>
      </c>
      <c r="E1336" s="21" t="s">
        <v>5586</v>
      </c>
      <c r="F1336" s="23">
        <v>1916</v>
      </c>
      <c r="G1336" s="24">
        <v>22992</v>
      </c>
      <c r="H1336" s="25"/>
      <c r="I1336" s="26">
        <v>45436</v>
      </c>
      <c r="J1336" s="27" t="s">
        <v>635</v>
      </c>
      <c r="K1336" s="28">
        <v>3</v>
      </c>
      <c r="L1336" s="26">
        <v>45430</v>
      </c>
      <c r="M1336" s="29"/>
      <c r="N1336" s="30" t="s">
        <v>406</v>
      </c>
      <c r="O1336" s="31" t="s">
        <v>52</v>
      </c>
      <c r="P1336" s="32" t="s">
        <v>407</v>
      </c>
      <c r="Q1336" s="66" t="s">
        <v>84</v>
      </c>
      <c r="R1336" s="34" t="s">
        <v>55</v>
      </c>
      <c r="S1336" s="35" t="s">
        <v>5587</v>
      </c>
      <c r="T1336" s="36"/>
      <c r="U1336" s="37" t="s">
        <v>33667</v>
      </c>
      <c r="V1336" s="37" t="s">
        <v>33668</v>
      </c>
      <c r="W1336" s="37" t="s">
        <v>23875</v>
      </c>
      <c r="X1336" s="42">
        <v>1916</v>
      </c>
      <c r="Y1336" s="41">
        <v>24509.47</v>
      </c>
      <c r="Z1336" s="37" t="s">
        <v>33669</v>
      </c>
      <c r="BH1336" s="85"/>
      <c r="BI1336" s="86"/>
      <c r="BJ1336" s="804"/>
      <c r="BK1336" s="805"/>
      <c r="BL1336" s="687"/>
      <c r="BM1336" s="806"/>
      <c r="BN1336" s="807"/>
      <c r="BO1336" s="808"/>
      <c r="BP1336" s="809"/>
      <c r="BQ1336" s="810"/>
    </row>
    <row r="1337" spans="1:69">
      <c r="A1337" s="20">
        <v>0</v>
      </c>
      <c r="B1337" s="20">
        <v>2</v>
      </c>
      <c r="C1337" s="21" t="s">
        <v>402</v>
      </c>
      <c r="D1337" s="22" t="s">
        <v>5588</v>
      </c>
      <c r="E1337" s="21" t="s">
        <v>5589</v>
      </c>
      <c r="F1337" s="23">
        <v>1916</v>
      </c>
      <c r="G1337" s="24">
        <v>22992</v>
      </c>
      <c r="H1337" s="25"/>
      <c r="I1337" s="26">
        <v>45436</v>
      </c>
      <c r="J1337" s="27">
        <v>99</v>
      </c>
      <c r="K1337" s="28">
        <v>1</v>
      </c>
      <c r="L1337" s="26">
        <v>45430</v>
      </c>
      <c r="M1337" s="29"/>
      <c r="N1337" s="30" t="s">
        <v>406</v>
      </c>
      <c r="O1337" s="31" t="s">
        <v>52</v>
      </c>
      <c r="P1337" s="32" t="s">
        <v>407</v>
      </c>
      <c r="Q1337" s="66" t="s">
        <v>84</v>
      </c>
      <c r="R1337" s="34" t="s">
        <v>55</v>
      </c>
      <c r="S1337" s="35" t="s">
        <v>5590</v>
      </c>
      <c r="T1337" s="36"/>
      <c r="U1337" s="37" t="s">
        <v>23879</v>
      </c>
      <c r="V1337" s="37" t="s">
        <v>33668</v>
      </c>
      <c r="W1337" s="37" t="s">
        <v>33670</v>
      </c>
      <c r="X1337" s="42">
        <v>1916</v>
      </c>
      <c r="Y1337" s="41">
        <v>24509.47</v>
      </c>
      <c r="Z1337" s="37" t="s">
        <v>33669</v>
      </c>
      <c r="BH1337" s="85"/>
      <c r="BI1337" s="86"/>
      <c r="BJ1337" s="804"/>
      <c r="BK1337" s="805"/>
      <c r="BL1337" s="687"/>
      <c r="BM1337" s="806"/>
      <c r="BN1337" s="807"/>
      <c r="BO1337" s="808"/>
      <c r="BP1337" s="809"/>
      <c r="BQ1337" s="810"/>
    </row>
    <row r="1338" spans="1:69">
      <c r="A1338" s="20">
        <v>0</v>
      </c>
      <c r="B1338" s="20">
        <v>3</v>
      </c>
      <c r="C1338" s="21" t="s">
        <v>402</v>
      </c>
      <c r="D1338" s="22" t="s">
        <v>31424</v>
      </c>
      <c r="E1338" s="21" t="s">
        <v>5592</v>
      </c>
      <c r="F1338" s="23">
        <v>1916</v>
      </c>
      <c r="G1338" s="24">
        <v>22992</v>
      </c>
      <c r="H1338" s="25"/>
      <c r="I1338" s="26">
        <v>45436</v>
      </c>
      <c r="J1338" s="27" t="s">
        <v>615</v>
      </c>
      <c r="K1338" s="28">
        <v>3</v>
      </c>
      <c r="L1338" s="26">
        <v>45430</v>
      </c>
      <c r="M1338" s="29"/>
      <c r="N1338" s="30" t="s">
        <v>406</v>
      </c>
      <c r="O1338" s="31" t="s">
        <v>52</v>
      </c>
      <c r="P1338" s="32" t="s">
        <v>407</v>
      </c>
      <c r="Q1338" s="66" t="s">
        <v>84</v>
      </c>
      <c r="R1338" s="34" t="s">
        <v>55</v>
      </c>
      <c r="S1338" s="35" t="s">
        <v>5593</v>
      </c>
      <c r="T1338" s="36"/>
      <c r="U1338" s="37" t="s">
        <v>33671</v>
      </c>
      <c r="V1338" s="37" t="s">
        <v>33668</v>
      </c>
      <c r="W1338" s="37" t="s">
        <v>33672</v>
      </c>
      <c r="X1338" s="42">
        <v>1916</v>
      </c>
      <c r="Y1338" s="41">
        <v>24509.47</v>
      </c>
      <c r="Z1338" s="37" t="s">
        <v>33669</v>
      </c>
      <c r="BH1338" s="85"/>
      <c r="BI1338" s="86"/>
      <c r="BJ1338" s="804"/>
      <c r="BK1338" s="805"/>
      <c r="BL1338" s="687"/>
      <c r="BM1338" s="806"/>
      <c r="BN1338" s="807"/>
      <c r="BO1338" s="808"/>
      <c r="BP1338" s="809"/>
      <c r="BQ1338" s="810"/>
    </row>
    <row r="1339" spans="1:69">
      <c r="A1339" s="20">
        <v>0</v>
      </c>
      <c r="B1339" s="20">
        <v>4</v>
      </c>
      <c r="C1339" s="21" t="s">
        <v>103</v>
      </c>
      <c r="D1339" s="22" t="s">
        <v>5594</v>
      </c>
      <c r="E1339" s="21" t="s">
        <v>5595</v>
      </c>
      <c r="F1339" s="23">
        <v>1960</v>
      </c>
      <c r="G1339" s="24">
        <v>23520</v>
      </c>
      <c r="H1339" s="25"/>
      <c r="I1339" s="26">
        <v>45436</v>
      </c>
      <c r="J1339" s="27" t="s">
        <v>594</v>
      </c>
      <c r="K1339" s="28">
        <v>3</v>
      </c>
      <c r="L1339" s="26">
        <v>45431</v>
      </c>
      <c r="M1339" s="29"/>
      <c r="N1339" s="30" t="s">
        <v>82</v>
      </c>
      <c r="O1339" s="31" t="s">
        <v>52</v>
      </c>
      <c r="P1339" s="32" t="s">
        <v>83</v>
      </c>
      <c r="Q1339" s="66" t="s">
        <v>84</v>
      </c>
      <c r="R1339" s="34" t="s">
        <v>55</v>
      </c>
      <c r="S1339" s="35" t="s">
        <v>5596</v>
      </c>
      <c r="T1339" s="36"/>
      <c r="U1339" s="37" t="s">
        <v>15962</v>
      </c>
      <c r="V1339" s="37" t="s">
        <v>31422</v>
      </c>
      <c r="W1339" s="37" t="s">
        <v>33673</v>
      </c>
      <c r="X1339" s="42">
        <v>1960</v>
      </c>
      <c r="Y1339" s="41">
        <v>24500</v>
      </c>
      <c r="Z1339" s="37" t="s">
        <v>33665</v>
      </c>
      <c r="BH1339" s="85"/>
      <c r="BI1339" s="86"/>
      <c r="BJ1339" s="804"/>
      <c r="BK1339" s="805"/>
      <c r="BL1339" s="687"/>
      <c r="BM1339" s="806"/>
      <c r="BN1339" s="807"/>
      <c r="BO1339" s="808"/>
      <c r="BP1339" s="809"/>
      <c r="BQ1339" s="810"/>
    </row>
    <row r="1340" spans="1:69">
      <c r="A1340" s="20">
        <v>1</v>
      </c>
      <c r="B1340" s="20">
        <v>1</v>
      </c>
      <c r="C1340" s="21" t="s">
        <v>301</v>
      </c>
      <c r="D1340" s="22" t="s">
        <v>5597</v>
      </c>
      <c r="E1340" s="21" t="s">
        <v>5598</v>
      </c>
      <c r="F1340" s="23">
        <v>1958</v>
      </c>
      <c r="G1340" s="24">
        <v>23496</v>
      </c>
      <c r="H1340" s="25"/>
      <c r="I1340" s="26">
        <v>45439</v>
      </c>
      <c r="J1340" s="824" t="s">
        <v>2066</v>
      </c>
      <c r="K1340" s="28">
        <v>4</v>
      </c>
      <c r="L1340" s="26">
        <v>45432</v>
      </c>
      <c r="M1340" s="29" t="s">
        <v>157</v>
      </c>
      <c r="N1340" s="30" t="s">
        <v>674</v>
      </c>
      <c r="O1340" s="31" t="s">
        <v>52</v>
      </c>
      <c r="P1340" s="32" t="s">
        <v>74</v>
      </c>
      <c r="Q1340" s="66" t="s">
        <v>54</v>
      </c>
      <c r="R1340" s="34" t="s">
        <v>55</v>
      </c>
      <c r="S1340" s="35" t="s">
        <v>5599</v>
      </c>
      <c r="T1340" s="36"/>
      <c r="U1340" s="37" t="s">
        <v>33674</v>
      </c>
      <c r="V1340" s="37" t="s">
        <v>33675</v>
      </c>
      <c r="W1340" s="37" t="s">
        <v>23889</v>
      </c>
      <c r="X1340" s="42">
        <v>1958</v>
      </c>
      <c r="Y1340" s="41">
        <v>24583.41</v>
      </c>
      <c r="Z1340" s="37" t="s">
        <v>33676</v>
      </c>
      <c r="BH1340" s="85"/>
      <c r="BI1340" s="86"/>
      <c r="BJ1340" s="804"/>
      <c r="BK1340" s="805"/>
      <c r="BL1340" s="687"/>
      <c r="BM1340" s="806"/>
      <c r="BN1340" s="807"/>
      <c r="BO1340" s="808"/>
      <c r="BP1340" s="809"/>
      <c r="BQ1340" s="810"/>
    </row>
    <row r="1341" spans="1:69">
      <c r="A1341" s="20">
        <v>1</v>
      </c>
      <c r="B1341" s="20">
        <v>2</v>
      </c>
      <c r="C1341" s="21" t="s">
        <v>402</v>
      </c>
      <c r="D1341" s="22" t="s">
        <v>33677</v>
      </c>
      <c r="E1341" s="21" t="s">
        <v>5601</v>
      </c>
      <c r="F1341" s="23">
        <v>1916</v>
      </c>
      <c r="G1341" s="5">
        <v>22992</v>
      </c>
      <c r="H1341" s="25"/>
      <c r="I1341" s="26">
        <v>45439</v>
      </c>
      <c r="J1341" s="27">
        <v>9</v>
      </c>
      <c r="K1341" s="28">
        <v>1</v>
      </c>
      <c r="L1341" s="26">
        <v>45434</v>
      </c>
      <c r="M1341" s="29"/>
      <c r="N1341" s="11" t="s">
        <v>406</v>
      </c>
      <c r="O1341" s="31" t="s">
        <v>52</v>
      </c>
      <c r="P1341" s="32" t="s">
        <v>407</v>
      </c>
      <c r="Q1341" s="66" t="s">
        <v>84</v>
      </c>
      <c r="R1341" s="34" t="s">
        <v>55</v>
      </c>
      <c r="S1341" s="35" t="s">
        <v>5602</v>
      </c>
      <c r="T1341" s="36"/>
      <c r="U1341" s="37" t="s">
        <v>5603</v>
      </c>
      <c r="V1341" s="37" t="s">
        <v>33675</v>
      </c>
      <c r="W1341" s="37" t="s">
        <v>5605</v>
      </c>
      <c r="X1341" s="42">
        <v>1916</v>
      </c>
      <c r="Y1341" s="41">
        <v>24509.47</v>
      </c>
      <c r="Z1341" s="37" t="s">
        <v>33676</v>
      </c>
      <c r="BH1341" s="85"/>
      <c r="BI1341" s="86"/>
      <c r="BJ1341" s="804"/>
      <c r="BK1341" s="805"/>
      <c r="BL1341" s="687"/>
      <c r="BM1341" s="799"/>
      <c r="BN1341" s="807"/>
      <c r="BO1341" s="808"/>
      <c r="BP1341" s="809"/>
      <c r="BQ1341" s="810"/>
    </row>
    <row r="1342" spans="1:69">
      <c r="A1342" s="20">
        <v>1</v>
      </c>
      <c r="B1342" s="20">
        <v>3</v>
      </c>
      <c r="C1342" s="21" t="s">
        <v>78</v>
      </c>
      <c r="D1342" s="22" t="s">
        <v>5606</v>
      </c>
      <c r="E1342" s="21" t="s">
        <v>5607</v>
      </c>
      <c r="F1342" s="23">
        <v>1958</v>
      </c>
      <c r="G1342" s="24">
        <v>23496</v>
      </c>
      <c r="H1342" s="25"/>
      <c r="I1342" s="26">
        <v>45439</v>
      </c>
      <c r="J1342" s="27" t="s">
        <v>33678</v>
      </c>
      <c r="K1342" s="28">
        <v>2</v>
      </c>
      <c r="L1342" s="26">
        <v>45435</v>
      </c>
      <c r="M1342" s="29" t="s">
        <v>176</v>
      </c>
      <c r="N1342" s="30" t="s">
        <v>288</v>
      </c>
      <c r="O1342" s="31" t="s">
        <v>52</v>
      </c>
      <c r="P1342" s="32" t="s">
        <v>74</v>
      </c>
      <c r="Q1342" s="66" t="s">
        <v>54</v>
      </c>
      <c r="R1342" s="34" t="s">
        <v>55</v>
      </c>
      <c r="S1342" s="35" t="s">
        <v>5608</v>
      </c>
      <c r="T1342" s="36"/>
      <c r="U1342" s="37" t="s">
        <v>31425</v>
      </c>
      <c r="V1342" s="37" t="s">
        <v>33679</v>
      </c>
      <c r="W1342" s="37" t="s">
        <v>33680</v>
      </c>
      <c r="X1342" s="42">
        <v>1958</v>
      </c>
      <c r="Y1342" s="41">
        <v>24515.3</v>
      </c>
      <c r="Z1342" s="37" t="s">
        <v>33676</v>
      </c>
      <c r="BH1342" s="85"/>
      <c r="BI1342" s="86"/>
      <c r="BJ1342" s="804"/>
      <c r="BK1342" s="805"/>
      <c r="BL1342" s="687"/>
      <c r="BM1342" s="806"/>
      <c r="BN1342" s="807"/>
      <c r="BO1342" s="808"/>
      <c r="BP1342" s="809"/>
      <c r="BQ1342" s="810"/>
    </row>
    <row r="1343" spans="1:69">
      <c r="A1343" s="20">
        <v>1</v>
      </c>
      <c r="B1343" s="20">
        <v>4</v>
      </c>
      <c r="C1343" s="21" t="s">
        <v>78</v>
      </c>
      <c r="D1343" s="22" t="s">
        <v>5609</v>
      </c>
      <c r="E1343" s="21" t="s">
        <v>5610</v>
      </c>
      <c r="F1343" s="23">
        <v>1958</v>
      </c>
      <c r="G1343" s="24">
        <v>23496</v>
      </c>
      <c r="H1343" s="25"/>
      <c r="I1343" s="26">
        <v>45439</v>
      </c>
      <c r="J1343" s="27" t="s">
        <v>30423</v>
      </c>
      <c r="K1343" s="28">
        <v>2</v>
      </c>
      <c r="L1343" s="26">
        <v>45436</v>
      </c>
      <c r="M1343" s="29" t="s">
        <v>176</v>
      </c>
      <c r="N1343" s="30" t="s">
        <v>288</v>
      </c>
      <c r="O1343" s="31" t="s">
        <v>52</v>
      </c>
      <c r="P1343" s="32" t="s">
        <v>74</v>
      </c>
      <c r="Q1343" s="33" t="s">
        <v>54</v>
      </c>
      <c r="R1343" s="34" t="s">
        <v>55</v>
      </c>
      <c r="S1343" s="35" t="s">
        <v>5611</v>
      </c>
      <c r="T1343" s="36"/>
      <c r="U1343" s="37" t="s">
        <v>5609</v>
      </c>
      <c r="V1343" s="37" t="s">
        <v>5612</v>
      </c>
      <c r="W1343" s="37" t="s">
        <v>5613</v>
      </c>
      <c r="X1343" s="42">
        <v>1958</v>
      </c>
      <c r="Y1343" s="41">
        <v>24515.279999999999</v>
      </c>
      <c r="Z1343" s="37" t="s">
        <v>5614</v>
      </c>
      <c r="BH1343" s="85"/>
      <c r="BI1343" s="86"/>
      <c r="BJ1343" s="804"/>
      <c r="BK1343" s="805"/>
      <c r="BL1343" s="687"/>
      <c r="BM1343" s="806"/>
      <c r="BN1343" s="807"/>
      <c r="BO1343" s="808"/>
      <c r="BP1343" s="809"/>
      <c r="BQ1343" s="810"/>
    </row>
    <row r="1344" spans="1:69">
      <c r="A1344" s="20">
        <v>1</v>
      </c>
      <c r="B1344" s="20">
        <v>5</v>
      </c>
      <c r="C1344" s="21" t="s">
        <v>68</v>
      </c>
      <c r="D1344" s="22" t="s">
        <v>5615</v>
      </c>
      <c r="E1344" s="21" t="s">
        <v>5616</v>
      </c>
      <c r="F1344" s="23">
        <v>1960</v>
      </c>
      <c r="G1344" s="24">
        <v>23520</v>
      </c>
      <c r="H1344" s="25"/>
      <c r="I1344" s="26">
        <v>45439</v>
      </c>
      <c r="J1344" s="27" t="s">
        <v>31426</v>
      </c>
      <c r="K1344" s="28">
        <v>4</v>
      </c>
      <c r="L1344" s="26">
        <v>45437</v>
      </c>
      <c r="M1344" s="29"/>
      <c r="N1344" s="30" t="s">
        <v>95</v>
      </c>
      <c r="O1344" s="31" t="s">
        <v>52</v>
      </c>
      <c r="P1344" s="32" t="s">
        <v>83</v>
      </c>
      <c r="Q1344" s="66" t="s">
        <v>84</v>
      </c>
      <c r="R1344" s="34" t="s">
        <v>55</v>
      </c>
      <c r="S1344" s="35" t="s">
        <v>5617</v>
      </c>
      <c r="T1344" s="36"/>
      <c r="U1344" s="37" t="s">
        <v>5615</v>
      </c>
      <c r="V1344" s="37" t="s">
        <v>5612</v>
      </c>
      <c r="W1344" s="37" t="s">
        <v>5618</v>
      </c>
      <c r="X1344" s="42">
        <v>1960</v>
      </c>
      <c r="Y1344" s="41">
        <v>24500</v>
      </c>
      <c r="Z1344" s="37" t="s">
        <v>5614</v>
      </c>
      <c r="BH1344" s="85"/>
      <c r="BI1344" s="86"/>
      <c r="BJ1344" s="804"/>
      <c r="BK1344" s="805"/>
      <c r="BL1344" s="687"/>
      <c r="BM1344" s="806"/>
      <c r="BN1344" s="807"/>
      <c r="BO1344" s="808"/>
      <c r="BP1344" s="809"/>
      <c r="BQ1344" s="810"/>
    </row>
    <row r="1345" spans="1:69">
      <c r="A1345" s="20">
        <v>1</v>
      </c>
      <c r="B1345" s="20">
        <v>1</v>
      </c>
      <c r="C1345" s="2" t="s">
        <v>145</v>
      </c>
      <c r="D1345" s="22" t="s">
        <v>5619</v>
      </c>
      <c r="E1345" s="21" t="s">
        <v>5620</v>
      </c>
      <c r="F1345" s="23">
        <v>1960</v>
      </c>
      <c r="G1345" s="24">
        <v>23520</v>
      </c>
      <c r="H1345" s="25"/>
      <c r="I1345" s="26">
        <v>45441</v>
      </c>
      <c r="J1345" s="27">
        <v>48</v>
      </c>
      <c r="K1345" s="28">
        <v>2</v>
      </c>
      <c r="L1345" s="26">
        <v>45438</v>
      </c>
      <c r="M1345" s="29"/>
      <c r="N1345" s="30" t="s">
        <v>95</v>
      </c>
      <c r="O1345" s="31" t="s">
        <v>52</v>
      </c>
      <c r="P1345" s="8" t="s">
        <v>83</v>
      </c>
      <c r="Q1345" s="66" t="s">
        <v>84</v>
      </c>
      <c r="R1345" s="34" t="s">
        <v>55</v>
      </c>
      <c r="S1345" s="35" t="s">
        <v>5621</v>
      </c>
      <c r="T1345" s="36"/>
      <c r="U1345" s="37" t="s">
        <v>33681</v>
      </c>
      <c r="V1345" s="37" t="s">
        <v>33682</v>
      </c>
      <c r="W1345" s="37" t="s">
        <v>23894</v>
      </c>
      <c r="X1345" s="42">
        <v>1960</v>
      </c>
      <c r="Y1345" s="41">
        <v>24500</v>
      </c>
      <c r="Z1345" s="37" t="s">
        <v>33683</v>
      </c>
      <c r="BH1345" s="825"/>
      <c r="BI1345" s="86"/>
      <c r="BJ1345" s="804"/>
      <c r="BK1345" s="805"/>
      <c r="BL1345" s="687"/>
      <c r="BM1345" s="806"/>
      <c r="BN1345" s="807"/>
      <c r="BO1345" s="801"/>
      <c r="BP1345" s="809"/>
      <c r="BQ1345" s="810"/>
    </row>
    <row r="1346" spans="1:69">
      <c r="A1346" s="20">
        <v>1</v>
      </c>
      <c r="B1346" s="20">
        <v>2</v>
      </c>
      <c r="C1346" s="21" t="s">
        <v>68</v>
      </c>
      <c r="D1346" s="22" t="s">
        <v>5622</v>
      </c>
      <c r="E1346" s="21" t="s">
        <v>5623</v>
      </c>
      <c r="F1346" s="23">
        <v>1960</v>
      </c>
      <c r="G1346" s="24">
        <v>23520</v>
      </c>
      <c r="H1346" s="25"/>
      <c r="I1346" s="26">
        <v>45441</v>
      </c>
      <c r="J1346" s="824" t="s">
        <v>683</v>
      </c>
      <c r="K1346" s="28">
        <v>3</v>
      </c>
      <c r="L1346" s="26">
        <v>45438</v>
      </c>
      <c r="M1346" s="29"/>
      <c r="N1346" s="30" t="s">
        <v>95</v>
      </c>
      <c r="O1346" s="31" t="s">
        <v>52</v>
      </c>
      <c r="P1346" s="32" t="s">
        <v>83</v>
      </c>
      <c r="Q1346" s="66" t="s">
        <v>84</v>
      </c>
      <c r="R1346" s="34" t="s">
        <v>55</v>
      </c>
      <c r="S1346" s="35" t="s">
        <v>5624</v>
      </c>
      <c r="T1346" s="36"/>
      <c r="U1346" s="37" t="s">
        <v>23896</v>
      </c>
      <c r="V1346" s="37" t="s">
        <v>33684</v>
      </c>
      <c r="W1346" s="37" t="s">
        <v>33685</v>
      </c>
      <c r="X1346" s="42">
        <v>1960</v>
      </c>
      <c r="Y1346" s="41">
        <v>24500</v>
      </c>
      <c r="Z1346" s="37" t="s">
        <v>33683</v>
      </c>
      <c r="BH1346" s="85"/>
      <c r="BI1346" s="86"/>
      <c r="BJ1346" s="804"/>
      <c r="BK1346" s="805"/>
      <c r="BL1346" s="687"/>
      <c r="BM1346" s="806"/>
      <c r="BN1346" s="807"/>
      <c r="BO1346" s="808"/>
      <c r="BP1346" s="809"/>
      <c r="BQ1346" s="810"/>
    </row>
    <row r="1347" spans="1:69">
      <c r="A1347" s="20"/>
      <c r="B1347" s="20">
        <v>3</v>
      </c>
      <c r="C1347" s="21" t="s">
        <v>145</v>
      </c>
      <c r="D1347" s="22" t="s">
        <v>5625</v>
      </c>
      <c r="E1347" s="21" t="s">
        <v>5626</v>
      </c>
      <c r="F1347" s="23">
        <v>1980</v>
      </c>
      <c r="G1347" s="24">
        <v>23760</v>
      </c>
      <c r="H1347" s="25"/>
      <c r="I1347" s="26">
        <v>45442</v>
      </c>
      <c r="J1347" s="27" t="s">
        <v>5627</v>
      </c>
      <c r="K1347" s="28">
        <v>1</v>
      </c>
      <c r="L1347" s="7">
        <v>45439</v>
      </c>
      <c r="M1347" s="29"/>
      <c r="N1347" s="30" t="s">
        <v>169</v>
      </c>
      <c r="O1347" s="31" t="s">
        <v>52</v>
      </c>
      <c r="P1347" s="21" t="s">
        <v>53</v>
      </c>
      <c r="Q1347" s="66" t="s">
        <v>30276</v>
      </c>
      <c r="R1347" s="34" t="s">
        <v>55</v>
      </c>
      <c r="S1347" s="35" t="s">
        <v>5529</v>
      </c>
      <c r="T1347" s="36"/>
      <c r="U1347" s="37" t="s">
        <v>31427</v>
      </c>
      <c r="V1347" s="37" t="s">
        <v>33686</v>
      </c>
      <c r="W1347" s="37" t="s">
        <v>33687</v>
      </c>
      <c r="X1347" s="42">
        <v>1980</v>
      </c>
      <c r="Y1347" s="41">
        <v>24948</v>
      </c>
      <c r="Z1347" s="37" t="s">
        <v>16000</v>
      </c>
      <c r="BH1347" s="85"/>
      <c r="BI1347" s="86"/>
      <c r="BJ1347" s="804"/>
      <c r="BK1347" s="805"/>
      <c r="BL1347" s="687"/>
      <c r="BM1347" s="806"/>
      <c r="BN1347" s="807"/>
      <c r="BO1347" s="85"/>
      <c r="BP1347" s="809"/>
      <c r="BQ1347" s="810"/>
    </row>
    <row r="1348" spans="1:69">
      <c r="A1348" s="20"/>
      <c r="B1348" s="20">
        <v>4</v>
      </c>
      <c r="C1348" s="21" t="s">
        <v>145</v>
      </c>
      <c r="D1348" s="22" t="s">
        <v>5628</v>
      </c>
      <c r="E1348" s="21" t="s">
        <v>5629</v>
      </c>
      <c r="F1348" s="23">
        <v>1980</v>
      </c>
      <c r="G1348" s="24">
        <v>23760</v>
      </c>
      <c r="H1348" s="25"/>
      <c r="I1348" s="26">
        <v>45442</v>
      </c>
      <c r="J1348" s="27" t="s">
        <v>5630</v>
      </c>
      <c r="K1348" s="28">
        <v>1</v>
      </c>
      <c r="L1348" s="7">
        <v>45439</v>
      </c>
      <c r="M1348" s="29"/>
      <c r="N1348" s="30" t="s">
        <v>169</v>
      </c>
      <c r="O1348" s="31" t="s">
        <v>52</v>
      </c>
      <c r="P1348" s="32" t="s">
        <v>53</v>
      </c>
      <c r="Q1348" s="66" t="s">
        <v>33199</v>
      </c>
      <c r="R1348" s="34" t="s">
        <v>55</v>
      </c>
      <c r="S1348" s="35" t="s">
        <v>5631</v>
      </c>
      <c r="T1348" s="36"/>
      <c r="U1348" s="37" t="s">
        <v>23904</v>
      </c>
      <c r="V1348" s="37" t="s">
        <v>33686</v>
      </c>
      <c r="W1348" s="37" t="s">
        <v>33688</v>
      </c>
      <c r="X1348" s="42">
        <v>1980</v>
      </c>
      <c r="Y1348" s="41">
        <v>24948</v>
      </c>
      <c r="Z1348" s="37" t="s">
        <v>16000</v>
      </c>
      <c r="BH1348" s="85"/>
      <c r="BI1348" s="86"/>
      <c r="BJ1348" s="804"/>
      <c r="BK1348" s="805"/>
      <c r="BL1348" s="687"/>
      <c r="BM1348" s="806"/>
      <c r="BN1348" s="807"/>
      <c r="BO1348" s="808"/>
      <c r="BP1348" s="809"/>
      <c r="BQ1348" s="810"/>
    </row>
    <row r="1349" spans="1:69">
      <c r="A1349" s="20"/>
      <c r="B1349" s="20">
        <v>1</v>
      </c>
      <c r="C1349" s="21" t="s">
        <v>145</v>
      </c>
      <c r="D1349" s="22" t="s">
        <v>5632</v>
      </c>
      <c r="E1349" s="21" t="s">
        <v>5633</v>
      </c>
      <c r="F1349" s="23">
        <v>1960</v>
      </c>
      <c r="G1349" s="24">
        <v>23520</v>
      </c>
      <c r="H1349" s="25"/>
      <c r="I1349" s="26">
        <v>45442</v>
      </c>
      <c r="J1349" s="27" t="s">
        <v>679</v>
      </c>
      <c r="K1349" s="28">
        <v>2</v>
      </c>
      <c r="L1349" s="26">
        <v>45439</v>
      </c>
      <c r="M1349" s="10"/>
      <c r="N1349" s="30" t="s">
        <v>95</v>
      </c>
      <c r="O1349" s="31" t="s">
        <v>52</v>
      </c>
      <c r="P1349" s="32" t="s">
        <v>83</v>
      </c>
      <c r="Q1349" s="66" t="s">
        <v>84</v>
      </c>
      <c r="R1349" s="34" t="s">
        <v>55</v>
      </c>
      <c r="S1349" s="35" t="s">
        <v>5634</v>
      </c>
      <c r="T1349" s="36"/>
      <c r="U1349" s="37" t="s">
        <v>33689</v>
      </c>
      <c r="V1349" s="37" t="s">
        <v>31428</v>
      </c>
      <c r="W1349" s="37" t="s">
        <v>33690</v>
      </c>
      <c r="X1349" s="42">
        <v>1960</v>
      </c>
      <c r="Y1349" s="41">
        <v>24500</v>
      </c>
      <c r="Z1349" s="37" t="s">
        <v>33683</v>
      </c>
      <c r="BH1349" s="85"/>
      <c r="BI1349" s="86"/>
      <c r="BJ1349" s="804"/>
      <c r="BK1349" s="805"/>
      <c r="BL1349" s="687"/>
      <c r="BM1349" s="806"/>
      <c r="BN1349" s="807"/>
      <c r="BO1349" s="808"/>
      <c r="BP1349" s="809"/>
      <c r="BQ1349" s="810"/>
    </row>
    <row r="1350" spans="1:69">
      <c r="A1350" s="20"/>
      <c r="B1350" s="20">
        <v>2</v>
      </c>
      <c r="C1350" s="21" t="s">
        <v>145</v>
      </c>
      <c r="D1350" s="22" t="s">
        <v>5636</v>
      </c>
      <c r="E1350" s="21" t="s">
        <v>5637</v>
      </c>
      <c r="F1350" s="23">
        <v>1917</v>
      </c>
      <c r="G1350" s="24">
        <v>23004</v>
      </c>
      <c r="H1350" s="25"/>
      <c r="I1350" s="26">
        <v>45442</v>
      </c>
      <c r="J1350" s="27" t="s">
        <v>700</v>
      </c>
      <c r="K1350" s="28">
        <v>3</v>
      </c>
      <c r="L1350" s="26">
        <v>45439</v>
      </c>
      <c r="M1350" s="29"/>
      <c r="N1350" s="30" t="s">
        <v>95</v>
      </c>
      <c r="O1350" s="31" t="s">
        <v>52</v>
      </c>
      <c r="P1350" s="32" t="s">
        <v>83</v>
      </c>
      <c r="Q1350" s="66" t="s">
        <v>84</v>
      </c>
      <c r="R1350" s="34" t="s">
        <v>55</v>
      </c>
      <c r="S1350" s="35" t="s">
        <v>5638</v>
      </c>
      <c r="T1350" s="36"/>
      <c r="U1350" s="37" t="s">
        <v>33691</v>
      </c>
      <c r="V1350" s="37" t="s">
        <v>31428</v>
      </c>
      <c r="W1350" s="37" t="s">
        <v>23901</v>
      </c>
      <c r="X1350" s="42">
        <v>1917</v>
      </c>
      <c r="Y1350" s="41">
        <v>23962.5</v>
      </c>
      <c r="Z1350" s="37" t="s">
        <v>33683</v>
      </c>
      <c r="BH1350" s="85"/>
      <c r="BI1350" s="86"/>
      <c r="BJ1350" s="804"/>
      <c r="BK1350" s="805"/>
      <c r="BL1350" s="687"/>
      <c r="BM1350" s="806"/>
      <c r="BN1350" s="807"/>
      <c r="BO1350" s="808"/>
      <c r="BP1350" s="809"/>
      <c r="BQ1350" s="810"/>
    </row>
    <row r="1351" spans="1:69">
      <c r="A1351" s="20"/>
      <c r="B1351" s="20">
        <v>5</v>
      </c>
      <c r="C1351" s="21" t="s">
        <v>168</v>
      </c>
      <c r="D1351" s="22" t="s">
        <v>5639</v>
      </c>
      <c r="E1351" s="21" t="s">
        <v>5640</v>
      </c>
      <c r="F1351" s="23">
        <v>1568</v>
      </c>
      <c r="G1351" s="24">
        <v>23520</v>
      </c>
      <c r="H1351" s="25"/>
      <c r="I1351" s="26">
        <v>45442</v>
      </c>
      <c r="J1351" s="27">
        <v>29</v>
      </c>
      <c r="K1351" s="28">
        <v>4</v>
      </c>
      <c r="L1351" s="26">
        <v>45439</v>
      </c>
      <c r="M1351" s="29"/>
      <c r="N1351" s="30" t="s">
        <v>95</v>
      </c>
      <c r="O1351" s="31" t="s">
        <v>52</v>
      </c>
      <c r="P1351" s="32" t="s">
        <v>112</v>
      </c>
      <c r="Q1351" s="66" t="s">
        <v>84</v>
      </c>
      <c r="R1351" s="34" t="s">
        <v>55</v>
      </c>
      <c r="S1351" s="35" t="s">
        <v>5641</v>
      </c>
      <c r="T1351" s="36"/>
      <c r="U1351" s="37" t="s">
        <v>23907</v>
      </c>
      <c r="V1351" s="37" t="s">
        <v>33692</v>
      </c>
      <c r="W1351" s="37" t="s">
        <v>23908</v>
      </c>
      <c r="X1351" s="42">
        <v>1568</v>
      </c>
      <c r="Y1351" s="41">
        <v>24304</v>
      </c>
      <c r="Z1351" s="37" t="s">
        <v>33683</v>
      </c>
      <c r="BH1351" s="85"/>
      <c r="BI1351" s="86"/>
      <c r="BJ1351" s="804"/>
      <c r="BK1351" s="805"/>
      <c r="BL1351" s="687"/>
      <c r="BM1351" s="806"/>
      <c r="BN1351" s="807"/>
      <c r="BO1351" s="808"/>
      <c r="BP1351" s="809"/>
      <c r="BQ1351" s="810"/>
    </row>
    <row r="1352" spans="1:69">
      <c r="A1352" s="20"/>
      <c r="B1352" s="20">
        <v>6</v>
      </c>
      <c r="C1352" s="21" t="s">
        <v>510</v>
      </c>
      <c r="D1352" s="22" t="s">
        <v>5642</v>
      </c>
      <c r="E1352" s="21" t="s">
        <v>5643</v>
      </c>
      <c r="F1352" s="23">
        <v>1958</v>
      </c>
      <c r="G1352" s="24">
        <v>23496</v>
      </c>
      <c r="H1352" s="25" t="s">
        <v>19892</v>
      </c>
      <c r="I1352" s="26">
        <v>45442</v>
      </c>
      <c r="J1352" s="27" t="s">
        <v>712</v>
      </c>
      <c r="K1352" s="28">
        <v>2</v>
      </c>
      <c r="L1352" s="26">
        <v>45441</v>
      </c>
      <c r="M1352" s="29" t="s">
        <v>176</v>
      </c>
      <c r="N1352" s="30" t="s">
        <v>288</v>
      </c>
      <c r="O1352" s="31" t="s">
        <v>52</v>
      </c>
      <c r="P1352" s="32" t="s">
        <v>74</v>
      </c>
      <c r="Q1352" s="66" t="s">
        <v>33199</v>
      </c>
      <c r="R1352" s="34" t="s">
        <v>55</v>
      </c>
      <c r="S1352" s="35" t="s">
        <v>5644</v>
      </c>
      <c r="T1352" s="36"/>
      <c r="U1352" s="37" t="s">
        <v>5642</v>
      </c>
      <c r="V1352" s="37" t="s">
        <v>5437</v>
      </c>
      <c r="W1352" s="37" t="s">
        <v>33693</v>
      </c>
      <c r="X1352" s="42">
        <v>1958</v>
      </c>
      <c r="Y1352" s="41">
        <v>24515.29</v>
      </c>
      <c r="Z1352" s="37" t="s">
        <v>33694</v>
      </c>
      <c r="BH1352" s="85"/>
      <c r="BI1352" s="86"/>
      <c r="BJ1352" s="804"/>
      <c r="BK1352" s="805"/>
      <c r="BL1352" s="687"/>
      <c r="BM1352" s="806"/>
      <c r="BN1352" s="807"/>
      <c r="BO1352" s="808"/>
      <c r="BP1352" s="809"/>
      <c r="BQ1352" s="810"/>
    </row>
    <row r="1353" spans="1:69">
      <c r="A1353" s="20">
        <v>0</v>
      </c>
      <c r="B1353" s="20">
        <v>2</v>
      </c>
      <c r="C1353" s="21" t="s">
        <v>145</v>
      </c>
      <c r="D1353" s="3" t="s">
        <v>5645</v>
      </c>
      <c r="E1353" s="21" t="s">
        <v>5646</v>
      </c>
      <c r="F1353" s="23">
        <v>1567</v>
      </c>
      <c r="G1353" s="24">
        <v>23505</v>
      </c>
      <c r="H1353" s="25"/>
      <c r="I1353" s="26">
        <v>45446</v>
      </c>
      <c r="J1353" s="27">
        <v>92</v>
      </c>
      <c r="K1353" s="28">
        <v>3</v>
      </c>
      <c r="L1353" s="26">
        <v>45445</v>
      </c>
      <c r="M1353" s="29"/>
      <c r="N1353" s="30" t="s">
        <v>455</v>
      </c>
      <c r="O1353" s="31" t="s">
        <v>52</v>
      </c>
      <c r="P1353" s="32" t="s">
        <v>456</v>
      </c>
      <c r="Q1353" s="66" t="s">
        <v>84</v>
      </c>
      <c r="R1353" s="34" t="s">
        <v>55</v>
      </c>
      <c r="S1353" s="35" t="s">
        <v>5647</v>
      </c>
      <c r="T1353" s="36"/>
      <c r="U1353" s="37" t="s">
        <v>5645</v>
      </c>
      <c r="V1353" s="37" t="s">
        <v>5648</v>
      </c>
      <c r="W1353" s="37" t="s">
        <v>5649</v>
      </c>
      <c r="X1353" s="45">
        <v>1567</v>
      </c>
      <c r="Y1353" s="46">
        <v>24366.85</v>
      </c>
      <c r="Z1353" s="37" t="s">
        <v>33695</v>
      </c>
      <c r="BH1353" s="85"/>
      <c r="BI1353" s="232"/>
      <c r="BJ1353" s="804"/>
      <c r="BK1353" s="805"/>
      <c r="BL1353" s="687"/>
      <c r="BM1353" s="806"/>
      <c r="BN1353" s="807"/>
      <c r="BO1353" s="808"/>
      <c r="BP1353" s="809"/>
      <c r="BQ1353" s="810"/>
    </row>
    <row r="1354" spans="1:69">
      <c r="A1354" s="20">
        <v>0</v>
      </c>
      <c r="B1354" s="20">
        <v>1</v>
      </c>
      <c r="C1354" s="22" t="s">
        <v>145</v>
      </c>
      <c r="D1354" s="2" t="s">
        <v>5650</v>
      </c>
      <c r="E1354" s="21" t="s">
        <v>5651</v>
      </c>
      <c r="F1354" s="23">
        <v>1567</v>
      </c>
      <c r="G1354" s="24">
        <v>23505</v>
      </c>
      <c r="H1354" s="25"/>
      <c r="I1354" s="26">
        <v>45447</v>
      </c>
      <c r="J1354" s="27" t="s">
        <v>2134</v>
      </c>
      <c r="K1354" s="28">
        <v>4</v>
      </c>
      <c r="L1354" s="26">
        <v>45445</v>
      </c>
      <c r="M1354" s="29"/>
      <c r="N1354" s="30" t="s">
        <v>455</v>
      </c>
      <c r="O1354" s="31" t="s">
        <v>52</v>
      </c>
      <c r="P1354" s="32" t="s">
        <v>456</v>
      </c>
      <c r="Q1354" s="66" t="s">
        <v>84</v>
      </c>
      <c r="R1354" s="34" t="s">
        <v>55</v>
      </c>
      <c r="S1354" s="35" t="s">
        <v>5652</v>
      </c>
      <c r="T1354" s="36"/>
      <c r="U1354" s="37" t="s">
        <v>5650</v>
      </c>
      <c r="V1354" s="37" t="s">
        <v>23941</v>
      </c>
      <c r="W1354" s="37" t="s">
        <v>33696</v>
      </c>
      <c r="X1354" s="45">
        <v>1567</v>
      </c>
      <c r="Y1354" s="46">
        <v>24366.85</v>
      </c>
      <c r="Z1354" s="37" t="s">
        <v>23943</v>
      </c>
      <c r="BH1354" s="86"/>
      <c r="BI1354" s="825"/>
      <c r="BJ1354" s="804"/>
      <c r="BK1354" s="805"/>
      <c r="BL1354" s="687"/>
      <c r="BM1354" s="806"/>
      <c r="BN1354" s="807"/>
      <c r="BO1354" s="808"/>
      <c r="BP1354" s="809"/>
      <c r="BQ1354" s="810"/>
    </row>
    <row r="1355" spans="1:69">
      <c r="A1355" s="20">
        <v>0</v>
      </c>
      <c r="B1355" s="20">
        <v>2</v>
      </c>
      <c r="C1355" s="21" t="s">
        <v>126</v>
      </c>
      <c r="D1355" s="22" t="s">
        <v>33697</v>
      </c>
      <c r="E1355" s="21" t="s">
        <v>5653</v>
      </c>
      <c r="F1355" s="23">
        <v>1960</v>
      </c>
      <c r="G1355" s="24">
        <v>23520</v>
      </c>
      <c r="H1355" s="25"/>
      <c r="I1355" s="26">
        <v>45447</v>
      </c>
      <c r="J1355" s="27" t="s">
        <v>765</v>
      </c>
      <c r="K1355" s="28">
        <v>3</v>
      </c>
      <c r="L1355" s="26">
        <v>45446</v>
      </c>
      <c r="M1355" s="29"/>
      <c r="N1355" s="30" t="s">
        <v>82</v>
      </c>
      <c r="O1355" s="31" t="s">
        <v>52</v>
      </c>
      <c r="P1355" s="32" t="s">
        <v>83</v>
      </c>
      <c r="Q1355" s="33" t="s">
        <v>84</v>
      </c>
      <c r="R1355" s="34" t="s">
        <v>55</v>
      </c>
      <c r="S1355" s="35" t="s">
        <v>5654</v>
      </c>
      <c r="T1355" s="36"/>
      <c r="U1355" s="37" t="s">
        <v>5655</v>
      </c>
      <c r="V1355" s="37" t="s">
        <v>31429</v>
      </c>
      <c r="W1355" s="37" t="s">
        <v>23945</v>
      </c>
      <c r="X1355" s="42">
        <v>1960</v>
      </c>
      <c r="Y1355" s="41">
        <v>24500</v>
      </c>
      <c r="Z1355" s="37" t="s">
        <v>23935</v>
      </c>
      <c r="BH1355" s="85"/>
      <c r="BI1355" s="86"/>
      <c r="BJ1355" s="804"/>
      <c r="BK1355" s="805"/>
      <c r="BL1355" s="687"/>
      <c r="BM1355" s="806"/>
      <c r="BN1355" s="807"/>
      <c r="BO1355" s="808"/>
      <c r="BP1355" s="809"/>
      <c r="BQ1355" s="810"/>
    </row>
    <row r="1356" spans="1:69">
      <c r="A1356" s="20">
        <v>1</v>
      </c>
      <c r="B1356" s="20">
        <v>1</v>
      </c>
      <c r="C1356" s="21" t="s">
        <v>68</v>
      </c>
      <c r="D1356" s="22" t="s">
        <v>5658</v>
      </c>
      <c r="E1356" s="21" t="s">
        <v>5659</v>
      </c>
      <c r="F1356" s="23">
        <v>1958</v>
      </c>
      <c r="G1356" s="24">
        <v>23496</v>
      </c>
      <c r="H1356" s="25"/>
      <c r="I1356" s="26">
        <v>45448</v>
      </c>
      <c r="J1356" s="27" t="s">
        <v>728</v>
      </c>
      <c r="K1356" s="28">
        <v>4</v>
      </c>
      <c r="L1356" s="26">
        <v>45446</v>
      </c>
      <c r="M1356" s="29" t="s">
        <v>72</v>
      </c>
      <c r="N1356" s="30" t="s">
        <v>73</v>
      </c>
      <c r="O1356" s="31" t="s">
        <v>52</v>
      </c>
      <c r="P1356" s="32" t="s">
        <v>74</v>
      </c>
      <c r="Q1356" s="33" t="s">
        <v>54</v>
      </c>
      <c r="R1356" s="34" t="s">
        <v>55</v>
      </c>
      <c r="S1356" s="35" t="s">
        <v>5660</v>
      </c>
      <c r="T1356" s="36"/>
      <c r="U1356" s="37" t="s">
        <v>5658</v>
      </c>
      <c r="V1356" s="37" t="s">
        <v>107</v>
      </c>
      <c r="W1356" s="37" t="s">
        <v>5661</v>
      </c>
      <c r="X1356" s="42">
        <v>1958</v>
      </c>
      <c r="Y1356" s="41">
        <v>24728.74</v>
      </c>
      <c r="Z1356" s="37" t="s">
        <v>33698</v>
      </c>
      <c r="BH1356" s="85"/>
      <c r="BI1356" s="86"/>
      <c r="BJ1356" s="804"/>
      <c r="BK1356" s="805"/>
      <c r="BL1356" s="687"/>
      <c r="BM1356" s="806"/>
      <c r="BN1356" s="807"/>
      <c r="BO1356" s="808"/>
      <c r="BP1356" s="809"/>
      <c r="BQ1356" s="810"/>
    </row>
    <row r="1357" spans="1:69">
      <c r="A1357" s="20">
        <v>0</v>
      </c>
      <c r="B1357" s="20">
        <v>2</v>
      </c>
      <c r="C1357" s="21" t="s">
        <v>145</v>
      </c>
      <c r="D1357" s="22" t="s">
        <v>5662</v>
      </c>
      <c r="E1357" s="21" t="s">
        <v>5663</v>
      </c>
      <c r="F1357" s="23">
        <v>1917</v>
      </c>
      <c r="G1357" s="24">
        <v>23004</v>
      </c>
      <c r="H1357" s="25"/>
      <c r="I1357" s="26">
        <v>45450</v>
      </c>
      <c r="J1357" s="27" t="s">
        <v>718</v>
      </c>
      <c r="K1357" s="28">
        <v>2</v>
      </c>
      <c r="L1357" s="26">
        <v>45445</v>
      </c>
      <c r="M1357" s="29"/>
      <c r="N1357" s="30" t="s">
        <v>95</v>
      </c>
      <c r="O1357" s="31" t="s">
        <v>52</v>
      </c>
      <c r="P1357" s="32" t="s">
        <v>83</v>
      </c>
      <c r="Q1357" s="66" t="s">
        <v>84</v>
      </c>
      <c r="R1357" s="34" t="s">
        <v>55</v>
      </c>
      <c r="S1357" s="35" t="s">
        <v>5664</v>
      </c>
      <c r="T1357" s="36"/>
      <c r="U1357" s="37" t="s">
        <v>5662</v>
      </c>
      <c r="V1357" s="37" t="s">
        <v>5665</v>
      </c>
      <c r="W1357" s="37" t="s">
        <v>5666</v>
      </c>
      <c r="X1357" s="42">
        <v>1917</v>
      </c>
      <c r="Y1357" s="41">
        <v>23962.5</v>
      </c>
      <c r="Z1357" s="37" t="s">
        <v>23981</v>
      </c>
      <c r="BH1357" s="85"/>
      <c r="BI1357" s="86"/>
      <c r="BJ1357" s="804"/>
      <c r="BK1357" s="805"/>
      <c r="BL1357" s="687"/>
      <c r="BM1357" s="806"/>
      <c r="BN1357" s="807"/>
      <c r="BO1357" s="808"/>
      <c r="BP1357" s="809"/>
      <c r="BQ1357" s="810"/>
    </row>
    <row r="1358" spans="1:69">
      <c r="A1358" s="20">
        <v>0</v>
      </c>
      <c r="B1358" s="20">
        <v>1</v>
      </c>
      <c r="C1358" s="21" t="s">
        <v>59</v>
      </c>
      <c r="D1358" s="22" t="s">
        <v>5667</v>
      </c>
      <c r="E1358" s="21" t="s">
        <v>5668</v>
      </c>
      <c r="F1358" s="23">
        <v>1950</v>
      </c>
      <c r="G1358" s="24">
        <v>23400</v>
      </c>
      <c r="H1358" s="25"/>
      <c r="I1358" s="26">
        <v>45450</v>
      </c>
      <c r="J1358" s="27" t="s">
        <v>735</v>
      </c>
      <c r="K1358" s="28">
        <v>2</v>
      </c>
      <c r="L1358" s="26">
        <v>45446</v>
      </c>
      <c r="M1358" s="29"/>
      <c r="N1358" s="30" t="s">
        <v>33379</v>
      </c>
      <c r="O1358" s="31" t="s">
        <v>52</v>
      </c>
      <c r="P1358" s="32" t="s">
        <v>63</v>
      </c>
      <c r="Q1358" s="66" t="s">
        <v>54</v>
      </c>
      <c r="R1358" s="34" t="s">
        <v>64</v>
      </c>
      <c r="S1358" s="35" t="s">
        <v>30424</v>
      </c>
      <c r="T1358" s="36"/>
      <c r="U1358" s="37" t="s">
        <v>5667</v>
      </c>
      <c r="V1358" s="37" t="s">
        <v>2838</v>
      </c>
      <c r="W1358" s="37" t="s">
        <v>5669</v>
      </c>
      <c r="X1358" s="42">
        <v>1950</v>
      </c>
      <c r="Y1358" s="41">
        <v>24375</v>
      </c>
      <c r="Z1358" s="37" t="s">
        <v>33698</v>
      </c>
      <c r="BH1358" s="85"/>
      <c r="BI1358" s="86"/>
      <c r="BJ1358" s="804"/>
      <c r="BK1358" s="805"/>
      <c r="BL1358" s="687"/>
      <c r="BM1358" s="806"/>
      <c r="BN1358" s="807"/>
      <c r="BO1358" s="808"/>
      <c r="BP1358" s="809"/>
      <c r="BQ1358" s="810"/>
    </row>
    <row r="1359" spans="1:69">
      <c r="A1359" s="20">
        <v>1</v>
      </c>
      <c r="B1359" s="20">
        <v>1</v>
      </c>
      <c r="C1359" s="21" t="s">
        <v>510</v>
      </c>
      <c r="D1359" s="22" t="s">
        <v>5670</v>
      </c>
      <c r="E1359" s="21" t="s">
        <v>5671</v>
      </c>
      <c r="F1359" s="23">
        <v>1942</v>
      </c>
      <c r="G1359" s="24">
        <v>23304</v>
      </c>
      <c r="H1359" s="25" t="s">
        <v>19892</v>
      </c>
      <c r="I1359" s="26">
        <v>45453</v>
      </c>
      <c r="J1359" s="27">
        <v>50</v>
      </c>
      <c r="K1359" s="28">
        <v>3</v>
      </c>
      <c r="L1359" s="26">
        <v>45448</v>
      </c>
      <c r="M1359" s="29" t="s">
        <v>176</v>
      </c>
      <c r="N1359" s="30" t="s">
        <v>177</v>
      </c>
      <c r="O1359" s="31" t="s">
        <v>52</v>
      </c>
      <c r="P1359" s="32" t="s">
        <v>74</v>
      </c>
      <c r="Q1359" s="66" t="s">
        <v>54</v>
      </c>
      <c r="R1359" s="34" t="s">
        <v>55</v>
      </c>
      <c r="S1359" s="35" t="s">
        <v>5672</v>
      </c>
      <c r="T1359" s="36"/>
      <c r="U1359" s="37" t="s">
        <v>5670</v>
      </c>
      <c r="V1359" s="37" t="s">
        <v>5673</v>
      </c>
      <c r="W1359" s="37" t="s">
        <v>5674</v>
      </c>
      <c r="X1359" s="42">
        <v>1942</v>
      </c>
      <c r="Y1359" s="41">
        <v>24286.720000000001</v>
      </c>
      <c r="Z1359" s="37" t="s">
        <v>33699</v>
      </c>
      <c r="BH1359" s="85"/>
      <c r="BI1359" s="86"/>
      <c r="BJ1359" s="804"/>
      <c r="BK1359" s="805"/>
      <c r="BL1359" s="687"/>
      <c r="BM1359" s="806"/>
      <c r="BN1359" s="807"/>
      <c r="BO1359" s="808"/>
      <c r="BP1359" s="809"/>
      <c r="BQ1359" s="810"/>
    </row>
    <row r="1360" spans="1:69" ht="22.5">
      <c r="A1360" s="20">
        <v>1</v>
      </c>
      <c r="B1360" s="20">
        <v>2</v>
      </c>
      <c r="C1360" s="21" t="s">
        <v>301</v>
      </c>
      <c r="D1360" s="22" t="s">
        <v>5675</v>
      </c>
      <c r="E1360" s="21" t="s">
        <v>5676</v>
      </c>
      <c r="F1360" s="23">
        <v>1925</v>
      </c>
      <c r="G1360" s="24">
        <v>23100</v>
      </c>
      <c r="H1360" s="25"/>
      <c r="I1360" s="26">
        <v>45453</v>
      </c>
      <c r="J1360" s="27" t="s">
        <v>31430</v>
      </c>
      <c r="K1360" s="28">
        <v>2</v>
      </c>
      <c r="L1360" s="7">
        <v>45448</v>
      </c>
      <c r="M1360" s="29"/>
      <c r="N1360" s="30" t="s">
        <v>62</v>
      </c>
      <c r="O1360" s="31" t="s">
        <v>52</v>
      </c>
      <c r="P1360" s="21" t="s">
        <v>63</v>
      </c>
      <c r="Q1360" s="66" t="s">
        <v>54</v>
      </c>
      <c r="R1360" s="34" t="s">
        <v>64</v>
      </c>
      <c r="S1360" s="35" t="s">
        <v>5677</v>
      </c>
      <c r="T1360" s="36"/>
      <c r="U1360" s="37" t="s">
        <v>5675</v>
      </c>
      <c r="V1360" s="37" t="s">
        <v>3120</v>
      </c>
      <c r="W1360" s="37" t="s">
        <v>5678</v>
      </c>
      <c r="X1360" s="42">
        <v>1925</v>
      </c>
      <c r="Y1360" s="41">
        <v>24640</v>
      </c>
      <c r="Z1360" s="37" t="s">
        <v>33700</v>
      </c>
      <c r="BH1360" s="85"/>
      <c r="BI1360" s="86"/>
      <c r="BJ1360" s="804"/>
      <c r="BK1360" s="805"/>
      <c r="BL1360" s="687"/>
      <c r="BM1360" s="806"/>
      <c r="BN1360" s="807"/>
      <c r="BO1360" s="85"/>
      <c r="BP1360" s="809"/>
      <c r="BQ1360" s="810"/>
    </row>
    <row r="1361" spans="1:69">
      <c r="A1361" s="20">
        <v>1</v>
      </c>
      <c r="B1361" s="20">
        <v>3</v>
      </c>
      <c r="C1361" s="21" t="s">
        <v>48</v>
      </c>
      <c r="D1361" s="22" t="s">
        <v>5679</v>
      </c>
      <c r="E1361" s="21" t="s">
        <v>5680</v>
      </c>
      <c r="F1361" s="23">
        <v>1980</v>
      </c>
      <c r="G1361" s="24">
        <v>23760</v>
      </c>
      <c r="H1361" s="25" t="s">
        <v>168</v>
      </c>
      <c r="I1361" s="26">
        <v>45453</v>
      </c>
      <c r="J1361" s="27" t="s">
        <v>33701</v>
      </c>
      <c r="K1361" s="28">
        <v>2</v>
      </c>
      <c r="L1361" s="7">
        <v>45448</v>
      </c>
      <c r="M1361" s="29"/>
      <c r="N1361" s="30" t="s">
        <v>263</v>
      </c>
      <c r="O1361" s="31" t="s">
        <v>52</v>
      </c>
      <c r="P1361" s="32" t="s">
        <v>53</v>
      </c>
      <c r="Q1361" s="66" t="s">
        <v>54</v>
      </c>
      <c r="R1361" s="34" t="s">
        <v>55</v>
      </c>
      <c r="S1361" s="35" t="s">
        <v>5681</v>
      </c>
      <c r="T1361" s="36"/>
      <c r="U1361" s="37" t="s">
        <v>5679</v>
      </c>
      <c r="V1361" s="37" t="s">
        <v>5673</v>
      </c>
      <c r="W1361" s="37" t="s">
        <v>5682</v>
      </c>
      <c r="X1361" s="42">
        <v>1980</v>
      </c>
      <c r="Y1361" s="41">
        <v>24924.240000000002</v>
      </c>
      <c r="Z1361" s="37" t="s">
        <v>23981</v>
      </c>
      <c r="BH1361" s="85"/>
      <c r="BI1361" s="86"/>
      <c r="BJ1361" s="804"/>
      <c r="BK1361" s="805"/>
      <c r="BL1361" s="687"/>
      <c r="BM1361" s="806"/>
      <c r="BN1361" s="807"/>
      <c r="BO1361" s="808"/>
      <c r="BP1361" s="809"/>
      <c r="BQ1361" s="810"/>
    </row>
    <row r="1362" spans="1:69">
      <c r="A1362" s="20">
        <v>1</v>
      </c>
      <c r="B1362" s="20">
        <v>5</v>
      </c>
      <c r="C1362" s="21" t="s">
        <v>145</v>
      </c>
      <c r="D1362" s="22" t="s">
        <v>5683</v>
      </c>
      <c r="E1362" s="21" t="s">
        <v>5684</v>
      </c>
      <c r="F1362" s="23">
        <v>1980</v>
      </c>
      <c r="G1362" s="24">
        <v>23760</v>
      </c>
      <c r="H1362" s="25"/>
      <c r="I1362" s="26">
        <v>45453</v>
      </c>
      <c r="J1362" s="27" t="s">
        <v>747</v>
      </c>
      <c r="K1362" s="9">
        <v>3</v>
      </c>
      <c r="L1362" s="26">
        <v>45450</v>
      </c>
      <c r="M1362" s="29"/>
      <c r="N1362" s="30" t="s">
        <v>312</v>
      </c>
      <c r="O1362" s="31" t="s">
        <v>52</v>
      </c>
      <c r="P1362" s="21" t="s">
        <v>186</v>
      </c>
      <c r="Q1362" s="66" t="s">
        <v>54</v>
      </c>
      <c r="R1362" s="34" t="s">
        <v>55</v>
      </c>
      <c r="S1362" s="35" t="s">
        <v>5685</v>
      </c>
      <c r="T1362" s="36"/>
      <c r="U1362" s="37" t="s">
        <v>5683</v>
      </c>
      <c r="V1362" s="38" t="s">
        <v>1521</v>
      </c>
      <c r="W1362" s="39" t="s">
        <v>5686</v>
      </c>
      <c r="X1362" s="40">
        <v>1980</v>
      </c>
      <c r="Y1362" s="41">
        <v>24948</v>
      </c>
      <c r="Z1362" s="37" t="s">
        <v>33702</v>
      </c>
      <c r="BH1362" s="85"/>
      <c r="BI1362" s="86"/>
      <c r="BJ1362" s="804"/>
      <c r="BK1362" s="805"/>
      <c r="BL1362" s="687"/>
      <c r="BM1362" s="806"/>
      <c r="BN1362" s="807"/>
      <c r="BO1362" s="85"/>
      <c r="BP1362" s="809"/>
      <c r="BQ1362" s="810"/>
    </row>
    <row r="1363" spans="1:69">
      <c r="A1363" s="20">
        <v>1</v>
      </c>
      <c r="B1363" s="20">
        <v>6</v>
      </c>
      <c r="C1363" s="21" t="s">
        <v>145</v>
      </c>
      <c r="D1363" s="22" t="s">
        <v>5688</v>
      </c>
      <c r="E1363" s="21" t="s">
        <v>5689</v>
      </c>
      <c r="F1363" s="23">
        <v>1980</v>
      </c>
      <c r="G1363" s="24">
        <v>23760</v>
      </c>
      <c r="H1363" s="25"/>
      <c r="I1363" s="26">
        <v>45453</v>
      </c>
      <c r="J1363" s="27">
        <v>15</v>
      </c>
      <c r="K1363" s="28">
        <v>3</v>
      </c>
      <c r="L1363" s="26">
        <v>45450</v>
      </c>
      <c r="M1363" s="29"/>
      <c r="N1363" s="30" t="s">
        <v>312</v>
      </c>
      <c r="O1363" s="31" t="s">
        <v>52</v>
      </c>
      <c r="P1363" s="32" t="s">
        <v>186</v>
      </c>
      <c r="Q1363" s="66" t="s">
        <v>54</v>
      </c>
      <c r="R1363" s="34" t="s">
        <v>55</v>
      </c>
      <c r="S1363" s="35" t="s">
        <v>5690</v>
      </c>
      <c r="T1363" s="36"/>
      <c r="U1363" s="37" t="s">
        <v>5688</v>
      </c>
      <c r="V1363" s="38" t="s">
        <v>1521</v>
      </c>
      <c r="W1363" s="39" t="s">
        <v>5691</v>
      </c>
      <c r="X1363" s="40">
        <v>1980</v>
      </c>
      <c r="Y1363" s="41">
        <v>24948</v>
      </c>
      <c r="Z1363" s="37" t="s">
        <v>33702</v>
      </c>
      <c r="BH1363" s="85"/>
      <c r="BI1363" s="86"/>
      <c r="BJ1363" s="804"/>
      <c r="BK1363" s="805"/>
      <c r="BL1363" s="687"/>
      <c r="BM1363" s="806"/>
      <c r="BN1363" s="807"/>
      <c r="BO1363" s="808"/>
      <c r="BP1363" s="809"/>
      <c r="BQ1363" s="810"/>
    </row>
    <row r="1364" spans="1:69">
      <c r="A1364" s="20">
        <v>2</v>
      </c>
      <c r="B1364" s="20">
        <v>1</v>
      </c>
      <c r="C1364" s="21" t="s">
        <v>68</v>
      </c>
      <c r="D1364" s="22" t="s">
        <v>5692</v>
      </c>
      <c r="E1364" s="21" t="s">
        <v>5693</v>
      </c>
      <c r="F1364" s="23">
        <v>1960</v>
      </c>
      <c r="G1364" s="24">
        <v>23520</v>
      </c>
      <c r="H1364" s="25"/>
      <c r="I1364" s="26">
        <v>45454</v>
      </c>
      <c r="J1364" s="27" t="s">
        <v>33703</v>
      </c>
      <c r="K1364" s="28">
        <v>3</v>
      </c>
      <c r="L1364" s="26">
        <v>45447</v>
      </c>
      <c r="M1364" s="29"/>
      <c r="N1364" s="30" t="s">
        <v>95</v>
      </c>
      <c r="O1364" s="31" t="s">
        <v>52</v>
      </c>
      <c r="P1364" s="32" t="s">
        <v>83</v>
      </c>
      <c r="Q1364" s="66" t="s">
        <v>84</v>
      </c>
      <c r="R1364" s="34" t="s">
        <v>55</v>
      </c>
      <c r="S1364" s="35" t="s">
        <v>5694</v>
      </c>
      <c r="T1364" s="36"/>
      <c r="U1364" s="37" t="s">
        <v>5692</v>
      </c>
      <c r="V1364" s="37" t="s">
        <v>5695</v>
      </c>
      <c r="W1364" s="37" t="s">
        <v>5696</v>
      </c>
      <c r="X1364" s="42">
        <v>1960</v>
      </c>
      <c r="Y1364" s="41">
        <v>24500</v>
      </c>
      <c r="Z1364" s="37" t="s">
        <v>5697</v>
      </c>
      <c r="BH1364" s="85"/>
      <c r="BI1364" s="86"/>
      <c r="BJ1364" s="804"/>
      <c r="BK1364" s="805"/>
      <c r="BL1364" s="687"/>
      <c r="BM1364" s="806"/>
      <c r="BN1364" s="807"/>
      <c r="BO1364" s="808"/>
      <c r="BP1364" s="809"/>
      <c r="BQ1364" s="810"/>
    </row>
    <row r="1365" spans="1:69">
      <c r="A1365" s="20">
        <v>2</v>
      </c>
      <c r="B1365" s="20">
        <v>2</v>
      </c>
      <c r="C1365" s="21" t="s">
        <v>145</v>
      </c>
      <c r="D1365" s="22" t="s">
        <v>5698</v>
      </c>
      <c r="E1365" s="21" t="s">
        <v>5699</v>
      </c>
      <c r="F1365" s="23">
        <v>1980</v>
      </c>
      <c r="G1365" s="24">
        <v>23760</v>
      </c>
      <c r="H1365" s="25" t="s">
        <v>168</v>
      </c>
      <c r="I1365" s="26">
        <v>45454</v>
      </c>
      <c r="J1365" s="27" t="s">
        <v>740</v>
      </c>
      <c r="K1365" s="28">
        <v>4</v>
      </c>
      <c r="L1365" s="26">
        <v>45450</v>
      </c>
      <c r="M1365" s="29"/>
      <c r="N1365" s="30" t="s">
        <v>181</v>
      </c>
      <c r="O1365" s="31" t="s">
        <v>52</v>
      </c>
      <c r="P1365" s="32" t="s">
        <v>186</v>
      </c>
      <c r="Q1365" s="66" t="s">
        <v>54</v>
      </c>
      <c r="R1365" s="34" t="s">
        <v>55</v>
      </c>
      <c r="S1365" s="35" t="s">
        <v>5700</v>
      </c>
      <c r="T1365" s="36"/>
      <c r="U1365" s="37" t="s">
        <v>5698</v>
      </c>
      <c r="V1365" s="37" t="s">
        <v>33704</v>
      </c>
      <c r="W1365" s="37" t="s">
        <v>33705</v>
      </c>
      <c r="X1365" s="42">
        <v>1980</v>
      </c>
      <c r="Y1365" s="41">
        <v>24948</v>
      </c>
      <c r="Z1365" s="37" t="s">
        <v>33702</v>
      </c>
      <c r="BH1365" s="85"/>
      <c r="BI1365" s="86"/>
      <c r="BJ1365" s="804"/>
      <c r="BK1365" s="805"/>
      <c r="BL1365" s="687"/>
      <c r="BM1365" s="806"/>
      <c r="BN1365" s="807"/>
      <c r="BO1365" s="808"/>
      <c r="BP1365" s="809"/>
      <c r="BQ1365" s="810"/>
    </row>
    <row r="1366" spans="1:69">
      <c r="A1366" s="20">
        <v>2</v>
      </c>
      <c r="B1366" s="20">
        <v>3</v>
      </c>
      <c r="C1366" s="21" t="s">
        <v>130</v>
      </c>
      <c r="D1366" s="22" t="s">
        <v>5702</v>
      </c>
      <c r="E1366" s="21" t="s">
        <v>5703</v>
      </c>
      <c r="F1366" s="23">
        <v>1960</v>
      </c>
      <c r="G1366" s="24">
        <v>23520</v>
      </c>
      <c r="H1366" s="25"/>
      <c r="I1366" s="26">
        <v>45454</v>
      </c>
      <c r="J1366" s="27" t="s">
        <v>33706</v>
      </c>
      <c r="K1366" s="28">
        <v>3</v>
      </c>
      <c r="L1366" s="26">
        <v>45453</v>
      </c>
      <c r="M1366" s="29"/>
      <c r="N1366" s="30" t="s">
        <v>82</v>
      </c>
      <c r="O1366" s="31" t="s">
        <v>52</v>
      </c>
      <c r="P1366" s="32" t="s">
        <v>83</v>
      </c>
      <c r="Q1366" s="66" t="s">
        <v>84</v>
      </c>
      <c r="R1366" s="34" t="s">
        <v>55</v>
      </c>
      <c r="S1366" s="35" t="s">
        <v>5704</v>
      </c>
      <c r="T1366" s="36"/>
      <c r="U1366" s="37" t="s">
        <v>5702</v>
      </c>
      <c r="V1366" s="37" t="s">
        <v>3231</v>
      </c>
      <c r="W1366" s="37" t="s">
        <v>5705</v>
      </c>
      <c r="X1366" s="42">
        <v>1960</v>
      </c>
      <c r="Y1366" s="41">
        <v>24500</v>
      </c>
      <c r="Z1366" s="37" t="s">
        <v>5706</v>
      </c>
      <c r="BH1366" s="85"/>
      <c r="BI1366" s="86"/>
      <c r="BJ1366" s="804"/>
      <c r="BK1366" s="805"/>
      <c r="BL1366" s="687"/>
      <c r="BM1366" s="806"/>
      <c r="BN1366" s="807"/>
      <c r="BO1366" s="808"/>
      <c r="BP1366" s="809"/>
      <c r="BQ1366" s="810"/>
    </row>
    <row r="1367" spans="1:69">
      <c r="A1367" s="20">
        <v>1</v>
      </c>
      <c r="B1367" s="20">
        <v>1</v>
      </c>
      <c r="C1367" s="21" t="s">
        <v>68</v>
      </c>
      <c r="D1367" s="22" t="s">
        <v>5707</v>
      </c>
      <c r="E1367" s="21" t="s">
        <v>5708</v>
      </c>
      <c r="F1367" s="23">
        <v>1960</v>
      </c>
      <c r="G1367" s="5">
        <v>23520</v>
      </c>
      <c r="H1367" s="25"/>
      <c r="I1367" s="26">
        <v>45456</v>
      </c>
      <c r="J1367" s="27" t="s">
        <v>837</v>
      </c>
      <c r="K1367" s="28">
        <v>4</v>
      </c>
      <c r="L1367" s="26">
        <v>45451</v>
      </c>
      <c r="M1367" s="29"/>
      <c r="N1367" s="11" t="s">
        <v>95</v>
      </c>
      <c r="O1367" s="31" t="s">
        <v>52</v>
      </c>
      <c r="P1367" s="32" t="s">
        <v>83</v>
      </c>
      <c r="Q1367" s="33" t="s">
        <v>84</v>
      </c>
      <c r="R1367" s="34" t="s">
        <v>55</v>
      </c>
      <c r="S1367" s="35" t="s">
        <v>5709</v>
      </c>
      <c r="T1367" s="36"/>
      <c r="U1367" s="37" t="s">
        <v>24052</v>
      </c>
      <c r="V1367" s="37" t="s">
        <v>24053</v>
      </c>
      <c r="W1367" s="37" t="s">
        <v>33707</v>
      </c>
      <c r="X1367" s="42">
        <v>1960</v>
      </c>
      <c r="Y1367" s="41">
        <v>24500</v>
      </c>
      <c r="Z1367" s="37" t="s">
        <v>33708</v>
      </c>
      <c r="BH1367" s="85"/>
      <c r="BI1367" s="86"/>
      <c r="BJ1367" s="804"/>
      <c r="BK1367" s="805"/>
      <c r="BL1367" s="687"/>
      <c r="BM1367" s="799"/>
      <c r="BN1367" s="807"/>
      <c r="BO1367" s="808"/>
      <c r="BP1367" s="809"/>
      <c r="BQ1367" s="810"/>
    </row>
    <row r="1368" spans="1:69">
      <c r="A1368" s="20">
        <v>1</v>
      </c>
      <c r="B1368" s="20">
        <v>2</v>
      </c>
      <c r="C1368" s="21" t="s">
        <v>145</v>
      </c>
      <c r="D1368" s="22" t="s">
        <v>5710</v>
      </c>
      <c r="E1368" s="21" t="s">
        <v>5711</v>
      </c>
      <c r="F1368" s="23">
        <v>1958</v>
      </c>
      <c r="G1368" s="24">
        <v>23496</v>
      </c>
      <c r="H1368" s="25" t="s">
        <v>168</v>
      </c>
      <c r="I1368" s="26">
        <v>45456</v>
      </c>
      <c r="J1368" s="27" t="s">
        <v>792</v>
      </c>
      <c r="K1368" s="28">
        <v>2</v>
      </c>
      <c r="L1368" s="26">
        <v>45453</v>
      </c>
      <c r="M1368" s="29"/>
      <c r="N1368" s="30" t="s">
        <v>177</v>
      </c>
      <c r="O1368" s="31" t="s">
        <v>52</v>
      </c>
      <c r="P1368" s="32" t="s">
        <v>74</v>
      </c>
      <c r="Q1368" s="33" t="s">
        <v>54</v>
      </c>
      <c r="R1368" s="34" t="s">
        <v>55</v>
      </c>
      <c r="S1368" s="35" t="s">
        <v>5712</v>
      </c>
      <c r="T1368" s="36"/>
      <c r="U1368" s="37" t="s">
        <v>24044</v>
      </c>
      <c r="V1368" s="37" t="s">
        <v>33709</v>
      </c>
      <c r="W1368" s="37" t="s">
        <v>33710</v>
      </c>
      <c r="X1368" s="42">
        <v>1958</v>
      </c>
      <c r="Y1368" s="41">
        <v>24486.79</v>
      </c>
      <c r="Z1368" s="37" t="s">
        <v>33708</v>
      </c>
      <c r="BH1368" s="85"/>
      <c r="BI1368" s="86"/>
      <c r="BJ1368" s="804"/>
      <c r="BK1368" s="805"/>
      <c r="BL1368" s="687"/>
      <c r="BM1368" s="806"/>
      <c r="BN1368" s="807"/>
      <c r="BO1368" s="808"/>
      <c r="BP1368" s="809"/>
      <c r="BQ1368" s="810"/>
    </row>
    <row r="1369" spans="1:69">
      <c r="A1369" s="20">
        <v>1</v>
      </c>
      <c r="B1369" s="20">
        <v>6</v>
      </c>
      <c r="C1369" s="21" t="s">
        <v>78</v>
      </c>
      <c r="D1369" s="22" t="s">
        <v>5713</v>
      </c>
      <c r="E1369" s="21" t="s">
        <v>5714</v>
      </c>
      <c r="F1369" s="23">
        <v>1952</v>
      </c>
      <c r="G1369" s="24">
        <v>23424</v>
      </c>
      <c r="H1369" s="25"/>
      <c r="I1369" s="26">
        <v>45456</v>
      </c>
      <c r="J1369" s="27" t="s">
        <v>823</v>
      </c>
      <c r="K1369" s="28">
        <v>3</v>
      </c>
      <c r="L1369" s="26">
        <v>45454</v>
      </c>
      <c r="M1369" s="29"/>
      <c r="N1369" s="30" t="s">
        <v>152</v>
      </c>
      <c r="O1369" s="31" t="s">
        <v>52</v>
      </c>
      <c r="P1369" s="32" t="s">
        <v>153</v>
      </c>
      <c r="Q1369" s="66" t="s">
        <v>54</v>
      </c>
      <c r="R1369" s="34" t="s">
        <v>55</v>
      </c>
      <c r="S1369" s="35" t="s">
        <v>5715</v>
      </c>
      <c r="T1369" s="36"/>
      <c r="U1369" s="37" t="s">
        <v>33711</v>
      </c>
      <c r="V1369" s="38" t="s">
        <v>33712</v>
      </c>
      <c r="W1369" s="39" t="s">
        <v>33713</v>
      </c>
      <c r="X1369" s="40">
        <v>1952</v>
      </c>
      <c r="Y1369" s="41">
        <v>24417.53</v>
      </c>
      <c r="Z1369" s="37" t="s">
        <v>33708</v>
      </c>
      <c r="BH1369" s="85"/>
      <c r="BI1369" s="86"/>
      <c r="BJ1369" s="804"/>
      <c r="BK1369" s="805"/>
      <c r="BL1369" s="687"/>
      <c r="BM1369" s="806"/>
      <c r="BN1369" s="807"/>
      <c r="BO1369" s="808"/>
      <c r="BP1369" s="809"/>
      <c r="BQ1369" s="810"/>
    </row>
    <row r="1370" spans="1:69">
      <c r="A1370" s="20">
        <v>1</v>
      </c>
      <c r="B1370" s="20">
        <v>7</v>
      </c>
      <c r="C1370" s="22" t="s">
        <v>48</v>
      </c>
      <c r="D1370" s="2" t="s">
        <v>5716</v>
      </c>
      <c r="E1370" s="21" t="s">
        <v>5717</v>
      </c>
      <c r="F1370" s="23">
        <v>1980</v>
      </c>
      <c r="G1370" s="24">
        <v>23760</v>
      </c>
      <c r="H1370" s="25" t="s">
        <v>51</v>
      </c>
      <c r="I1370" s="26">
        <v>45456</v>
      </c>
      <c r="J1370" s="27" t="s">
        <v>831</v>
      </c>
      <c r="K1370" s="28">
        <v>3</v>
      </c>
      <c r="L1370" s="26">
        <v>45454</v>
      </c>
      <c r="M1370" s="29"/>
      <c r="N1370" s="30" t="s">
        <v>181</v>
      </c>
      <c r="O1370" s="31" t="s">
        <v>52</v>
      </c>
      <c r="P1370" s="32" t="s">
        <v>186</v>
      </c>
      <c r="Q1370" s="33" t="s">
        <v>54</v>
      </c>
      <c r="R1370" s="34" t="s">
        <v>55</v>
      </c>
      <c r="S1370" s="35" t="s">
        <v>5718</v>
      </c>
      <c r="T1370" s="36"/>
      <c r="U1370" s="37" t="s">
        <v>24049</v>
      </c>
      <c r="V1370" s="37" t="s">
        <v>33712</v>
      </c>
      <c r="W1370" s="37" t="s">
        <v>33714</v>
      </c>
      <c r="X1370" s="45">
        <v>1980</v>
      </c>
      <c r="Y1370" s="46">
        <v>24948</v>
      </c>
      <c r="Z1370" s="37" t="s">
        <v>33708</v>
      </c>
      <c r="BH1370" s="86"/>
      <c r="BI1370" s="825"/>
      <c r="BJ1370" s="804"/>
      <c r="BK1370" s="805"/>
      <c r="BL1370" s="687"/>
      <c r="BM1370" s="806"/>
      <c r="BN1370" s="807"/>
      <c r="BO1370" s="808"/>
      <c r="BP1370" s="809"/>
      <c r="BQ1370" s="810"/>
    </row>
    <row r="1371" spans="1:69">
      <c r="A1371" s="20">
        <v>0</v>
      </c>
      <c r="B1371" s="20">
        <v>1</v>
      </c>
      <c r="C1371" s="21" t="s">
        <v>130</v>
      </c>
      <c r="D1371" s="22" t="s">
        <v>5719</v>
      </c>
      <c r="E1371" s="21" t="s">
        <v>5720</v>
      </c>
      <c r="F1371" s="23">
        <v>1960</v>
      </c>
      <c r="G1371" s="24">
        <v>23520</v>
      </c>
      <c r="H1371" s="25"/>
      <c r="I1371" s="26">
        <v>45460</v>
      </c>
      <c r="J1371" s="27" t="s">
        <v>2188</v>
      </c>
      <c r="K1371" s="28">
        <v>1</v>
      </c>
      <c r="L1371" s="26">
        <v>45451</v>
      </c>
      <c r="M1371" s="29"/>
      <c r="N1371" s="30" t="s">
        <v>82</v>
      </c>
      <c r="O1371" s="31" t="s">
        <v>52</v>
      </c>
      <c r="P1371" s="32" t="s">
        <v>83</v>
      </c>
      <c r="Q1371" s="66" t="s">
        <v>84</v>
      </c>
      <c r="R1371" s="34" t="s">
        <v>55</v>
      </c>
      <c r="S1371" s="35" t="s">
        <v>5721</v>
      </c>
      <c r="T1371" s="36"/>
      <c r="U1371" s="37" t="s">
        <v>5719</v>
      </c>
      <c r="V1371" s="37" t="s">
        <v>5722</v>
      </c>
      <c r="W1371" s="37" t="s">
        <v>5723</v>
      </c>
      <c r="X1371" s="42">
        <v>1960</v>
      </c>
      <c r="Y1371" s="41">
        <v>24500</v>
      </c>
      <c r="Z1371" s="37" t="s">
        <v>33715</v>
      </c>
      <c r="BH1371" s="85"/>
      <c r="BI1371" s="86"/>
      <c r="BJ1371" s="804"/>
      <c r="BK1371" s="805"/>
      <c r="BL1371" s="687"/>
      <c r="BM1371" s="806"/>
      <c r="BN1371" s="807"/>
      <c r="BO1371" s="808"/>
      <c r="BP1371" s="809"/>
      <c r="BQ1371" s="810"/>
    </row>
    <row r="1372" spans="1:69">
      <c r="A1372" s="20">
        <v>0</v>
      </c>
      <c r="B1372" s="20">
        <v>5</v>
      </c>
      <c r="C1372" s="21" t="s">
        <v>48</v>
      </c>
      <c r="D1372" s="22" t="s">
        <v>5724</v>
      </c>
      <c r="E1372" s="21" t="s">
        <v>5725</v>
      </c>
      <c r="F1372" s="23">
        <v>1980</v>
      </c>
      <c r="G1372" s="24">
        <v>23760</v>
      </c>
      <c r="H1372" s="25" t="s">
        <v>168</v>
      </c>
      <c r="I1372" s="26">
        <v>45460</v>
      </c>
      <c r="J1372" s="824">
        <v>17</v>
      </c>
      <c r="K1372" s="28">
        <v>2</v>
      </c>
      <c r="L1372" s="26">
        <v>45458</v>
      </c>
      <c r="M1372" s="29"/>
      <c r="N1372" s="30" t="s">
        <v>263</v>
      </c>
      <c r="O1372" s="31" t="s">
        <v>52</v>
      </c>
      <c r="P1372" s="32" t="s">
        <v>53</v>
      </c>
      <c r="Q1372" s="66" t="s">
        <v>54</v>
      </c>
      <c r="R1372" s="34" t="s">
        <v>55</v>
      </c>
      <c r="S1372" s="35" t="s">
        <v>5726</v>
      </c>
      <c r="T1372" s="36"/>
      <c r="U1372" s="37" t="s">
        <v>5724</v>
      </c>
      <c r="V1372" s="37" t="s">
        <v>5727</v>
      </c>
      <c r="W1372" s="37" t="s">
        <v>31431</v>
      </c>
      <c r="X1372" s="42">
        <v>1980</v>
      </c>
      <c r="Y1372" s="41">
        <v>24924.240000000002</v>
      </c>
      <c r="Z1372" s="37" t="s">
        <v>33716</v>
      </c>
      <c r="BH1372" s="85"/>
      <c r="BI1372" s="86"/>
      <c r="BJ1372" s="804"/>
      <c r="BK1372" s="805"/>
      <c r="BL1372" s="687"/>
      <c r="BM1372" s="806"/>
      <c r="BN1372" s="807"/>
      <c r="BO1372" s="808"/>
      <c r="BP1372" s="809"/>
      <c r="BQ1372" s="810"/>
    </row>
    <row r="1373" spans="1:69">
      <c r="A1373" s="20">
        <v>0</v>
      </c>
      <c r="B1373" s="20">
        <v>1</v>
      </c>
      <c r="C1373" s="22" t="s">
        <v>145</v>
      </c>
      <c r="D1373" s="2" t="s">
        <v>5728</v>
      </c>
      <c r="E1373" s="21" t="s">
        <v>5729</v>
      </c>
      <c r="F1373" s="23">
        <v>1980</v>
      </c>
      <c r="G1373" s="24">
        <v>23760</v>
      </c>
      <c r="H1373" s="25" t="s">
        <v>168</v>
      </c>
      <c r="I1373" s="26">
        <v>45461</v>
      </c>
      <c r="J1373" s="27" t="s">
        <v>854</v>
      </c>
      <c r="K1373" s="28">
        <v>2</v>
      </c>
      <c r="L1373" s="26">
        <v>45454</v>
      </c>
      <c r="M1373" s="29"/>
      <c r="N1373" s="30" t="s">
        <v>263</v>
      </c>
      <c r="O1373" s="31" t="s">
        <v>52</v>
      </c>
      <c r="P1373" s="32" t="s">
        <v>53</v>
      </c>
      <c r="Q1373" s="66" t="s">
        <v>54</v>
      </c>
      <c r="R1373" s="34" t="s">
        <v>55</v>
      </c>
      <c r="S1373" s="35" t="s">
        <v>5730</v>
      </c>
      <c r="T1373" s="36"/>
      <c r="U1373" s="37" t="s">
        <v>16125</v>
      </c>
      <c r="V1373" s="37" t="s">
        <v>24079</v>
      </c>
      <c r="W1373" s="37" t="s">
        <v>24080</v>
      </c>
      <c r="X1373" s="42">
        <v>1980</v>
      </c>
      <c r="Y1373" s="41">
        <v>24948</v>
      </c>
      <c r="Z1373" s="37" t="s">
        <v>33717</v>
      </c>
      <c r="BH1373" s="86"/>
      <c r="BI1373" s="825"/>
      <c r="BJ1373" s="804"/>
      <c r="BK1373" s="805"/>
      <c r="BL1373" s="687"/>
      <c r="BM1373" s="806"/>
      <c r="BN1373" s="807"/>
      <c r="BO1373" s="808"/>
      <c r="BP1373" s="809"/>
      <c r="BQ1373" s="810"/>
    </row>
    <row r="1374" spans="1:69">
      <c r="A1374" s="20">
        <v>0</v>
      </c>
      <c r="B1374" s="20">
        <v>2</v>
      </c>
      <c r="C1374" s="21" t="s">
        <v>59</v>
      </c>
      <c r="D1374" s="22" t="s">
        <v>5731</v>
      </c>
      <c r="E1374" s="21" t="s">
        <v>5732</v>
      </c>
      <c r="F1374" s="23">
        <v>1925</v>
      </c>
      <c r="G1374" s="24">
        <v>23100</v>
      </c>
      <c r="H1374" s="25"/>
      <c r="I1374" s="26">
        <v>45461</v>
      </c>
      <c r="J1374" s="27" t="s">
        <v>897</v>
      </c>
      <c r="K1374" s="28">
        <v>1</v>
      </c>
      <c r="L1374" s="26">
        <v>45460</v>
      </c>
      <c r="M1374" s="29"/>
      <c r="N1374" s="30" t="s">
        <v>33112</v>
      </c>
      <c r="O1374" s="31" t="s">
        <v>52</v>
      </c>
      <c r="P1374" s="32" t="s">
        <v>63</v>
      </c>
      <c r="Q1374" s="66" t="s">
        <v>54</v>
      </c>
      <c r="R1374" s="34" t="s">
        <v>64</v>
      </c>
      <c r="S1374" s="35" t="s">
        <v>33718</v>
      </c>
      <c r="T1374" s="36"/>
      <c r="U1374" s="37" t="s">
        <v>33719</v>
      </c>
      <c r="V1374" s="37" t="s">
        <v>33720</v>
      </c>
      <c r="W1374" s="37" t="s">
        <v>33721</v>
      </c>
      <c r="X1374" s="42">
        <v>1925</v>
      </c>
      <c r="Y1374" s="41">
        <v>24640</v>
      </c>
      <c r="Z1374" s="37" t="s">
        <v>33717</v>
      </c>
      <c r="BH1374" s="85"/>
      <c r="BI1374" s="86"/>
      <c r="BJ1374" s="804"/>
      <c r="BK1374" s="805"/>
      <c r="BL1374" s="687"/>
      <c r="BM1374" s="806"/>
      <c r="BN1374" s="807"/>
      <c r="BO1374" s="808"/>
      <c r="BP1374" s="809"/>
      <c r="BQ1374" s="810"/>
    </row>
    <row r="1375" spans="1:69">
      <c r="A1375" s="20">
        <v>1</v>
      </c>
      <c r="B1375" s="20">
        <v>1</v>
      </c>
      <c r="C1375" s="21" t="s">
        <v>48</v>
      </c>
      <c r="D1375" s="22" t="s">
        <v>5733</v>
      </c>
      <c r="E1375" s="21" t="s">
        <v>5734</v>
      </c>
      <c r="F1375" s="23">
        <v>1980</v>
      </c>
      <c r="G1375" s="24">
        <v>23760</v>
      </c>
      <c r="H1375" s="25" t="s">
        <v>51</v>
      </c>
      <c r="I1375" s="26">
        <v>45462</v>
      </c>
      <c r="J1375" s="27">
        <v>39</v>
      </c>
      <c r="K1375" s="28">
        <v>1</v>
      </c>
      <c r="L1375" s="26">
        <v>45453</v>
      </c>
      <c r="M1375" s="29"/>
      <c r="N1375" s="11" t="s">
        <v>263</v>
      </c>
      <c r="O1375" s="31" t="s">
        <v>52</v>
      </c>
      <c r="P1375" s="32" t="s">
        <v>53</v>
      </c>
      <c r="Q1375" s="66" t="s">
        <v>54</v>
      </c>
      <c r="R1375" s="34" t="s">
        <v>55</v>
      </c>
      <c r="S1375" s="35" t="s">
        <v>5730</v>
      </c>
      <c r="T1375" s="36"/>
      <c r="U1375" s="37" t="s">
        <v>33722</v>
      </c>
      <c r="V1375" s="37" t="s">
        <v>24079</v>
      </c>
      <c r="W1375" s="37" t="s">
        <v>33723</v>
      </c>
      <c r="X1375" s="42">
        <v>1980</v>
      </c>
      <c r="Y1375" s="41">
        <v>24948</v>
      </c>
      <c r="Z1375" s="37" t="s">
        <v>33717</v>
      </c>
      <c r="BH1375" s="85"/>
      <c r="BI1375" s="86"/>
      <c r="BJ1375" s="804"/>
      <c r="BK1375" s="805"/>
      <c r="BL1375" s="687"/>
      <c r="BM1375" s="799"/>
      <c r="BN1375" s="807"/>
      <c r="BO1375" s="808"/>
      <c r="BP1375" s="809"/>
      <c r="BQ1375" s="810"/>
    </row>
    <row r="1376" spans="1:69">
      <c r="A1376" s="20">
        <v>1</v>
      </c>
      <c r="B1376" s="20">
        <v>6</v>
      </c>
      <c r="C1376" s="21" t="s">
        <v>68</v>
      </c>
      <c r="D1376" s="22" t="s">
        <v>5735</v>
      </c>
      <c r="E1376" s="21" t="s">
        <v>5736</v>
      </c>
      <c r="F1376" s="23">
        <v>1960</v>
      </c>
      <c r="G1376" s="24">
        <v>23520</v>
      </c>
      <c r="H1376" s="25"/>
      <c r="I1376" s="26">
        <v>45462</v>
      </c>
      <c r="J1376" s="43" t="s">
        <v>875</v>
      </c>
      <c r="K1376" s="28">
        <v>4</v>
      </c>
      <c r="L1376" s="26">
        <v>45459</v>
      </c>
      <c r="M1376" s="29"/>
      <c r="N1376" s="30" t="s">
        <v>95</v>
      </c>
      <c r="O1376" s="31" t="s">
        <v>52</v>
      </c>
      <c r="P1376" s="32" t="s">
        <v>83</v>
      </c>
      <c r="Q1376" s="66" t="s">
        <v>84</v>
      </c>
      <c r="R1376" s="34" t="s">
        <v>55</v>
      </c>
      <c r="S1376" s="35" t="s">
        <v>5737</v>
      </c>
      <c r="T1376" s="36"/>
      <c r="U1376" s="37" t="s">
        <v>31432</v>
      </c>
      <c r="V1376" s="37" t="s">
        <v>33091</v>
      </c>
      <c r="W1376" s="37" t="s">
        <v>24085</v>
      </c>
      <c r="X1376" s="42">
        <v>1960</v>
      </c>
      <c r="Y1376" s="41">
        <v>24500</v>
      </c>
      <c r="Z1376" s="37" t="s">
        <v>24071</v>
      </c>
      <c r="BH1376" s="85"/>
      <c r="BI1376" s="86"/>
      <c r="BJ1376" s="804"/>
      <c r="BK1376" s="805"/>
      <c r="BL1376" s="687"/>
      <c r="BM1376" s="806"/>
      <c r="BN1376" s="807"/>
      <c r="BO1376" s="808"/>
      <c r="BP1376" s="809"/>
      <c r="BQ1376" s="810"/>
    </row>
    <row r="1377" spans="1:69" ht="22.5">
      <c r="A1377" s="20">
        <v>1</v>
      </c>
      <c r="B1377" s="20">
        <v>7</v>
      </c>
      <c r="C1377" s="21" t="s">
        <v>68</v>
      </c>
      <c r="D1377" s="22" t="s">
        <v>5739</v>
      </c>
      <c r="E1377" s="21" t="s">
        <v>5740</v>
      </c>
      <c r="F1377" s="23">
        <v>1960</v>
      </c>
      <c r="G1377" s="24">
        <v>23520</v>
      </c>
      <c r="H1377" s="25"/>
      <c r="I1377" s="26">
        <v>45462</v>
      </c>
      <c r="J1377" s="27" t="s">
        <v>880</v>
      </c>
      <c r="K1377" s="28">
        <v>2</v>
      </c>
      <c r="L1377" s="26">
        <v>45459</v>
      </c>
      <c r="M1377" s="29"/>
      <c r="N1377" s="30" t="s">
        <v>95</v>
      </c>
      <c r="O1377" s="31" t="s">
        <v>52</v>
      </c>
      <c r="P1377" s="32" t="s">
        <v>83</v>
      </c>
      <c r="Q1377" s="66" t="s">
        <v>84</v>
      </c>
      <c r="R1377" s="34" t="s">
        <v>55</v>
      </c>
      <c r="S1377" s="35" t="s">
        <v>5741</v>
      </c>
      <c r="T1377" s="36"/>
      <c r="U1377" s="37" t="s">
        <v>33724</v>
      </c>
      <c r="V1377" s="37" t="s">
        <v>33091</v>
      </c>
      <c r="W1377" s="37" t="s">
        <v>16128</v>
      </c>
      <c r="X1377" s="42">
        <v>1960</v>
      </c>
      <c r="Y1377" s="41">
        <v>24500</v>
      </c>
      <c r="Z1377" s="37" t="s">
        <v>33725</v>
      </c>
      <c r="BH1377" s="85"/>
      <c r="BI1377" s="86"/>
      <c r="BJ1377" s="804"/>
      <c r="BK1377" s="805"/>
      <c r="BL1377" s="687"/>
      <c r="BM1377" s="806"/>
      <c r="BN1377" s="807"/>
      <c r="BO1377" s="808"/>
      <c r="BP1377" s="809"/>
      <c r="BQ1377" s="810"/>
    </row>
    <row r="1378" spans="1:69">
      <c r="A1378" s="20">
        <v>1</v>
      </c>
      <c r="B1378" s="20">
        <v>8</v>
      </c>
      <c r="C1378" s="21" t="s">
        <v>68</v>
      </c>
      <c r="D1378" s="22" t="s">
        <v>5742</v>
      </c>
      <c r="E1378" s="21" t="s">
        <v>5743</v>
      </c>
      <c r="F1378" s="23">
        <v>1960</v>
      </c>
      <c r="G1378" s="24">
        <v>23520</v>
      </c>
      <c r="H1378" s="25"/>
      <c r="I1378" s="26">
        <v>45462</v>
      </c>
      <c r="J1378" s="27" t="s">
        <v>907</v>
      </c>
      <c r="K1378" s="28">
        <v>3</v>
      </c>
      <c r="L1378" s="26">
        <v>45459</v>
      </c>
      <c r="M1378" s="29"/>
      <c r="N1378" s="30" t="s">
        <v>95</v>
      </c>
      <c r="O1378" s="31" t="s">
        <v>52</v>
      </c>
      <c r="P1378" s="32" t="s">
        <v>83</v>
      </c>
      <c r="Q1378" s="66" t="s">
        <v>84</v>
      </c>
      <c r="R1378" s="34" t="s">
        <v>55</v>
      </c>
      <c r="S1378" s="35" t="s">
        <v>5744</v>
      </c>
      <c r="T1378" s="36"/>
      <c r="U1378" s="37" t="s">
        <v>33726</v>
      </c>
      <c r="V1378" s="37" t="s">
        <v>33091</v>
      </c>
      <c r="W1378" s="37" t="s">
        <v>33727</v>
      </c>
      <c r="X1378" s="42">
        <v>1960</v>
      </c>
      <c r="Y1378" s="41">
        <v>24500</v>
      </c>
      <c r="Z1378" s="37" t="s">
        <v>33728</v>
      </c>
      <c r="BH1378" s="85"/>
      <c r="BI1378" s="86"/>
      <c r="BJ1378" s="804"/>
      <c r="BK1378" s="805"/>
      <c r="BL1378" s="687"/>
      <c r="BM1378" s="806"/>
      <c r="BN1378" s="807"/>
      <c r="BO1378" s="808"/>
      <c r="BP1378" s="809"/>
      <c r="BQ1378" s="810"/>
    </row>
    <row r="1379" spans="1:69">
      <c r="A1379" s="20">
        <v>1</v>
      </c>
      <c r="B1379" s="20">
        <v>9</v>
      </c>
      <c r="C1379" s="21" t="s">
        <v>68</v>
      </c>
      <c r="D1379" s="22" t="s">
        <v>5746</v>
      </c>
      <c r="E1379" s="21" t="s">
        <v>5747</v>
      </c>
      <c r="F1379" s="23">
        <v>1960</v>
      </c>
      <c r="G1379" s="24">
        <v>23520</v>
      </c>
      <c r="H1379" s="25"/>
      <c r="I1379" s="26">
        <v>45462</v>
      </c>
      <c r="J1379" s="27">
        <v>25</v>
      </c>
      <c r="K1379" s="28">
        <v>4</v>
      </c>
      <c r="L1379" s="26">
        <v>45459</v>
      </c>
      <c r="M1379" s="29"/>
      <c r="N1379" s="30" t="s">
        <v>95</v>
      </c>
      <c r="O1379" s="31" t="s">
        <v>52</v>
      </c>
      <c r="P1379" s="32" t="s">
        <v>83</v>
      </c>
      <c r="Q1379" s="66" t="s">
        <v>84</v>
      </c>
      <c r="R1379" s="34" t="s">
        <v>55</v>
      </c>
      <c r="S1379" s="35" t="s">
        <v>5748</v>
      </c>
      <c r="T1379" s="36"/>
      <c r="U1379" s="37" t="s">
        <v>24086</v>
      </c>
      <c r="V1379" s="37" t="s">
        <v>33091</v>
      </c>
      <c r="W1379" s="37" t="s">
        <v>33729</v>
      </c>
      <c r="X1379" s="42">
        <v>1960</v>
      </c>
      <c r="Y1379" s="41">
        <v>24500</v>
      </c>
      <c r="Z1379" s="37" t="s">
        <v>24071</v>
      </c>
      <c r="BH1379" s="85"/>
      <c r="BI1379" s="86"/>
      <c r="BJ1379" s="804"/>
      <c r="BK1379" s="805"/>
      <c r="BL1379" s="687"/>
      <c r="BM1379" s="806"/>
      <c r="BN1379" s="807"/>
      <c r="BO1379" s="808"/>
      <c r="BP1379" s="809"/>
      <c r="BQ1379" s="810"/>
    </row>
    <row r="1380" spans="1:69">
      <c r="A1380" s="20">
        <v>1</v>
      </c>
      <c r="B1380" s="20">
        <v>1</v>
      </c>
      <c r="C1380" s="21" t="s">
        <v>68</v>
      </c>
      <c r="D1380" s="22" t="s">
        <v>5749</v>
      </c>
      <c r="E1380" s="21" t="s">
        <v>5750</v>
      </c>
      <c r="F1380" s="23">
        <v>1960</v>
      </c>
      <c r="G1380" s="24">
        <v>23520</v>
      </c>
      <c r="H1380" s="25"/>
      <c r="I1380" s="26">
        <v>45463</v>
      </c>
      <c r="J1380" s="27">
        <v>60</v>
      </c>
      <c r="K1380" s="28">
        <v>4</v>
      </c>
      <c r="L1380" s="26">
        <v>45459</v>
      </c>
      <c r="M1380" s="29"/>
      <c r="N1380" s="30" t="s">
        <v>95</v>
      </c>
      <c r="O1380" s="31" t="s">
        <v>52</v>
      </c>
      <c r="P1380" s="32" t="s">
        <v>83</v>
      </c>
      <c r="Q1380" s="66" t="s">
        <v>84</v>
      </c>
      <c r="R1380" s="34" t="s">
        <v>55</v>
      </c>
      <c r="S1380" s="35" t="s">
        <v>5751</v>
      </c>
      <c r="T1380" s="36"/>
      <c r="U1380" s="37" t="s">
        <v>33730</v>
      </c>
      <c r="V1380" s="37" t="s">
        <v>10946</v>
      </c>
      <c r="W1380" s="37" t="s">
        <v>24098</v>
      </c>
      <c r="X1380" s="42">
        <v>1960</v>
      </c>
      <c r="Y1380" s="41">
        <v>24500</v>
      </c>
      <c r="Z1380" s="37" t="s">
        <v>33725</v>
      </c>
      <c r="BH1380" s="85"/>
      <c r="BI1380" s="86"/>
      <c r="BJ1380" s="804"/>
      <c r="BK1380" s="805"/>
      <c r="BL1380" s="687"/>
      <c r="BM1380" s="806"/>
      <c r="BN1380" s="807"/>
      <c r="BO1380" s="808"/>
      <c r="BP1380" s="809"/>
      <c r="BQ1380" s="810"/>
    </row>
    <row r="1381" spans="1:69">
      <c r="A1381" s="20">
        <v>1</v>
      </c>
      <c r="B1381" s="20">
        <v>2</v>
      </c>
      <c r="C1381" s="21" t="s">
        <v>68</v>
      </c>
      <c r="D1381" s="22" t="s">
        <v>5752</v>
      </c>
      <c r="E1381" s="21" t="s">
        <v>5753</v>
      </c>
      <c r="F1381" s="23">
        <v>1901</v>
      </c>
      <c r="G1381" s="24">
        <v>22812</v>
      </c>
      <c r="H1381" s="25"/>
      <c r="I1381" s="26">
        <v>45463</v>
      </c>
      <c r="J1381" s="27" t="s">
        <v>887</v>
      </c>
      <c r="K1381" s="28">
        <v>3</v>
      </c>
      <c r="L1381" s="26">
        <v>45460</v>
      </c>
      <c r="M1381" s="29" t="s">
        <v>157</v>
      </c>
      <c r="N1381" s="30" t="s">
        <v>73</v>
      </c>
      <c r="O1381" s="31" t="s">
        <v>52</v>
      </c>
      <c r="P1381" s="32" t="s">
        <v>74</v>
      </c>
      <c r="Q1381" s="66" t="s">
        <v>54</v>
      </c>
      <c r="R1381" s="34" t="s">
        <v>55</v>
      </c>
      <c r="S1381" s="35" t="s">
        <v>5754</v>
      </c>
      <c r="T1381" s="36"/>
      <c r="U1381" s="37" t="s">
        <v>33731</v>
      </c>
      <c r="V1381" s="37" t="s">
        <v>24100</v>
      </c>
      <c r="W1381" s="37" t="s">
        <v>24103</v>
      </c>
      <c r="X1381" s="42">
        <v>1901</v>
      </c>
      <c r="Y1381" s="41">
        <v>23867.88</v>
      </c>
      <c r="Z1381" s="37" t="s">
        <v>33717</v>
      </c>
      <c r="BH1381" s="85"/>
      <c r="BI1381" s="86"/>
      <c r="BJ1381" s="804"/>
      <c r="BK1381" s="805"/>
      <c r="BL1381" s="687"/>
      <c r="BM1381" s="806"/>
      <c r="BN1381" s="807"/>
      <c r="BO1381" s="808"/>
      <c r="BP1381" s="809"/>
      <c r="BQ1381" s="810"/>
    </row>
    <row r="1382" spans="1:69">
      <c r="A1382" s="20">
        <v>1</v>
      </c>
      <c r="B1382" s="20">
        <v>3</v>
      </c>
      <c r="C1382" s="21" t="s">
        <v>68</v>
      </c>
      <c r="D1382" s="22" t="s">
        <v>5755</v>
      </c>
      <c r="E1382" s="21" t="s">
        <v>5756</v>
      </c>
      <c r="F1382" s="23">
        <v>1958</v>
      </c>
      <c r="G1382" s="24">
        <v>23496</v>
      </c>
      <c r="H1382" s="25"/>
      <c r="I1382" s="26">
        <v>45463</v>
      </c>
      <c r="J1382" s="27" t="s">
        <v>2246</v>
      </c>
      <c r="K1382" s="28">
        <v>3</v>
      </c>
      <c r="L1382" s="26">
        <v>45460</v>
      </c>
      <c r="M1382" s="29" t="s">
        <v>5757</v>
      </c>
      <c r="N1382" s="30" t="s">
        <v>73</v>
      </c>
      <c r="O1382" s="31" t="s">
        <v>52</v>
      </c>
      <c r="P1382" s="32" t="s">
        <v>74</v>
      </c>
      <c r="Q1382" s="66" t="s">
        <v>54</v>
      </c>
      <c r="R1382" s="34" t="s">
        <v>55</v>
      </c>
      <c r="S1382" s="35" t="s">
        <v>5758</v>
      </c>
      <c r="T1382" s="36"/>
      <c r="U1382" s="37" t="s">
        <v>33732</v>
      </c>
      <c r="V1382" s="37" t="s">
        <v>33733</v>
      </c>
      <c r="W1382" s="37" t="s">
        <v>33734</v>
      </c>
      <c r="X1382" s="42">
        <v>1958</v>
      </c>
      <c r="Y1382" s="41">
        <v>24728.73</v>
      </c>
      <c r="Z1382" s="37" t="s">
        <v>33717</v>
      </c>
      <c r="BH1382" s="85"/>
      <c r="BI1382" s="86"/>
      <c r="BJ1382" s="804"/>
      <c r="BK1382" s="805"/>
      <c r="BL1382" s="687"/>
      <c r="BM1382" s="806"/>
      <c r="BN1382" s="807"/>
      <c r="BO1382" s="808"/>
      <c r="BP1382" s="809"/>
      <c r="BQ1382" s="810"/>
    </row>
    <row r="1383" spans="1:69">
      <c r="A1383" s="20">
        <v>1</v>
      </c>
      <c r="B1383" s="20">
        <v>4</v>
      </c>
      <c r="C1383" s="21" t="s">
        <v>68</v>
      </c>
      <c r="D1383" s="22" t="s">
        <v>31433</v>
      </c>
      <c r="E1383" s="21" t="s">
        <v>5759</v>
      </c>
      <c r="F1383" s="23">
        <v>1907</v>
      </c>
      <c r="G1383" s="24">
        <f>F1383*12</f>
        <v>22884</v>
      </c>
      <c r="H1383" s="25"/>
      <c r="I1383" s="26">
        <v>45463</v>
      </c>
      <c r="J1383" s="27" t="s">
        <v>843</v>
      </c>
      <c r="K1383" s="28">
        <v>2</v>
      </c>
      <c r="L1383" s="26">
        <v>45460</v>
      </c>
      <c r="M1383" s="29" t="s">
        <v>157</v>
      </c>
      <c r="N1383" s="30" t="s">
        <v>73</v>
      </c>
      <c r="O1383" s="31" t="s">
        <v>52</v>
      </c>
      <c r="P1383" s="32" t="s">
        <v>74</v>
      </c>
      <c r="Q1383" s="66" t="s">
        <v>54</v>
      </c>
      <c r="R1383" s="34" t="s">
        <v>55</v>
      </c>
      <c r="S1383" s="35" t="s">
        <v>5760</v>
      </c>
      <c r="T1383" s="36"/>
      <c r="U1383" s="37" t="s">
        <v>33735</v>
      </c>
      <c r="V1383" s="37" t="s">
        <v>24100</v>
      </c>
      <c r="W1383" s="37" t="s">
        <v>24101</v>
      </c>
      <c r="X1383" s="42">
        <v>1907</v>
      </c>
      <c r="Y1383" s="41">
        <v>23943.18</v>
      </c>
      <c r="Z1383" s="37" t="s">
        <v>33717</v>
      </c>
      <c r="BH1383" s="85"/>
      <c r="BI1383" s="86"/>
      <c r="BJ1383" s="804"/>
      <c r="BK1383" s="805"/>
      <c r="BL1383" s="687"/>
      <c r="BM1383" s="806"/>
      <c r="BN1383" s="807"/>
      <c r="BO1383" s="808"/>
      <c r="BP1383" s="809"/>
      <c r="BQ1383" s="810"/>
    </row>
    <row r="1384" spans="1:69">
      <c r="A1384" s="1">
        <v>2</v>
      </c>
      <c r="B1384" s="20">
        <v>1</v>
      </c>
      <c r="C1384" s="2" t="s">
        <v>145</v>
      </c>
      <c r="D1384" s="3" t="s">
        <v>5761</v>
      </c>
      <c r="E1384" s="2" t="s">
        <v>5762</v>
      </c>
      <c r="F1384" s="4">
        <v>1980</v>
      </c>
      <c r="G1384" s="5">
        <v>23760</v>
      </c>
      <c r="H1384" s="6"/>
      <c r="I1384" s="26">
        <v>45464</v>
      </c>
      <c r="J1384" s="27">
        <v>113</v>
      </c>
      <c r="K1384" s="9">
        <v>2</v>
      </c>
      <c r="L1384" s="26" t="s">
        <v>28558</v>
      </c>
      <c r="M1384" s="10"/>
      <c r="N1384" s="11" t="s">
        <v>169</v>
      </c>
      <c r="O1384" s="31" t="s">
        <v>52</v>
      </c>
      <c r="P1384" s="32" t="s">
        <v>53</v>
      </c>
      <c r="Q1384" s="49" t="s">
        <v>54</v>
      </c>
      <c r="R1384" s="34" t="s">
        <v>55</v>
      </c>
      <c r="S1384" s="34" t="s">
        <v>5763</v>
      </c>
      <c r="T1384" s="15"/>
      <c r="U1384" s="37" t="s">
        <v>31434</v>
      </c>
      <c r="V1384" s="37" t="s">
        <v>20549</v>
      </c>
      <c r="W1384" s="37" t="s">
        <v>33736</v>
      </c>
      <c r="X1384" s="42">
        <v>1980</v>
      </c>
      <c r="Y1384" s="41">
        <v>24924.240000000002</v>
      </c>
      <c r="Z1384" s="37" t="s">
        <v>33737</v>
      </c>
      <c r="BH1384" s="825"/>
      <c r="BI1384" s="232"/>
      <c r="BJ1384" s="796"/>
      <c r="BK1384" s="797"/>
      <c r="BL1384" s="687"/>
      <c r="BM1384" s="799"/>
      <c r="BN1384" s="807"/>
      <c r="BO1384" s="808"/>
      <c r="BP1384" s="802"/>
      <c r="BQ1384" s="810"/>
    </row>
    <row r="1385" spans="1:69">
      <c r="A1385" s="20">
        <v>2</v>
      </c>
      <c r="B1385" s="20">
        <v>2</v>
      </c>
      <c r="C1385" s="21" t="s">
        <v>4344</v>
      </c>
      <c r="D1385" s="22" t="s">
        <v>5765</v>
      </c>
      <c r="E1385" s="21" t="s">
        <v>5766</v>
      </c>
      <c r="F1385" s="23">
        <v>1980</v>
      </c>
      <c r="G1385" s="24">
        <v>23760</v>
      </c>
      <c r="H1385" s="25"/>
      <c r="I1385" s="26">
        <v>45464</v>
      </c>
      <c r="J1385" s="27" t="s">
        <v>940</v>
      </c>
      <c r="K1385" s="28">
        <v>3</v>
      </c>
      <c r="L1385" s="26" t="s">
        <v>28558</v>
      </c>
      <c r="M1385" s="29"/>
      <c r="N1385" s="30" t="s">
        <v>181</v>
      </c>
      <c r="O1385" s="31" t="s">
        <v>52</v>
      </c>
      <c r="P1385" s="32" t="s">
        <v>186</v>
      </c>
      <c r="Q1385" s="66" t="s">
        <v>54</v>
      </c>
      <c r="R1385" s="34" t="s">
        <v>55</v>
      </c>
      <c r="S1385" s="35" t="s">
        <v>5767</v>
      </c>
      <c r="T1385" s="36"/>
      <c r="U1385" s="37" t="s">
        <v>24109</v>
      </c>
      <c r="V1385" s="37" t="s">
        <v>20549</v>
      </c>
      <c r="W1385" s="37" t="s">
        <v>24110</v>
      </c>
      <c r="X1385" s="42">
        <v>1980</v>
      </c>
      <c r="Y1385" s="41">
        <v>24948</v>
      </c>
      <c r="Z1385" s="37" t="s">
        <v>24108</v>
      </c>
      <c r="BH1385" s="85"/>
      <c r="BI1385" s="86"/>
      <c r="BJ1385" s="804"/>
      <c r="BK1385" s="805"/>
      <c r="BL1385" s="687"/>
      <c r="BM1385" s="806"/>
      <c r="BN1385" s="807"/>
      <c r="BO1385" s="808"/>
      <c r="BP1385" s="809"/>
      <c r="BQ1385" s="810"/>
    </row>
    <row r="1386" spans="1:69">
      <c r="A1386" s="20">
        <v>1</v>
      </c>
      <c r="B1386" s="20">
        <v>1</v>
      </c>
      <c r="C1386" s="21" t="s">
        <v>78</v>
      </c>
      <c r="D1386" s="22" t="s">
        <v>5768</v>
      </c>
      <c r="E1386" s="21" t="s">
        <v>5769</v>
      </c>
      <c r="F1386" s="23">
        <v>1958</v>
      </c>
      <c r="G1386" s="24">
        <v>23496</v>
      </c>
      <c r="H1386" s="25"/>
      <c r="I1386" s="26">
        <v>45468</v>
      </c>
      <c r="J1386" s="27" t="s">
        <v>951</v>
      </c>
      <c r="K1386" s="28">
        <v>2</v>
      </c>
      <c r="L1386" s="26">
        <v>45464</v>
      </c>
      <c r="M1386" s="29" t="s">
        <v>176</v>
      </c>
      <c r="N1386" s="11" t="s">
        <v>177</v>
      </c>
      <c r="O1386" s="31" t="s">
        <v>52</v>
      </c>
      <c r="P1386" s="32" t="s">
        <v>74</v>
      </c>
      <c r="Q1386" s="66" t="s">
        <v>54</v>
      </c>
      <c r="R1386" s="34" t="s">
        <v>55</v>
      </c>
      <c r="S1386" s="35" t="s">
        <v>5770</v>
      </c>
      <c r="T1386" s="36"/>
      <c r="U1386" s="37" t="s">
        <v>33738</v>
      </c>
      <c r="V1386" s="37" t="s">
        <v>33739</v>
      </c>
      <c r="W1386" s="37" t="s">
        <v>24130</v>
      </c>
      <c r="X1386" s="42">
        <v>1958</v>
      </c>
      <c r="Y1386" s="41">
        <v>24486.880000000001</v>
      </c>
      <c r="Z1386" s="37" t="s">
        <v>33740</v>
      </c>
      <c r="BH1386" s="85"/>
      <c r="BI1386" s="86"/>
      <c r="BJ1386" s="804"/>
      <c r="BK1386" s="805"/>
      <c r="BL1386" s="687"/>
      <c r="BM1386" s="799"/>
      <c r="BN1386" s="807"/>
      <c r="BO1386" s="808"/>
      <c r="BP1386" s="809"/>
      <c r="BQ1386" s="810"/>
    </row>
    <row r="1387" spans="1:69">
      <c r="A1387" s="20">
        <v>1</v>
      </c>
      <c r="B1387" s="20">
        <v>31</v>
      </c>
      <c r="C1387" s="21" t="s">
        <v>59</v>
      </c>
      <c r="D1387" s="22" t="s">
        <v>5772</v>
      </c>
      <c r="E1387" s="21" t="s">
        <v>5773</v>
      </c>
      <c r="F1387" s="23">
        <v>1925</v>
      </c>
      <c r="G1387" s="24">
        <v>23100</v>
      </c>
      <c r="H1387" s="25"/>
      <c r="I1387" s="26">
        <v>45468</v>
      </c>
      <c r="J1387" s="27" t="s">
        <v>955</v>
      </c>
      <c r="K1387" s="28">
        <v>1</v>
      </c>
      <c r="L1387" s="26">
        <v>45466</v>
      </c>
      <c r="M1387" s="29"/>
      <c r="N1387" s="30" t="s">
        <v>33112</v>
      </c>
      <c r="O1387" s="31" t="s">
        <v>52</v>
      </c>
      <c r="P1387" s="32" t="s">
        <v>63</v>
      </c>
      <c r="Q1387" s="66" t="s">
        <v>54</v>
      </c>
      <c r="R1387" s="34" t="s">
        <v>64</v>
      </c>
      <c r="S1387" s="35" t="s">
        <v>33741</v>
      </c>
      <c r="T1387" s="36"/>
      <c r="U1387" s="37" t="s">
        <v>5772</v>
      </c>
      <c r="V1387" s="38" t="s">
        <v>66</v>
      </c>
      <c r="W1387" s="39" t="s">
        <v>5774</v>
      </c>
      <c r="X1387" s="40">
        <v>1925</v>
      </c>
      <c r="Y1387" s="41">
        <v>24640</v>
      </c>
      <c r="Z1387" s="37" t="s">
        <v>33742</v>
      </c>
      <c r="BH1387" s="85"/>
      <c r="BI1387" s="86"/>
      <c r="BJ1387" s="804"/>
      <c r="BK1387" s="805"/>
      <c r="BL1387" s="687"/>
      <c r="BM1387" s="806"/>
      <c r="BN1387" s="807"/>
      <c r="BO1387" s="808"/>
      <c r="BP1387" s="809"/>
      <c r="BQ1387" s="810"/>
    </row>
    <row r="1388" spans="1:69" ht="67.5">
      <c r="A1388" s="1">
        <v>2</v>
      </c>
      <c r="B1388" s="20">
        <v>22</v>
      </c>
      <c r="C1388" s="2" t="s">
        <v>145</v>
      </c>
      <c r="D1388" s="3" t="s">
        <v>5775</v>
      </c>
      <c r="E1388" s="2" t="s">
        <v>5776</v>
      </c>
      <c r="F1388" s="4">
        <v>1948</v>
      </c>
      <c r="G1388" s="5">
        <v>23376</v>
      </c>
      <c r="H1388" s="6"/>
      <c r="I1388" s="26">
        <v>45468</v>
      </c>
      <c r="J1388" s="27" t="s">
        <v>31435</v>
      </c>
      <c r="K1388" s="28" t="s">
        <v>33743</v>
      </c>
      <c r="L1388" s="7" t="s">
        <v>28558</v>
      </c>
      <c r="M1388" s="62" t="s">
        <v>31436</v>
      </c>
      <c r="N1388" s="11" t="s">
        <v>31437</v>
      </c>
      <c r="O1388" s="12" t="s">
        <v>52</v>
      </c>
      <c r="P1388" s="8" t="s">
        <v>33744</v>
      </c>
      <c r="Q1388" s="66" t="s">
        <v>54</v>
      </c>
      <c r="R1388" s="13" t="s">
        <v>55</v>
      </c>
      <c r="S1388" s="14" t="s">
        <v>33745</v>
      </c>
      <c r="T1388" s="15"/>
      <c r="U1388" s="37" t="s">
        <v>5775</v>
      </c>
      <c r="V1388" s="37" t="s">
        <v>5777</v>
      </c>
      <c r="W1388" s="37" t="s">
        <v>5778</v>
      </c>
      <c r="X1388" s="42">
        <v>1948</v>
      </c>
      <c r="Y1388" s="41">
        <v>24918.815999999999</v>
      </c>
      <c r="Z1388" s="37" t="s">
        <v>24131</v>
      </c>
      <c r="BH1388" s="825"/>
      <c r="BI1388" s="232"/>
      <c r="BJ1388" s="796"/>
      <c r="BK1388" s="797"/>
      <c r="BL1388" s="687"/>
      <c r="BM1388" s="799"/>
      <c r="BN1388" s="800"/>
      <c r="BO1388" s="801"/>
      <c r="BP1388" s="809"/>
      <c r="BQ1388" s="803"/>
    </row>
    <row r="1389" spans="1:69">
      <c r="A1389" s="20">
        <v>3</v>
      </c>
      <c r="B1389" s="20">
        <v>1</v>
      </c>
      <c r="C1389" s="21" t="s">
        <v>145</v>
      </c>
      <c r="D1389" s="3" t="s">
        <v>5779</v>
      </c>
      <c r="E1389" s="21" t="s">
        <v>5780</v>
      </c>
      <c r="F1389" s="23">
        <v>1534</v>
      </c>
      <c r="G1389" s="24">
        <v>23010</v>
      </c>
      <c r="H1389" s="25"/>
      <c r="I1389" s="26">
        <v>45469</v>
      </c>
      <c r="J1389" s="27" t="s">
        <v>2310</v>
      </c>
      <c r="K1389" s="28">
        <v>4</v>
      </c>
      <c r="L1389" s="26">
        <v>45464</v>
      </c>
      <c r="M1389" s="29" t="s">
        <v>31438</v>
      </c>
      <c r="N1389" s="30" t="s">
        <v>2071</v>
      </c>
      <c r="O1389" s="31" t="s">
        <v>52</v>
      </c>
      <c r="P1389" s="32" t="s">
        <v>31439</v>
      </c>
      <c r="Q1389" s="33" t="s">
        <v>84</v>
      </c>
      <c r="R1389" s="34" t="s">
        <v>55</v>
      </c>
      <c r="S1389" s="35" t="s">
        <v>33746</v>
      </c>
      <c r="T1389" s="36"/>
      <c r="U1389" s="37" t="s">
        <v>5779</v>
      </c>
      <c r="V1389" s="37" t="s">
        <v>5224</v>
      </c>
      <c r="W1389" s="37" t="s">
        <v>31440</v>
      </c>
      <c r="X1389" s="45">
        <v>1534</v>
      </c>
      <c r="Y1389" s="46">
        <v>24235</v>
      </c>
      <c r="Z1389" s="37" t="s">
        <v>24131</v>
      </c>
      <c r="BH1389" s="85"/>
      <c r="BI1389" s="232"/>
      <c r="BJ1389" s="804"/>
      <c r="BK1389" s="805"/>
      <c r="BL1389" s="687"/>
      <c r="BM1389" s="806"/>
      <c r="BN1389" s="807"/>
      <c r="BO1389" s="808"/>
      <c r="BP1389" s="809"/>
      <c r="BQ1389" s="810"/>
    </row>
    <row r="1390" spans="1:69">
      <c r="A1390" s="20">
        <v>3</v>
      </c>
      <c r="B1390" s="20">
        <v>2</v>
      </c>
      <c r="C1390" s="21" t="s">
        <v>48</v>
      </c>
      <c r="D1390" s="22" t="s">
        <v>5782</v>
      </c>
      <c r="E1390" s="21" t="s">
        <v>5783</v>
      </c>
      <c r="F1390" s="23">
        <v>1980</v>
      </c>
      <c r="G1390" s="5">
        <v>23760</v>
      </c>
      <c r="H1390" s="25" t="s">
        <v>51</v>
      </c>
      <c r="I1390" s="26">
        <v>45469</v>
      </c>
      <c r="J1390" s="27">
        <v>27</v>
      </c>
      <c r="K1390" s="28">
        <v>2</v>
      </c>
      <c r="L1390" s="26" t="s">
        <v>184</v>
      </c>
      <c r="M1390" s="29"/>
      <c r="N1390" s="11" t="s">
        <v>185</v>
      </c>
      <c r="O1390" s="31" t="s">
        <v>52</v>
      </c>
      <c r="P1390" s="32" t="s">
        <v>53</v>
      </c>
      <c r="Q1390" s="66" t="s">
        <v>54</v>
      </c>
      <c r="R1390" s="34" t="s">
        <v>55</v>
      </c>
      <c r="S1390" s="35" t="s">
        <v>5784</v>
      </c>
      <c r="T1390" s="36"/>
      <c r="U1390" s="37" t="s">
        <v>5782</v>
      </c>
      <c r="V1390" s="38" t="s">
        <v>5777</v>
      </c>
      <c r="W1390" s="39" t="s">
        <v>5785</v>
      </c>
      <c r="X1390" s="40">
        <v>1980</v>
      </c>
      <c r="Y1390" s="41">
        <v>24948</v>
      </c>
      <c r="Z1390" s="37" t="s">
        <v>24131</v>
      </c>
      <c r="BH1390" s="85"/>
      <c r="BI1390" s="86"/>
      <c r="BJ1390" s="804"/>
      <c r="BK1390" s="805"/>
      <c r="BL1390" s="687"/>
      <c r="BM1390" s="799"/>
      <c r="BN1390" s="807"/>
      <c r="BO1390" s="808"/>
      <c r="BP1390" s="809"/>
      <c r="BQ1390" s="810"/>
    </row>
    <row r="1391" spans="1:69">
      <c r="A1391" s="20">
        <v>0</v>
      </c>
      <c r="B1391" s="20">
        <v>2</v>
      </c>
      <c r="C1391" s="21" t="s">
        <v>145</v>
      </c>
      <c r="D1391" s="22" t="s">
        <v>5786</v>
      </c>
      <c r="E1391" s="21" t="s">
        <v>5787</v>
      </c>
      <c r="F1391" s="23">
        <v>1958</v>
      </c>
      <c r="G1391" s="24">
        <v>23496</v>
      </c>
      <c r="H1391" s="6" t="s">
        <v>168</v>
      </c>
      <c r="I1391" s="26">
        <v>45471</v>
      </c>
      <c r="J1391" s="27" t="s">
        <v>918</v>
      </c>
      <c r="K1391" s="28">
        <v>3</v>
      </c>
      <c r="L1391" s="26">
        <v>45460</v>
      </c>
      <c r="M1391" s="29" t="s">
        <v>176</v>
      </c>
      <c r="N1391" s="30" t="s">
        <v>173</v>
      </c>
      <c r="O1391" s="31" t="s">
        <v>52</v>
      </c>
      <c r="P1391" s="32" t="s">
        <v>74</v>
      </c>
      <c r="Q1391" s="66" t="s">
        <v>54</v>
      </c>
      <c r="R1391" s="34" t="s">
        <v>55</v>
      </c>
      <c r="S1391" s="35" t="s">
        <v>5788</v>
      </c>
      <c r="T1391" s="36"/>
      <c r="U1391" s="37" t="s">
        <v>5786</v>
      </c>
      <c r="V1391" s="37" t="s">
        <v>2464</v>
      </c>
      <c r="W1391" s="37" t="s">
        <v>5789</v>
      </c>
      <c r="X1391" s="42">
        <v>1958</v>
      </c>
      <c r="Y1391" s="41">
        <v>24553.32</v>
      </c>
      <c r="Z1391" s="37" t="s">
        <v>33747</v>
      </c>
      <c r="BH1391" s="85"/>
      <c r="BI1391" s="86"/>
      <c r="BJ1391" s="804"/>
      <c r="BK1391" s="797"/>
      <c r="BL1391" s="687"/>
      <c r="BM1391" s="806"/>
      <c r="BN1391" s="807"/>
      <c r="BO1391" s="808"/>
      <c r="BP1391" s="809"/>
      <c r="BQ1391" s="810"/>
    </row>
    <row r="1392" spans="1:69">
      <c r="A1392" s="20">
        <v>0</v>
      </c>
      <c r="B1392" s="20">
        <v>4</v>
      </c>
      <c r="C1392" s="21" t="s">
        <v>4344</v>
      </c>
      <c r="D1392" s="22" t="s">
        <v>5790</v>
      </c>
      <c r="E1392" s="21" t="s">
        <v>5791</v>
      </c>
      <c r="F1392" s="23">
        <v>1958</v>
      </c>
      <c r="G1392" s="24">
        <v>23496</v>
      </c>
      <c r="H1392" s="25"/>
      <c r="I1392" s="26">
        <v>45471</v>
      </c>
      <c r="J1392" s="27" t="s">
        <v>2315</v>
      </c>
      <c r="K1392" s="28">
        <v>4</v>
      </c>
      <c r="L1392" s="26">
        <v>45468</v>
      </c>
      <c r="M1392" s="29" t="s">
        <v>176</v>
      </c>
      <c r="N1392" s="30" t="s">
        <v>177</v>
      </c>
      <c r="O1392" s="31" t="s">
        <v>52</v>
      </c>
      <c r="P1392" s="32" t="s">
        <v>74</v>
      </c>
      <c r="Q1392" s="66" t="s">
        <v>54</v>
      </c>
      <c r="R1392" s="34" t="s">
        <v>55</v>
      </c>
      <c r="S1392" s="35" t="s">
        <v>5792</v>
      </c>
      <c r="T1392" s="36"/>
      <c r="U1392" s="37" t="s">
        <v>5790</v>
      </c>
      <c r="V1392" s="37" t="s">
        <v>2464</v>
      </c>
      <c r="W1392" s="39" t="s">
        <v>5793</v>
      </c>
      <c r="X1392" s="40">
        <v>1958</v>
      </c>
      <c r="Y1392" s="41">
        <v>24486.880000000001</v>
      </c>
      <c r="Z1392" s="37" t="s">
        <v>31441</v>
      </c>
      <c r="BH1392" s="85"/>
      <c r="BI1392" s="86"/>
      <c r="BJ1392" s="804"/>
      <c r="BK1392" s="805"/>
      <c r="BL1392" s="687"/>
      <c r="BM1392" s="806"/>
      <c r="BN1392" s="807"/>
      <c r="BO1392" s="808"/>
      <c r="BP1392" s="809"/>
      <c r="BQ1392" s="810"/>
    </row>
    <row r="1393" spans="1:69" ht="33.75">
      <c r="A1393" s="1">
        <v>0</v>
      </c>
      <c r="B1393" s="20">
        <v>31</v>
      </c>
      <c r="C1393" s="2" t="s">
        <v>5794</v>
      </c>
      <c r="D1393" s="3" t="s">
        <v>5795</v>
      </c>
      <c r="E1393" s="2" t="s">
        <v>5796</v>
      </c>
      <c r="F1393" s="4">
        <v>1900</v>
      </c>
      <c r="G1393" s="5">
        <v>17418</v>
      </c>
      <c r="H1393" s="6"/>
      <c r="I1393" s="26">
        <v>45474</v>
      </c>
      <c r="J1393" s="27" t="s">
        <v>33748</v>
      </c>
      <c r="K1393" s="28" t="s">
        <v>33749</v>
      </c>
      <c r="L1393" s="7">
        <v>45471</v>
      </c>
      <c r="M1393" s="62" t="s">
        <v>30425</v>
      </c>
      <c r="N1393" s="11" t="s">
        <v>31442</v>
      </c>
      <c r="O1393" s="12" t="s">
        <v>25196</v>
      </c>
      <c r="P1393" s="8" t="s">
        <v>31443</v>
      </c>
      <c r="Q1393" s="66" t="s">
        <v>5797</v>
      </c>
      <c r="R1393" s="13" t="s">
        <v>2203</v>
      </c>
      <c r="S1393" s="14" t="s">
        <v>33750</v>
      </c>
      <c r="T1393" s="15"/>
      <c r="U1393" s="37" t="s">
        <v>5795</v>
      </c>
      <c r="V1393" s="37" t="s">
        <v>4530</v>
      </c>
      <c r="W1393" s="37" t="s">
        <v>5798</v>
      </c>
      <c r="X1393" s="42">
        <v>1900</v>
      </c>
      <c r="Y1393" s="41">
        <v>18964.7</v>
      </c>
      <c r="Z1393" s="37" t="s">
        <v>24135</v>
      </c>
      <c r="BH1393" s="825"/>
      <c r="BI1393" s="232"/>
      <c r="BJ1393" s="796"/>
      <c r="BK1393" s="797"/>
      <c r="BL1393" s="687"/>
      <c r="BM1393" s="799"/>
      <c r="BN1393" s="800"/>
      <c r="BO1393" s="801"/>
      <c r="BP1393" s="809"/>
      <c r="BQ1393" s="803"/>
    </row>
    <row r="1394" spans="1:69">
      <c r="A1394" s="20">
        <v>0</v>
      </c>
      <c r="B1394" s="20">
        <v>3</v>
      </c>
      <c r="C1394" s="21" t="s">
        <v>59</v>
      </c>
      <c r="D1394" s="22" t="s">
        <v>5799</v>
      </c>
      <c r="E1394" s="21" t="s">
        <v>5800</v>
      </c>
      <c r="F1394" s="23">
        <v>1950</v>
      </c>
      <c r="G1394" s="24">
        <v>23400</v>
      </c>
      <c r="H1394" s="25"/>
      <c r="I1394" s="26">
        <v>45474</v>
      </c>
      <c r="J1394" s="27" t="s">
        <v>937</v>
      </c>
      <c r="K1394" s="28">
        <v>2</v>
      </c>
      <c r="L1394" s="26">
        <v>45471</v>
      </c>
      <c r="M1394" s="29"/>
      <c r="N1394" s="11" t="s">
        <v>33379</v>
      </c>
      <c r="O1394" s="31" t="s">
        <v>52</v>
      </c>
      <c r="P1394" s="32" t="s">
        <v>63</v>
      </c>
      <c r="Q1394" s="66" t="s">
        <v>54</v>
      </c>
      <c r="R1394" s="34" t="s">
        <v>64</v>
      </c>
      <c r="S1394" s="35" t="s">
        <v>33751</v>
      </c>
      <c r="T1394" s="36"/>
      <c r="U1394" s="37" t="s">
        <v>5799</v>
      </c>
      <c r="V1394" s="37" t="s">
        <v>5801</v>
      </c>
      <c r="W1394" s="39" t="s">
        <v>5802</v>
      </c>
      <c r="X1394" s="40">
        <v>1950</v>
      </c>
      <c r="Y1394" s="41">
        <v>24375</v>
      </c>
      <c r="Z1394" s="37" t="s">
        <v>33752</v>
      </c>
      <c r="BH1394" s="85"/>
      <c r="BI1394" s="86"/>
      <c r="BJ1394" s="804"/>
      <c r="BK1394" s="805"/>
      <c r="BL1394" s="687"/>
      <c r="BM1394" s="799"/>
      <c r="BN1394" s="807"/>
      <c r="BO1394" s="808"/>
      <c r="BP1394" s="809"/>
      <c r="BQ1394" s="810"/>
    </row>
    <row r="1395" spans="1:69">
      <c r="A1395" s="20">
        <v>0</v>
      </c>
      <c r="B1395" s="20">
        <v>1</v>
      </c>
      <c r="C1395" s="21" t="s">
        <v>126</v>
      </c>
      <c r="D1395" s="22" t="s">
        <v>5803</v>
      </c>
      <c r="E1395" s="21" t="s">
        <v>5804</v>
      </c>
      <c r="F1395" s="23">
        <v>1957</v>
      </c>
      <c r="G1395" s="24">
        <v>23484</v>
      </c>
      <c r="H1395" s="25"/>
      <c r="I1395" s="26">
        <v>45475</v>
      </c>
      <c r="J1395" s="27" t="s">
        <v>33753</v>
      </c>
      <c r="K1395" s="28">
        <v>3</v>
      </c>
      <c r="L1395" s="26">
        <v>45457</v>
      </c>
      <c r="M1395" s="29" t="s">
        <v>176</v>
      </c>
      <c r="N1395" s="30" t="s">
        <v>177</v>
      </c>
      <c r="O1395" s="31" t="s">
        <v>52</v>
      </c>
      <c r="P1395" s="32" t="s">
        <v>74</v>
      </c>
      <c r="Q1395" s="66" t="s">
        <v>54</v>
      </c>
      <c r="R1395" s="34" t="s">
        <v>55</v>
      </c>
      <c r="S1395" s="35" t="s">
        <v>5805</v>
      </c>
      <c r="T1395" s="36"/>
      <c r="U1395" s="37" t="s">
        <v>33754</v>
      </c>
      <c r="V1395" s="37" t="s">
        <v>33755</v>
      </c>
      <c r="W1395" s="37" t="s">
        <v>24152</v>
      </c>
      <c r="X1395" s="42">
        <v>1957</v>
      </c>
      <c r="Y1395" s="41">
        <v>24474.27</v>
      </c>
      <c r="Z1395" s="37" t="s">
        <v>33752</v>
      </c>
      <c r="BH1395" s="85"/>
      <c r="BI1395" s="86"/>
      <c r="BJ1395" s="804"/>
      <c r="BK1395" s="805"/>
      <c r="BL1395" s="687"/>
      <c r="BM1395" s="806"/>
      <c r="BN1395" s="807"/>
      <c r="BO1395" s="808"/>
      <c r="BP1395" s="809"/>
      <c r="BQ1395" s="810"/>
    </row>
    <row r="1396" spans="1:69">
      <c r="A1396" s="20">
        <v>0</v>
      </c>
      <c r="B1396" s="20">
        <v>3</v>
      </c>
      <c r="C1396" s="21" t="s">
        <v>301</v>
      </c>
      <c r="D1396" s="22" t="s">
        <v>5806</v>
      </c>
      <c r="E1396" s="21" t="s">
        <v>5807</v>
      </c>
      <c r="F1396" s="23">
        <v>1925</v>
      </c>
      <c r="G1396" s="24">
        <v>23100</v>
      </c>
      <c r="H1396" s="25"/>
      <c r="I1396" s="26">
        <v>45475</v>
      </c>
      <c r="J1396" s="27" t="s">
        <v>33756</v>
      </c>
      <c r="K1396" s="28">
        <v>1</v>
      </c>
      <c r="L1396" s="26">
        <v>45472</v>
      </c>
      <c r="M1396" s="29"/>
      <c r="N1396" s="30" t="s">
        <v>604</v>
      </c>
      <c r="O1396" s="31" t="s">
        <v>52</v>
      </c>
      <c r="P1396" s="32" t="s">
        <v>63</v>
      </c>
      <c r="Q1396" s="66" t="s">
        <v>54</v>
      </c>
      <c r="R1396" s="34" t="s">
        <v>64</v>
      </c>
      <c r="S1396" s="35" t="s">
        <v>5808</v>
      </c>
      <c r="T1396" s="36"/>
      <c r="U1396" s="37" t="s">
        <v>5806</v>
      </c>
      <c r="V1396" s="37" t="s">
        <v>606</v>
      </c>
      <c r="W1396" s="39" t="s">
        <v>5809</v>
      </c>
      <c r="X1396" s="40">
        <v>1925</v>
      </c>
      <c r="Y1396" s="41">
        <v>24640</v>
      </c>
      <c r="Z1396" s="37" t="s">
        <v>16183</v>
      </c>
      <c r="BH1396" s="85"/>
      <c r="BI1396" s="86"/>
      <c r="BJ1396" s="804"/>
      <c r="BK1396" s="805"/>
      <c r="BL1396" s="687"/>
      <c r="BM1396" s="806"/>
      <c r="BN1396" s="807"/>
      <c r="BO1396" s="808"/>
      <c r="BP1396" s="809"/>
      <c r="BQ1396" s="810"/>
    </row>
    <row r="1397" spans="1:69">
      <c r="A1397" s="20">
        <v>1</v>
      </c>
      <c r="B1397" s="20">
        <v>1</v>
      </c>
      <c r="C1397" s="21" t="s">
        <v>68</v>
      </c>
      <c r="D1397" s="22" t="s">
        <v>5810</v>
      </c>
      <c r="E1397" s="21" t="s">
        <v>5811</v>
      </c>
      <c r="F1397" s="23">
        <v>1960</v>
      </c>
      <c r="G1397" s="24">
        <v>23520</v>
      </c>
      <c r="H1397" s="25"/>
      <c r="I1397" s="26">
        <v>45476</v>
      </c>
      <c r="J1397" s="27" t="s">
        <v>923</v>
      </c>
      <c r="K1397" s="28">
        <v>4</v>
      </c>
      <c r="L1397" s="26">
        <v>45463</v>
      </c>
      <c r="M1397" s="29"/>
      <c r="N1397" s="30" t="s">
        <v>95</v>
      </c>
      <c r="O1397" s="31" t="s">
        <v>52</v>
      </c>
      <c r="P1397" s="32" t="s">
        <v>83</v>
      </c>
      <c r="Q1397" s="66" t="s">
        <v>84</v>
      </c>
      <c r="R1397" s="34" t="s">
        <v>55</v>
      </c>
      <c r="S1397" s="35" t="s">
        <v>5812</v>
      </c>
      <c r="T1397" s="36"/>
      <c r="U1397" s="37" t="s">
        <v>5810</v>
      </c>
      <c r="V1397" s="37" t="s">
        <v>5813</v>
      </c>
      <c r="W1397" s="37" t="s">
        <v>5814</v>
      </c>
      <c r="X1397" s="42">
        <v>1960</v>
      </c>
      <c r="Y1397" s="41">
        <v>24500</v>
      </c>
      <c r="Z1397" s="37" t="s">
        <v>33757</v>
      </c>
      <c r="BH1397" s="85"/>
      <c r="BI1397" s="86"/>
      <c r="BJ1397" s="804"/>
      <c r="BK1397" s="805"/>
      <c r="BL1397" s="687"/>
      <c r="BM1397" s="806"/>
      <c r="BN1397" s="807"/>
      <c r="BO1397" s="808"/>
      <c r="BP1397" s="809"/>
      <c r="BQ1397" s="810"/>
    </row>
    <row r="1398" spans="1:69">
      <c r="A1398" s="20">
        <v>1</v>
      </c>
      <c r="B1398" s="20">
        <v>2</v>
      </c>
      <c r="C1398" s="21" t="s">
        <v>68</v>
      </c>
      <c r="D1398" s="22" t="s">
        <v>5815</v>
      </c>
      <c r="E1398" s="21" t="s">
        <v>5816</v>
      </c>
      <c r="F1398" s="23">
        <v>1961</v>
      </c>
      <c r="G1398" s="24">
        <v>23532</v>
      </c>
      <c r="H1398" s="25"/>
      <c r="I1398" s="26">
        <v>45476</v>
      </c>
      <c r="J1398" s="27" t="s">
        <v>991</v>
      </c>
      <c r="K1398" s="28">
        <v>2</v>
      </c>
      <c r="L1398" s="26">
        <v>45474</v>
      </c>
      <c r="M1398" s="29"/>
      <c r="N1398" s="30" t="s">
        <v>95</v>
      </c>
      <c r="O1398" s="31" t="s">
        <v>52</v>
      </c>
      <c r="P1398" s="32" t="s">
        <v>83</v>
      </c>
      <c r="Q1398" s="33" t="s">
        <v>84</v>
      </c>
      <c r="R1398" s="34" t="s">
        <v>55</v>
      </c>
      <c r="S1398" s="35" t="s">
        <v>5817</v>
      </c>
      <c r="T1398" s="36"/>
      <c r="U1398" s="37" t="s">
        <v>5815</v>
      </c>
      <c r="V1398" s="37" t="s">
        <v>5818</v>
      </c>
      <c r="W1398" s="39" t="s">
        <v>5819</v>
      </c>
      <c r="X1398" s="40">
        <v>1960</v>
      </c>
      <c r="Y1398" s="41">
        <v>24500</v>
      </c>
      <c r="Z1398" s="37" t="s">
        <v>24155</v>
      </c>
      <c r="BH1398" s="85"/>
      <c r="BI1398" s="86"/>
      <c r="BJ1398" s="804"/>
      <c r="BK1398" s="805"/>
      <c r="BL1398" s="687"/>
      <c r="BM1398" s="806"/>
      <c r="BN1398" s="807"/>
      <c r="BO1398" s="808"/>
      <c r="BP1398" s="809"/>
      <c r="BQ1398" s="810"/>
    </row>
    <row r="1399" spans="1:69">
      <c r="A1399" s="20">
        <v>1</v>
      </c>
      <c r="B1399" s="20">
        <v>3</v>
      </c>
      <c r="C1399" s="21" t="s">
        <v>78</v>
      </c>
      <c r="D1399" s="22" t="s">
        <v>5820</v>
      </c>
      <c r="E1399" s="21" t="s">
        <v>5821</v>
      </c>
      <c r="F1399" s="23">
        <v>1916</v>
      </c>
      <c r="G1399" s="24">
        <v>22992</v>
      </c>
      <c r="H1399" s="25"/>
      <c r="I1399" s="26">
        <v>45476</v>
      </c>
      <c r="J1399" s="27" t="s">
        <v>999</v>
      </c>
      <c r="K1399" s="28">
        <v>3</v>
      </c>
      <c r="L1399" s="26">
        <v>45474</v>
      </c>
      <c r="M1399" s="29"/>
      <c r="N1399" s="30" t="s">
        <v>406</v>
      </c>
      <c r="O1399" s="31" t="s">
        <v>52</v>
      </c>
      <c r="P1399" s="32" t="s">
        <v>407</v>
      </c>
      <c r="Q1399" s="66" t="s">
        <v>84</v>
      </c>
      <c r="R1399" s="34" t="s">
        <v>55</v>
      </c>
      <c r="S1399" s="35" t="s">
        <v>5822</v>
      </c>
      <c r="T1399" s="36"/>
      <c r="U1399" s="37" t="s">
        <v>5820</v>
      </c>
      <c r="V1399" s="37" t="s">
        <v>5818</v>
      </c>
      <c r="W1399" s="37" t="s">
        <v>5823</v>
      </c>
      <c r="X1399" s="42">
        <v>1916</v>
      </c>
      <c r="Y1399" s="41">
        <v>24509.47</v>
      </c>
      <c r="Z1399" s="37" t="s">
        <v>33758</v>
      </c>
      <c r="BH1399" s="85"/>
      <c r="BI1399" s="86"/>
      <c r="BJ1399" s="804"/>
      <c r="BK1399" s="805"/>
      <c r="BL1399" s="687"/>
      <c r="BM1399" s="806"/>
      <c r="BN1399" s="807"/>
      <c r="BO1399" s="808"/>
      <c r="BP1399" s="809"/>
      <c r="BQ1399" s="810"/>
    </row>
    <row r="1400" spans="1:69" s="19" customFormat="1" ht="16.5" customHeight="1">
      <c r="A1400" s="20">
        <v>0</v>
      </c>
      <c r="B1400" s="20">
        <v>2</v>
      </c>
      <c r="C1400" s="22" t="s">
        <v>68</v>
      </c>
      <c r="D1400" s="2" t="s">
        <v>5824</v>
      </c>
      <c r="E1400" s="21" t="s">
        <v>5825</v>
      </c>
      <c r="F1400" s="23">
        <v>1917</v>
      </c>
      <c r="G1400" s="24">
        <v>23004</v>
      </c>
      <c r="H1400" s="25"/>
      <c r="I1400" s="26">
        <v>45478</v>
      </c>
      <c r="J1400" s="27" t="s">
        <v>1004</v>
      </c>
      <c r="K1400" s="28">
        <v>2</v>
      </c>
      <c r="L1400" s="26">
        <v>45474</v>
      </c>
      <c r="M1400" s="29"/>
      <c r="N1400" s="30" t="s">
        <v>95</v>
      </c>
      <c r="O1400" s="31" t="s">
        <v>52</v>
      </c>
      <c r="P1400" s="32" t="s">
        <v>83</v>
      </c>
      <c r="Q1400" s="33" t="s">
        <v>84</v>
      </c>
      <c r="R1400" s="34" t="s">
        <v>55</v>
      </c>
      <c r="S1400" s="35" t="s">
        <v>5826</v>
      </c>
      <c r="T1400" s="36"/>
      <c r="U1400" s="37" t="s">
        <v>33759</v>
      </c>
      <c r="V1400" s="37" t="s">
        <v>33135</v>
      </c>
      <c r="W1400" s="37" t="s">
        <v>24189</v>
      </c>
      <c r="X1400" s="42">
        <v>1917</v>
      </c>
      <c r="Y1400" s="41">
        <v>23962.5</v>
      </c>
      <c r="Z1400" s="37" t="s">
        <v>33760</v>
      </c>
      <c r="BH1400" s="86"/>
      <c r="BI1400" s="825"/>
      <c r="BJ1400" s="804"/>
      <c r="BK1400" s="805"/>
      <c r="BL1400" s="687"/>
      <c r="BM1400" s="806"/>
      <c r="BN1400" s="807"/>
      <c r="BO1400" s="808"/>
      <c r="BP1400" s="809"/>
      <c r="BQ1400" s="810"/>
    </row>
    <row r="1401" spans="1:69" s="19" customFormat="1" ht="33" customHeight="1">
      <c r="A1401" s="1">
        <v>0</v>
      </c>
      <c r="B1401" s="20">
        <v>1</v>
      </c>
      <c r="C1401" s="2" t="s">
        <v>68</v>
      </c>
      <c r="D1401" s="3" t="s">
        <v>5827</v>
      </c>
      <c r="E1401" s="2" t="s">
        <v>5828</v>
      </c>
      <c r="F1401" s="4">
        <v>2300</v>
      </c>
      <c r="G1401" s="5">
        <v>23000</v>
      </c>
      <c r="H1401" s="6"/>
      <c r="I1401" s="26">
        <v>45478</v>
      </c>
      <c r="J1401" s="27">
        <v>70</v>
      </c>
      <c r="K1401" s="28">
        <v>3</v>
      </c>
      <c r="L1401" s="7">
        <v>45476</v>
      </c>
      <c r="M1401" s="62"/>
      <c r="N1401" s="11" t="s">
        <v>120</v>
      </c>
      <c r="O1401" s="12" t="s">
        <v>52</v>
      </c>
      <c r="P1401" s="8" t="s">
        <v>121</v>
      </c>
      <c r="Q1401" s="66" t="s">
        <v>84</v>
      </c>
      <c r="R1401" s="13" t="s">
        <v>164</v>
      </c>
      <c r="S1401" s="14" t="s">
        <v>5829</v>
      </c>
      <c r="T1401" s="15"/>
      <c r="U1401" s="37" t="s">
        <v>31444</v>
      </c>
      <c r="V1401" s="37" t="s">
        <v>33449</v>
      </c>
      <c r="W1401" s="39" t="s">
        <v>33761</v>
      </c>
      <c r="X1401" s="40">
        <v>2300</v>
      </c>
      <c r="Y1401" s="41">
        <v>23805</v>
      </c>
      <c r="Z1401" s="37" t="s">
        <v>24155</v>
      </c>
      <c r="BH1401" s="825"/>
      <c r="BI1401" s="232"/>
      <c r="BJ1401" s="796"/>
      <c r="BK1401" s="797"/>
      <c r="BL1401" s="687"/>
      <c r="BM1401" s="799"/>
      <c r="BN1401" s="800"/>
      <c r="BO1401" s="801"/>
      <c r="BP1401" s="809"/>
      <c r="BQ1401" s="803"/>
    </row>
    <row r="1402" spans="1:69" s="19" customFormat="1" ht="16.5" customHeight="1">
      <c r="A1402" s="20">
        <v>0</v>
      </c>
      <c r="B1402" s="20">
        <v>3</v>
      </c>
      <c r="C1402" s="21" t="s">
        <v>68</v>
      </c>
      <c r="D1402" s="3" t="s">
        <v>5831</v>
      </c>
      <c r="E1402" s="21" t="s">
        <v>5832</v>
      </c>
      <c r="F1402" s="23">
        <v>2300</v>
      </c>
      <c r="G1402" s="24">
        <v>23000</v>
      </c>
      <c r="H1402" s="25"/>
      <c r="I1402" s="26">
        <v>45478</v>
      </c>
      <c r="J1402" s="27">
        <v>35</v>
      </c>
      <c r="K1402" s="28">
        <v>2</v>
      </c>
      <c r="L1402" s="26">
        <v>45477</v>
      </c>
      <c r="M1402" s="29"/>
      <c r="N1402" s="30" t="s">
        <v>120</v>
      </c>
      <c r="O1402" s="31" t="s">
        <v>52</v>
      </c>
      <c r="P1402" s="32" t="s">
        <v>121</v>
      </c>
      <c r="Q1402" s="66" t="s">
        <v>84</v>
      </c>
      <c r="R1402" s="34" t="s">
        <v>164</v>
      </c>
      <c r="S1402" s="35" t="s">
        <v>5833</v>
      </c>
      <c r="T1402" s="36"/>
      <c r="U1402" s="37" t="s">
        <v>31445</v>
      </c>
      <c r="V1402" s="37" t="s">
        <v>24184</v>
      </c>
      <c r="W1402" s="37" t="s">
        <v>33762</v>
      </c>
      <c r="X1402" s="45">
        <v>2300</v>
      </c>
      <c r="Y1402" s="46">
        <v>23805</v>
      </c>
      <c r="Z1402" s="37" t="s">
        <v>24186</v>
      </c>
      <c r="BH1402" s="85"/>
      <c r="BI1402" s="232"/>
      <c r="BJ1402" s="804"/>
      <c r="BK1402" s="805"/>
      <c r="BL1402" s="687"/>
      <c r="BM1402" s="806"/>
      <c r="BN1402" s="807"/>
      <c r="BO1402" s="808"/>
      <c r="BP1402" s="809"/>
      <c r="BQ1402" s="810"/>
    </row>
    <row r="1403" spans="1:69" s="19" customFormat="1" ht="16.5" customHeight="1">
      <c r="A1403" s="20">
        <v>0</v>
      </c>
      <c r="B1403" s="20">
        <v>4</v>
      </c>
      <c r="C1403" s="21" t="s">
        <v>68</v>
      </c>
      <c r="D1403" s="22" t="s">
        <v>5835</v>
      </c>
      <c r="E1403" s="21" t="s">
        <v>5836</v>
      </c>
      <c r="F1403" s="23">
        <v>2300</v>
      </c>
      <c r="G1403" s="5">
        <v>23000</v>
      </c>
      <c r="H1403" s="25"/>
      <c r="I1403" s="26">
        <v>45478</v>
      </c>
      <c r="J1403" s="27" t="s">
        <v>1011</v>
      </c>
      <c r="K1403" s="28">
        <v>4</v>
      </c>
      <c r="L1403" s="26">
        <v>45477</v>
      </c>
      <c r="M1403" s="29"/>
      <c r="N1403" s="11" t="s">
        <v>120</v>
      </c>
      <c r="O1403" s="31" t="s">
        <v>52</v>
      </c>
      <c r="P1403" s="32" t="s">
        <v>121</v>
      </c>
      <c r="Q1403" s="66" t="s">
        <v>84</v>
      </c>
      <c r="R1403" s="34" t="s">
        <v>164</v>
      </c>
      <c r="S1403" s="35" t="s">
        <v>5837</v>
      </c>
      <c r="T1403" s="36"/>
      <c r="U1403" s="37" t="s">
        <v>31446</v>
      </c>
      <c r="V1403" s="38" t="s">
        <v>33763</v>
      </c>
      <c r="W1403" s="39" t="s">
        <v>31447</v>
      </c>
      <c r="X1403" s="40">
        <v>2300</v>
      </c>
      <c r="Y1403" s="41">
        <v>23805</v>
      </c>
      <c r="Z1403" s="37" t="s">
        <v>33764</v>
      </c>
      <c r="BH1403" s="85"/>
      <c r="BI1403" s="86"/>
      <c r="BJ1403" s="804"/>
      <c r="BK1403" s="805"/>
      <c r="BL1403" s="687"/>
      <c r="BM1403" s="799"/>
      <c r="BN1403" s="807"/>
      <c r="BO1403" s="808"/>
      <c r="BP1403" s="809"/>
      <c r="BQ1403" s="810"/>
    </row>
    <row r="1404" spans="1:69">
      <c r="A1404" s="20">
        <v>1</v>
      </c>
      <c r="B1404" s="20">
        <v>4</v>
      </c>
      <c r="C1404" s="2" t="s">
        <v>48</v>
      </c>
      <c r="D1404" s="22" t="s">
        <v>5838</v>
      </c>
      <c r="E1404" s="2" t="s">
        <v>5839</v>
      </c>
      <c r="F1404" s="4">
        <v>1985</v>
      </c>
      <c r="G1404" s="5">
        <v>23820</v>
      </c>
      <c r="H1404" s="6" t="s">
        <v>168</v>
      </c>
      <c r="I1404" s="26">
        <v>45482</v>
      </c>
      <c r="J1404" s="43" t="s">
        <v>2320</v>
      </c>
      <c r="K1404" s="28">
        <v>2</v>
      </c>
      <c r="L1404" s="7">
        <v>45472</v>
      </c>
      <c r="M1404" s="44"/>
      <c r="N1404" s="11" t="s">
        <v>169</v>
      </c>
      <c r="O1404" s="12" t="s">
        <v>52</v>
      </c>
      <c r="P1404" s="8" t="s">
        <v>186</v>
      </c>
      <c r="Q1404" s="66" t="s">
        <v>54</v>
      </c>
      <c r="R1404" s="13" t="s">
        <v>55</v>
      </c>
      <c r="S1404" s="14" t="s">
        <v>5726</v>
      </c>
      <c r="T1404" s="15"/>
      <c r="U1404" s="37" t="s">
        <v>5838</v>
      </c>
      <c r="V1404" s="38" t="s">
        <v>4902</v>
      </c>
      <c r="W1404" s="39" t="s">
        <v>5840</v>
      </c>
      <c r="X1404" s="40">
        <v>1985</v>
      </c>
      <c r="Y1404" s="41">
        <v>24796.62</v>
      </c>
      <c r="Z1404" s="37" t="s">
        <v>24200</v>
      </c>
      <c r="BH1404" s="825"/>
      <c r="BI1404" s="86"/>
      <c r="BJ1404" s="796"/>
      <c r="BK1404" s="797"/>
      <c r="BL1404" s="687"/>
      <c r="BM1404" s="799"/>
      <c r="BN1404" s="800"/>
      <c r="BO1404" s="801"/>
      <c r="BP1404" s="809"/>
      <c r="BQ1404" s="803"/>
    </row>
    <row r="1405" spans="1:69">
      <c r="A1405" s="1">
        <v>1</v>
      </c>
      <c r="B1405" s="20">
        <v>12</v>
      </c>
      <c r="C1405" s="2" t="s">
        <v>48</v>
      </c>
      <c r="D1405" s="3" t="s">
        <v>5841</v>
      </c>
      <c r="E1405" s="2" t="s">
        <v>5842</v>
      </c>
      <c r="F1405" s="4">
        <v>1980</v>
      </c>
      <c r="G1405" s="5">
        <v>23760</v>
      </c>
      <c r="H1405" s="6" t="s">
        <v>51</v>
      </c>
      <c r="I1405" s="26">
        <v>45482</v>
      </c>
      <c r="J1405" s="27" t="s">
        <v>2430</v>
      </c>
      <c r="K1405" s="9">
        <v>3</v>
      </c>
      <c r="L1405" s="26">
        <v>45476</v>
      </c>
      <c r="M1405" s="10"/>
      <c r="N1405" s="11" t="s">
        <v>312</v>
      </c>
      <c r="O1405" s="31" t="s">
        <v>52</v>
      </c>
      <c r="P1405" s="32" t="s">
        <v>186</v>
      </c>
      <c r="Q1405" s="49" t="s">
        <v>54</v>
      </c>
      <c r="R1405" s="34" t="s">
        <v>55</v>
      </c>
      <c r="S1405" s="34" t="s">
        <v>5843</v>
      </c>
      <c r="T1405" s="15"/>
      <c r="U1405" s="37" t="s">
        <v>5841</v>
      </c>
      <c r="V1405" s="38" t="s">
        <v>4902</v>
      </c>
      <c r="W1405" s="37" t="s">
        <v>5844</v>
      </c>
      <c r="X1405" s="42">
        <v>1980</v>
      </c>
      <c r="Y1405" s="41">
        <v>24948</v>
      </c>
      <c r="Z1405" s="37" t="s">
        <v>24200</v>
      </c>
      <c r="BH1405" s="825"/>
      <c r="BI1405" s="232"/>
      <c r="BJ1405" s="796"/>
      <c r="BK1405" s="797"/>
      <c r="BL1405" s="687"/>
      <c r="BM1405" s="799"/>
      <c r="BN1405" s="807"/>
      <c r="BO1405" s="808"/>
      <c r="BP1405" s="802"/>
      <c r="BQ1405" s="810"/>
    </row>
    <row r="1406" spans="1:69">
      <c r="A1406" s="20">
        <v>1</v>
      </c>
      <c r="B1406" s="20">
        <v>37</v>
      </c>
      <c r="C1406" s="21" t="s">
        <v>48</v>
      </c>
      <c r="D1406" s="22" t="s">
        <v>5845</v>
      </c>
      <c r="E1406" s="21" t="s">
        <v>5846</v>
      </c>
      <c r="F1406" s="23">
        <v>1980</v>
      </c>
      <c r="G1406" s="24">
        <v>23760</v>
      </c>
      <c r="H1406" s="25" t="s">
        <v>51</v>
      </c>
      <c r="I1406" s="26">
        <v>45482</v>
      </c>
      <c r="J1406" s="27" t="s">
        <v>1031</v>
      </c>
      <c r="K1406" s="28">
        <v>4</v>
      </c>
      <c r="L1406" s="26">
        <v>45480</v>
      </c>
      <c r="M1406" s="29"/>
      <c r="N1406" s="30" t="s">
        <v>181</v>
      </c>
      <c r="O1406" s="31" t="s">
        <v>52</v>
      </c>
      <c r="P1406" s="32" t="s">
        <v>186</v>
      </c>
      <c r="Q1406" s="66" t="s">
        <v>54</v>
      </c>
      <c r="R1406" s="34" t="s">
        <v>55</v>
      </c>
      <c r="S1406" s="35" t="s">
        <v>5847</v>
      </c>
      <c r="T1406" s="36"/>
      <c r="U1406" s="37" t="s">
        <v>5845</v>
      </c>
      <c r="V1406" s="38" t="s">
        <v>4902</v>
      </c>
      <c r="W1406" s="37" t="s">
        <v>5848</v>
      </c>
      <c r="X1406" s="42">
        <v>1980</v>
      </c>
      <c r="Y1406" s="41">
        <v>24948</v>
      </c>
      <c r="Z1406" s="37" t="s">
        <v>24200</v>
      </c>
      <c r="BH1406" s="85"/>
      <c r="BI1406" s="86"/>
      <c r="BJ1406" s="804"/>
      <c r="BK1406" s="805"/>
      <c r="BL1406" s="687"/>
      <c r="BM1406" s="806"/>
      <c r="BN1406" s="807"/>
      <c r="BO1406" s="808"/>
      <c r="BP1406" s="809"/>
      <c r="BQ1406" s="810"/>
    </row>
    <row r="1407" spans="1:69">
      <c r="A1407" s="20">
        <v>2</v>
      </c>
      <c r="B1407" s="20">
        <v>8</v>
      </c>
      <c r="C1407" s="21" t="s">
        <v>68</v>
      </c>
      <c r="D1407" s="22" t="s">
        <v>5849</v>
      </c>
      <c r="E1407" s="21" t="s">
        <v>5850</v>
      </c>
      <c r="F1407" s="23">
        <v>1958</v>
      </c>
      <c r="G1407" s="24">
        <v>23496</v>
      </c>
      <c r="H1407" s="25"/>
      <c r="I1407" s="26">
        <v>45482</v>
      </c>
      <c r="J1407" s="43" t="s">
        <v>2443</v>
      </c>
      <c r="K1407" s="28">
        <v>2</v>
      </c>
      <c r="L1407" s="26">
        <v>45476</v>
      </c>
      <c r="M1407" s="29" t="s">
        <v>72</v>
      </c>
      <c r="N1407" s="30" t="s">
        <v>73</v>
      </c>
      <c r="O1407" s="31" t="s">
        <v>52</v>
      </c>
      <c r="P1407" s="32" t="s">
        <v>74</v>
      </c>
      <c r="Q1407" s="66" t="s">
        <v>54</v>
      </c>
      <c r="R1407" s="34" t="s">
        <v>55</v>
      </c>
      <c r="S1407" s="35" t="s">
        <v>5851</v>
      </c>
      <c r="T1407" s="36"/>
      <c r="U1407" s="37" t="s">
        <v>5849</v>
      </c>
      <c r="V1407" s="37" t="s">
        <v>4902</v>
      </c>
      <c r="W1407" s="37" t="s">
        <v>5852</v>
      </c>
      <c r="X1407" s="42">
        <v>1958</v>
      </c>
      <c r="Y1407" s="41">
        <v>24728.77</v>
      </c>
      <c r="Z1407" s="37" t="s">
        <v>33765</v>
      </c>
      <c r="BH1407" s="85"/>
      <c r="BI1407" s="86"/>
      <c r="BJ1407" s="804"/>
      <c r="BK1407" s="805"/>
      <c r="BL1407" s="687"/>
      <c r="BM1407" s="806"/>
      <c r="BN1407" s="807"/>
      <c r="BO1407" s="808"/>
      <c r="BP1407" s="809"/>
      <c r="BQ1407" s="810"/>
    </row>
    <row r="1408" spans="1:69">
      <c r="A1408" s="20">
        <v>3</v>
      </c>
      <c r="B1408" s="20">
        <v>13</v>
      </c>
      <c r="C1408" s="21" t="s">
        <v>78</v>
      </c>
      <c r="D1408" s="22" t="s">
        <v>5853</v>
      </c>
      <c r="E1408" s="21" t="s">
        <v>5854</v>
      </c>
      <c r="F1408" s="23">
        <v>1958</v>
      </c>
      <c r="G1408" s="5">
        <v>23496</v>
      </c>
      <c r="H1408" s="25"/>
      <c r="I1408" s="7">
        <v>45482</v>
      </c>
      <c r="J1408" s="43" t="s">
        <v>1038</v>
      </c>
      <c r="K1408" s="28">
        <v>3</v>
      </c>
      <c r="L1408" s="26">
        <v>45480</v>
      </c>
      <c r="M1408" s="29" t="s">
        <v>176</v>
      </c>
      <c r="N1408" s="30" t="s">
        <v>173</v>
      </c>
      <c r="O1408" s="31" t="s">
        <v>52</v>
      </c>
      <c r="P1408" s="32" t="s">
        <v>74</v>
      </c>
      <c r="Q1408" s="66" t="s">
        <v>54</v>
      </c>
      <c r="R1408" s="34" t="s">
        <v>55</v>
      </c>
      <c r="S1408" s="35" t="s">
        <v>5855</v>
      </c>
      <c r="T1408" s="36"/>
      <c r="U1408" s="37" t="s">
        <v>5853</v>
      </c>
      <c r="V1408" s="37" t="s">
        <v>5856</v>
      </c>
      <c r="W1408" s="37" t="s">
        <v>5857</v>
      </c>
      <c r="X1408" s="42">
        <v>1958</v>
      </c>
      <c r="Y1408" s="41">
        <v>24553.32</v>
      </c>
      <c r="Z1408" s="37" t="s">
        <v>24200</v>
      </c>
      <c r="BH1408" s="85"/>
      <c r="BI1408" s="86"/>
      <c r="BJ1408" s="804"/>
      <c r="BK1408" s="805"/>
      <c r="BL1408" s="688"/>
      <c r="BM1408" s="806"/>
      <c r="BN1408" s="807"/>
      <c r="BO1408" s="808"/>
      <c r="BP1408" s="809"/>
      <c r="BQ1408" s="810"/>
    </row>
    <row r="1409" spans="1:69">
      <c r="A1409" s="20">
        <v>3</v>
      </c>
      <c r="B1409" s="20">
        <v>14</v>
      </c>
      <c r="C1409" s="21" t="s">
        <v>78</v>
      </c>
      <c r="D1409" s="3" t="s">
        <v>5858</v>
      </c>
      <c r="E1409" s="21" t="s">
        <v>5859</v>
      </c>
      <c r="F1409" s="23">
        <v>1941</v>
      </c>
      <c r="G1409" s="24">
        <v>23292</v>
      </c>
      <c r="H1409" s="25"/>
      <c r="I1409" s="26">
        <v>45482</v>
      </c>
      <c r="J1409" s="27">
        <v>58</v>
      </c>
      <c r="K1409" s="28">
        <v>2</v>
      </c>
      <c r="L1409" s="26">
        <v>45480</v>
      </c>
      <c r="M1409" s="29" t="s">
        <v>176</v>
      </c>
      <c r="N1409" s="30" t="s">
        <v>288</v>
      </c>
      <c r="O1409" s="31" t="s">
        <v>52</v>
      </c>
      <c r="P1409" s="32" t="s">
        <v>74</v>
      </c>
      <c r="Q1409" s="66" t="s">
        <v>54</v>
      </c>
      <c r="R1409" s="34" t="s">
        <v>55</v>
      </c>
      <c r="S1409" s="35" t="s">
        <v>5860</v>
      </c>
      <c r="T1409" s="36"/>
      <c r="U1409" s="37" t="s">
        <v>5858</v>
      </c>
      <c r="V1409" s="37" t="s">
        <v>5856</v>
      </c>
      <c r="W1409" s="37" t="s">
        <v>5861</v>
      </c>
      <c r="X1409" s="42">
        <v>1941</v>
      </c>
      <c r="Y1409" s="41">
        <v>24302.45</v>
      </c>
      <c r="Z1409" s="37" t="s">
        <v>24200</v>
      </c>
      <c r="BH1409" s="85"/>
      <c r="BI1409" s="232"/>
      <c r="BJ1409" s="804"/>
      <c r="BK1409" s="805"/>
      <c r="BL1409" s="687"/>
      <c r="BM1409" s="806"/>
      <c r="BN1409" s="807"/>
      <c r="BO1409" s="808"/>
      <c r="BP1409" s="809"/>
      <c r="BQ1409" s="810"/>
    </row>
    <row r="1410" spans="1:69" ht="33.75">
      <c r="A1410" s="20">
        <v>0</v>
      </c>
      <c r="B1410" s="20">
        <v>1</v>
      </c>
      <c r="C1410" s="21" t="s">
        <v>59</v>
      </c>
      <c r="D1410" s="22" t="s">
        <v>5863</v>
      </c>
      <c r="E1410" s="21" t="s">
        <v>5864</v>
      </c>
      <c r="F1410" s="23">
        <v>1830</v>
      </c>
      <c r="G1410" s="24">
        <v>21960</v>
      </c>
      <c r="H1410" s="25"/>
      <c r="I1410" s="26">
        <v>45484</v>
      </c>
      <c r="J1410" s="27">
        <v>59</v>
      </c>
      <c r="K1410" s="28">
        <v>2</v>
      </c>
      <c r="L1410" s="26">
        <v>45482</v>
      </c>
      <c r="M1410" s="29"/>
      <c r="N1410" s="30" t="s">
        <v>33254</v>
      </c>
      <c r="O1410" s="31" t="s">
        <v>52</v>
      </c>
      <c r="P1410" s="32" t="s">
        <v>63</v>
      </c>
      <c r="Q1410" s="66" t="s">
        <v>54</v>
      </c>
      <c r="R1410" s="34" t="s">
        <v>64</v>
      </c>
      <c r="S1410" s="35" t="s">
        <v>31448</v>
      </c>
      <c r="T1410" s="36"/>
      <c r="U1410" s="37" t="s">
        <v>33766</v>
      </c>
      <c r="V1410" s="38" t="s">
        <v>31449</v>
      </c>
      <c r="W1410" s="39" t="s">
        <v>33767</v>
      </c>
      <c r="X1410" s="40">
        <v>1830</v>
      </c>
      <c r="Y1410" s="41">
        <v>23424</v>
      </c>
      <c r="Z1410" s="37" t="s">
        <v>33768</v>
      </c>
      <c r="BH1410" s="85"/>
      <c r="BI1410" s="86"/>
      <c r="BJ1410" s="804"/>
      <c r="BK1410" s="805"/>
      <c r="BL1410" s="687"/>
      <c r="BM1410" s="806"/>
      <c r="BN1410" s="807"/>
      <c r="BO1410" s="808"/>
      <c r="BP1410" s="809"/>
      <c r="BQ1410" s="810"/>
    </row>
    <row r="1411" spans="1:69">
      <c r="A1411" s="20">
        <v>0</v>
      </c>
      <c r="B1411" s="20">
        <v>2</v>
      </c>
      <c r="C1411" s="21" t="s">
        <v>48</v>
      </c>
      <c r="D1411" s="22" t="s">
        <v>5865</v>
      </c>
      <c r="E1411" s="21" t="s">
        <v>5866</v>
      </c>
      <c r="F1411" s="23">
        <v>1980</v>
      </c>
      <c r="G1411" s="24">
        <v>23760</v>
      </c>
      <c r="H1411" s="25" t="s">
        <v>51</v>
      </c>
      <c r="I1411" s="26">
        <v>45484</v>
      </c>
      <c r="J1411" s="27" t="s">
        <v>1075</v>
      </c>
      <c r="K1411" s="28">
        <v>3</v>
      </c>
      <c r="L1411" s="26">
        <v>45482</v>
      </c>
      <c r="M1411" s="29"/>
      <c r="N1411" s="30" t="s">
        <v>169</v>
      </c>
      <c r="O1411" s="31" t="s">
        <v>52</v>
      </c>
      <c r="P1411" s="32" t="s">
        <v>53</v>
      </c>
      <c r="Q1411" s="66" t="s">
        <v>54</v>
      </c>
      <c r="R1411" s="34" t="s">
        <v>55</v>
      </c>
      <c r="S1411" s="35" t="s">
        <v>5867</v>
      </c>
      <c r="T1411" s="36"/>
      <c r="U1411" s="37" t="s">
        <v>31450</v>
      </c>
      <c r="V1411" s="38" t="s">
        <v>31451</v>
      </c>
      <c r="W1411" s="37" t="s">
        <v>33769</v>
      </c>
      <c r="X1411" s="42">
        <v>1980</v>
      </c>
      <c r="Y1411" s="41">
        <v>24948</v>
      </c>
      <c r="Z1411" s="37" t="s">
        <v>33770</v>
      </c>
      <c r="BH1411" s="85"/>
      <c r="BI1411" s="86"/>
      <c r="BJ1411" s="804"/>
      <c r="BK1411" s="805"/>
      <c r="BL1411" s="687"/>
      <c r="BM1411" s="806"/>
      <c r="BN1411" s="807"/>
      <c r="BO1411" s="808"/>
      <c r="BP1411" s="809"/>
      <c r="BQ1411" s="810"/>
    </row>
    <row r="1412" spans="1:69" ht="22.5">
      <c r="A1412" s="20">
        <v>1</v>
      </c>
      <c r="B1412" s="20">
        <v>9</v>
      </c>
      <c r="C1412" s="21" t="s">
        <v>5794</v>
      </c>
      <c r="D1412" s="22" t="s">
        <v>5868</v>
      </c>
      <c r="E1412" s="21" t="s">
        <v>5869</v>
      </c>
      <c r="F1412" s="23">
        <v>5000</v>
      </c>
      <c r="G1412" s="24">
        <v>13608</v>
      </c>
      <c r="H1412" s="25"/>
      <c r="I1412" s="26">
        <v>45485</v>
      </c>
      <c r="J1412" s="27" t="s">
        <v>1087</v>
      </c>
      <c r="K1412" s="28">
        <v>2</v>
      </c>
      <c r="L1412" s="26">
        <v>45483</v>
      </c>
      <c r="M1412" s="29"/>
      <c r="N1412" s="30" t="s">
        <v>5870</v>
      </c>
      <c r="O1412" s="12" t="s">
        <v>33771</v>
      </c>
      <c r="P1412" s="32" t="s">
        <v>5871</v>
      </c>
      <c r="Q1412" s="66"/>
      <c r="R1412" s="34" t="s">
        <v>2203</v>
      </c>
      <c r="S1412" s="35" t="s">
        <v>5872</v>
      </c>
      <c r="T1412" s="36"/>
      <c r="U1412" s="37" t="s">
        <v>33772</v>
      </c>
      <c r="V1412" s="38" t="s">
        <v>31452</v>
      </c>
      <c r="W1412" s="39" t="s">
        <v>30834</v>
      </c>
      <c r="X1412" s="40">
        <v>5000</v>
      </c>
      <c r="Y1412" s="41">
        <v>15785.18</v>
      </c>
      <c r="Z1412" s="37" t="s">
        <v>24211</v>
      </c>
      <c r="BH1412" s="85"/>
      <c r="BI1412" s="86"/>
      <c r="BJ1412" s="804"/>
      <c r="BK1412" s="805"/>
      <c r="BL1412" s="687"/>
      <c r="BM1412" s="806"/>
      <c r="BN1412" s="800"/>
      <c r="BO1412" s="808"/>
      <c r="BP1412" s="809"/>
      <c r="BQ1412" s="810"/>
    </row>
    <row r="1413" spans="1:69">
      <c r="A1413" s="20">
        <v>2</v>
      </c>
      <c r="B1413" s="20">
        <v>1</v>
      </c>
      <c r="C1413" s="21" t="s">
        <v>48</v>
      </c>
      <c r="D1413" s="22" t="s">
        <v>5873</v>
      </c>
      <c r="E1413" s="2" t="s">
        <v>5874</v>
      </c>
      <c r="F1413" s="4">
        <v>1980</v>
      </c>
      <c r="G1413" s="5">
        <v>23760</v>
      </c>
      <c r="H1413" s="6" t="s">
        <v>168</v>
      </c>
      <c r="I1413" s="26">
        <v>45485</v>
      </c>
      <c r="J1413" s="43" t="s">
        <v>2572</v>
      </c>
      <c r="K1413" s="28">
        <v>4</v>
      </c>
      <c r="L1413" s="7">
        <v>45483</v>
      </c>
      <c r="M1413" s="44"/>
      <c r="N1413" s="11" t="s">
        <v>31453</v>
      </c>
      <c r="O1413" s="31" t="s">
        <v>52</v>
      </c>
      <c r="P1413" s="8" t="s">
        <v>33223</v>
      </c>
      <c r="Q1413" s="66" t="s">
        <v>54</v>
      </c>
      <c r="R1413" s="34" t="s">
        <v>55</v>
      </c>
      <c r="S1413" s="14" t="s">
        <v>31454</v>
      </c>
      <c r="T1413" s="15"/>
      <c r="U1413" s="37" t="s">
        <v>33773</v>
      </c>
      <c r="V1413" s="37" t="s">
        <v>33774</v>
      </c>
      <c r="W1413" s="37" t="s">
        <v>33775</v>
      </c>
      <c r="X1413" s="42">
        <v>1980</v>
      </c>
      <c r="Y1413" s="41">
        <v>24948</v>
      </c>
      <c r="Z1413" s="37" t="s">
        <v>24211</v>
      </c>
      <c r="BH1413" s="85"/>
      <c r="BI1413" s="86"/>
      <c r="BJ1413" s="796"/>
      <c r="BK1413" s="797"/>
      <c r="BL1413" s="687"/>
      <c r="BM1413" s="799"/>
      <c r="BN1413" s="807"/>
      <c r="BO1413" s="801"/>
      <c r="BP1413" s="809"/>
      <c r="BQ1413" s="810"/>
    </row>
    <row r="1414" spans="1:69">
      <c r="A1414" s="20">
        <v>3</v>
      </c>
      <c r="B1414" s="20">
        <v>2</v>
      </c>
      <c r="C1414" s="22" t="s">
        <v>68</v>
      </c>
      <c r="D1414" s="2" t="s">
        <v>5875</v>
      </c>
      <c r="E1414" s="21" t="s">
        <v>5876</v>
      </c>
      <c r="F1414" s="23">
        <v>1917</v>
      </c>
      <c r="G1414" s="24">
        <v>23004</v>
      </c>
      <c r="H1414" s="25"/>
      <c r="I1414" s="26">
        <v>45485</v>
      </c>
      <c r="J1414" s="27">
        <v>81</v>
      </c>
      <c r="K1414" s="28">
        <v>3</v>
      </c>
      <c r="L1414" s="26">
        <v>45484</v>
      </c>
      <c r="M1414" s="29"/>
      <c r="N1414" s="30" t="s">
        <v>95</v>
      </c>
      <c r="O1414" s="31" t="s">
        <v>52</v>
      </c>
      <c r="P1414" s="32" t="s">
        <v>83</v>
      </c>
      <c r="Q1414" s="66" t="s">
        <v>84</v>
      </c>
      <c r="R1414" s="34" t="s">
        <v>55</v>
      </c>
      <c r="S1414" s="35" t="s">
        <v>5877</v>
      </c>
      <c r="T1414" s="36"/>
      <c r="U1414" s="37" t="s">
        <v>24209</v>
      </c>
      <c r="V1414" s="37" t="s">
        <v>33776</v>
      </c>
      <c r="W1414" s="37" t="s">
        <v>33777</v>
      </c>
      <c r="X1414" s="42">
        <v>1917</v>
      </c>
      <c r="Y1414" s="41">
        <v>23962.5</v>
      </c>
      <c r="Z1414" s="37" t="s">
        <v>24211</v>
      </c>
      <c r="BH1414" s="86"/>
      <c r="BI1414" s="825"/>
      <c r="BJ1414" s="804"/>
      <c r="BK1414" s="805"/>
      <c r="BL1414" s="687"/>
      <c r="BM1414" s="806"/>
      <c r="BN1414" s="807"/>
      <c r="BO1414" s="808"/>
      <c r="BP1414" s="809"/>
      <c r="BQ1414" s="810"/>
    </row>
    <row r="1415" spans="1:69">
      <c r="A1415" s="20">
        <v>3</v>
      </c>
      <c r="B1415" s="20">
        <v>3</v>
      </c>
      <c r="C1415" s="21" t="s">
        <v>68</v>
      </c>
      <c r="D1415" s="22" t="s">
        <v>5878</v>
      </c>
      <c r="E1415" s="21" t="s">
        <v>5879</v>
      </c>
      <c r="F1415" s="23">
        <v>1917</v>
      </c>
      <c r="G1415" s="24">
        <v>23004</v>
      </c>
      <c r="H1415" s="25"/>
      <c r="I1415" s="26">
        <v>45485</v>
      </c>
      <c r="J1415" s="27">
        <v>119</v>
      </c>
      <c r="K1415" s="28">
        <v>4</v>
      </c>
      <c r="L1415" s="26">
        <v>45484</v>
      </c>
      <c r="M1415" s="29"/>
      <c r="N1415" s="30" t="s">
        <v>95</v>
      </c>
      <c r="O1415" s="31" t="s">
        <v>52</v>
      </c>
      <c r="P1415" s="32" t="s">
        <v>83</v>
      </c>
      <c r="Q1415" s="66" t="s">
        <v>84</v>
      </c>
      <c r="R1415" s="34" t="s">
        <v>55</v>
      </c>
      <c r="S1415" s="35" t="s">
        <v>5880</v>
      </c>
      <c r="T1415" s="36"/>
      <c r="U1415" s="37" t="s">
        <v>24212</v>
      </c>
      <c r="V1415" s="37" t="s">
        <v>33776</v>
      </c>
      <c r="W1415" s="37" t="s">
        <v>24213</v>
      </c>
      <c r="X1415" s="42">
        <v>1917</v>
      </c>
      <c r="Y1415" s="41">
        <v>23962.5</v>
      </c>
      <c r="Z1415" s="37" t="s">
        <v>33778</v>
      </c>
      <c r="BH1415" s="85"/>
      <c r="BI1415" s="86"/>
      <c r="BJ1415" s="804"/>
      <c r="BK1415" s="805"/>
      <c r="BL1415" s="687"/>
      <c r="BM1415" s="806"/>
      <c r="BN1415" s="807"/>
      <c r="BO1415" s="808"/>
      <c r="BP1415" s="809"/>
      <c r="BQ1415" s="810"/>
    </row>
    <row r="1416" spans="1:69">
      <c r="A1416" s="20">
        <v>4</v>
      </c>
      <c r="B1416" s="20">
        <v>4</v>
      </c>
      <c r="C1416" s="21" t="s">
        <v>126</v>
      </c>
      <c r="D1416" s="22" t="s">
        <v>5881</v>
      </c>
      <c r="E1416" s="21" t="s">
        <v>5882</v>
      </c>
      <c r="F1416" s="23">
        <v>1960</v>
      </c>
      <c r="G1416" s="24">
        <v>23520</v>
      </c>
      <c r="H1416" s="25"/>
      <c r="I1416" s="26">
        <v>45485</v>
      </c>
      <c r="J1416" s="824" t="s">
        <v>1065</v>
      </c>
      <c r="K1416" s="28">
        <v>3</v>
      </c>
      <c r="L1416" s="26">
        <v>45484</v>
      </c>
      <c r="M1416" s="29"/>
      <c r="N1416" s="30" t="s">
        <v>82</v>
      </c>
      <c r="O1416" s="31" t="s">
        <v>52</v>
      </c>
      <c r="P1416" s="32" t="s">
        <v>83</v>
      </c>
      <c r="Q1416" s="66" t="s">
        <v>84</v>
      </c>
      <c r="R1416" s="34" t="s">
        <v>55</v>
      </c>
      <c r="S1416" s="35" t="s">
        <v>5883</v>
      </c>
      <c r="T1416" s="36"/>
      <c r="U1416" s="37" t="s">
        <v>31456</v>
      </c>
      <c r="V1416" s="37" t="s">
        <v>31455</v>
      </c>
      <c r="W1416" s="37" t="s">
        <v>31457</v>
      </c>
      <c r="X1416" s="42">
        <v>1960</v>
      </c>
      <c r="Y1416" s="41">
        <v>24500</v>
      </c>
      <c r="Z1416" s="37" t="s">
        <v>33779</v>
      </c>
      <c r="BH1416" s="85"/>
      <c r="BI1416" s="86"/>
      <c r="BJ1416" s="804"/>
      <c r="BK1416" s="805"/>
      <c r="BL1416" s="687"/>
      <c r="BM1416" s="806"/>
      <c r="BN1416" s="807"/>
      <c r="BO1416" s="808"/>
      <c r="BP1416" s="809"/>
      <c r="BQ1416" s="810"/>
    </row>
    <row r="1417" spans="1:69">
      <c r="A1417" s="20">
        <v>4</v>
      </c>
      <c r="B1417" s="20">
        <v>5</v>
      </c>
      <c r="C1417" s="21" t="s">
        <v>126</v>
      </c>
      <c r="D1417" s="22" t="s">
        <v>5884</v>
      </c>
      <c r="E1417" s="21" t="s">
        <v>5885</v>
      </c>
      <c r="F1417" s="23">
        <v>1568</v>
      </c>
      <c r="G1417" s="24">
        <v>23520</v>
      </c>
      <c r="H1417" s="25"/>
      <c r="I1417" s="26">
        <v>45485</v>
      </c>
      <c r="J1417" s="27" t="s">
        <v>1069</v>
      </c>
      <c r="K1417" s="28">
        <v>4</v>
      </c>
      <c r="L1417" s="26">
        <v>45484</v>
      </c>
      <c r="M1417" s="29"/>
      <c r="N1417" s="30" t="s">
        <v>95</v>
      </c>
      <c r="O1417" s="31" t="s">
        <v>52</v>
      </c>
      <c r="P1417" s="32" t="s">
        <v>112</v>
      </c>
      <c r="Q1417" s="66" t="s">
        <v>84</v>
      </c>
      <c r="R1417" s="34" t="s">
        <v>55</v>
      </c>
      <c r="S1417" s="35" t="s">
        <v>5886</v>
      </c>
      <c r="T1417" s="36"/>
      <c r="U1417" s="37" t="s">
        <v>33780</v>
      </c>
      <c r="V1417" s="37" t="s">
        <v>31455</v>
      </c>
      <c r="W1417" s="37" t="s">
        <v>33781</v>
      </c>
      <c r="X1417" s="42">
        <v>1568</v>
      </c>
      <c r="Y1417" s="41">
        <v>24304</v>
      </c>
      <c r="Z1417" s="37" t="s">
        <v>30426</v>
      </c>
      <c r="BH1417" s="85"/>
      <c r="BI1417" s="86"/>
      <c r="BJ1417" s="804"/>
      <c r="BK1417" s="805"/>
      <c r="BL1417" s="687"/>
      <c r="BM1417" s="806"/>
      <c r="BN1417" s="807"/>
      <c r="BO1417" s="808"/>
      <c r="BP1417" s="809"/>
      <c r="BQ1417" s="810"/>
    </row>
    <row r="1418" spans="1:69">
      <c r="A1418" s="20">
        <v>1</v>
      </c>
      <c r="B1418" s="20">
        <v>1</v>
      </c>
      <c r="C1418" s="22" t="s">
        <v>130</v>
      </c>
      <c r="D1418" s="2" t="s">
        <v>5887</v>
      </c>
      <c r="E1418" s="21" t="s">
        <v>5888</v>
      </c>
      <c r="F1418" s="23">
        <v>1960</v>
      </c>
      <c r="G1418" s="24">
        <v>23520</v>
      </c>
      <c r="H1418" s="25"/>
      <c r="I1418" s="26">
        <v>45488</v>
      </c>
      <c r="J1418" s="27" t="s">
        <v>1102</v>
      </c>
      <c r="K1418" s="28">
        <v>4</v>
      </c>
      <c r="L1418" s="26">
        <v>45485</v>
      </c>
      <c r="M1418" s="29"/>
      <c r="N1418" s="30" t="s">
        <v>82</v>
      </c>
      <c r="O1418" s="31" t="s">
        <v>52</v>
      </c>
      <c r="P1418" s="32" t="s">
        <v>83</v>
      </c>
      <c r="Q1418" s="66" t="s">
        <v>84</v>
      </c>
      <c r="R1418" s="34" t="s">
        <v>55</v>
      </c>
      <c r="S1418" s="35" t="s">
        <v>5889</v>
      </c>
      <c r="T1418" s="36"/>
      <c r="U1418" s="37" t="s">
        <v>33782</v>
      </c>
      <c r="V1418" s="37" t="s">
        <v>33783</v>
      </c>
      <c r="W1418" s="37" t="s">
        <v>24225</v>
      </c>
      <c r="X1418" s="42">
        <v>1960</v>
      </c>
      <c r="Y1418" s="41">
        <v>24500</v>
      </c>
      <c r="Z1418" s="37" t="s">
        <v>24221</v>
      </c>
      <c r="BH1418" s="86"/>
      <c r="BI1418" s="825"/>
      <c r="BJ1418" s="804"/>
      <c r="BK1418" s="805"/>
      <c r="BL1418" s="687"/>
      <c r="BM1418" s="806"/>
      <c r="BN1418" s="807"/>
      <c r="BO1418" s="808"/>
      <c r="BP1418" s="809"/>
      <c r="BQ1418" s="810"/>
    </row>
    <row r="1419" spans="1:69">
      <c r="A1419" s="20">
        <v>1</v>
      </c>
      <c r="B1419" s="20">
        <v>2</v>
      </c>
      <c r="C1419" s="21" t="s">
        <v>145</v>
      </c>
      <c r="D1419" s="22" t="s">
        <v>5890</v>
      </c>
      <c r="E1419" s="21" t="s">
        <v>5891</v>
      </c>
      <c r="F1419" s="23">
        <v>1980</v>
      </c>
      <c r="G1419" s="24">
        <v>23760</v>
      </c>
      <c r="H1419" s="25" t="s">
        <v>168</v>
      </c>
      <c r="I1419" s="26">
        <v>45488</v>
      </c>
      <c r="J1419" s="27" t="s">
        <v>1164</v>
      </c>
      <c r="K1419" s="28">
        <v>3</v>
      </c>
      <c r="L1419" s="26">
        <v>45487</v>
      </c>
      <c r="M1419" s="29"/>
      <c r="N1419" s="30" t="s">
        <v>312</v>
      </c>
      <c r="O1419" s="31" t="s">
        <v>52</v>
      </c>
      <c r="P1419" s="32" t="s">
        <v>186</v>
      </c>
      <c r="Q1419" s="66" t="s">
        <v>30276</v>
      </c>
      <c r="R1419" s="34" t="s">
        <v>55</v>
      </c>
      <c r="S1419" s="35" t="s">
        <v>5892</v>
      </c>
      <c r="T1419" s="36"/>
      <c r="U1419" s="37" t="s">
        <v>24222</v>
      </c>
      <c r="V1419" s="37" t="s">
        <v>24219</v>
      </c>
      <c r="W1419" s="37" t="s">
        <v>24223</v>
      </c>
      <c r="X1419" s="42">
        <v>1980</v>
      </c>
      <c r="Y1419" s="41">
        <v>24948</v>
      </c>
      <c r="Z1419" s="37" t="s">
        <v>24221</v>
      </c>
      <c r="BH1419" s="85"/>
      <c r="BI1419" s="86"/>
      <c r="BJ1419" s="804"/>
      <c r="BK1419" s="805"/>
      <c r="BL1419" s="687"/>
      <c r="BM1419" s="806"/>
      <c r="BN1419" s="807"/>
      <c r="BO1419" s="808"/>
      <c r="BP1419" s="809"/>
      <c r="BQ1419" s="810"/>
    </row>
    <row r="1420" spans="1:69">
      <c r="A1420" s="20">
        <v>1</v>
      </c>
      <c r="B1420" s="20">
        <v>3</v>
      </c>
      <c r="C1420" s="21" t="s">
        <v>48</v>
      </c>
      <c r="D1420" s="22" t="s">
        <v>5893</v>
      </c>
      <c r="E1420" s="21" t="s">
        <v>5894</v>
      </c>
      <c r="F1420" s="23">
        <v>1939</v>
      </c>
      <c r="G1420" s="24">
        <v>23268</v>
      </c>
      <c r="H1420" s="25" t="s">
        <v>168</v>
      </c>
      <c r="I1420" s="26">
        <v>45488</v>
      </c>
      <c r="J1420" s="27" t="s">
        <v>2551</v>
      </c>
      <c r="K1420" s="28">
        <v>2</v>
      </c>
      <c r="L1420" s="26">
        <v>45487</v>
      </c>
      <c r="M1420" s="29"/>
      <c r="N1420" s="30" t="s">
        <v>169</v>
      </c>
      <c r="O1420" s="31" t="s">
        <v>52</v>
      </c>
      <c r="P1420" s="32" t="s">
        <v>186</v>
      </c>
      <c r="Q1420" s="66" t="s">
        <v>33199</v>
      </c>
      <c r="R1420" s="34" t="s">
        <v>55</v>
      </c>
      <c r="S1420" s="35" t="s">
        <v>5895</v>
      </c>
      <c r="T1420" s="36"/>
      <c r="U1420" s="37" t="s">
        <v>33784</v>
      </c>
      <c r="V1420" s="37" t="s">
        <v>33785</v>
      </c>
      <c r="W1420" s="37" t="s">
        <v>24227</v>
      </c>
      <c r="X1420" s="42">
        <v>1939</v>
      </c>
      <c r="Y1420" s="41">
        <v>24221.988000000001</v>
      </c>
      <c r="Z1420" s="37" t="s">
        <v>33786</v>
      </c>
      <c r="BH1420" s="85"/>
      <c r="BI1420" s="86"/>
      <c r="BJ1420" s="804"/>
      <c r="BK1420" s="805"/>
      <c r="BL1420" s="687"/>
      <c r="BM1420" s="806"/>
      <c r="BN1420" s="807"/>
      <c r="BO1420" s="808"/>
      <c r="BP1420" s="809"/>
      <c r="BQ1420" s="810"/>
    </row>
    <row r="1421" spans="1:69">
      <c r="A1421" s="20">
        <v>1</v>
      </c>
      <c r="B1421" s="20">
        <v>4</v>
      </c>
      <c r="C1421" s="21" t="s">
        <v>48</v>
      </c>
      <c r="D1421" s="22" t="s">
        <v>5896</v>
      </c>
      <c r="E1421" s="21" t="s">
        <v>5897</v>
      </c>
      <c r="F1421" s="23">
        <v>1980</v>
      </c>
      <c r="G1421" s="24">
        <v>23760</v>
      </c>
      <c r="H1421" s="25" t="s">
        <v>168</v>
      </c>
      <c r="I1421" s="26">
        <v>45488</v>
      </c>
      <c r="J1421" s="27" t="s">
        <v>1136</v>
      </c>
      <c r="K1421" s="28">
        <v>4</v>
      </c>
      <c r="L1421" s="26">
        <v>45487</v>
      </c>
      <c r="M1421" s="29"/>
      <c r="N1421" s="30" t="s">
        <v>169</v>
      </c>
      <c r="O1421" s="31" t="s">
        <v>52</v>
      </c>
      <c r="P1421" s="32" t="s">
        <v>53</v>
      </c>
      <c r="Q1421" s="66" t="s">
        <v>33199</v>
      </c>
      <c r="R1421" s="34" t="s">
        <v>55</v>
      </c>
      <c r="S1421" s="35" t="s">
        <v>5898</v>
      </c>
      <c r="T1421" s="36"/>
      <c r="U1421" s="37" t="s">
        <v>33787</v>
      </c>
      <c r="V1421" s="37" t="s">
        <v>24219</v>
      </c>
      <c r="W1421" s="37" t="s">
        <v>24217</v>
      </c>
      <c r="X1421" s="42">
        <v>1980</v>
      </c>
      <c r="Y1421" s="41">
        <v>24948</v>
      </c>
      <c r="Z1421" s="37" t="s">
        <v>24221</v>
      </c>
      <c r="BH1421" s="85"/>
      <c r="BI1421" s="86"/>
      <c r="BJ1421" s="804"/>
      <c r="BK1421" s="805"/>
      <c r="BL1421" s="687"/>
      <c r="BM1421" s="806"/>
      <c r="BN1421" s="807"/>
      <c r="BO1421" s="808"/>
      <c r="BP1421" s="809"/>
      <c r="BQ1421" s="810"/>
    </row>
    <row r="1422" spans="1:69">
      <c r="A1422" s="20">
        <v>1</v>
      </c>
      <c r="B1422" s="20">
        <v>5</v>
      </c>
      <c r="C1422" s="21" t="s">
        <v>103</v>
      </c>
      <c r="D1422" s="22" t="s">
        <v>5900</v>
      </c>
      <c r="E1422" s="21" t="s">
        <v>5901</v>
      </c>
      <c r="F1422" s="23">
        <v>1960</v>
      </c>
      <c r="G1422" s="24">
        <v>23520</v>
      </c>
      <c r="H1422" s="25"/>
      <c r="I1422" s="26">
        <v>45488</v>
      </c>
      <c r="J1422" s="27" t="s">
        <v>1161</v>
      </c>
      <c r="K1422" s="28">
        <v>3</v>
      </c>
      <c r="L1422" s="26">
        <v>45490</v>
      </c>
      <c r="M1422" s="29"/>
      <c r="N1422" s="30" t="s">
        <v>82</v>
      </c>
      <c r="O1422" s="31" t="s">
        <v>52</v>
      </c>
      <c r="P1422" s="32" t="s">
        <v>83</v>
      </c>
      <c r="Q1422" s="66" t="s">
        <v>33229</v>
      </c>
      <c r="R1422" s="34" t="s">
        <v>55</v>
      </c>
      <c r="S1422" s="35" t="s">
        <v>5902</v>
      </c>
      <c r="T1422" s="36"/>
      <c r="U1422" s="37" t="s">
        <v>5900</v>
      </c>
      <c r="V1422" s="37" t="s">
        <v>5903</v>
      </c>
      <c r="W1422" s="37" t="s">
        <v>5904</v>
      </c>
      <c r="X1422" s="42">
        <v>1960</v>
      </c>
      <c r="Y1422" s="41">
        <v>24500</v>
      </c>
      <c r="Z1422" s="37" t="s">
        <v>5905</v>
      </c>
      <c r="BH1422" s="85"/>
      <c r="BI1422" s="86"/>
      <c r="BJ1422" s="804"/>
      <c r="BK1422" s="805"/>
      <c r="BL1422" s="687"/>
      <c r="BM1422" s="806"/>
      <c r="BN1422" s="807"/>
      <c r="BO1422" s="808"/>
      <c r="BP1422" s="809"/>
      <c r="BQ1422" s="810"/>
    </row>
    <row r="1423" spans="1:69">
      <c r="A1423" s="20">
        <v>1</v>
      </c>
      <c r="B1423" s="20">
        <v>6</v>
      </c>
      <c r="C1423" s="21" t="s">
        <v>145</v>
      </c>
      <c r="D1423" s="22" t="s">
        <v>5906</v>
      </c>
      <c r="E1423" s="21" t="s">
        <v>5907</v>
      </c>
      <c r="F1423" s="23">
        <v>1985</v>
      </c>
      <c r="G1423" s="24">
        <v>23820</v>
      </c>
      <c r="H1423" s="25"/>
      <c r="I1423" s="26">
        <v>45488</v>
      </c>
      <c r="J1423" s="27">
        <v>45</v>
      </c>
      <c r="K1423" s="28">
        <v>2</v>
      </c>
      <c r="L1423" s="26" t="s">
        <v>184</v>
      </c>
      <c r="M1423" s="29"/>
      <c r="N1423" s="30" t="s">
        <v>181</v>
      </c>
      <c r="O1423" s="31" t="s">
        <v>52</v>
      </c>
      <c r="P1423" s="32" t="s">
        <v>186</v>
      </c>
      <c r="Q1423" s="66" t="s">
        <v>54</v>
      </c>
      <c r="R1423" s="34" t="s">
        <v>55</v>
      </c>
      <c r="S1423" s="35" t="s">
        <v>5908</v>
      </c>
      <c r="T1423" s="36"/>
      <c r="U1423" s="37" t="s">
        <v>33788</v>
      </c>
      <c r="V1423" s="37" t="s">
        <v>33785</v>
      </c>
      <c r="W1423" s="37" t="s">
        <v>24220</v>
      </c>
      <c r="X1423" s="42">
        <v>1985</v>
      </c>
      <c r="Y1423" s="41">
        <v>24796.62</v>
      </c>
      <c r="Z1423" s="37" t="s">
        <v>33789</v>
      </c>
      <c r="BH1423" s="85"/>
      <c r="BI1423" s="86"/>
      <c r="BJ1423" s="804"/>
      <c r="BK1423" s="805"/>
      <c r="BL1423" s="687"/>
      <c r="BM1423" s="806"/>
      <c r="BN1423" s="807"/>
      <c r="BO1423" s="808"/>
      <c r="BP1423" s="809"/>
      <c r="BQ1423" s="810"/>
    </row>
    <row r="1424" spans="1:69">
      <c r="A1424" s="20">
        <v>1</v>
      </c>
      <c r="B1424" s="20">
        <v>7</v>
      </c>
      <c r="C1424" s="21" t="s">
        <v>145</v>
      </c>
      <c r="D1424" s="22" t="s">
        <v>33790</v>
      </c>
      <c r="E1424" s="21" t="s">
        <v>5909</v>
      </c>
      <c r="F1424" s="23">
        <v>1958</v>
      </c>
      <c r="G1424" s="24">
        <v>23496</v>
      </c>
      <c r="H1424" s="6" t="s">
        <v>168</v>
      </c>
      <c r="I1424" s="26">
        <v>45488</v>
      </c>
      <c r="J1424" s="27" t="s">
        <v>1145</v>
      </c>
      <c r="K1424" s="28">
        <v>1</v>
      </c>
      <c r="L1424" s="26" t="s">
        <v>184</v>
      </c>
      <c r="M1424" s="29" t="s">
        <v>176</v>
      </c>
      <c r="N1424" s="30" t="s">
        <v>177</v>
      </c>
      <c r="O1424" s="31" t="s">
        <v>52</v>
      </c>
      <c r="P1424" s="32" t="s">
        <v>74</v>
      </c>
      <c r="Q1424" s="66" t="s">
        <v>33199</v>
      </c>
      <c r="R1424" s="34" t="s">
        <v>55</v>
      </c>
      <c r="S1424" s="35" t="s">
        <v>5910</v>
      </c>
      <c r="T1424" s="36"/>
      <c r="U1424" s="37" t="s">
        <v>5911</v>
      </c>
      <c r="V1424" s="37" t="s">
        <v>5912</v>
      </c>
      <c r="W1424" s="37" t="s">
        <v>5913</v>
      </c>
      <c r="X1424" s="42">
        <v>1958</v>
      </c>
      <c r="Y1424" s="41">
        <v>24486.75</v>
      </c>
      <c r="Z1424" s="37" t="s">
        <v>5914</v>
      </c>
      <c r="BH1424" s="85"/>
      <c r="BI1424" s="86"/>
      <c r="BJ1424" s="804"/>
      <c r="BK1424" s="797"/>
      <c r="BL1424" s="687"/>
      <c r="BM1424" s="806"/>
      <c r="BN1424" s="807"/>
      <c r="BO1424" s="808"/>
      <c r="BP1424" s="809"/>
      <c r="BQ1424" s="810"/>
    </row>
    <row r="1425" spans="1:69">
      <c r="A1425" s="20">
        <v>0</v>
      </c>
      <c r="B1425" s="20">
        <v>1</v>
      </c>
      <c r="C1425" s="21" t="s">
        <v>301</v>
      </c>
      <c r="D1425" s="22" t="s">
        <v>5915</v>
      </c>
      <c r="E1425" s="2" t="s">
        <v>5916</v>
      </c>
      <c r="F1425" s="4">
        <v>1925</v>
      </c>
      <c r="G1425" s="5">
        <v>23100</v>
      </c>
      <c r="H1425" s="6"/>
      <c r="I1425" s="26">
        <v>45489</v>
      </c>
      <c r="J1425" s="43">
        <v>68</v>
      </c>
      <c r="K1425" s="28">
        <v>3</v>
      </c>
      <c r="L1425" s="7">
        <v>45484</v>
      </c>
      <c r="M1425" s="44"/>
      <c r="N1425" s="11" t="s">
        <v>604</v>
      </c>
      <c r="O1425" s="31" t="s">
        <v>52</v>
      </c>
      <c r="P1425" s="8" t="s">
        <v>63</v>
      </c>
      <c r="Q1425" s="66" t="s">
        <v>54</v>
      </c>
      <c r="R1425" s="34" t="s">
        <v>64</v>
      </c>
      <c r="S1425" s="14" t="s">
        <v>5917</v>
      </c>
      <c r="T1425" s="15"/>
      <c r="U1425" s="37" t="s">
        <v>5915</v>
      </c>
      <c r="V1425" s="38" t="s">
        <v>4062</v>
      </c>
      <c r="W1425" s="39" t="s">
        <v>5918</v>
      </c>
      <c r="X1425" s="40">
        <v>1925</v>
      </c>
      <c r="Y1425" s="41">
        <v>24640</v>
      </c>
      <c r="Z1425" s="37" t="s">
        <v>33779</v>
      </c>
      <c r="BH1425" s="85"/>
      <c r="BI1425" s="86"/>
      <c r="BJ1425" s="796"/>
      <c r="BK1425" s="797"/>
      <c r="BL1425" s="687"/>
      <c r="BM1425" s="799"/>
      <c r="BN1425" s="807"/>
      <c r="BO1425" s="801"/>
      <c r="BP1425" s="809"/>
      <c r="BQ1425" s="810"/>
    </row>
    <row r="1426" spans="1:69">
      <c r="A1426" s="20">
        <v>0</v>
      </c>
      <c r="B1426" s="20">
        <v>2</v>
      </c>
      <c r="C1426" s="22" t="s">
        <v>68</v>
      </c>
      <c r="D1426" s="2" t="s">
        <v>5919</v>
      </c>
      <c r="E1426" s="21" t="s">
        <v>5920</v>
      </c>
      <c r="F1426" s="23">
        <v>1960</v>
      </c>
      <c r="G1426" s="24">
        <v>23520</v>
      </c>
      <c r="H1426" s="25"/>
      <c r="I1426" s="26">
        <v>45489</v>
      </c>
      <c r="J1426" s="27" t="s">
        <v>1185</v>
      </c>
      <c r="K1426" s="28">
        <v>2</v>
      </c>
      <c r="L1426" s="26">
        <v>45486</v>
      </c>
      <c r="M1426" s="29"/>
      <c r="N1426" s="30" t="s">
        <v>95</v>
      </c>
      <c r="O1426" s="31" t="s">
        <v>52</v>
      </c>
      <c r="P1426" s="32" t="s">
        <v>83</v>
      </c>
      <c r="Q1426" s="66" t="s">
        <v>84</v>
      </c>
      <c r="R1426" s="34" t="s">
        <v>55</v>
      </c>
      <c r="S1426" s="35" t="s">
        <v>5921</v>
      </c>
      <c r="T1426" s="36"/>
      <c r="U1426" s="37" t="s">
        <v>5919</v>
      </c>
      <c r="V1426" s="37" t="s">
        <v>2412</v>
      </c>
      <c r="W1426" s="37" t="s">
        <v>5922</v>
      </c>
      <c r="X1426" s="42">
        <v>1960</v>
      </c>
      <c r="Y1426" s="41">
        <v>24500</v>
      </c>
      <c r="Z1426" s="37" t="s">
        <v>33791</v>
      </c>
      <c r="BH1426" s="86"/>
      <c r="BI1426" s="825"/>
      <c r="BJ1426" s="804"/>
      <c r="BK1426" s="805"/>
      <c r="BL1426" s="687"/>
      <c r="BM1426" s="806"/>
      <c r="BN1426" s="807"/>
      <c r="BO1426" s="808"/>
      <c r="BP1426" s="809"/>
      <c r="BQ1426" s="810"/>
    </row>
    <row r="1427" spans="1:69">
      <c r="A1427" s="20">
        <v>0</v>
      </c>
      <c r="B1427" s="20">
        <v>3</v>
      </c>
      <c r="C1427" s="21" t="s">
        <v>130</v>
      </c>
      <c r="D1427" s="22" t="s">
        <v>5923</v>
      </c>
      <c r="E1427" s="21" t="s">
        <v>5924</v>
      </c>
      <c r="F1427" s="23">
        <v>1960</v>
      </c>
      <c r="G1427" s="24">
        <v>23520</v>
      </c>
      <c r="H1427" s="25"/>
      <c r="I1427" s="26">
        <v>45489</v>
      </c>
      <c r="J1427" s="27" t="s">
        <v>1106</v>
      </c>
      <c r="K1427" s="28">
        <v>4</v>
      </c>
      <c r="L1427" s="26">
        <v>45486</v>
      </c>
      <c r="M1427" s="29"/>
      <c r="N1427" s="30" t="s">
        <v>82</v>
      </c>
      <c r="O1427" s="31" t="s">
        <v>52</v>
      </c>
      <c r="P1427" s="32" t="s">
        <v>83</v>
      </c>
      <c r="Q1427" s="66" t="s">
        <v>84</v>
      </c>
      <c r="R1427" s="34" t="s">
        <v>55</v>
      </c>
      <c r="S1427" s="35" t="s">
        <v>5925</v>
      </c>
      <c r="T1427" s="36"/>
      <c r="U1427" s="37" t="s">
        <v>5923</v>
      </c>
      <c r="V1427" s="37" t="s">
        <v>2412</v>
      </c>
      <c r="W1427" s="37" t="s">
        <v>5926</v>
      </c>
      <c r="X1427" s="42">
        <v>1960</v>
      </c>
      <c r="Y1427" s="41">
        <v>24500</v>
      </c>
      <c r="Z1427" s="37" t="s">
        <v>31458</v>
      </c>
      <c r="BH1427" s="85"/>
      <c r="BI1427" s="86"/>
      <c r="BJ1427" s="804"/>
      <c r="BK1427" s="805"/>
      <c r="BL1427" s="687"/>
      <c r="BM1427" s="806"/>
      <c r="BN1427" s="807"/>
      <c r="BO1427" s="808"/>
      <c r="BP1427" s="809"/>
      <c r="BQ1427" s="810"/>
    </row>
    <row r="1428" spans="1:69">
      <c r="A1428" s="1">
        <v>0</v>
      </c>
      <c r="B1428" s="20">
        <v>4</v>
      </c>
      <c r="C1428" s="2" t="s">
        <v>78</v>
      </c>
      <c r="D1428" s="3" t="s">
        <v>33792</v>
      </c>
      <c r="E1428" s="2" t="s">
        <v>5927</v>
      </c>
      <c r="F1428" s="4">
        <v>1916</v>
      </c>
      <c r="G1428" s="5">
        <v>22992</v>
      </c>
      <c r="H1428" s="6"/>
      <c r="I1428" s="26">
        <v>45489</v>
      </c>
      <c r="J1428" s="27" t="s">
        <v>1173</v>
      </c>
      <c r="K1428" s="9">
        <v>2</v>
      </c>
      <c r="L1428" s="26">
        <v>45486</v>
      </c>
      <c r="M1428" s="10"/>
      <c r="N1428" s="11" t="s">
        <v>406</v>
      </c>
      <c r="O1428" s="31" t="s">
        <v>52</v>
      </c>
      <c r="P1428" s="32" t="s">
        <v>407</v>
      </c>
      <c r="Q1428" s="49" t="s">
        <v>84</v>
      </c>
      <c r="R1428" s="34" t="s">
        <v>55</v>
      </c>
      <c r="S1428" s="34" t="s">
        <v>5928</v>
      </c>
      <c r="T1428" s="15"/>
      <c r="U1428" s="37" t="s">
        <v>5929</v>
      </c>
      <c r="V1428" s="37" t="s">
        <v>33793</v>
      </c>
      <c r="W1428" s="37" t="s">
        <v>5930</v>
      </c>
      <c r="X1428" s="42">
        <v>1916</v>
      </c>
      <c r="Y1428" s="41">
        <v>24509.47</v>
      </c>
      <c r="Z1428" s="37" t="s">
        <v>24253</v>
      </c>
      <c r="BH1428" s="825"/>
      <c r="BI1428" s="232"/>
      <c r="BJ1428" s="796"/>
      <c r="BK1428" s="797"/>
      <c r="BL1428" s="687"/>
      <c r="BM1428" s="799"/>
      <c r="BN1428" s="807"/>
      <c r="BO1428" s="808"/>
      <c r="BP1428" s="802"/>
      <c r="BQ1428" s="810"/>
    </row>
    <row r="1429" spans="1:69">
      <c r="A1429" s="20">
        <v>0</v>
      </c>
      <c r="B1429" s="20">
        <v>1</v>
      </c>
      <c r="C1429" s="21" t="s">
        <v>145</v>
      </c>
      <c r="D1429" s="22" t="s">
        <v>5931</v>
      </c>
      <c r="E1429" s="21" t="s">
        <v>5932</v>
      </c>
      <c r="F1429" s="23">
        <v>1958</v>
      </c>
      <c r="G1429" s="24">
        <v>23496</v>
      </c>
      <c r="H1429" s="6" t="s">
        <v>168</v>
      </c>
      <c r="I1429" s="26">
        <v>45490</v>
      </c>
      <c r="J1429" s="27" t="s">
        <v>1111</v>
      </c>
      <c r="K1429" s="28">
        <v>3</v>
      </c>
      <c r="L1429" s="26">
        <v>45485</v>
      </c>
      <c r="M1429" s="29" t="s">
        <v>176</v>
      </c>
      <c r="N1429" s="30" t="s">
        <v>177</v>
      </c>
      <c r="O1429" s="31" t="s">
        <v>52</v>
      </c>
      <c r="P1429" s="32" t="s">
        <v>74</v>
      </c>
      <c r="Q1429" s="33" t="s">
        <v>54</v>
      </c>
      <c r="R1429" s="34" t="s">
        <v>55</v>
      </c>
      <c r="S1429" s="35" t="s">
        <v>5933</v>
      </c>
      <c r="T1429" s="36"/>
      <c r="U1429" s="37" t="s">
        <v>24249</v>
      </c>
      <c r="V1429" s="38" t="s">
        <v>33794</v>
      </c>
      <c r="W1429" s="39" t="s">
        <v>33795</v>
      </c>
      <c r="X1429" s="40">
        <v>1958</v>
      </c>
      <c r="Y1429" s="41">
        <v>24486.880000000001</v>
      </c>
      <c r="Z1429" s="37" t="s">
        <v>33796</v>
      </c>
      <c r="BH1429" s="85"/>
      <c r="BI1429" s="86"/>
      <c r="BJ1429" s="804"/>
      <c r="BK1429" s="797"/>
      <c r="BL1429" s="687"/>
      <c r="BM1429" s="806"/>
      <c r="BN1429" s="807"/>
      <c r="BO1429" s="808"/>
      <c r="BP1429" s="809"/>
      <c r="BQ1429" s="810"/>
    </row>
    <row r="1430" spans="1:69">
      <c r="A1430" s="20">
        <v>0</v>
      </c>
      <c r="B1430" s="20">
        <v>3</v>
      </c>
      <c r="C1430" s="21" t="s">
        <v>145</v>
      </c>
      <c r="D1430" s="22" t="s">
        <v>5934</v>
      </c>
      <c r="E1430" s="21" t="s">
        <v>5935</v>
      </c>
      <c r="F1430" s="23">
        <v>1980</v>
      </c>
      <c r="G1430" s="24">
        <v>23760</v>
      </c>
      <c r="H1430" s="25"/>
      <c r="I1430" s="26">
        <v>45490</v>
      </c>
      <c r="J1430" s="27" t="s">
        <v>2454</v>
      </c>
      <c r="K1430" s="28">
        <v>3</v>
      </c>
      <c r="L1430" s="26">
        <v>45487</v>
      </c>
      <c r="M1430" s="29"/>
      <c r="N1430" s="30" t="s">
        <v>169</v>
      </c>
      <c r="O1430" s="31" t="s">
        <v>52</v>
      </c>
      <c r="P1430" s="32" t="s">
        <v>53</v>
      </c>
      <c r="Q1430" s="33" t="s">
        <v>54</v>
      </c>
      <c r="R1430" s="34" t="s">
        <v>55</v>
      </c>
      <c r="S1430" s="35" t="s">
        <v>5895</v>
      </c>
      <c r="T1430" s="36"/>
      <c r="U1430" s="37" t="s">
        <v>33797</v>
      </c>
      <c r="V1430" s="37" t="s">
        <v>33798</v>
      </c>
      <c r="W1430" s="37" t="s">
        <v>33799</v>
      </c>
      <c r="X1430" s="42">
        <v>1980</v>
      </c>
      <c r="Y1430" s="41">
        <v>24948</v>
      </c>
      <c r="Z1430" s="37" t="s">
        <v>24242</v>
      </c>
      <c r="BH1430" s="85"/>
      <c r="BI1430" s="86"/>
      <c r="BJ1430" s="804"/>
      <c r="BK1430" s="805"/>
      <c r="BL1430" s="687"/>
      <c r="BM1430" s="806"/>
      <c r="BN1430" s="807"/>
      <c r="BO1430" s="808"/>
      <c r="BP1430" s="809"/>
      <c r="BQ1430" s="810"/>
    </row>
    <row r="1431" spans="1:69">
      <c r="A1431" s="20">
        <v>0</v>
      </c>
      <c r="B1431" s="20">
        <v>2</v>
      </c>
      <c r="C1431" s="21" t="s">
        <v>145</v>
      </c>
      <c r="D1431" s="22" t="s">
        <v>5936</v>
      </c>
      <c r="E1431" s="21" t="s">
        <v>5937</v>
      </c>
      <c r="F1431" s="23">
        <v>1950</v>
      </c>
      <c r="G1431" s="24">
        <v>23400</v>
      </c>
      <c r="H1431" s="6"/>
      <c r="I1431" s="26">
        <v>45490</v>
      </c>
      <c r="J1431" s="27" t="s">
        <v>1117</v>
      </c>
      <c r="K1431" s="28">
        <v>4</v>
      </c>
      <c r="L1431" s="26">
        <v>45487</v>
      </c>
      <c r="M1431" s="29"/>
      <c r="N1431" s="30" t="s">
        <v>177</v>
      </c>
      <c r="O1431" s="31" t="s">
        <v>52</v>
      </c>
      <c r="P1431" s="32" t="s">
        <v>74</v>
      </c>
      <c r="Q1431" s="33" t="s">
        <v>54</v>
      </c>
      <c r="R1431" s="34" t="s">
        <v>55</v>
      </c>
      <c r="S1431" s="35" t="s">
        <v>5938</v>
      </c>
      <c r="T1431" s="36"/>
      <c r="U1431" s="37" t="s">
        <v>31459</v>
      </c>
      <c r="V1431" s="37" t="s">
        <v>24234</v>
      </c>
      <c r="W1431" s="37" t="s">
        <v>24241</v>
      </c>
      <c r="X1431" s="42">
        <v>1950</v>
      </c>
      <c r="Y1431" s="41">
        <v>24182.81</v>
      </c>
      <c r="Z1431" s="37" t="s">
        <v>33796</v>
      </c>
      <c r="BH1431" s="85"/>
      <c r="BI1431" s="86"/>
      <c r="BJ1431" s="804"/>
      <c r="BK1431" s="797"/>
      <c r="BL1431" s="687"/>
      <c r="BM1431" s="806"/>
      <c r="BN1431" s="807"/>
      <c r="BO1431" s="808"/>
      <c r="BP1431" s="809"/>
      <c r="BQ1431" s="810"/>
    </row>
    <row r="1432" spans="1:69">
      <c r="A1432" s="20">
        <v>0</v>
      </c>
      <c r="B1432" s="20">
        <v>4</v>
      </c>
      <c r="C1432" s="21" t="s">
        <v>48</v>
      </c>
      <c r="D1432" s="22" t="s">
        <v>5941</v>
      </c>
      <c r="E1432" s="21" t="s">
        <v>5942</v>
      </c>
      <c r="F1432" s="23">
        <v>1980</v>
      </c>
      <c r="G1432" s="24">
        <v>23760</v>
      </c>
      <c r="H1432" s="25" t="s">
        <v>51</v>
      </c>
      <c r="I1432" s="26">
        <v>45490</v>
      </c>
      <c r="J1432" s="27" t="s">
        <v>1191</v>
      </c>
      <c r="K1432" s="28">
        <v>4</v>
      </c>
      <c r="L1432" s="26">
        <v>45487</v>
      </c>
      <c r="M1432" s="29"/>
      <c r="N1432" s="30" t="s">
        <v>185</v>
      </c>
      <c r="O1432" s="31" t="s">
        <v>52</v>
      </c>
      <c r="P1432" s="32" t="s">
        <v>186</v>
      </c>
      <c r="Q1432" s="33" t="s">
        <v>54</v>
      </c>
      <c r="R1432" s="34" t="s">
        <v>55</v>
      </c>
      <c r="S1432" s="35" t="s">
        <v>5943</v>
      </c>
      <c r="T1432" s="36"/>
      <c r="U1432" s="37" t="s">
        <v>24233</v>
      </c>
      <c r="V1432" s="37" t="s">
        <v>24234</v>
      </c>
      <c r="W1432" s="37" t="s">
        <v>24235</v>
      </c>
      <c r="X1432" s="42">
        <v>1980</v>
      </c>
      <c r="Y1432" s="41">
        <v>24948</v>
      </c>
      <c r="Z1432" s="37" t="s">
        <v>24242</v>
      </c>
      <c r="BH1432" s="85"/>
      <c r="BI1432" s="86"/>
      <c r="BJ1432" s="804"/>
      <c r="BK1432" s="805"/>
      <c r="BL1432" s="687"/>
      <c r="BM1432" s="806"/>
      <c r="BN1432" s="807"/>
      <c r="BO1432" s="808"/>
      <c r="BP1432" s="809"/>
      <c r="BQ1432" s="810"/>
    </row>
    <row r="1433" spans="1:69">
      <c r="A1433" s="20">
        <v>0</v>
      </c>
      <c r="B1433" s="20">
        <v>6</v>
      </c>
      <c r="C1433" s="21" t="s">
        <v>48</v>
      </c>
      <c r="D1433" s="22" t="s">
        <v>5944</v>
      </c>
      <c r="E1433" s="21" t="s">
        <v>5945</v>
      </c>
      <c r="F1433" s="23">
        <v>1980</v>
      </c>
      <c r="G1433" s="24">
        <v>23760</v>
      </c>
      <c r="H1433" s="25" t="s">
        <v>51</v>
      </c>
      <c r="I1433" s="26">
        <v>45490</v>
      </c>
      <c r="J1433" s="27" t="s">
        <v>1203</v>
      </c>
      <c r="K1433" s="28">
        <v>2</v>
      </c>
      <c r="L1433" s="26">
        <v>45487</v>
      </c>
      <c r="M1433" s="29"/>
      <c r="N1433" s="30" t="s">
        <v>263</v>
      </c>
      <c r="O1433" s="31" t="s">
        <v>52</v>
      </c>
      <c r="P1433" s="32" t="s">
        <v>53</v>
      </c>
      <c r="Q1433" s="33" t="s">
        <v>54</v>
      </c>
      <c r="R1433" s="34" t="s">
        <v>55</v>
      </c>
      <c r="S1433" s="35" t="s">
        <v>5946</v>
      </c>
      <c r="T1433" s="36"/>
      <c r="U1433" s="37" t="s">
        <v>24247</v>
      </c>
      <c r="V1433" s="37" t="s">
        <v>24234</v>
      </c>
      <c r="W1433" s="37" t="s">
        <v>24248</v>
      </c>
      <c r="X1433" s="42">
        <v>1980</v>
      </c>
      <c r="Y1433" s="41">
        <v>24948</v>
      </c>
      <c r="Z1433" s="37" t="s">
        <v>33796</v>
      </c>
      <c r="BH1433" s="85"/>
      <c r="BI1433" s="86"/>
      <c r="BJ1433" s="804"/>
      <c r="BK1433" s="805"/>
      <c r="BL1433" s="687"/>
      <c r="BM1433" s="806"/>
      <c r="BN1433" s="807"/>
      <c r="BO1433" s="808"/>
      <c r="BP1433" s="809"/>
      <c r="BQ1433" s="810"/>
    </row>
    <row r="1434" spans="1:69">
      <c r="A1434" s="20">
        <v>0</v>
      </c>
      <c r="B1434" s="20">
        <v>5</v>
      </c>
      <c r="C1434" s="21" t="s">
        <v>48</v>
      </c>
      <c r="D1434" s="22" t="s">
        <v>5948</v>
      </c>
      <c r="E1434" s="21" t="s">
        <v>5949</v>
      </c>
      <c r="F1434" s="23">
        <v>1980</v>
      </c>
      <c r="G1434" s="24">
        <v>23760</v>
      </c>
      <c r="H1434" s="25" t="s">
        <v>168</v>
      </c>
      <c r="I1434" s="26">
        <v>45490</v>
      </c>
      <c r="J1434" s="27">
        <v>121</v>
      </c>
      <c r="K1434" s="28">
        <v>2</v>
      </c>
      <c r="L1434" s="26">
        <v>45487</v>
      </c>
      <c r="M1434" s="29"/>
      <c r="N1434" s="30" t="s">
        <v>263</v>
      </c>
      <c r="O1434" s="31" t="s">
        <v>52</v>
      </c>
      <c r="P1434" s="32" t="s">
        <v>53</v>
      </c>
      <c r="Q1434" s="33" t="s">
        <v>54</v>
      </c>
      <c r="R1434" s="34" t="s">
        <v>55</v>
      </c>
      <c r="S1434" s="35" t="s">
        <v>5950</v>
      </c>
      <c r="T1434" s="36"/>
      <c r="U1434" s="37" t="s">
        <v>33800</v>
      </c>
      <c r="V1434" s="37" t="s">
        <v>33801</v>
      </c>
      <c r="W1434" s="37" t="s">
        <v>24236</v>
      </c>
      <c r="X1434" s="42">
        <v>1980</v>
      </c>
      <c r="Y1434" s="41">
        <v>24948</v>
      </c>
      <c r="Z1434" s="37" t="s">
        <v>33802</v>
      </c>
      <c r="BH1434" s="85"/>
      <c r="BI1434" s="86"/>
      <c r="BJ1434" s="804"/>
      <c r="BK1434" s="805"/>
      <c r="BL1434" s="687"/>
      <c r="BM1434" s="806"/>
      <c r="BN1434" s="807"/>
      <c r="BO1434" s="808"/>
      <c r="BP1434" s="809"/>
      <c r="BQ1434" s="810"/>
    </row>
    <row r="1435" spans="1:69">
      <c r="A1435" s="20">
        <v>0</v>
      </c>
      <c r="B1435" s="20">
        <v>7</v>
      </c>
      <c r="C1435" s="21" t="s">
        <v>589</v>
      </c>
      <c r="D1435" s="22" t="s">
        <v>5951</v>
      </c>
      <c r="E1435" s="21" t="s">
        <v>5952</v>
      </c>
      <c r="F1435" s="23">
        <v>1958</v>
      </c>
      <c r="G1435" s="24">
        <v>23496</v>
      </c>
      <c r="H1435" s="25"/>
      <c r="I1435" s="26">
        <v>45490</v>
      </c>
      <c r="J1435" s="27">
        <v>69</v>
      </c>
      <c r="K1435" s="9">
        <v>1</v>
      </c>
      <c r="L1435" s="26" t="s">
        <v>28558</v>
      </c>
      <c r="M1435" s="29" t="s">
        <v>798</v>
      </c>
      <c r="N1435" s="30" t="s">
        <v>152</v>
      </c>
      <c r="O1435" s="31" t="s">
        <v>52</v>
      </c>
      <c r="P1435" s="32" t="s">
        <v>153</v>
      </c>
      <c r="Q1435" s="66"/>
      <c r="R1435" s="34" t="s">
        <v>55</v>
      </c>
      <c r="S1435" s="35" t="s">
        <v>5953</v>
      </c>
      <c r="T1435" s="36"/>
      <c r="U1435" s="37" t="s">
        <v>33803</v>
      </c>
      <c r="V1435" s="37" t="s">
        <v>33785</v>
      </c>
      <c r="W1435" s="37" t="s">
        <v>31460</v>
      </c>
      <c r="X1435" s="42">
        <v>1958</v>
      </c>
      <c r="Y1435" s="41">
        <v>24583.33</v>
      </c>
      <c r="Z1435" s="37" t="s">
        <v>33789</v>
      </c>
      <c r="BH1435" s="85"/>
      <c r="BI1435" s="86"/>
      <c r="BJ1435" s="804"/>
      <c r="BK1435" s="805"/>
      <c r="BL1435" s="687"/>
      <c r="BM1435" s="806"/>
      <c r="BN1435" s="807"/>
      <c r="BO1435" s="808"/>
      <c r="BP1435" s="809"/>
      <c r="BQ1435" s="810"/>
    </row>
    <row r="1436" spans="1:69">
      <c r="A1436" s="20">
        <v>0</v>
      </c>
      <c r="B1436" s="20">
        <v>8</v>
      </c>
      <c r="C1436" s="21" t="s">
        <v>589</v>
      </c>
      <c r="D1436" s="22" t="s">
        <v>5954</v>
      </c>
      <c r="E1436" s="21" t="s">
        <v>5955</v>
      </c>
      <c r="F1436" s="23">
        <v>1958</v>
      </c>
      <c r="G1436" s="24">
        <v>23496</v>
      </c>
      <c r="H1436" s="25"/>
      <c r="I1436" s="26">
        <v>45490</v>
      </c>
      <c r="J1436" s="27" t="s">
        <v>1221</v>
      </c>
      <c r="K1436" s="28">
        <v>1</v>
      </c>
      <c r="L1436" s="26" t="s">
        <v>28558</v>
      </c>
      <c r="M1436" s="29" t="s">
        <v>151</v>
      </c>
      <c r="N1436" s="30" t="s">
        <v>152</v>
      </c>
      <c r="O1436" s="31" t="s">
        <v>52</v>
      </c>
      <c r="P1436" s="32" t="s">
        <v>153</v>
      </c>
      <c r="Q1436" s="66"/>
      <c r="R1436" s="34" t="s">
        <v>55</v>
      </c>
      <c r="S1436" s="35" t="s">
        <v>5956</v>
      </c>
      <c r="T1436" s="36"/>
      <c r="U1436" s="37" t="s">
        <v>33804</v>
      </c>
      <c r="V1436" s="37" t="s">
        <v>33785</v>
      </c>
      <c r="W1436" s="37" t="s">
        <v>33805</v>
      </c>
      <c r="X1436" s="42">
        <v>1958</v>
      </c>
      <c r="Y1436" s="41">
        <v>24492.69</v>
      </c>
      <c r="Z1436" s="37" t="s">
        <v>33786</v>
      </c>
      <c r="BH1436" s="85"/>
      <c r="BI1436" s="86"/>
      <c r="BJ1436" s="804"/>
      <c r="BK1436" s="805"/>
      <c r="BL1436" s="687"/>
      <c r="BM1436" s="806"/>
      <c r="BN1436" s="807"/>
      <c r="BO1436" s="808"/>
      <c r="BP1436" s="809"/>
      <c r="BQ1436" s="810"/>
    </row>
    <row r="1437" spans="1:69">
      <c r="A1437" s="20">
        <v>1</v>
      </c>
      <c r="B1437" s="20">
        <v>7</v>
      </c>
      <c r="C1437" s="22" t="s">
        <v>4344</v>
      </c>
      <c r="D1437" s="2" t="s">
        <v>5957</v>
      </c>
      <c r="E1437" s="21" t="s">
        <v>5958</v>
      </c>
      <c r="F1437" s="23">
        <v>1978</v>
      </c>
      <c r="G1437" s="24">
        <f>F1437*12</f>
        <v>23736</v>
      </c>
      <c r="H1437" s="25"/>
      <c r="I1437" s="26">
        <v>45491</v>
      </c>
      <c r="J1437" s="27" t="s">
        <v>1226</v>
      </c>
      <c r="K1437" s="28">
        <v>3</v>
      </c>
      <c r="L1437" s="26">
        <v>45485</v>
      </c>
      <c r="M1437" s="29"/>
      <c r="N1437" s="30" t="s">
        <v>312</v>
      </c>
      <c r="O1437" s="31" t="s">
        <v>52</v>
      </c>
      <c r="P1437" s="32" t="s">
        <v>186</v>
      </c>
      <c r="Q1437" s="33" t="s">
        <v>33199</v>
      </c>
      <c r="R1437" s="34" t="s">
        <v>55</v>
      </c>
      <c r="S1437" s="35" t="s">
        <v>5959</v>
      </c>
      <c r="T1437" s="36"/>
      <c r="U1437" s="37" t="s">
        <v>5957</v>
      </c>
      <c r="V1437" s="38" t="s">
        <v>5912</v>
      </c>
      <c r="W1437" s="39" t="s">
        <v>5960</v>
      </c>
      <c r="X1437" s="40">
        <v>1980</v>
      </c>
      <c r="Y1437" s="41">
        <v>24948</v>
      </c>
      <c r="Z1437" s="37" t="s">
        <v>5914</v>
      </c>
      <c r="BH1437" s="86"/>
      <c r="BI1437" s="825"/>
      <c r="BJ1437" s="804"/>
      <c r="BK1437" s="805"/>
      <c r="BL1437" s="687"/>
      <c r="BM1437" s="806"/>
      <c r="BN1437" s="807"/>
      <c r="BO1437" s="808"/>
      <c r="BP1437" s="809"/>
      <c r="BQ1437" s="810"/>
    </row>
    <row r="1438" spans="1:69">
      <c r="A1438" s="20">
        <v>1</v>
      </c>
      <c r="B1438" s="20">
        <v>1</v>
      </c>
      <c r="C1438" s="22" t="s">
        <v>68</v>
      </c>
      <c r="D1438" s="22" t="s">
        <v>33806</v>
      </c>
      <c r="E1438" s="21" t="s">
        <v>33807</v>
      </c>
      <c r="F1438" s="23">
        <v>2300</v>
      </c>
      <c r="G1438" s="24">
        <v>23000</v>
      </c>
      <c r="H1438" s="25"/>
      <c r="I1438" s="26">
        <v>45491</v>
      </c>
      <c r="J1438" s="27" t="s">
        <v>1121</v>
      </c>
      <c r="K1438" s="28">
        <v>4</v>
      </c>
      <c r="L1438" s="26">
        <v>45486</v>
      </c>
      <c r="M1438" s="29"/>
      <c r="N1438" s="30" t="s">
        <v>30295</v>
      </c>
      <c r="O1438" s="31" t="s">
        <v>52</v>
      </c>
      <c r="P1438" s="32" t="s">
        <v>31439</v>
      </c>
      <c r="Q1438" s="33" t="s">
        <v>30277</v>
      </c>
      <c r="R1438" s="34" t="s">
        <v>31461</v>
      </c>
      <c r="S1438" s="35" t="s">
        <v>31462</v>
      </c>
      <c r="T1438" s="36"/>
      <c r="U1438" s="37" t="s">
        <v>24250</v>
      </c>
      <c r="V1438" s="37" t="s">
        <v>33793</v>
      </c>
      <c r="W1438" s="37" t="s">
        <v>33808</v>
      </c>
      <c r="X1438" s="42">
        <v>2300</v>
      </c>
      <c r="Y1438" s="41">
        <v>23805</v>
      </c>
      <c r="Z1438" s="37" t="s">
        <v>33809</v>
      </c>
      <c r="BH1438" s="86"/>
      <c r="BI1438" s="86"/>
      <c r="BJ1438" s="804"/>
      <c r="BK1438" s="805"/>
      <c r="BL1438" s="687"/>
      <c r="BM1438" s="806"/>
      <c r="BN1438" s="807"/>
      <c r="BO1438" s="808"/>
      <c r="BP1438" s="809"/>
      <c r="BQ1438" s="810"/>
    </row>
    <row r="1439" spans="1:69">
      <c r="A1439" s="20">
        <v>0</v>
      </c>
      <c r="B1439" s="20">
        <v>1</v>
      </c>
      <c r="C1439" s="21" t="s">
        <v>68</v>
      </c>
      <c r="D1439" s="22" t="s">
        <v>24261</v>
      </c>
      <c r="E1439" s="21" t="s">
        <v>31463</v>
      </c>
      <c r="F1439" s="23">
        <v>2300</v>
      </c>
      <c r="G1439" s="24">
        <v>23000</v>
      </c>
      <c r="H1439" s="25"/>
      <c r="I1439" s="26">
        <v>45492</v>
      </c>
      <c r="J1439" s="27">
        <v>80</v>
      </c>
      <c r="K1439" s="28">
        <v>1</v>
      </c>
      <c r="L1439" s="26">
        <v>45486</v>
      </c>
      <c r="M1439" s="29"/>
      <c r="N1439" s="30" t="s">
        <v>30295</v>
      </c>
      <c r="O1439" s="31" t="s">
        <v>52</v>
      </c>
      <c r="P1439" s="32" t="s">
        <v>33810</v>
      </c>
      <c r="Q1439" s="66" t="s">
        <v>30277</v>
      </c>
      <c r="R1439" s="34" t="s">
        <v>31461</v>
      </c>
      <c r="S1439" s="35" t="s">
        <v>31464</v>
      </c>
      <c r="T1439" s="36"/>
      <c r="U1439" s="37" t="s">
        <v>33811</v>
      </c>
      <c r="V1439" s="38" t="s">
        <v>33793</v>
      </c>
      <c r="W1439" s="39" t="s">
        <v>33812</v>
      </c>
      <c r="X1439" s="40">
        <v>2300</v>
      </c>
      <c r="Y1439" s="41">
        <v>23805</v>
      </c>
      <c r="Z1439" s="37" t="s">
        <v>33813</v>
      </c>
      <c r="BH1439" s="85"/>
      <c r="BI1439" s="86"/>
      <c r="BJ1439" s="804"/>
      <c r="BK1439" s="805"/>
      <c r="BL1439" s="687"/>
      <c r="BM1439" s="806"/>
      <c r="BN1439" s="807"/>
      <c r="BO1439" s="808"/>
      <c r="BP1439" s="809"/>
      <c r="BQ1439" s="810"/>
    </row>
    <row r="1440" spans="1:69">
      <c r="A1440" s="20">
        <v>0</v>
      </c>
      <c r="B1440" s="20">
        <v>2</v>
      </c>
      <c r="C1440" s="21" t="s">
        <v>68</v>
      </c>
      <c r="D1440" s="22" t="s">
        <v>5962</v>
      </c>
      <c r="E1440" s="21" t="s">
        <v>5963</v>
      </c>
      <c r="F1440" s="23">
        <v>1905</v>
      </c>
      <c r="G1440" s="24">
        <v>22860</v>
      </c>
      <c r="H1440" s="25"/>
      <c r="I1440" s="26">
        <v>45492</v>
      </c>
      <c r="J1440" s="27" t="s">
        <v>31465</v>
      </c>
      <c r="K1440" s="28">
        <v>2</v>
      </c>
      <c r="L1440" s="26">
        <v>45487</v>
      </c>
      <c r="M1440" s="29" t="s">
        <v>157</v>
      </c>
      <c r="N1440" s="30" t="s">
        <v>73</v>
      </c>
      <c r="O1440" s="31" t="s">
        <v>52</v>
      </c>
      <c r="P1440" s="32" t="s">
        <v>74</v>
      </c>
      <c r="Q1440" s="66" t="s">
        <v>54</v>
      </c>
      <c r="R1440" s="34" t="s">
        <v>55</v>
      </c>
      <c r="S1440" s="35" t="s">
        <v>5964</v>
      </c>
      <c r="T1440" s="36"/>
      <c r="U1440" s="37" t="s">
        <v>33814</v>
      </c>
      <c r="V1440" s="37" t="s">
        <v>33801</v>
      </c>
      <c r="W1440" s="37" t="s">
        <v>24264</v>
      </c>
      <c r="X1440" s="42">
        <v>1905</v>
      </c>
      <c r="Y1440" s="41">
        <v>23917.87</v>
      </c>
      <c r="Z1440" s="37" t="s">
        <v>24242</v>
      </c>
      <c r="BH1440" s="85"/>
      <c r="BI1440" s="86"/>
      <c r="BJ1440" s="804"/>
      <c r="BK1440" s="805"/>
      <c r="BL1440" s="687"/>
      <c r="BM1440" s="806"/>
      <c r="BN1440" s="807"/>
      <c r="BO1440" s="808"/>
      <c r="BP1440" s="809"/>
      <c r="BQ1440" s="810"/>
    </row>
    <row r="1441" spans="1:69">
      <c r="A1441" s="20">
        <v>0</v>
      </c>
      <c r="B1441" s="20">
        <v>3</v>
      </c>
      <c r="C1441" s="22" t="s">
        <v>68</v>
      </c>
      <c r="D1441" s="2" t="s">
        <v>5965</v>
      </c>
      <c r="E1441" s="21" t="s">
        <v>5966</v>
      </c>
      <c r="F1441" s="23">
        <v>1909</v>
      </c>
      <c r="G1441" s="24">
        <v>22908</v>
      </c>
      <c r="H1441" s="25"/>
      <c r="I1441" s="26">
        <v>45492</v>
      </c>
      <c r="J1441" s="27" t="s">
        <v>33815</v>
      </c>
      <c r="K1441" s="28">
        <v>2</v>
      </c>
      <c r="L1441" s="26">
        <v>45487</v>
      </c>
      <c r="M1441" s="29" t="s">
        <v>157</v>
      </c>
      <c r="N1441" s="30" t="s">
        <v>73</v>
      </c>
      <c r="O1441" s="31" t="s">
        <v>52</v>
      </c>
      <c r="P1441" s="32" t="s">
        <v>74</v>
      </c>
      <c r="Q1441" s="66" t="s">
        <v>54</v>
      </c>
      <c r="R1441" s="34" t="s">
        <v>55</v>
      </c>
      <c r="S1441" s="35" t="s">
        <v>5967</v>
      </c>
      <c r="T1441" s="36"/>
      <c r="U1441" s="37" t="s">
        <v>33816</v>
      </c>
      <c r="V1441" s="37" t="s">
        <v>33801</v>
      </c>
      <c r="W1441" s="37" t="s">
        <v>16279</v>
      </c>
      <c r="X1441" s="45">
        <v>1909</v>
      </c>
      <c r="Y1441" s="46">
        <v>23968.13</v>
      </c>
      <c r="Z1441" s="37" t="s">
        <v>33796</v>
      </c>
      <c r="BH1441" s="86"/>
      <c r="BI1441" s="825"/>
      <c r="BJ1441" s="804"/>
      <c r="BK1441" s="805"/>
      <c r="BL1441" s="687"/>
      <c r="BM1441" s="806"/>
      <c r="BN1441" s="807"/>
      <c r="BO1441" s="808"/>
      <c r="BP1441" s="809"/>
      <c r="BQ1441" s="810"/>
    </row>
    <row r="1442" spans="1:69">
      <c r="A1442" s="20">
        <v>0</v>
      </c>
      <c r="B1442" s="20">
        <v>4</v>
      </c>
      <c r="C1442" s="21" t="s">
        <v>68</v>
      </c>
      <c r="D1442" s="22" t="s">
        <v>5968</v>
      </c>
      <c r="E1442" s="21" t="s">
        <v>5969</v>
      </c>
      <c r="F1442" s="23">
        <v>1958</v>
      </c>
      <c r="G1442" s="24">
        <v>23496</v>
      </c>
      <c r="H1442" s="25"/>
      <c r="I1442" s="26">
        <v>45492</v>
      </c>
      <c r="J1442" s="27" t="s">
        <v>2435</v>
      </c>
      <c r="K1442" s="28">
        <v>1</v>
      </c>
      <c r="L1442" s="26">
        <v>45487</v>
      </c>
      <c r="M1442" s="29" t="s">
        <v>157</v>
      </c>
      <c r="N1442" s="30" t="s">
        <v>152</v>
      </c>
      <c r="O1442" s="31" t="s">
        <v>52</v>
      </c>
      <c r="P1442" s="32" t="s">
        <v>74</v>
      </c>
      <c r="Q1442" s="66" t="s">
        <v>54</v>
      </c>
      <c r="R1442" s="34" t="s">
        <v>55</v>
      </c>
      <c r="S1442" s="35" t="s">
        <v>5970</v>
      </c>
      <c r="T1442" s="36"/>
      <c r="U1442" s="37" t="s">
        <v>33817</v>
      </c>
      <c r="V1442" s="37" t="s">
        <v>24234</v>
      </c>
      <c r="W1442" s="37" t="s">
        <v>33818</v>
      </c>
      <c r="X1442" s="42">
        <v>1958</v>
      </c>
      <c r="Y1442" s="41">
        <v>24583.31</v>
      </c>
      <c r="Z1442" s="37" t="s">
        <v>24242</v>
      </c>
      <c r="BH1442" s="85"/>
      <c r="BI1442" s="86"/>
      <c r="BJ1442" s="804"/>
      <c r="BK1442" s="805"/>
      <c r="BL1442" s="687"/>
      <c r="BM1442" s="806"/>
      <c r="BN1442" s="807"/>
      <c r="BO1442" s="808"/>
      <c r="BP1442" s="809"/>
      <c r="BQ1442" s="810"/>
    </row>
    <row r="1443" spans="1:69">
      <c r="A1443" s="20">
        <v>0</v>
      </c>
      <c r="B1443" s="20">
        <v>1</v>
      </c>
      <c r="C1443" s="21" t="s">
        <v>145</v>
      </c>
      <c r="D1443" s="22" t="s">
        <v>5971</v>
      </c>
      <c r="E1443" s="21" t="s">
        <v>5972</v>
      </c>
      <c r="F1443" s="23">
        <v>1980</v>
      </c>
      <c r="G1443" s="24">
        <v>23760</v>
      </c>
      <c r="H1443" s="25"/>
      <c r="I1443" s="26">
        <v>45495</v>
      </c>
      <c r="J1443" s="27" t="s">
        <v>1208</v>
      </c>
      <c r="K1443" s="28">
        <v>4</v>
      </c>
      <c r="L1443" s="26">
        <v>45489</v>
      </c>
      <c r="M1443" s="29"/>
      <c r="N1443" s="30" t="s">
        <v>181</v>
      </c>
      <c r="O1443" s="31" t="s">
        <v>52</v>
      </c>
      <c r="P1443" s="32" t="s">
        <v>186</v>
      </c>
      <c r="Q1443" s="33" t="s">
        <v>54</v>
      </c>
      <c r="R1443" s="34" t="s">
        <v>55</v>
      </c>
      <c r="S1443" s="35" t="s">
        <v>5973</v>
      </c>
      <c r="T1443" s="36"/>
      <c r="U1443" s="37" t="s">
        <v>5971</v>
      </c>
      <c r="V1443" s="38" t="s">
        <v>5974</v>
      </c>
      <c r="W1443" s="39" t="s">
        <v>5975</v>
      </c>
      <c r="X1443" s="40">
        <v>1980</v>
      </c>
      <c r="Y1443" s="41">
        <v>24948</v>
      </c>
      <c r="Z1443" s="37" t="s">
        <v>33819</v>
      </c>
      <c r="BH1443" s="85"/>
      <c r="BI1443" s="86"/>
      <c r="BJ1443" s="804"/>
      <c r="BK1443" s="805"/>
      <c r="BL1443" s="687"/>
      <c r="BM1443" s="806"/>
      <c r="BN1443" s="807"/>
      <c r="BO1443" s="808"/>
      <c r="BP1443" s="809"/>
      <c r="BQ1443" s="810"/>
    </row>
    <row r="1444" spans="1:69">
      <c r="A1444" s="20">
        <v>0</v>
      </c>
      <c r="B1444" s="20">
        <v>2</v>
      </c>
      <c r="C1444" s="21" t="s">
        <v>301</v>
      </c>
      <c r="D1444" s="22" t="s">
        <v>5976</v>
      </c>
      <c r="E1444" s="21" t="s">
        <v>5977</v>
      </c>
      <c r="F1444" s="23">
        <v>1925</v>
      </c>
      <c r="G1444" s="24">
        <v>23100</v>
      </c>
      <c r="H1444" s="25"/>
      <c r="I1444" s="26">
        <v>45495</v>
      </c>
      <c r="J1444" s="27" t="s">
        <v>4848</v>
      </c>
      <c r="K1444" s="28">
        <v>1</v>
      </c>
      <c r="L1444" s="26">
        <v>45491</v>
      </c>
      <c r="M1444" s="29"/>
      <c r="N1444" s="30" t="s">
        <v>604</v>
      </c>
      <c r="O1444" s="31" t="s">
        <v>52</v>
      </c>
      <c r="P1444" s="32" t="s">
        <v>63</v>
      </c>
      <c r="Q1444" s="33" t="s">
        <v>54</v>
      </c>
      <c r="R1444" s="34" t="s">
        <v>64</v>
      </c>
      <c r="S1444" s="35" t="s">
        <v>5978</v>
      </c>
      <c r="T1444" s="36"/>
      <c r="U1444" s="37" t="s">
        <v>5976</v>
      </c>
      <c r="V1444" s="37" t="s">
        <v>4924</v>
      </c>
      <c r="W1444" s="37" t="s">
        <v>5979</v>
      </c>
      <c r="X1444" s="42">
        <v>1925</v>
      </c>
      <c r="Y1444" s="41">
        <v>24640</v>
      </c>
      <c r="Z1444" s="37" t="s">
        <v>33820</v>
      </c>
      <c r="BH1444" s="85"/>
      <c r="BI1444" s="86"/>
      <c r="BJ1444" s="804"/>
      <c r="BK1444" s="805"/>
      <c r="BL1444" s="687"/>
      <c r="BM1444" s="806"/>
      <c r="BN1444" s="807"/>
      <c r="BO1444" s="808"/>
      <c r="BP1444" s="809"/>
      <c r="BQ1444" s="810"/>
    </row>
    <row r="1445" spans="1:69">
      <c r="A1445" s="20">
        <v>0</v>
      </c>
      <c r="B1445" s="20">
        <v>26</v>
      </c>
      <c r="C1445" s="21" t="s">
        <v>68</v>
      </c>
      <c r="D1445" s="22" t="s">
        <v>5980</v>
      </c>
      <c r="E1445" s="21" t="s">
        <v>5981</v>
      </c>
      <c r="F1445" s="23">
        <v>1917</v>
      </c>
      <c r="G1445" s="24">
        <v>23004</v>
      </c>
      <c r="H1445" s="25"/>
      <c r="I1445" s="26">
        <v>45496</v>
      </c>
      <c r="J1445" s="27" t="s">
        <v>1236</v>
      </c>
      <c r="K1445" s="28">
        <v>4</v>
      </c>
      <c r="L1445" s="26">
        <v>45490</v>
      </c>
      <c r="M1445" s="29"/>
      <c r="N1445" s="30" t="s">
        <v>95</v>
      </c>
      <c r="O1445" s="31" t="s">
        <v>52</v>
      </c>
      <c r="P1445" s="32" t="s">
        <v>83</v>
      </c>
      <c r="Q1445" s="66" t="s">
        <v>84</v>
      </c>
      <c r="R1445" s="34" t="s">
        <v>55</v>
      </c>
      <c r="S1445" s="35" t="s">
        <v>5982</v>
      </c>
      <c r="T1445" s="36"/>
      <c r="U1445" s="37" t="s">
        <v>5980</v>
      </c>
      <c r="V1445" s="38" t="s">
        <v>5983</v>
      </c>
      <c r="W1445" s="39" t="s">
        <v>5984</v>
      </c>
      <c r="X1445" s="40">
        <v>1917</v>
      </c>
      <c r="Y1445" s="41">
        <v>23962.5</v>
      </c>
      <c r="Z1445" s="37" t="s">
        <v>33821</v>
      </c>
      <c r="BH1445" s="85"/>
      <c r="BI1445" s="86"/>
      <c r="BJ1445" s="804"/>
      <c r="BK1445" s="805"/>
      <c r="BL1445" s="687"/>
      <c r="BM1445" s="806"/>
      <c r="BN1445" s="807"/>
      <c r="BO1445" s="808"/>
      <c r="BP1445" s="809"/>
      <c r="BQ1445" s="810"/>
    </row>
    <row r="1446" spans="1:69">
      <c r="A1446" s="20">
        <v>0</v>
      </c>
      <c r="B1446" s="20">
        <v>1</v>
      </c>
      <c r="C1446" s="21" t="s">
        <v>145</v>
      </c>
      <c r="D1446" s="22" t="s">
        <v>5985</v>
      </c>
      <c r="E1446" s="2" t="s">
        <v>5986</v>
      </c>
      <c r="F1446" s="4">
        <v>1980</v>
      </c>
      <c r="G1446" s="5">
        <v>23760</v>
      </c>
      <c r="H1446" s="6" t="s">
        <v>168</v>
      </c>
      <c r="I1446" s="26">
        <v>45496</v>
      </c>
      <c r="J1446" s="43" t="s">
        <v>2613</v>
      </c>
      <c r="K1446" s="28">
        <v>4</v>
      </c>
      <c r="L1446" s="7">
        <v>45492</v>
      </c>
      <c r="M1446" s="44"/>
      <c r="N1446" s="11" t="s">
        <v>181</v>
      </c>
      <c r="O1446" s="31" t="s">
        <v>52</v>
      </c>
      <c r="P1446" s="8" t="s">
        <v>186</v>
      </c>
      <c r="Q1446" s="66" t="s">
        <v>54</v>
      </c>
      <c r="R1446" s="34" t="s">
        <v>55</v>
      </c>
      <c r="S1446" s="14" t="s">
        <v>5987</v>
      </c>
      <c r="T1446" s="15"/>
      <c r="U1446" s="37" t="s">
        <v>5985</v>
      </c>
      <c r="V1446" s="37" t="s">
        <v>5988</v>
      </c>
      <c r="W1446" s="37" t="s">
        <v>5989</v>
      </c>
      <c r="X1446" s="42">
        <v>1980</v>
      </c>
      <c r="Y1446" s="41">
        <v>24948</v>
      </c>
      <c r="Z1446" s="37" t="s">
        <v>33822</v>
      </c>
      <c r="BH1446" s="85"/>
      <c r="BI1446" s="86"/>
      <c r="BJ1446" s="796"/>
      <c r="BK1446" s="797"/>
      <c r="BL1446" s="687"/>
      <c r="BM1446" s="799"/>
      <c r="BN1446" s="807"/>
      <c r="BO1446" s="801"/>
      <c r="BP1446" s="809"/>
      <c r="BQ1446" s="810"/>
    </row>
    <row r="1447" spans="1:69">
      <c r="A1447" s="20">
        <v>0</v>
      </c>
      <c r="B1447" s="20">
        <v>6</v>
      </c>
      <c r="C1447" s="21" t="s">
        <v>48</v>
      </c>
      <c r="D1447" s="22" t="s">
        <v>5990</v>
      </c>
      <c r="E1447" s="21" t="s">
        <v>5991</v>
      </c>
      <c r="F1447" s="23">
        <v>1980</v>
      </c>
      <c r="G1447" s="24">
        <v>23760</v>
      </c>
      <c r="H1447" s="25" t="s">
        <v>168</v>
      </c>
      <c r="I1447" s="26">
        <v>45496</v>
      </c>
      <c r="J1447" s="27">
        <v>90</v>
      </c>
      <c r="K1447" s="28">
        <v>1</v>
      </c>
      <c r="L1447" s="26">
        <v>45493</v>
      </c>
      <c r="M1447" s="29"/>
      <c r="N1447" s="30" t="s">
        <v>169</v>
      </c>
      <c r="O1447" s="31" t="s">
        <v>52</v>
      </c>
      <c r="P1447" s="32" t="s">
        <v>53</v>
      </c>
      <c r="Q1447" s="66" t="s">
        <v>54</v>
      </c>
      <c r="R1447" s="34" t="s">
        <v>55</v>
      </c>
      <c r="S1447" s="35" t="s">
        <v>5892</v>
      </c>
      <c r="T1447" s="36"/>
      <c r="U1447" s="37" t="s">
        <v>5990</v>
      </c>
      <c r="V1447" s="37" t="s">
        <v>5988</v>
      </c>
      <c r="W1447" s="37" t="s">
        <v>5992</v>
      </c>
      <c r="X1447" s="42">
        <v>1980</v>
      </c>
      <c r="Y1447" s="41">
        <v>24948</v>
      </c>
      <c r="Z1447" s="37" t="s">
        <v>24275</v>
      </c>
      <c r="BH1447" s="85"/>
      <c r="BI1447" s="86"/>
      <c r="BJ1447" s="804"/>
      <c r="BK1447" s="805"/>
      <c r="BL1447" s="687"/>
      <c r="BM1447" s="806"/>
      <c r="BN1447" s="807"/>
      <c r="BO1447" s="808"/>
      <c r="BP1447" s="809"/>
      <c r="BQ1447" s="810"/>
    </row>
    <row r="1448" spans="1:69">
      <c r="A1448" s="20">
        <v>0</v>
      </c>
      <c r="B1448" s="20">
        <v>23</v>
      </c>
      <c r="C1448" s="21" t="s">
        <v>78</v>
      </c>
      <c r="D1448" s="22" t="s">
        <v>5993</v>
      </c>
      <c r="E1448" s="21" t="s">
        <v>5994</v>
      </c>
      <c r="F1448" s="23">
        <v>1957</v>
      </c>
      <c r="G1448" s="24">
        <v>23484</v>
      </c>
      <c r="H1448" s="25"/>
      <c r="I1448" s="26">
        <v>45496</v>
      </c>
      <c r="J1448" s="27" t="s">
        <v>1232</v>
      </c>
      <c r="K1448" s="28">
        <v>1</v>
      </c>
      <c r="L1448" s="26">
        <v>45495</v>
      </c>
      <c r="M1448" s="29"/>
      <c r="N1448" s="30" t="s">
        <v>288</v>
      </c>
      <c r="O1448" s="31" t="s">
        <v>52</v>
      </c>
      <c r="P1448" s="32" t="s">
        <v>153</v>
      </c>
      <c r="Q1448" s="66" t="s">
        <v>54</v>
      </c>
      <c r="R1448" s="34" t="s">
        <v>55</v>
      </c>
      <c r="S1448" s="35" t="s">
        <v>5995</v>
      </c>
      <c r="T1448" s="36"/>
      <c r="U1448" s="37" t="s">
        <v>5993</v>
      </c>
      <c r="V1448" s="37" t="s">
        <v>5996</v>
      </c>
      <c r="W1448" s="37" t="s">
        <v>5997</v>
      </c>
      <c r="X1448" s="42">
        <v>1957</v>
      </c>
      <c r="Y1448" s="41">
        <v>24570.720000000001</v>
      </c>
      <c r="Z1448" s="37" t="s">
        <v>33823</v>
      </c>
      <c r="BH1448" s="85"/>
      <c r="BI1448" s="86"/>
      <c r="BJ1448" s="804"/>
      <c r="BK1448" s="805"/>
      <c r="BL1448" s="687"/>
      <c r="BM1448" s="806"/>
      <c r="BN1448" s="807"/>
      <c r="BO1448" s="808"/>
      <c r="BP1448" s="809"/>
      <c r="BQ1448" s="810"/>
    </row>
    <row r="1449" spans="1:69">
      <c r="A1449" s="20">
        <v>0</v>
      </c>
      <c r="B1449" s="20">
        <v>2</v>
      </c>
      <c r="C1449" s="21" t="s">
        <v>402</v>
      </c>
      <c r="D1449" s="22" t="s">
        <v>5998</v>
      </c>
      <c r="E1449" s="21" t="s">
        <v>5999</v>
      </c>
      <c r="F1449" s="23">
        <v>1916</v>
      </c>
      <c r="G1449" s="24">
        <v>22992</v>
      </c>
      <c r="H1449" s="25"/>
      <c r="I1449" s="26">
        <v>45496</v>
      </c>
      <c r="J1449" s="27" t="s">
        <v>2618</v>
      </c>
      <c r="K1449" s="28">
        <v>3</v>
      </c>
      <c r="L1449" s="7" t="s">
        <v>184</v>
      </c>
      <c r="M1449" s="29"/>
      <c r="N1449" s="30" t="s">
        <v>640</v>
      </c>
      <c r="O1449" s="31" t="s">
        <v>52</v>
      </c>
      <c r="P1449" s="32" t="s">
        <v>407</v>
      </c>
      <c r="Q1449" s="66" t="s">
        <v>84</v>
      </c>
      <c r="R1449" s="34" t="s">
        <v>55</v>
      </c>
      <c r="S1449" s="35" t="s">
        <v>6000</v>
      </c>
      <c r="T1449" s="36"/>
      <c r="U1449" s="37" t="s">
        <v>5998</v>
      </c>
      <c r="V1449" s="37" t="s">
        <v>5988</v>
      </c>
      <c r="W1449" s="37" t="s">
        <v>6001</v>
      </c>
      <c r="X1449" s="42">
        <v>1916</v>
      </c>
      <c r="Y1449" s="41">
        <v>24445.26</v>
      </c>
      <c r="Z1449" s="37" t="s">
        <v>24275</v>
      </c>
      <c r="BH1449" s="85"/>
      <c r="BI1449" s="86"/>
      <c r="BJ1449" s="804"/>
      <c r="BK1449" s="805"/>
      <c r="BL1449" s="687"/>
      <c r="BM1449" s="806"/>
      <c r="BN1449" s="807"/>
      <c r="BO1449" s="808"/>
      <c r="BP1449" s="809"/>
      <c r="BQ1449" s="810"/>
    </row>
    <row r="1450" spans="1:69">
      <c r="A1450" s="20">
        <v>0</v>
      </c>
      <c r="B1450" s="20">
        <v>3</v>
      </c>
      <c r="C1450" s="21" t="s">
        <v>402</v>
      </c>
      <c r="D1450" s="22" t="s">
        <v>6002</v>
      </c>
      <c r="E1450" s="21" t="s">
        <v>6003</v>
      </c>
      <c r="F1450" s="23">
        <v>1916</v>
      </c>
      <c r="G1450" s="24">
        <v>22992</v>
      </c>
      <c r="H1450" s="25"/>
      <c r="I1450" s="26">
        <v>45496</v>
      </c>
      <c r="J1450" s="27" t="s">
        <v>2624</v>
      </c>
      <c r="K1450" s="28">
        <v>3</v>
      </c>
      <c r="L1450" s="7" t="s">
        <v>184</v>
      </c>
      <c r="M1450" s="29"/>
      <c r="N1450" s="30" t="s">
        <v>406</v>
      </c>
      <c r="O1450" s="31" t="s">
        <v>52</v>
      </c>
      <c r="P1450" s="21" t="s">
        <v>407</v>
      </c>
      <c r="Q1450" s="66" t="s">
        <v>84</v>
      </c>
      <c r="R1450" s="34" t="s">
        <v>55</v>
      </c>
      <c r="S1450" s="35" t="s">
        <v>6004</v>
      </c>
      <c r="T1450" s="36"/>
      <c r="U1450" s="37" t="s">
        <v>6002</v>
      </c>
      <c r="V1450" s="37" t="s">
        <v>5988</v>
      </c>
      <c r="W1450" s="37" t="s">
        <v>6005</v>
      </c>
      <c r="X1450" s="42">
        <v>1916</v>
      </c>
      <c r="Y1450" s="41">
        <v>24509.47</v>
      </c>
      <c r="Z1450" s="37" t="s">
        <v>24275</v>
      </c>
      <c r="BH1450" s="85"/>
      <c r="BI1450" s="86"/>
      <c r="BJ1450" s="804"/>
      <c r="BK1450" s="805"/>
      <c r="BL1450" s="687"/>
      <c r="BM1450" s="806"/>
      <c r="BN1450" s="807"/>
      <c r="BO1450" s="85"/>
      <c r="BP1450" s="809"/>
      <c r="BQ1450" s="810"/>
    </row>
    <row r="1451" spans="1:69">
      <c r="A1451" s="20">
        <v>1</v>
      </c>
      <c r="B1451" s="20">
        <v>4</v>
      </c>
      <c r="C1451" s="21" t="s">
        <v>402</v>
      </c>
      <c r="D1451" s="22" t="s">
        <v>6006</v>
      </c>
      <c r="E1451" s="21" t="s">
        <v>6007</v>
      </c>
      <c r="F1451" s="23">
        <v>1916</v>
      </c>
      <c r="G1451" s="24">
        <v>22992</v>
      </c>
      <c r="H1451" s="25"/>
      <c r="I1451" s="26">
        <v>45497</v>
      </c>
      <c r="J1451" s="27" t="s">
        <v>1248</v>
      </c>
      <c r="K1451" s="28">
        <v>3</v>
      </c>
      <c r="L1451" s="26">
        <v>45489</v>
      </c>
      <c r="M1451" s="29"/>
      <c r="N1451" s="30" t="s">
        <v>406</v>
      </c>
      <c r="O1451" s="31" t="s">
        <v>52</v>
      </c>
      <c r="P1451" s="32" t="s">
        <v>407</v>
      </c>
      <c r="Q1451" s="66" t="s">
        <v>84</v>
      </c>
      <c r="R1451" s="34" t="s">
        <v>55</v>
      </c>
      <c r="S1451" s="35" t="s">
        <v>6008</v>
      </c>
      <c r="T1451" s="36"/>
      <c r="U1451" s="37" t="s">
        <v>6006</v>
      </c>
      <c r="V1451" s="38" t="s">
        <v>5996</v>
      </c>
      <c r="W1451" s="39" t="s">
        <v>6009</v>
      </c>
      <c r="X1451" s="40">
        <v>1916</v>
      </c>
      <c r="Y1451" s="41">
        <v>24509.47</v>
      </c>
      <c r="Z1451" s="37" t="s">
        <v>24288</v>
      </c>
      <c r="BH1451" s="85"/>
      <c r="BI1451" s="86"/>
      <c r="BJ1451" s="804"/>
      <c r="BK1451" s="805"/>
      <c r="BL1451" s="687"/>
      <c r="BM1451" s="806"/>
      <c r="BN1451" s="807"/>
      <c r="BO1451" s="808"/>
      <c r="BP1451" s="809"/>
      <c r="BQ1451" s="810"/>
    </row>
    <row r="1452" spans="1:69">
      <c r="A1452" s="20">
        <v>1</v>
      </c>
      <c r="B1452" s="20">
        <v>1</v>
      </c>
      <c r="C1452" s="21" t="s">
        <v>4344</v>
      </c>
      <c r="D1452" s="22" t="s">
        <v>6010</v>
      </c>
      <c r="E1452" s="21" t="s">
        <v>6011</v>
      </c>
      <c r="F1452" s="23">
        <v>1958</v>
      </c>
      <c r="G1452" s="24">
        <v>23496</v>
      </c>
      <c r="H1452" s="25"/>
      <c r="I1452" s="26">
        <v>45497</v>
      </c>
      <c r="J1452" s="27">
        <v>65</v>
      </c>
      <c r="K1452" s="28">
        <v>4</v>
      </c>
      <c r="L1452" s="26">
        <v>45495</v>
      </c>
      <c r="M1452" s="29" t="s">
        <v>176</v>
      </c>
      <c r="N1452" s="30" t="s">
        <v>177</v>
      </c>
      <c r="O1452" s="31" t="s">
        <v>52</v>
      </c>
      <c r="P1452" s="32" t="s">
        <v>74</v>
      </c>
      <c r="Q1452" s="66" t="s">
        <v>54</v>
      </c>
      <c r="R1452" s="34" t="s">
        <v>55</v>
      </c>
      <c r="S1452" s="35" t="s">
        <v>6012</v>
      </c>
      <c r="T1452" s="36"/>
      <c r="U1452" s="37" t="s">
        <v>6010</v>
      </c>
      <c r="V1452" s="37" t="s">
        <v>5996</v>
      </c>
      <c r="W1452" s="37" t="s">
        <v>6013</v>
      </c>
      <c r="X1452" s="42">
        <v>1958</v>
      </c>
      <c r="Y1452" s="41">
        <v>24486.79</v>
      </c>
      <c r="Z1452" s="37" t="s">
        <v>24288</v>
      </c>
      <c r="BH1452" s="85"/>
      <c r="BI1452" s="86"/>
      <c r="BJ1452" s="804"/>
      <c r="BK1452" s="805"/>
      <c r="BL1452" s="687"/>
      <c r="BM1452" s="806"/>
      <c r="BN1452" s="807"/>
      <c r="BO1452" s="808"/>
      <c r="BP1452" s="809"/>
      <c r="BQ1452" s="810"/>
    </row>
    <row r="1453" spans="1:69">
      <c r="A1453" s="20">
        <v>1</v>
      </c>
      <c r="B1453" s="20">
        <v>2</v>
      </c>
      <c r="C1453" s="21" t="s">
        <v>68</v>
      </c>
      <c r="D1453" s="22" t="s">
        <v>6015</v>
      </c>
      <c r="E1453" s="21" t="s">
        <v>6016</v>
      </c>
      <c r="F1453" s="23">
        <v>1958</v>
      </c>
      <c r="G1453" s="24">
        <v>23496</v>
      </c>
      <c r="H1453" s="25"/>
      <c r="I1453" s="26">
        <v>45497</v>
      </c>
      <c r="J1453" s="27">
        <v>130</v>
      </c>
      <c r="K1453" s="28">
        <v>3</v>
      </c>
      <c r="L1453" s="26">
        <v>45495</v>
      </c>
      <c r="M1453" s="29" t="s">
        <v>31466</v>
      </c>
      <c r="N1453" s="30" t="s">
        <v>73</v>
      </c>
      <c r="O1453" s="31" t="s">
        <v>52</v>
      </c>
      <c r="P1453" s="32" t="s">
        <v>74</v>
      </c>
      <c r="Q1453" s="66" t="s">
        <v>54</v>
      </c>
      <c r="R1453" s="34" t="s">
        <v>55</v>
      </c>
      <c r="S1453" s="35" t="s">
        <v>6017</v>
      </c>
      <c r="T1453" s="36"/>
      <c r="U1453" s="37" t="s">
        <v>6015</v>
      </c>
      <c r="V1453" s="37" t="s">
        <v>5996</v>
      </c>
      <c r="W1453" s="37" t="s">
        <v>6018</v>
      </c>
      <c r="X1453" s="42">
        <v>1958</v>
      </c>
      <c r="Y1453" s="41">
        <v>24728.7</v>
      </c>
      <c r="Z1453" s="37" t="s">
        <v>24288</v>
      </c>
      <c r="BH1453" s="85"/>
      <c r="BI1453" s="86"/>
      <c r="BJ1453" s="804"/>
      <c r="BK1453" s="805"/>
      <c r="BL1453" s="687"/>
      <c r="BM1453" s="806"/>
      <c r="BN1453" s="807"/>
      <c r="BO1453" s="808"/>
      <c r="BP1453" s="809"/>
      <c r="BQ1453" s="810"/>
    </row>
    <row r="1454" spans="1:69">
      <c r="A1454" s="20">
        <v>1</v>
      </c>
      <c r="B1454" s="20">
        <v>3</v>
      </c>
      <c r="C1454" s="2" t="s">
        <v>103</v>
      </c>
      <c r="D1454" s="22" t="s">
        <v>6019</v>
      </c>
      <c r="E1454" s="21" t="s">
        <v>6020</v>
      </c>
      <c r="F1454" s="23">
        <v>1568</v>
      </c>
      <c r="G1454" s="24">
        <v>23520</v>
      </c>
      <c r="H1454" s="25"/>
      <c r="I1454" s="26">
        <v>45497</v>
      </c>
      <c r="J1454" s="27" t="s">
        <v>1276</v>
      </c>
      <c r="K1454" s="28">
        <v>4</v>
      </c>
      <c r="L1454" s="26" t="s">
        <v>184</v>
      </c>
      <c r="M1454" s="29"/>
      <c r="N1454" s="30" t="s">
        <v>82</v>
      </c>
      <c r="O1454" s="31" t="s">
        <v>52</v>
      </c>
      <c r="P1454" s="8" t="s">
        <v>240</v>
      </c>
      <c r="Q1454" s="66" t="s">
        <v>54</v>
      </c>
      <c r="R1454" s="34" t="s">
        <v>55</v>
      </c>
      <c r="S1454" s="35" t="s">
        <v>6021</v>
      </c>
      <c r="T1454" s="36"/>
      <c r="U1454" s="37" t="s">
        <v>6019</v>
      </c>
      <c r="V1454" s="37" t="s">
        <v>6022</v>
      </c>
      <c r="W1454" s="37" t="s">
        <v>6023</v>
      </c>
      <c r="X1454" s="42">
        <v>1568</v>
      </c>
      <c r="Y1454" s="41">
        <v>24304</v>
      </c>
      <c r="Z1454" s="37" t="s">
        <v>24302</v>
      </c>
      <c r="BH1454" s="825"/>
      <c r="BI1454" s="86"/>
      <c r="BJ1454" s="804"/>
      <c r="BK1454" s="805"/>
      <c r="BL1454" s="687"/>
      <c r="BM1454" s="806"/>
      <c r="BN1454" s="807"/>
      <c r="BO1454" s="801"/>
      <c r="BP1454" s="809"/>
      <c r="BQ1454" s="810"/>
    </row>
    <row r="1455" spans="1:69">
      <c r="A1455" s="20">
        <v>1</v>
      </c>
      <c r="B1455" s="20">
        <v>1</v>
      </c>
      <c r="C1455" s="21" t="s">
        <v>402</v>
      </c>
      <c r="D1455" s="22" t="s">
        <v>6024</v>
      </c>
      <c r="E1455" s="21" t="s">
        <v>6025</v>
      </c>
      <c r="F1455" s="23">
        <v>1916</v>
      </c>
      <c r="G1455" s="24">
        <v>22992</v>
      </c>
      <c r="H1455" s="25"/>
      <c r="I1455" s="26">
        <v>45498</v>
      </c>
      <c r="J1455" s="27" t="s">
        <v>2655</v>
      </c>
      <c r="K1455" s="28">
        <v>3</v>
      </c>
      <c r="L1455" s="26">
        <v>45489</v>
      </c>
      <c r="M1455" s="10"/>
      <c r="N1455" s="30" t="s">
        <v>406</v>
      </c>
      <c r="O1455" s="31" t="s">
        <v>52</v>
      </c>
      <c r="P1455" s="32" t="s">
        <v>407</v>
      </c>
      <c r="Q1455" s="66" t="s">
        <v>84</v>
      </c>
      <c r="R1455" s="34" t="s">
        <v>55</v>
      </c>
      <c r="S1455" s="35" t="s">
        <v>5478</v>
      </c>
      <c r="T1455" s="36"/>
      <c r="U1455" s="37" t="s">
        <v>24314</v>
      </c>
      <c r="V1455" s="38" t="s">
        <v>33824</v>
      </c>
      <c r="W1455" s="39" t="s">
        <v>33825</v>
      </c>
      <c r="X1455" s="40">
        <v>1916</v>
      </c>
      <c r="Y1455" s="41">
        <v>24509.47</v>
      </c>
      <c r="Z1455" s="37" t="s">
        <v>33826</v>
      </c>
      <c r="BH1455" s="85"/>
      <c r="BI1455" s="86"/>
      <c r="BJ1455" s="804"/>
      <c r="BK1455" s="805"/>
      <c r="BL1455" s="687"/>
      <c r="BM1455" s="806"/>
      <c r="BN1455" s="807"/>
      <c r="BO1455" s="808"/>
      <c r="BP1455" s="809"/>
      <c r="BQ1455" s="810"/>
    </row>
    <row r="1456" spans="1:69">
      <c r="A1456" s="20">
        <v>1</v>
      </c>
      <c r="B1456" s="20">
        <v>2</v>
      </c>
      <c r="C1456" s="21" t="s">
        <v>68</v>
      </c>
      <c r="D1456" s="22" t="s">
        <v>6026</v>
      </c>
      <c r="E1456" s="21" t="s">
        <v>6027</v>
      </c>
      <c r="F1456" s="23">
        <v>1960</v>
      </c>
      <c r="G1456" s="24">
        <v>23520</v>
      </c>
      <c r="H1456" s="25"/>
      <c r="I1456" s="26">
        <v>45498</v>
      </c>
      <c r="J1456" s="27" t="s">
        <v>2715</v>
      </c>
      <c r="K1456" s="28">
        <v>3</v>
      </c>
      <c r="L1456" s="26">
        <v>45495</v>
      </c>
      <c r="M1456" s="29"/>
      <c r="N1456" s="30" t="s">
        <v>82</v>
      </c>
      <c r="O1456" s="31" t="s">
        <v>52</v>
      </c>
      <c r="P1456" s="32" t="s">
        <v>83</v>
      </c>
      <c r="Q1456" s="66" t="s">
        <v>84</v>
      </c>
      <c r="R1456" s="34" t="s">
        <v>55</v>
      </c>
      <c r="S1456" s="35" t="s">
        <v>6028</v>
      </c>
      <c r="T1456" s="36"/>
      <c r="U1456" s="37" t="s">
        <v>33827</v>
      </c>
      <c r="V1456" s="37" t="s">
        <v>33828</v>
      </c>
      <c r="W1456" s="37" t="s">
        <v>33829</v>
      </c>
      <c r="X1456" s="42">
        <v>1960</v>
      </c>
      <c r="Y1456" s="41">
        <v>24500</v>
      </c>
      <c r="Z1456" s="37" t="s">
        <v>33823</v>
      </c>
      <c r="BH1456" s="85"/>
      <c r="BI1456" s="86"/>
      <c r="BJ1456" s="804"/>
      <c r="BK1456" s="805"/>
      <c r="BL1456" s="687"/>
      <c r="BM1456" s="806"/>
      <c r="BN1456" s="807"/>
      <c r="BO1456" s="808"/>
      <c r="BP1456" s="809"/>
      <c r="BQ1456" s="810"/>
    </row>
    <row r="1457" spans="1:69">
      <c r="A1457" s="20">
        <v>1</v>
      </c>
      <c r="B1457" s="20">
        <v>3</v>
      </c>
      <c r="C1457" s="2" t="s">
        <v>68</v>
      </c>
      <c r="D1457" s="2" t="s">
        <v>24320</v>
      </c>
      <c r="E1457" s="21" t="s">
        <v>31467</v>
      </c>
      <c r="F1457" s="4">
        <v>1958</v>
      </c>
      <c r="G1457" s="5">
        <v>23496</v>
      </c>
      <c r="H1457" s="25"/>
      <c r="I1457" s="26">
        <v>45498</v>
      </c>
      <c r="J1457" s="27" t="s">
        <v>2681</v>
      </c>
      <c r="K1457" s="28">
        <v>4</v>
      </c>
      <c r="L1457" s="26">
        <v>45495</v>
      </c>
      <c r="M1457" s="29" t="s">
        <v>31468</v>
      </c>
      <c r="N1457" s="30" t="s">
        <v>33830</v>
      </c>
      <c r="O1457" s="31" t="s">
        <v>52</v>
      </c>
      <c r="P1457" s="32" t="s">
        <v>33831</v>
      </c>
      <c r="Q1457" s="66" t="s">
        <v>54</v>
      </c>
      <c r="R1457" s="34" t="s">
        <v>55</v>
      </c>
      <c r="S1457" s="35" t="s">
        <v>33832</v>
      </c>
      <c r="T1457" s="36"/>
      <c r="U1457" s="37" t="s">
        <v>24320</v>
      </c>
      <c r="V1457" s="37" t="s">
        <v>24313</v>
      </c>
      <c r="W1457" s="37" t="s">
        <v>31470</v>
      </c>
      <c r="X1457" s="42">
        <v>1958</v>
      </c>
      <c r="Y1457" s="41">
        <v>24583.34</v>
      </c>
      <c r="Z1457" s="37" t="s">
        <v>33823</v>
      </c>
      <c r="BH1457" s="825"/>
      <c r="BI1457" s="825"/>
      <c r="BJ1457" s="796"/>
      <c r="BK1457" s="805"/>
      <c r="BL1457" s="687"/>
      <c r="BM1457" s="806"/>
      <c r="BN1457" s="807"/>
      <c r="BO1457" s="808"/>
      <c r="BP1457" s="809"/>
      <c r="BQ1457" s="810"/>
    </row>
    <row r="1458" spans="1:69">
      <c r="A1458" s="1">
        <v>1</v>
      </c>
      <c r="B1458" s="20">
        <v>4</v>
      </c>
      <c r="C1458" s="2" t="s">
        <v>68</v>
      </c>
      <c r="D1458" s="3" t="s">
        <v>6029</v>
      </c>
      <c r="E1458" s="2" t="s">
        <v>6030</v>
      </c>
      <c r="F1458" s="4">
        <v>1958</v>
      </c>
      <c r="G1458" s="5">
        <v>23496</v>
      </c>
      <c r="H1458" s="6"/>
      <c r="I1458" s="26">
        <v>45498</v>
      </c>
      <c r="J1458" s="27" t="s">
        <v>1294</v>
      </c>
      <c r="K1458" s="9">
        <v>4</v>
      </c>
      <c r="L1458" s="26">
        <v>45495</v>
      </c>
      <c r="M1458" s="29" t="s">
        <v>31466</v>
      </c>
      <c r="N1458" s="11" t="s">
        <v>73</v>
      </c>
      <c r="O1458" s="31" t="s">
        <v>52</v>
      </c>
      <c r="P1458" s="32" t="s">
        <v>74</v>
      </c>
      <c r="Q1458" s="49" t="s">
        <v>54</v>
      </c>
      <c r="R1458" s="34" t="s">
        <v>55</v>
      </c>
      <c r="S1458" s="34" t="s">
        <v>6031</v>
      </c>
      <c r="T1458" s="15"/>
      <c r="U1458" s="37" t="s">
        <v>33833</v>
      </c>
      <c r="V1458" s="37" t="s">
        <v>33828</v>
      </c>
      <c r="W1458" s="37" t="s">
        <v>33834</v>
      </c>
      <c r="X1458" s="42">
        <v>1958</v>
      </c>
      <c r="Y1458" s="41">
        <v>24728.720000000001</v>
      </c>
      <c r="Z1458" s="37" t="s">
        <v>24288</v>
      </c>
      <c r="BH1458" s="825"/>
      <c r="BI1458" s="232"/>
      <c r="BJ1458" s="796"/>
      <c r="BK1458" s="797"/>
      <c r="BL1458" s="687"/>
      <c r="BM1458" s="799"/>
      <c r="BN1458" s="807"/>
      <c r="BO1458" s="808"/>
      <c r="BP1458" s="802"/>
      <c r="BQ1458" s="810"/>
    </row>
    <row r="1459" spans="1:69">
      <c r="A1459" s="20">
        <v>1</v>
      </c>
      <c r="B1459" s="20">
        <v>5</v>
      </c>
      <c r="C1459" s="21" t="s">
        <v>103</v>
      </c>
      <c r="D1459" s="22" t="s">
        <v>6032</v>
      </c>
      <c r="E1459" s="21" t="s">
        <v>6033</v>
      </c>
      <c r="F1459" s="23">
        <v>1960</v>
      </c>
      <c r="G1459" s="24">
        <v>23520</v>
      </c>
      <c r="H1459" s="6"/>
      <c r="I1459" s="26">
        <v>45498</v>
      </c>
      <c r="J1459" s="27" t="s">
        <v>1266</v>
      </c>
      <c r="K1459" s="28">
        <v>2</v>
      </c>
      <c r="L1459" s="26">
        <v>45495</v>
      </c>
      <c r="M1459" s="29"/>
      <c r="N1459" s="30" t="s">
        <v>82</v>
      </c>
      <c r="O1459" s="31" t="s">
        <v>52</v>
      </c>
      <c r="P1459" s="32" t="s">
        <v>83</v>
      </c>
      <c r="Q1459" s="66" t="s">
        <v>84</v>
      </c>
      <c r="R1459" s="34" t="s">
        <v>55</v>
      </c>
      <c r="S1459" s="35" t="s">
        <v>6034</v>
      </c>
      <c r="T1459" s="36"/>
      <c r="U1459" s="37" t="s">
        <v>33835</v>
      </c>
      <c r="V1459" s="37" t="s">
        <v>24313</v>
      </c>
      <c r="W1459" s="37" t="s">
        <v>16306</v>
      </c>
      <c r="X1459" s="42">
        <v>1960</v>
      </c>
      <c r="Y1459" s="41">
        <v>24500</v>
      </c>
      <c r="Z1459" s="37" t="s">
        <v>24288</v>
      </c>
      <c r="BH1459" s="85"/>
      <c r="BI1459" s="86"/>
      <c r="BJ1459" s="804"/>
      <c r="BK1459" s="797"/>
      <c r="BL1459" s="687"/>
      <c r="BM1459" s="806"/>
      <c r="BN1459" s="807"/>
      <c r="BO1459" s="808"/>
      <c r="BP1459" s="809"/>
      <c r="BQ1459" s="810"/>
    </row>
    <row r="1460" spans="1:69">
      <c r="A1460" s="20">
        <v>2</v>
      </c>
      <c r="B1460" s="20">
        <v>1</v>
      </c>
      <c r="C1460" s="21" t="s">
        <v>68</v>
      </c>
      <c r="D1460" s="22" t="s">
        <v>6035</v>
      </c>
      <c r="E1460" s="21" t="s">
        <v>6036</v>
      </c>
      <c r="F1460" s="23">
        <v>1917</v>
      </c>
      <c r="G1460" s="24">
        <v>23004</v>
      </c>
      <c r="H1460" s="25"/>
      <c r="I1460" s="26">
        <v>45499</v>
      </c>
      <c r="J1460" s="27" t="s">
        <v>1269</v>
      </c>
      <c r="K1460" s="28">
        <v>2</v>
      </c>
      <c r="L1460" s="26">
        <v>45496</v>
      </c>
      <c r="M1460" s="29"/>
      <c r="N1460" s="30" t="s">
        <v>95</v>
      </c>
      <c r="O1460" s="31" t="s">
        <v>52</v>
      </c>
      <c r="P1460" s="32" t="s">
        <v>83</v>
      </c>
      <c r="Q1460" s="66" t="s">
        <v>84</v>
      </c>
      <c r="R1460" s="34" t="s">
        <v>55</v>
      </c>
      <c r="S1460" s="35" t="s">
        <v>6037</v>
      </c>
      <c r="T1460" s="36"/>
      <c r="U1460" s="37" t="s">
        <v>33836</v>
      </c>
      <c r="V1460" s="38" t="s">
        <v>33837</v>
      </c>
      <c r="W1460" s="39" t="s">
        <v>24325</v>
      </c>
      <c r="X1460" s="40">
        <v>1917</v>
      </c>
      <c r="Y1460" s="41">
        <v>23962.5</v>
      </c>
      <c r="Z1460" s="37" t="s">
        <v>33838</v>
      </c>
      <c r="BH1460" s="85"/>
      <c r="BI1460" s="86"/>
      <c r="BJ1460" s="804"/>
      <c r="BK1460" s="805"/>
      <c r="BL1460" s="687"/>
      <c r="BM1460" s="806"/>
      <c r="BN1460" s="807"/>
      <c r="BO1460" s="808"/>
      <c r="BP1460" s="809"/>
      <c r="BQ1460" s="810"/>
    </row>
    <row r="1461" spans="1:69">
      <c r="A1461" s="20">
        <v>2</v>
      </c>
      <c r="B1461" s="20">
        <v>2</v>
      </c>
      <c r="C1461" s="21" t="s">
        <v>68</v>
      </c>
      <c r="D1461" s="22" t="s">
        <v>6038</v>
      </c>
      <c r="E1461" s="21" t="s">
        <v>6039</v>
      </c>
      <c r="F1461" s="23">
        <v>1960</v>
      </c>
      <c r="G1461" s="24">
        <v>23520</v>
      </c>
      <c r="H1461" s="25"/>
      <c r="I1461" s="26">
        <v>45499</v>
      </c>
      <c r="J1461" s="27">
        <v>78</v>
      </c>
      <c r="K1461" s="28">
        <v>3</v>
      </c>
      <c r="L1461" s="26">
        <v>45496</v>
      </c>
      <c r="M1461" s="29"/>
      <c r="N1461" s="30" t="s">
        <v>95</v>
      </c>
      <c r="O1461" s="31" t="s">
        <v>52</v>
      </c>
      <c r="P1461" s="32" t="s">
        <v>83</v>
      </c>
      <c r="Q1461" s="66" t="s">
        <v>84</v>
      </c>
      <c r="R1461" s="34" t="s">
        <v>55</v>
      </c>
      <c r="S1461" s="35" t="s">
        <v>6040</v>
      </c>
      <c r="T1461" s="36"/>
      <c r="U1461" s="37" t="s">
        <v>31471</v>
      </c>
      <c r="V1461" s="37" t="s">
        <v>33837</v>
      </c>
      <c r="W1461" s="37" t="s">
        <v>33839</v>
      </c>
      <c r="X1461" s="42">
        <v>1960</v>
      </c>
      <c r="Y1461" s="41">
        <v>24500</v>
      </c>
      <c r="Z1461" s="37" t="s">
        <v>24302</v>
      </c>
      <c r="BH1461" s="85"/>
      <c r="BI1461" s="86"/>
      <c r="BJ1461" s="804"/>
      <c r="BK1461" s="805"/>
      <c r="BL1461" s="687"/>
      <c r="BM1461" s="806"/>
      <c r="BN1461" s="807"/>
      <c r="BO1461" s="808"/>
      <c r="BP1461" s="809"/>
      <c r="BQ1461" s="810"/>
    </row>
    <row r="1462" spans="1:69" ht="33.75">
      <c r="A1462" s="20">
        <v>2</v>
      </c>
      <c r="B1462" s="20">
        <v>4</v>
      </c>
      <c r="C1462" s="22" t="s">
        <v>59</v>
      </c>
      <c r="D1462" s="22" t="s">
        <v>6043</v>
      </c>
      <c r="E1462" s="21" t="s">
        <v>6044</v>
      </c>
      <c r="F1462" s="23">
        <v>1925</v>
      </c>
      <c r="G1462" s="24">
        <v>23100</v>
      </c>
      <c r="H1462" s="25"/>
      <c r="I1462" s="26">
        <v>45499</v>
      </c>
      <c r="J1462" s="27">
        <v>91</v>
      </c>
      <c r="K1462" s="28">
        <v>2</v>
      </c>
      <c r="L1462" s="26">
        <v>45497</v>
      </c>
      <c r="M1462" s="29"/>
      <c r="N1462" s="30" t="s">
        <v>30115</v>
      </c>
      <c r="O1462" s="31" t="s">
        <v>52</v>
      </c>
      <c r="P1462" s="32" t="s">
        <v>63</v>
      </c>
      <c r="Q1462" s="66" t="s">
        <v>54</v>
      </c>
      <c r="R1462" s="34" t="s">
        <v>64</v>
      </c>
      <c r="S1462" s="35" t="s">
        <v>33840</v>
      </c>
      <c r="T1462" s="36"/>
      <c r="U1462" s="37" t="s">
        <v>16309</v>
      </c>
      <c r="V1462" s="37" t="s">
        <v>28265</v>
      </c>
      <c r="W1462" s="37" t="s">
        <v>33841</v>
      </c>
      <c r="X1462" s="42">
        <v>1925</v>
      </c>
      <c r="Y1462" s="41">
        <v>24640</v>
      </c>
      <c r="Z1462" s="37" t="s">
        <v>33838</v>
      </c>
      <c r="BH1462" s="86"/>
      <c r="BI1462" s="86"/>
      <c r="BJ1462" s="804"/>
      <c r="BK1462" s="805"/>
      <c r="BL1462" s="687"/>
      <c r="BM1462" s="806"/>
      <c r="BN1462" s="807"/>
      <c r="BO1462" s="808"/>
      <c r="BP1462" s="809"/>
      <c r="BQ1462" s="810"/>
    </row>
    <row r="1463" spans="1:69">
      <c r="A1463" s="20">
        <v>2</v>
      </c>
      <c r="B1463" s="20">
        <v>3</v>
      </c>
      <c r="C1463" s="22" t="s">
        <v>48</v>
      </c>
      <c r="D1463" s="2" t="s">
        <v>6046</v>
      </c>
      <c r="E1463" s="21" t="s">
        <v>6047</v>
      </c>
      <c r="F1463" s="23">
        <v>1980</v>
      </c>
      <c r="G1463" s="24">
        <v>23760</v>
      </c>
      <c r="H1463" s="25" t="s">
        <v>168</v>
      </c>
      <c r="I1463" s="26">
        <v>45499</v>
      </c>
      <c r="J1463" s="27" t="s">
        <v>1283</v>
      </c>
      <c r="K1463" s="28">
        <v>4</v>
      </c>
      <c r="L1463" s="26">
        <v>45496</v>
      </c>
      <c r="M1463" s="29"/>
      <c r="N1463" s="30" t="s">
        <v>185</v>
      </c>
      <c r="O1463" s="31" t="s">
        <v>52</v>
      </c>
      <c r="P1463" s="32" t="s">
        <v>53</v>
      </c>
      <c r="Q1463" s="66" t="s">
        <v>54</v>
      </c>
      <c r="R1463" s="34" t="s">
        <v>55</v>
      </c>
      <c r="S1463" s="35" t="s">
        <v>6048</v>
      </c>
      <c r="T1463" s="36"/>
      <c r="U1463" s="37" t="s">
        <v>33842</v>
      </c>
      <c r="V1463" s="37" t="s">
        <v>33843</v>
      </c>
      <c r="W1463" s="37" t="s">
        <v>24328</v>
      </c>
      <c r="X1463" s="45">
        <v>1980</v>
      </c>
      <c r="Y1463" s="46">
        <v>24948</v>
      </c>
      <c r="Z1463" s="37" t="s">
        <v>24302</v>
      </c>
      <c r="BH1463" s="86"/>
      <c r="BI1463" s="825"/>
      <c r="BJ1463" s="804"/>
      <c r="BK1463" s="805"/>
      <c r="BL1463" s="687"/>
      <c r="BM1463" s="806"/>
      <c r="BN1463" s="807"/>
      <c r="BO1463" s="808"/>
      <c r="BP1463" s="809"/>
      <c r="BQ1463" s="810"/>
    </row>
    <row r="1464" spans="1:69">
      <c r="A1464" s="20">
        <v>2</v>
      </c>
      <c r="B1464" s="20">
        <v>5</v>
      </c>
      <c r="C1464" s="21" t="s">
        <v>48</v>
      </c>
      <c r="D1464" s="22" t="s">
        <v>6049</v>
      </c>
      <c r="E1464" s="21" t="s">
        <v>6050</v>
      </c>
      <c r="F1464" s="23">
        <v>1980</v>
      </c>
      <c r="G1464" s="24">
        <v>23760</v>
      </c>
      <c r="H1464" s="25" t="s">
        <v>51</v>
      </c>
      <c r="I1464" s="26">
        <v>45499</v>
      </c>
      <c r="J1464" s="27" t="s">
        <v>2692</v>
      </c>
      <c r="K1464" s="28">
        <v>1</v>
      </c>
      <c r="L1464" s="26">
        <v>45497</v>
      </c>
      <c r="M1464" s="29"/>
      <c r="N1464" s="30" t="s">
        <v>312</v>
      </c>
      <c r="O1464" s="31" t="s">
        <v>52</v>
      </c>
      <c r="P1464" s="32" t="s">
        <v>186</v>
      </c>
      <c r="Q1464" s="33" t="s">
        <v>54</v>
      </c>
      <c r="R1464" s="34" t="s">
        <v>55</v>
      </c>
      <c r="S1464" s="35" t="s">
        <v>6051</v>
      </c>
      <c r="T1464" s="36"/>
      <c r="U1464" s="37" t="s">
        <v>6049</v>
      </c>
      <c r="V1464" s="37" t="s">
        <v>6052</v>
      </c>
      <c r="W1464" s="37" t="s">
        <v>6053</v>
      </c>
      <c r="X1464" s="42">
        <v>1980</v>
      </c>
      <c r="Y1464" s="41">
        <v>24948</v>
      </c>
      <c r="Z1464" s="37" t="s">
        <v>33844</v>
      </c>
      <c r="BH1464" s="85"/>
      <c r="BI1464" s="86"/>
      <c r="BJ1464" s="804"/>
      <c r="BK1464" s="805"/>
      <c r="BL1464" s="687"/>
      <c r="BM1464" s="806"/>
      <c r="BN1464" s="807"/>
      <c r="BO1464" s="808"/>
      <c r="BP1464" s="809"/>
      <c r="BQ1464" s="810"/>
    </row>
    <row r="1465" spans="1:69">
      <c r="A1465" s="20">
        <v>2</v>
      </c>
      <c r="B1465" s="20">
        <v>6</v>
      </c>
      <c r="C1465" s="21" t="s">
        <v>48</v>
      </c>
      <c r="D1465" s="22" t="s">
        <v>6054</v>
      </c>
      <c r="E1465" s="21" t="s">
        <v>6055</v>
      </c>
      <c r="F1465" s="23">
        <v>1980</v>
      </c>
      <c r="G1465" s="24">
        <v>23760</v>
      </c>
      <c r="H1465" s="25" t="s">
        <v>168</v>
      </c>
      <c r="I1465" s="26">
        <v>45499</v>
      </c>
      <c r="J1465" s="27" t="s">
        <v>2686</v>
      </c>
      <c r="K1465" s="28">
        <v>2</v>
      </c>
      <c r="L1465" s="26">
        <v>45497</v>
      </c>
      <c r="M1465" s="29"/>
      <c r="N1465" s="30" t="s">
        <v>312</v>
      </c>
      <c r="O1465" s="31" t="s">
        <v>52</v>
      </c>
      <c r="P1465" s="32" t="s">
        <v>186</v>
      </c>
      <c r="Q1465" s="33" t="s">
        <v>54</v>
      </c>
      <c r="R1465" s="34" t="s">
        <v>55</v>
      </c>
      <c r="S1465" s="35" t="s">
        <v>6056</v>
      </c>
      <c r="T1465" s="36"/>
      <c r="U1465" s="37" t="s">
        <v>6054</v>
      </c>
      <c r="V1465" s="37" t="s">
        <v>6052</v>
      </c>
      <c r="W1465" s="37" t="s">
        <v>6057</v>
      </c>
      <c r="X1465" s="42">
        <v>1980</v>
      </c>
      <c r="Y1465" s="41">
        <v>24948</v>
      </c>
      <c r="Z1465" s="37" t="s">
        <v>33844</v>
      </c>
      <c r="BH1465" s="85"/>
      <c r="BI1465" s="86"/>
      <c r="BJ1465" s="804"/>
      <c r="BK1465" s="805"/>
      <c r="BL1465" s="687"/>
      <c r="BM1465" s="806"/>
      <c r="BN1465" s="807"/>
      <c r="BO1465" s="808"/>
      <c r="BP1465" s="809"/>
      <c r="BQ1465" s="810"/>
    </row>
    <row r="1466" spans="1:69">
      <c r="A1466" s="20">
        <v>1</v>
      </c>
      <c r="B1466" s="20">
        <v>1</v>
      </c>
      <c r="C1466" s="21" t="s">
        <v>68</v>
      </c>
      <c r="D1466" s="22" t="s">
        <v>6058</v>
      </c>
      <c r="E1466" s="21" t="s">
        <v>6059</v>
      </c>
      <c r="F1466" s="23">
        <v>2300</v>
      </c>
      <c r="G1466" s="24">
        <v>23000</v>
      </c>
      <c r="H1466" s="6"/>
      <c r="I1466" s="26">
        <v>45502</v>
      </c>
      <c r="J1466" s="27" t="s">
        <v>2670</v>
      </c>
      <c r="K1466" s="28">
        <v>2</v>
      </c>
      <c r="L1466" s="26">
        <v>45497</v>
      </c>
      <c r="M1466" s="29"/>
      <c r="N1466" s="30" t="s">
        <v>120</v>
      </c>
      <c r="O1466" s="31" t="s">
        <v>52</v>
      </c>
      <c r="P1466" s="32" t="s">
        <v>121</v>
      </c>
      <c r="Q1466" s="66" t="s">
        <v>84</v>
      </c>
      <c r="R1466" s="34" t="s">
        <v>164</v>
      </c>
      <c r="S1466" s="35" t="s">
        <v>5964</v>
      </c>
      <c r="T1466" s="36"/>
      <c r="U1466" s="37" t="s">
        <v>6058</v>
      </c>
      <c r="V1466" s="38" t="s">
        <v>1050</v>
      </c>
      <c r="W1466" s="39" t="s">
        <v>6060</v>
      </c>
      <c r="X1466" s="40">
        <v>2300</v>
      </c>
      <c r="Y1466" s="41">
        <v>23805</v>
      </c>
      <c r="Z1466" s="37" t="s">
        <v>6061</v>
      </c>
      <c r="BH1466" s="85"/>
      <c r="BI1466" s="86"/>
      <c r="BJ1466" s="804"/>
      <c r="BK1466" s="797"/>
      <c r="BL1466" s="687"/>
      <c r="BM1466" s="806"/>
      <c r="BN1466" s="807"/>
      <c r="BO1466" s="808"/>
      <c r="BP1466" s="809"/>
      <c r="BQ1466" s="810"/>
    </row>
    <row r="1467" spans="1:69">
      <c r="A1467" s="20">
        <v>1</v>
      </c>
      <c r="B1467" s="20">
        <v>2</v>
      </c>
      <c r="C1467" s="21" t="s">
        <v>68</v>
      </c>
      <c r="D1467" s="22" t="s">
        <v>6062</v>
      </c>
      <c r="E1467" s="21" t="s">
        <v>6063</v>
      </c>
      <c r="F1467" s="23">
        <v>1917</v>
      </c>
      <c r="G1467" s="24">
        <v>23004</v>
      </c>
      <c r="H1467" s="25"/>
      <c r="I1467" s="26">
        <v>45502</v>
      </c>
      <c r="J1467" s="27" t="s">
        <v>1319</v>
      </c>
      <c r="K1467" s="28">
        <v>2</v>
      </c>
      <c r="L1467" s="26">
        <v>45498</v>
      </c>
      <c r="M1467" s="29"/>
      <c r="N1467" s="30" t="s">
        <v>95</v>
      </c>
      <c r="O1467" s="31" t="s">
        <v>52</v>
      </c>
      <c r="P1467" s="32" t="s">
        <v>83</v>
      </c>
      <c r="Q1467" s="66" t="s">
        <v>84</v>
      </c>
      <c r="R1467" s="34" t="s">
        <v>55</v>
      </c>
      <c r="S1467" s="35" t="s">
        <v>6064</v>
      </c>
      <c r="T1467" s="36"/>
      <c r="U1467" s="37" t="s">
        <v>16322</v>
      </c>
      <c r="V1467" s="37" t="s">
        <v>31070</v>
      </c>
      <c r="W1467" s="37" t="s">
        <v>31472</v>
      </c>
      <c r="X1467" s="42">
        <v>1917</v>
      </c>
      <c r="Y1467" s="41">
        <v>23962.5</v>
      </c>
      <c r="Z1467" s="37" t="s">
        <v>33845</v>
      </c>
      <c r="BH1467" s="85"/>
      <c r="BI1467" s="86"/>
      <c r="BJ1467" s="804"/>
      <c r="BK1467" s="805"/>
      <c r="BL1467" s="687"/>
      <c r="BM1467" s="806"/>
      <c r="BN1467" s="807"/>
      <c r="BO1467" s="808"/>
      <c r="BP1467" s="809"/>
      <c r="BQ1467" s="810"/>
    </row>
    <row r="1468" spans="1:69">
      <c r="A1468" s="20">
        <v>1</v>
      </c>
      <c r="B1468" s="20">
        <v>3</v>
      </c>
      <c r="C1468" s="21" t="s">
        <v>48</v>
      </c>
      <c r="D1468" s="22" t="s">
        <v>6066</v>
      </c>
      <c r="E1468" s="21" t="s">
        <v>6067</v>
      </c>
      <c r="F1468" s="23">
        <v>1980</v>
      </c>
      <c r="G1468" s="24">
        <v>23760</v>
      </c>
      <c r="H1468" s="25" t="s">
        <v>51</v>
      </c>
      <c r="I1468" s="26">
        <v>45502</v>
      </c>
      <c r="J1468" s="27" t="s">
        <v>1326</v>
      </c>
      <c r="K1468" s="28">
        <v>4</v>
      </c>
      <c r="L1468" s="26">
        <v>45498</v>
      </c>
      <c r="M1468" s="29"/>
      <c r="N1468" s="30" t="s">
        <v>263</v>
      </c>
      <c r="O1468" s="31" t="s">
        <v>52</v>
      </c>
      <c r="P1468" s="32" t="s">
        <v>53</v>
      </c>
      <c r="Q1468" s="33" t="s">
        <v>54</v>
      </c>
      <c r="R1468" s="34" t="s">
        <v>55</v>
      </c>
      <c r="S1468" s="35" t="s">
        <v>6068</v>
      </c>
      <c r="T1468" s="36"/>
      <c r="U1468" s="37" t="s">
        <v>6066</v>
      </c>
      <c r="V1468" s="37" t="s">
        <v>3893</v>
      </c>
      <c r="W1468" s="37" t="s">
        <v>6069</v>
      </c>
      <c r="X1468" s="42">
        <v>1980</v>
      </c>
      <c r="Y1468" s="41">
        <v>24948</v>
      </c>
      <c r="Z1468" s="37" t="s">
        <v>6070</v>
      </c>
      <c r="BH1468" s="85"/>
      <c r="BI1468" s="86"/>
      <c r="BJ1468" s="804"/>
      <c r="BK1468" s="805"/>
      <c r="BL1468" s="687"/>
      <c r="BM1468" s="806"/>
      <c r="BN1468" s="807"/>
      <c r="BO1468" s="808"/>
      <c r="BP1468" s="809"/>
      <c r="BQ1468" s="810"/>
    </row>
    <row r="1469" spans="1:69">
      <c r="A1469" s="20">
        <v>1</v>
      </c>
      <c r="B1469" s="20">
        <v>4</v>
      </c>
      <c r="C1469" s="21" t="s">
        <v>48</v>
      </c>
      <c r="D1469" s="22" t="s">
        <v>6071</v>
      </c>
      <c r="E1469" s="21" t="s">
        <v>6072</v>
      </c>
      <c r="F1469" s="23">
        <v>1980</v>
      </c>
      <c r="G1469" s="24">
        <v>23760</v>
      </c>
      <c r="H1469" s="25" t="s">
        <v>51</v>
      </c>
      <c r="I1469" s="26">
        <v>45502</v>
      </c>
      <c r="J1469" s="27" t="s">
        <v>1331</v>
      </c>
      <c r="K1469" s="28">
        <v>3</v>
      </c>
      <c r="L1469" s="26">
        <v>45498</v>
      </c>
      <c r="M1469" s="10"/>
      <c r="N1469" s="30" t="s">
        <v>263</v>
      </c>
      <c r="O1469" s="31" t="s">
        <v>52</v>
      </c>
      <c r="P1469" s="32" t="s">
        <v>53</v>
      </c>
      <c r="Q1469" s="33" t="s">
        <v>54</v>
      </c>
      <c r="R1469" s="34" t="s">
        <v>55</v>
      </c>
      <c r="S1469" s="35" t="s">
        <v>6034</v>
      </c>
      <c r="T1469" s="36"/>
      <c r="U1469" s="37" t="s">
        <v>6071</v>
      </c>
      <c r="V1469" s="37" t="s">
        <v>6073</v>
      </c>
      <c r="W1469" s="37" t="s">
        <v>6074</v>
      </c>
      <c r="X1469" s="42">
        <v>1980</v>
      </c>
      <c r="Y1469" s="41">
        <v>24948</v>
      </c>
      <c r="Z1469" s="37" t="s">
        <v>6070</v>
      </c>
      <c r="BH1469" s="85"/>
      <c r="BI1469" s="86"/>
      <c r="BJ1469" s="804"/>
      <c r="BK1469" s="805"/>
      <c r="BL1469" s="687"/>
      <c r="BM1469" s="806"/>
      <c r="BN1469" s="807"/>
      <c r="BO1469" s="808"/>
      <c r="BP1469" s="809"/>
      <c r="BQ1469" s="810"/>
    </row>
    <row r="1470" spans="1:69">
      <c r="A1470" s="20">
        <v>1</v>
      </c>
      <c r="B1470" s="20">
        <v>5</v>
      </c>
      <c r="C1470" s="21" t="s">
        <v>48</v>
      </c>
      <c r="D1470" s="22" t="s">
        <v>6075</v>
      </c>
      <c r="E1470" s="21" t="s">
        <v>6076</v>
      </c>
      <c r="F1470" s="23">
        <v>1980</v>
      </c>
      <c r="G1470" s="24">
        <v>23760</v>
      </c>
      <c r="H1470" s="25" t="s">
        <v>51</v>
      </c>
      <c r="I1470" s="26">
        <v>45502</v>
      </c>
      <c r="J1470" s="27">
        <v>22</v>
      </c>
      <c r="K1470" s="28">
        <v>3</v>
      </c>
      <c r="L1470" s="26">
        <v>45499</v>
      </c>
      <c r="M1470" s="29"/>
      <c r="N1470" s="30" t="s">
        <v>263</v>
      </c>
      <c r="O1470" s="31" t="s">
        <v>52</v>
      </c>
      <c r="P1470" s="32" t="s">
        <v>53</v>
      </c>
      <c r="Q1470" s="33" t="s">
        <v>54</v>
      </c>
      <c r="R1470" s="34" t="s">
        <v>55</v>
      </c>
      <c r="S1470" s="35" t="s">
        <v>5895</v>
      </c>
      <c r="T1470" s="36"/>
      <c r="U1470" s="37" t="s">
        <v>6075</v>
      </c>
      <c r="V1470" s="37" t="s">
        <v>5648</v>
      </c>
      <c r="W1470" s="37" t="s">
        <v>6077</v>
      </c>
      <c r="X1470" s="42">
        <v>1980</v>
      </c>
      <c r="Y1470" s="41">
        <v>24948</v>
      </c>
      <c r="Z1470" s="37" t="s">
        <v>6061</v>
      </c>
      <c r="BH1470" s="85"/>
      <c r="BI1470" s="86"/>
      <c r="BJ1470" s="804"/>
      <c r="BK1470" s="805"/>
      <c r="BL1470" s="687"/>
      <c r="BM1470" s="806"/>
      <c r="BN1470" s="807"/>
      <c r="BO1470" s="808"/>
      <c r="BP1470" s="809"/>
      <c r="BQ1470" s="810"/>
    </row>
    <row r="1471" spans="1:69">
      <c r="A1471" s="20">
        <v>0</v>
      </c>
      <c r="B1471" s="20">
        <v>3</v>
      </c>
      <c r="C1471" s="21" t="s">
        <v>145</v>
      </c>
      <c r="D1471" s="22" t="s">
        <v>6078</v>
      </c>
      <c r="E1471" s="21" t="s">
        <v>6079</v>
      </c>
      <c r="F1471" s="23">
        <v>1958</v>
      </c>
      <c r="G1471" s="24">
        <v>23496</v>
      </c>
      <c r="H1471" s="25" t="s">
        <v>168</v>
      </c>
      <c r="I1471" s="26">
        <v>45505</v>
      </c>
      <c r="J1471" s="27">
        <v>36</v>
      </c>
      <c r="K1471" s="28">
        <v>3</v>
      </c>
      <c r="L1471" s="26">
        <v>45499</v>
      </c>
      <c r="M1471" s="29" t="s">
        <v>176</v>
      </c>
      <c r="N1471" s="30" t="s">
        <v>177</v>
      </c>
      <c r="O1471" s="31" t="s">
        <v>52</v>
      </c>
      <c r="P1471" s="32" t="s">
        <v>74</v>
      </c>
      <c r="Q1471" s="66" t="s">
        <v>54</v>
      </c>
      <c r="R1471" s="34" t="s">
        <v>55</v>
      </c>
      <c r="S1471" s="35" t="s">
        <v>6080</v>
      </c>
      <c r="T1471" s="36"/>
      <c r="U1471" s="37" t="s">
        <v>6078</v>
      </c>
      <c r="V1471" s="38" t="s">
        <v>1598</v>
      </c>
      <c r="W1471" s="39" t="s">
        <v>6081</v>
      </c>
      <c r="X1471" s="40">
        <v>1958</v>
      </c>
      <c r="Y1471" s="41">
        <v>24486.89</v>
      </c>
      <c r="Z1471" s="37" t="s">
        <v>33846</v>
      </c>
      <c r="BH1471" s="85"/>
      <c r="BI1471" s="86"/>
      <c r="BJ1471" s="804"/>
      <c r="BK1471" s="805"/>
      <c r="BL1471" s="687"/>
      <c r="BM1471" s="806"/>
      <c r="BN1471" s="807"/>
      <c r="BO1471" s="808"/>
      <c r="BP1471" s="809"/>
      <c r="BQ1471" s="810"/>
    </row>
    <row r="1472" spans="1:69">
      <c r="A1472" s="20">
        <v>0</v>
      </c>
      <c r="B1472" s="20">
        <v>4</v>
      </c>
      <c r="C1472" s="2" t="s">
        <v>68</v>
      </c>
      <c r="D1472" s="22" t="s">
        <v>30835</v>
      </c>
      <c r="E1472" s="21" t="s">
        <v>31473</v>
      </c>
      <c r="F1472" s="23">
        <v>1958</v>
      </c>
      <c r="G1472" s="5">
        <v>23496</v>
      </c>
      <c r="H1472" s="25"/>
      <c r="I1472" s="26">
        <v>45505</v>
      </c>
      <c r="J1472" s="27" t="s">
        <v>1343</v>
      </c>
      <c r="K1472" s="28">
        <v>1</v>
      </c>
      <c r="L1472" s="26">
        <v>45502</v>
      </c>
      <c r="M1472" s="29" t="s">
        <v>31474</v>
      </c>
      <c r="N1472" s="30" t="s">
        <v>33847</v>
      </c>
      <c r="O1472" s="31" t="s">
        <v>52</v>
      </c>
      <c r="P1472" s="32" t="s">
        <v>31469</v>
      </c>
      <c r="Q1472" s="66" t="s">
        <v>54</v>
      </c>
      <c r="R1472" s="34" t="s">
        <v>55</v>
      </c>
      <c r="S1472" s="35" t="s">
        <v>31475</v>
      </c>
      <c r="T1472" s="36"/>
      <c r="U1472" s="37" t="s">
        <v>6082</v>
      </c>
      <c r="V1472" s="38" t="s">
        <v>1598</v>
      </c>
      <c r="W1472" s="37" t="s">
        <v>6083</v>
      </c>
      <c r="X1472" s="40">
        <v>1958</v>
      </c>
      <c r="Y1472" s="41">
        <v>24492.560000000001</v>
      </c>
      <c r="Z1472" s="37" t="s">
        <v>33846</v>
      </c>
      <c r="BH1472" s="825"/>
      <c r="BI1472" s="86"/>
      <c r="BJ1472" s="804"/>
      <c r="BK1472" s="805"/>
      <c r="BL1472" s="687"/>
      <c r="BM1472" s="806"/>
      <c r="BN1472" s="807"/>
      <c r="BO1472" s="808"/>
      <c r="BP1472" s="809"/>
      <c r="BQ1472" s="810"/>
    </row>
    <row r="1473" spans="1:69">
      <c r="A1473" s="20">
        <v>0</v>
      </c>
      <c r="B1473" s="20">
        <v>5</v>
      </c>
      <c r="C1473" s="21" t="s">
        <v>59</v>
      </c>
      <c r="D1473" s="22" t="s">
        <v>6085</v>
      </c>
      <c r="E1473" s="21" t="s">
        <v>6086</v>
      </c>
      <c r="F1473" s="23">
        <v>1925</v>
      </c>
      <c r="G1473" s="24">
        <v>23100</v>
      </c>
      <c r="H1473" s="25"/>
      <c r="I1473" s="26">
        <v>45505</v>
      </c>
      <c r="J1473" s="27" t="s">
        <v>1346</v>
      </c>
      <c r="K1473" s="28">
        <v>2</v>
      </c>
      <c r="L1473" s="26">
        <v>45502</v>
      </c>
      <c r="M1473" s="29"/>
      <c r="N1473" s="30" t="s">
        <v>604</v>
      </c>
      <c r="O1473" s="31" t="s">
        <v>52</v>
      </c>
      <c r="P1473" s="32" t="s">
        <v>63</v>
      </c>
      <c r="Q1473" s="66" t="s">
        <v>54</v>
      </c>
      <c r="R1473" s="34" t="s">
        <v>64</v>
      </c>
      <c r="S1473" s="35" t="s">
        <v>6087</v>
      </c>
      <c r="T1473" s="36"/>
      <c r="U1473" s="37" t="s">
        <v>6085</v>
      </c>
      <c r="V1473" s="37" t="s">
        <v>2377</v>
      </c>
      <c r="W1473" s="37" t="s">
        <v>6088</v>
      </c>
      <c r="X1473" s="42">
        <v>1925</v>
      </c>
      <c r="Y1473" s="41">
        <v>24640</v>
      </c>
      <c r="Z1473" s="37" t="s">
        <v>33848</v>
      </c>
      <c r="BH1473" s="85"/>
      <c r="BI1473" s="86"/>
      <c r="BJ1473" s="804"/>
      <c r="BK1473" s="805"/>
      <c r="BL1473" s="687"/>
      <c r="BM1473" s="806"/>
      <c r="BN1473" s="807"/>
      <c r="BO1473" s="808"/>
      <c r="BP1473" s="809"/>
      <c r="BQ1473" s="810"/>
    </row>
    <row r="1474" spans="1:69">
      <c r="A1474" s="20">
        <v>1</v>
      </c>
      <c r="B1474" s="20">
        <v>1</v>
      </c>
      <c r="C1474" s="22" t="s">
        <v>59</v>
      </c>
      <c r="D1474" s="2" t="s">
        <v>6089</v>
      </c>
      <c r="E1474" s="21" t="s">
        <v>6090</v>
      </c>
      <c r="F1474" s="23">
        <v>1950</v>
      </c>
      <c r="G1474" s="24">
        <v>23400</v>
      </c>
      <c r="H1474" s="25"/>
      <c r="I1474" s="26">
        <v>45506</v>
      </c>
      <c r="J1474" s="27">
        <v>79</v>
      </c>
      <c r="K1474" s="28">
        <v>2</v>
      </c>
      <c r="L1474" s="26">
        <v>45496</v>
      </c>
      <c r="M1474" s="29"/>
      <c r="N1474" s="30" t="s">
        <v>33379</v>
      </c>
      <c r="O1474" s="31" t="s">
        <v>52</v>
      </c>
      <c r="P1474" s="32" t="s">
        <v>63</v>
      </c>
      <c r="Q1474" s="66" t="s">
        <v>54</v>
      </c>
      <c r="R1474" s="34" t="s">
        <v>64</v>
      </c>
      <c r="S1474" s="35" t="s">
        <v>33849</v>
      </c>
      <c r="T1474" s="36"/>
      <c r="U1474" s="37" t="s">
        <v>6089</v>
      </c>
      <c r="V1474" s="38" t="s">
        <v>2544</v>
      </c>
      <c r="W1474" s="39" t="s">
        <v>6091</v>
      </c>
      <c r="X1474" s="40">
        <v>1950</v>
      </c>
      <c r="Y1474" s="41">
        <v>24375</v>
      </c>
      <c r="Z1474" s="37" t="s">
        <v>33850</v>
      </c>
      <c r="BH1474" s="86"/>
      <c r="BI1474" s="825"/>
      <c r="BJ1474" s="804"/>
      <c r="BK1474" s="805"/>
      <c r="BL1474" s="687"/>
      <c r="BM1474" s="806"/>
      <c r="BN1474" s="807"/>
      <c r="BO1474" s="808"/>
      <c r="BP1474" s="809"/>
      <c r="BQ1474" s="810"/>
    </row>
    <row r="1475" spans="1:69" ht="45">
      <c r="A1475" s="20">
        <v>1</v>
      </c>
      <c r="B1475" s="20">
        <v>1</v>
      </c>
      <c r="C1475" s="22" t="s">
        <v>130</v>
      </c>
      <c r="D1475" s="2" t="s">
        <v>6093</v>
      </c>
      <c r="E1475" s="21" t="s">
        <v>6094</v>
      </c>
      <c r="F1475" s="23">
        <v>1916</v>
      </c>
      <c r="G1475" s="24">
        <v>22992</v>
      </c>
      <c r="H1475" s="25"/>
      <c r="I1475" s="26">
        <v>45506</v>
      </c>
      <c r="J1475" s="27" t="s">
        <v>31476</v>
      </c>
      <c r="K1475" s="28">
        <v>4</v>
      </c>
      <c r="L1475" s="26">
        <v>45504</v>
      </c>
      <c r="M1475" s="44" t="s">
        <v>30427</v>
      </c>
      <c r="N1475" s="30" t="s">
        <v>6095</v>
      </c>
      <c r="O1475" s="31" t="s">
        <v>52</v>
      </c>
      <c r="P1475" s="32" t="s">
        <v>31402</v>
      </c>
      <c r="Q1475" s="33" t="s">
        <v>54</v>
      </c>
      <c r="R1475" s="34" t="s">
        <v>64</v>
      </c>
      <c r="S1475" s="35" t="s">
        <v>6096</v>
      </c>
      <c r="T1475" s="36"/>
      <c r="U1475" s="37" t="s">
        <v>6093</v>
      </c>
      <c r="V1475" s="38" t="s">
        <v>4062</v>
      </c>
      <c r="W1475" s="39" t="s">
        <v>6097</v>
      </c>
      <c r="X1475" s="139">
        <v>1916</v>
      </c>
      <c r="Y1475" s="46">
        <v>24808.367999999999</v>
      </c>
      <c r="Z1475" s="37" t="s">
        <v>33851</v>
      </c>
      <c r="BH1475" s="86"/>
      <c r="BI1475" s="825"/>
      <c r="BJ1475" s="804"/>
      <c r="BK1475" s="805"/>
      <c r="BL1475" s="687"/>
      <c r="BM1475" s="806"/>
      <c r="BN1475" s="807"/>
      <c r="BO1475" s="808"/>
      <c r="BP1475" s="809"/>
      <c r="BQ1475" s="810"/>
    </row>
    <row r="1476" spans="1:69" ht="22.5">
      <c r="A1476" s="20">
        <v>0</v>
      </c>
      <c r="B1476" s="20">
        <v>1</v>
      </c>
      <c r="C1476" s="21" t="s">
        <v>145</v>
      </c>
      <c r="D1476" s="22" t="s">
        <v>6099</v>
      </c>
      <c r="E1476" s="21" t="s">
        <v>6100</v>
      </c>
      <c r="F1476" s="23">
        <v>1534</v>
      </c>
      <c r="G1476" s="24">
        <v>23010</v>
      </c>
      <c r="H1476" s="25"/>
      <c r="I1476" s="26">
        <v>45510</v>
      </c>
      <c r="J1476" s="27" t="s">
        <v>2661</v>
      </c>
      <c r="K1476" s="28">
        <v>1</v>
      </c>
      <c r="L1476" s="26">
        <v>45495</v>
      </c>
      <c r="M1476" s="29"/>
      <c r="N1476" s="30" t="s">
        <v>2071</v>
      </c>
      <c r="O1476" s="31" t="s">
        <v>52</v>
      </c>
      <c r="P1476" s="32" t="s">
        <v>121</v>
      </c>
      <c r="Q1476" s="66" t="s">
        <v>84</v>
      </c>
      <c r="R1476" s="34" t="s">
        <v>55</v>
      </c>
      <c r="S1476" s="35" t="s">
        <v>6101</v>
      </c>
      <c r="T1476" s="36"/>
      <c r="U1476" s="37" t="s">
        <v>6099</v>
      </c>
      <c r="V1476" s="38" t="s">
        <v>6102</v>
      </c>
      <c r="W1476" s="39" t="s">
        <v>6103</v>
      </c>
      <c r="X1476" s="40">
        <v>1534</v>
      </c>
      <c r="Y1476" s="41">
        <v>24325</v>
      </c>
      <c r="Z1476" s="37" t="s">
        <v>24288</v>
      </c>
      <c r="BH1476" s="85"/>
      <c r="BI1476" s="86"/>
      <c r="BJ1476" s="804"/>
      <c r="BK1476" s="805"/>
      <c r="BL1476" s="687"/>
      <c r="BM1476" s="806"/>
      <c r="BN1476" s="807"/>
      <c r="BO1476" s="808"/>
      <c r="BP1476" s="809"/>
      <c r="BQ1476" s="810"/>
    </row>
    <row r="1477" spans="1:69">
      <c r="A1477" s="20">
        <v>0</v>
      </c>
      <c r="B1477" s="20">
        <v>26</v>
      </c>
      <c r="C1477" s="22" t="s">
        <v>68</v>
      </c>
      <c r="D1477" s="2" t="s">
        <v>6104</v>
      </c>
      <c r="E1477" s="21" t="s">
        <v>6105</v>
      </c>
      <c r="F1477" s="23">
        <v>1960</v>
      </c>
      <c r="G1477" s="24">
        <v>23520</v>
      </c>
      <c r="H1477" s="25"/>
      <c r="I1477" s="26">
        <v>45510</v>
      </c>
      <c r="J1477" s="27" t="s">
        <v>1357</v>
      </c>
      <c r="K1477" s="28">
        <v>2</v>
      </c>
      <c r="L1477" s="26">
        <v>45505</v>
      </c>
      <c r="M1477" s="44"/>
      <c r="N1477" s="30" t="s">
        <v>95</v>
      </c>
      <c r="O1477" s="31" t="s">
        <v>52</v>
      </c>
      <c r="P1477" s="32" t="s">
        <v>83</v>
      </c>
      <c r="Q1477" s="66" t="s">
        <v>84</v>
      </c>
      <c r="R1477" s="34" t="s">
        <v>55</v>
      </c>
      <c r="S1477" s="35" t="s">
        <v>6106</v>
      </c>
      <c r="T1477" s="36"/>
      <c r="U1477" s="37" t="s">
        <v>6104</v>
      </c>
      <c r="V1477" s="38" t="s">
        <v>6107</v>
      </c>
      <c r="W1477" s="37" t="s">
        <v>6108</v>
      </c>
      <c r="X1477" s="139">
        <v>1960</v>
      </c>
      <c r="Y1477" s="46">
        <v>24500</v>
      </c>
      <c r="Z1477" s="37" t="s">
        <v>24369</v>
      </c>
      <c r="BH1477" s="86"/>
      <c r="BI1477" s="825"/>
      <c r="BJ1477" s="804"/>
      <c r="BK1477" s="805"/>
      <c r="BL1477" s="687"/>
      <c r="BM1477" s="806"/>
      <c r="BN1477" s="807"/>
      <c r="BO1477" s="808"/>
      <c r="BP1477" s="809"/>
      <c r="BQ1477" s="810"/>
    </row>
    <row r="1478" spans="1:69">
      <c r="A1478" s="20">
        <v>0</v>
      </c>
      <c r="B1478" s="20">
        <v>31</v>
      </c>
      <c r="C1478" s="21" t="s">
        <v>68</v>
      </c>
      <c r="D1478" s="22" t="s">
        <v>6109</v>
      </c>
      <c r="E1478" s="21" t="s">
        <v>6110</v>
      </c>
      <c r="F1478" s="23">
        <v>1917</v>
      </c>
      <c r="G1478" s="24">
        <v>23004</v>
      </c>
      <c r="H1478" s="25"/>
      <c r="I1478" s="26">
        <v>45510</v>
      </c>
      <c r="J1478" s="27" t="s">
        <v>1377</v>
      </c>
      <c r="K1478" s="28">
        <v>3</v>
      </c>
      <c r="L1478" s="26">
        <v>45506</v>
      </c>
      <c r="M1478" s="29"/>
      <c r="N1478" s="30" t="s">
        <v>95</v>
      </c>
      <c r="O1478" s="31" t="s">
        <v>52</v>
      </c>
      <c r="P1478" s="32" t="s">
        <v>83</v>
      </c>
      <c r="Q1478" s="66" t="s">
        <v>84</v>
      </c>
      <c r="R1478" s="34" t="s">
        <v>55</v>
      </c>
      <c r="S1478" s="35" t="s">
        <v>6111</v>
      </c>
      <c r="T1478" s="36"/>
      <c r="U1478" s="37" t="s">
        <v>6109</v>
      </c>
      <c r="V1478" s="37" t="s">
        <v>6107</v>
      </c>
      <c r="W1478" s="37" t="s">
        <v>6112</v>
      </c>
      <c r="X1478" s="42">
        <v>1917</v>
      </c>
      <c r="Y1478" s="41">
        <v>23962.5</v>
      </c>
      <c r="Z1478" s="37" t="s">
        <v>24369</v>
      </c>
      <c r="BH1478" s="85"/>
      <c r="BI1478" s="86"/>
      <c r="BJ1478" s="804"/>
      <c r="BK1478" s="805"/>
      <c r="BL1478" s="687"/>
      <c r="BM1478" s="806"/>
      <c r="BN1478" s="807"/>
      <c r="BO1478" s="808"/>
      <c r="BP1478" s="809"/>
      <c r="BQ1478" s="810"/>
    </row>
    <row r="1479" spans="1:69">
      <c r="A1479" s="20">
        <v>0</v>
      </c>
      <c r="B1479" s="20">
        <v>7</v>
      </c>
      <c r="C1479" s="22" t="s">
        <v>68</v>
      </c>
      <c r="D1479" s="22" t="s">
        <v>6113</v>
      </c>
      <c r="E1479" s="21" t="s">
        <v>6114</v>
      </c>
      <c r="F1479" s="23">
        <v>1907</v>
      </c>
      <c r="G1479" s="24">
        <v>22884</v>
      </c>
      <c r="H1479" s="25"/>
      <c r="I1479" s="26">
        <v>45510</v>
      </c>
      <c r="J1479" s="27">
        <v>37</v>
      </c>
      <c r="K1479" s="28">
        <v>4</v>
      </c>
      <c r="L1479" s="26">
        <v>45507</v>
      </c>
      <c r="M1479" s="29" t="s">
        <v>157</v>
      </c>
      <c r="N1479" s="30" t="s">
        <v>73</v>
      </c>
      <c r="O1479" s="31" t="s">
        <v>52</v>
      </c>
      <c r="P1479" s="32" t="s">
        <v>74</v>
      </c>
      <c r="Q1479" s="66" t="s">
        <v>54</v>
      </c>
      <c r="R1479" s="34" t="s">
        <v>55</v>
      </c>
      <c r="S1479" s="35" t="s">
        <v>6115</v>
      </c>
      <c r="T1479" s="36"/>
      <c r="U1479" s="37" t="s">
        <v>6113</v>
      </c>
      <c r="V1479" s="37" t="s">
        <v>6116</v>
      </c>
      <c r="W1479" s="37" t="s">
        <v>6117</v>
      </c>
      <c r="X1479" s="42">
        <v>1907</v>
      </c>
      <c r="Y1479" s="41">
        <v>23942.95</v>
      </c>
      <c r="Z1479" s="37" t="s">
        <v>33852</v>
      </c>
      <c r="BH1479" s="86"/>
      <c r="BI1479" s="86"/>
      <c r="BJ1479" s="804"/>
      <c r="BK1479" s="805"/>
      <c r="BL1479" s="687"/>
      <c r="BM1479" s="806"/>
      <c r="BN1479" s="807"/>
      <c r="BO1479" s="808"/>
      <c r="BP1479" s="809"/>
      <c r="BQ1479" s="810"/>
    </row>
    <row r="1480" spans="1:69">
      <c r="A1480" s="20">
        <v>0</v>
      </c>
      <c r="B1480" s="20">
        <v>4</v>
      </c>
      <c r="C1480" s="21" t="s">
        <v>59</v>
      </c>
      <c r="D1480" s="22" t="s">
        <v>6118</v>
      </c>
      <c r="E1480" s="21" t="s">
        <v>6119</v>
      </c>
      <c r="F1480" s="23">
        <v>1950</v>
      </c>
      <c r="G1480" s="24">
        <v>23400</v>
      </c>
      <c r="H1480" s="25"/>
      <c r="I1480" s="26">
        <v>45510</v>
      </c>
      <c r="J1480" s="27" t="s">
        <v>1380</v>
      </c>
      <c r="K1480" s="28">
        <v>1</v>
      </c>
      <c r="L1480" s="26">
        <v>45506</v>
      </c>
      <c r="M1480" s="29"/>
      <c r="N1480" s="30" t="s">
        <v>30278</v>
      </c>
      <c r="O1480" s="31" t="s">
        <v>52</v>
      </c>
      <c r="P1480" s="32" t="s">
        <v>63</v>
      </c>
      <c r="Q1480" s="66" t="s">
        <v>54</v>
      </c>
      <c r="R1480" s="34" t="s">
        <v>64</v>
      </c>
      <c r="S1480" s="35" t="s">
        <v>33853</v>
      </c>
      <c r="T1480" s="36"/>
      <c r="U1480" s="37" t="s">
        <v>6118</v>
      </c>
      <c r="V1480" s="37" t="s">
        <v>6120</v>
      </c>
      <c r="W1480" s="37" t="s">
        <v>6121</v>
      </c>
      <c r="X1480" s="42">
        <v>1950</v>
      </c>
      <c r="Y1480" s="41">
        <v>24960</v>
      </c>
      <c r="Z1480" s="37" t="s">
        <v>24363</v>
      </c>
      <c r="BH1480" s="85"/>
      <c r="BI1480" s="86"/>
      <c r="BJ1480" s="804"/>
      <c r="BK1480" s="805"/>
      <c r="BL1480" s="687"/>
      <c r="BM1480" s="806"/>
      <c r="BN1480" s="807"/>
      <c r="BO1480" s="808"/>
      <c r="BP1480" s="809"/>
      <c r="BQ1480" s="810"/>
    </row>
    <row r="1481" spans="1:69">
      <c r="A1481" s="20">
        <v>1</v>
      </c>
      <c r="B1481" s="20">
        <v>4</v>
      </c>
      <c r="C1481" s="21" t="s">
        <v>59</v>
      </c>
      <c r="D1481" s="22" t="s">
        <v>6122</v>
      </c>
      <c r="E1481" s="21" t="s">
        <v>6123</v>
      </c>
      <c r="F1481" s="23">
        <v>1950</v>
      </c>
      <c r="G1481" s="24">
        <v>23400</v>
      </c>
      <c r="H1481" s="6"/>
      <c r="I1481" s="26">
        <v>45511</v>
      </c>
      <c r="J1481" s="27" t="s">
        <v>1387</v>
      </c>
      <c r="K1481" s="28">
        <v>3</v>
      </c>
      <c r="L1481" s="26">
        <v>45505</v>
      </c>
      <c r="M1481" s="29"/>
      <c r="N1481" s="30" t="s">
        <v>33379</v>
      </c>
      <c r="O1481" s="31" t="s">
        <v>52</v>
      </c>
      <c r="P1481" s="32" t="s">
        <v>63</v>
      </c>
      <c r="Q1481" s="66" t="s">
        <v>54</v>
      </c>
      <c r="R1481" s="34" t="s">
        <v>64</v>
      </c>
      <c r="S1481" s="35" t="s">
        <v>33854</v>
      </c>
      <c r="T1481" s="36"/>
      <c r="U1481" s="37" t="s">
        <v>6122</v>
      </c>
      <c r="V1481" s="38" t="s">
        <v>6124</v>
      </c>
      <c r="W1481" s="39" t="s">
        <v>6125</v>
      </c>
      <c r="X1481" s="40">
        <v>1950</v>
      </c>
      <c r="Y1481" s="41">
        <v>24375</v>
      </c>
      <c r="Z1481" s="37" t="s">
        <v>33852</v>
      </c>
      <c r="BH1481" s="85"/>
      <c r="BI1481" s="86"/>
      <c r="BJ1481" s="804"/>
      <c r="BK1481" s="797"/>
      <c r="BL1481" s="687"/>
      <c r="BM1481" s="806"/>
      <c r="BN1481" s="807"/>
      <c r="BO1481" s="808"/>
      <c r="BP1481" s="809"/>
      <c r="BQ1481" s="810"/>
    </row>
    <row r="1482" spans="1:69">
      <c r="A1482" s="20">
        <v>1</v>
      </c>
      <c r="B1482" s="20">
        <v>1</v>
      </c>
      <c r="C1482" s="2" t="s">
        <v>78</v>
      </c>
      <c r="D1482" s="22" t="s">
        <v>6126</v>
      </c>
      <c r="E1482" s="21" t="s">
        <v>6127</v>
      </c>
      <c r="F1482" s="23">
        <v>1960</v>
      </c>
      <c r="G1482" s="5">
        <v>23520</v>
      </c>
      <c r="H1482" s="25"/>
      <c r="I1482" s="26">
        <v>45511</v>
      </c>
      <c r="J1482" s="27" t="s">
        <v>1363</v>
      </c>
      <c r="K1482" s="28">
        <v>2</v>
      </c>
      <c r="L1482" s="26">
        <v>45508</v>
      </c>
      <c r="M1482" s="29"/>
      <c r="N1482" s="30" t="s">
        <v>82</v>
      </c>
      <c r="O1482" s="31" t="s">
        <v>52</v>
      </c>
      <c r="P1482" s="32" t="s">
        <v>83</v>
      </c>
      <c r="Q1482" s="66" t="s">
        <v>84</v>
      </c>
      <c r="R1482" s="34" t="s">
        <v>55</v>
      </c>
      <c r="S1482" s="35" t="s">
        <v>6128</v>
      </c>
      <c r="T1482" s="36"/>
      <c r="U1482" s="37" t="s">
        <v>6126</v>
      </c>
      <c r="V1482" s="38" t="s">
        <v>6129</v>
      </c>
      <c r="W1482" s="37" t="s">
        <v>6130</v>
      </c>
      <c r="X1482" s="40">
        <v>1960</v>
      </c>
      <c r="Y1482" s="41">
        <v>24500</v>
      </c>
      <c r="Z1482" s="37" t="s">
        <v>24373</v>
      </c>
      <c r="BH1482" s="825"/>
      <c r="BI1482" s="86"/>
      <c r="BJ1482" s="804"/>
      <c r="BK1482" s="805"/>
      <c r="BL1482" s="687"/>
      <c r="BM1482" s="806"/>
      <c r="BN1482" s="807"/>
      <c r="BO1482" s="808"/>
      <c r="BP1482" s="809"/>
      <c r="BQ1482" s="810"/>
    </row>
    <row r="1483" spans="1:69">
      <c r="A1483" s="20">
        <v>1</v>
      </c>
      <c r="B1483" s="20">
        <v>2</v>
      </c>
      <c r="C1483" s="21" t="s">
        <v>59</v>
      </c>
      <c r="D1483" s="22" t="s">
        <v>6131</v>
      </c>
      <c r="E1483" s="21" t="s">
        <v>6132</v>
      </c>
      <c r="F1483" s="23">
        <v>1925</v>
      </c>
      <c r="G1483" s="24">
        <v>23100</v>
      </c>
      <c r="H1483" s="25"/>
      <c r="I1483" s="26">
        <v>45512</v>
      </c>
      <c r="J1483" s="27" t="s">
        <v>1396</v>
      </c>
      <c r="K1483" s="28">
        <v>2</v>
      </c>
      <c r="L1483" s="26">
        <v>45510</v>
      </c>
      <c r="M1483" s="29"/>
      <c r="N1483" s="30" t="s">
        <v>33112</v>
      </c>
      <c r="O1483" s="31" t="s">
        <v>52</v>
      </c>
      <c r="P1483" s="32" t="s">
        <v>63</v>
      </c>
      <c r="Q1483" s="33" t="s">
        <v>54</v>
      </c>
      <c r="R1483" s="34" t="s">
        <v>64</v>
      </c>
      <c r="S1483" s="35" t="s">
        <v>31477</v>
      </c>
      <c r="T1483" s="36"/>
      <c r="U1483" s="37" t="s">
        <v>6131</v>
      </c>
      <c r="V1483" s="38" t="s">
        <v>3120</v>
      </c>
      <c r="W1483" s="39" t="s">
        <v>6133</v>
      </c>
      <c r="X1483" s="40">
        <v>1925</v>
      </c>
      <c r="Y1483" s="41">
        <v>24640</v>
      </c>
      <c r="Z1483" s="37" t="s">
        <v>33855</v>
      </c>
      <c r="BH1483" s="85"/>
      <c r="BI1483" s="86"/>
      <c r="BJ1483" s="804"/>
      <c r="BK1483" s="805"/>
      <c r="BL1483" s="687"/>
      <c r="BM1483" s="806"/>
      <c r="BN1483" s="807"/>
      <c r="BO1483" s="808"/>
      <c r="BP1483" s="809"/>
      <c r="BQ1483" s="810"/>
    </row>
    <row r="1484" spans="1:69">
      <c r="A1484" s="20">
        <v>1</v>
      </c>
      <c r="B1484" s="20">
        <v>3</v>
      </c>
      <c r="C1484" s="21" t="s">
        <v>59</v>
      </c>
      <c r="D1484" s="22" t="s">
        <v>6134</v>
      </c>
      <c r="E1484" s="21" t="s">
        <v>6135</v>
      </c>
      <c r="F1484" s="23">
        <v>1925</v>
      </c>
      <c r="G1484" s="24">
        <v>23100</v>
      </c>
      <c r="H1484" s="25"/>
      <c r="I1484" s="26">
        <v>45512</v>
      </c>
      <c r="J1484" s="27" t="s">
        <v>1400</v>
      </c>
      <c r="K1484" s="28">
        <v>4</v>
      </c>
      <c r="L1484" s="26">
        <v>45510</v>
      </c>
      <c r="M1484" s="29"/>
      <c r="N1484" s="30" t="s">
        <v>33112</v>
      </c>
      <c r="O1484" s="31" t="s">
        <v>52</v>
      </c>
      <c r="P1484" s="32" t="s">
        <v>63</v>
      </c>
      <c r="Q1484" s="33" t="s">
        <v>54</v>
      </c>
      <c r="R1484" s="34" t="s">
        <v>64</v>
      </c>
      <c r="S1484" s="35" t="s">
        <v>33856</v>
      </c>
      <c r="T1484" s="36"/>
      <c r="U1484" s="37" t="s">
        <v>6134</v>
      </c>
      <c r="V1484" s="38" t="s">
        <v>4924</v>
      </c>
      <c r="W1484" s="37" t="s">
        <v>6136</v>
      </c>
      <c r="X1484" s="40">
        <v>1925</v>
      </c>
      <c r="Y1484" s="41">
        <v>24640</v>
      </c>
      <c r="Z1484" s="37" t="s">
        <v>24373</v>
      </c>
      <c r="BH1484" s="85"/>
      <c r="BI1484" s="86"/>
      <c r="BJ1484" s="804"/>
      <c r="BK1484" s="805"/>
      <c r="BL1484" s="687"/>
      <c r="BM1484" s="806"/>
      <c r="BN1484" s="807"/>
      <c r="BO1484" s="808"/>
      <c r="BP1484" s="809"/>
      <c r="BQ1484" s="810"/>
    </row>
    <row r="1485" spans="1:69">
      <c r="A1485" s="20">
        <v>2</v>
      </c>
      <c r="B1485" s="20">
        <v>1</v>
      </c>
      <c r="C1485" s="21" t="s">
        <v>78</v>
      </c>
      <c r="D1485" s="22" t="s">
        <v>6137</v>
      </c>
      <c r="E1485" s="21" t="s">
        <v>6138</v>
      </c>
      <c r="F1485" s="23">
        <v>1960</v>
      </c>
      <c r="G1485" s="24">
        <v>23520</v>
      </c>
      <c r="H1485" s="25"/>
      <c r="I1485" s="26">
        <v>45513</v>
      </c>
      <c r="J1485" s="27" t="s">
        <v>1367</v>
      </c>
      <c r="K1485" s="28">
        <v>4</v>
      </c>
      <c r="L1485" s="26">
        <v>45508</v>
      </c>
      <c r="M1485" s="29"/>
      <c r="N1485" s="30" t="s">
        <v>95</v>
      </c>
      <c r="O1485" s="31" t="s">
        <v>52</v>
      </c>
      <c r="P1485" s="32" t="s">
        <v>83</v>
      </c>
      <c r="Q1485" s="66" t="s">
        <v>84</v>
      </c>
      <c r="R1485" s="34" t="s">
        <v>55</v>
      </c>
      <c r="S1485" s="35" t="s">
        <v>6139</v>
      </c>
      <c r="T1485" s="36"/>
      <c r="U1485" s="37" t="s">
        <v>6137</v>
      </c>
      <c r="V1485" s="38" t="s">
        <v>6129</v>
      </c>
      <c r="W1485" s="39" t="s">
        <v>6140</v>
      </c>
      <c r="X1485" s="40">
        <v>1960</v>
      </c>
      <c r="Y1485" s="41">
        <v>24500</v>
      </c>
      <c r="Z1485" s="37" t="s">
        <v>24373</v>
      </c>
      <c r="BH1485" s="85"/>
      <c r="BI1485" s="86"/>
      <c r="BJ1485" s="804"/>
      <c r="BK1485" s="805"/>
      <c r="BL1485" s="687"/>
      <c r="BM1485" s="806"/>
      <c r="BN1485" s="807"/>
      <c r="BO1485" s="808"/>
      <c r="BP1485" s="809"/>
      <c r="BQ1485" s="810"/>
    </row>
    <row r="1486" spans="1:69">
      <c r="A1486" s="20">
        <v>0</v>
      </c>
      <c r="B1486" s="20">
        <v>1</v>
      </c>
      <c r="C1486" s="21" t="s">
        <v>145</v>
      </c>
      <c r="D1486" s="22" t="s">
        <v>6141</v>
      </c>
      <c r="E1486" s="21" t="s">
        <v>6142</v>
      </c>
      <c r="F1486" s="23">
        <v>1960</v>
      </c>
      <c r="G1486" s="24">
        <v>23520</v>
      </c>
      <c r="H1486" s="25"/>
      <c r="I1486" s="26">
        <v>45517</v>
      </c>
      <c r="J1486" s="27" t="s">
        <v>1374</v>
      </c>
      <c r="K1486" s="28">
        <v>2</v>
      </c>
      <c r="L1486" s="26">
        <v>45509</v>
      </c>
      <c r="M1486" s="29"/>
      <c r="N1486" s="30" t="s">
        <v>82</v>
      </c>
      <c r="O1486" s="31" t="s">
        <v>52</v>
      </c>
      <c r="P1486" s="32" t="s">
        <v>83</v>
      </c>
      <c r="Q1486" s="66" t="s">
        <v>84</v>
      </c>
      <c r="R1486" s="34" t="s">
        <v>55</v>
      </c>
      <c r="S1486" s="35" t="s">
        <v>6143</v>
      </c>
      <c r="T1486" s="36"/>
      <c r="U1486" s="37" t="s">
        <v>33857</v>
      </c>
      <c r="V1486" s="38" t="s">
        <v>24396</v>
      </c>
      <c r="W1486" s="39" t="s">
        <v>24393</v>
      </c>
      <c r="X1486" s="40">
        <v>1960</v>
      </c>
      <c r="Y1486" s="41">
        <v>24500</v>
      </c>
      <c r="Z1486" s="37" t="s">
        <v>9445</v>
      </c>
      <c r="BH1486" s="85"/>
      <c r="BI1486" s="86"/>
      <c r="BJ1486" s="804"/>
      <c r="BK1486" s="805"/>
      <c r="BL1486" s="687"/>
      <c r="BM1486" s="806"/>
      <c r="BN1486" s="807"/>
      <c r="BO1486" s="808"/>
      <c r="BP1486" s="809"/>
      <c r="BQ1486" s="810"/>
    </row>
    <row r="1487" spans="1:69">
      <c r="A1487" s="20">
        <v>0</v>
      </c>
      <c r="B1487" s="20">
        <v>2</v>
      </c>
      <c r="C1487" s="21" t="s">
        <v>145</v>
      </c>
      <c r="D1487" s="22" t="s">
        <v>6144</v>
      </c>
      <c r="E1487" s="21" t="s">
        <v>6145</v>
      </c>
      <c r="F1487" s="23">
        <v>1960</v>
      </c>
      <c r="G1487" s="24">
        <v>23520</v>
      </c>
      <c r="H1487" s="25"/>
      <c r="I1487" s="26">
        <v>45517</v>
      </c>
      <c r="J1487" s="27">
        <v>140</v>
      </c>
      <c r="K1487" s="9">
        <v>3</v>
      </c>
      <c r="L1487" s="26">
        <v>45509</v>
      </c>
      <c r="M1487" s="29"/>
      <c r="N1487" s="30" t="s">
        <v>82</v>
      </c>
      <c r="O1487" s="31" t="s">
        <v>52</v>
      </c>
      <c r="P1487" s="21" t="s">
        <v>83</v>
      </c>
      <c r="Q1487" s="66" t="s">
        <v>84</v>
      </c>
      <c r="R1487" s="34" t="s">
        <v>55</v>
      </c>
      <c r="S1487" s="35" t="s">
        <v>6143</v>
      </c>
      <c r="T1487" s="36"/>
      <c r="U1487" s="37" t="s">
        <v>24395</v>
      </c>
      <c r="V1487" s="38" t="s">
        <v>33858</v>
      </c>
      <c r="W1487" s="37" t="s">
        <v>33859</v>
      </c>
      <c r="X1487" s="40">
        <v>1960</v>
      </c>
      <c r="Y1487" s="41">
        <v>24500</v>
      </c>
      <c r="Z1487" s="37" t="s">
        <v>9445</v>
      </c>
      <c r="BH1487" s="85"/>
      <c r="BI1487" s="86"/>
      <c r="BJ1487" s="804"/>
      <c r="BK1487" s="805"/>
      <c r="BL1487" s="687"/>
      <c r="BM1487" s="806"/>
      <c r="BN1487" s="807"/>
      <c r="BO1487" s="85"/>
      <c r="BP1487" s="809"/>
      <c r="BQ1487" s="810"/>
    </row>
    <row r="1488" spans="1:69">
      <c r="A1488" s="20">
        <v>0</v>
      </c>
      <c r="B1488" s="20">
        <v>3</v>
      </c>
      <c r="C1488" s="21" t="s">
        <v>130</v>
      </c>
      <c r="D1488" s="22" t="s">
        <v>6146</v>
      </c>
      <c r="E1488" s="21" t="s">
        <v>6147</v>
      </c>
      <c r="F1488" s="23">
        <v>1960</v>
      </c>
      <c r="G1488" s="24">
        <v>23520</v>
      </c>
      <c r="H1488" s="25"/>
      <c r="I1488" s="26">
        <v>45517</v>
      </c>
      <c r="J1488" s="27">
        <v>89</v>
      </c>
      <c r="K1488" s="28">
        <v>4</v>
      </c>
      <c r="L1488" s="26">
        <v>45514</v>
      </c>
      <c r="M1488" s="29"/>
      <c r="N1488" s="30" t="s">
        <v>82</v>
      </c>
      <c r="O1488" s="31" t="s">
        <v>52</v>
      </c>
      <c r="P1488" s="32" t="s">
        <v>83</v>
      </c>
      <c r="Q1488" s="66" t="s">
        <v>84</v>
      </c>
      <c r="R1488" s="34" t="s">
        <v>55</v>
      </c>
      <c r="S1488" s="35" t="s">
        <v>6148</v>
      </c>
      <c r="T1488" s="36"/>
      <c r="U1488" s="37" t="s">
        <v>24398</v>
      </c>
      <c r="V1488" s="38" t="s">
        <v>33858</v>
      </c>
      <c r="W1488" s="37" t="s">
        <v>16381</v>
      </c>
      <c r="X1488" s="40">
        <v>1960</v>
      </c>
      <c r="Y1488" s="41">
        <v>24500</v>
      </c>
      <c r="Z1488" s="37" t="s">
        <v>33860</v>
      </c>
      <c r="BH1488" s="85"/>
      <c r="BI1488" s="86"/>
      <c r="BJ1488" s="804"/>
      <c r="BK1488" s="805"/>
      <c r="BL1488" s="687"/>
      <c r="BM1488" s="806"/>
      <c r="BN1488" s="807"/>
      <c r="BO1488" s="808"/>
      <c r="BP1488" s="809"/>
      <c r="BQ1488" s="810"/>
    </row>
    <row r="1489" spans="1:69">
      <c r="A1489" s="20">
        <v>1</v>
      </c>
      <c r="B1489" s="20">
        <v>1</v>
      </c>
      <c r="C1489" s="21" t="s">
        <v>68</v>
      </c>
      <c r="D1489" s="22" t="s">
        <v>6149</v>
      </c>
      <c r="E1489" s="21" t="s">
        <v>6150</v>
      </c>
      <c r="F1489" s="23">
        <v>1917</v>
      </c>
      <c r="G1489" s="24">
        <v>23004</v>
      </c>
      <c r="H1489" s="25"/>
      <c r="I1489" s="26">
        <v>45518</v>
      </c>
      <c r="J1489" s="27">
        <v>85</v>
      </c>
      <c r="K1489" s="28">
        <v>2</v>
      </c>
      <c r="L1489" s="26">
        <v>45515</v>
      </c>
      <c r="M1489" s="29"/>
      <c r="N1489" s="30" t="s">
        <v>95</v>
      </c>
      <c r="O1489" s="31" t="s">
        <v>52</v>
      </c>
      <c r="P1489" s="32" t="s">
        <v>83</v>
      </c>
      <c r="Q1489" s="66" t="s">
        <v>84</v>
      </c>
      <c r="R1489" s="34" t="s">
        <v>55</v>
      </c>
      <c r="S1489" s="35" t="s">
        <v>6151</v>
      </c>
      <c r="T1489" s="36"/>
      <c r="U1489" s="37" t="s">
        <v>6149</v>
      </c>
      <c r="V1489" s="38" t="s">
        <v>6152</v>
      </c>
      <c r="W1489" s="39" t="s">
        <v>6153</v>
      </c>
      <c r="X1489" s="40">
        <v>1917</v>
      </c>
      <c r="Y1489" s="41">
        <v>23962.5</v>
      </c>
      <c r="Z1489" s="37" t="s">
        <v>6154</v>
      </c>
      <c r="BH1489" s="85"/>
      <c r="BI1489" s="86"/>
      <c r="BJ1489" s="804"/>
      <c r="BK1489" s="805"/>
      <c r="BL1489" s="687"/>
      <c r="BM1489" s="806"/>
      <c r="BN1489" s="807"/>
      <c r="BO1489" s="808"/>
      <c r="BP1489" s="809"/>
      <c r="BQ1489" s="810"/>
    </row>
    <row r="1490" spans="1:69">
      <c r="A1490" s="20">
        <v>1</v>
      </c>
      <c r="B1490" s="20">
        <v>2</v>
      </c>
      <c r="C1490" s="21" t="s">
        <v>68</v>
      </c>
      <c r="D1490" s="22" t="s">
        <v>6155</v>
      </c>
      <c r="E1490" s="21" t="s">
        <v>6156</v>
      </c>
      <c r="F1490" s="23">
        <v>1960</v>
      </c>
      <c r="G1490" s="24">
        <v>23520</v>
      </c>
      <c r="H1490" s="25"/>
      <c r="I1490" s="26">
        <v>45518</v>
      </c>
      <c r="J1490" s="27" t="s">
        <v>1455</v>
      </c>
      <c r="K1490" s="28">
        <v>3</v>
      </c>
      <c r="L1490" s="26">
        <v>45515</v>
      </c>
      <c r="M1490" s="29"/>
      <c r="N1490" s="30" t="s">
        <v>95</v>
      </c>
      <c r="O1490" s="31" t="s">
        <v>52</v>
      </c>
      <c r="P1490" s="32" t="s">
        <v>83</v>
      </c>
      <c r="Q1490" s="66" t="s">
        <v>84</v>
      </c>
      <c r="R1490" s="34" t="s">
        <v>55</v>
      </c>
      <c r="S1490" s="35" t="s">
        <v>6157</v>
      </c>
      <c r="T1490" s="36"/>
      <c r="U1490" s="37" t="s">
        <v>6155</v>
      </c>
      <c r="V1490" s="38" t="s">
        <v>6152</v>
      </c>
      <c r="W1490" s="37" t="s">
        <v>6158</v>
      </c>
      <c r="X1490" s="40">
        <v>1960</v>
      </c>
      <c r="Y1490" s="41">
        <v>24500</v>
      </c>
      <c r="Z1490" s="37" t="s">
        <v>6154</v>
      </c>
      <c r="BH1490" s="85"/>
      <c r="BI1490" s="86"/>
      <c r="BJ1490" s="804"/>
      <c r="BK1490" s="805"/>
      <c r="BL1490" s="687"/>
      <c r="BM1490" s="806"/>
      <c r="BN1490" s="807"/>
      <c r="BO1490" s="808"/>
      <c r="BP1490" s="809"/>
      <c r="BQ1490" s="810"/>
    </row>
    <row r="1491" spans="1:69">
      <c r="A1491" s="20">
        <v>2</v>
      </c>
      <c r="B1491" s="20">
        <v>1</v>
      </c>
      <c r="C1491" s="21" t="s">
        <v>68</v>
      </c>
      <c r="D1491" s="22" t="s">
        <v>6159</v>
      </c>
      <c r="E1491" s="21" t="s">
        <v>6160</v>
      </c>
      <c r="F1491" s="23">
        <v>1905</v>
      </c>
      <c r="G1491" s="24">
        <v>22860</v>
      </c>
      <c r="H1491" s="25"/>
      <c r="I1491" s="26">
        <v>45520</v>
      </c>
      <c r="J1491" s="27" t="s">
        <v>3898</v>
      </c>
      <c r="K1491" s="28">
        <v>4</v>
      </c>
      <c r="L1491" s="7">
        <v>45516</v>
      </c>
      <c r="M1491" s="29" t="s">
        <v>157</v>
      </c>
      <c r="N1491" s="30" t="s">
        <v>152</v>
      </c>
      <c r="O1491" s="31" t="s">
        <v>52</v>
      </c>
      <c r="P1491" s="21" t="s">
        <v>74</v>
      </c>
      <c r="Q1491" s="66" t="s">
        <v>30276</v>
      </c>
      <c r="R1491" s="34" t="s">
        <v>55</v>
      </c>
      <c r="S1491" s="35" t="s">
        <v>6161</v>
      </c>
      <c r="T1491" s="36"/>
      <c r="U1491" s="37" t="s">
        <v>33861</v>
      </c>
      <c r="V1491" s="38" t="s">
        <v>24409</v>
      </c>
      <c r="W1491" s="39" t="s">
        <v>24410</v>
      </c>
      <c r="X1491" s="40">
        <v>1905</v>
      </c>
      <c r="Y1491" s="41">
        <v>23917.89</v>
      </c>
      <c r="Z1491" s="37" t="s">
        <v>33862</v>
      </c>
      <c r="BH1491" s="85"/>
      <c r="BI1491" s="86"/>
      <c r="BJ1491" s="804"/>
      <c r="BK1491" s="805"/>
      <c r="BL1491" s="687"/>
      <c r="BM1491" s="806"/>
      <c r="BN1491" s="807"/>
      <c r="BO1491" s="85"/>
      <c r="BP1491" s="809"/>
      <c r="BQ1491" s="810"/>
    </row>
    <row r="1492" spans="1:69">
      <c r="A1492" s="20">
        <v>2</v>
      </c>
      <c r="B1492" s="20">
        <v>2</v>
      </c>
      <c r="C1492" s="21" t="s">
        <v>68</v>
      </c>
      <c r="D1492" s="22" t="s">
        <v>6162</v>
      </c>
      <c r="E1492" s="21" t="s">
        <v>6163</v>
      </c>
      <c r="F1492" s="23">
        <v>1958</v>
      </c>
      <c r="G1492" s="24">
        <v>23496</v>
      </c>
      <c r="H1492" s="25"/>
      <c r="I1492" s="26">
        <v>45520</v>
      </c>
      <c r="J1492" s="27" t="s">
        <v>5007</v>
      </c>
      <c r="K1492" s="28">
        <v>2</v>
      </c>
      <c r="L1492" s="26">
        <v>45516</v>
      </c>
      <c r="M1492" s="29" t="s">
        <v>72</v>
      </c>
      <c r="N1492" s="30" t="s">
        <v>73</v>
      </c>
      <c r="O1492" s="31" t="s">
        <v>52</v>
      </c>
      <c r="P1492" s="32" t="s">
        <v>74</v>
      </c>
      <c r="Q1492" s="66" t="s">
        <v>30276</v>
      </c>
      <c r="R1492" s="34" t="s">
        <v>55</v>
      </c>
      <c r="S1492" s="35" t="s">
        <v>6164</v>
      </c>
      <c r="T1492" s="36"/>
      <c r="U1492" s="37" t="s">
        <v>33863</v>
      </c>
      <c r="V1492" s="38" t="s">
        <v>24409</v>
      </c>
      <c r="W1492" s="37" t="s">
        <v>33864</v>
      </c>
      <c r="X1492" s="40">
        <v>1958</v>
      </c>
      <c r="Y1492" s="41">
        <v>24688.59</v>
      </c>
      <c r="Z1492" s="37" t="s">
        <v>24413</v>
      </c>
      <c r="BH1492" s="85"/>
      <c r="BI1492" s="86"/>
      <c r="BJ1492" s="804"/>
      <c r="BK1492" s="805"/>
      <c r="BL1492" s="687"/>
      <c r="BM1492" s="806"/>
      <c r="BN1492" s="807"/>
      <c r="BO1492" s="808"/>
      <c r="BP1492" s="809"/>
      <c r="BQ1492" s="810"/>
    </row>
    <row r="1493" spans="1:69">
      <c r="A1493" s="20">
        <v>2</v>
      </c>
      <c r="B1493" s="20">
        <v>3</v>
      </c>
      <c r="C1493" s="21" t="s">
        <v>68</v>
      </c>
      <c r="D1493" s="22" t="s">
        <v>6166</v>
      </c>
      <c r="E1493" s="21" t="s">
        <v>6167</v>
      </c>
      <c r="F1493" s="23">
        <v>1911</v>
      </c>
      <c r="G1493" s="24">
        <v>22932</v>
      </c>
      <c r="H1493" s="25"/>
      <c r="I1493" s="26">
        <v>45520</v>
      </c>
      <c r="J1493" s="27" t="s">
        <v>3892</v>
      </c>
      <c r="K1493" s="28">
        <v>3</v>
      </c>
      <c r="L1493" s="7">
        <v>45516</v>
      </c>
      <c r="M1493" s="29" t="s">
        <v>157</v>
      </c>
      <c r="N1493" s="30" t="s">
        <v>73</v>
      </c>
      <c r="O1493" s="31" t="s">
        <v>52</v>
      </c>
      <c r="P1493" s="32" t="s">
        <v>74</v>
      </c>
      <c r="Q1493" s="66" t="s">
        <v>30276</v>
      </c>
      <c r="R1493" s="34" t="s">
        <v>55</v>
      </c>
      <c r="S1493" s="35" t="s">
        <v>6168</v>
      </c>
      <c r="T1493" s="36"/>
      <c r="U1493" s="37" t="s">
        <v>24411</v>
      </c>
      <c r="V1493" s="38" t="s">
        <v>33865</v>
      </c>
      <c r="W1493" s="37" t="s">
        <v>33866</v>
      </c>
      <c r="X1493" s="40">
        <v>1911</v>
      </c>
      <c r="Y1493" s="41">
        <v>23993.27</v>
      </c>
      <c r="Z1493" s="37" t="s">
        <v>24413</v>
      </c>
      <c r="BH1493" s="85"/>
      <c r="BI1493" s="86"/>
      <c r="BJ1493" s="804"/>
      <c r="BK1493" s="805"/>
      <c r="BL1493" s="687"/>
      <c r="BM1493" s="806"/>
      <c r="BN1493" s="807"/>
      <c r="BO1493" s="808"/>
      <c r="BP1493" s="809"/>
      <c r="BQ1493" s="810"/>
    </row>
    <row r="1494" spans="1:69">
      <c r="A1494" s="20">
        <v>2</v>
      </c>
      <c r="B1494" s="20">
        <v>4</v>
      </c>
      <c r="C1494" s="21" t="s">
        <v>78</v>
      </c>
      <c r="D1494" s="22" t="s">
        <v>6169</v>
      </c>
      <c r="E1494" s="21" t="s">
        <v>6170</v>
      </c>
      <c r="F1494" s="23">
        <v>1945</v>
      </c>
      <c r="G1494" s="24">
        <v>23340</v>
      </c>
      <c r="H1494" s="6"/>
      <c r="I1494" s="26">
        <v>45520</v>
      </c>
      <c r="J1494" s="27" t="s">
        <v>6171</v>
      </c>
      <c r="K1494" s="28">
        <v>2</v>
      </c>
      <c r="L1494" s="26">
        <v>45518</v>
      </c>
      <c r="M1494" s="29" t="s">
        <v>176</v>
      </c>
      <c r="N1494" s="30" t="s">
        <v>73</v>
      </c>
      <c r="O1494" s="31" t="s">
        <v>52</v>
      </c>
      <c r="P1494" s="32" t="s">
        <v>74</v>
      </c>
      <c r="Q1494" s="66" t="s">
        <v>54</v>
      </c>
      <c r="R1494" s="34" t="s">
        <v>55</v>
      </c>
      <c r="S1494" s="35" t="s">
        <v>6172</v>
      </c>
      <c r="T1494" s="36"/>
      <c r="U1494" s="37" t="s">
        <v>33867</v>
      </c>
      <c r="V1494" s="37" t="s">
        <v>24409</v>
      </c>
      <c r="W1494" s="37" t="s">
        <v>24417</v>
      </c>
      <c r="X1494" s="42">
        <v>1945</v>
      </c>
      <c r="Y1494" s="41">
        <v>24324.16</v>
      </c>
      <c r="Z1494" s="37" t="s">
        <v>33862</v>
      </c>
      <c r="BH1494" s="85"/>
      <c r="BI1494" s="86"/>
      <c r="BJ1494" s="804"/>
      <c r="BK1494" s="797"/>
      <c r="BL1494" s="687"/>
      <c r="BM1494" s="806"/>
      <c r="BN1494" s="807"/>
      <c r="BO1494" s="808"/>
      <c r="BP1494" s="809"/>
      <c r="BQ1494" s="810"/>
    </row>
    <row r="1495" spans="1:69">
      <c r="A1495" s="20">
        <v>2</v>
      </c>
      <c r="B1495" s="20">
        <v>6</v>
      </c>
      <c r="C1495" s="21" t="s">
        <v>402</v>
      </c>
      <c r="D1495" s="22" t="s">
        <v>6173</v>
      </c>
      <c r="E1495" s="21" t="s">
        <v>6174</v>
      </c>
      <c r="F1495" s="23">
        <v>1916</v>
      </c>
      <c r="G1495" s="24">
        <v>22992</v>
      </c>
      <c r="H1495" s="25"/>
      <c r="I1495" s="26">
        <v>45520</v>
      </c>
      <c r="J1495" s="27" t="s">
        <v>1428</v>
      </c>
      <c r="K1495" s="28">
        <v>4</v>
      </c>
      <c r="L1495" s="26">
        <v>45520</v>
      </c>
      <c r="M1495" s="29"/>
      <c r="N1495" s="30" t="s">
        <v>640</v>
      </c>
      <c r="O1495" s="31" t="s">
        <v>52</v>
      </c>
      <c r="P1495" s="32" t="s">
        <v>407</v>
      </c>
      <c r="Q1495" s="66" t="s">
        <v>84</v>
      </c>
      <c r="R1495" s="34" t="s">
        <v>55</v>
      </c>
      <c r="S1495" s="35" t="s">
        <v>6175</v>
      </c>
      <c r="T1495" s="36"/>
      <c r="U1495" s="37" t="s">
        <v>6173</v>
      </c>
      <c r="V1495" s="37" t="s">
        <v>24409</v>
      </c>
      <c r="W1495" s="37" t="s">
        <v>6176</v>
      </c>
      <c r="X1495" s="42">
        <v>1916</v>
      </c>
      <c r="Y1495" s="41">
        <v>24382.47</v>
      </c>
      <c r="Z1495" s="37" t="s">
        <v>24413</v>
      </c>
      <c r="BH1495" s="85"/>
      <c r="BI1495" s="86"/>
      <c r="BJ1495" s="804"/>
      <c r="BK1495" s="805"/>
      <c r="BL1495" s="687"/>
      <c r="BM1495" s="806"/>
      <c r="BN1495" s="807"/>
      <c r="BO1495" s="808"/>
      <c r="BP1495" s="809"/>
      <c r="BQ1495" s="810"/>
    </row>
    <row r="1496" spans="1:69">
      <c r="A1496" s="20">
        <v>2</v>
      </c>
      <c r="B1496" s="20">
        <v>5</v>
      </c>
      <c r="C1496" s="22" t="s">
        <v>145</v>
      </c>
      <c r="D1496" s="2" t="s">
        <v>6177</v>
      </c>
      <c r="E1496" s="21" t="s">
        <v>6178</v>
      </c>
      <c r="F1496" s="23">
        <v>1980</v>
      </c>
      <c r="G1496" s="24">
        <v>23760</v>
      </c>
      <c r="H1496" s="25" t="s">
        <v>168</v>
      </c>
      <c r="I1496" s="26">
        <v>45520</v>
      </c>
      <c r="J1496" s="27">
        <v>33</v>
      </c>
      <c r="K1496" s="28">
        <v>3</v>
      </c>
      <c r="L1496" s="26">
        <v>45520</v>
      </c>
      <c r="M1496" s="29"/>
      <c r="N1496" s="30" t="s">
        <v>263</v>
      </c>
      <c r="O1496" s="31" t="s">
        <v>52</v>
      </c>
      <c r="P1496" s="32" t="s">
        <v>53</v>
      </c>
      <c r="Q1496" s="66" t="s">
        <v>54</v>
      </c>
      <c r="R1496" s="34" t="s">
        <v>55</v>
      </c>
      <c r="S1496" s="35" t="s">
        <v>6179</v>
      </c>
      <c r="T1496" s="36"/>
      <c r="U1496" s="37" t="s">
        <v>6177</v>
      </c>
      <c r="V1496" s="37" t="s">
        <v>24409</v>
      </c>
      <c r="W1496" s="37" t="s">
        <v>6180</v>
      </c>
      <c r="X1496" s="42">
        <v>1980</v>
      </c>
      <c r="Y1496" s="41">
        <v>24948</v>
      </c>
      <c r="Z1496" s="37" t="s">
        <v>33862</v>
      </c>
      <c r="BH1496" s="86"/>
      <c r="BI1496" s="825"/>
      <c r="BJ1496" s="804"/>
      <c r="BK1496" s="805"/>
      <c r="BL1496" s="687"/>
      <c r="BM1496" s="806"/>
      <c r="BN1496" s="807"/>
      <c r="BO1496" s="808"/>
      <c r="BP1496" s="809"/>
      <c r="BQ1496" s="810"/>
    </row>
    <row r="1497" spans="1:69" ht="22.5">
      <c r="A1497" s="20">
        <v>3</v>
      </c>
      <c r="B1497" s="20">
        <v>7</v>
      </c>
      <c r="C1497" s="21" t="s">
        <v>145</v>
      </c>
      <c r="D1497" s="22" t="s">
        <v>6181</v>
      </c>
      <c r="E1497" s="21" t="s">
        <v>6182</v>
      </c>
      <c r="F1497" s="23">
        <v>1534</v>
      </c>
      <c r="G1497" s="24">
        <v>23010</v>
      </c>
      <c r="H1497" s="25"/>
      <c r="I1497" s="26">
        <v>45520</v>
      </c>
      <c r="J1497" s="27" t="s">
        <v>2803</v>
      </c>
      <c r="K1497" s="28">
        <v>4</v>
      </c>
      <c r="L1497" s="26">
        <v>45517</v>
      </c>
      <c r="M1497" s="29"/>
      <c r="N1497" s="30" t="s">
        <v>2071</v>
      </c>
      <c r="O1497" s="31" t="s">
        <v>52</v>
      </c>
      <c r="P1497" s="32" t="s">
        <v>121</v>
      </c>
      <c r="Q1497" s="66" t="s">
        <v>84</v>
      </c>
      <c r="R1497" s="34" t="s">
        <v>55</v>
      </c>
      <c r="S1497" s="35" t="s">
        <v>6183</v>
      </c>
      <c r="T1497" s="36"/>
      <c r="U1497" s="37" t="s">
        <v>6181</v>
      </c>
      <c r="V1497" s="37" t="s">
        <v>6184</v>
      </c>
      <c r="W1497" s="37" t="s">
        <v>6185</v>
      </c>
      <c r="X1497" s="42">
        <v>1534</v>
      </c>
      <c r="Y1497" s="41">
        <v>24325</v>
      </c>
      <c r="Z1497" s="37" t="s">
        <v>33868</v>
      </c>
      <c r="BH1497" s="85"/>
      <c r="BI1497" s="86"/>
      <c r="BJ1497" s="804"/>
      <c r="BK1497" s="805"/>
      <c r="BL1497" s="687"/>
      <c r="BM1497" s="806"/>
      <c r="BN1497" s="807"/>
      <c r="BO1497" s="808"/>
      <c r="BP1497" s="809"/>
      <c r="BQ1497" s="810"/>
    </row>
    <row r="1498" spans="1:69">
      <c r="A1498" s="20">
        <v>3</v>
      </c>
      <c r="B1498" s="20">
        <v>8</v>
      </c>
      <c r="C1498" s="2" t="s">
        <v>145</v>
      </c>
      <c r="D1498" s="2" t="s">
        <v>6187</v>
      </c>
      <c r="E1498" s="21" t="s">
        <v>6188</v>
      </c>
      <c r="F1498" s="4">
        <v>1534</v>
      </c>
      <c r="G1498" s="5">
        <v>23010</v>
      </c>
      <c r="H1498" s="25"/>
      <c r="I1498" s="26">
        <v>45520</v>
      </c>
      <c r="J1498" s="27" t="s">
        <v>30428</v>
      </c>
      <c r="K1498" s="28">
        <v>1</v>
      </c>
      <c r="L1498" s="26">
        <v>45517</v>
      </c>
      <c r="M1498" s="29"/>
      <c r="N1498" s="30" t="s">
        <v>2071</v>
      </c>
      <c r="O1498" s="31" t="s">
        <v>52</v>
      </c>
      <c r="P1498" s="32" t="s">
        <v>121</v>
      </c>
      <c r="Q1498" s="66" t="s">
        <v>84</v>
      </c>
      <c r="R1498" s="34" t="s">
        <v>55</v>
      </c>
      <c r="S1498" s="35" t="s">
        <v>6189</v>
      </c>
      <c r="T1498" s="36"/>
      <c r="U1498" s="37" t="s">
        <v>6187</v>
      </c>
      <c r="V1498" s="37" t="s">
        <v>6184</v>
      </c>
      <c r="W1498" s="37" t="s">
        <v>6190</v>
      </c>
      <c r="X1498" s="42">
        <v>1534</v>
      </c>
      <c r="Y1498" s="41">
        <v>24325</v>
      </c>
      <c r="Z1498" s="37" t="s">
        <v>33868</v>
      </c>
      <c r="BH1498" s="825"/>
      <c r="BI1498" s="825"/>
      <c r="BJ1498" s="796"/>
      <c r="BK1498" s="805"/>
      <c r="BL1498" s="687"/>
      <c r="BM1498" s="806"/>
      <c r="BN1498" s="807"/>
      <c r="BO1498" s="808"/>
      <c r="BP1498" s="809"/>
      <c r="BQ1498" s="810"/>
    </row>
    <row r="1499" spans="1:69">
      <c r="A1499" s="20">
        <v>0</v>
      </c>
      <c r="B1499" s="20">
        <v>3</v>
      </c>
      <c r="C1499" s="21" t="s">
        <v>59</v>
      </c>
      <c r="D1499" s="22" t="s">
        <v>6191</v>
      </c>
      <c r="E1499" s="21" t="s">
        <v>6192</v>
      </c>
      <c r="F1499" s="23">
        <v>1925</v>
      </c>
      <c r="G1499" s="24">
        <v>23100</v>
      </c>
      <c r="H1499" s="6"/>
      <c r="I1499" s="26">
        <v>45523</v>
      </c>
      <c r="J1499" s="27" t="s">
        <v>1467</v>
      </c>
      <c r="K1499" s="28">
        <v>4</v>
      </c>
      <c r="L1499" s="26">
        <v>45519</v>
      </c>
      <c r="M1499" s="29"/>
      <c r="N1499" s="30" t="s">
        <v>33112</v>
      </c>
      <c r="O1499" s="31" t="s">
        <v>52</v>
      </c>
      <c r="P1499" s="32" t="s">
        <v>33190</v>
      </c>
      <c r="Q1499" s="66" t="s">
        <v>30276</v>
      </c>
      <c r="R1499" s="34" t="s">
        <v>64</v>
      </c>
      <c r="S1499" s="35" t="s">
        <v>31478</v>
      </c>
      <c r="T1499" s="36"/>
      <c r="U1499" s="37" t="s">
        <v>6191</v>
      </c>
      <c r="V1499" s="38" t="s">
        <v>3937</v>
      </c>
      <c r="W1499" s="39" t="s">
        <v>6193</v>
      </c>
      <c r="X1499" s="40">
        <v>1925</v>
      </c>
      <c r="Y1499" s="41">
        <v>24640</v>
      </c>
      <c r="Z1499" s="37" t="s">
        <v>6194</v>
      </c>
      <c r="BH1499" s="85"/>
      <c r="BI1499" s="86"/>
      <c r="BJ1499" s="804"/>
      <c r="BK1499" s="797"/>
      <c r="BL1499" s="687"/>
      <c r="BM1499" s="806"/>
      <c r="BN1499" s="807"/>
      <c r="BO1499" s="808"/>
      <c r="BP1499" s="809"/>
      <c r="BQ1499" s="810"/>
    </row>
    <row r="1500" spans="1:69">
      <c r="A1500" s="20">
        <v>0</v>
      </c>
      <c r="B1500" s="20">
        <v>2</v>
      </c>
      <c r="C1500" s="21" t="s">
        <v>68</v>
      </c>
      <c r="D1500" s="22" t="s">
        <v>6195</v>
      </c>
      <c r="E1500" s="21" t="s">
        <v>6196</v>
      </c>
      <c r="F1500" s="23">
        <v>2300</v>
      </c>
      <c r="G1500" s="24">
        <v>23000</v>
      </c>
      <c r="H1500" s="25"/>
      <c r="I1500" s="26">
        <v>45524</v>
      </c>
      <c r="J1500" s="27" t="s">
        <v>1459</v>
      </c>
      <c r="K1500" s="28">
        <v>3</v>
      </c>
      <c r="L1500" s="26">
        <v>45518</v>
      </c>
      <c r="M1500" s="29"/>
      <c r="N1500" s="30" t="s">
        <v>120</v>
      </c>
      <c r="O1500" s="31" t="s">
        <v>52</v>
      </c>
      <c r="P1500" s="32" t="s">
        <v>121</v>
      </c>
      <c r="Q1500" s="66" t="s">
        <v>84</v>
      </c>
      <c r="R1500" s="34" t="s">
        <v>164</v>
      </c>
      <c r="S1500" s="35" t="s">
        <v>6197</v>
      </c>
      <c r="T1500" s="36"/>
      <c r="U1500" s="37" t="s">
        <v>6195</v>
      </c>
      <c r="V1500" s="38" t="s">
        <v>4424</v>
      </c>
      <c r="W1500" s="39" t="s">
        <v>6198</v>
      </c>
      <c r="X1500" s="40">
        <v>2300</v>
      </c>
      <c r="Y1500" s="41">
        <v>23805</v>
      </c>
      <c r="Z1500" s="37" t="s">
        <v>6194</v>
      </c>
      <c r="BH1500" s="85"/>
      <c r="BI1500" s="86"/>
      <c r="BJ1500" s="804"/>
      <c r="BK1500" s="805"/>
      <c r="BL1500" s="687"/>
      <c r="BM1500" s="806"/>
      <c r="BN1500" s="807"/>
      <c r="BO1500" s="808"/>
      <c r="BP1500" s="809"/>
      <c r="BQ1500" s="810"/>
    </row>
    <row r="1501" spans="1:69">
      <c r="A1501" s="20">
        <v>0</v>
      </c>
      <c r="B1501" s="20">
        <v>3</v>
      </c>
      <c r="C1501" s="21" t="s">
        <v>68</v>
      </c>
      <c r="D1501" s="22" t="s">
        <v>6199</v>
      </c>
      <c r="E1501" s="21" t="s">
        <v>6200</v>
      </c>
      <c r="F1501" s="23">
        <v>1917</v>
      </c>
      <c r="G1501" s="24">
        <v>23004</v>
      </c>
      <c r="H1501" s="25"/>
      <c r="I1501" s="26">
        <v>45524</v>
      </c>
      <c r="J1501" s="27" t="s">
        <v>2863</v>
      </c>
      <c r="K1501" s="28">
        <v>3</v>
      </c>
      <c r="L1501" s="26">
        <v>45519</v>
      </c>
      <c r="M1501" s="29"/>
      <c r="N1501" s="30" t="s">
        <v>95</v>
      </c>
      <c r="O1501" s="31" t="s">
        <v>52</v>
      </c>
      <c r="P1501" s="32" t="s">
        <v>83</v>
      </c>
      <c r="Q1501" s="66" t="s">
        <v>84</v>
      </c>
      <c r="R1501" s="34" t="s">
        <v>55</v>
      </c>
      <c r="S1501" s="35" t="s">
        <v>6201</v>
      </c>
      <c r="T1501" s="36"/>
      <c r="U1501" s="37" t="s">
        <v>6199</v>
      </c>
      <c r="V1501" s="38" t="s">
        <v>6202</v>
      </c>
      <c r="W1501" s="37" t="s">
        <v>6203</v>
      </c>
      <c r="X1501" s="40">
        <v>1917</v>
      </c>
      <c r="Y1501" s="41">
        <v>23962.5</v>
      </c>
      <c r="Z1501" s="37" t="s">
        <v>6209</v>
      </c>
      <c r="BH1501" s="85"/>
      <c r="BI1501" s="86"/>
      <c r="BJ1501" s="804"/>
      <c r="BK1501" s="805"/>
      <c r="BL1501" s="687"/>
      <c r="BM1501" s="806"/>
      <c r="BN1501" s="807"/>
      <c r="BO1501" s="808"/>
      <c r="BP1501" s="809"/>
      <c r="BQ1501" s="810"/>
    </row>
    <row r="1502" spans="1:69" ht="22.5">
      <c r="A1502" s="20">
        <v>0</v>
      </c>
      <c r="B1502" s="20">
        <v>5</v>
      </c>
      <c r="C1502" s="21" t="s">
        <v>145</v>
      </c>
      <c r="D1502" s="22" t="s">
        <v>6204</v>
      </c>
      <c r="E1502" s="21" t="s">
        <v>6205</v>
      </c>
      <c r="F1502" s="23">
        <v>1534</v>
      </c>
      <c r="G1502" s="24">
        <v>23010</v>
      </c>
      <c r="H1502" s="25"/>
      <c r="I1502" s="26">
        <v>45524</v>
      </c>
      <c r="J1502" s="27" t="s">
        <v>2856</v>
      </c>
      <c r="K1502" s="28">
        <v>2</v>
      </c>
      <c r="L1502" s="26">
        <v>45519</v>
      </c>
      <c r="M1502" s="29"/>
      <c r="N1502" s="30" t="s">
        <v>2071</v>
      </c>
      <c r="O1502" s="31" t="s">
        <v>52</v>
      </c>
      <c r="P1502" s="32" t="s">
        <v>121</v>
      </c>
      <c r="Q1502" s="66" t="s">
        <v>84</v>
      </c>
      <c r="R1502" s="34" t="s">
        <v>55</v>
      </c>
      <c r="S1502" s="35" t="s">
        <v>6206</v>
      </c>
      <c r="T1502" s="36"/>
      <c r="U1502" s="37" t="s">
        <v>6204</v>
      </c>
      <c r="V1502" s="38" t="s">
        <v>6207</v>
      </c>
      <c r="W1502" s="37" t="s">
        <v>6208</v>
      </c>
      <c r="X1502" s="40">
        <v>1534</v>
      </c>
      <c r="Y1502" s="41">
        <v>24325</v>
      </c>
      <c r="Z1502" s="37" t="s">
        <v>6209</v>
      </c>
      <c r="BH1502" s="85"/>
      <c r="BI1502" s="86"/>
      <c r="BJ1502" s="804"/>
      <c r="BK1502" s="805"/>
      <c r="BL1502" s="687"/>
      <c r="BM1502" s="806"/>
      <c r="BN1502" s="807"/>
      <c r="BO1502" s="808"/>
      <c r="BP1502" s="809"/>
      <c r="BQ1502" s="810"/>
    </row>
    <row r="1503" spans="1:69">
      <c r="A1503" s="20">
        <v>1</v>
      </c>
      <c r="B1503" s="20">
        <v>1</v>
      </c>
      <c r="C1503" s="21" t="s">
        <v>68</v>
      </c>
      <c r="D1503" s="22" t="s">
        <v>6210</v>
      </c>
      <c r="E1503" s="21" t="s">
        <v>6211</v>
      </c>
      <c r="F1503" s="23">
        <v>1960</v>
      </c>
      <c r="G1503" s="24">
        <v>23520</v>
      </c>
      <c r="H1503" s="25"/>
      <c r="I1503" s="26">
        <v>45525</v>
      </c>
      <c r="J1503" s="27" t="s">
        <v>1489</v>
      </c>
      <c r="K1503" s="28">
        <v>2</v>
      </c>
      <c r="L1503" s="26">
        <v>45521</v>
      </c>
      <c r="M1503" s="29"/>
      <c r="N1503" s="30" t="s">
        <v>95</v>
      </c>
      <c r="O1503" s="31" t="s">
        <v>52</v>
      </c>
      <c r="P1503" s="32" t="s">
        <v>83</v>
      </c>
      <c r="Q1503" s="66" t="s">
        <v>84</v>
      </c>
      <c r="R1503" s="34" t="s">
        <v>55</v>
      </c>
      <c r="S1503" s="35" t="s">
        <v>6212</v>
      </c>
      <c r="T1503" s="36"/>
      <c r="U1503" s="37" t="s">
        <v>6210</v>
      </c>
      <c r="V1503" s="38" t="s">
        <v>6213</v>
      </c>
      <c r="W1503" s="39" t="s">
        <v>6214</v>
      </c>
      <c r="X1503" s="40">
        <v>1960</v>
      </c>
      <c r="Y1503" s="41">
        <v>24500</v>
      </c>
      <c r="Z1503" s="37" t="s">
        <v>24438</v>
      </c>
      <c r="BH1503" s="85"/>
      <c r="BI1503" s="86"/>
      <c r="BJ1503" s="804"/>
      <c r="BK1503" s="805"/>
      <c r="BL1503" s="687"/>
      <c r="BM1503" s="806"/>
      <c r="BN1503" s="807"/>
      <c r="BO1503" s="808"/>
      <c r="BP1503" s="809"/>
      <c r="BQ1503" s="810"/>
    </row>
    <row r="1504" spans="1:69">
      <c r="A1504" s="20">
        <v>1</v>
      </c>
      <c r="B1504" s="20">
        <v>2</v>
      </c>
      <c r="C1504" s="21" t="s">
        <v>68</v>
      </c>
      <c r="D1504" s="22" t="s">
        <v>6215</v>
      </c>
      <c r="E1504" s="21" t="s">
        <v>6216</v>
      </c>
      <c r="F1504" s="23">
        <v>1958</v>
      </c>
      <c r="G1504" s="24">
        <v>23496</v>
      </c>
      <c r="H1504" s="25"/>
      <c r="I1504" s="26">
        <v>45525</v>
      </c>
      <c r="J1504" s="27" t="s">
        <v>1493</v>
      </c>
      <c r="K1504" s="28">
        <v>4</v>
      </c>
      <c r="L1504" s="26">
        <v>45521</v>
      </c>
      <c r="M1504" s="29" t="s">
        <v>157</v>
      </c>
      <c r="N1504" s="30" t="s">
        <v>152</v>
      </c>
      <c r="O1504" s="31" t="s">
        <v>52</v>
      </c>
      <c r="P1504" s="32" t="s">
        <v>74</v>
      </c>
      <c r="Q1504" s="66" t="s">
        <v>54</v>
      </c>
      <c r="R1504" s="34" t="s">
        <v>55</v>
      </c>
      <c r="S1504" s="35" t="s">
        <v>6217</v>
      </c>
      <c r="T1504" s="36"/>
      <c r="U1504" s="37" t="s">
        <v>6215</v>
      </c>
      <c r="V1504" s="38" t="s">
        <v>6218</v>
      </c>
      <c r="W1504" s="37" t="s">
        <v>6219</v>
      </c>
      <c r="X1504" s="40">
        <v>1958</v>
      </c>
      <c r="Y1504" s="41">
        <v>24583.33</v>
      </c>
      <c r="Z1504" s="37" t="s">
        <v>33869</v>
      </c>
      <c r="BH1504" s="85"/>
      <c r="BI1504" s="86"/>
      <c r="BJ1504" s="804"/>
      <c r="BK1504" s="805"/>
      <c r="BL1504" s="687"/>
      <c r="BM1504" s="806"/>
      <c r="BN1504" s="807"/>
      <c r="BO1504" s="808"/>
      <c r="BP1504" s="809"/>
      <c r="BQ1504" s="810"/>
    </row>
    <row r="1505" spans="1:69">
      <c r="A1505" s="20">
        <v>1</v>
      </c>
      <c r="B1505" s="20">
        <v>3</v>
      </c>
      <c r="C1505" s="21" t="s">
        <v>59</v>
      </c>
      <c r="D1505" s="22" t="s">
        <v>6220</v>
      </c>
      <c r="E1505" s="21" t="s">
        <v>6221</v>
      </c>
      <c r="F1505" s="23">
        <v>1925</v>
      </c>
      <c r="G1505" s="24">
        <v>23100</v>
      </c>
      <c r="H1505" s="25"/>
      <c r="I1505" s="26">
        <v>45525</v>
      </c>
      <c r="J1505" s="27" t="s">
        <v>33870</v>
      </c>
      <c r="K1505" s="28">
        <v>1</v>
      </c>
      <c r="L1505" s="26" t="s">
        <v>184</v>
      </c>
      <c r="M1505" s="29"/>
      <c r="N1505" s="30" t="s">
        <v>33254</v>
      </c>
      <c r="O1505" s="31" t="s">
        <v>52</v>
      </c>
      <c r="P1505" s="32" t="s">
        <v>63</v>
      </c>
      <c r="Q1505" s="66" t="s">
        <v>54</v>
      </c>
      <c r="R1505" s="34" t="s">
        <v>64</v>
      </c>
      <c r="S1505" s="35" t="s">
        <v>33871</v>
      </c>
      <c r="T1505" s="36"/>
      <c r="U1505" s="37" t="s">
        <v>6220</v>
      </c>
      <c r="V1505" s="38" t="s">
        <v>606</v>
      </c>
      <c r="W1505" s="37" t="s">
        <v>6222</v>
      </c>
      <c r="X1505" s="40">
        <v>1925</v>
      </c>
      <c r="Y1505" s="41">
        <v>24640</v>
      </c>
      <c r="Z1505" s="37" t="s">
        <v>33872</v>
      </c>
      <c r="BH1505" s="85"/>
      <c r="BI1505" s="86"/>
      <c r="BJ1505" s="804"/>
      <c r="BK1505" s="805"/>
      <c r="BL1505" s="687"/>
      <c r="BM1505" s="806"/>
      <c r="BN1505" s="807"/>
      <c r="BO1505" s="808"/>
      <c r="BP1505" s="809"/>
      <c r="BQ1505" s="810"/>
    </row>
    <row r="1506" spans="1:69">
      <c r="A1506" s="20">
        <v>2</v>
      </c>
      <c r="B1506" s="20">
        <v>4</v>
      </c>
      <c r="C1506" s="21" t="s">
        <v>126</v>
      </c>
      <c r="D1506" s="22" t="s">
        <v>6223</v>
      </c>
      <c r="E1506" s="21" t="s">
        <v>6224</v>
      </c>
      <c r="F1506" s="23">
        <v>1960</v>
      </c>
      <c r="G1506" s="24">
        <v>23520</v>
      </c>
      <c r="H1506" s="25"/>
      <c r="I1506" s="26">
        <v>45525</v>
      </c>
      <c r="J1506" s="27">
        <v>47</v>
      </c>
      <c r="K1506" s="28">
        <v>3</v>
      </c>
      <c r="L1506" s="26">
        <v>45505</v>
      </c>
      <c r="M1506" s="29"/>
      <c r="N1506" s="30" t="s">
        <v>95</v>
      </c>
      <c r="O1506" s="31" t="s">
        <v>52</v>
      </c>
      <c r="P1506" s="32" t="s">
        <v>83</v>
      </c>
      <c r="Q1506" s="66" t="s">
        <v>30277</v>
      </c>
      <c r="R1506" s="34" t="s">
        <v>55</v>
      </c>
      <c r="S1506" s="35" t="s">
        <v>6225</v>
      </c>
      <c r="T1506" s="36"/>
      <c r="U1506" s="37" t="s">
        <v>6223</v>
      </c>
      <c r="V1506" s="37" t="s">
        <v>6226</v>
      </c>
      <c r="W1506" s="37" t="s">
        <v>6227</v>
      </c>
      <c r="X1506" s="42">
        <v>1960</v>
      </c>
      <c r="Y1506" s="41">
        <v>24500</v>
      </c>
      <c r="Z1506" s="37" t="s">
        <v>6228</v>
      </c>
      <c r="BH1506" s="85"/>
      <c r="BI1506" s="86"/>
      <c r="BJ1506" s="804"/>
      <c r="BK1506" s="805"/>
      <c r="BL1506" s="687"/>
      <c r="BM1506" s="806"/>
      <c r="BN1506" s="807"/>
      <c r="BO1506" s="808"/>
      <c r="BP1506" s="809"/>
      <c r="BQ1506" s="810"/>
    </row>
    <row r="1507" spans="1:69">
      <c r="A1507" s="20">
        <v>2</v>
      </c>
      <c r="B1507" s="20">
        <v>5</v>
      </c>
      <c r="C1507" s="21" t="s">
        <v>59</v>
      </c>
      <c r="D1507" s="22" t="s">
        <v>33873</v>
      </c>
      <c r="E1507" s="21" t="s">
        <v>6230</v>
      </c>
      <c r="F1507" s="23">
        <v>1950</v>
      </c>
      <c r="G1507" s="24">
        <v>23400</v>
      </c>
      <c r="H1507" s="25"/>
      <c r="I1507" s="26">
        <v>45525</v>
      </c>
      <c r="J1507" s="27">
        <v>150</v>
      </c>
      <c r="K1507" s="28">
        <v>4</v>
      </c>
      <c r="L1507" s="26">
        <v>45520</v>
      </c>
      <c r="M1507" s="29"/>
      <c r="N1507" s="30" t="s">
        <v>30284</v>
      </c>
      <c r="O1507" s="31" t="s">
        <v>52</v>
      </c>
      <c r="P1507" s="32" t="s">
        <v>33190</v>
      </c>
      <c r="Q1507" s="66" t="s">
        <v>33199</v>
      </c>
      <c r="R1507" s="34" t="s">
        <v>33226</v>
      </c>
      <c r="S1507" s="35" t="s">
        <v>30836</v>
      </c>
      <c r="T1507" s="36"/>
      <c r="U1507" s="37" t="s">
        <v>6232</v>
      </c>
      <c r="V1507" s="37" t="s">
        <v>606</v>
      </c>
      <c r="W1507" s="37" t="s">
        <v>6233</v>
      </c>
      <c r="X1507" s="42">
        <v>1950</v>
      </c>
      <c r="Y1507" s="41">
        <v>24375</v>
      </c>
      <c r="Z1507" s="37" t="s">
        <v>33872</v>
      </c>
      <c r="BH1507" s="85"/>
      <c r="BI1507" s="86"/>
      <c r="BJ1507" s="804"/>
      <c r="BK1507" s="805"/>
      <c r="BL1507" s="687"/>
      <c r="BM1507" s="806"/>
      <c r="BN1507" s="807"/>
      <c r="BO1507" s="808"/>
      <c r="BP1507" s="809"/>
      <c r="BQ1507" s="810"/>
    </row>
    <row r="1508" spans="1:69">
      <c r="A1508" s="20">
        <v>3</v>
      </c>
      <c r="B1508" s="20">
        <v>1</v>
      </c>
      <c r="C1508" s="22" t="s">
        <v>130</v>
      </c>
      <c r="D1508" s="22" t="s">
        <v>6234</v>
      </c>
      <c r="E1508" s="21" t="s">
        <v>6235</v>
      </c>
      <c r="F1508" s="23">
        <v>1568</v>
      </c>
      <c r="G1508" s="24">
        <v>23520</v>
      </c>
      <c r="H1508" s="25"/>
      <c r="I1508" s="26">
        <v>45526</v>
      </c>
      <c r="J1508" s="27" t="s">
        <v>5077</v>
      </c>
      <c r="K1508" s="28">
        <v>4</v>
      </c>
      <c r="L1508" s="26">
        <v>45521</v>
      </c>
      <c r="M1508" s="29"/>
      <c r="N1508" s="30" t="s">
        <v>95</v>
      </c>
      <c r="O1508" s="31" t="s">
        <v>52</v>
      </c>
      <c r="P1508" s="32" t="s">
        <v>112</v>
      </c>
      <c r="Q1508" s="66" t="s">
        <v>84</v>
      </c>
      <c r="R1508" s="34" t="s">
        <v>55</v>
      </c>
      <c r="S1508" s="35" t="s">
        <v>6236</v>
      </c>
      <c r="T1508" s="36"/>
      <c r="U1508" s="37" t="s">
        <v>6234</v>
      </c>
      <c r="V1508" s="38" t="s">
        <v>6213</v>
      </c>
      <c r="W1508" s="39" t="s">
        <v>6237</v>
      </c>
      <c r="X1508" s="40">
        <v>1568</v>
      </c>
      <c r="Y1508" s="41">
        <v>24304</v>
      </c>
      <c r="Z1508" s="37" t="s">
        <v>33874</v>
      </c>
      <c r="BH1508" s="86"/>
      <c r="BI1508" s="86"/>
      <c r="BJ1508" s="804"/>
      <c r="BK1508" s="805"/>
      <c r="BL1508" s="687"/>
      <c r="BM1508" s="806"/>
      <c r="BN1508" s="807"/>
      <c r="BO1508" s="808"/>
      <c r="BP1508" s="809"/>
      <c r="BQ1508" s="810"/>
    </row>
    <row r="1509" spans="1:69">
      <c r="A1509" s="20">
        <v>3</v>
      </c>
      <c r="B1509" s="20">
        <v>2</v>
      </c>
      <c r="C1509" s="21" t="s">
        <v>48</v>
      </c>
      <c r="D1509" s="22" t="s">
        <v>6238</v>
      </c>
      <c r="E1509" s="21" t="s">
        <v>6239</v>
      </c>
      <c r="F1509" s="23">
        <v>1980</v>
      </c>
      <c r="G1509" s="24">
        <v>23760</v>
      </c>
      <c r="H1509" s="25" t="s">
        <v>168</v>
      </c>
      <c r="I1509" s="26">
        <v>45526</v>
      </c>
      <c r="J1509" s="27" t="s">
        <v>1463</v>
      </c>
      <c r="K1509" s="28">
        <v>2</v>
      </c>
      <c r="L1509" s="26">
        <v>45524</v>
      </c>
      <c r="M1509" s="29"/>
      <c r="N1509" s="30" t="s">
        <v>30297</v>
      </c>
      <c r="O1509" s="31" t="s">
        <v>52</v>
      </c>
      <c r="P1509" s="32" t="s">
        <v>6240</v>
      </c>
      <c r="Q1509" s="66" t="s">
        <v>30276</v>
      </c>
      <c r="R1509" s="34" t="s">
        <v>55</v>
      </c>
      <c r="S1509" s="35" t="s">
        <v>31479</v>
      </c>
      <c r="T1509" s="36"/>
      <c r="U1509" s="37" t="s">
        <v>6238</v>
      </c>
      <c r="V1509" s="38" t="s">
        <v>6241</v>
      </c>
      <c r="W1509" s="37" t="s">
        <v>6242</v>
      </c>
      <c r="X1509" s="40">
        <v>1980</v>
      </c>
      <c r="Y1509" s="41">
        <v>24948</v>
      </c>
      <c r="Z1509" s="37" t="s">
        <v>33875</v>
      </c>
      <c r="BH1509" s="85"/>
      <c r="BI1509" s="86"/>
      <c r="BJ1509" s="804"/>
      <c r="BK1509" s="805"/>
      <c r="BL1509" s="687"/>
      <c r="BM1509" s="806"/>
      <c r="BN1509" s="807"/>
      <c r="BO1509" s="808"/>
      <c r="BP1509" s="809"/>
      <c r="BQ1509" s="810"/>
    </row>
    <row r="1510" spans="1:69">
      <c r="A1510" s="20">
        <v>1</v>
      </c>
      <c r="B1510" s="20">
        <v>1</v>
      </c>
      <c r="C1510" s="21" t="s">
        <v>59</v>
      </c>
      <c r="D1510" s="22" t="s">
        <v>6244</v>
      </c>
      <c r="E1510" s="21" t="s">
        <v>6245</v>
      </c>
      <c r="F1510" s="23">
        <v>1925</v>
      </c>
      <c r="G1510" s="24">
        <v>23100</v>
      </c>
      <c r="H1510" s="25"/>
      <c r="I1510" s="26">
        <v>45527</v>
      </c>
      <c r="J1510" s="27" t="s">
        <v>2851</v>
      </c>
      <c r="K1510" s="28">
        <v>2</v>
      </c>
      <c r="L1510" s="26">
        <v>45524</v>
      </c>
      <c r="M1510" s="29"/>
      <c r="N1510" s="30" t="s">
        <v>30115</v>
      </c>
      <c r="O1510" s="31" t="s">
        <v>52</v>
      </c>
      <c r="P1510" s="32" t="s">
        <v>6231</v>
      </c>
      <c r="Q1510" s="66" t="s">
        <v>54</v>
      </c>
      <c r="R1510" s="34" t="s">
        <v>64</v>
      </c>
      <c r="S1510" s="35" t="s">
        <v>31480</v>
      </c>
      <c r="T1510" s="36"/>
      <c r="U1510" s="37" t="s">
        <v>6244</v>
      </c>
      <c r="V1510" s="38" t="s">
        <v>2747</v>
      </c>
      <c r="W1510" s="39" t="s">
        <v>6246</v>
      </c>
      <c r="X1510" s="40">
        <v>1925</v>
      </c>
      <c r="Y1510" s="41">
        <v>24640</v>
      </c>
      <c r="Z1510" s="37" t="s">
        <v>33876</v>
      </c>
      <c r="BH1510" s="85"/>
      <c r="BI1510" s="86"/>
      <c r="BJ1510" s="804"/>
      <c r="BK1510" s="805"/>
      <c r="BL1510" s="687"/>
      <c r="BM1510" s="806"/>
      <c r="BN1510" s="807"/>
      <c r="BO1510" s="808"/>
      <c r="BP1510" s="809"/>
      <c r="BQ1510" s="810"/>
    </row>
    <row r="1511" spans="1:69">
      <c r="A1511" s="20">
        <v>1</v>
      </c>
      <c r="B1511" s="20">
        <v>2</v>
      </c>
      <c r="C1511" s="21" t="s">
        <v>59</v>
      </c>
      <c r="D1511" s="22" t="s">
        <v>6247</v>
      </c>
      <c r="E1511" s="21" t="s">
        <v>6248</v>
      </c>
      <c r="F1511" s="23">
        <v>1925</v>
      </c>
      <c r="G1511" s="24">
        <v>23100</v>
      </c>
      <c r="H1511" s="6"/>
      <c r="I1511" s="26">
        <v>45527</v>
      </c>
      <c r="J1511" s="27">
        <v>12</v>
      </c>
      <c r="K1511" s="28">
        <v>3</v>
      </c>
      <c r="L1511" s="26">
        <v>45524</v>
      </c>
      <c r="M1511" s="29"/>
      <c r="N1511" s="30" t="s">
        <v>604</v>
      </c>
      <c r="O1511" s="31" t="s">
        <v>52</v>
      </c>
      <c r="P1511" s="32" t="s">
        <v>63</v>
      </c>
      <c r="Q1511" s="66" t="s">
        <v>54</v>
      </c>
      <c r="R1511" s="34" t="s">
        <v>64</v>
      </c>
      <c r="S1511" s="35" t="s">
        <v>6249</v>
      </c>
      <c r="T1511" s="36"/>
      <c r="U1511" s="37" t="s">
        <v>6247</v>
      </c>
      <c r="V1511" s="38" t="s">
        <v>4062</v>
      </c>
      <c r="W1511" s="37" t="s">
        <v>6250</v>
      </c>
      <c r="X1511" s="40">
        <v>1925</v>
      </c>
      <c r="Y1511" s="41">
        <v>24640</v>
      </c>
      <c r="Z1511" s="37" t="s">
        <v>33877</v>
      </c>
      <c r="BH1511" s="85"/>
      <c r="BI1511" s="86"/>
      <c r="BJ1511" s="804"/>
      <c r="BK1511" s="797"/>
      <c r="BL1511" s="687"/>
      <c r="BM1511" s="806"/>
      <c r="BN1511" s="807"/>
      <c r="BO1511" s="808"/>
      <c r="BP1511" s="809"/>
      <c r="BQ1511" s="810"/>
    </row>
    <row r="1512" spans="1:69">
      <c r="A1512" s="20">
        <v>1</v>
      </c>
      <c r="B1512" s="20">
        <v>3</v>
      </c>
      <c r="C1512" s="21" t="s">
        <v>78</v>
      </c>
      <c r="D1512" s="22" t="s">
        <v>6251</v>
      </c>
      <c r="E1512" s="21" t="s">
        <v>6252</v>
      </c>
      <c r="F1512" s="23">
        <v>1916</v>
      </c>
      <c r="G1512" s="24">
        <v>22992</v>
      </c>
      <c r="H1512" s="25"/>
      <c r="I1512" s="26">
        <v>45527</v>
      </c>
      <c r="J1512" s="27" t="s">
        <v>3977</v>
      </c>
      <c r="K1512" s="28">
        <v>1</v>
      </c>
      <c r="L1512" s="26">
        <v>45525</v>
      </c>
      <c r="M1512" s="29"/>
      <c r="N1512" s="30" t="s">
        <v>406</v>
      </c>
      <c r="O1512" s="31" t="s">
        <v>52</v>
      </c>
      <c r="P1512" s="32" t="s">
        <v>407</v>
      </c>
      <c r="Q1512" s="33" t="s">
        <v>84</v>
      </c>
      <c r="R1512" s="34" t="s">
        <v>55</v>
      </c>
      <c r="S1512" s="35" t="s">
        <v>6253</v>
      </c>
      <c r="T1512" s="36"/>
      <c r="U1512" s="37" t="s">
        <v>6251</v>
      </c>
      <c r="V1512" s="38" t="s">
        <v>3391</v>
      </c>
      <c r="W1512" s="37" t="s">
        <v>6254</v>
      </c>
      <c r="X1512" s="40">
        <v>1916</v>
      </c>
      <c r="Y1512" s="41">
        <v>24509.47</v>
      </c>
      <c r="Z1512" s="37" t="s">
        <v>33875</v>
      </c>
      <c r="BH1512" s="85"/>
      <c r="BI1512" s="86"/>
      <c r="BJ1512" s="804"/>
      <c r="BK1512" s="805"/>
      <c r="BL1512" s="687"/>
      <c r="BM1512" s="806"/>
      <c r="BN1512" s="807"/>
      <c r="BO1512" s="808"/>
      <c r="BP1512" s="809"/>
      <c r="BQ1512" s="810"/>
    </row>
    <row r="1513" spans="1:69">
      <c r="A1513" s="20">
        <v>1</v>
      </c>
      <c r="B1513" s="20">
        <v>4</v>
      </c>
      <c r="C1513" s="21" t="s">
        <v>78</v>
      </c>
      <c r="D1513" s="22" t="s">
        <v>6255</v>
      </c>
      <c r="E1513" s="21" t="s">
        <v>6256</v>
      </c>
      <c r="F1513" s="23">
        <v>1916</v>
      </c>
      <c r="G1513" s="24">
        <v>22992</v>
      </c>
      <c r="H1513" s="25"/>
      <c r="I1513" s="26">
        <v>45527</v>
      </c>
      <c r="J1513" s="27">
        <v>56</v>
      </c>
      <c r="K1513" s="28">
        <v>4</v>
      </c>
      <c r="L1513" s="26">
        <v>45525</v>
      </c>
      <c r="M1513" s="29"/>
      <c r="N1513" s="30" t="s">
        <v>406</v>
      </c>
      <c r="O1513" s="31" t="s">
        <v>52</v>
      </c>
      <c r="P1513" s="32" t="s">
        <v>407</v>
      </c>
      <c r="Q1513" s="33" t="s">
        <v>84</v>
      </c>
      <c r="R1513" s="34" t="s">
        <v>55</v>
      </c>
      <c r="S1513" s="35" t="s">
        <v>6253</v>
      </c>
      <c r="T1513" s="36"/>
      <c r="U1513" s="37" t="s">
        <v>6255</v>
      </c>
      <c r="V1513" s="38" t="s">
        <v>3391</v>
      </c>
      <c r="W1513" s="37" t="s">
        <v>6257</v>
      </c>
      <c r="X1513" s="40">
        <v>1916</v>
      </c>
      <c r="Y1513" s="41">
        <v>24509.47</v>
      </c>
      <c r="Z1513" s="37" t="s">
        <v>33875</v>
      </c>
      <c r="BH1513" s="85"/>
      <c r="BI1513" s="86"/>
      <c r="BJ1513" s="804"/>
      <c r="BK1513" s="805"/>
      <c r="BL1513" s="687"/>
      <c r="BM1513" s="806"/>
      <c r="BN1513" s="807"/>
      <c r="BO1513" s="808"/>
      <c r="BP1513" s="809"/>
      <c r="BQ1513" s="810"/>
    </row>
    <row r="1514" spans="1:69">
      <c r="A1514" s="20">
        <v>1</v>
      </c>
      <c r="B1514" s="20">
        <v>5</v>
      </c>
      <c r="C1514" s="21" t="s">
        <v>103</v>
      </c>
      <c r="D1514" s="22" t="s">
        <v>6258</v>
      </c>
      <c r="E1514" s="2" t="s">
        <v>6259</v>
      </c>
      <c r="F1514" s="4">
        <v>1500</v>
      </c>
      <c r="G1514" s="5">
        <v>22500</v>
      </c>
      <c r="H1514" s="25" t="s">
        <v>6260</v>
      </c>
      <c r="I1514" s="26">
        <v>45527</v>
      </c>
      <c r="J1514" s="43" t="s">
        <v>33878</v>
      </c>
      <c r="K1514" s="28">
        <v>4</v>
      </c>
      <c r="L1514" s="7" t="s">
        <v>184</v>
      </c>
      <c r="M1514" s="44"/>
      <c r="N1514" s="11" t="s">
        <v>234</v>
      </c>
      <c r="O1514" s="31" t="s">
        <v>52</v>
      </c>
      <c r="P1514" s="8" t="s">
        <v>121</v>
      </c>
      <c r="Q1514" s="33" t="s">
        <v>84</v>
      </c>
      <c r="R1514" s="34" t="s">
        <v>55</v>
      </c>
      <c r="S1514" s="14" t="s">
        <v>6261</v>
      </c>
      <c r="T1514" s="15"/>
      <c r="U1514" s="37" t="s">
        <v>6258</v>
      </c>
      <c r="V1514" s="38" t="s">
        <v>6262</v>
      </c>
      <c r="W1514" s="39" t="s">
        <v>6263</v>
      </c>
      <c r="X1514" s="40">
        <v>1500</v>
      </c>
      <c r="Y1514" s="41">
        <v>23602.5</v>
      </c>
      <c r="Z1514" s="37" t="s">
        <v>24477</v>
      </c>
      <c r="BH1514" s="85"/>
      <c r="BI1514" s="86"/>
      <c r="BJ1514" s="796"/>
      <c r="BK1514" s="805"/>
      <c r="BL1514" s="687"/>
      <c r="BM1514" s="799"/>
      <c r="BN1514" s="807"/>
      <c r="BO1514" s="801"/>
      <c r="BP1514" s="809"/>
      <c r="BQ1514" s="810"/>
    </row>
    <row r="1515" spans="1:69">
      <c r="A1515" s="20">
        <v>1</v>
      </c>
      <c r="B1515" s="20">
        <v>1</v>
      </c>
      <c r="C1515" s="21" t="s">
        <v>68</v>
      </c>
      <c r="D1515" s="22" t="s">
        <v>6264</v>
      </c>
      <c r="E1515" s="21" t="s">
        <v>6265</v>
      </c>
      <c r="F1515" s="23">
        <v>1960</v>
      </c>
      <c r="G1515" s="24">
        <v>23520</v>
      </c>
      <c r="H1515" s="25"/>
      <c r="I1515" s="26">
        <v>45530</v>
      </c>
      <c r="J1515" s="27" t="s">
        <v>3991</v>
      </c>
      <c r="K1515" s="28">
        <v>2</v>
      </c>
      <c r="L1515" s="26">
        <v>45522</v>
      </c>
      <c r="M1515" s="29"/>
      <c r="N1515" s="30" t="s">
        <v>95</v>
      </c>
      <c r="O1515" s="31" t="s">
        <v>52</v>
      </c>
      <c r="P1515" s="32" t="s">
        <v>83</v>
      </c>
      <c r="Q1515" s="33" t="s">
        <v>33229</v>
      </c>
      <c r="R1515" s="34" t="s">
        <v>55</v>
      </c>
      <c r="S1515" s="35" t="s">
        <v>6266</v>
      </c>
      <c r="T1515" s="36"/>
      <c r="U1515" s="37" t="s">
        <v>6264</v>
      </c>
      <c r="V1515" s="38" t="s">
        <v>6267</v>
      </c>
      <c r="W1515" s="39" t="s">
        <v>6268</v>
      </c>
      <c r="X1515" s="40">
        <v>1960</v>
      </c>
      <c r="Y1515" s="41">
        <v>24500</v>
      </c>
      <c r="Z1515" s="37" t="s">
        <v>6269</v>
      </c>
      <c r="BH1515" s="85"/>
      <c r="BI1515" s="86"/>
      <c r="BJ1515" s="804"/>
      <c r="BK1515" s="805"/>
      <c r="BL1515" s="687"/>
      <c r="BM1515" s="806"/>
      <c r="BN1515" s="807"/>
      <c r="BO1515" s="808"/>
      <c r="BP1515" s="809"/>
      <c r="BQ1515" s="810"/>
    </row>
    <row r="1516" spans="1:69">
      <c r="A1516" s="20">
        <v>1</v>
      </c>
      <c r="B1516" s="130" t="s">
        <v>6270</v>
      </c>
      <c r="C1516" s="21" t="s">
        <v>103</v>
      </c>
      <c r="D1516" s="115" t="s">
        <v>6271</v>
      </c>
      <c r="E1516" s="21" t="s">
        <v>6272</v>
      </c>
      <c r="F1516" s="117">
        <v>1500</v>
      </c>
      <c r="G1516" s="24">
        <v>22500</v>
      </c>
      <c r="H1516" s="25" t="s">
        <v>33879</v>
      </c>
      <c r="I1516" s="26">
        <v>45530</v>
      </c>
      <c r="J1516" s="27">
        <v>44</v>
      </c>
      <c r="K1516" s="28">
        <v>2</v>
      </c>
      <c r="L1516" s="26">
        <v>45522</v>
      </c>
      <c r="M1516" s="29"/>
      <c r="N1516" s="30" t="s">
        <v>234</v>
      </c>
      <c r="O1516" s="31" t="s">
        <v>52</v>
      </c>
      <c r="P1516" s="32" t="s">
        <v>6273</v>
      </c>
      <c r="Q1516" s="33" t="s">
        <v>30277</v>
      </c>
      <c r="R1516" s="34" t="s">
        <v>55</v>
      </c>
      <c r="S1516" s="35" t="s">
        <v>6274</v>
      </c>
      <c r="T1516" s="36"/>
      <c r="U1516" s="37" t="s">
        <v>33880</v>
      </c>
      <c r="V1516" s="38" t="s">
        <v>33881</v>
      </c>
      <c r="W1516" s="37" t="s">
        <v>33882</v>
      </c>
      <c r="X1516" s="40">
        <v>1500</v>
      </c>
      <c r="Y1516" s="41">
        <v>23602.5</v>
      </c>
      <c r="Z1516" s="37" t="s">
        <v>33883</v>
      </c>
      <c r="BH1516" s="85"/>
      <c r="BI1516" s="86"/>
      <c r="BJ1516" s="804"/>
      <c r="BK1516" s="805"/>
      <c r="BL1516" s="687"/>
      <c r="BM1516" s="806"/>
      <c r="BN1516" s="807"/>
      <c r="BO1516" s="808"/>
      <c r="BP1516" s="809"/>
      <c r="BQ1516" s="810"/>
    </row>
    <row r="1517" spans="1:69">
      <c r="A1517" s="20">
        <v>1</v>
      </c>
      <c r="B1517" s="130" t="s">
        <v>2198</v>
      </c>
      <c r="C1517" s="21" t="s">
        <v>103</v>
      </c>
      <c r="D1517" s="115" t="s">
        <v>6276</v>
      </c>
      <c r="E1517" s="21" t="s">
        <v>6277</v>
      </c>
      <c r="F1517" s="23">
        <v>1500</v>
      </c>
      <c r="G1517" s="24">
        <v>22500</v>
      </c>
      <c r="H1517" s="25" t="s">
        <v>33879</v>
      </c>
      <c r="I1517" s="26">
        <v>45530</v>
      </c>
      <c r="J1517" s="27">
        <v>57</v>
      </c>
      <c r="K1517" s="28">
        <v>3</v>
      </c>
      <c r="L1517" s="26" t="s">
        <v>184</v>
      </c>
      <c r="M1517" s="29"/>
      <c r="N1517" s="30" t="s">
        <v>477</v>
      </c>
      <c r="O1517" s="31" t="s">
        <v>52</v>
      </c>
      <c r="P1517" s="32" t="s">
        <v>121</v>
      </c>
      <c r="Q1517" s="33" t="s">
        <v>33229</v>
      </c>
      <c r="R1517" s="34" t="s">
        <v>55</v>
      </c>
      <c r="S1517" s="35" t="s">
        <v>6278</v>
      </c>
      <c r="T1517" s="36"/>
      <c r="U1517" s="37" t="s">
        <v>6276</v>
      </c>
      <c r="V1517" s="37" t="s">
        <v>6279</v>
      </c>
      <c r="W1517" s="37" t="s">
        <v>6280</v>
      </c>
      <c r="X1517" s="42">
        <v>1500</v>
      </c>
      <c r="Y1517" s="41">
        <v>23850</v>
      </c>
      <c r="Z1517" s="37" t="s">
        <v>6281</v>
      </c>
      <c r="BH1517" s="85"/>
      <c r="BI1517" s="86"/>
      <c r="BJ1517" s="804"/>
      <c r="BK1517" s="805"/>
      <c r="BL1517" s="687"/>
      <c r="BM1517" s="806"/>
      <c r="BN1517" s="807"/>
      <c r="BO1517" s="808"/>
      <c r="BP1517" s="809"/>
      <c r="BQ1517" s="810"/>
    </row>
    <row r="1518" spans="1:69">
      <c r="A1518" s="20">
        <v>1</v>
      </c>
      <c r="B1518" s="20">
        <v>3</v>
      </c>
      <c r="C1518" s="21" t="s">
        <v>48</v>
      </c>
      <c r="D1518" s="115" t="s">
        <v>6282</v>
      </c>
      <c r="E1518" s="21" t="s">
        <v>6283</v>
      </c>
      <c r="F1518" s="23">
        <v>1980</v>
      </c>
      <c r="G1518" s="24">
        <v>23760</v>
      </c>
      <c r="H1518" s="25" t="s">
        <v>51</v>
      </c>
      <c r="I1518" s="26">
        <v>45530</v>
      </c>
      <c r="J1518" s="27" t="s">
        <v>1553</v>
      </c>
      <c r="K1518" s="28">
        <v>3</v>
      </c>
      <c r="L1518" s="26">
        <v>45522</v>
      </c>
      <c r="M1518" s="29"/>
      <c r="N1518" s="30" t="s">
        <v>169</v>
      </c>
      <c r="O1518" s="31" t="s">
        <v>52</v>
      </c>
      <c r="P1518" s="32" t="s">
        <v>53</v>
      </c>
      <c r="Q1518" s="33" t="s">
        <v>30276</v>
      </c>
      <c r="R1518" s="34" t="s">
        <v>55</v>
      </c>
      <c r="S1518" s="35" t="s">
        <v>33884</v>
      </c>
      <c r="T1518" s="36"/>
      <c r="U1518" s="37" t="s">
        <v>6282</v>
      </c>
      <c r="V1518" s="38" t="s">
        <v>6267</v>
      </c>
      <c r="W1518" s="37" t="s">
        <v>6284</v>
      </c>
      <c r="X1518" s="40">
        <v>1980</v>
      </c>
      <c r="Y1518" s="41">
        <v>24948</v>
      </c>
      <c r="Z1518" s="37" t="s">
        <v>6281</v>
      </c>
      <c r="BH1518" s="85"/>
      <c r="BI1518" s="86"/>
      <c r="BJ1518" s="804"/>
      <c r="BK1518" s="805"/>
      <c r="BL1518" s="687"/>
      <c r="BM1518" s="806"/>
      <c r="BN1518" s="807"/>
      <c r="BO1518" s="808"/>
      <c r="BP1518" s="809"/>
      <c r="BQ1518" s="810"/>
    </row>
    <row r="1519" spans="1:69">
      <c r="A1519" s="20">
        <v>1</v>
      </c>
      <c r="B1519" s="20">
        <v>4</v>
      </c>
      <c r="C1519" s="21" t="s">
        <v>145</v>
      </c>
      <c r="D1519" s="115" t="s">
        <v>6285</v>
      </c>
      <c r="E1519" s="21" t="s">
        <v>6286</v>
      </c>
      <c r="F1519" s="117">
        <v>1936</v>
      </c>
      <c r="G1519" s="24">
        <v>23232</v>
      </c>
      <c r="H1519" s="25" t="s">
        <v>168</v>
      </c>
      <c r="I1519" s="26">
        <v>45530</v>
      </c>
      <c r="J1519" s="27" t="s">
        <v>1571</v>
      </c>
      <c r="K1519" s="9">
        <v>4</v>
      </c>
      <c r="L1519" s="26" t="s">
        <v>184</v>
      </c>
      <c r="M1519" s="29"/>
      <c r="N1519" s="30" t="s">
        <v>1174</v>
      </c>
      <c r="O1519" s="31" t="s">
        <v>52</v>
      </c>
      <c r="P1519" s="32" t="s">
        <v>53</v>
      </c>
      <c r="Q1519" s="33" t="s">
        <v>30276</v>
      </c>
      <c r="R1519" s="34" t="s">
        <v>55</v>
      </c>
      <c r="S1519" s="35" t="s">
        <v>6287</v>
      </c>
      <c r="T1519" s="36"/>
      <c r="U1519" s="37" t="s">
        <v>6285</v>
      </c>
      <c r="V1519" s="38" t="s">
        <v>6267</v>
      </c>
      <c r="W1519" s="37" t="s">
        <v>6288</v>
      </c>
      <c r="X1519" s="40">
        <v>1936</v>
      </c>
      <c r="Y1519" s="41">
        <v>24393.599999999999</v>
      </c>
      <c r="Z1519" s="37" t="s">
        <v>6281</v>
      </c>
      <c r="BH1519" s="85"/>
      <c r="BI1519" s="86"/>
      <c r="BJ1519" s="804"/>
      <c r="BK1519" s="805"/>
      <c r="BL1519" s="687"/>
      <c r="BM1519" s="806"/>
      <c r="BN1519" s="807"/>
      <c r="BO1519" s="808"/>
      <c r="BP1519" s="809"/>
      <c r="BQ1519" s="810"/>
    </row>
    <row r="1520" spans="1:69">
      <c r="A1520" s="20">
        <v>1</v>
      </c>
      <c r="B1520" s="20">
        <v>5</v>
      </c>
      <c r="C1520" s="21" t="s">
        <v>145</v>
      </c>
      <c r="D1520" s="115" t="s">
        <v>6289</v>
      </c>
      <c r="E1520" s="21" t="s">
        <v>6290</v>
      </c>
      <c r="F1520" s="23">
        <v>1980</v>
      </c>
      <c r="G1520" s="24">
        <v>23760</v>
      </c>
      <c r="H1520" s="25" t="s">
        <v>168</v>
      </c>
      <c r="I1520" s="26">
        <v>45530</v>
      </c>
      <c r="J1520" s="27" t="s">
        <v>5209</v>
      </c>
      <c r="K1520" s="28">
        <v>2</v>
      </c>
      <c r="L1520" s="26" t="s">
        <v>184</v>
      </c>
      <c r="M1520" s="29"/>
      <c r="N1520" s="30" t="s">
        <v>169</v>
      </c>
      <c r="O1520" s="31" t="s">
        <v>52</v>
      </c>
      <c r="P1520" s="32" t="s">
        <v>53</v>
      </c>
      <c r="Q1520" s="33" t="s">
        <v>30276</v>
      </c>
      <c r="R1520" s="34" t="s">
        <v>55</v>
      </c>
      <c r="S1520" s="35" t="s">
        <v>6291</v>
      </c>
      <c r="T1520" s="36"/>
      <c r="U1520" s="37" t="s">
        <v>6289</v>
      </c>
      <c r="V1520" s="38" t="s">
        <v>6279</v>
      </c>
      <c r="W1520" s="39" t="s">
        <v>6292</v>
      </c>
      <c r="X1520" s="40">
        <v>1980</v>
      </c>
      <c r="Y1520" s="41">
        <v>24948</v>
      </c>
      <c r="Z1520" s="37" t="s">
        <v>6281</v>
      </c>
      <c r="BH1520" s="85"/>
      <c r="BI1520" s="86"/>
      <c r="BJ1520" s="804"/>
      <c r="BK1520" s="805"/>
      <c r="BL1520" s="687"/>
      <c r="BM1520" s="806"/>
      <c r="BN1520" s="807"/>
      <c r="BO1520" s="808"/>
      <c r="BP1520" s="809"/>
      <c r="BQ1520" s="810"/>
    </row>
    <row r="1521" spans="1:69">
      <c r="A1521" s="20">
        <v>2</v>
      </c>
      <c r="B1521" s="20">
        <v>1</v>
      </c>
      <c r="C1521" s="21" t="s">
        <v>48</v>
      </c>
      <c r="D1521" s="115" t="s">
        <v>6293</v>
      </c>
      <c r="E1521" s="21" t="s">
        <v>6294</v>
      </c>
      <c r="F1521" s="23">
        <v>1980</v>
      </c>
      <c r="G1521" s="24">
        <v>23760</v>
      </c>
      <c r="H1521" s="25" t="s">
        <v>51</v>
      </c>
      <c r="I1521" s="26">
        <v>45531</v>
      </c>
      <c r="J1521" s="27" t="s">
        <v>1539</v>
      </c>
      <c r="K1521" s="28">
        <v>4</v>
      </c>
      <c r="L1521" s="26">
        <v>45527</v>
      </c>
      <c r="M1521" s="29"/>
      <c r="N1521" s="30" t="s">
        <v>263</v>
      </c>
      <c r="O1521" s="31" t="s">
        <v>52</v>
      </c>
      <c r="P1521" s="32" t="s">
        <v>53</v>
      </c>
      <c r="Q1521" s="33" t="s">
        <v>30276</v>
      </c>
      <c r="R1521" s="34" t="s">
        <v>55</v>
      </c>
      <c r="S1521" s="35"/>
      <c r="T1521" s="36"/>
      <c r="U1521" s="37" t="s">
        <v>33885</v>
      </c>
      <c r="V1521" s="38" t="s">
        <v>33886</v>
      </c>
      <c r="W1521" s="39" t="s">
        <v>33887</v>
      </c>
      <c r="X1521" s="40">
        <v>1980</v>
      </c>
      <c r="Y1521" s="41">
        <v>24948</v>
      </c>
      <c r="Z1521" s="37" t="s">
        <v>33883</v>
      </c>
      <c r="BH1521" s="85"/>
      <c r="BI1521" s="86"/>
      <c r="BJ1521" s="804"/>
      <c r="BK1521" s="805"/>
      <c r="BL1521" s="687"/>
      <c r="BM1521" s="806"/>
      <c r="BN1521" s="807"/>
      <c r="BO1521" s="808"/>
      <c r="BP1521" s="809"/>
      <c r="BQ1521" s="810"/>
    </row>
    <row r="1522" spans="1:69">
      <c r="A1522" s="20">
        <v>2</v>
      </c>
      <c r="B1522" s="20">
        <v>2</v>
      </c>
      <c r="C1522" s="21" t="s">
        <v>48</v>
      </c>
      <c r="D1522" s="115" t="s">
        <v>33888</v>
      </c>
      <c r="E1522" s="21" t="s">
        <v>33889</v>
      </c>
      <c r="F1522" s="23">
        <v>1980</v>
      </c>
      <c r="G1522" s="24">
        <v>23760</v>
      </c>
      <c r="H1522" s="25" t="s">
        <v>19892</v>
      </c>
      <c r="I1522" s="26">
        <v>45531</v>
      </c>
      <c r="J1522" s="27">
        <v>95</v>
      </c>
      <c r="K1522" s="28">
        <v>3</v>
      </c>
      <c r="L1522" s="26">
        <v>45527</v>
      </c>
      <c r="M1522" s="29"/>
      <c r="N1522" s="30" t="s">
        <v>263</v>
      </c>
      <c r="O1522" s="31" t="s">
        <v>52</v>
      </c>
      <c r="P1522" s="32" t="s">
        <v>53</v>
      </c>
      <c r="Q1522" s="33" t="s">
        <v>30276</v>
      </c>
      <c r="R1522" s="34" t="s">
        <v>55</v>
      </c>
      <c r="S1522" s="35"/>
      <c r="T1522" s="36"/>
      <c r="U1522" s="37" t="s">
        <v>24496</v>
      </c>
      <c r="V1522" s="38" t="s">
        <v>33890</v>
      </c>
      <c r="W1522" s="37" t="s">
        <v>24497</v>
      </c>
      <c r="X1522" s="40">
        <v>1980</v>
      </c>
      <c r="Y1522" s="41">
        <v>24948</v>
      </c>
      <c r="Z1522" s="37" t="s">
        <v>33883</v>
      </c>
      <c r="BH1522" s="85"/>
      <c r="BI1522" s="86"/>
      <c r="BJ1522" s="804"/>
      <c r="BK1522" s="805"/>
      <c r="BL1522" s="687"/>
      <c r="BM1522" s="806"/>
      <c r="BN1522" s="807"/>
      <c r="BO1522" s="808"/>
      <c r="BP1522" s="809"/>
      <c r="BQ1522" s="810"/>
    </row>
    <row r="1523" spans="1:69">
      <c r="A1523" s="20">
        <v>1</v>
      </c>
      <c r="B1523" s="20">
        <v>4</v>
      </c>
      <c r="C1523" s="22" t="s">
        <v>68</v>
      </c>
      <c r="D1523" s="2" t="s">
        <v>6296</v>
      </c>
      <c r="E1523" s="21" t="s">
        <v>6297</v>
      </c>
      <c r="F1523" s="23">
        <v>1892</v>
      </c>
      <c r="G1523" s="24">
        <v>22704</v>
      </c>
      <c r="H1523" s="25"/>
      <c r="I1523" s="26">
        <v>45532</v>
      </c>
      <c r="J1523" s="27" t="s">
        <v>2935</v>
      </c>
      <c r="K1523" s="28">
        <v>3</v>
      </c>
      <c r="L1523" s="26">
        <v>45521</v>
      </c>
      <c r="M1523" s="44" t="s">
        <v>157</v>
      </c>
      <c r="N1523" s="30" t="s">
        <v>152</v>
      </c>
      <c r="O1523" s="31" t="s">
        <v>52</v>
      </c>
      <c r="P1523" s="32" t="s">
        <v>74</v>
      </c>
      <c r="Q1523" s="33" t="s">
        <v>54</v>
      </c>
      <c r="R1523" s="34" t="s">
        <v>55</v>
      </c>
      <c r="S1523" s="35" t="s">
        <v>6298</v>
      </c>
      <c r="T1523" s="36"/>
      <c r="U1523" s="37" t="s">
        <v>6296</v>
      </c>
      <c r="V1523" s="38" t="s">
        <v>6299</v>
      </c>
      <c r="W1523" s="39" t="s">
        <v>6300</v>
      </c>
      <c r="X1523" s="139">
        <v>1892</v>
      </c>
      <c r="Y1523" s="46">
        <v>23754.69</v>
      </c>
      <c r="Z1523" s="37" t="s">
        <v>6301</v>
      </c>
      <c r="BH1523" s="86"/>
      <c r="BI1523" s="825"/>
      <c r="BJ1523" s="804"/>
      <c r="BK1523" s="805"/>
      <c r="BL1523" s="687"/>
      <c r="BM1523" s="806"/>
      <c r="BN1523" s="807"/>
      <c r="BO1523" s="808"/>
      <c r="BP1523" s="809"/>
      <c r="BQ1523" s="810"/>
    </row>
    <row r="1524" spans="1:69">
      <c r="A1524" s="20">
        <v>1</v>
      </c>
      <c r="B1524" s="20">
        <v>1</v>
      </c>
      <c r="C1524" s="21" t="s">
        <v>589</v>
      </c>
      <c r="D1524" s="22" t="s">
        <v>6302</v>
      </c>
      <c r="E1524" s="21" t="s">
        <v>6303</v>
      </c>
      <c r="F1524" s="23">
        <v>1958</v>
      </c>
      <c r="G1524" s="24">
        <v>23496</v>
      </c>
      <c r="H1524" s="25"/>
      <c r="I1524" s="26">
        <v>45532</v>
      </c>
      <c r="J1524" s="27" t="s">
        <v>2930</v>
      </c>
      <c r="K1524" s="28">
        <v>2</v>
      </c>
      <c r="L1524" s="26">
        <v>45522</v>
      </c>
      <c r="M1524" s="29" t="s">
        <v>136</v>
      </c>
      <c r="N1524" s="11" t="s">
        <v>288</v>
      </c>
      <c r="O1524" s="31" t="s">
        <v>52</v>
      </c>
      <c r="P1524" s="32" t="s">
        <v>74</v>
      </c>
      <c r="Q1524" s="66"/>
      <c r="R1524" s="34" t="s">
        <v>55</v>
      </c>
      <c r="S1524" s="35" t="s">
        <v>6304</v>
      </c>
      <c r="T1524" s="36"/>
      <c r="U1524" s="37" t="s">
        <v>6302</v>
      </c>
      <c r="V1524" s="38" t="s">
        <v>33881</v>
      </c>
      <c r="W1524" s="37" t="s">
        <v>24509</v>
      </c>
      <c r="X1524" s="40">
        <v>1958</v>
      </c>
      <c r="Y1524" s="41">
        <v>24583.39</v>
      </c>
      <c r="Z1524" s="37" t="s">
        <v>6295</v>
      </c>
      <c r="BH1524" s="85"/>
      <c r="BI1524" s="86"/>
      <c r="BJ1524" s="804"/>
      <c r="BK1524" s="805"/>
      <c r="BL1524" s="687"/>
      <c r="BM1524" s="799"/>
      <c r="BN1524" s="807"/>
      <c r="BO1524" s="808"/>
      <c r="BP1524" s="809"/>
      <c r="BQ1524" s="810"/>
    </row>
    <row r="1525" spans="1:69">
      <c r="A1525" s="20">
        <v>1</v>
      </c>
      <c r="B1525" s="20">
        <v>6</v>
      </c>
      <c r="C1525" s="21" t="s">
        <v>59</v>
      </c>
      <c r="D1525" s="22" t="s">
        <v>6305</v>
      </c>
      <c r="E1525" s="21" t="s">
        <v>6306</v>
      </c>
      <c r="F1525" s="23">
        <v>1925</v>
      </c>
      <c r="G1525" s="24">
        <v>23100</v>
      </c>
      <c r="H1525" s="6"/>
      <c r="I1525" s="26">
        <v>45532</v>
      </c>
      <c r="J1525" s="27" t="s">
        <v>2940</v>
      </c>
      <c r="K1525" s="28">
        <v>2</v>
      </c>
      <c r="L1525" s="26">
        <v>45530</v>
      </c>
      <c r="M1525" s="29"/>
      <c r="N1525" s="30" t="s">
        <v>604</v>
      </c>
      <c r="O1525" s="31" t="s">
        <v>52</v>
      </c>
      <c r="P1525" s="32" t="s">
        <v>63</v>
      </c>
      <c r="Q1525" s="33" t="s">
        <v>54</v>
      </c>
      <c r="R1525" s="34" t="s">
        <v>64</v>
      </c>
      <c r="S1525" s="35" t="s">
        <v>6307</v>
      </c>
      <c r="T1525" s="36"/>
      <c r="U1525" s="37" t="s">
        <v>6305</v>
      </c>
      <c r="V1525" s="37" t="s">
        <v>6120</v>
      </c>
      <c r="W1525" s="37" t="s">
        <v>6308</v>
      </c>
      <c r="X1525" s="42">
        <v>1925</v>
      </c>
      <c r="Y1525" s="41">
        <v>24640</v>
      </c>
      <c r="Z1525" s="37" t="s">
        <v>24502</v>
      </c>
      <c r="BH1525" s="85"/>
      <c r="BI1525" s="86"/>
      <c r="BJ1525" s="804"/>
      <c r="BK1525" s="797"/>
      <c r="BL1525" s="687"/>
      <c r="BM1525" s="806"/>
      <c r="BN1525" s="807"/>
      <c r="BO1525" s="808"/>
      <c r="BP1525" s="809"/>
      <c r="BQ1525" s="810"/>
    </row>
    <row r="1526" spans="1:69">
      <c r="A1526" s="20">
        <v>2</v>
      </c>
      <c r="B1526" s="20">
        <v>1</v>
      </c>
      <c r="C1526" s="21" t="s">
        <v>126</v>
      </c>
      <c r="D1526" s="22" t="s">
        <v>6309</v>
      </c>
      <c r="E1526" s="21" t="s">
        <v>6310</v>
      </c>
      <c r="F1526" s="23">
        <v>1960</v>
      </c>
      <c r="G1526" s="24">
        <v>23520</v>
      </c>
      <c r="H1526" s="25"/>
      <c r="I1526" s="26">
        <v>45533</v>
      </c>
      <c r="J1526" s="27" t="s">
        <v>4039</v>
      </c>
      <c r="K1526" s="28">
        <v>3</v>
      </c>
      <c r="L1526" s="26">
        <v>45514</v>
      </c>
      <c r="M1526" s="10"/>
      <c r="N1526" s="30" t="s">
        <v>82</v>
      </c>
      <c r="O1526" s="31" t="s">
        <v>52</v>
      </c>
      <c r="P1526" s="32" t="s">
        <v>83</v>
      </c>
      <c r="Q1526" s="66" t="s">
        <v>84</v>
      </c>
      <c r="R1526" s="34" t="s">
        <v>55</v>
      </c>
      <c r="S1526" s="35" t="s">
        <v>6311</v>
      </c>
      <c r="T1526" s="36"/>
      <c r="U1526" s="37" t="s">
        <v>33891</v>
      </c>
      <c r="V1526" s="38" t="s">
        <v>22530</v>
      </c>
      <c r="W1526" s="39" t="s">
        <v>24517</v>
      </c>
      <c r="X1526" s="40">
        <v>1960</v>
      </c>
      <c r="Y1526" s="41">
        <v>24500</v>
      </c>
      <c r="Z1526" s="37" t="s">
        <v>6312</v>
      </c>
      <c r="BH1526" s="85"/>
      <c r="BI1526" s="86"/>
      <c r="BJ1526" s="804"/>
      <c r="BK1526" s="805"/>
      <c r="BL1526" s="687"/>
      <c r="BM1526" s="806"/>
      <c r="BN1526" s="807"/>
      <c r="BO1526" s="808"/>
      <c r="BP1526" s="809"/>
      <c r="BQ1526" s="810"/>
    </row>
    <row r="1527" spans="1:69">
      <c r="A1527" s="20">
        <v>2</v>
      </c>
      <c r="B1527" s="20">
        <v>2</v>
      </c>
      <c r="C1527" s="21" t="s">
        <v>103</v>
      </c>
      <c r="D1527" s="22" t="s">
        <v>6313</v>
      </c>
      <c r="E1527" s="21" t="s">
        <v>6314</v>
      </c>
      <c r="F1527" s="23">
        <v>1960</v>
      </c>
      <c r="G1527" s="24">
        <v>23520</v>
      </c>
      <c r="H1527" s="25"/>
      <c r="I1527" s="26">
        <v>45533</v>
      </c>
      <c r="J1527" s="27" t="s">
        <v>4049</v>
      </c>
      <c r="K1527" s="28">
        <v>4</v>
      </c>
      <c r="L1527" s="26">
        <v>45514</v>
      </c>
      <c r="M1527" s="29"/>
      <c r="N1527" s="30" t="s">
        <v>95</v>
      </c>
      <c r="O1527" s="31" t="s">
        <v>52</v>
      </c>
      <c r="P1527" s="32" t="s">
        <v>83</v>
      </c>
      <c r="Q1527" s="66" t="s">
        <v>84</v>
      </c>
      <c r="R1527" s="34" t="s">
        <v>55</v>
      </c>
      <c r="S1527" s="35" t="s">
        <v>6315</v>
      </c>
      <c r="T1527" s="36"/>
      <c r="U1527" s="37" t="s">
        <v>33892</v>
      </c>
      <c r="V1527" s="38" t="s">
        <v>33203</v>
      </c>
      <c r="W1527" s="37" t="s">
        <v>33893</v>
      </c>
      <c r="X1527" s="40">
        <v>1960</v>
      </c>
      <c r="Y1527" s="41">
        <v>24500</v>
      </c>
      <c r="Z1527" s="37" t="s">
        <v>6312</v>
      </c>
      <c r="BH1527" s="85"/>
      <c r="BI1527" s="86"/>
      <c r="BJ1527" s="804"/>
      <c r="BK1527" s="805"/>
      <c r="BL1527" s="687"/>
      <c r="BM1527" s="806"/>
      <c r="BN1527" s="807"/>
      <c r="BO1527" s="808"/>
      <c r="BP1527" s="809"/>
      <c r="BQ1527" s="810"/>
    </row>
    <row r="1528" spans="1:69">
      <c r="A1528" s="20">
        <v>2</v>
      </c>
      <c r="B1528" s="20">
        <v>3</v>
      </c>
      <c r="C1528" s="21" t="s">
        <v>68</v>
      </c>
      <c r="D1528" s="22" t="s">
        <v>6316</v>
      </c>
      <c r="E1528" s="21" t="s">
        <v>6317</v>
      </c>
      <c r="F1528" s="23">
        <v>1958</v>
      </c>
      <c r="G1528" s="24">
        <v>23496</v>
      </c>
      <c r="H1528" s="25"/>
      <c r="I1528" s="26">
        <v>45533</v>
      </c>
      <c r="J1528" s="27" t="s">
        <v>4053</v>
      </c>
      <c r="K1528" s="28">
        <v>2</v>
      </c>
      <c r="L1528" s="26">
        <v>45531</v>
      </c>
      <c r="M1528" s="29" t="s">
        <v>798</v>
      </c>
      <c r="N1528" s="30" t="s">
        <v>152</v>
      </c>
      <c r="O1528" s="31" t="s">
        <v>52</v>
      </c>
      <c r="P1528" s="32" t="s">
        <v>153</v>
      </c>
      <c r="Q1528" s="33" t="s">
        <v>54</v>
      </c>
      <c r="R1528" s="34" t="s">
        <v>55</v>
      </c>
      <c r="S1528" s="35" t="s">
        <v>6318</v>
      </c>
      <c r="T1528" s="36"/>
      <c r="U1528" s="37" t="s">
        <v>24520</v>
      </c>
      <c r="V1528" s="37" t="s">
        <v>33692</v>
      </c>
      <c r="W1528" s="37" t="s">
        <v>33894</v>
      </c>
      <c r="X1528" s="42">
        <v>1958</v>
      </c>
      <c r="Y1528" s="41">
        <v>24583.32</v>
      </c>
      <c r="Z1528" s="37" t="s">
        <v>24527</v>
      </c>
      <c r="BH1528" s="85"/>
      <c r="BI1528" s="86"/>
      <c r="BJ1528" s="804"/>
      <c r="BK1528" s="805"/>
      <c r="BL1528" s="687"/>
      <c r="BM1528" s="806"/>
      <c r="BN1528" s="807"/>
      <c r="BO1528" s="808"/>
      <c r="BP1528" s="809"/>
      <c r="BQ1528" s="810"/>
    </row>
    <row r="1529" spans="1:69">
      <c r="A1529" s="20">
        <v>1</v>
      </c>
      <c r="B1529" s="20">
        <v>5</v>
      </c>
      <c r="C1529" s="21" t="s">
        <v>68</v>
      </c>
      <c r="D1529" s="22" t="s">
        <v>6319</v>
      </c>
      <c r="E1529" s="21" t="s">
        <v>6320</v>
      </c>
      <c r="F1529" s="23">
        <v>1917</v>
      </c>
      <c r="G1529" s="24">
        <v>23004</v>
      </c>
      <c r="H1529" s="25"/>
      <c r="I1529" s="26">
        <v>45534</v>
      </c>
      <c r="J1529" s="27" t="s">
        <v>5146</v>
      </c>
      <c r="K1529" s="28">
        <v>2</v>
      </c>
      <c r="L1529" s="26">
        <v>45532</v>
      </c>
      <c r="M1529" s="29"/>
      <c r="N1529" s="30" t="s">
        <v>95</v>
      </c>
      <c r="O1529" s="31" t="s">
        <v>52</v>
      </c>
      <c r="P1529" s="32" t="s">
        <v>83</v>
      </c>
      <c r="Q1529" s="66" t="s">
        <v>84</v>
      </c>
      <c r="R1529" s="34" t="s">
        <v>55</v>
      </c>
      <c r="S1529" s="35" t="s">
        <v>6321</v>
      </c>
      <c r="T1529" s="36"/>
      <c r="U1529" s="37" t="s">
        <v>6319</v>
      </c>
      <c r="V1529" s="38" t="s">
        <v>107</v>
      </c>
      <c r="W1529" s="39" t="s">
        <v>6322</v>
      </c>
      <c r="X1529" s="40">
        <v>1917</v>
      </c>
      <c r="Y1529" s="41">
        <v>23962.5</v>
      </c>
      <c r="Z1529" s="37" t="s">
        <v>33895</v>
      </c>
      <c r="BH1529" s="85"/>
      <c r="BI1529" s="86"/>
      <c r="BJ1529" s="804"/>
      <c r="BK1529" s="805"/>
      <c r="BL1529" s="687"/>
      <c r="BM1529" s="806"/>
      <c r="BN1529" s="807"/>
      <c r="BO1529" s="808"/>
      <c r="BP1529" s="809"/>
      <c r="BQ1529" s="810"/>
    </row>
    <row r="1530" spans="1:69">
      <c r="A1530" s="20">
        <v>0</v>
      </c>
      <c r="B1530" s="20">
        <v>2</v>
      </c>
      <c r="C1530" s="21" t="s">
        <v>48</v>
      </c>
      <c r="D1530" s="22" t="s">
        <v>49</v>
      </c>
      <c r="E1530" s="21" t="s">
        <v>50</v>
      </c>
      <c r="F1530" s="23">
        <v>1986</v>
      </c>
      <c r="G1530" s="24">
        <v>23832</v>
      </c>
      <c r="H1530" s="25" t="s">
        <v>51</v>
      </c>
      <c r="I1530" s="26">
        <v>45537</v>
      </c>
      <c r="J1530" s="27">
        <v>42</v>
      </c>
      <c r="K1530" s="28">
        <v>4</v>
      </c>
      <c r="L1530" s="26">
        <v>45531</v>
      </c>
      <c r="M1530" s="29"/>
      <c r="N1530" s="30" t="s">
        <v>30837</v>
      </c>
      <c r="O1530" s="31" t="s">
        <v>52</v>
      </c>
      <c r="P1530" s="32" t="s">
        <v>53</v>
      </c>
      <c r="Q1530" s="66" t="s">
        <v>54</v>
      </c>
      <c r="R1530" s="34" t="s">
        <v>55</v>
      </c>
      <c r="S1530" s="35" t="s">
        <v>33896</v>
      </c>
      <c r="T1530" s="36"/>
      <c r="U1530" s="37" t="s">
        <v>49</v>
      </c>
      <c r="V1530" s="38" t="s">
        <v>56</v>
      </c>
      <c r="W1530" s="39" t="s">
        <v>57</v>
      </c>
      <c r="X1530" s="40">
        <v>1986</v>
      </c>
      <c r="Y1530" s="41">
        <v>24999.768</v>
      </c>
      <c r="Z1530" s="37" t="s">
        <v>33897</v>
      </c>
      <c r="BH1530" s="85"/>
      <c r="BI1530" s="86"/>
      <c r="BJ1530" s="804"/>
      <c r="BK1530" s="805"/>
      <c r="BL1530" s="687"/>
      <c r="BM1530" s="806"/>
      <c r="BN1530" s="807"/>
      <c r="BO1530" s="808"/>
      <c r="BP1530" s="809"/>
      <c r="BQ1530" s="810"/>
    </row>
    <row r="1531" spans="1:69">
      <c r="A1531" s="20">
        <v>0</v>
      </c>
      <c r="B1531" s="20">
        <v>7</v>
      </c>
      <c r="C1531" s="21" t="s">
        <v>59</v>
      </c>
      <c r="D1531" s="22" t="s">
        <v>60</v>
      </c>
      <c r="E1531" s="21" t="s">
        <v>61</v>
      </c>
      <c r="F1531" s="23">
        <v>1925</v>
      </c>
      <c r="G1531" s="24">
        <v>23100</v>
      </c>
      <c r="H1531" s="25"/>
      <c r="I1531" s="26">
        <v>45537</v>
      </c>
      <c r="J1531" s="27">
        <v>55</v>
      </c>
      <c r="K1531" s="28">
        <v>2</v>
      </c>
      <c r="L1531" s="26">
        <v>45534</v>
      </c>
      <c r="M1531" s="29"/>
      <c r="N1531" s="30" t="s">
        <v>62</v>
      </c>
      <c r="O1531" s="31" t="s">
        <v>52</v>
      </c>
      <c r="P1531" s="32" t="s">
        <v>63</v>
      </c>
      <c r="Q1531" s="66" t="s">
        <v>54</v>
      </c>
      <c r="R1531" s="34" t="s">
        <v>64</v>
      </c>
      <c r="S1531" s="35" t="s">
        <v>65</v>
      </c>
      <c r="T1531" s="36"/>
      <c r="U1531" s="37" t="s">
        <v>60</v>
      </c>
      <c r="V1531" s="38" t="s">
        <v>66</v>
      </c>
      <c r="W1531" s="37" t="s">
        <v>67</v>
      </c>
      <c r="X1531" s="40">
        <v>1925</v>
      </c>
      <c r="Y1531" s="41">
        <v>24640</v>
      </c>
      <c r="Z1531" s="37" t="s">
        <v>31481</v>
      </c>
      <c r="BH1531" s="85"/>
      <c r="BI1531" s="86"/>
      <c r="BJ1531" s="804"/>
      <c r="BK1531" s="805"/>
      <c r="BL1531" s="687"/>
      <c r="BM1531" s="806"/>
      <c r="BN1531" s="807"/>
      <c r="BO1531" s="808"/>
      <c r="BP1531" s="809"/>
      <c r="BQ1531" s="810"/>
    </row>
    <row r="1532" spans="1:69">
      <c r="A1532" s="20">
        <v>1</v>
      </c>
      <c r="B1532" s="20">
        <v>1</v>
      </c>
      <c r="C1532" s="21" t="s">
        <v>68</v>
      </c>
      <c r="D1532" s="22" t="s">
        <v>69</v>
      </c>
      <c r="E1532" s="21" t="s">
        <v>70</v>
      </c>
      <c r="F1532" s="23">
        <v>1958</v>
      </c>
      <c r="G1532" s="24">
        <v>23496</v>
      </c>
      <c r="H1532" s="25"/>
      <c r="I1532" s="26">
        <v>45538</v>
      </c>
      <c r="J1532" s="27" t="s">
        <v>71</v>
      </c>
      <c r="K1532" s="28">
        <v>4</v>
      </c>
      <c r="L1532" s="7">
        <v>45529</v>
      </c>
      <c r="M1532" s="29" t="s">
        <v>72</v>
      </c>
      <c r="N1532" s="30" t="s">
        <v>73</v>
      </c>
      <c r="O1532" s="31" t="s">
        <v>52</v>
      </c>
      <c r="P1532" s="21" t="s">
        <v>74</v>
      </c>
      <c r="Q1532" s="66" t="s">
        <v>54</v>
      </c>
      <c r="R1532" s="34" t="s">
        <v>55</v>
      </c>
      <c r="S1532" s="35" t="s">
        <v>75</v>
      </c>
      <c r="T1532" s="36"/>
      <c r="U1532" s="37" t="s">
        <v>69</v>
      </c>
      <c r="V1532" s="38" t="s">
        <v>76</v>
      </c>
      <c r="W1532" s="39" t="s">
        <v>77</v>
      </c>
      <c r="X1532" s="40">
        <v>1958</v>
      </c>
      <c r="Y1532" s="41">
        <v>24486.86</v>
      </c>
      <c r="Z1532" s="37" t="s">
        <v>24547</v>
      </c>
      <c r="BH1532" s="85"/>
      <c r="BI1532" s="86"/>
      <c r="BJ1532" s="804"/>
      <c r="BK1532" s="805"/>
      <c r="BL1532" s="687"/>
      <c r="BM1532" s="806"/>
      <c r="BN1532" s="807"/>
      <c r="BO1532" s="85"/>
      <c r="BP1532" s="809"/>
      <c r="BQ1532" s="810"/>
    </row>
    <row r="1533" spans="1:69">
      <c r="A1533" s="20">
        <v>1</v>
      </c>
      <c r="B1533" s="20">
        <v>2</v>
      </c>
      <c r="C1533" s="21" t="s">
        <v>68</v>
      </c>
      <c r="D1533" s="22" t="s">
        <v>149</v>
      </c>
      <c r="E1533" s="21" t="s">
        <v>150</v>
      </c>
      <c r="F1533" s="23">
        <v>1958</v>
      </c>
      <c r="G1533" s="24">
        <v>23496</v>
      </c>
      <c r="H1533" s="25"/>
      <c r="I1533" s="26">
        <v>45538</v>
      </c>
      <c r="J1533" s="27">
        <v>160</v>
      </c>
      <c r="K1533" s="28">
        <v>3</v>
      </c>
      <c r="L1533" s="26">
        <v>45540</v>
      </c>
      <c r="M1533" s="29" t="s">
        <v>151</v>
      </c>
      <c r="N1533" s="30" t="s">
        <v>152</v>
      </c>
      <c r="O1533" s="31" t="s">
        <v>52</v>
      </c>
      <c r="P1533" s="32" t="s">
        <v>153</v>
      </c>
      <c r="Q1533" s="66" t="s">
        <v>54</v>
      </c>
      <c r="R1533" s="34" t="s">
        <v>55</v>
      </c>
      <c r="S1533" s="35" t="s">
        <v>154</v>
      </c>
      <c r="T1533" s="36"/>
      <c r="U1533" s="37" t="s">
        <v>149</v>
      </c>
      <c r="V1533" s="38" t="s">
        <v>76</v>
      </c>
      <c r="W1533" s="37" t="s">
        <v>18698</v>
      </c>
      <c r="X1533" s="40">
        <v>1958</v>
      </c>
      <c r="Y1533" s="41">
        <v>24492.6</v>
      </c>
      <c r="Z1533" s="37" t="s">
        <v>24547</v>
      </c>
      <c r="BH1533" s="85"/>
      <c r="BI1533" s="86"/>
      <c r="BJ1533" s="804"/>
      <c r="BK1533" s="805"/>
      <c r="BL1533" s="687"/>
      <c r="BM1533" s="806"/>
      <c r="BN1533" s="807"/>
      <c r="BO1533" s="808"/>
      <c r="BP1533" s="809"/>
      <c r="BQ1533" s="810"/>
    </row>
    <row r="1534" spans="1:69">
      <c r="A1534" s="20">
        <v>2</v>
      </c>
      <c r="B1534" s="20">
        <v>3</v>
      </c>
      <c r="C1534" s="21" t="s">
        <v>68</v>
      </c>
      <c r="D1534" s="22" t="s">
        <v>92</v>
      </c>
      <c r="E1534" s="21" t="s">
        <v>93</v>
      </c>
      <c r="F1534" s="23">
        <v>1960</v>
      </c>
      <c r="G1534" s="24">
        <v>23520</v>
      </c>
      <c r="H1534" s="25"/>
      <c r="I1534" s="26">
        <v>45538</v>
      </c>
      <c r="J1534" s="27" t="s">
        <v>94</v>
      </c>
      <c r="K1534" s="28">
        <v>2</v>
      </c>
      <c r="L1534" s="26">
        <v>45533</v>
      </c>
      <c r="M1534" s="29"/>
      <c r="N1534" s="30" t="s">
        <v>95</v>
      </c>
      <c r="O1534" s="31" t="s">
        <v>52</v>
      </c>
      <c r="P1534" s="32" t="s">
        <v>83</v>
      </c>
      <c r="Q1534" s="66" t="s">
        <v>84</v>
      </c>
      <c r="R1534" s="34" t="s">
        <v>55</v>
      </c>
      <c r="S1534" s="35" t="s">
        <v>96</v>
      </c>
      <c r="T1534" s="36"/>
      <c r="U1534" s="37" t="s">
        <v>92</v>
      </c>
      <c r="V1534" s="37" t="s">
        <v>56</v>
      </c>
      <c r="W1534" s="37" t="s">
        <v>97</v>
      </c>
      <c r="X1534" s="42">
        <v>1960</v>
      </c>
      <c r="Y1534" s="41">
        <v>24500</v>
      </c>
      <c r="Z1534" s="37" t="s">
        <v>33897</v>
      </c>
      <c r="BH1534" s="85"/>
      <c r="BI1534" s="86"/>
      <c r="BJ1534" s="804"/>
      <c r="BK1534" s="805"/>
      <c r="BL1534" s="687"/>
      <c r="BM1534" s="806"/>
      <c r="BN1534" s="807"/>
      <c r="BO1534" s="808"/>
      <c r="BP1534" s="809"/>
      <c r="BQ1534" s="810"/>
    </row>
    <row r="1535" spans="1:69">
      <c r="A1535" s="20">
        <v>2</v>
      </c>
      <c r="B1535" s="20">
        <v>4</v>
      </c>
      <c r="C1535" s="21" t="s">
        <v>68</v>
      </c>
      <c r="D1535" s="22" t="s">
        <v>98</v>
      </c>
      <c r="E1535" s="21" t="s">
        <v>99</v>
      </c>
      <c r="F1535" s="23">
        <v>1960</v>
      </c>
      <c r="G1535" s="24">
        <v>23520</v>
      </c>
      <c r="H1535" s="25"/>
      <c r="I1535" s="26">
        <v>45538</v>
      </c>
      <c r="J1535" s="27" t="s">
        <v>100</v>
      </c>
      <c r="K1535" s="9">
        <v>3</v>
      </c>
      <c r="L1535" s="26">
        <v>45533</v>
      </c>
      <c r="M1535" s="29"/>
      <c r="N1535" s="30" t="s">
        <v>95</v>
      </c>
      <c r="O1535" s="31" t="s">
        <v>52</v>
      </c>
      <c r="P1535" s="32" t="s">
        <v>83</v>
      </c>
      <c r="Q1535" s="66" t="s">
        <v>84</v>
      </c>
      <c r="R1535" s="34" t="s">
        <v>55</v>
      </c>
      <c r="S1535" s="35" t="s">
        <v>101</v>
      </c>
      <c r="T1535" s="36"/>
      <c r="U1535" s="37" t="s">
        <v>98</v>
      </c>
      <c r="V1535" s="38" t="s">
        <v>56</v>
      </c>
      <c r="W1535" s="39" t="s">
        <v>102</v>
      </c>
      <c r="X1535" s="42">
        <v>1960</v>
      </c>
      <c r="Y1535" s="41">
        <v>24500</v>
      </c>
      <c r="Z1535" s="37" t="s">
        <v>33897</v>
      </c>
      <c r="BH1535" s="85"/>
      <c r="BI1535" s="86"/>
      <c r="BJ1535" s="804"/>
      <c r="BK1535" s="805"/>
      <c r="BL1535" s="687"/>
      <c r="BM1535" s="806"/>
      <c r="BN1535" s="807"/>
      <c r="BO1535" s="808"/>
      <c r="BP1535" s="809"/>
      <c r="BQ1535" s="810"/>
    </row>
    <row r="1536" spans="1:69">
      <c r="A1536" s="20">
        <v>2</v>
      </c>
      <c r="B1536" s="20">
        <v>5</v>
      </c>
      <c r="C1536" s="21" t="s">
        <v>68</v>
      </c>
      <c r="D1536" s="22" t="s">
        <v>9113</v>
      </c>
      <c r="E1536" s="21" t="s">
        <v>9114</v>
      </c>
      <c r="F1536" s="23">
        <v>1917</v>
      </c>
      <c r="G1536" s="24">
        <v>23004</v>
      </c>
      <c r="H1536" s="25"/>
      <c r="I1536" s="26">
        <v>45538</v>
      </c>
      <c r="J1536" s="27" t="s">
        <v>111</v>
      </c>
      <c r="K1536" s="28">
        <v>4</v>
      </c>
      <c r="L1536" s="26">
        <v>45535</v>
      </c>
      <c r="M1536" s="29"/>
      <c r="N1536" s="30" t="s">
        <v>95</v>
      </c>
      <c r="O1536" s="31" t="s">
        <v>52</v>
      </c>
      <c r="P1536" s="32" t="s">
        <v>83</v>
      </c>
      <c r="Q1536" s="33" t="s">
        <v>84</v>
      </c>
      <c r="R1536" s="34" t="s">
        <v>55</v>
      </c>
      <c r="S1536" s="35" t="s">
        <v>18699</v>
      </c>
      <c r="T1536" s="36"/>
      <c r="U1536" s="37" t="s">
        <v>9113</v>
      </c>
      <c r="V1536" s="38" t="s">
        <v>56</v>
      </c>
      <c r="W1536" s="37" t="s">
        <v>18700</v>
      </c>
      <c r="X1536" s="40">
        <v>1917</v>
      </c>
      <c r="Y1536" s="41">
        <v>23962.5</v>
      </c>
      <c r="Z1536" s="37" t="s">
        <v>24547</v>
      </c>
      <c r="BH1536" s="85"/>
      <c r="BI1536" s="86"/>
      <c r="BJ1536" s="804"/>
      <c r="BK1536" s="805"/>
      <c r="BL1536" s="687"/>
      <c r="BM1536" s="806"/>
      <c r="BN1536" s="807"/>
      <c r="BO1536" s="808"/>
      <c r="BP1536" s="809"/>
      <c r="BQ1536" s="810"/>
    </row>
    <row r="1537" spans="1:69">
      <c r="A1537" s="20">
        <v>3</v>
      </c>
      <c r="B1537" s="20">
        <v>6</v>
      </c>
      <c r="C1537" s="21" t="s">
        <v>78</v>
      </c>
      <c r="D1537" s="22" t="s">
        <v>79</v>
      </c>
      <c r="E1537" s="2" t="s">
        <v>80</v>
      </c>
      <c r="F1537" s="4">
        <v>1960</v>
      </c>
      <c r="G1537" s="5">
        <v>23520</v>
      </c>
      <c r="H1537" s="25"/>
      <c r="I1537" s="26">
        <v>45538</v>
      </c>
      <c r="J1537" s="43" t="s">
        <v>81</v>
      </c>
      <c r="K1537" s="28">
        <v>2</v>
      </c>
      <c r="L1537" s="7">
        <v>45532</v>
      </c>
      <c r="M1537" s="44"/>
      <c r="N1537" s="11" t="s">
        <v>82</v>
      </c>
      <c r="O1537" s="31" t="s">
        <v>52</v>
      </c>
      <c r="P1537" s="8" t="s">
        <v>83</v>
      </c>
      <c r="Q1537" s="66" t="s">
        <v>84</v>
      </c>
      <c r="R1537" s="34" t="s">
        <v>55</v>
      </c>
      <c r="S1537" s="14" t="s">
        <v>85</v>
      </c>
      <c r="T1537" s="15"/>
      <c r="U1537" s="37" t="s">
        <v>79</v>
      </c>
      <c r="V1537" s="38" t="s">
        <v>56</v>
      </c>
      <c r="W1537" s="39" t="s">
        <v>86</v>
      </c>
      <c r="X1537" s="40">
        <v>1960</v>
      </c>
      <c r="Y1537" s="41">
        <v>24500</v>
      </c>
      <c r="Z1537" s="37" t="s">
        <v>33897</v>
      </c>
      <c r="BH1537" s="85"/>
      <c r="BI1537" s="86"/>
      <c r="BJ1537" s="796"/>
      <c r="BK1537" s="805"/>
      <c r="BL1537" s="687"/>
      <c r="BM1537" s="799"/>
      <c r="BN1537" s="807"/>
      <c r="BO1537" s="801"/>
      <c r="BP1537" s="809"/>
      <c r="BQ1537" s="810"/>
    </row>
    <row r="1538" spans="1:69">
      <c r="A1538" s="20">
        <v>3</v>
      </c>
      <c r="B1538" s="20">
        <v>7</v>
      </c>
      <c r="C1538" s="21" t="s">
        <v>78</v>
      </c>
      <c r="D1538" s="22" t="s">
        <v>87</v>
      </c>
      <c r="E1538" s="21" t="s">
        <v>88</v>
      </c>
      <c r="F1538" s="23">
        <v>1960</v>
      </c>
      <c r="G1538" s="24">
        <v>23520</v>
      </c>
      <c r="H1538" s="25"/>
      <c r="I1538" s="26">
        <v>45538</v>
      </c>
      <c r="J1538" s="27" t="s">
        <v>89</v>
      </c>
      <c r="K1538" s="28">
        <v>4</v>
      </c>
      <c r="L1538" s="26">
        <v>45532</v>
      </c>
      <c r="M1538" s="29"/>
      <c r="N1538" s="30" t="s">
        <v>82</v>
      </c>
      <c r="O1538" s="31" t="s">
        <v>52</v>
      </c>
      <c r="P1538" s="32" t="s">
        <v>83</v>
      </c>
      <c r="Q1538" s="66" t="s">
        <v>84</v>
      </c>
      <c r="R1538" s="34" t="s">
        <v>55</v>
      </c>
      <c r="S1538" s="35" t="s">
        <v>90</v>
      </c>
      <c r="T1538" s="36"/>
      <c r="U1538" s="37" t="s">
        <v>87</v>
      </c>
      <c r="V1538" s="38" t="s">
        <v>56</v>
      </c>
      <c r="W1538" s="39" t="s">
        <v>91</v>
      </c>
      <c r="X1538" s="40">
        <v>1960</v>
      </c>
      <c r="Y1538" s="41">
        <v>24500</v>
      </c>
      <c r="Z1538" s="37" t="s">
        <v>24547</v>
      </c>
      <c r="BH1538" s="85"/>
      <c r="BI1538" s="86"/>
      <c r="BJ1538" s="804"/>
      <c r="BK1538" s="805"/>
      <c r="BL1538" s="687"/>
      <c r="BM1538" s="806"/>
      <c r="BN1538" s="807"/>
      <c r="BO1538" s="808"/>
      <c r="BP1538" s="809"/>
      <c r="BQ1538" s="810"/>
    </row>
    <row r="1539" spans="1:69">
      <c r="A1539" s="20">
        <v>4</v>
      </c>
      <c r="B1539" s="20">
        <v>8</v>
      </c>
      <c r="C1539" s="21" t="s">
        <v>130</v>
      </c>
      <c r="D1539" s="22" t="s">
        <v>131</v>
      </c>
      <c r="E1539" s="21" t="s">
        <v>132</v>
      </c>
      <c r="F1539" s="23">
        <v>1960</v>
      </c>
      <c r="G1539" s="24">
        <v>23520</v>
      </c>
      <c r="H1539" s="25"/>
      <c r="I1539" s="26">
        <v>45538</v>
      </c>
      <c r="J1539" s="27" t="s">
        <v>116</v>
      </c>
      <c r="K1539" s="28">
        <v>1</v>
      </c>
      <c r="L1539" s="26">
        <v>45536</v>
      </c>
      <c r="M1539" s="29"/>
      <c r="N1539" s="11" t="s">
        <v>82</v>
      </c>
      <c r="O1539" s="31" t="s">
        <v>52</v>
      </c>
      <c r="P1539" s="32" t="s">
        <v>83</v>
      </c>
      <c r="Q1539" s="66" t="s">
        <v>84</v>
      </c>
      <c r="R1539" s="34" t="s">
        <v>55</v>
      </c>
      <c r="S1539" s="35" t="s">
        <v>133</v>
      </c>
      <c r="T1539" s="36"/>
      <c r="U1539" s="37" t="s">
        <v>131</v>
      </c>
      <c r="V1539" s="38" t="s">
        <v>8914</v>
      </c>
      <c r="W1539" s="37" t="s">
        <v>18701</v>
      </c>
      <c r="X1539" s="40">
        <v>1960</v>
      </c>
      <c r="Y1539" s="41">
        <v>24500</v>
      </c>
      <c r="Z1539" s="37" t="s">
        <v>24541</v>
      </c>
      <c r="BH1539" s="85"/>
      <c r="BI1539" s="86"/>
      <c r="BJ1539" s="804"/>
      <c r="BK1539" s="805"/>
      <c r="BL1539" s="687"/>
      <c r="BM1539" s="799"/>
      <c r="BN1539" s="807"/>
      <c r="BO1539" s="808"/>
      <c r="BP1539" s="809"/>
      <c r="BQ1539" s="810"/>
    </row>
    <row r="1540" spans="1:69">
      <c r="A1540" s="20">
        <v>5</v>
      </c>
      <c r="B1540" s="20">
        <v>1</v>
      </c>
      <c r="C1540" s="22" t="s">
        <v>68</v>
      </c>
      <c r="D1540" s="22" t="s">
        <v>118</v>
      </c>
      <c r="E1540" s="21" t="s">
        <v>119</v>
      </c>
      <c r="F1540" s="23">
        <v>2300</v>
      </c>
      <c r="G1540" s="24">
        <v>23000</v>
      </c>
      <c r="H1540" s="25"/>
      <c r="I1540" s="26">
        <v>45539</v>
      </c>
      <c r="J1540" s="27">
        <v>83</v>
      </c>
      <c r="K1540" s="28">
        <v>3</v>
      </c>
      <c r="L1540" s="26">
        <v>45534</v>
      </c>
      <c r="M1540" s="29"/>
      <c r="N1540" s="30" t="s">
        <v>120</v>
      </c>
      <c r="O1540" s="31" t="s">
        <v>52</v>
      </c>
      <c r="P1540" s="32" t="s">
        <v>121</v>
      </c>
      <c r="Q1540" s="66" t="s">
        <v>84</v>
      </c>
      <c r="R1540" s="34" t="s">
        <v>33898</v>
      </c>
      <c r="S1540" s="35" t="s">
        <v>122</v>
      </c>
      <c r="T1540" s="36"/>
      <c r="U1540" s="37" t="s">
        <v>118</v>
      </c>
      <c r="V1540" s="38" t="s">
        <v>3194</v>
      </c>
      <c r="W1540" s="37" t="s">
        <v>18702</v>
      </c>
      <c r="X1540" s="40">
        <v>2300</v>
      </c>
      <c r="Y1540" s="41">
        <v>23805</v>
      </c>
      <c r="Z1540" s="37" t="s">
        <v>33899</v>
      </c>
      <c r="BH1540" s="86"/>
      <c r="BI1540" s="86"/>
      <c r="BJ1540" s="804"/>
      <c r="BK1540" s="805"/>
      <c r="BL1540" s="687"/>
      <c r="BM1540" s="806"/>
      <c r="BN1540" s="807"/>
      <c r="BO1540" s="808"/>
      <c r="BP1540" s="809"/>
      <c r="BQ1540" s="810"/>
    </row>
    <row r="1541" spans="1:69">
      <c r="A1541" s="20">
        <v>5</v>
      </c>
      <c r="B1541" s="20">
        <v>2</v>
      </c>
      <c r="C1541" s="21" t="s">
        <v>68</v>
      </c>
      <c r="D1541" s="22" t="s">
        <v>123</v>
      </c>
      <c r="E1541" s="21" t="s">
        <v>124</v>
      </c>
      <c r="F1541" s="23">
        <v>2300</v>
      </c>
      <c r="G1541" s="24">
        <v>23000</v>
      </c>
      <c r="H1541" s="25"/>
      <c r="I1541" s="26">
        <v>45539</v>
      </c>
      <c r="J1541" s="27" t="s">
        <v>1609</v>
      </c>
      <c r="K1541" s="28">
        <v>4</v>
      </c>
      <c r="L1541" s="26">
        <v>45534</v>
      </c>
      <c r="M1541" s="29"/>
      <c r="N1541" s="30" t="s">
        <v>120</v>
      </c>
      <c r="O1541" s="31" t="s">
        <v>52</v>
      </c>
      <c r="P1541" s="32" t="s">
        <v>121</v>
      </c>
      <c r="Q1541" s="66" t="s">
        <v>84</v>
      </c>
      <c r="R1541" s="34" t="s">
        <v>31461</v>
      </c>
      <c r="S1541" s="35" t="s">
        <v>125</v>
      </c>
      <c r="T1541" s="36"/>
      <c r="U1541" s="37" t="s">
        <v>123</v>
      </c>
      <c r="V1541" s="37" t="s">
        <v>3194</v>
      </c>
      <c r="W1541" s="37" t="s">
        <v>18703</v>
      </c>
      <c r="X1541" s="42">
        <v>2300</v>
      </c>
      <c r="Y1541" s="41">
        <v>23805</v>
      </c>
      <c r="Z1541" s="37" t="s">
        <v>33899</v>
      </c>
      <c r="BH1541" s="85"/>
      <c r="BI1541" s="86"/>
      <c r="BJ1541" s="804"/>
      <c r="BK1541" s="805"/>
      <c r="BL1541" s="687"/>
      <c r="BM1541" s="806"/>
      <c r="BN1541" s="807"/>
      <c r="BO1541" s="808"/>
      <c r="BP1541" s="809"/>
      <c r="BQ1541" s="810"/>
    </row>
    <row r="1542" spans="1:69">
      <c r="A1542" s="20">
        <v>6</v>
      </c>
      <c r="B1542" s="20">
        <v>3</v>
      </c>
      <c r="C1542" s="21" t="s">
        <v>59</v>
      </c>
      <c r="D1542" s="22" t="s">
        <v>138</v>
      </c>
      <c r="E1542" s="21" t="s">
        <v>139</v>
      </c>
      <c r="F1542" s="23">
        <v>1950</v>
      </c>
      <c r="G1542" s="24">
        <v>23400</v>
      </c>
      <c r="H1542" s="25"/>
      <c r="I1542" s="26">
        <v>45539</v>
      </c>
      <c r="J1542" s="27" t="s">
        <v>2990</v>
      </c>
      <c r="K1542" s="28">
        <v>2</v>
      </c>
      <c r="L1542" s="26">
        <v>45538</v>
      </c>
      <c r="M1542" s="29"/>
      <c r="N1542" s="30" t="s">
        <v>140</v>
      </c>
      <c r="O1542" s="31" t="s">
        <v>52</v>
      </c>
      <c r="P1542" s="32" t="s">
        <v>63</v>
      </c>
      <c r="Q1542" s="66" t="s">
        <v>54</v>
      </c>
      <c r="R1542" s="34" t="s">
        <v>64</v>
      </c>
      <c r="S1542" s="35" t="s">
        <v>141</v>
      </c>
      <c r="T1542" s="36"/>
      <c r="U1542" s="37" t="s">
        <v>138</v>
      </c>
      <c r="V1542" s="38" t="s">
        <v>15166</v>
      </c>
      <c r="W1542" s="39" t="s">
        <v>18704</v>
      </c>
      <c r="X1542" s="42">
        <v>1950</v>
      </c>
      <c r="Y1542" s="41">
        <v>24375</v>
      </c>
      <c r="Z1542" s="37" t="s">
        <v>33900</v>
      </c>
      <c r="BH1542" s="85"/>
      <c r="BI1542" s="86"/>
      <c r="BJ1542" s="804"/>
      <c r="BK1542" s="805"/>
      <c r="BL1542" s="687"/>
      <c r="BM1542" s="806"/>
      <c r="BN1542" s="807"/>
      <c r="BO1542" s="808"/>
      <c r="BP1542" s="809"/>
      <c r="BQ1542" s="810"/>
    </row>
    <row r="1543" spans="1:69">
      <c r="A1543" s="20">
        <v>7</v>
      </c>
      <c r="B1543" s="20">
        <v>6</v>
      </c>
      <c r="C1543" s="22" t="s">
        <v>103</v>
      </c>
      <c r="D1543" s="2" t="s">
        <v>110</v>
      </c>
      <c r="E1543" s="21" t="s">
        <v>105</v>
      </c>
      <c r="F1543" s="23">
        <v>1568</v>
      </c>
      <c r="G1543" s="24">
        <v>23520</v>
      </c>
      <c r="H1543" s="25"/>
      <c r="I1543" s="26">
        <v>45539</v>
      </c>
      <c r="J1543" s="27" t="s">
        <v>1669</v>
      </c>
      <c r="K1543" s="28">
        <v>1</v>
      </c>
      <c r="L1543" s="26">
        <v>45530</v>
      </c>
      <c r="M1543" s="29"/>
      <c r="N1543" s="30" t="s">
        <v>95</v>
      </c>
      <c r="O1543" s="31" t="s">
        <v>52</v>
      </c>
      <c r="P1543" s="32" t="s">
        <v>112</v>
      </c>
      <c r="Q1543" s="66" t="s">
        <v>84</v>
      </c>
      <c r="R1543" s="34" t="s">
        <v>55</v>
      </c>
      <c r="S1543" s="35" t="s">
        <v>113</v>
      </c>
      <c r="T1543" s="36"/>
      <c r="U1543" s="37" t="s">
        <v>110</v>
      </c>
      <c r="V1543" s="38" t="s">
        <v>107</v>
      </c>
      <c r="W1543" s="37" t="s">
        <v>18705</v>
      </c>
      <c r="X1543" s="40">
        <v>1568</v>
      </c>
      <c r="Y1543" s="41">
        <v>24304</v>
      </c>
      <c r="Z1543" s="37" t="s">
        <v>33895</v>
      </c>
      <c r="BH1543" s="86"/>
      <c r="BI1543" s="825"/>
      <c r="BJ1543" s="804"/>
      <c r="BK1543" s="805"/>
      <c r="BL1543" s="687"/>
      <c r="BM1543" s="806"/>
      <c r="BN1543" s="807"/>
      <c r="BO1543" s="808"/>
      <c r="BP1543" s="809"/>
      <c r="BQ1543" s="810"/>
    </row>
    <row r="1544" spans="1:69">
      <c r="A1544" s="20">
        <v>0</v>
      </c>
      <c r="B1544" s="20">
        <v>1</v>
      </c>
      <c r="C1544" s="21" t="s">
        <v>103</v>
      </c>
      <c r="D1544" s="22" t="s">
        <v>104</v>
      </c>
      <c r="E1544" s="21" t="s">
        <v>105</v>
      </c>
      <c r="F1544" s="23">
        <v>1960</v>
      </c>
      <c r="G1544" s="24">
        <v>23520</v>
      </c>
      <c r="H1544" s="6"/>
      <c r="I1544" s="26">
        <v>45540</v>
      </c>
      <c r="J1544" s="27">
        <v>5</v>
      </c>
      <c r="K1544" s="28">
        <v>3</v>
      </c>
      <c r="L1544" s="26">
        <v>45530</v>
      </c>
      <c r="M1544" s="29"/>
      <c r="N1544" s="30" t="s">
        <v>82</v>
      </c>
      <c r="O1544" s="31" t="s">
        <v>52</v>
      </c>
      <c r="P1544" s="32" t="s">
        <v>83</v>
      </c>
      <c r="Q1544" s="66" t="s">
        <v>84</v>
      </c>
      <c r="R1544" s="34" t="s">
        <v>55</v>
      </c>
      <c r="S1544" s="35" t="s">
        <v>106</v>
      </c>
      <c r="T1544" s="36"/>
      <c r="U1544" s="37" t="s">
        <v>104</v>
      </c>
      <c r="V1544" s="38" t="s">
        <v>107</v>
      </c>
      <c r="W1544" s="39" t="s">
        <v>108</v>
      </c>
      <c r="X1544" s="40">
        <v>1960</v>
      </c>
      <c r="Y1544" s="41">
        <v>24500</v>
      </c>
      <c r="Z1544" s="37" t="s">
        <v>33895</v>
      </c>
      <c r="BH1544" s="85"/>
      <c r="BI1544" s="86"/>
      <c r="BJ1544" s="804"/>
      <c r="BK1544" s="797"/>
      <c r="BL1544" s="687"/>
      <c r="BM1544" s="806"/>
      <c r="BN1544" s="807"/>
      <c r="BO1544" s="808"/>
      <c r="BP1544" s="809"/>
      <c r="BQ1544" s="810"/>
    </row>
    <row r="1545" spans="1:69">
      <c r="A1545" s="20">
        <v>1</v>
      </c>
      <c r="B1545" s="20"/>
      <c r="C1545" s="22" t="s">
        <v>33559</v>
      </c>
      <c r="D1545" s="2" t="s">
        <v>33901</v>
      </c>
      <c r="E1545" s="21" t="s">
        <v>33902</v>
      </c>
      <c r="F1545" s="23">
        <v>1950</v>
      </c>
      <c r="G1545" s="24">
        <v>23400</v>
      </c>
      <c r="H1545" s="25"/>
      <c r="I1545" s="26">
        <v>45541</v>
      </c>
      <c r="J1545" s="27" t="s">
        <v>615</v>
      </c>
      <c r="K1545" s="28">
        <v>3</v>
      </c>
      <c r="L1545" s="26">
        <v>45540</v>
      </c>
      <c r="M1545" s="29"/>
      <c r="N1545" s="30" t="s">
        <v>30278</v>
      </c>
      <c r="O1545" s="31" t="s">
        <v>52</v>
      </c>
      <c r="P1545" s="32" t="s">
        <v>63</v>
      </c>
      <c r="Q1545" s="66" t="s">
        <v>54</v>
      </c>
      <c r="R1545" s="34" t="s">
        <v>64</v>
      </c>
      <c r="S1545" s="35" t="s">
        <v>33903</v>
      </c>
      <c r="T1545" s="36"/>
      <c r="U1545" s="37" t="s">
        <v>18683</v>
      </c>
      <c r="V1545" s="37" t="s">
        <v>3937</v>
      </c>
      <c r="W1545" s="37" t="s">
        <v>18684</v>
      </c>
      <c r="X1545" s="42">
        <v>1950</v>
      </c>
      <c r="Y1545" s="41">
        <v>24960</v>
      </c>
      <c r="Z1545" s="37" t="s">
        <v>33904</v>
      </c>
      <c r="BH1545" s="86"/>
      <c r="BI1545" s="825"/>
      <c r="BJ1545" s="804"/>
      <c r="BK1545" s="805"/>
      <c r="BL1545" s="687"/>
      <c r="BM1545" s="806"/>
      <c r="BN1545" s="807"/>
      <c r="BO1545" s="808"/>
      <c r="BP1545" s="809"/>
      <c r="BQ1545" s="810"/>
    </row>
    <row r="1546" spans="1:69">
      <c r="A1546" s="20">
        <v>1</v>
      </c>
      <c r="B1546" s="20">
        <v>1</v>
      </c>
      <c r="C1546" s="21" t="s">
        <v>48</v>
      </c>
      <c r="D1546" s="22" t="s">
        <v>18685</v>
      </c>
      <c r="E1546" s="21" t="s">
        <v>18686</v>
      </c>
      <c r="F1546" s="23">
        <v>1980</v>
      </c>
      <c r="G1546" s="24">
        <v>23760</v>
      </c>
      <c r="H1546" s="25" t="s">
        <v>51</v>
      </c>
      <c r="I1546" s="26">
        <v>45541</v>
      </c>
      <c r="J1546" s="27" t="s">
        <v>1680</v>
      </c>
      <c r="K1546" s="28">
        <v>2</v>
      </c>
      <c r="L1546" s="7">
        <v>45540</v>
      </c>
      <c r="M1546" s="29"/>
      <c r="N1546" s="30" t="s">
        <v>169</v>
      </c>
      <c r="O1546" s="31" t="s">
        <v>52</v>
      </c>
      <c r="P1546" s="21" t="s">
        <v>53</v>
      </c>
      <c r="Q1546" s="66" t="s">
        <v>54</v>
      </c>
      <c r="R1546" s="34" t="s">
        <v>55</v>
      </c>
      <c r="S1546" s="35" t="s">
        <v>18687</v>
      </c>
      <c r="T1546" s="36"/>
      <c r="U1546" s="37" t="s">
        <v>18685</v>
      </c>
      <c r="V1546" s="38" t="s">
        <v>4750</v>
      </c>
      <c r="W1546" s="39" t="s">
        <v>18688</v>
      </c>
      <c r="X1546" s="42">
        <v>1980</v>
      </c>
      <c r="Y1546" s="41">
        <v>24948</v>
      </c>
      <c r="Z1546" s="37" t="s">
        <v>24568</v>
      </c>
      <c r="BH1546" s="85"/>
      <c r="BI1546" s="86"/>
      <c r="BJ1546" s="804"/>
      <c r="BK1546" s="805"/>
      <c r="BL1546" s="687"/>
      <c r="BM1546" s="806"/>
      <c r="BN1546" s="807"/>
      <c r="BO1546" s="85"/>
      <c r="BP1546" s="809"/>
      <c r="BQ1546" s="810"/>
    </row>
    <row r="1547" spans="1:69">
      <c r="A1547" s="20">
        <v>0</v>
      </c>
      <c r="B1547" s="20">
        <v>2</v>
      </c>
      <c r="C1547" s="21" t="s">
        <v>145</v>
      </c>
      <c r="D1547" s="22" t="s">
        <v>182</v>
      </c>
      <c r="E1547" s="21" t="s">
        <v>183</v>
      </c>
      <c r="F1547" s="23">
        <v>1985</v>
      </c>
      <c r="G1547" s="24">
        <v>23820</v>
      </c>
      <c r="H1547" s="25"/>
      <c r="I1547" s="26">
        <v>45544</v>
      </c>
      <c r="J1547" s="27" t="s">
        <v>4120</v>
      </c>
      <c r="K1547" s="28">
        <v>3</v>
      </c>
      <c r="L1547" s="26">
        <v>45541</v>
      </c>
      <c r="M1547" s="29"/>
      <c r="N1547" s="30" t="s">
        <v>185</v>
      </c>
      <c r="O1547" s="31" t="s">
        <v>52</v>
      </c>
      <c r="P1547" s="32" t="s">
        <v>186</v>
      </c>
      <c r="Q1547" s="66" t="s">
        <v>54</v>
      </c>
      <c r="R1547" s="34" t="s">
        <v>55</v>
      </c>
      <c r="S1547" s="35" t="s">
        <v>187</v>
      </c>
      <c r="T1547" s="36"/>
      <c r="U1547" s="37" t="s">
        <v>182</v>
      </c>
      <c r="V1547" s="38" t="s">
        <v>24626</v>
      </c>
      <c r="W1547" s="39" t="s">
        <v>24627</v>
      </c>
      <c r="X1547" s="40">
        <v>1985</v>
      </c>
      <c r="Y1547" s="41">
        <v>24796.62</v>
      </c>
      <c r="Z1547" s="37" t="s">
        <v>19136</v>
      </c>
      <c r="BH1547" s="85"/>
      <c r="BI1547" s="86"/>
      <c r="BJ1547" s="804"/>
      <c r="BK1547" s="805"/>
      <c r="BL1547" s="687"/>
      <c r="BM1547" s="806"/>
      <c r="BN1547" s="807"/>
      <c r="BO1547" s="808"/>
      <c r="BP1547" s="809"/>
      <c r="BQ1547" s="810"/>
    </row>
    <row r="1548" spans="1:69">
      <c r="A1548" s="20">
        <v>0</v>
      </c>
      <c r="B1548" s="20">
        <v>3</v>
      </c>
      <c r="C1548" s="21" t="s">
        <v>145</v>
      </c>
      <c r="D1548" s="22" t="s">
        <v>166</v>
      </c>
      <c r="E1548" s="21" t="s">
        <v>167</v>
      </c>
      <c r="F1548" s="23">
        <v>1980</v>
      </c>
      <c r="G1548" s="24">
        <v>23760</v>
      </c>
      <c r="H1548" s="25" t="s">
        <v>168</v>
      </c>
      <c r="I1548" s="26">
        <v>45544</v>
      </c>
      <c r="J1548" s="27" t="s">
        <v>1690</v>
      </c>
      <c r="K1548" s="28">
        <v>2</v>
      </c>
      <c r="L1548" s="26">
        <v>45542</v>
      </c>
      <c r="M1548" s="29"/>
      <c r="N1548" s="30" t="s">
        <v>169</v>
      </c>
      <c r="O1548" s="31" t="s">
        <v>52</v>
      </c>
      <c r="P1548" s="32" t="s">
        <v>53</v>
      </c>
      <c r="Q1548" s="66" t="s">
        <v>54</v>
      </c>
      <c r="R1548" s="34" t="s">
        <v>55</v>
      </c>
      <c r="S1548" s="35" t="s">
        <v>170</v>
      </c>
      <c r="T1548" s="36"/>
      <c r="U1548" s="37" t="s">
        <v>166</v>
      </c>
      <c r="V1548" s="37" t="s">
        <v>19125</v>
      </c>
      <c r="W1548" s="37" t="s">
        <v>19126</v>
      </c>
      <c r="X1548" s="42">
        <v>1980</v>
      </c>
      <c r="Y1548" s="41">
        <v>24948</v>
      </c>
      <c r="Z1548" s="37" t="s">
        <v>19127</v>
      </c>
      <c r="BH1548" s="85"/>
      <c r="BI1548" s="86"/>
      <c r="BJ1548" s="804"/>
      <c r="BK1548" s="805"/>
      <c r="BL1548" s="687"/>
      <c r="BM1548" s="806"/>
      <c r="BN1548" s="807"/>
      <c r="BO1548" s="808"/>
      <c r="BP1548" s="809"/>
      <c r="BQ1548" s="810"/>
    </row>
    <row r="1549" spans="1:69">
      <c r="A1549" s="20">
        <v>0</v>
      </c>
      <c r="B1549" s="20">
        <v>5</v>
      </c>
      <c r="C1549" s="22" t="s">
        <v>68</v>
      </c>
      <c r="D1549" s="22" t="s">
        <v>18690</v>
      </c>
      <c r="E1549" s="21" t="s">
        <v>18691</v>
      </c>
      <c r="F1549" s="23">
        <v>1917</v>
      </c>
      <c r="G1549" s="24">
        <v>23004</v>
      </c>
      <c r="H1549" s="25"/>
      <c r="I1549" s="26">
        <v>45545</v>
      </c>
      <c r="J1549" s="27" t="s">
        <v>1692</v>
      </c>
      <c r="K1549" s="28">
        <v>1</v>
      </c>
      <c r="L1549" s="26">
        <v>45542</v>
      </c>
      <c r="M1549" s="29"/>
      <c r="N1549" s="30" t="s">
        <v>95</v>
      </c>
      <c r="O1549" s="31" t="s">
        <v>52</v>
      </c>
      <c r="P1549" s="32" t="s">
        <v>83</v>
      </c>
      <c r="Q1549" s="66" t="s">
        <v>84</v>
      </c>
      <c r="R1549" s="34" t="s">
        <v>55</v>
      </c>
      <c r="S1549" s="35" t="s">
        <v>18692</v>
      </c>
      <c r="T1549" s="36"/>
      <c r="U1549" s="37" t="s">
        <v>18690</v>
      </c>
      <c r="V1549" s="38" t="s">
        <v>56</v>
      </c>
      <c r="W1549" s="37" t="s">
        <v>24628</v>
      </c>
      <c r="X1549" s="40">
        <v>1917</v>
      </c>
      <c r="Y1549" s="41">
        <v>23962.5</v>
      </c>
      <c r="Z1549" s="37" t="s">
        <v>33905</v>
      </c>
      <c r="BH1549" s="86"/>
      <c r="BI1549" s="86"/>
      <c r="BJ1549" s="804"/>
      <c r="BK1549" s="805"/>
      <c r="BL1549" s="687"/>
      <c r="BM1549" s="806"/>
      <c r="BN1549" s="807"/>
      <c r="BO1549" s="808"/>
      <c r="BP1549" s="809"/>
      <c r="BQ1549" s="810"/>
    </row>
    <row r="1550" spans="1:69">
      <c r="A1550" s="20">
        <v>0</v>
      </c>
      <c r="B1550" s="20">
        <v>1</v>
      </c>
      <c r="C1550" s="21" t="s">
        <v>68</v>
      </c>
      <c r="D1550" s="22" t="s">
        <v>155</v>
      </c>
      <c r="E1550" s="21" t="s">
        <v>156</v>
      </c>
      <c r="F1550" s="23">
        <v>1924</v>
      </c>
      <c r="G1550" s="24">
        <v>23088</v>
      </c>
      <c r="H1550" s="25"/>
      <c r="I1550" s="26">
        <v>45545</v>
      </c>
      <c r="J1550" s="27">
        <v>170</v>
      </c>
      <c r="K1550" s="28">
        <v>4</v>
      </c>
      <c r="L1550" s="26">
        <v>45540</v>
      </c>
      <c r="M1550" s="29" t="s">
        <v>157</v>
      </c>
      <c r="N1550" s="30" t="s">
        <v>152</v>
      </c>
      <c r="O1550" s="31" t="s">
        <v>52</v>
      </c>
      <c r="P1550" s="32" t="s">
        <v>74</v>
      </c>
      <c r="Q1550" s="66" t="s">
        <v>54</v>
      </c>
      <c r="R1550" s="34" t="s">
        <v>55</v>
      </c>
      <c r="S1550" s="35" t="s">
        <v>158</v>
      </c>
      <c r="T1550" s="36"/>
      <c r="U1550" s="37" t="s">
        <v>155</v>
      </c>
      <c r="V1550" s="38" t="s">
        <v>33906</v>
      </c>
      <c r="W1550" s="39" t="s">
        <v>33907</v>
      </c>
      <c r="X1550" s="40">
        <v>1924</v>
      </c>
      <c r="Y1550" s="41">
        <v>24156.54</v>
      </c>
      <c r="Z1550" s="37" t="s">
        <v>33904</v>
      </c>
      <c r="BH1550" s="85"/>
      <c r="BI1550" s="86"/>
      <c r="BJ1550" s="804"/>
      <c r="BK1550" s="805"/>
      <c r="BL1550" s="687"/>
      <c r="BM1550" s="806"/>
      <c r="BN1550" s="807"/>
      <c r="BO1550" s="808"/>
      <c r="BP1550" s="809"/>
      <c r="BQ1550" s="810"/>
    </row>
    <row r="1551" spans="1:69">
      <c r="A1551" s="20">
        <v>0</v>
      </c>
      <c r="B1551" s="20">
        <v>8</v>
      </c>
      <c r="C1551" s="21" t="s">
        <v>68</v>
      </c>
      <c r="D1551" s="22" t="s">
        <v>134</v>
      </c>
      <c r="E1551" s="21" t="s">
        <v>135</v>
      </c>
      <c r="F1551" s="23">
        <v>1850</v>
      </c>
      <c r="G1551" s="24">
        <v>22200</v>
      </c>
      <c r="H1551" s="25"/>
      <c r="I1551" s="26">
        <v>45545</v>
      </c>
      <c r="J1551" s="27">
        <v>52</v>
      </c>
      <c r="K1551" s="28">
        <v>3</v>
      </c>
      <c r="L1551" s="26">
        <v>45543</v>
      </c>
      <c r="M1551" s="29" t="s">
        <v>136</v>
      </c>
      <c r="N1551" s="30" t="s">
        <v>73</v>
      </c>
      <c r="O1551" s="31" t="s">
        <v>52</v>
      </c>
      <c r="P1551" s="21" t="s">
        <v>33584</v>
      </c>
      <c r="Q1551" s="66" t="s">
        <v>54</v>
      </c>
      <c r="R1551" s="34" t="s">
        <v>55</v>
      </c>
      <c r="S1551" s="35" t="s">
        <v>137</v>
      </c>
      <c r="T1551" s="36"/>
      <c r="U1551" s="37" t="s">
        <v>134</v>
      </c>
      <c r="V1551" s="38" t="s">
        <v>15973</v>
      </c>
      <c r="W1551" s="39" t="s">
        <v>24629</v>
      </c>
      <c r="X1551" s="40">
        <v>1850</v>
      </c>
      <c r="Y1551" s="41">
        <v>23227.5</v>
      </c>
      <c r="Z1551" s="37" t="s">
        <v>33908</v>
      </c>
      <c r="BH1551" s="85"/>
      <c r="BI1551" s="86"/>
      <c r="BJ1551" s="804"/>
      <c r="BK1551" s="805"/>
      <c r="BL1551" s="687"/>
      <c r="BM1551" s="806"/>
      <c r="BN1551" s="807"/>
      <c r="BO1551" s="85"/>
      <c r="BP1551" s="809"/>
      <c r="BQ1551" s="810"/>
    </row>
    <row r="1552" spans="1:69">
      <c r="A1552" s="20">
        <v>1</v>
      </c>
      <c r="B1552" s="20">
        <v>6</v>
      </c>
      <c r="C1552" s="21" t="s">
        <v>68</v>
      </c>
      <c r="D1552" s="22" t="s">
        <v>9312</v>
      </c>
      <c r="E1552" s="21" t="s">
        <v>9313</v>
      </c>
      <c r="F1552" s="23">
        <v>1950</v>
      </c>
      <c r="G1552" s="24">
        <v>23400</v>
      </c>
      <c r="H1552" s="25"/>
      <c r="I1552" s="26">
        <v>45545</v>
      </c>
      <c r="J1552" s="27">
        <v>67</v>
      </c>
      <c r="K1552" s="28">
        <v>2</v>
      </c>
      <c r="L1552" s="26">
        <v>45542</v>
      </c>
      <c r="M1552" s="29"/>
      <c r="N1552" s="30" t="s">
        <v>95</v>
      </c>
      <c r="O1552" s="31" t="s">
        <v>52</v>
      </c>
      <c r="P1552" s="32" t="s">
        <v>83</v>
      </c>
      <c r="Q1552" s="66" t="s">
        <v>84</v>
      </c>
      <c r="R1552" s="34" t="s">
        <v>55</v>
      </c>
      <c r="S1552" s="35" t="s">
        <v>18693</v>
      </c>
      <c r="T1552" s="36"/>
      <c r="U1552" s="37" t="s">
        <v>9312</v>
      </c>
      <c r="V1552" s="37" t="s">
        <v>56</v>
      </c>
      <c r="W1552" s="37" t="s">
        <v>24630</v>
      </c>
      <c r="X1552" s="42">
        <v>1960</v>
      </c>
      <c r="Y1552" s="41">
        <v>24500</v>
      </c>
      <c r="Z1552" s="37" t="s">
        <v>33905</v>
      </c>
      <c r="BH1552" s="85"/>
      <c r="BI1552" s="86"/>
      <c r="BJ1552" s="804"/>
      <c r="BK1552" s="805"/>
      <c r="BL1552" s="687"/>
      <c r="BM1552" s="806"/>
      <c r="BN1552" s="807"/>
      <c r="BO1552" s="808"/>
      <c r="BP1552" s="809"/>
      <c r="BQ1552" s="810"/>
    </row>
    <row r="1553" spans="1:69">
      <c r="A1553" s="20">
        <v>1</v>
      </c>
      <c r="B1553" s="20">
        <v>4</v>
      </c>
      <c r="C1553" s="21" t="s">
        <v>68</v>
      </c>
      <c r="D1553" s="22" t="s">
        <v>9310</v>
      </c>
      <c r="E1553" s="21" t="s">
        <v>9311</v>
      </c>
      <c r="F1553" s="23">
        <v>1958</v>
      </c>
      <c r="G1553" s="24">
        <v>23496</v>
      </c>
      <c r="H1553" s="25"/>
      <c r="I1553" s="26">
        <v>45545</v>
      </c>
      <c r="J1553" s="27" t="s">
        <v>3020</v>
      </c>
      <c r="K1553" s="28">
        <v>4</v>
      </c>
      <c r="L1553" s="26">
        <v>45542</v>
      </c>
      <c r="M1553" s="29"/>
      <c r="N1553" s="30" t="s">
        <v>95</v>
      </c>
      <c r="O1553" s="31" t="s">
        <v>52</v>
      </c>
      <c r="P1553" s="32" t="s">
        <v>83</v>
      </c>
      <c r="Q1553" s="66" t="s">
        <v>84</v>
      </c>
      <c r="R1553" s="34" t="s">
        <v>55</v>
      </c>
      <c r="S1553" s="35" t="s">
        <v>18689</v>
      </c>
      <c r="T1553" s="36"/>
      <c r="U1553" s="37" t="s">
        <v>9310</v>
      </c>
      <c r="V1553" s="37" t="s">
        <v>56</v>
      </c>
      <c r="W1553" s="37" t="s">
        <v>24631</v>
      </c>
      <c r="X1553" s="42">
        <v>1960</v>
      </c>
      <c r="Y1553" s="41">
        <v>24500</v>
      </c>
      <c r="Z1553" s="37" t="s">
        <v>24587</v>
      </c>
      <c r="BH1553" s="85"/>
      <c r="BI1553" s="86"/>
      <c r="BJ1553" s="804"/>
      <c r="BK1553" s="805"/>
      <c r="BL1553" s="687"/>
      <c r="BM1553" s="806"/>
      <c r="BN1553" s="807"/>
      <c r="BO1553" s="808"/>
      <c r="BP1553" s="809"/>
      <c r="BQ1553" s="810"/>
    </row>
    <row r="1554" spans="1:69">
      <c r="A1554" s="20">
        <v>1</v>
      </c>
      <c r="B1554" s="20">
        <v>1</v>
      </c>
      <c r="C1554" s="21" t="s">
        <v>59</v>
      </c>
      <c r="D1554" s="22" t="s">
        <v>9000</v>
      </c>
      <c r="E1554" s="21" t="s">
        <v>9001</v>
      </c>
      <c r="F1554" s="23">
        <v>1925</v>
      </c>
      <c r="G1554" s="24">
        <v>23100</v>
      </c>
      <c r="H1554" s="25"/>
      <c r="I1554" s="26">
        <v>45546</v>
      </c>
      <c r="J1554" s="27" t="s">
        <v>1685</v>
      </c>
      <c r="K1554" s="28">
        <v>1</v>
      </c>
      <c r="L1554" s="26">
        <v>45541</v>
      </c>
      <c r="M1554" s="29"/>
      <c r="N1554" s="30" t="s">
        <v>33112</v>
      </c>
      <c r="O1554" s="31" t="s">
        <v>52</v>
      </c>
      <c r="P1554" s="32" t="s">
        <v>63</v>
      </c>
      <c r="Q1554" s="66" t="s">
        <v>54</v>
      </c>
      <c r="R1554" s="34" t="s">
        <v>64</v>
      </c>
      <c r="S1554" s="35" t="s">
        <v>31483</v>
      </c>
      <c r="T1554" s="36"/>
      <c r="U1554" s="37" t="s">
        <v>9000</v>
      </c>
      <c r="V1554" s="38" t="s">
        <v>606</v>
      </c>
      <c r="W1554" s="37" t="s">
        <v>24632</v>
      </c>
      <c r="X1554" s="40">
        <v>1925</v>
      </c>
      <c r="Y1554" s="41">
        <v>24640</v>
      </c>
      <c r="Z1554" s="37" t="s">
        <v>24573</v>
      </c>
      <c r="BH1554" s="85"/>
      <c r="BI1554" s="86"/>
      <c r="BJ1554" s="804"/>
      <c r="BK1554" s="805"/>
      <c r="BL1554" s="687"/>
      <c r="BM1554" s="806"/>
      <c r="BN1554" s="807"/>
      <c r="BO1554" s="808"/>
      <c r="BP1554" s="809"/>
      <c r="BQ1554" s="810"/>
    </row>
    <row r="1555" spans="1:69">
      <c r="A1555" s="20">
        <v>1</v>
      </c>
      <c r="B1555" s="20">
        <v>2</v>
      </c>
      <c r="C1555" s="21" t="s">
        <v>59</v>
      </c>
      <c r="D1555" s="22" t="s">
        <v>9002</v>
      </c>
      <c r="E1555" s="21" t="s">
        <v>9003</v>
      </c>
      <c r="F1555" s="23">
        <v>1925</v>
      </c>
      <c r="G1555" s="24">
        <v>23100</v>
      </c>
      <c r="H1555" s="25"/>
      <c r="I1555" s="26">
        <v>45546</v>
      </c>
      <c r="J1555" s="27" t="s">
        <v>1687</v>
      </c>
      <c r="K1555" s="28">
        <v>2</v>
      </c>
      <c r="L1555" s="26">
        <v>45541</v>
      </c>
      <c r="M1555" s="29"/>
      <c r="N1555" s="30" t="s">
        <v>30115</v>
      </c>
      <c r="O1555" s="31" t="s">
        <v>52</v>
      </c>
      <c r="P1555" s="32" t="s">
        <v>63</v>
      </c>
      <c r="Q1555" s="66" t="s">
        <v>54</v>
      </c>
      <c r="R1555" s="34" t="s">
        <v>64</v>
      </c>
      <c r="S1555" s="35" t="s">
        <v>31484</v>
      </c>
      <c r="T1555" s="36"/>
      <c r="U1555" s="37" t="s">
        <v>9002</v>
      </c>
      <c r="V1555" s="38" t="s">
        <v>606</v>
      </c>
      <c r="W1555" s="39" t="s">
        <v>24633</v>
      </c>
      <c r="X1555" s="40">
        <v>1925</v>
      </c>
      <c r="Y1555" s="41">
        <v>24640</v>
      </c>
      <c r="Z1555" s="37" t="s">
        <v>33909</v>
      </c>
      <c r="BH1555" s="85"/>
      <c r="BI1555" s="86"/>
      <c r="BJ1555" s="804"/>
      <c r="BK1555" s="805"/>
      <c r="BL1555" s="687"/>
      <c r="BM1555" s="806"/>
      <c r="BN1555" s="807"/>
      <c r="BO1555" s="808"/>
      <c r="BP1555" s="809"/>
      <c r="BQ1555" s="810"/>
    </row>
    <row r="1556" spans="1:69">
      <c r="A1556" s="20">
        <v>1</v>
      </c>
      <c r="B1556" s="20">
        <v>3</v>
      </c>
      <c r="C1556" s="22" t="s">
        <v>68</v>
      </c>
      <c r="D1556" s="2" t="s">
        <v>18900</v>
      </c>
      <c r="E1556" s="21" t="s">
        <v>18901</v>
      </c>
      <c r="F1556" s="23">
        <v>1960</v>
      </c>
      <c r="G1556" s="24">
        <v>23520</v>
      </c>
      <c r="H1556" s="25"/>
      <c r="I1556" s="26">
        <v>45546</v>
      </c>
      <c r="J1556" s="27" t="s">
        <v>299</v>
      </c>
      <c r="K1556" s="28">
        <v>3</v>
      </c>
      <c r="L1556" s="26">
        <v>45543</v>
      </c>
      <c r="M1556" s="29"/>
      <c r="N1556" s="30" t="s">
        <v>95</v>
      </c>
      <c r="O1556" s="31" t="s">
        <v>52</v>
      </c>
      <c r="P1556" s="32" t="s">
        <v>83</v>
      </c>
      <c r="Q1556" s="66" t="s">
        <v>33229</v>
      </c>
      <c r="R1556" s="34" t="s">
        <v>55</v>
      </c>
      <c r="S1556" s="35" t="s">
        <v>24634</v>
      </c>
      <c r="T1556" s="36"/>
      <c r="U1556" s="37" t="s">
        <v>18900</v>
      </c>
      <c r="V1556" s="38" t="s">
        <v>15973</v>
      </c>
      <c r="W1556" s="39" t="s">
        <v>24635</v>
      </c>
      <c r="X1556" s="40">
        <v>1960</v>
      </c>
      <c r="Y1556" s="41">
        <v>24500</v>
      </c>
      <c r="Z1556" s="37" t="s">
        <v>24590</v>
      </c>
      <c r="BH1556" s="86"/>
      <c r="BI1556" s="825"/>
      <c r="BJ1556" s="804"/>
      <c r="BK1556" s="805"/>
      <c r="BL1556" s="687"/>
      <c r="BM1556" s="806"/>
      <c r="BN1556" s="807"/>
      <c r="BO1556" s="808"/>
      <c r="BP1556" s="809"/>
      <c r="BQ1556" s="810"/>
    </row>
    <row r="1557" spans="1:69">
      <c r="A1557" s="20">
        <v>1</v>
      </c>
      <c r="B1557" s="20">
        <v>4</v>
      </c>
      <c r="C1557" s="21" t="s">
        <v>68</v>
      </c>
      <c r="D1557" s="22" t="s">
        <v>18902</v>
      </c>
      <c r="E1557" s="21" t="s">
        <v>18903</v>
      </c>
      <c r="F1557" s="23">
        <v>1960</v>
      </c>
      <c r="G1557" s="24">
        <v>23520</v>
      </c>
      <c r="H1557" s="25"/>
      <c r="I1557" s="26">
        <v>45546</v>
      </c>
      <c r="J1557" s="27" t="s">
        <v>311</v>
      </c>
      <c r="K1557" s="28">
        <v>2</v>
      </c>
      <c r="L1557" s="7">
        <v>45543</v>
      </c>
      <c r="M1557" s="29"/>
      <c r="N1557" s="30" t="s">
        <v>95</v>
      </c>
      <c r="O1557" s="31" t="s">
        <v>52</v>
      </c>
      <c r="P1557" s="21" t="s">
        <v>83</v>
      </c>
      <c r="Q1557" s="66" t="s">
        <v>33910</v>
      </c>
      <c r="R1557" s="34" t="s">
        <v>55</v>
      </c>
      <c r="S1557" s="35" t="s">
        <v>24636</v>
      </c>
      <c r="T1557" s="36"/>
      <c r="U1557" s="37" t="s">
        <v>18902</v>
      </c>
      <c r="V1557" s="37" t="s">
        <v>15973</v>
      </c>
      <c r="W1557" s="37" t="s">
        <v>24637</v>
      </c>
      <c r="X1557" s="42">
        <v>1960</v>
      </c>
      <c r="Y1557" s="41">
        <v>24500</v>
      </c>
      <c r="Z1557" s="37" t="s">
        <v>33908</v>
      </c>
      <c r="BH1557" s="85"/>
      <c r="BI1557" s="86"/>
      <c r="BJ1557" s="804"/>
      <c r="BK1557" s="805"/>
      <c r="BL1557" s="687"/>
      <c r="BM1557" s="806"/>
      <c r="BN1557" s="807"/>
      <c r="BO1557" s="85"/>
      <c r="BP1557" s="809"/>
      <c r="BQ1557" s="810"/>
    </row>
    <row r="1558" spans="1:69">
      <c r="A1558" s="20">
        <v>1</v>
      </c>
      <c r="B1558" s="20">
        <v>5</v>
      </c>
      <c r="C1558" s="21" t="s">
        <v>68</v>
      </c>
      <c r="D1558" s="22" t="s">
        <v>18904</v>
      </c>
      <c r="E1558" s="21" t="s">
        <v>18905</v>
      </c>
      <c r="F1558" s="23">
        <v>1960</v>
      </c>
      <c r="G1558" s="24">
        <v>23520</v>
      </c>
      <c r="H1558" s="25"/>
      <c r="I1558" s="26">
        <v>45546</v>
      </c>
      <c r="J1558" s="27" t="s">
        <v>316</v>
      </c>
      <c r="K1558" s="28">
        <v>4</v>
      </c>
      <c r="L1558" s="26">
        <v>45543</v>
      </c>
      <c r="M1558" s="29"/>
      <c r="N1558" s="30" t="s">
        <v>95</v>
      </c>
      <c r="O1558" s="31" t="s">
        <v>52</v>
      </c>
      <c r="P1558" s="32" t="s">
        <v>83</v>
      </c>
      <c r="Q1558" s="66" t="s">
        <v>30277</v>
      </c>
      <c r="R1558" s="34" t="s">
        <v>55</v>
      </c>
      <c r="S1558" s="35" t="s">
        <v>24638</v>
      </c>
      <c r="T1558" s="36"/>
      <c r="U1558" s="37" t="s">
        <v>18904</v>
      </c>
      <c r="V1558" s="37" t="s">
        <v>15973</v>
      </c>
      <c r="W1558" s="37" t="s">
        <v>24639</v>
      </c>
      <c r="X1558" s="42">
        <v>1960</v>
      </c>
      <c r="Y1558" s="41">
        <v>24500</v>
      </c>
      <c r="Z1558" s="37" t="s">
        <v>24590</v>
      </c>
      <c r="BH1558" s="85"/>
      <c r="BI1558" s="86"/>
      <c r="BJ1558" s="804"/>
      <c r="BK1558" s="805"/>
      <c r="BL1558" s="687"/>
      <c r="BM1558" s="806"/>
      <c r="BN1558" s="807"/>
      <c r="BO1558" s="808"/>
      <c r="BP1558" s="809"/>
      <c r="BQ1558" s="810"/>
    </row>
    <row r="1559" spans="1:69">
      <c r="A1559" s="20">
        <v>1</v>
      </c>
      <c r="B1559" s="20">
        <v>6</v>
      </c>
      <c r="C1559" s="21" t="s">
        <v>68</v>
      </c>
      <c r="D1559" s="22" t="s">
        <v>162</v>
      </c>
      <c r="E1559" s="21" t="s">
        <v>163</v>
      </c>
      <c r="F1559" s="23">
        <v>2300</v>
      </c>
      <c r="G1559" s="24">
        <v>23000</v>
      </c>
      <c r="H1559" s="6"/>
      <c r="I1559" s="26">
        <v>45546</v>
      </c>
      <c r="J1559" s="27" t="s">
        <v>4123</v>
      </c>
      <c r="K1559" s="28">
        <v>4</v>
      </c>
      <c r="L1559" s="26">
        <v>45543</v>
      </c>
      <c r="M1559" s="29"/>
      <c r="N1559" s="30" t="s">
        <v>120</v>
      </c>
      <c r="O1559" s="31" t="s">
        <v>52</v>
      </c>
      <c r="P1559" s="32" t="s">
        <v>31439</v>
      </c>
      <c r="Q1559" s="66" t="s">
        <v>84</v>
      </c>
      <c r="R1559" s="34" t="s">
        <v>164</v>
      </c>
      <c r="S1559" s="35" t="s">
        <v>165</v>
      </c>
      <c r="T1559" s="36"/>
      <c r="U1559" s="37" t="s">
        <v>162</v>
      </c>
      <c r="V1559" s="38" t="s">
        <v>24640</v>
      </c>
      <c r="W1559" s="37" t="s">
        <v>24641</v>
      </c>
      <c r="X1559" s="40">
        <v>2300</v>
      </c>
      <c r="Y1559" s="41">
        <v>23805</v>
      </c>
      <c r="Z1559" s="37" t="s">
        <v>24587</v>
      </c>
      <c r="BH1559" s="85"/>
      <c r="BI1559" s="86"/>
      <c r="BJ1559" s="804"/>
      <c r="BK1559" s="797"/>
      <c r="BL1559" s="687"/>
      <c r="BM1559" s="806"/>
      <c r="BN1559" s="807"/>
      <c r="BO1559" s="808"/>
      <c r="BP1559" s="809"/>
      <c r="BQ1559" s="810"/>
    </row>
    <row r="1560" spans="1:69">
      <c r="A1560" s="20">
        <v>0</v>
      </c>
      <c r="B1560" s="20">
        <v>1</v>
      </c>
      <c r="C1560" s="21" t="s">
        <v>59</v>
      </c>
      <c r="D1560" s="22" t="s">
        <v>33911</v>
      </c>
      <c r="E1560" s="21" t="s">
        <v>33912</v>
      </c>
      <c r="F1560" s="23">
        <v>1925</v>
      </c>
      <c r="G1560" s="24">
        <v>23100</v>
      </c>
      <c r="H1560" s="6"/>
      <c r="I1560" s="26">
        <v>45548</v>
      </c>
      <c r="J1560" s="27">
        <v>14</v>
      </c>
      <c r="K1560" s="28">
        <v>3</v>
      </c>
      <c r="L1560" s="26">
        <v>45544</v>
      </c>
      <c r="M1560" s="29"/>
      <c r="N1560" s="30" t="s">
        <v>33254</v>
      </c>
      <c r="O1560" s="31" t="s">
        <v>52</v>
      </c>
      <c r="P1560" s="32" t="s">
        <v>63</v>
      </c>
      <c r="Q1560" s="66" t="s">
        <v>54</v>
      </c>
      <c r="R1560" s="34" t="s">
        <v>64</v>
      </c>
      <c r="S1560" s="35" t="s">
        <v>33913</v>
      </c>
      <c r="T1560" s="36"/>
      <c r="U1560" s="37" t="s">
        <v>18850</v>
      </c>
      <c r="V1560" s="38" t="s">
        <v>4199</v>
      </c>
      <c r="W1560" s="37" t="s">
        <v>24610</v>
      </c>
      <c r="X1560" s="40">
        <v>1925</v>
      </c>
      <c r="Y1560" s="41">
        <v>24640</v>
      </c>
      <c r="Z1560" s="37" t="s">
        <v>33914</v>
      </c>
      <c r="BH1560" s="85"/>
      <c r="BI1560" s="86"/>
      <c r="BJ1560" s="804"/>
      <c r="BK1560" s="797"/>
      <c r="BL1560" s="687"/>
      <c r="BM1560" s="806"/>
      <c r="BN1560" s="807"/>
      <c r="BO1560" s="808"/>
      <c r="BP1560" s="809"/>
      <c r="BQ1560" s="810"/>
    </row>
    <row r="1561" spans="1:69">
      <c r="A1561" s="20">
        <v>0</v>
      </c>
      <c r="B1561" s="20">
        <v>2</v>
      </c>
      <c r="C1561" s="21" t="s">
        <v>145</v>
      </c>
      <c r="D1561" s="22" t="s">
        <v>193</v>
      </c>
      <c r="E1561" s="21" t="s">
        <v>194</v>
      </c>
      <c r="F1561" s="23">
        <v>1568</v>
      </c>
      <c r="G1561" s="24">
        <v>23520</v>
      </c>
      <c r="H1561" s="25"/>
      <c r="I1561" s="26">
        <v>45548</v>
      </c>
      <c r="J1561" s="27" t="s">
        <v>4141</v>
      </c>
      <c r="K1561" s="28">
        <v>2</v>
      </c>
      <c r="L1561" s="26">
        <v>45545</v>
      </c>
      <c r="M1561" s="29"/>
      <c r="N1561" s="30" t="s">
        <v>95</v>
      </c>
      <c r="O1561" s="31" t="s">
        <v>52</v>
      </c>
      <c r="P1561" s="32" t="s">
        <v>32432</v>
      </c>
      <c r="Q1561" s="66" t="s">
        <v>84</v>
      </c>
      <c r="R1561" s="34" t="s">
        <v>55</v>
      </c>
      <c r="S1561" s="35" t="s">
        <v>195</v>
      </c>
      <c r="T1561" s="36"/>
      <c r="U1561" s="37" t="s">
        <v>193</v>
      </c>
      <c r="V1561" s="38" t="s">
        <v>24611</v>
      </c>
      <c r="W1561" s="39" t="s">
        <v>24612</v>
      </c>
      <c r="X1561" s="40">
        <v>1568</v>
      </c>
      <c r="Y1561" s="41">
        <v>24304</v>
      </c>
      <c r="Z1561" s="37" t="s">
        <v>31485</v>
      </c>
      <c r="BH1561" s="85"/>
      <c r="BI1561" s="86"/>
      <c r="BJ1561" s="804"/>
      <c r="BK1561" s="805"/>
      <c r="BL1561" s="687"/>
      <c r="BM1561" s="806"/>
      <c r="BN1561" s="807"/>
      <c r="BO1561" s="808"/>
      <c r="BP1561" s="809"/>
      <c r="BQ1561" s="810"/>
    </row>
    <row r="1562" spans="1:69">
      <c r="A1562" s="20">
        <v>0</v>
      </c>
      <c r="B1562" s="20">
        <v>3</v>
      </c>
      <c r="C1562" s="21" t="s">
        <v>68</v>
      </c>
      <c r="D1562" s="22" t="s">
        <v>18852</v>
      </c>
      <c r="E1562" s="21" t="s">
        <v>18853</v>
      </c>
      <c r="F1562" s="23">
        <v>1960</v>
      </c>
      <c r="G1562" s="24">
        <v>23520</v>
      </c>
      <c r="H1562" s="25"/>
      <c r="I1562" s="26">
        <v>45548</v>
      </c>
      <c r="J1562" s="27" t="s">
        <v>320</v>
      </c>
      <c r="K1562" s="9">
        <v>4</v>
      </c>
      <c r="L1562" s="26">
        <v>45545</v>
      </c>
      <c r="M1562" s="29"/>
      <c r="N1562" s="30" t="s">
        <v>95</v>
      </c>
      <c r="O1562" s="31" t="s">
        <v>52</v>
      </c>
      <c r="P1562" s="32" t="s">
        <v>83</v>
      </c>
      <c r="Q1562" s="66" t="s">
        <v>84</v>
      </c>
      <c r="R1562" s="34" t="s">
        <v>55</v>
      </c>
      <c r="S1562" s="35" t="s">
        <v>24614</v>
      </c>
      <c r="T1562" s="36"/>
      <c r="U1562" s="37" t="s">
        <v>18852</v>
      </c>
      <c r="V1562" s="38" t="s">
        <v>4364</v>
      </c>
      <c r="W1562" s="39" t="s">
        <v>24615</v>
      </c>
      <c r="X1562" s="40">
        <v>1960</v>
      </c>
      <c r="Y1562" s="41">
        <v>24500</v>
      </c>
      <c r="Z1562" s="37" t="s">
        <v>31485</v>
      </c>
      <c r="BH1562" s="85"/>
      <c r="BI1562" s="86"/>
      <c r="BJ1562" s="804"/>
      <c r="BK1562" s="805"/>
      <c r="BL1562" s="687"/>
      <c r="BM1562" s="806"/>
      <c r="BN1562" s="807"/>
      <c r="BO1562" s="808"/>
      <c r="BP1562" s="809"/>
      <c r="BQ1562" s="810"/>
    </row>
    <row r="1563" spans="1:69">
      <c r="A1563" s="20">
        <v>0</v>
      </c>
      <c r="B1563" s="20">
        <v>4</v>
      </c>
      <c r="C1563" s="21" t="s">
        <v>68</v>
      </c>
      <c r="D1563" s="22" t="s">
        <v>18854</v>
      </c>
      <c r="E1563" s="21" t="s">
        <v>18855</v>
      </c>
      <c r="F1563" s="23">
        <v>1917</v>
      </c>
      <c r="G1563" s="24">
        <v>23004</v>
      </c>
      <c r="H1563" s="25"/>
      <c r="I1563" s="26">
        <v>45548</v>
      </c>
      <c r="J1563" s="27" t="s">
        <v>324</v>
      </c>
      <c r="K1563" s="28">
        <v>2</v>
      </c>
      <c r="L1563" s="26">
        <v>45545</v>
      </c>
      <c r="M1563" s="29"/>
      <c r="N1563" s="30" t="s">
        <v>95</v>
      </c>
      <c r="O1563" s="31" t="s">
        <v>52</v>
      </c>
      <c r="P1563" s="32" t="s">
        <v>83</v>
      </c>
      <c r="Q1563" s="66" t="s">
        <v>84</v>
      </c>
      <c r="R1563" s="34" t="s">
        <v>55</v>
      </c>
      <c r="S1563" s="35" t="s">
        <v>24616</v>
      </c>
      <c r="T1563" s="36"/>
      <c r="U1563" s="37" t="s">
        <v>18854</v>
      </c>
      <c r="V1563" s="37" t="s">
        <v>4364</v>
      </c>
      <c r="W1563" s="37" t="s">
        <v>24617</v>
      </c>
      <c r="X1563" s="42">
        <v>1917</v>
      </c>
      <c r="Y1563" s="41">
        <v>23962.5</v>
      </c>
      <c r="Z1563" s="37" t="s">
        <v>31485</v>
      </c>
      <c r="BH1563" s="85"/>
      <c r="BI1563" s="86"/>
      <c r="BJ1563" s="804"/>
      <c r="BK1563" s="805"/>
      <c r="BL1563" s="687"/>
      <c r="BM1563" s="806"/>
      <c r="BN1563" s="807"/>
      <c r="BO1563" s="808"/>
      <c r="BP1563" s="809"/>
      <c r="BQ1563" s="810"/>
    </row>
    <row r="1564" spans="1:69">
      <c r="A1564" s="20">
        <v>0</v>
      </c>
      <c r="B1564" s="20">
        <v>5</v>
      </c>
      <c r="C1564" s="22" t="s">
        <v>130</v>
      </c>
      <c r="D1564" s="2" t="s">
        <v>159</v>
      </c>
      <c r="E1564" s="21" t="s">
        <v>160</v>
      </c>
      <c r="F1564" s="23">
        <v>1568</v>
      </c>
      <c r="G1564" s="24">
        <v>23520</v>
      </c>
      <c r="H1564" s="25"/>
      <c r="I1564" s="26">
        <v>45548</v>
      </c>
      <c r="J1564" s="27" t="s">
        <v>3037</v>
      </c>
      <c r="K1564" s="28">
        <v>4</v>
      </c>
      <c r="L1564" s="26">
        <v>45545</v>
      </c>
      <c r="M1564" s="44"/>
      <c r="N1564" s="30" t="s">
        <v>95</v>
      </c>
      <c r="O1564" s="31" t="s">
        <v>52</v>
      </c>
      <c r="P1564" s="32" t="s">
        <v>32413</v>
      </c>
      <c r="Q1564" s="66" t="s">
        <v>84</v>
      </c>
      <c r="R1564" s="34" t="s">
        <v>55</v>
      </c>
      <c r="S1564" s="35" t="s">
        <v>161</v>
      </c>
      <c r="T1564" s="36"/>
      <c r="U1564" s="37" t="s">
        <v>159</v>
      </c>
      <c r="V1564" s="37" t="s">
        <v>24611</v>
      </c>
      <c r="W1564" s="37" t="s">
        <v>24613</v>
      </c>
      <c r="X1564" s="45">
        <v>1568</v>
      </c>
      <c r="Y1564" s="41">
        <v>24304</v>
      </c>
      <c r="Z1564" s="37" t="s">
        <v>31485</v>
      </c>
      <c r="BH1564" s="86"/>
      <c r="BI1564" s="825"/>
      <c r="BJ1564" s="804"/>
      <c r="BK1564" s="805"/>
      <c r="BL1564" s="687"/>
      <c r="BM1564" s="806"/>
      <c r="BN1564" s="807"/>
      <c r="BO1564" s="808"/>
      <c r="BP1564" s="809"/>
      <c r="BQ1564" s="810"/>
    </row>
    <row r="1565" spans="1:69" ht="22.5">
      <c r="A1565" s="20">
        <v>0</v>
      </c>
      <c r="B1565" s="20">
        <v>21</v>
      </c>
      <c r="C1565" s="21" t="s">
        <v>68</v>
      </c>
      <c r="D1565" s="22" t="s">
        <v>18983</v>
      </c>
      <c r="E1565" s="21" t="s">
        <v>18984</v>
      </c>
      <c r="F1565" s="23">
        <v>975</v>
      </c>
      <c r="G1565" s="24">
        <v>11700</v>
      </c>
      <c r="H1565" s="25"/>
      <c r="I1565" s="26">
        <v>45548</v>
      </c>
      <c r="J1565" s="27" t="s">
        <v>328</v>
      </c>
      <c r="K1565" s="28">
        <v>1</v>
      </c>
      <c r="L1565" s="26">
        <v>45546</v>
      </c>
      <c r="M1565" s="29"/>
      <c r="N1565" s="30" t="s">
        <v>30838</v>
      </c>
      <c r="O1565" s="31" t="s">
        <v>52</v>
      </c>
      <c r="P1565" s="32" t="s">
        <v>24618</v>
      </c>
      <c r="Q1565" s="33" t="s">
        <v>54</v>
      </c>
      <c r="R1565" s="34" t="s">
        <v>64</v>
      </c>
      <c r="S1565" s="35" t="s">
        <v>24619</v>
      </c>
      <c r="T1565" s="36"/>
      <c r="U1565" s="37" t="s">
        <v>18983</v>
      </c>
      <c r="V1565" s="38" t="s">
        <v>944</v>
      </c>
      <c r="W1565" s="39" t="s">
        <v>24620</v>
      </c>
      <c r="X1565" s="40">
        <v>975</v>
      </c>
      <c r="Y1565" s="41">
        <v>12382.5</v>
      </c>
      <c r="Z1565" s="37" t="s">
        <v>33915</v>
      </c>
      <c r="BH1565" s="85"/>
      <c r="BI1565" s="86"/>
      <c r="BJ1565" s="804"/>
      <c r="BK1565" s="805"/>
      <c r="BL1565" s="687"/>
      <c r="BM1565" s="806"/>
      <c r="BN1565" s="807"/>
      <c r="BO1565" s="808"/>
      <c r="BP1565" s="809"/>
      <c r="BQ1565" s="810"/>
    </row>
    <row r="1566" spans="1:69">
      <c r="A1566" s="20">
        <v>0</v>
      </c>
      <c r="B1566" s="20"/>
      <c r="C1566" s="21" t="s">
        <v>33916</v>
      </c>
      <c r="D1566" s="22" t="s">
        <v>33917</v>
      </c>
      <c r="E1566" s="21" t="s">
        <v>24676</v>
      </c>
      <c r="F1566" s="23">
        <v>705</v>
      </c>
      <c r="G1566" s="24">
        <v>7641</v>
      </c>
      <c r="H1566" s="6"/>
      <c r="I1566" s="26">
        <v>45548</v>
      </c>
      <c r="J1566" s="27" t="s">
        <v>30429</v>
      </c>
      <c r="K1566" s="28" t="s">
        <v>33918</v>
      </c>
      <c r="L1566" s="26"/>
      <c r="M1566" s="29"/>
      <c r="N1566" s="30" t="s">
        <v>33919</v>
      </c>
      <c r="O1566" s="31" t="s">
        <v>52</v>
      </c>
      <c r="P1566" s="32" t="s">
        <v>31487</v>
      </c>
      <c r="Q1566" s="66"/>
      <c r="R1566" s="34" t="s">
        <v>31066</v>
      </c>
      <c r="S1566" s="35" t="s">
        <v>33920</v>
      </c>
      <c r="T1566" s="36"/>
      <c r="U1566" s="37" t="s">
        <v>24675</v>
      </c>
      <c r="V1566" s="38" t="s">
        <v>944</v>
      </c>
      <c r="W1566" s="39" t="s">
        <v>24792</v>
      </c>
      <c r="X1566" s="40">
        <v>705</v>
      </c>
      <c r="Y1566" s="41">
        <v>8512.9500000000007</v>
      </c>
      <c r="Z1566" s="37" t="s">
        <v>24701</v>
      </c>
      <c r="BH1566" s="85"/>
      <c r="BI1566" s="86"/>
      <c r="BJ1566" s="804"/>
      <c r="BK1566" s="797"/>
      <c r="BL1566" s="687"/>
      <c r="BM1566" s="806"/>
      <c r="BN1566" s="807"/>
      <c r="BO1566" s="808"/>
      <c r="BP1566" s="809"/>
      <c r="BQ1566" s="810"/>
    </row>
    <row r="1567" spans="1:69">
      <c r="A1567" s="20">
        <v>0</v>
      </c>
      <c r="B1567" s="20">
        <v>2</v>
      </c>
      <c r="C1567" s="21" t="s">
        <v>48</v>
      </c>
      <c r="D1567" s="22" t="s">
        <v>24683</v>
      </c>
      <c r="E1567" s="21" t="s">
        <v>24684</v>
      </c>
      <c r="F1567" s="23">
        <v>1980</v>
      </c>
      <c r="G1567" s="24">
        <v>23760</v>
      </c>
      <c r="H1567" s="25" t="s">
        <v>168</v>
      </c>
      <c r="I1567" s="26">
        <v>45554</v>
      </c>
      <c r="J1567" s="27">
        <v>180</v>
      </c>
      <c r="K1567" s="28">
        <v>4</v>
      </c>
      <c r="L1567" s="26">
        <v>45548</v>
      </c>
      <c r="M1567" s="29"/>
      <c r="N1567" s="30" t="s">
        <v>312</v>
      </c>
      <c r="O1567" s="31" t="s">
        <v>52</v>
      </c>
      <c r="P1567" s="32" t="s">
        <v>186</v>
      </c>
      <c r="Q1567" s="66" t="s">
        <v>54</v>
      </c>
      <c r="R1567" s="34" t="s">
        <v>55</v>
      </c>
      <c r="S1567" s="35" t="s">
        <v>24793</v>
      </c>
      <c r="T1567" s="36"/>
      <c r="U1567" s="37" t="s">
        <v>24683</v>
      </c>
      <c r="V1567" s="38" t="s">
        <v>33921</v>
      </c>
      <c r="W1567" s="39" t="s">
        <v>33922</v>
      </c>
      <c r="X1567" s="40">
        <v>1980</v>
      </c>
      <c r="Y1567" s="41">
        <v>24971.759999999998</v>
      </c>
      <c r="Z1567" s="37" t="s">
        <v>33923</v>
      </c>
      <c r="BH1567" s="85"/>
      <c r="BI1567" s="86"/>
      <c r="BJ1567" s="804"/>
      <c r="BK1567" s="805"/>
      <c r="BL1567" s="687"/>
      <c r="BM1567" s="806"/>
      <c r="BN1567" s="807"/>
      <c r="BO1567" s="808"/>
      <c r="BP1567" s="809"/>
      <c r="BQ1567" s="810"/>
    </row>
    <row r="1568" spans="1:69">
      <c r="A1568" s="20">
        <v>0</v>
      </c>
      <c r="B1568" s="20">
        <v>1</v>
      </c>
      <c r="C1568" s="21" t="s">
        <v>59</v>
      </c>
      <c r="D1568" s="22" t="s">
        <v>33924</v>
      </c>
      <c r="E1568" s="21" t="s">
        <v>33925</v>
      </c>
      <c r="F1568" s="23">
        <v>1925</v>
      </c>
      <c r="G1568" s="24">
        <v>23100</v>
      </c>
      <c r="H1568" s="25"/>
      <c r="I1568" s="26">
        <v>45555</v>
      </c>
      <c r="J1568" s="27" t="s">
        <v>386</v>
      </c>
      <c r="K1568" s="28">
        <v>2</v>
      </c>
      <c r="L1568" s="26">
        <v>45547</v>
      </c>
      <c r="M1568" s="29"/>
      <c r="N1568" s="30" t="s">
        <v>33926</v>
      </c>
      <c r="O1568" s="31" t="s">
        <v>52</v>
      </c>
      <c r="P1568" s="32" t="s">
        <v>63</v>
      </c>
      <c r="Q1568" s="66" t="s">
        <v>54</v>
      </c>
      <c r="R1568" s="34" t="s">
        <v>64</v>
      </c>
      <c r="S1568" s="35" t="s">
        <v>31488</v>
      </c>
      <c r="T1568" s="36"/>
      <c r="U1568" s="37" t="s">
        <v>18858</v>
      </c>
      <c r="V1568" s="38" t="s">
        <v>22281</v>
      </c>
      <c r="W1568" s="39" t="s">
        <v>33927</v>
      </c>
      <c r="X1568" s="40">
        <v>1925</v>
      </c>
      <c r="Y1568" s="41">
        <v>24640</v>
      </c>
      <c r="Z1568" s="37" t="s">
        <v>33928</v>
      </c>
      <c r="BH1568" s="85"/>
      <c r="BI1568" s="86"/>
      <c r="BJ1568" s="804"/>
      <c r="BK1568" s="805"/>
      <c r="BL1568" s="687"/>
      <c r="BM1568" s="806"/>
      <c r="BN1568" s="807"/>
      <c r="BO1568" s="808"/>
      <c r="BP1568" s="809"/>
      <c r="BQ1568" s="810"/>
    </row>
    <row r="1569" spans="1:69">
      <c r="A1569" s="20">
        <v>0</v>
      </c>
      <c r="B1569" s="20">
        <v>2</v>
      </c>
      <c r="C1569" s="2" t="s">
        <v>145</v>
      </c>
      <c r="D1569" s="22" t="s">
        <v>174</v>
      </c>
      <c r="E1569" s="21" t="s">
        <v>175</v>
      </c>
      <c r="F1569" s="23">
        <v>1958</v>
      </c>
      <c r="G1569" s="5">
        <v>23496</v>
      </c>
      <c r="H1569" s="25" t="s">
        <v>168</v>
      </c>
      <c r="I1569" s="26">
        <v>45555</v>
      </c>
      <c r="J1569" s="27" t="s">
        <v>393</v>
      </c>
      <c r="K1569" s="28">
        <v>4</v>
      </c>
      <c r="L1569" s="26">
        <v>45548</v>
      </c>
      <c r="M1569" s="29" t="s">
        <v>176</v>
      </c>
      <c r="N1569" s="30" t="s">
        <v>177</v>
      </c>
      <c r="O1569" s="31" t="s">
        <v>52</v>
      </c>
      <c r="P1569" s="32" t="s">
        <v>74</v>
      </c>
      <c r="Q1569" s="66" t="s">
        <v>30276</v>
      </c>
      <c r="R1569" s="34" t="s">
        <v>55</v>
      </c>
      <c r="S1569" s="35" t="s">
        <v>178</v>
      </c>
      <c r="T1569" s="36"/>
      <c r="U1569" s="37" t="s">
        <v>174</v>
      </c>
      <c r="V1569" s="38" t="s">
        <v>3559</v>
      </c>
      <c r="W1569" s="37" t="s">
        <v>24794</v>
      </c>
      <c r="X1569" s="40">
        <v>1958</v>
      </c>
      <c r="Y1569" s="41">
        <v>24486.880000000001</v>
      </c>
      <c r="Z1569" s="37" t="s">
        <v>33929</v>
      </c>
      <c r="BH1569" s="825"/>
      <c r="BI1569" s="86"/>
      <c r="BJ1569" s="804"/>
      <c r="BK1569" s="805"/>
      <c r="BL1569" s="687"/>
      <c r="BM1569" s="806"/>
      <c r="BN1569" s="807"/>
      <c r="BO1569" s="808"/>
      <c r="BP1569" s="809"/>
      <c r="BQ1569" s="810"/>
    </row>
    <row r="1570" spans="1:69">
      <c r="A1570" s="20">
        <v>0</v>
      </c>
      <c r="B1570" s="20">
        <v>9</v>
      </c>
      <c r="C1570" s="21" t="s">
        <v>126</v>
      </c>
      <c r="D1570" s="22" t="s">
        <v>146</v>
      </c>
      <c r="E1570" s="21" t="s">
        <v>147</v>
      </c>
      <c r="F1570" s="23">
        <v>1960</v>
      </c>
      <c r="G1570" s="24">
        <v>23520</v>
      </c>
      <c r="H1570" s="25"/>
      <c r="I1570" s="26">
        <v>45555</v>
      </c>
      <c r="J1570" s="27" t="s">
        <v>405</v>
      </c>
      <c r="K1570" s="9">
        <v>2</v>
      </c>
      <c r="L1570" s="26">
        <v>45555</v>
      </c>
      <c r="M1570" s="29"/>
      <c r="N1570" s="30" t="s">
        <v>82</v>
      </c>
      <c r="O1570" s="31" t="s">
        <v>52</v>
      </c>
      <c r="P1570" s="21" t="s">
        <v>83</v>
      </c>
      <c r="Q1570" s="66" t="s">
        <v>30277</v>
      </c>
      <c r="R1570" s="34" t="s">
        <v>55</v>
      </c>
      <c r="S1570" s="35" t="s">
        <v>148</v>
      </c>
      <c r="T1570" s="36"/>
      <c r="U1570" s="37" t="s">
        <v>146</v>
      </c>
      <c r="V1570" s="38" t="s">
        <v>24739</v>
      </c>
      <c r="W1570" s="39" t="s">
        <v>24795</v>
      </c>
      <c r="X1570" s="40">
        <v>1960</v>
      </c>
      <c r="Y1570" s="41">
        <v>24500</v>
      </c>
      <c r="Z1570" s="37" t="s">
        <v>24741</v>
      </c>
      <c r="BH1570" s="85"/>
      <c r="BI1570" s="86"/>
      <c r="BJ1570" s="804"/>
      <c r="BK1570" s="805"/>
      <c r="BL1570" s="687"/>
      <c r="BM1570" s="806"/>
      <c r="BN1570" s="807"/>
      <c r="BO1570" s="85"/>
      <c r="BP1570" s="809"/>
      <c r="BQ1570" s="810"/>
    </row>
    <row r="1571" spans="1:69">
      <c r="A1571" s="20">
        <v>0</v>
      </c>
      <c r="B1571" s="20">
        <v>8</v>
      </c>
      <c r="C1571" s="2" t="s">
        <v>103</v>
      </c>
      <c r="D1571" s="22" t="s">
        <v>114</v>
      </c>
      <c r="E1571" s="21" t="s">
        <v>115</v>
      </c>
      <c r="F1571" s="23">
        <v>1960</v>
      </c>
      <c r="G1571" s="24">
        <v>23520</v>
      </c>
      <c r="H1571" s="25"/>
      <c r="I1571" s="26">
        <v>45555</v>
      </c>
      <c r="J1571" s="27" t="s">
        <v>496</v>
      </c>
      <c r="K1571" s="28">
        <v>3</v>
      </c>
      <c r="L1571" s="26">
        <v>45555</v>
      </c>
      <c r="M1571" s="29"/>
      <c r="N1571" s="30" t="s">
        <v>82</v>
      </c>
      <c r="O1571" s="31" t="s">
        <v>52</v>
      </c>
      <c r="P1571" s="8" t="s">
        <v>83</v>
      </c>
      <c r="Q1571" s="66" t="s">
        <v>30277</v>
      </c>
      <c r="R1571" s="34" t="s">
        <v>55</v>
      </c>
      <c r="S1571" s="35" t="s">
        <v>117</v>
      </c>
      <c r="T1571" s="36"/>
      <c r="U1571" s="37" t="s">
        <v>114</v>
      </c>
      <c r="V1571" s="38" t="s">
        <v>24739</v>
      </c>
      <c r="W1571" s="37" t="s">
        <v>24738</v>
      </c>
      <c r="X1571" s="42">
        <v>1960</v>
      </c>
      <c r="Y1571" s="41">
        <v>24500</v>
      </c>
      <c r="Z1571" s="37" t="s">
        <v>24741</v>
      </c>
      <c r="BH1571" s="825"/>
      <c r="BI1571" s="86"/>
      <c r="BJ1571" s="804"/>
      <c r="BK1571" s="805"/>
      <c r="BL1571" s="687"/>
      <c r="BM1571" s="806"/>
      <c r="BN1571" s="807"/>
      <c r="BO1571" s="801"/>
      <c r="BP1571" s="809"/>
      <c r="BQ1571" s="810"/>
    </row>
    <row r="1572" spans="1:69">
      <c r="A1572" s="20">
        <v>1</v>
      </c>
      <c r="B1572" s="20">
        <v>1</v>
      </c>
      <c r="C1572" s="22" t="s">
        <v>130</v>
      </c>
      <c r="D1572" s="2" t="s">
        <v>18986</v>
      </c>
      <c r="E1572" s="21" t="s">
        <v>18987</v>
      </c>
      <c r="F1572" s="23">
        <v>1960</v>
      </c>
      <c r="G1572" s="24">
        <v>23520</v>
      </c>
      <c r="H1572" s="25"/>
      <c r="I1572" s="26">
        <v>45558</v>
      </c>
      <c r="J1572" s="27" t="s">
        <v>370</v>
      </c>
      <c r="K1572" s="28">
        <v>2</v>
      </c>
      <c r="L1572" s="26">
        <v>45553</v>
      </c>
      <c r="M1572" s="29"/>
      <c r="N1572" s="30" t="s">
        <v>82</v>
      </c>
      <c r="O1572" s="31" t="s">
        <v>52</v>
      </c>
      <c r="P1572" s="32" t="s">
        <v>83</v>
      </c>
      <c r="Q1572" s="66" t="s">
        <v>84</v>
      </c>
      <c r="R1572" s="34" t="s">
        <v>55</v>
      </c>
      <c r="S1572" s="35" t="s">
        <v>24621</v>
      </c>
      <c r="T1572" s="36"/>
      <c r="U1572" s="37" t="s">
        <v>18986</v>
      </c>
      <c r="V1572" s="38" t="s">
        <v>611</v>
      </c>
      <c r="W1572" s="39" t="s">
        <v>24780</v>
      </c>
      <c r="X1572" s="40">
        <v>1960</v>
      </c>
      <c r="Y1572" s="41">
        <v>24500</v>
      </c>
      <c r="Z1572" s="37" t="s">
        <v>24750</v>
      </c>
      <c r="BH1572" s="86"/>
      <c r="BI1572" s="825"/>
      <c r="BJ1572" s="804"/>
      <c r="BK1572" s="805"/>
      <c r="BL1572" s="687"/>
      <c r="BM1572" s="806"/>
      <c r="BN1572" s="807"/>
      <c r="BO1572" s="808"/>
      <c r="BP1572" s="809"/>
      <c r="BQ1572" s="810"/>
    </row>
    <row r="1573" spans="1:69">
      <c r="A1573" s="20">
        <v>2</v>
      </c>
      <c r="B1573" s="20">
        <v>2</v>
      </c>
      <c r="C1573" s="21" t="s">
        <v>59</v>
      </c>
      <c r="D1573" s="22" t="s">
        <v>30298</v>
      </c>
      <c r="E1573" s="21" t="s">
        <v>31489</v>
      </c>
      <c r="F1573" s="23">
        <v>1950</v>
      </c>
      <c r="G1573" s="24">
        <v>23400</v>
      </c>
      <c r="H1573" s="25"/>
      <c r="I1573" s="26">
        <v>45558</v>
      </c>
      <c r="J1573" s="27">
        <v>62</v>
      </c>
      <c r="K1573" s="28">
        <v>2</v>
      </c>
      <c r="L1573" s="7">
        <v>45553</v>
      </c>
      <c r="M1573" s="29"/>
      <c r="N1573" s="30" t="s">
        <v>33379</v>
      </c>
      <c r="O1573" s="31" t="s">
        <v>52</v>
      </c>
      <c r="P1573" s="21" t="s">
        <v>33190</v>
      </c>
      <c r="Q1573" s="66" t="s">
        <v>30276</v>
      </c>
      <c r="R1573" s="34" t="s">
        <v>31066</v>
      </c>
      <c r="S1573" s="35" t="s">
        <v>30430</v>
      </c>
      <c r="T1573" s="36"/>
      <c r="U1573" s="37" t="s">
        <v>18966</v>
      </c>
      <c r="V1573" s="38" t="s">
        <v>3120</v>
      </c>
      <c r="W1573" s="37" t="s">
        <v>24781</v>
      </c>
      <c r="X1573" s="40">
        <v>1950</v>
      </c>
      <c r="Y1573" s="41">
        <v>24375</v>
      </c>
      <c r="Z1573" s="37" t="s">
        <v>33930</v>
      </c>
      <c r="BH1573" s="85"/>
      <c r="BI1573" s="86"/>
      <c r="BJ1573" s="804"/>
      <c r="BK1573" s="805"/>
      <c r="BL1573" s="687"/>
      <c r="BM1573" s="806"/>
      <c r="BN1573" s="807"/>
      <c r="BO1573" s="85"/>
      <c r="BP1573" s="809"/>
      <c r="BQ1573" s="810"/>
    </row>
    <row r="1574" spans="1:69">
      <c r="A1574" s="20">
        <v>2</v>
      </c>
      <c r="B1574" s="20">
        <v>3</v>
      </c>
      <c r="C1574" s="21" t="s">
        <v>59</v>
      </c>
      <c r="D1574" s="22" t="s">
        <v>24704</v>
      </c>
      <c r="E1574" s="21" t="s">
        <v>24705</v>
      </c>
      <c r="F1574" s="23">
        <v>1925</v>
      </c>
      <c r="G1574" s="24">
        <v>23100</v>
      </c>
      <c r="H1574" s="6"/>
      <c r="I1574" s="26">
        <v>45558</v>
      </c>
      <c r="J1574" s="27" t="s">
        <v>364</v>
      </c>
      <c r="K1574" s="28">
        <v>3</v>
      </c>
      <c r="L1574" s="26">
        <v>45554</v>
      </c>
      <c r="M1574" s="29"/>
      <c r="N1574" s="30" t="s">
        <v>604</v>
      </c>
      <c r="O1574" s="31" t="s">
        <v>52</v>
      </c>
      <c r="P1574" s="32" t="s">
        <v>63</v>
      </c>
      <c r="Q1574" s="66" t="s">
        <v>30276</v>
      </c>
      <c r="R1574" s="34" t="s">
        <v>64</v>
      </c>
      <c r="S1574" s="35" t="s">
        <v>24782</v>
      </c>
      <c r="T1574" s="36"/>
      <c r="U1574" s="37" t="s">
        <v>24704</v>
      </c>
      <c r="V1574" s="38" t="s">
        <v>3120</v>
      </c>
      <c r="W1574" s="39" t="s">
        <v>24783</v>
      </c>
      <c r="X1574" s="40">
        <v>1925</v>
      </c>
      <c r="Y1574" s="41">
        <v>24640</v>
      </c>
      <c r="Z1574" s="37" t="s">
        <v>24750</v>
      </c>
      <c r="BH1574" s="85"/>
      <c r="BI1574" s="86"/>
      <c r="BJ1574" s="804"/>
      <c r="BK1574" s="797"/>
      <c r="BL1574" s="687"/>
      <c r="BM1574" s="806"/>
      <c r="BN1574" s="807"/>
      <c r="BO1574" s="808"/>
      <c r="BP1574" s="809"/>
      <c r="BQ1574" s="810"/>
    </row>
    <row r="1575" spans="1:69">
      <c r="A1575" s="20">
        <v>3</v>
      </c>
      <c r="B1575" s="20">
        <v>4</v>
      </c>
      <c r="C1575" s="21" t="s">
        <v>68</v>
      </c>
      <c r="D1575" s="22" t="s">
        <v>24728</v>
      </c>
      <c r="E1575" s="21" t="s">
        <v>24729</v>
      </c>
      <c r="F1575" s="23">
        <v>1960</v>
      </c>
      <c r="G1575" s="24">
        <v>23520</v>
      </c>
      <c r="H1575" s="25"/>
      <c r="I1575" s="26">
        <v>45558</v>
      </c>
      <c r="J1575" s="27" t="s">
        <v>411</v>
      </c>
      <c r="K1575" s="28">
        <v>4</v>
      </c>
      <c r="L1575" s="26">
        <v>45554</v>
      </c>
      <c r="M1575" s="29"/>
      <c r="N1575" s="30" t="s">
        <v>82</v>
      </c>
      <c r="O1575" s="31" t="s">
        <v>52</v>
      </c>
      <c r="P1575" s="32" t="s">
        <v>83</v>
      </c>
      <c r="Q1575" s="66" t="s">
        <v>84</v>
      </c>
      <c r="R1575" s="34" t="s">
        <v>55</v>
      </c>
      <c r="S1575" s="35" t="s">
        <v>24784</v>
      </c>
      <c r="T1575" s="36"/>
      <c r="U1575" s="37" t="s">
        <v>24728</v>
      </c>
      <c r="V1575" s="38" t="s">
        <v>5224</v>
      </c>
      <c r="W1575" s="37" t="s">
        <v>24785</v>
      </c>
      <c r="X1575" s="42">
        <v>1960</v>
      </c>
      <c r="Y1575" s="41">
        <v>24500</v>
      </c>
      <c r="Z1575" s="37" t="s">
        <v>33931</v>
      </c>
      <c r="BH1575" s="85"/>
      <c r="BI1575" s="86"/>
      <c r="BJ1575" s="804"/>
      <c r="BK1575" s="805"/>
      <c r="BL1575" s="687"/>
      <c r="BM1575" s="806"/>
      <c r="BN1575" s="807"/>
      <c r="BO1575" s="808"/>
      <c r="BP1575" s="809"/>
      <c r="BQ1575" s="810"/>
    </row>
    <row r="1576" spans="1:69">
      <c r="A1576" s="20">
        <v>3</v>
      </c>
      <c r="B1576" s="20">
        <v>5</v>
      </c>
      <c r="C1576" s="21" t="s">
        <v>126</v>
      </c>
      <c r="D1576" s="22" t="s">
        <v>127</v>
      </c>
      <c r="E1576" s="21" t="s">
        <v>128</v>
      </c>
      <c r="F1576" s="23">
        <v>1960</v>
      </c>
      <c r="G1576" s="24">
        <v>23520</v>
      </c>
      <c r="H1576" s="25"/>
      <c r="I1576" s="26">
        <v>45558</v>
      </c>
      <c r="J1576" s="27" t="s">
        <v>531</v>
      </c>
      <c r="K1576" s="28">
        <v>1</v>
      </c>
      <c r="L1576" s="26">
        <v>45555</v>
      </c>
      <c r="M1576" s="29"/>
      <c r="N1576" s="30" t="s">
        <v>82</v>
      </c>
      <c r="O1576" s="31" t="s">
        <v>52</v>
      </c>
      <c r="P1576" s="32" t="s">
        <v>83</v>
      </c>
      <c r="Q1576" s="33" t="s">
        <v>84</v>
      </c>
      <c r="R1576" s="34" t="s">
        <v>55</v>
      </c>
      <c r="S1576" s="35" t="s">
        <v>129</v>
      </c>
      <c r="T1576" s="36"/>
      <c r="U1576" s="37" t="s">
        <v>127</v>
      </c>
      <c r="V1576" s="37" t="s">
        <v>5224</v>
      </c>
      <c r="W1576" s="39" t="s">
        <v>24786</v>
      </c>
      <c r="X1576" s="40">
        <v>1960</v>
      </c>
      <c r="Y1576" s="41">
        <v>24500</v>
      </c>
      <c r="Z1576" s="37" t="s">
        <v>24750</v>
      </c>
      <c r="BH1576" s="85"/>
      <c r="BI1576" s="86"/>
      <c r="BJ1576" s="804"/>
      <c r="BK1576" s="805"/>
      <c r="BL1576" s="687"/>
      <c r="BM1576" s="806"/>
      <c r="BN1576" s="807"/>
      <c r="BO1576" s="808"/>
      <c r="BP1576" s="809"/>
      <c r="BQ1576" s="810"/>
    </row>
    <row r="1577" spans="1:69">
      <c r="A1577" s="20">
        <v>0</v>
      </c>
      <c r="B1577" s="20">
        <v>19</v>
      </c>
      <c r="C1577" s="21" t="s">
        <v>68</v>
      </c>
      <c r="D1577" s="22" t="s">
        <v>24824</v>
      </c>
      <c r="E1577" s="21" t="s">
        <v>24825</v>
      </c>
      <c r="F1577" s="23">
        <v>1917</v>
      </c>
      <c r="G1577" s="24">
        <v>23004</v>
      </c>
      <c r="H1577" s="6"/>
      <c r="I1577" s="26">
        <v>45559</v>
      </c>
      <c r="J1577" s="27" t="s">
        <v>3153</v>
      </c>
      <c r="K1577" s="28">
        <v>4</v>
      </c>
      <c r="L1577" s="26">
        <v>45553</v>
      </c>
      <c r="M1577" s="29"/>
      <c r="N1577" s="30" t="s">
        <v>95</v>
      </c>
      <c r="O1577" s="31" t="s">
        <v>52</v>
      </c>
      <c r="P1577" s="32" t="s">
        <v>83</v>
      </c>
      <c r="Q1577" s="33" t="s">
        <v>84</v>
      </c>
      <c r="R1577" s="34" t="s">
        <v>55</v>
      </c>
      <c r="S1577" s="35" t="s">
        <v>24924</v>
      </c>
      <c r="T1577" s="36"/>
      <c r="U1577" s="37" t="s">
        <v>24824</v>
      </c>
      <c r="V1577" s="38" t="s">
        <v>24739</v>
      </c>
      <c r="W1577" s="39" t="s">
        <v>24925</v>
      </c>
      <c r="X1577" s="40">
        <v>1917</v>
      </c>
      <c r="Y1577" s="41">
        <v>23962.5</v>
      </c>
      <c r="Z1577" s="37" t="s">
        <v>33932</v>
      </c>
      <c r="BH1577" s="85"/>
      <c r="BI1577" s="86"/>
      <c r="BJ1577" s="804"/>
      <c r="BK1577" s="797"/>
      <c r="BL1577" s="687"/>
      <c r="BM1577" s="806"/>
      <c r="BN1577" s="807"/>
      <c r="BO1577" s="808"/>
      <c r="BP1577" s="809"/>
      <c r="BQ1577" s="810"/>
    </row>
    <row r="1578" spans="1:69" ht="22.5">
      <c r="A1578" s="20">
        <v>0</v>
      </c>
      <c r="B1578" s="20">
        <v>1</v>
      </c>
      <c r="C1578" s="21" t="s">
        <v>301</v>
      </c>
      <c r="D1578" s="22" t="s">
        <v>24726</v>
      </c>
      <c r="E1578" s="21" t="s">
        <v>24727</v>
      </c>
      <c r="F1578" s="23">
        <v>1925</v>
      </c>
      <c r="G1578" s="24">
        <v>23100</v>
      </c>
      <c r="H1578" s="25"/>
      <c r="I1578" s="26">
        <v>45559</v>
      </c>
      <c r="J1578" s="27">
        <v>77</v>
      </c>
      <c r="K1578" s="9">
        <v>2</v>
      </c>
      <c r="L1578" s="26">
        <v>45555</v>
      </c>
      <c r="M1578" s="29"/>
      <c r="N1578" s="30" t="s">
        <v>62</v>
      </c>
      <c r="O1578" s="31" t="s">
        <v>52</v>
      </c>
      <c r="P1578" s="32" t="s">
        <v>63</v>
      </c>
      <c r="Q1578" s="66" t="s">
        <v>54</v>
      </c>
      <c r="R1578" s="34" t="s">
        <v>64</v>
      </c>
      <c r="S1578" s="35" t="s">
        <v>24787</v>
      </c>
      <c r="T1578" s="36"/>
      <c r="U1578" s="37" t="s">
        <v>24726</v>
      </c>
      <c r="V1578" s="38" t="s">
        <v>2838</v>
      </c>
      <c r="W1578" s="37" t="s">
        <v>24788</v>
      </c>
      <c r="X1578" s="40">
        <v>1925</v>
      </c>
      <c r="Y1578" s="41">
        <v>24640</v>
      </c>
      <c r="Z1578" s="37" t="s">
        <v>24774</v>
      </c>
      <c r="BH1578" s="85"/>
      <c r="BI1578" s="86"/>
      <c r="BJ1578" s="804"/>
      <c r="BK1578" s="805"/>
      <c r="BL1578" s="687"/>
      <c r="BM1578" s="806"/>
      <c r="BN1578" s="807"/>
      <c r="BO1578" s="808"/>
      <c r="BP1578" s="809"/>
      <c r="BQ1578" s="810"/>
    </row>
    <row r="1579" spans="1:69" ht="45">
      <c r="A1579" s="20">
        <v>1</v>
      </c>
      <c r="B1579" s="20">
        <v>2</v>
      </c>
      <c r="C1579" s="22" t="s">
        <v>33933</v>
      </c>
      <c r="D1579" s="2" t="s">
        <v>24834</v>
      </c>
      <c r="E1579" s="21" t="s">
        <v>24758</v>
      </c>
      <c r="F1579" s="23">
        <v>1700</v>
      </c>
      <c r="G1579" s="24">
        <v>12383</v>
      </c>
      <c r="H1579" s="25"/>
      <c r="I1579" s="26">
        <v>45559</v>
      </c>
      <c r="J1579" s="27" t="s">
        <v>31490</v>
      </c>
      <c r="K1579" s="28">
        <v>3</v>
      </c>
      <c r="L1579" s="26">
        <v>45557</v>
      </c>
      <c r="M1579" s="44" t="s">
        <v>31491</v>
      </c>
      <c r="N1579" s="30" t="s">
        <v>33934</v>
      </c>
      <c r="O1579" s="31" t="s">
        <v>30294</v>
      </c>
      <c r="P1579" s="32" t="s">
        <v>33935</v>
      </c>
      <c r="Q1579" s="66"/>
      <c r="R1579" s="34" t="s">
        <v>33936</v>
      </c>
      <c r="S1579" s="35" t="s">
        <v>31492</v>
      </c>
      <c r="T1579" s="36"/>
      <c r="U1579" s="37" t="s">
        <v>24834</v>
      </c>
      <c r="V1579" s="38" t="s">
        <v>24837</v>
      </c>
      <c r="W1579" s="37" t="s">
        <v>24926</v>
      </c>
      <c r="X1579" s="139">
        <v>1700</v>
      </c>
      <c r="Y1579" s="41">
        <v>13340.15</v>
      </c>
      <c r="Z1579" s="37" t="s">
        <v>24839</v>
      </c>
      <c r="BH1579" s="86"/>
      <c r="BI1579" s="825"/>
      <c r="BJ1579" s="804"/>
      <c r="BK1579" s="805"/>
      <c r="BL1579" s="687"/>
      <c r="BM1579" s="806"/>
      <c r="BN1579" s="807"/>
      <c r="BO1579" s="808"/>
      <c r="BP1579" s="809"/>
      <c r="BQ1579" s="810"/>
    </row>
    <row r="1580" spans="1:69">
      <c r="A1580" s="20">
        <v>0</v>
      </c>
      <c r="B1580" s="20">
        <v>4</v>
      </c>
      <c r="C1580" s="22" t="s">
        <v>145</v>
      </c>
      <c r="D1580" s="22" t="s">
        <v>18970</v>
      </c>
      <c r="E1580" s="21" t="s">
        <v>18971</v>
      </c>
      <c r="F1580" s="23">
        <v>1985</v>
      </c>
      <c r="G1580" s="24">
        <v>23820</v>
      </c>
      <c r="H1580" s="25"/>
      <c r="I1580" s="26">
        <v>45561</v>
      </c>
      <c r="J1580" s="27">
        <v>7</v>
      </c>
      <c r="K1580" s="28">
        <v>3</v>
      </c>
      <c r="L1580" s="26">
        <v>45560</v>
      </c>
      <c r="M1580" s="29"/>
      <c r="N1580" s="30" t="s">
        <v>185</v>
      </c>
      <c r="O1580" s="31" t="s">
        <v>52</v>
      </c>
      <c r="P1580" s="32" t="s">
        <v>186</v>
      </c>
      <c r="Q1580" s="66" t="s">
        <v>54</v>
      </c>
      <c r="R1580" s="34" t="s">
        <v>55</v>
      </c>
      <c r="S1580" s="35" t="s">
        <v>24623</v>
      </c>
      <c r="T1580" s="36"/>
      <c r="U1580" s="37" t="s">
        <v>18970</v>
      </c>
      <c r="V1580" s="38" t="s">
        <v>3664</v>
      </c>
      <c r="W1580" s="39" t="s">
        <v>24912</v>
      </c>
      <c r="X1580" s="40">
        <v>1985</v>
      </c>
      <c r="Y1580" s="41">
        <v>24796.62</v>
      </c>
      <c r="Z1580" s="37" t="s">
        <v>24894</v>
      </c>
      <c r="BH1580" s="86"/>
      <c r="BI1580" s="86"/>
      <c r="BJ1580" s="804"/>
      <c r="BK1580" s="805"/>
      <c r="BL1580" s="687"/>
      <c r="BM1580" s="806"/>
      <c r="BN1580" s="807"/>
      <c r="BO1580" s="808"/>
      <c r="BP1580" s="809"/>
      <c r="BQ1580" s="810"/>
    </row>
    <row r="1581" spans="1:69">
      <c r="A1581" s="20">
        <v>0</v>
      </c>
      <c r="B1581" s="20">
        <v>19</v>
      </c>
      <c r="C1581" s="22" t="s">
        <v>48</v>
      </c>
      <c r="D1581" s="2" t="s">
        <v>24889</v>
      </c>
      <c r="E1581" s="21" t="s">
        <v>24890</v>
      </c>
      <c r="F1581" s="23">
        <v>1980</v>
      </c>
      <c r="G1581" s="24">
        <v>23760</v>
      </c>
      <c r="H1581" s="25" t="s">
        <v>51</v>
      </c>
      <c r="I1581" s="26">
        <v>45561</v>
      </c>
      <c r="J1581" s="27" t="s">
        <v>31493</v>
      </c>
      <c r="K1581" s="28">
        <v>2</v>
      </c>
      <c r="L1581" s="26">
        <v>45560</v>
      </c>
      <c r="M1581" s="44"/>
      <c r="N1581" s="30" t="s">
        <v>169</v>
      </c>
      <c r="O1581" s="31" t="s">
        <v>52</v>
      </c>
      <c r="P1581" s="32" t="s">
        <v>53</v>
      </c>
      <c r="Q1581" s="66" t="s">
        <v>54</v>
      </c>
      <c r="R1581" s="34" t="s">
        <v>55</v>
      </c>
      <c r="S1581" s="35" t="s">
        <v>24913</v>
      </c>
      <c r="T1581" s="36"/>
      <c r="U1581" s="37" t="s">
        <v>24889</v>
      </c>
      <c r="V1581" s="38" t="s">
        <v>3664</v>
      </c>
      <c r="W1581" s="37" t="s">
        <v>24914</v>
      </c>
      <c r="X1581" s="139">
        <v>1980</v>
      </c>
      <c r="Y1581" s="41">
        <v>24948</v>
      </c>
      <c r="Z1581" s="37" t="s">
        <v>24894</v>
      </c>
      <c r="BH1581" s="86"/>
      <c r="BI1581" s="825"/>
      <c r="BJ1581" s="804"/>
      <c r="BK1581" s="805"/>
      <c r="BL1581" s="687"/>
      <c r="BM1581" s="806"/>
      <c r="BN1581" s="807"/>
      <c r="BO1581" s="808"/>
      <c r="BP1581" s="809"/>
      <c r="BQ1581" s="810"/>
    </row>
    <row r="1582" spans="1:69" ht="22.5">
      <c r="A1582" s="20">
        <v>0</v>
      </c>
      <c r="B1582" s="20">
        <v>12</v>
      </c>
      <c r="C1582" s="21" t="s">
        <v>145</v>
      </c>
      <c r="D1582" s="22" t="s">
        <v>188</v>
      </c>
      <c r="E1582" s="21" t="s">
        <v>189</v>
      </c>
      <c r="F1582" s="23">
        <v>1985</v>
      </c>
      <c r="G1582" s="24">
        <v>23820</v>
      </c>
      <c r="H1582" s="25"/>
      <c r="I1582" s="26">
        <v>45561</v>
      </c>
      <c r="J1582" s="27" t="s">
        <v>33937</v>
      </c>
      <c r="K1582" s="28" t="s">
        <v>33938</v>
      </c>
      <c r="L1582" s="26" t="s">
        <v>184</v>
      </c>
      <c r="M1582" s="44" t="s">
        <v>33939</v>
      </c>
      <c r="N1582" s="30" t="s">
        <v>30291</v>
      </c>
      <c r="O1582" s="31" t="s">
        <v>52</v>
      </c>
      <c r="P1582" s="32" t="s">
        <v>186</v>
      </c>
      <c r="Q1582" s="66" t="s">
        <v>31495</v>
      </c>
      <c r="R1582" s="34" t="s">
        <v>55</v>
      </c>
      <c r="S1582" s="35" t="s">
        <v>33940</v>
      </c>
      <c r="T1582" s="36"/>
      <c r="U1582" s="37" t="s">
        <v>188</v>
      </c>
      <c r="V1582" s="38" t="s">
        <v>3664</v>
      </c>
      <c r="W1582" s="37" t="s">
        <v>24915</v>
      </c>
      <c r="X1582" s="40">
        <v>1985</v>
      </c>
      <c r="Y1582" s="41">
        <v>24796.62</v>
      </c>
      <c r="Z1582" s="37" t="s">
        <v>24894</v>
      </c>
      <c r="BH1582" s="85"/>
      <c r="BI1582" s="86"/>
      <c r="BJ1582" s="804"/>
      <c r="BK1582" s="805"/>
      <c r="BL1582" s="687"/>
      <c r="BM1582" s="806"/>
      <c r="BN1582" s="807"/>
      <c r="BO1582" s="808"/>
      <c r="BP1582" s="809"/>
      <c r="BQ1582" s="810"/>
    </row>
    <row r="1583" spans="1:69">
      <c r="A1583" s="20">
        <v>2</v>
      </c>
      <c r="B1583" s="20">
        <v>1</v>
      </c>
      <c r="C1583" s="21" t="s">
        <v>48</v>
      </c>
      <c r="D1583" s="22" t="s">
        <v>24681</v>
      </c>
      <c r="E1583" s="21" t="s">
        <v>24682</v>
      </c>
      <c r="F1583" s="23">
        <v>1980</v>
      </c>
      <c r="G1583" s="24">
        <v>23760</v>
      </c>
      <c r="H1583" s="25" t="s">
        <v>51</v>
      </c>
      <c r="I1583" s="26">
        <v>45562</v>
      </c>
      <c r="J1583" s="27" t="s">
        <v>500</v>
      </c>
      <c r="K1583" s="28">
        <v>3</v>
      </c>
      <c r="L1583" s="26">
        <v>45552</v>
      </c>
      <c r="M1583" s="29"/>
      <c r="N1583" s="30" t="s">
        <v>169</v>
      </c>
      <c r="O1583" s="31" t="s">
        <v>52</v>
      </c>
      <c r="P1583" s="32" t="s">
        <v>53</v>
      </c>
      <c r="Q1583" s="33" t="s">
        <v>54</v>
      </c>
      <c r="R1583" s="34" t="s">
        <v>55</v>
      </c>
      <c r="S1583" s="35" t="s">
        <v>24789</v>
      </c>
      <c r="T1583" s="36"/>
      <c r="U1583" s="37" t="s">
        <v>24681</v>
      </c>
      <c r="V1583" s="38" t="s">
        <v>24814</v>
      </c>
      <c r="W1583" s="39" t="s">
        <v>25017</v>
      </c>
      <c r="X1583" s="40">
        <v>1980</v>
      </c>
      <c r="Y1583" s="41">
        <v>24948</v>
      </c>
      <c r="Z1583" s="37" t="s">
        <v>24955</v>
      </c>
      <c r="BH1583" s="85"/>
      <c r="BI1583" s="86"/>
      <c r="BJ1583" s="804"/>
      <c r="BK1583" s="805"/>
      <c r="BL1583" s="687"/>
      <c r="BM1583" s="806"/>
      <c r="BN1583" s="807"/>
      <c r="BO1583" s="808"/>
      <c r="BP1583" s="809"/>
      <c r="BQ1583" s="810"/>
    </row>
    <row r="1584" spans="1:69">
      <c r="A1584" s="20">
        <v>3</v>
      </c>
      <c r="B1584" s="20">
        <v>2</v>
      </c>
      <c r="C1584" s="22" t="s">
        <v>68</v>
      </c>
      <c r="D1584" s="55" t="s">
        <v>24902</v>
      </c>
      <c r="E1584" s="21" t="s">
        <v>24903</v>
      </c>
      <c r="F1584" s="23">
        <v>1960</v>
      </c>
      <c r="G1584" s="24">
        <v>23520</v>
      </c>
      <c r="H1584" s="25"/>
      <c r="I1584" s="26">
        <v>45562</v>
      </c>
      <c r="J1584" s="27" t="s">
        <v>446</v>
      </c>
      <c r="K1584" s="28">
        <v>1</v>
      </c>
      <c r="L1584" s="26">
        <v>45554</v>
      </c>
      <c r="M1584" s="29"/>
      <c r="N1584" s="30" t="s">
        <v>95</v>
      </c>
      <c r="O1584" s="31" t="s">
        <v>52</v>
      </c>
      <c r="P1584" s="32" t="s">
        <v>83</v>
      </c>
      <c r="Q1584" s="66" t="s">
        <v>84</v>
      </c>
      <c r="R1584" s="34" t="s">
        <v>55</v>
      </c>
      <c r="S1584" s="35" t="s">
        <v>24923</v>
      </c>
      <c r="T1584" s="36"/>
      <c r="U1584" s="37" t="s">
        <v>24902</v>
      </c>
      <c r="V1584" s="38" t="s">
        <v>611</v>
      </c>
      <c r="W1584" s="37" t="s">
        <v>25018</v>
      </c>
      <c r="X1584" s="40">
        <v>1960</v>
      </c>
      <c r="Y1584" s="41">
        <v>24500</v>
      </c>
      <c r="Z1584" s="37" t="s">
        <v>24750</v>
      </c>
      <c r="BH1584" s="86"/>
      <c r="BI1584" s="825"/>
      <c r="BJ1584" s="804"/>
      <c r="BK1584" s="805"/>
      <c r="BL1584" s="687"/>
      <c r="BM1584" s="806"/>
      <c r="BN1584" s="807"/>
      <c r="BO1584" s="808"/>
      <c r="BP1584" s="809"/>
      <c r="BQ1584" s="810"/>
    </row>
    <row r="1585" spans="1:69">
      <c r="A1585" s="20">
        <v>3</v>
      </c>
      <c r="B1585" s="20">
        <v>3</v>
      </c>
      <c r="C1585" s="21" t="s">
        <v>59</v>
      </c>
      <c r="D1585" s="22" t="s">
        <v>33941</v>
      </c>
      <c r="E1585" s="21" t="s">
        <v>33942</v>
      </c>
      <c r="F1585" s="23">
        <v>1925</v>
      </c>
      <c r="G1585" s="24">
        <v>23100</v>
      </c>
      <c r="H1585" s="25"/>
      <c r="I1585" s="26">
        <v>45562</v>
      </c>
      <c r="J1585" s="27" t="s">
        <v>442</v>
      </c>
      <c r="K1585" s="28">
        <v>2</v>
      </c>
      <c r="L1585" s="26">
        <v>45560</v>
      </c>
      <c r="M1585" s="29"/>
      <c r="N1585" s="30" t="s">
        <v>33112</v>
      </c>
      <c r="O1585" s="31" t="s">
        <v>52</v>
      </c>
      <c r="P1585" s="32" t="s">
        <v>6231</v>
      </c>
      <c r="Q1585" s="33" t="s">
        <v>54</v>
      </c>
      <c r="R1585" s="34" t="s">
        <v>31066</v>
      </c>
      <c r="S1585" s="35" t="s">
        <v>33943</v>
      </c>
      <c r="T1585" s="36"/>
      <c r="U1585" s="37" t="s">
        <v>24816</v>
      </c>
      <c r="V1585" s="38" t="s">
        <v>24936</v>
      </c>
      <c r="W1585" s="37" t="s">
        <v>25019</v>
      </c>
      <c r="X1585" s="40">
        <v>1925</v>
      </c>
      <c r="Y1585" s="41">
        <v>24640</v>
      </c>
      <c r="Z1585" s="37" t="s">
        <v>24894</v>
      </c>
      <c r="BH1585" s="85"/>
      <c r="BI1585" s="86"/>
      <c r="BJ1585" s="804"/>
      <c r="BK1585" s="805"/>
      <c r="BL1585" s="687"/>
      <c r="BM1585" s="806"/>
      <c r="BN1585" s="807"/>
      <c r="BO1585" s="808"/>
      <c r="BP1585" s="809"/>
      <c r="BQ1585" s="810"/>
    </row>
    <row r="1586" spans="1:69" ht="22.5">
      <c r="A1586" s="20">
        <v>0</v>
      </c>
      <c r="B1586" s="20">
        <v>24</v>
      </c>
      <c r="C1586" s="21" t="s">
        <v>301</v>
      </c>
      <c r="D1586" s="22" t="s">
        <v>24998</v>
      </c>
      <c r="E1586" s="21" t="s">
        <v>24999</v>
      </c>
      <c r="F1586" s="23">
        <v>1925</v>
      </c>
      <c r="G1586" s="24">
        <v>23100</v>
      </c>
      <c r="H1586" s="25"/>
      <c r="I1586" s="26">
        <v>45567</v>
      </c>
      <c r="J1586" s="27" t="s">
        <v>1926</v>
      </c>
      <c r="K1586" s="28">
        <v>2</v>
      </c>
      <c r="L1586" s="26">
        <v>45562</v>
      </c>
      <c r="M1586" s="29"/>
      <c r="N1586" s="30" t="s">
        <v>62</v>
      </c>
      <c r="O1586" s="31" t="s">
        <v>52</v>
      </c>
      <c r="P1586" s="32" t="s">
        <v>63</v>
      </c>
      <c r="Q1586" s="66" t="s">
        <v>54</v>
      </c>
      <c r="R1586" s="34" t="s">
        <v>64</v>
      </c>
      <c r="S1586" s="35" t="s">
        <v>25002</v>
      </c>
      <c r="T1586" s="36"/>
      <c r="U1586" s="37" t="s">
        <v>24998</v>
      </c>
      <c r="V1586" s="38" t="s">
        <v>15166</v>
      </c>
      <c r="W1586" s="39" t="s">
        <v>25003</v>
      </c>
      <c r="X1586" s="40">
        <v>1925</v>
      </c>
      <c r="Y1586" s="41">
        <v>24640</v>
      </c>
      <c r="Z1586" s="37" t="s">
        <v>24965</v>
      </c>
      <c r="BH1586" s="85"/>
      <c r="BI1586" s="86"/>
      <c r="BJ1586" s="804"/>
      <c r="BK1586" s="805"/>
      <c r="BL1586" s="687"/>
      <c r="BM1586" s="806"/>
      <c r="BN1586" s="807"/>
      <c r="BO1586" s="808"/>
      <c r="BP1586" s="809"/>
      <c r="BQ1586" s="810"/>
    </row>
    <row r="1587" spans="1:69">
      <c r="A1587" s="20">
        <v>1</v>
      </c>
      <c r="B1587" s="20">
        <v>2</v>
      </c>
      <c r="C1587" s="21" t="s">
        <v>68</v>
      </c>
      <c r="D1587" s="22" t="s">
        <v>33944</v>
      </c>
      <c r="E1587" s="21" t="s">
        <v>31496</v>
      </c>
      <c r="F1587" s="23">
        <v>2300</v>
      </c>
      <c r="G1587" s="24">
        <v>23000</v>
      </c>
      <c r="H1587" s="25"/>
      <c r="I1587" s="26">
        <v>45569</v>
      </c>
      <c r="J1587" s="27" t="s">
        <v>524</v>
      </c>
      <c r="K1587" s="28">
        <v>4</v>
      </c>
      <c r="L1587" s="26">
        <v>45562</v>
      </c>
      <c r="M1587" s="29"/>
      <c r="N1587" s="30" t="s">
        <v>33945</v>
      </c>
      <c r="O1587" s="31" t="s">
        <v>52</v>
      </c>
      <c r="P1587" s="32" t="s">
        <v>31439</v>
      </c>
      <c r="Q1587" s="66" t="s">
        <v>84</v>
      </c>
      <c r="R1587" s="34" t="s">
        <v>33946</v>
      </c>
      <c r="S1587" s="35" t="s">
        <v>31497</v>
      </c>
      <c r="T1587" s="36"/>
      <c r="U1587" s="37" t="s">
        <v>24765</v>
      </c>
      <c r="V1587" s="38" t="s">
        <v>4764</v>
      </c>
      <c r="W1587" s="39" t="s">
        <v>25007</v>
      </c>
      <c r="X1587" s="40">
        <v>2300</v>
      </c>
      <c r="Y1587" s="41">
        <v>23805</v>
      </c>
      <c r="Z1587" s="37" t="s">
        <v>25008</v>
      </c>
      <c r="BH1587" s="85"/>
      <c r="BI1587" s="86"/>
      <c r="BJ1587" s="804"/>
      <c r="BK1587" s="805"/>
      <c r="BL1587" s="687"/>
      <c r="BM1587" s="806"/>
      <c r="BN1587" s="807"/>
      <c r="BO1587" s="808"/>
      <c r="BP1587" s="809"/>
      <c r="BQ1587" s="810"/>
    </row>
    <row r="1588" spans="1:69">
      <c r="A1588" s="20">
        <v>1</v>
      </c>
      <c r="B1588" s="20">
        <v>3</v>
      </c>
      <c r="C1588" s="21" t="s">
        <v>68</v>
      </c>
      <c r="D1588" s="22" t="s">
        <v>24669</v>
      </c>
      <c r="E1588" s="21" t="s">
        <v>24670</v>
      </c>
      <c r="F1588" s="23">
        <v>1915</v>
      </c>
      <c r="G1588" s="24">
        <v>22980</v>
      </c>
      <c r="H1588" s="25"/>
      <c r="I1588" s="26">
        <v>45569</v>
      </c>
      <c r="J1588" s="27" t="s">
        <v>464</v>
      </c>
      <c r="K1588" s="28">
        <v>2</v>
      </c>
      <c r="L1588" s="26" t="s">
        <v>184</v>
      </c>
      <c r="M1588" s="29" t="s">
        <v>157</v>
      </c>
      <c r="N1588" s="30" t="s">
        <v>152</v>
      </c>
      <c r="O1588" s="31" t="s">
        <v>52</v>
      </c>
      <c r="P1588" s="32" t="s">
        <v>74</v>
      </c>
      <c r="Q1588" s="33" t="s">
        <v>54</v>
      </c>
      <c r="R1588" s="34" t="s">
        <v>55</v>
      </c>
      <c r="S1588" s="35" t="s">
        <v>24790</v>
      </c>
      <c r="T1588" s="36"/>
      <c r="U1588" s="37" t="s">
        <v>24669</v>
      </c>
      <c r="V1588" s="38" t="s">
        <v>24663</v>
      </c>
      <c r="W1588" s="37" t="s">
        <v>25197</v>
      </c>
      <c r="X1588" s="40">
        <v>1915</v>
      </c>
      <c r="Y1588" s="41">
        <v>24043.43</v>
      </c>
      <c r="Z1588" s="37" t="s">
        <v>33947</v>
      </c>
      <c r="BH1588" s="85"/>
      <c r="BI1588" s="86"/>
      <c r="BJ1588" s="804"/>
      <c r="BK1588" s="805"/>
      <c r="BL1588" s="687"/>
      <c r="BM1588" s="806"/>
      <c r="BN1588" s="807"/>
      <c r="BO1588" s="808"/>
      <c r="BP1588" s="809"/>
      <c r="BQ1588" s="810"/>
    </row>
    <row r="1589" spans="1:69" ht="22.5">
      <c r="A1589" s="20">
        <v>2</v>
      </c>
      <c r="B1589" s="20">
        <v>4</v>
      </c>
      <c r="C1589" s="21" t="s">
        <v>589</v>
      </c>
      <c r="D1589" s="22" t="s">
        <v>18695</v>
      </c>
      <c r="E1589" s="21" t="s">
        <v>18696</v>
      </c>
      <c r="F1589" s="23">
        <v>1535</v>
      </c>
      <c r="G1589" s="24">
        <v>23025</v>
      </c>
      <c r="H1589" s="25"/>
      <c r="I1589" s="26">
        <v>45569</v>
      </c>
      <c r="J1589" s="27">
        <v>72</v>
      </c>
      <c r="K1589" s="28">
        <v>3</v>
      </c>
      <c r="L1589" s="26">
        <v>45566</v>
      </c>
      <c r="M1589" s="29"/>
      <c r="N1589" s="30" t="s">
        <v>288</v>
      </c>
      <c r="O1589" s="31" t="s">
        <v>52</v>
      </c>
      <c r="P1589" s="32" t="s">
        <v>4417</v>
      </c>
      <c r="Q1589" s="66"/>
      <c r="R1589" s="34" t="s">
        <v>55</v>
      </c>
      <c r="S1589" s="35" t="s">
        <v>18697</v>
      </c>
      <c r="T1589" s="36"/>
      <c r="U1589" s="37" t="s">
        <v>18695</v>
      </c>
      <c r="V1589" s="38" t="s">
        <v>24663</v>
      </c>
      <c r="W1589" s="37" t="s">
        <v>25198</v>
      </c>
      <c r="X1589" s="40">
        <v>1535</v>
      </c>
      <c r="Y1589" s="41">
        <v>23641.86</v>
      </c>
      <c r="Z1589" s="37" t="s">
        <v>33947</v>
      </c>
      <c r="BH1589" s="85"/>
      <c r="BI1589" s="86"/>
      <c r="BJ1589" s="804"/>
      <c r="BK1589" s="805"/>
      <c r="BL1589" s="687"/>
      <c r="BM1589" s="806"/>
      <c r="BN1589" s="807"/>
      <c r="BO1589" s="808"/>
      <c r="BP1589" s="809"/>
      <c r="BQ1589" s="810"/>
    </row>
    <row r="1590" spans="1:69" ht="22.5">
      <c r="A1590" s="20">
        <v>4</v>
      </c>
      <c r="B1590" s="20">
        <v>5</v>
      </c>
      <c r="C1590" s="21" t="s">
        <v>145</v>
      </c>
      <c r="D1590" s="22" t="s">
        <v>190</v>
      </c>
      <c r="E1590" s="21" t="s">
        <v>191</v>
      </c>
      <c r="F1590" s="23">
        <v>1913</v>
      </c>
      <c r="G1590" s="24">
        <v>22956</v>
      </c>
      <c r="H1590" s="25"/>
      <c r="I1590" s="26">
        <v>45569</v>
      </c>
      <c r="J1590" s="27" t="s">
        <v>31498</v>
      </c>
      <c r="K1590" s="28" t="s">
        <v>31494</v>
      </c>
      <c r="L1590" s="26" t="s">
        <v>184</v>
      </c>
      <c r="M1590" s="44" t="s">
        <v>31499</v>
      </c>
      <c r="N1590" s="30" t="s">
        <v>169</v>
      </c>
      <c r="O1590" s="31" t="s">
        <v>52</v>
      </c>
      <c r="P1590" s="32" t="s">
        <v>33223</v>
      </c>
      <c r="Q1590" s="33" t="s">
        <v>54</v>
      </c>
      <c r="R1590" s="34" t="s">
        <v>55</v>
      </c>
      <c r="S1590" s="35" t="s">
        <v>192</v>
      </c>
      <c r="T1590" s="36"/>
      <c r="U1590" s="37" t="s">
        <v>190</v>
      </c>
      <c r="V1590" s="38" t="s">
        <v>24663</v>
      </c>
      <c r="W1590" s="37" t="s">
        <v>25199</v>
      </c>
      <c r="X1590" s="40">
        <v>1913</v>
      </c>
      <c r="Y1590" s="41">
        <v>24471.096000000001</v>
      </c>
      <c r="Z1590" s="37" t="s">
        <v>33948</v>
      </c>
      <c r="BH1590" s="85"/>
      <c r="BI1590" s="86"/>
      <c r="BJ1590" s="804"/>
      <c r="BK1590" s="805"/>
      <c r="BL1590" s="687"/>
      <c r="BM1590" s="806"/>
      <c r="BN1590" s="807"/>
      <c r="BO1590" s="808"/>
      <c r="BP1590" s="809"/>
      <c r="BQ1590" s="810"/>
    </row>
    <row r="1591" spans="1:69" ht="22.5">
      <c r="A1591" s="20">
        <v>5</v>
      </c>
      <c r="B1591" s="20">
        <v>3</v>
      </c>
      <c r="C1591" s="21" t="s">
        <v>68</v>
      </c>
      <c r="D1591" s="22" t="s">
        <v>24982</v>
      </c>
      <c r="E1591" s="21" t="s">
        <v>24983</v>
      </c>
      <c r="F1591" s="23">
        <v>975</v>
      </c>
      <c r="G1591" s="24">
        <v>11700</v>
      </c>
      <c r="H1591" s="25"/>
      <c r="I1591" s="26">
        <v>45572</v>
      </c>
      <c r="J1591" s="27" t="s">
        <v>3169</v>
      </c>
      <c r="K1591" s="28">
        <v>4</v>
      </c>
      <c r="L1591" s="26">
        <v>45561</v>
      </c>
      <c r="M1591" s="29"/>
      <c r="N1591" s="30" t="s">
        <v>2515</v>
      </c>
      <c r="O1591" s="31" t="s">
        <v>52</v>
      </c>
      <c r="P1591" s="32" t="s">
        <v>25004</v>
      </c>
      <c r="Q1591" s="66" t="s">
        <v>54</v>
      </c>
      <c r="R1591" s="34" t="s">
        <v>64</v>
      </c>
      <c r="S1591" s="35" t="s">
        <v>25005</v>
      </c>
      <c r="T1591" s="36"/>
      <c r="U1591" s="37" t="s">
        <v>24982</v>
      </c>
      <c r="V1591" s="38" t="s">
        <v>3937</v>
      </c>
      <c r="W1591" s="37" t="s">
        <v>25006</v>
      </c>
      <c r="X1591" s="40">
        <v>975</v>
      </c>
      <c r="Y1591" s="41">
        <v>12382.5</v>
      </c>
      <c r="Z1591" s="37" t="s">
        <v>33949</v>
      </c>
      <c r="BH1591" s="85"/>
      <c r="BI1591" s="86"/>
      <c r="BJ1591" s="804"/>
      <c r="BK1591" s="805"/>
      <c r="BL1591" s="687"/>
      <c r="BM1591" s="806"/>
      <c r="BN1591" s="807"/>
      <c r="BO1591" s="808"/>
      <c r="BP1591" s="809"/>
      <c r="BQ1591" s="810"/>
    </row>
    <row r="1592" spans="1:69">
      <c r="A1592" s="20">
        <v>0</v>
      </c>
      <c r="B1592" s="20">
        <v>3</v>
      </c>
      <c r="C1592" s="21" t="s">
        <v>301</v>
      </c>
      <c r="D1592" s="22" t="s">
        <v>24978</v>
      </c>
      <c r="E1592" s="21" t="s">
        <v>24979</v>
      </c>
      <c r="F1592" s="23">
        <v>1925</v>
      </c>
      <c r="G1592" s="24">
        <v>23100</v>
      </c>
      <c r="H1592" s="25"/>
      <c r="I1592" s="26">
        <v>45575</v>
      </c>
      <c r="J1592" s="27">
        <v>190</v>
      </c>
      <c r="K1592" s="28">
        <v>3</v>
      </c>
      <c r="L1592" s="26">
        <v>45566</v>
      </c>
      <c r="M1592" s="44"/>
      <c r="N1592" s="30" t="s">
        <v>62</v>
      </c>
      <c r="O1592" s="31" t="s">
        <v>52</v>
      </c>
      <c r="P1592" s="32" t="s">
        <v>63</v>
      </c>
      <c r="Q1592" s="66" t="s">
        <v>54</v>
      </c>
      <c r="R1592" s="34" t="s">
        <v>64</v>
      </c>
      <c r="S1592" s="35" t="s">
        <v>25009</v>
      </c>
      <c r="T1592" s="36"/>
      <c r="U1592" s="37" t="s">
        <v>24978</v>
      </c>
      <c r="V1592" s="38" t="s">
        <v>4199</v>
      </c>
      <c r="W1592" s="37" t="s">
        <v>25172</v>
      </c>
      <c r="X1592" s="40">
        <v>1925</v>
      </c>
      <c r="Y1592" s="41">
        <v>24640</v>
      </c>
      <c r="Z1592" s="37" t="s">
        <v>25124</v>
      </c>
      <c r="BH1592" s="85"/>
      <c r="BI1592" s="86"/>
      <c r="BJ1592" s="804"/>
      <c r="BK1592" s="805"/>
      <c r="BL1592" s="687"/>
      <c r="BM1592" s="806"/>
      <c r="BN1592" s="807"/>
      <c r="BO1592" s="808"/>
      <c r="BP1592" s="809"/>
      <c r="BQ1592" s="810"/>
    </row>
    <row r="1593" spans="1:69">
      <c r="A1593" s="20">
        <v>0</v>
      </c>
      <c r="B1593" s="20">
        <v>4</v>
      </c>
      <c r="C1593" s="2" t="s">
        <v>301</v>
      </c>
      <c r="D1593" s="2" t="s">
        <v>24980</v>
      </c>
      <c r="E1593" s="21" t="s">
        <v>24981</v>
      </c>
      <c r="F1593" s="4">
        <v>1925</v>
      </c>
      <c r="G1593" s="5">
        <v>23100</v>
      </c>
      <c r="H1593" s="25"/>
      <c r="I1593" s="26">
        <v>45575</v>
      </c>
      <c r="J1593" s="27" t="s">
        <v>472</v>
      </c>
      <c r="K1593" s="28">
        <v>2</v>
      </c>
      <c r="L1593" s="26">
        <v>45567</v>
      </c>
      <c r="M1593" s="29"/>
      <c r="N1593" s="30" t="s">
        <v>604</v>
      </c>
      <c r="O1593" s="31" t="s">
        <v>52</v>
      </c>
      <c r="P1593" s="32" t="s">
        <v>63</v>
      </c>
      <c r="Q1593" s="66" t="s">
        <v>54</v>
      </c>
      <c r="R1593" s="34" t="s">
        <v>64</v>
      </c>
      <c r="S1593" s="35" t="s">
        <v>25010</v>
      </c>
      <c r="T1593" s="36"/>
      <c r="U1593" s="37" t="s">
        <v>24980</v>
      </c>
      <c r="V1593" s="38" t="s">
        <v>33950</v>
      </c>
      <c r="W1593" s="39" t="s">
        <v>25173</v>
      </c>
      <c r="X1593" s="40">
        <v>1925</v>
      </c>
      <c r="Y1593" s="41">
        <v>24640</v>
      </c>
      <c r="Z1593" s="37" t="s">
        <v>25039</v>
      </c>
      <c r="BH1593" s="825"/>
      <c r="BI1593" s="825"/>
      <c r="BJ1593" s="796"/>
      <c r="BK1593" s="805"/>
      <c r="BL1593" s="687"/>
      <c r="BM1593" s="806"/>
      <c r="BN1593" s="807"/>
      <c r="BO1593" s="808"/>
      <c r="BP1593" s="809"/>
      <c r="BQ1593" s="810"/>
    </row>
    <row r="1594" spans="1:69">
      <c r="A1594" s="20">
        <v>0</v>
      </c>
      <c r="B1594" s="20">
        <v>3</v>
      </c>
      <c r="C1594" s="21" t="s">
        <v>78</v>
      </c>
      <c r="D1594" s="22" t="s">
        <v>25042</v>
      </c>
      <c r="E1594" s="21" t="s">
        <v>25043</v>
      </c>
      <c r="F1594" s="23">
        <v>1941</v>
      </c>
      <c r="G1594" s="5">
        <v>23292</v>
      </c>
      <c r="H1594" s="25"/>
      <c r="I1594" s="7">
        <v>45575</v>
      </c>
      <c r="J1594" s="43" t="s">
        <v>476</v>
      </c>
      <c r="K1594" s="28">
        <v>2</v>
      </c>
      <c r="L1594" s="26">
        <v>45571</v>
      </c>
      <c r="M1594" s="29"/>
      <c r="N1594" s="30" t="s">
        <v>73</v>
      </c>
      <c r="O1594" s="31" t="s">
        <v>52</v>
      </c>
      <c r="P1594" s="32" t="s">
        <v>74</v>
      </c>
      <c r="Q1594" s="66" t="s">
        <v>54</v>
      </c>
      <c r="R1594" s="34" t="s">
        <v>55</v>
      </c>
      <c r="S1594" s="35" t="s">
        <v>25174</v>
      </c>
      <c r="T1594" s="36"/>
      <c r="U1594" s="37" t="s">
        <v>33951</v>
      </c>
      <c r="V1594" s="38" t="s">
        <v>25144</v>
      </c>
      <c r="W1594" s="39" t="s">
        <v>25147</v>
      </c>
      <c r="X1594" s="40">
        <v>1941</v>
      </c>
      <c r="Y1594" s="41">
        <v>24071.200000000001</v>
      </c>
      <c r="Z1594" s="37" t="s">
        <v>25123</v>
      </c>
      <c r="BH1594" s="85"/>
      <c r="BI1594" s="86"/>
      <c r="BJ1594" s="804"/>
      <c r="BK1594" s="805"/>
      <c r="BL1594" s="688"/>
      <c r="BM1594" s="806"/>
      <c r="BN1594" s="807"/>
      <c r="BO1594" s="808"/>
      <c r="BP1594" s="809"/>
      <c r="BQ1594" s="810"/>
    </row>
    <row r="1595" spans="1:69">
      <c r="A1595" s="20">
        <v>0</v>
      </c>
      <c r="B1595" s="20">
        <v>7</v>
      </c>
      <c r="C1595" s="22" t="s">
        <v>68</v>
      </c>
      <c r="D1595" s="2" t="s">
        <v>24949</v>
      </c>
      <c r="E1595" s="21" t="s">
        <v>24950</v>
      </c>
      <c r="F1595" s="23">
        <v>1928</v>
      </c>
      <c r="G1595" s="24">
        <f>F1595*12</f>
        <v>23136</v>
      </c>
      <c r="H1595" s="25"/>
      <c r="I1595" s="26">
        <v>45575</v>
      </c>
      <c r="J1595" s="27">
        <v>30</v>
      </c>
      <c r="K1595" s="28">
        <v>2</v>
      </c>
      <c r="L1595" s="26">
        <v>45573</v>
      </c>
      <c r="M1595" s="44" t="s">
        <v>157</v>
      </c>
      <c r="N1595" s="30" t="s">
        <v>73</v>
      </c>
      <c r="O1595" s="31" t="s">
        <v>52</v>
      </c>
      <c r="P1595" s="32" t="s">
        <v>74</v>
      </c>
      <c r="Q1595" s="66" t="s">
        <v>54</v>
      </c>
      <c r="R1595" s="34" t="s">
        <v>55</v>
      </c>
      <c r="S1595" s="35" t="s">
        <v>25013</v>
      </c>
      <c r="T1595" s="36"/>
      <c r="U1595" s="37" t="s">
        <v>33952</v>
      </c>
      <c r="V1595" s="38" t="s">
        <v>33953</v>
      </c>
      <c r="W1595" s="37" t="s">
        <v>25152</v>
      </c>
      <c r="X1595" s="139">
        <v>1928</v>
      </c>
      <c r="Y1595" s="41">
        <v>24206.65</v>
      </c>
      <c r="Z1595" s="37" t="s">
        <v>25123</v>
      </c>
      <c r="BH1595" s="86"/>
      <c r="BI1595" s="825"/>
      <c r="BJ1595" s="804"/>
      <c r="BK1595" s="805"/>
      <c r="BL1595" s="687"/>
      <c r="BM1595" s="806"/>
      <c r="BN1595" s="807"/>
      <c r="BO1595" s="808"/>
      <c r="BP1595" s="809"/>
      <c r="BQ1595" s="810"/>
    </row>
    <row r="1596" spans="1:69">
      <c r="A1596" s="20">
        <v>0</v>
      </c>
      <c r="B1596" s="20">
        <v>4</v>
      </c>
      <c r="C1596" s="22" t="s">
        <v>48</v>
      </c>
      <c r="D1596" s="2" t="s">
        <v>24984</v>
      </c>
      <c r="E1596" s="21" t="s">
        <v>24985</v>
      </c>
      <c r="F1596" s="23">
        <v>1980</v>
      </c>
      <c r="G1596" s="24">
        <v>23760</v>
      </c>
      <c r="H1596" s="25" t="s">
        <v>168</v>
      </c>
      <c r="I1596" s="26">
        <v>45575</v>
      </c>
      <c r="J1596" s="27">
        <v>88</v>
      </c>
      <c r="K1596" s="28">
        <v>4</v>
      </c>
      <c r="L1596" s="26">
        <v>45573</v>
      </c>
      <c r="M1596" s="29"/>
      <c r="N1596" s="30" t="s">
        <v>169</v>
      </c>
      <c r="O1596" s="31" t="s">
        <v>52</v>
      </c>
      <c r="P1596" s="32" t="s">
        <v>53</v>
      </c>
      <c r="Q1596" s="66" t="s">
        <v>54</v>
      </c>
      <c r="R1596" s="34" t="s">
        <v>55</v>
      </c>
      <c r="S1596" s="35" t="s">
        <v>25015</v>
      </c>
      <c r="T1596" s="36"/>
      <c r="U1596" s="37" t="s">
        <v>33954</v>
      </c>
      <c r="V1596" s="38" t="s">
        <v>33953</v>
      </c>
      <c r="W1596" s="37" t="s">
        <v>33955</v>
      </c>
      <c r="X1596" s="40">
        <v>1980</v>
      </c>
      <c r="Y1596" s="41">
        <v>24948</v>
      </c>
      <c r="Z1596" s="37" t="s">
        <v>33956</v>
      </c>
      <c r="BH1596" s="86"/>
      <c r="BI1596" s="825"/>
      <c r="BJ1596" s="804"/>
      <c r="BK1596" s="805"/>
      <c r="BL1596" s="687"/>
      <c r="BM1596" s="806"/>
      <c r="BN1596" s="807"/>
      <c r="BO1596" s="808"/>
      <c r="BP1596" s="809"/>
      <c r="BQ1596" s="810"/>
    </row>
    <row r="1597" spans="1:69">
      <c r="A1597" s="20">
        <v>4</v>
      </c>
      <c r="B1597" s="20">
        <v>1</v>
      </c>
      <c r="C1597" s="21" t="s">
        <v>68</v>
      </c>
      <c r="D1597" s="22" t="s">
        <v>24883</v>
      </c>
      <c r="E1597" s="21" t="s">
        <v>24884</v>
      </c>
      <c r="F1597" s="23">
        <v>1866</v>
      </c>
      <c r="G1597" s="24">
        <v>22392</v>
      </c>
      <c r="H1597" s="6"/>
      <c r="I1597" s="26">
        <v>45576</v>
      </c>
      <c r="J1597" s="27" t="s">
        <v>483</v>
      </c>
      <c r="K1597" s="28">
        <v>3</v>
      </c>
      <c r="L1597" s="26">
        <v>45573</v>
      </c>
      <c r="M1597" s="29" t="s">
        <v>136</v>
      </c>
      <c r="N1597" s="30" t="s">
        <v>73</v>
      </c>
      <c r="O1597" s="31" t="s">
        <v>52</v>
      </c>
      <c r="P1597" s="32" t="s">
        <v>74</v>
      </c>
      <c r="Q1597" s="66" t="s">
        <v>54</v>
      </c>
      <c r="R1597" s="34" t="s">
        <v>55</v>
      </c>
      <c r="S1597" s="35" t="s">
        <v>24917</v>
      </c>
      <c r="T1597" s="36"/>
      <c r="U1597" s="37" t="s">
        <v>25154</v>
      </c>
      <c r="V1597" s="38" t="s">
        <v>33953</v>
      </c>
      <c r="W1597" s="37" t="s">
        <v>33957</v>
      </c>
      <c r="X1597" s="40">
        <v>1866</v>
      </c>
      <c r="Y1597" s="41">
        <v>23428.29</v>
      </c>
      <c r="Z1597" s="37" t="s">
        <v>25123</v>
      </c>
      <c r="BH1597" s="85"/>
      <c r="BI1597" s="86"/>
      <c r="BJ1597" s="804"/>
      <c r="BK1597" s="797"/>
      <c r="BL1597" s="687"/>
      <c r="BM1597" s="806"/>
      <c r="BN1597" s="807"/>
      <c r="BO1597" s="808"/>
      <c r="BP1597" s="809"/>
      <c r="BQ1597" s="810"/>
    </row>
    <row r="1598" spans="1:69">
      <c r="A1598" s="20">
        <v>4</v>
      </c>
      <c r="B1598" s="20">
        <v>2</v>
      </c>
      <c r="C1598" s="22" t="s">
        <v>68</v>
      </c>
      <c r="D1598" s="22" t="s">
        <v>25169</v>
      </c>
      <c r="E1598" s="21" t="s">
        <v>24952</v>
      </c>
      <c r="F1598" s="23">
        <v>1958</v>
      </c>
      <c r="G1598" s="24">
        <v>23496</v>
      </c>
      <c r="H1598" s="25"/>
      <c r="I1598" s="26">
        <v>45576</v>
      </c>
      <c r="J1598" s="27" t="s">
        <v>492</v>
      </c>
      <c r="K1598" s="28">
        <v>3</v>
      </c>
      <c r="L1598" s="26">
        <v>45573</v>
      </c>
      <c r="M1598" s="29" t="s">
        <v>72</v>
      </c>
      <c r="N1598" s="30" t="s">
        <v>152</v>
      </c>
      <c r="O1598" s="31" t="s">
        <v>52</v>
      </c>
      <c r="P1598" s="32" t="s">
        <v>74</v>
      </c>
      <c r="Q1598" s="66" t="s">
        <v>54</v>
      </c>
      <c r="R1598" s="34" t="s">
        <v>55</v>
      </c>
      <c r="S1598" s="35" t="s">
        <v>25014</v>
      </c>
      <c r="T1598" s="36"/>
      <c r="U1598" s="37" t="s">
        <v>33958</v>
      </c>
      <c r="V1598" s="38" t="s">
        <v>25144</v>
      </c>
      <c r="W1598" s="37" t="s">
        <v>33959</v>
      </c>
      <c r="X1598" s="40">
        <v>1958</v>
      </c>
      <c r="Y1598" s="41">
        <v>24728.78</v>
      </c>
      <c r="Z1598" s="37" t="s">
        <v>33956</v>
      </c>
      <c r="BH1598" s="86"/>
      <c r="BI1598" s="86"/>
      <c r="BJ1598" s="804"/>
      <c r="BK1598" s="805"/>
      <c r="BL1598" s="687"/>
      <c r="BM1598" s="806"/>
      <c r="BN1598" s="807"/>
      <c r="BO1598" s="808"/>
      <c r="BP1598" s="809"/>
      <c r="BQ1598" s="810"/>
    </row>
    <row r="1599" spans="1:69">
      <c r="A1599" s="20">
        <v>4</v>
      </c>
      <c r="B1599" s="20">
        <v>3</v>
      </c>
      <c r="C1599" s="21" t="s">
        <v>68</v>
      </c>
      <c r="D1599" s="22" t="s">
        <v>24885</v>
      </c>
      <c r="E1599" s="21" t="s">
        <v>24886</v>
      </c>
      <c r="F1599" s="23">
        <v>1958</v>
      </c>
      <c r="G1599" s="24">
        <v>23496</v>
      </c>
      <c r="H1599" s="25"/>
      <c r="I1599" s="26">
        <v>45576</v>
      </c>
      <c r="J1599" s="27" t="s">
        <v>504</v>
      </c>
      <c r="K1599" s="9">
        <v>4</v>
      </c>
      <c r="L1599" s="26">
        <v>45573</v>
      </c>
      <c r="M1599" s="29" t="s">
        <v>72</v>
      </c>
      <c r="N1599" s="30" t="s">
        <v>73</v>
      </c>
      <c r="O1599" s="31" t="s">
        <v>52</v>
      </c>
      <c r="P1599" s="32" t="s">
        <v>74</v>
      </c>
      <c r="Q1599" s="66" t="s">
        <v>54</v>
      </c>
      <c r="R1599" s="34" t="s">
        <v>55</v>
      </c>
      <c r="S1599" s="35" t="s">
        <v>24918</v>
      </c>
      <c r="T1599" s="36"/>
      <c r="U1599" s="37" t="s">
        <v>33960</v>
      </c>
      <c r="V1599" s="38" t="s">
        <v>33953</v>
      </c>
      <c r="W1599" s="37" t="s">
        <v>25153</v>
      </c>
      <c r="X1599" s="40">
        <v>1958</v>
      </c>
      <c r="Y1599" s="41">
        <v>24486.76</v>
      </c>
      <c r="Z1599" s="37" t="s">
        <v>25123</v>
      </c>
      <c r="BH1599" s="85"/>
      <c r="BI1599" s="86"/>
      <c r="BJ1599" s="804"/>
      <c r="BK1599" s="805"/>
      <c r="BL1599" s="687"/>
      <c r="BM1599" s="806"/>
      <c r="BN1599" s="807"/>
      <c r="BO1599" s="808"/>
      <c r="BP1599" s="809"/>
      <c r="BQ1599" s="810"/>
    </row>
    <row r="1600" spans="1:69">
      <c r="A1600" s="20">
        <v>4</v>
      </c>
      <c r="B1600" s="20">
        <v>4</v>
      </c>
      <c r="C1600" s="21" t="s">
        <v>103</v>
      </c>
      <c r="D1600" s="22" t="s">
        <v>9330</v>
      </c>
      <c r="E1600" s="21" t="s">
        <v>9331</v>
      </c>
      <c r="F1600" s="23">
        <v>1960</v>
      </c>
      <c r="G1600" s="24">
        <v>23520</v>
      </c>
      <c r="H1600" s="25"/>
      <c r="I1600" s="26">
        <v>45576</v>
      </c>
      <c r="J1600" s="27">
        <v>18</v>
      </c>
      <c r="K1600" s="28">
        <v>4</v>
      </c>
      <c r="L1600" s="26">
        <v>45579</v>
      </c>
      <c r="M1600" s="29"/>
      <c r="N1600" s="30" t="s">
        <v>82</v>
      </c>
      <c r="O1600" s="31" t="s">
        <v>52</v>
      </c>
      <c r="P1600" s="32" t="s">
        <v>83</v>
      </c>
      <c r="Q1600" s="66" t="s">
        <v>84</v>
      </c>
      <c r="R1600" s="34" t="s">
        <v>55</v>
      </c>
      <c r="S1600" s="35" t="s">
        <v>18694</v>
      </c>
      <c r="T1600" s="36"/>
      <c r="U1600" s="37" t="s">
        <v>25130</v>
      </c>
      <c r="V1600" s="38" t="s">
        <v>33961</v>
      </c>
      <c r="W1600" s="37" t="s">
        <v>25131</v>
      </c>
      <c r="X1600" s="40">
        <v>1960</v>
      </c>
      <c r="Y1600" s="41">
        <v>24500</v>
      </c>
      <c r="Z1600" s="37" t="s">
        <v>33956</v>
      </c>
      <c r="BH1600" s="85"/>
      <c r="BI1600" s="86"/>
      <c r="BJ1600" s="804"/>
      <c r="BK1600" s="805"/>
      <c r="BL1600" s="687"/>
      <c r="BM1600" s="806"/>
      <c r="BN1600" s="807"/>
      <c r="BO1600" s="808"/>
      <c r="BP1600" s="809"/>
      <c r="BQ1600" s="810"/>
    </row>
    <row r="1601" spans="1:69">
      <c r="A1601" s="20">
        <v>0</v>
      </c>
      <c r="B1601" s="20">
        <v>1</v>
      </c>
      <c r="C1601" s="21" t="s">
        <v>68</v>
      </c>
      <c r="D1601" s="22" t="s">
        <v>24910</v>
      </c>
      <c r="E1601" s="21" t="s">
        <v>24911</v>
      </c>
      <c r="F1601" s="23">
        <v>1917</v>
      </c>
      <c r="G1601" s="24">
        <v>23004</v>
      </c>
      <c r="H1601" s="25"/>
      <c r="I1601" s="26">
        <v>45579</v>
      </c>
      <c r="J1601" s="27" t="s">
        <v>548</v>
      </c>
      <c r="K1601" s="28">
        <v>2</v>
      </c>
      <c r="L1601" s="26">
        <v>45575</v>
      </c>
      <c r="M1601" s="29"/>
      <c r="N1601" s="30" t="s">
        <v>95</v>
      </c>
      <c r="O1601" s="31" t="s">
        <v>52</v>
      </c>
      <c r="P1601" s="32" t="s">
        <v>83</v>
      </c>
      <c r="Q1601" s="66" t="s">
        <v>84</v>
      </c>
      <c r="R1601" s="34" t="s">
        <v>55</v>
      </c>
      <c r="S1601" s="35" t="s">
        <v>24919</v>
      </c>
      <c r="T1601" s="36"/>
      <c r="U1601" s="37" t="s">
        <v>25177</v>
      </c>
      <c r="V1601" s="38" t="s">
        <v>33962</v>
      </c>
      <c r="W1601" s="37" t="s">
        <v>25179</v>
      </c>
      <c r="X1601" s="40">
        <v>1917</v>
      </c>
      <c r="Y1601" s="41">
        <v>23962.5</v>
      </c>
      <c r="Z1601" s="37" t="s">
        <v>25180</v>
      </c>
      <c r="BH1601" s="85"/>
      <c r="BI1601" s="86"/>
      <c r="BJ1601" s="804"/>
      <c r="BK1601" s="805"/>
      <c r="BL1601" s="687"/>
      <c r="BM1601" s="806"/>
      <c r="BN1601" s="807"/>
      <c r="BO1601" s="808"/>
      <c r="BP1601" s="809"/>
      <c r="BQ1601" s="810"/>
    </row>
    <row r="1602" spans="1:69">
      <c r="A1602" s="20">
        <v>0</v>
      </c>
      <c r="B1602" s="20">
        <v>2</v>
      </c>
      <c r="C1602" s="21" t="s">
        <v>68</v>
      </c>
      <c r="D1602" s="22" t="s">
        <v>24906</v>
      </c>
      <c r="E1602" s="21" t="s">
        <v>24907</v>
      </c>
      <c r="F1602" s="23">
        <v>1917</v>
      </c>
      <c r="G1602" s="24">
        <v>23004</v>
      </c>
      <c r="H1602" s="6"/>
      <c r="I1602" s="26">
        <v>45579</v>
      </c>
      <c r="J1602" s="27">
        <v>8</v>
      </c>
      <c r="K1602" s="28">
        <v>3</v>
      </c>
      <c r="L1602" s="26">
        <v>45575</v>
      </c>
      <c r="M1602" s="29"/>
      <c r="N1602" s="30" t="s">
        <v>95</v>
      </c>
      <c r="O1602" s="31" t="s">
        <v>52</v>
      </c>
      <c r="P1602" s="32" t="s">
        <v>83</v>
      </c>
      <c r="Q1602" s="66" t="s">
        <v>84</v>
      </c>
      <c r="R1602" s="34" t="s">
        <v>55</v>
      </c>
      <c r="S1602" s="35" t="s">
        <v>24921</v>
      </c>
      <c r="T1602" s="36"/>
      <c r="U1602" s="37" t="s">
        <v>33963</v>
      </c>
      <c r="V1602" s="38" t="s">
        <v>25178</v>
      </c>
      <c r="W1602" s="39" t="s">
        <v>25182</v>
      </c>
      <c r="X1602" s="40">
        <v>1917</v>
      </c>
      <c r="Y1602" s="41">
        <v>23962.5</v>
      </c>
      <c r="Z1602" s="37" t="s">
        <v>33964</v>
      </c>
      <c r="BH1602" s="85"/>
      <c r="BI1602" s="86"/>
      <c r="BJ1602" s="804"/>
      <c r="BK1602" s="797"/>
      <c r="BL1602" s="687"/>
      <c r="BM1602" s="806"/>
      <c r="BN1602" s="807"/>
      <c r="BO1602" s="808"/>
      <c r="BP1602" s="809"/>
      <c r="BQ1602" s="810"/>
    </row>
    <row r="1603" spans="1:69">
      <c r="A1603" s="20">
        <v>0</v>
      </c>
      <c r="B1603" s="20">
        <v>3</v>
      </c>
      <c r="C1603" s="21" t="s">
        <v>68</v>
      </c>
      <c r="D1603" s="22" t="s">
        <v>24908</v>
      </c>
      <c r="E1603" s="21" t="s">
        <v>24909</v>
      </c>
      <c r="F1603" s="23">
        <v>1917</v>
      </c>
      <c r="G1603" s="24">
        <v>23004</v>
      </c>
      <c r="H1603" s="25"/>
      <c r="I1603" s="26">
        <v>45579</v>
      </c>
      <c r="J1603" s="27" t="s">
        <v>3251</v>
      </c>
      <c r="K1603" s="28">
        <v>4</v>
      </c>
      <c r="L1603" s="7">
        <v>45575</v>
      </c>
      <c r="M1603" s="29"/>
      <c r="N1603" s="30" t="s">
        <v>95</v>
      </c>
      <c r="O1603" s="31" t="s">
        <v>52</v>
      </c>
      <c r="P1603" s="32" t="s">
        <v>83</v>
      </c>
      <c r="Q1603" s="66" t="s">
        <v>84</v>
      </c>
      <c r="R1603" s="34" t="s">
        <v>55</v>
      </c>
      <c r="S1603" s="35" t="s">
        <v>24920</v>
      </c>
      <c r="T1603" s="36"/>
      <c r="U1603" s="37" t="s">
        <v>33965</v>
      </c>
      <c r="V1603" s="38" t="s">
        <v>25178</v>
      </c>
      <c r="W1603" s="39" t="s">
        <v>25184</v>
      </c>
      <c r="X1603" s="40">
        <v>1917</v>
      </c>
      <c r="Y1603" s="41">
        <v>23962.5</v>
      </c>
      <c r="Z1603" s="37" t="s">
        <v>25180</v>
      </c>
      <c r="BH1603" s="85"/>
      <c r="BI1603" s="86"/>
      <c r="BJ1603" s="804"/>
      <c r="BK1603" s="805"/>
      <c r="BL1603" s="687"/>
      <c r="BM1603" s="806"/>
      <c r="BN1603" s="807"/>
      <c r="BO1603" s="808"/>
      <c r="BP1603" s="809"/>
      <c r="BQ1603" s="810"/>
    </row>
    <row r="1604" spans="1:69">
      <c r="A1604" s="20">
        <v>1</v>
      </c>
      <c r="B1604" s="20">
        <v>5</v>
      </c>
      <c r="C1604" s="21" t="s">
        <v>103</v>
      </c>
      <c r="D1604" s="22" t="s">
        <v>142</v>
      </c>
      <c r="E1604" s="21" t="s">
        <v>143</v>
      </c>
      <c r="F1604" s="23">
        <v>1960</v>
      </c>
      <c r="G1604" s="24">
        <v>23520</v>
      </c>
      <c r="H1604" s="25"/>
      <c r="I1604" s="26">
        <v>45579</v>
      </c>
      <c r="J1604" s="27" t="s">
        <v>1988</v>
      </c>
      <c r="K1604" s="28">
        <v>3</v>
      </c>
      <c r="L1604" s="26">
        <v>45576</v>
      </c>
      <c r="M1604" s="29"/>
      <c r="N1604" s="30" t="s">
        <v>95</v>
      </c>
      <c r="O1604" s="31" t="s">
        <v>52</v>
      </c>
      <c r="P1604" s="32" t="s">
        <v>83</v>
      </c>
      <c r="Q1604" s="66" t="s">
        <v>84</v>
      </c>
      <c r="R1604" s="34" t="s">
        <v>55</v>
      </c>
      <c r="S1604" s="35" t="s">
        <v>144</v>
      </c>
      <c r="T1604" s="36"/>
      <c r="U1604" s="37" t="s">
        <v>142</v>
      </c>
      <c r="V1604" s="38" t="s">
        <v>8921</v>
      </c>
      <c r="W1604" s="37" t="s">
        <v>25416</v>
      </c>
      <c r="X1604" s="40">
        <v>1960</v>
      </c>
      <c r="Y1604" s="41">
        <v>24500</v>
      </c>
      <c r="Z1604" s="37" t="s">
        <v>31500</v>
      </c>
      <c r="BH1604" s="85"/>
      <c r="BI1604" s="86"/>
      <c r="BJ1604" s="804"/>
      <c r="BK1604" s="805"/>
      <c r="BL1604" s="687"/>
      <c r="BM1604" s="806"/>
      <c r="BN1604" s="807"/>
      <c r="BO1604" s="808"/>
      <c r="BP1604" s="809"/>
      <c r="BQ1604" s="810"/>
    </row>
    <row r="1605" spans="1:69">
      <c r="A1605" s="20">
        <v>1</v>
      </c>
      <c r="B1605" s="20">
        <v>6</v>
      </c>
      <c r="C1605" s="21" t="s">
        <v>78</v>
      </c>
      <c r="D1605" s="22" t="s">
        <v>25011</v>
      </c>
      <c r="E1605" s="21" t="s">
        <v>24946</v>
      </c>
      <c r="F1605" s="23">
        <v>1960</v>
      </c>
      <c r="G1605" s="24">
        <v>23520</v>
      </c>
      <c r="H1605" s="25"/>
      <c r="I1605" s="26">
        <v>45579</v>
      </c>
      <c r="J1605" s="27" t="s">
        <v>573</v>
      </c>
      <c r="K1605" s="28">
        <v>4</v>
      </c>
      <c r="L1605" s="26">
        <v>45576</v>
      </c>
      <c r="M1605" s="29"/>
      <c r="N1605" s="30" t="s">
        <v>95</v>
      </c>
      <c r="O1605" s="31" t="s">
        <v>52</v>
      </c>
      <c r="P1605" s="32" t="s">
        <v>83</v>
      </c>
      <c r="Q1605" s="66" t="s">
        <v>84</v>
      </c>
      <c r="R1605" s="34" t="s">
        <v>55</v>
      </c>
      <c r="S1605" s="35" t="s">
        <v>25012</v>
      </c>
      <c r="T1605" s="36"/>
      <c r="U1605" s="37" t="s">
        <v>25011</v>
      </c>
      <c r="V1605" s="38" t="s">
        <v>8921</v>
      </c>
      <c r="W1605" s="37" t="s">
        <v>25417</v>
      </c>
      <c r="X1605" s="40">
        <v>1960</v>
      </c>
      <c r="Y1605" s="41">
        <v>24500</v>
      </c>
      <c r="Z1605" s="37" t="s">
        <v>31500</v>
      </c>
      <c r="BH1605" s="85"/>
      <c r="BI1605" s="86"/>
      <c r="BJ1605" s="804"/>
      <c r="BK1605" s="805"/>
      <c r="BL1605" s="687"/>
      <c r="BM1605" s="806"/>
      <c r="BN1605" s="807"/>
      <c r="BO1605" s="808"/>
      <c r="BP1605" s="809"/>
      <c r="BQ1605" s="810"/>
    </row>
    <row r="1606" spans="1:69">
      <c r="A1606" s="20">
        <v>2</v>
      </c>
      <c r="B1606" s="20">
        <v>7</v>
      </c>
      <c r="C1606" s="21" t="s">
        <v>59</v>
      </c>
      <c r="D1606" s="22" t="s">
        <v>25185</v>
      </c>
      <c r="E1606" s="21" t="s">
        <v>25186</v>
      </c>
      <c r="F1606" s="23">
        <v>1925</v>
      </c>
      <c r="G1606" s="24">
        <v>23100</v>
      </c>
      <c r="H1606" s="25"/>
      <c r="I1606" s="26">
        <v>45579</v>
      </c>
      <c r="J1606" s="27" t="s">
        <v>544</v>
      </c>
      <c r="K1606" s="28">
        <v>1</v>
      </c>
      <c r="L1606" s="26">
        <v>45573</v>
      </c>
      <c r="M1606" s="29"/>
      <c r="N1606" s="30" t="s">
        <v>33254</v>
      </c>
      <c r="O1606" s="31" t="s">
        <v>52</v>
      </c>
      <c r="P1606" s="32" t="s">
        <v>63</v>
      </c>
      <c r="Q1606" s="66" t="s">
        <v>54</v>
      </c>
      <c r="R1606" s="34" t="s">
        <v>64</v>
      </c>
      <c r="S1606" s="35" t="s">
        <v>33966</v>
      </c>
      <c r="T1606" s="36"/>
      <c r="U1606" s="37" t="s">
        <v>25185</v>
      </c>
      <c r="V1606" s="38" t="s">
        <v>2377</v>
      </c>
      <c r="W1606" s="37" t="s">
        <v>25188</v>
      </c>
      <c r="X1606" s="40">
        <v>1925</v>
      </c>
      <c r="Y1606" s="41">
        <v>24640</v>
      </c>
      <c r="Z1606" s="37" t="s">
        <v>25123</v>
      </c>
      <c r="BH1606" s="85"/>
      <c r="BI1606" s="86"/>
      <c r="BJ1606" s="804"/>
      <c r="BK1606" s="805"/>
      <c r="BL1606" s="687"/>
      <c r="BM1606" s="806"/>
      <c r="BN1606" s="807"/>
      <c r="BO1606" s="808"/>
      <c r="BP1606" s="809"/>
      <c r="BQ1606" s="810"/>
    </row>
    <row r="1607" spans="1:69">
      <c r="A1607" s="20">
        <v>3</v>
      </c>
      <c r="B1607" s="20">
        <v>1</v>
      </c>
      <c r="C1607" s="21" t="s">
        <v>301</v>
      </c>
      <c r="D1607" s="22" t="s">
        <v>25253</v>
      </c>
      <c r="E1607" s="21" t="s">
        <v>25254</v>
      </c>
      <c r="F1607" s="23">
        <v>1925</v>
      </c>
      <c r="G1607" s="24">
        <v>23100</v>
      </c>
      <c r="H1607" s="25"/>
      <c r="I1607" s="26">
        <v>45580</v>
      </c>
      <c r="J1607" s="27" t="s">
        <v>576</v>
      </c>
      <c r="K1607" s="28">
        <v>2</v>
      </c>
      <c r="L1607" s="26">
        <v>45578</v>
      </c>
      <c r="M1607" s="29"/>
      <c r="N1607" s="30" t="s">
        <v>604</v>
      </c>
      <c r="O1607" s="31" t="s">
        <v>52</v>
      </c>
      <c r="P1607" s="32" t="s">
        <v>63</v>
      </c>
      <c r="Q1607" s="33" t="s">
        <v>54</v>
      </c>
      <c r="R1607" s="34" t="s">
        <v>64</v>
      </c>
      <c r="S1607" s="35" t="s">
        <v>25418</v>
      </c>
      <c r="T1607" s="36"/>
      <c r="U1607" s="37" t="s">
        <v>25253</v>
      </c>
      <c r="V1607" s="38" t="s">
        <v>3120</v>
      </c>
      <c r="W1607" s="37" t="s">
        <v>25419</v>
      </c>
      <c r="X1607" s="40">
        <v>1925</v>
      </c>
      <c r="Y1607" s="41">
        <v>24640</v>
      </c>
      <c r="Z1607" s="37" t="s">
        <v>31501</v>
      </c>
      <c r="BH1607" s="85"/>
      <c r="BI1607" s="86"/>
      <c r="BJ1607" s="804"/>
      <c r="BK1607" s="805"/>
      <c r="BL1607" s="687"/>
      <c r="BM1607" s="806"/>
      <c r="BN1607" s="807"/>
      <c r="BO1607" s="808"/>
      <c r="BP1607" s="809"/>
      <c r="BQ1607" s="810"/>
    </row>
    <row r="1608" spans="1:69">
      <c r="A1608" s="20">
        <v>3</v>
      </c>
      <c r="B1608" s="20">
        <v>2</v>
      </c>
      <c r="C1608" s="21" t="s">
        <v>59</v>
      </c>
      <c r="D1608" s="22" t="s">
        <v>25128</v>
      </c>
      <c r="E1608" s="21" t="s">
        <v>25129</v>
      </c>
      <c r="F1608" s="23">
        <v>1950</v>
      </c>
      <c r="G1608" s="24">
        <v>23400</v>
      </c>
      <c r="H1608" s="25"/>
      <c r="I1608" s="26">
        <v>45580</v>
      </c>
      <c r="J1608" s="27" t="s">
        <v>559</v>
      </c>
      <c r="K1608" s="28">
        <v>3</v>
      </c>
      <c r="L1608" s="26">
        <v>45578</v>
      </c>
      <c r="M1608" s="29"/>
      <c r="N1608" s="30" t="s">
        <v>140</v>
      </c>
      <c r="O1608" s="31" t="s">
        <v>52</v>
      </c>
      <c r="P1608" s="32" t="s">
        <v>63</v>
      </c>
      <c r="Q1608" s="66" t="s">
        <v>54</v>
      </c>
      <c r="R1608" s="34" t="s">
        <v>64</v>
      </c>
      <c r="S1608" s="35" t="s">
        <v>25191</v>
      </c>
      <c r="T1608" s="36"/>
      <c r="U1608" s="37" t="s">
        <v>25128</v>
      </c>
      <c r="V1608" s="38" t="s">
        <v>3120</v>
      </c>
      <c r="W1608" s="39" t="s">
        <v>25420</v>
      </c>
      <c r="X1608" s="40">
        <v>1950</v>
      </c>
      <c r="Y1608" s="41">
        <v>24375</v>
      </c>
      <c r="Z1608" s="37" t="s">
        <v>31501</v>
      </c>
      <c r="BH1608" s="85"/>
      <c r="BI1608" s="86"/>
      <c r="BJ1608" s="804"/>
      <c r="BK1608" s="805"/>
      <c r="BL1608" s="687"/>
      <c r="BM1608" s="806"/>
      <c r="BN1608" s="807"/>
      <c r="BO1608" s="808"/>
      <c r="BP1608" s="809"/>
      <c r="BQ1608" s="810"/>
    </row>
    <row r="1609" spans="1:69">
      <c r="A1609" s="20">
        <v>4</v>
      </c>
      <c r="B1609" s="20">
        <v>3</v>
      </c>
      <c r="C1609" s="21" t="s">
        <v>68</v>
      </c>
      <c r="D1609" s="22" t="s">
        <v>33967</v>
      </c>
      <c r="E1609" s="21" t="s">
        <v>24905</v>
      </c>
      <c r="F1609" s="23">
        <v>1917</v>
      </c>
      <c r="G1609" s="24">
        <v>23004</v>
      </c>
      <c r="H1609" s="25"/>
      <c r="I1609" s="26">
        <v>45580</v>
      </c>
      <c r="J1609" s="27" t="s">
        <v>3256</v>
      </c>
      <c r="K1609" s="28">
        <v>2</v>
      </c>
      <c r="L1609" s="26">
        <v>45576</v>
      </c>
      <c r="M1609" s="29"/>
      <c r="N1609" s="30" t="s">
        <v>95</v>
      </c>
      <c r="O1609" s="31" t="s">
        <v>52</v>
      </c>
      <c r="P1609" s="32" t="s">
        <v>83</v>
      </c>
      <c r="Q1609" s="66" t="s">
        <v>84</v>
      </c>
      <c r="R1609" s="34" t="s">
        <v>55</v>
      </c>
      <c r="S1609" s="35" t="s">
        <v>24922</v>
      </c>
      <c r="T1609" s="36"/>
      <c r="U1609" s="37" t="s">
        <v>24904</v>
      </c>
      <c r="V1609" s="38" t="s">
        <v>8921</v>
      </c>
      <c r="W1609" s="39" t="s">
        <v>25421</v>
      </c>
      <c r="X1609" s="40">
        <v>1917</v>
      </c>
      <c r="Y1609" s="41">
        <v>23962.5</v>
      </c>
      <c r="Z1609" s="37" t="s">
        <v>33968</v>
      </c>
      <c r="BH1609" s="85"/>
      <c r="BI1609" s="86"/>
      <c r="BJ1609" s="804"/>
      <c r="BK1609" s="805"/>
      <c r="BL1609" s="687"/>
      <c r="BM1609" s="806"/>
      <c r="BN1609" s="807"/>
      <c r="BO1609" s="808"/>
      <c r="BP1609" s="809"/>
      <c r="BQ1609" s="810"/>
    </row>
    <row r="1610" spans="1:69">
      <c r="A1610" s="20">
        <v>1</v>
      </c>
      <c r="B1610" s="20">
        <v>1</v>
      </c>
      <c r="C1610" s="21" t="s">
        <v>59</v>
      </c>
      <c r="D1610" s="115" t="s">
        <v>25189</v>
      </c>
      <c r="E1610" s="21" t="s">
        <v>25160</v>
      </c>
      <c r="F1610" s="23">
        <v>1950</v>
      </c>
      <c r="G1610" s="24">
        <v>23400</v>
      </c>
      <c r="H1610" s="25"/>
      <c r="I1610" s="26">
        <v>45582</v>
      </c>
      <c r="J1610" s="27" t="s">
        <v>567</v>
      </c>
      <c r="K1610" s="28">
        <v>4</v>
      </c>
      <c r="L1610" s="26">
        <v>45577</v>
      </c>
      <c r="M1610" s="29"/>
      <c r="N1610" s="30" t="s">
        <v>2556</v>
      </c>
      <c r="O1610" s="31" t="s">
        <v>52</v>
      </c>
      <c r="P1610" s="32" t="s">
        <v>63</v>
      </c>
      <c r="Q1610" s="66" t="s">
        <v>54</v>
      </c>
      <c r="R1610" s="34" t="s">
        <v>64</v>
      </c>
      <c r="S1610" s="35" t="s">
        <v>25190</v>
      </c>
      <c r="T1610" s="36"/>
      <c r="U1610" s="37" t="s">
        <v>33969</v>
      </c>
      <c r="V1610" s="38" t="s">
        <v>31502</v>
      </c>
      <c r="W1610" s="37" t="s">
        <v>33970</v>
      </c>
      <c r="X1610" s="40">
        <v>1950</v>
      </c>
      <c r="Y1610" s="41">
        <v>24960</v>
      </c>
      <c r="Z1610" s="37" t="s">
        <v>31503</v>
      </c>
      <c r="BH1610" s="85"/>
      <c r="BI1610" s="86"/>
      <c r="BJ1610" s="804"/>
      <c r="BK1610" s="805"/>
      <c r="BL1610" s="687"/>
      <c r="BM1610" s="806"/>
      <c r="BN1610" s="807"/>
      <c r="BO1610" s="808"/>
      <c r="BP1610" s="809"/>
      <c r="BQ1610" s="810"/>
    </row>
    <row r="1611" spans="1:69">
      <c r="A1611" s="20">
        <v>1</v>
      </c>
      <c r="B1611" s="20">
        <v>2</v>
      </c>
      <c r="C1611" s="21" t="s">
        <v>59</v>
      </c>
      <c r="D1611" s="22" t="s">
        <v>25281</v>
      </c>
      <c r="E1611" s="21" t="s">
        <v>25317</v>
      </c>
      <c r="F1611" s="23">
        <v>1925</v>
      </c>
      <c r="G1611" s="24">
        <v>23100</v>
      </c>
      <c r="H1611" s="25"/>
      <c r="I1611" s="26">
        <v>45582</v>
      </c>
      <c r="J1611" s="27">
        <v>82</v>
      </c>
      <c r="K1611" s="28">
        <v>2</v>
      </c>
      <c r="L1611" s="26">
        <v>45580</v>
      </c>
      <c r="M1611" s="29"/>
      <c r="N1611" s="30" t="s">
        <v>33254</v>
      </c>
      <c r="O1611" s="31" t="s">
        <v>52</v>
      </c>
      <c r="P1611" s="32" t="s">
        <v>63</v>
      </c>
      <c r="Q1611" s="66" t="s">
        <v>30276</v>
      </c>
      <c r="R1611" s="34" t="s">
        <v>64</v>
      </c>
      <c r="S1611" s="35" t="s">
        <v>33971</v>
      </c>
      <c r="T1611" s="36"/>
      <c r="U1611" s="37" t="s">
        <v>31504</v>
      </c>
      <c r="V1611" s="38" t="s">
        <v>20411</v>
      </c>
      <c r="W1611" s="39" t="s">
        <v>33972</v>
      </c>
      <c r="X1611" s="40">
        <v>1925</v>
      </c>
      <c r="Y1611" s="41">
        <v>24640</v>
      </c>
      <c r="Z1611" s="37" t="s">
        <v>25302</v>
      </c>
      <c r="BH1611" s="85"/>
      <c r="BI1611" s="86"/>
      <c r="BJ1611" s="804"/>
      <c r="BK1611" s="805"/>
      <c r="BL1611" s="687"/>
      <c r="BM1611" s="806"/>
      <c r="BN1611" s="807"/>
      <c r="BO1611" s="808"/>
      <c r="BP1611" s="809"/>
      <c r="BQ1611" s="810"/>
    </row>
    <row r="1612" spans="1:69">
      <c r="A1612" s="20">
        <v>2</v>
      </c>
      <c r="B1612" s="20">
        <v>3</v>
      </c>
      <c r="C1612" s="21" t="s">
        <v>68</v>
      </c>
      <c r="D1612" s="22" t="s">
        <v>25241</v>
      </c>
      <c r="E1612" s="21" t="s">
        <v>25242</v>
      </c>
      <c r="F1612" s="23">
        <v>1946</v>
      </c>
      <c r="G1612" s="24">
        <v>23352</v>
      </c>
      <c r="H1612" s="25"/>
      <c r="I1612" s="26">
        <v>45582</v>
      </c>
      <c r="J1612" s="27" t="s">
        <v>563</v>
      </c>
      <c r="K1612" s="9">
        <v>4</v>
      </c>
      <c r="L1612" s="26">
        <v>45579</v>
      </c>
      <c r="M1612" s="29" t="s">
        <v>136</v>
      </c>
      <c r="N1612" s="30" t="s">
        <v>288</v>
      </c>
      <c r="O1612" s="31" t="s">
        <v>52</v>
      </c>
      <c r="P1612" s="32" t="s">
        <v>74</v>
      </c>
      <c r="Q1612" s="66" t="s">
        <v>30276</v>
      </c>
      <c r="R1612" s="34" t="s">
        <v>55</v>
      </c>
      <c r="S1612" s="35" t="s">
        <v>25422</v>
      </c>
      <c r="T1612" s="36"/>
      <c r="U1612" s="37" t="s">
        <v>33973</v>
      </c>
      <c r="V1612" s="38" t="s">
        <v>23161</v>
      </c>
      <c r="W1612" s="39" t="s">
        <v>33974</v>
      </c>
      <c r="X1612" s="40">
        <v>1946</v>
      </c>
      <c r="Y1612" s="41">
        <v>24432.62</v>
      </c>
      <c r="Z1612" s="37" t="s">
        <v>33975</v>
      </c>
      <c r="BH1612" s="85"/>
      <c r="BI1612" s="86"/>
      <c r="BJ1612" s="804"/>
      <c r="BK1612" s="805"/>
      <c r="BL1612" s="687"/>
      <c r="BM1612" s="806"/>
      <c r="BN1612" s="807"/>
      <c r="BO1612" s="808"/>
      <c r="BP1612" s="809"/>
      <c r="BQ1612" s="810"/>
    </row>
    <row r="1613" spans="1:69">
      <c r="A1613" s="20">
        <v>2</v>
      </c>
      <c r="B1613" s="20">
        <v>4</v>
      </c>
      <c r="C1613" s="22" t="s">
        <v>68</v>
      </c>
      <c r="D1613" s="22" t="s">
        <v>25239</v>
      </c>
      <c r="E1613" s="21" t="s">
        <v>25240</v>
      </c>
      <c r="F1613" s="23">
        <v>1953</v>
      </c>
      <c r="G1613" s="24">
        <v>23436</v>
      </c>
      <c r="H1613" s="25"/>
      <c r="I1613" s="26">
        <v>45582</v>
      </c>
      <c r="J1613" s="27" t="s">
        <v>587</v>
      </c>
      <c r="K1613" s="28">
        <v>4</v>
      </c>
      <c r="L1613" s="26">
        <v>45581</v>
      </c>
      <c r="M1613" s="29" t="s">
        <v>72</v>
      </c>
      <c r="N1613" s="30" t="s">
        <v>73</v>
      </c>
      <c r="O1613" s="31" t="s">
        <v>52</v>
      </c>
      <c r="P1613" s="32" t="s">
        <v>74</v>
      </c>
      <c r="Q1613" s="66" t="s">
        <v>33199</v>
      </c>
      <c r="R1613" s="34" t="s">
        <v>55</v>
      </c>
      <c r="S1613" s="35" t="s">
        <v>25423</v>
      </c>
      <c r="T1613" s="36"/>
      <c r="U1613" s="37" t="s">
        <v>31505</v>
      </c>
      <c r="V1613" s="38" t="s">
        <v>33449</v>
      </c>
      <c r="W1613" s="37" t="s">
        <v>31506</v>
      </c>
      <c r="X1613" s="40">
        <v>1953</v>
      </c>
      <c r="Y1613" s="41">
        <v>24424.22</v>
      </c>
      <c r="Z1613" s="37" t="s">
        <v>25325</v>
      </c>
      <c r="BH1613" s="86"/>
      <c r="BI1613" s="86"/>
      <c r="BJ1613" s="804"/>
      <c r="BK1613" s="805"/>
      <c r="BL1613" s="687"/>
      <c r="BM1613" s="806"/>
      <c r="BN1613" s="807"/>
      <c r="BO1613" s="808"/>
      <c r="BP1613" s="809"/>
      <c r="BQ1613" s="810"/>
    </row>
    <row r="1614" spans="1:69">
      <c r="A1614" s="20">
        <v>3</v>
      </c>
      <c r="B1614" s="20">
        <v>5</v>
      </c>
      <c r="C1614" s="21" t="s">
        <v>68</v>
      </c>
      <c r="D1614" s="22" t="s">
        <v>25158</v>
      </c>
      <c r="E1614" s="21" t="s">
        <v>25159</v>
      </c>
      <c r="F1614" s="23">
        <v>2300</v>
      </c>
      <c r="G1614" s="24">
        <v>23000</v>
      </c>
      <c r="H1614" s="25"/>
      <c r="I1614" s="26">
        <v>45582</v>
      </c>
      <c r="J1614" s="27">
        <v>19</v>
      </c>
      <c r="K1614" s="28">
        <v>3</v>
      </c>
      <c r="L1614" s="26">
        <v>45581</v>
      </c>
      <c r="M1614" s="29"/>
      <c r="N1614" s="30" t="s">
        <v>120</v>
      </c>
      <c r="O1614" s="31" t="s">
        <v>52</v>
      </c>
      <c r="P1614" s="32" t="s">
        <v>31439</v>
      </c>
      <c r="Q1614" s="66" t="s">
        <v>84</v>
      </c>
      <c r="R1614" s="34" t="s">
        <v>164</v>
      </c>
      <c r="S1614" s="35" t="s">
        <v>25192</v>
      </c>
      <c r="T1614" s="36"/>
      <c r="U1614" s="37" t="s">
        <v>33976</v>
      </c>
      <c r="V1614" s="38" t="s">
        <v>33449</v>
      </c>
      <c r="W1614" s="37" t="s">
        <v>33977</v>
      </c>
      <c r="X1614" s="40">
        <v>2300</v>
      </c>
      <c r="Y1614" s="41">
        <v>23805</v>
      </c>
      <c r="Z1614" s="37" t="s">
        <v>25325</v>
      </c>
      <c r="BH1614" s="85"/>
      <c r="BI1614" s="86"/>
      <c r="BJ1614" s="804"/>
      <c r="BK1614" s="805"/>
      <c r="BL1614" s="687"/>
      <c r="BM1614" s="806"/>
      <c r="BN1614" s="807"/>
      <c r="BO1614" s="808"/>
      <c r="BP1614" s="809"/>
      <c r="BQ1614" s="810"/>
    </row>
    <row r="1615" spans="1:69">
      <c r="A1615" s="20"/>
      <c r="B1615" s="20">
        <v>1</v>
      </c>
      <c r="C1615" s="2" t="s">
        <v>33978</v>
      </c>
      <c r="D1615" s="22" t="s">
        <v>33979</v>
      </c>
      <c r="E1615" s="21" t="s">
        <v>33980</v>
      </c>
      <c r="F1615" s="23">
        <v>1949</v>
      </c>
      <c r="G1615" s="5">
        <v>23388</v>
      </c>
      <c r="H1615" s="25"/>
      <c r="I1615" s="7">
        <v>45583</v>
      </c>
      <c r="J1615" s="27" t="s">
        <v>580</v>
      </c>
      <c r="K1615" s="28">
        <v>3</v>
      </c>
      <c r="L1615" s="26">
        <v>45581</v>
      </c>
      <c r="M1615" s="29"/>
      <c r="N1615" s="30" t="s">
        <v>30839</v>
      </c>
      <c r="O1615" s="31" t="s">
        <v>52</v>
      </c>
      <c r="P1615" s="32" t="s">
        <v>31482</v>
      </c>
      <c r="Q1615" s="66" t="s">
        <v>54</v>
      </c>
      <c r="R1615" s="34" t="s">
        <v>55</v>
      </c>
      <c r="S1615" s="35" t="s">
        <v>31507</v>
      </c>
      <c r="T1615" s="36"/>
      <c r="U1615" s="37" t="s">
        <v>25326</v>
      </c>
      <c r="V1615" s="38" t="s">
        <v>1918</v>
      </c>
      <c r="W1615" s="37" t="s">
        <v>25424</v>
      </c>
      <c r="X1615" s="40">
        <v>1949</v>
      </c>
      <c r="Y1615" s="41">
        <v>24443.83</v>
      </c>
      <c r="Z1615" s="37" t="s">
        <v>25325</v>
      </c>
      <c r="BH1615" s="825"/>
      <c r="BI1615" s="86"/>
      <c r="BJ1615" s="804"/>
      <c r="BK1615" s="805"/>
      <c r="BL1615" s="688"/>
      <c r="BM1615" s="806"/>
      <c r="BN1615" s="807"/>
      <c r="BO1615" s="808"/>
      <c r="BP1615" s="809"/>
      <c r="BQ1615" s="810"/>
    </row>
    <row r="1616" spans="1:69">
      <c r="A1616" s="20"/>
      <c r="B1616" s="20">
        <v>2</v>
      </c>
      <c r="C1616" s="21" t="s">
        <v>68</v>
      </c>
      <c r="D1616" s="22" t="s">
        <v>25156</v>
      </c>
      <c r="E1616" s="21" t="s">
        <v>25157</v>
      </c>
      <c r="F1616" s="23">
        <v>2300</v>
      </c>
      <c r="G1616" s="24">
        <v>23000</v>
      </c>
      <c r="H1616" s="25"/>
      <c r="I1616" s="7">
        <v>45583</v>
      </c>
      <c r="J1616" s="27" t="s">
        <v>594</v>
      </c>
      <c r="K1616" s="28">
        <v>1</v>
      </c>
      <c r="L1616" s="26">
        <v>45582</v>
      </c>
      <c r="M1616" s="29"/>
      <c r="N1616" s="30" t="s">
        <v>120</v>
      </c>
      <c r="O1616" s="31" t="s">
        <v>52</v>
      </c>
      <c r="P1616" s="32" t="s">
        <v>33810</v>
      </c>
      <c r="Q1616" s="66" t="s">
        <v>84</v>
      </c>
      <c r="R1616" s="34" t="s">
        <v>164</v>
      </c>
      <c r="S1616" s="35" t="s">
        <v>25193</v>
      </c>
      <c r="T1616" s="36"/>
      <c r="U1616" s="37" t="s">
        <v>25156</v>
      </c>
      <c r="V1616" s="38" t="s">
        <v>25345</v>
      </c>
      <c r="W1616" s="39" t="s">
        <v>25425</v>
      </c>
      <c r="X1616" s="40">
        <v>2300</v>
      </c>
      <c r="Y1616" s="41">
        <v>23805</v>
      </c>
      <c r="Z1616" s="37" t="s">
        <v>33981</v>
      </c>
      <c r="BH1616" s="85"/>
      <c r="BI1616" s="86"/>
      <c r="BJ1616" s="804"/>
      <c r="BK1616" s="805"/>
      <c r="BL1616" s="688"/>
      <c r="BM1616" s="806"/>
      <c r="BN1616" s="807"/>
      <c r="BO1616" s="808"/>
      <c r="BP1616" s="809"/>
      <c r="BQ1616" s="810"/>
    </row>
    <row r="1617" spans="1:69">
      <c r="A1617" s="20">
        <v>0</v>
      </c>
      <c r="B1617" s="20">
        <v>2</v>
      </c>
      <c r="C1617" s="21" t="s">
        <v>68</v>
      </c>
      <c r="D1617" s="22" t="s">
        <v>25284</v>
      </c>
      <c r="E1617" s="21" t="s">
        <v>25285</v>
      </c>
      <c r="F1617" s="23">
        <v>1958</v>
      </c>
      <c r="G1617" s="24">
        <v>23496</v>
      </c>
      <c r="H1617" s="25"/>
      <c r="I1617" s="26">
        <v>45587</v>
      </c>
      <c r="J1617" s="27" t="s">
        <v>603</v>
      </c>
      <c r="K1617" s="28">
        <v>2</v>
      </c>
      <c r="L1617" s="26">
        <v>45584</v>
      </c>
      <c r="M1617" s="29" t="s">
        <v>72</v>
      </c>
      <c r="N1617" s="30" t="s">
        <v>152</v>
      </c>
      <c r="O1617" s="31" t="s">
        <v>52</v>
      </c>
      <c r="P1617" s="32" t="s">
        <v>74</v>
      </c>
      <c r="Q1617" s="66" t="s">
        <v>54</v>
      </c>
      <c r="R1617" s="34" t="s">
        <v>55</v>
      </c>
      <c r="S1617" s="35" t="s">
        <v>25387</v>
      </c>
      <c r="T1617" s="36"/>
      <c r="U1617" s="37" t="s">
        <v>25284</v>
      </c>
      <c r="V1617" s="38" t="s">
        <v>25388</v>
      </c>
      <c r="W1617" s="37" t="s">
        <v>25389</v>
      </c>
      <c r="X1617" s="40">
        <v>1958</v>
      </c>
      <c r="Y1617" s="41">
        <v>24728.79</v>
      </c>
      <c r="Z1617" s="37" t="s">
        <v>25390</v>
      </c>
      <c r="BH1617" s="85"/>
      <c r="BI1617" s="86"/>
      <c r="BJ1617" s="804"/>
      <c r="BK1617" s="805"/>
      <c r="BL1617" s="687"/>
      <c r="BM1617" s="806"/>
      <c r="BN1617" s="807"/>
      <c r="BO1617" s="808"/>
      <c r="BP1617" s="809"/>
      <c r="BQ1617" s="810"/>
    </row>
    <row r="1618" spans="1:69">
      <c r="A1618" s="20">
        <v>0</v>
      </c>
      <c r="B1618" s="20">
        <v>3</v>
      </c>
      <c r="C1618" s="21" t="s">
        <v>68</v>
      </c>
      <c r="D1618" s="22" t="s">
        <v>25282</v>
      </c>
      <c r="E1618" s="21" t="s">
        <v>25283</v>
      </c>
      <c r="F1618" s="23">
        <v>1958</v>
      </c>
      <c r="G1618" s="24">
        <v>23496</v>
      </c>
      <c r="H1618" s="25"/>
      <c r="I1618" s="26">
        <v>45587</v>
      </c>
      <c r="J1618" s="27" t="s">
        <v>620</v>
      </c>
      <c r="K1618" s="28">
        <v>4</v>
      </c>
      <c r="L1618" s="26">
        <v>45584</v>
      </c>
      <c r="M1618" s="29" t="s">
        <v>798</v>
      </c>
      <c r="N1618" s="30" t="s">
        <v>152</v>
      </c>
      <c r="O1618" s="31" t="s">
        <v>52</v>
      </c>
      <c r="P1618" s="32" t="s">
        <v>153</v>
      </c>
      <c r="Q1618" s="66" t="s">
        <v>54</v>
      </c>
      <c r="R1618" s="34" t="s">
        <v>55</v>
      </c>
      <c r="S1618" s="35" t="s">
        <v>25391</v>
      </c>
      <c r="T1618" s="36"/>
      <c r="U1618" s="37" t="s">
        <v>25282</v>
      </c>
      <c r="V1618" s="38" t="s">
        <v>25388</v>
      </c>
      <c r="W1618" s="39" t="s">
        <v>25392</v>
      </c>
      <c r="X1618" s="40">
        <v>1958</v>
      </c>
      <c r="Y1618" s="41">
        <v>24583.31</v>
      </c>
      <c r="Z1618" s="37" t="s">
        <v>33982</v>
      </c>
      <c r="BH1618" s="85"/>
      <c r="BI1618" s="86"/>
      <c r="BJ1618" s="804"/>
      <c r="BK1618" s="805"/>
      <c r="BL1618" s="687"/>
      <c r="BM1618" s="806"/>
      <c r="BN1618" s="807"/>
      <c r="BO1618" s="808"/>
      <c r="BP1618" s="809"/>
      <c r="BQ1618" s="810"/>
    </row>
    <row r="1619" spans="1:69">
      <c r="A1619" s="20">
        <v>1</v>
      </c>
      <c r="B1619" s="20">
        <v>4</v>
      </c>
      <c r="C1619" s="21" t="s">
        <v>130</v>
      </c>
      <c r="D1619" s="22" t="s">
        <v>18988</v>
      </c>
      <c r="E1619" s="21" t="s">
        <v>18989</v>
      </c>
      <c r="F1619" s="23">
        <v>1960</v>
      </c>
      <c r="G1619" s="24">
        <v>23520</v>
      </c>
      <c r="H1619" s="25"/>
      <c r="I1619" s="26">
        <v>45587</v>
      </c>
      <c r="J1619" s="27">
        <v>40</v>
      </c>
      <c r="K1619" s="28">
        <v>2</v>
      </c>
      <c r="L1619" s="26">
        <v>45584</v>
      </c>
      <c r="M1619" s="29"/>
      <c r="N1619" s="30" t="s">
        <v>82</v>
      </c>
      <c r="O1619" s="31" t="s">
        <v>52</v>
      </c>
      <c r="P1619" s="32" t="s">
        <v>83</v>
      </c>
      <c r="Q1619" s="66" t="s">
        <v>84</v>
      </c>
      <c r="R1619" s="34" t="s">
        <v>55</v>
      </c>
      <c r="S1619" s="35" t="s">
        <v>24622</v>
      </c>
      <c r="T1619" s="36"/>
      <c r="U1619" s="37" t="s">
        <v>18988</v>
      </c>
      <c r="V1619" s="38" t="s">
        <v>8542</v>
      </c>
      <c r="W1619" s="39" t="s">
        <v>25393</v>
      </c>
      <c r="X1619" s="40">
        <v>1960</v>
      </c>
      <c r="Y1619" s="41">
        <v>24500</v>
      </c>
      <c r="Z1619" s="37" t="s">
        <v>33982</v>
      </c>
      <c r="BH1619" s="85"/>
      <c r="BI1619" s="86"/>
      <c r="BJ1619" s="804"/>
      <c r="BK1619" s="805"/>
      <c r="BL1619" s="687"/>
      <c r="BM1619" s="806"/>
      <c r="BN1619" s="807"/>
      <c r="BO1619" s="808"/>
      <c r="BP1619" s="809"/>
      <c r="BQ1619" s="810"/>
    </row>
    <row r="1620" spans="1:69">
      <c r="A1620" s="20">
        <v>1</v>
      </c>
      <c r="B1620" s="20">
        <v>2</v>
      </c>
      <c r="C1620" s="2" t="s">
        <v>33983</v>
      </c>
      <c r="D1620" s="2" t="s">
        <v>33984</v>
      </c>
      <c r="E1620" s="21" t="s">
        <v>33985</v>
      </c>
      <c r="F1620" s="4">
        <v>1930</v>
      </c>
      <c r="G1620" s="5">
        <v>23160</v>
      </c>
      <c r="H1620" s="25"/>
      <c r="I1620" s="26">
        <v>45588</v>
      </c>
      <c r="J1620" s="27" t="s">
        <v>630</v>
      </c>
      <c r="K1620" s="28">
        <v>4</v>
      </c>
      <c r="L1620" s="26">
        <v>45586</v>
      </c>
      <c r="M1620" s="29" t="s">
        <v>31395</v>
      </c>
      <c r="N1620" s="30" t="s">
        <v>30296</v>
      </c>
      <c r="O1620" s="31" t="s">
        <v>52</v>
      </c>
      <c r="P1620" s="32" t="s">
        <v>33584</v>
      </c>
      <c r="Q1620" s="66" t="s">
        <v>54</v>
      </c>
      <c r="R1620" s="34" t="s">
        <v>55</v>
      </c>
      <c r="S1620" s="35" t="s">
        <v>33986</v>
      </c>
      <c r="T1620" s="36"/>
      <c r="U1620" s="37" t="s">
        <v>25328</v>
      </c>
      <c r="V1620" s="38" t="s">
        <v>25458</v>
      </c>
      <c r="W1620" s="37" t="s">
        <v>25643</v>
      </c>
      <c r="X1620" s="40">
        <v>1930</v>
      </c>
      <c r="Y1620" s="41">
        <v>24231.78</v>
      </c>
      <c r="Z1620" s="37" t="s">
        <v>33987</v>
      </c>
      <c r="BH1620" s="825"/>
      <c r="BI1620" s="825"/>
      <c r="BJ1620" s="796"/>
      <c r="BK1620" s="805"/>
      <c r="BL1620" s="687"/>
      <c r="BM1620" s="806"/>
      <c r="BN1620" s="807"/>
      <c r="BO1620" s="808"/>
      <c r="BP1620" s="809"/>
      <c r="BQ1620" s="810"/>
    </row>
    <row r="1621" spans="1:69" ht="22.5">
      <c r="A1621" s="20">
        <v>2</v>
      </c>
      <c r="B1621" s="20">
        <v>3</v>
      </c>
      <c r="C1621" s="21" t="s">
        <v>48</v>
      </c>
      <c r="D1621" s="22" t="s">
        <v>25334</v>
      </c>
      <c r="E1621" s="21" t="s">
        <v>25335</v>
      </c>
      <c r="F1621" s="23">
        <v>1980</v>
      </c>
      <c r="G1621" s="24">
        <v>23760</v>
      </c>
      <c r="H1621" s="25" t="s">
        <v>3585</v>
      </c>
      <c r="I1621" s="26">
        <v>45588</v>
      </c>
      <c r="J1621" s="27" t="s">
        <v>33988</v>
      </c>
      <c r="K1621" s="28">
        <v>2</v>
      </c>
      <c r="L1621" s="26">
        <v>45587</v>
      </c>
      <c r="M1621" s="44" t="s">
        <v>33989</v>
      </c>
      <c r="N1621" s="30" t="s">
        <v>31508</v>
      </c>
      <c r="O1621" s="31" t="s">
        <v>52</v>
      </c>
      <c r="P1621" s="32" t="s">
        <v>186</v>
      </c>
      <c r="Q1621" s="33" t="s">
        <v>54</v>
      </c>
      <c r="R1621" s="34" t="s">
        <v>55</v>
      </c>
      <c r="S1621" s="35" t="s">
        <v>33990</v>
      </c>
      <c r="T1621" s="36"/>
      <c r="U1621" s="37" t="s">
        <v>25334</v>
      </c>
      <c r="V1621" s="38" t="s">
        <v>25459</v>
      </c>
      <c r="W1621" s="39" t="s">
        <v>25644</v>
      </c>
      <c r="X1621" s="40">
        <v>1980</v>
      </c>
      <c r="Y1621" s="41">
        <v>24948</v>
      </c>
      <c r="Z1621" s="37" t="s">
        <v>33982</v>
      </c>
      <c r="BH1621" s="85"/>
      <c r="BI1621" s="86"/>
      <c r="BJ1621" s="804"/>
      <c r="BK1621" s="805"/>
      <c r="BL1621" s="687"/>
      <c r="BM1621" s="806"/>
      <c r="BN1621" s="807"/>
      <c r="BO1621" s="808"/>
      <c r="BP1621" s="809"/>
      <c r="BQ1621" s="810"/>
    </row>
    <row r="1622" spans="1:69">
      <c r="A1622" s="20">
        <v>4</v>
      </c>
      <c r="B1622" s="20">
        <v>1</v>
      </c>
      <c r="C1622" s="21" t="s">
        <v>48</v>
      </c>
      <c r="D1622" s="22" t="s">
        <v>30840</v>
      </c>
      <c r="E1622" s="21" t="s">
        <v>25333</v>
      </c>
      <c r="F1622" s="23">
        <v>1980</v>
      </c>
      <c r="G1622" s="24">
        <v>23760</v>
      </c>
      <c r="H1622" s="25" t="s">
        <v>3585</v>
      </c>
      <c r="I1622" s="26">
        <v>45589</v>
      </c>
      <c r="J1622" s="27">
        <v>99</v>
      </c>
      <c r="K1622" s="28">
        <v>2</v>
      </c>
      <c r="L1622" s="26">
        <v>45587</v>
      </c>
      <c r="M1622" s="29"/>
      <c r="N1622" s="30" t="s">
        <v>33991</v>
      </c>
      <c r="O1622" s="31" t="s">
        <v>52</v>
      </c>
      <c r="P1622" s="32" t="s">
        <v>186</v>
      </c>
      <c r="Q1622" s="33" t="s">
        <v>54</v>
      </c>
      <c r="R1622" s="34" t="s">
        <v>55</v>
      </c>
      <c r="S1622" s="35" t="s">
        <v>33992</v>
      </c>
      <c r="T1622" s="36"/>
      <c r="U1622" s="37" t="s">
        <v>25332</v>
      </c>
      <c r="V1622" s="38" t="s">
        <v>25459</v>
      </c>
      <c r="W1622" s="37" t="s">
        <v>25645</v>
      </c>
      <c r="X1622" s="40">
        <v>1980</v>
      </c>
      <c r="Y1622" s="41">
        <v>24948</v>
      </c>
      <c r="Z1622" s="37" t="s">
        <v>25390</v>
      </c>
      <c r="BH1622" s="85"/>
      <c r="BI1622" s="86"/>
      <c r="BJ1622" s="804"/>
      <c r="BK1622" s="805"/>
      <c r="BL1622" s="687"/>
      <c r="BM1622" s="806"/>
      <c r="BN1622" s="807"/>
      <c r="BO1622" s="808"/>
      <c r="BP1622" s="809"/>
      <c r="BQ1622" s="810"/>
    </row>
    <row r="1623" spans="1:69" ht="22.5">
      <c r="A1623" s="20"/>
      <c r="B1623" s="20">
        <v>2</v>
      </c>
      <c r="C1623" s="21" t="s">
        <v>59</v>
      </c>
      <c r="D1623" s="22" t="s">
        <v>25273</v>
      </c>
      <c r="E1623" s="21" t="s">
        <v>25274</v>
      </c>
      <c r="F1623" s="23">
        <v>1950</v>
      </c>
      <c r="G1623" s="24">
        <v>23400</v>
      </c>
      <c r="H1623" s="25"/>
      <c r="I1623" s="26">
        <v>45589</v>
      </c>
      <c r="J1623" s="27" t="s">
        <v>599</v>
      </c>
      <c r="K1623" s="28">
        <v>4</v>
      </c>
      <c r="L1623" s="26">
        <v>45583</v>
      </c>
      <c r="M1623" s="29"/>
      <c r="N1623" s="30" t="s">
        <v>30838</v>
      </c>
      <c r="O1623" s="31" t="s">
        <v>52</v>
      </c>
      <c r="P1623" s="32" t="s">
        <v>25394</v>
      </c>
      <c r="Q1623" s="66" t="s">
        <v>54</v>
      </c>
      <c r="R1623" s="34" t="s">
        <v>64</v>
      </c>
      <c r="S1623" s="35" t="s">
        <v>31509</v>
      </c>
      <c r="T1623" s="36"/>
      <c r="U1623" s="37" t="s">
        <v>25273</v>
      </c>
      <c r="V1623" s="38" t="s">
        <v>606</v>
      </c>
      <c r="W1623" s="39" t="s">
        <v>25395</v>
      </c>
      <c r="X1623" s="40">
        <v>1950</v>
      </c>
      <c r="Y1623" s="41">
        <v>24765</v>
      </c>
      <c r="Z1623" s="37" t="s">
        <v>33993</v>
      </c>
      <c r="BH1623" s="85"/>
      <c r="BI1623" s="86"/>
      <c r="BJ1623" s="804"/>
      <c r="BK1623" s="805"/>
      <c r="BL1623" s="687"/>
      <c r="BM1623" s="806"/>
      <c r="BN1623" s="807"/>
      <c r="BO1623" s="808"/>
      <c r="BP1623" s="809"/>
      <c r="BQ1623" s="810"/>
    </row>
    <row r="1624" spans="1:69" ht="22.5">
      <c r="A1624" s="20">
        <v>0</v>
      </c>
      <c r="B1624" s="20">
        <v>21</v>
      </c>
      <c r="C1624" s="21" t="s">
        <v>68</v>
      </c>
      <c r="D1624" s="22" t="s">
        <v>25529</v>
      </c>
      <c r="E1624" s="21" t="s">
        <v>25530</v>
      </c>
      <c r="F1624" s="23">
        <v>1950</v>
      </c>
      <c r="G1624" s="24">
        <v>23400</v>
      </c>
      <c r="H1624" s="25"/>
      <c r="I1624" s="26">
        <v>45593</v>
      </c>
      <c r="J1624" s="27" t="s">
        <v>615</v>
      </c>
      <c r="K1624" s="28">
        <v>2</v>
      </c>
      <c r="L1624" s="26">
        <v>45591</v>
      </c>
      <c r="M1624" s="44"/>
      <c r="N1624" s="30" t="s">
        <v>2515</v>
      </c>
      <c r="O1624" s="31" t="s">
        <v>52</v>
      </c>
      <c r="P1624" s="32" t="s">
        <v>25004</v>
      </c>
      <c r="Q1624" s="66" t="s">
        <v>54</v>
      </c>
      <c r="R1624" s="34" t="s">
        <v>64</v>
      </c>
      <c r="S1624" s="35" t="s">
        <v>25646</v>
      </c>
      <c r="T1624" s="36"/>
      <c r="U1624" s="37" t="s">
        <v>25529</v>
      </c>
      <c r="V1624" s="38" t="s">
        <v>5801</v>
      </c>
      <c r="W1624" s="37" t="s">
        <v>25647</v>
      </c>
      <c r="X1624" s="40">
        <v>1950</v>
      </c>
      <c r="Y1624" s="41">
        <v>24765</v>
      </c>
      <c r="Z1624" s="37" t="s">
        <v>25543</v>
      </c>
      <c r="BH1624" s="85"/>
      <c r="BI1624" s="86"/>
      <c r="BJ1624" s="804"/>
      <c r="BK1624" s="805"/>
      <c r="BL1624" s="687"/>
      <c r="BM1624" s="806"/>
      <c r="BN1624" s="807"/>
      <c r="BO1624" s="808"/>
      <c r="BP1624" s="809"/>
      <c r="BQ1624" s="810"/>
    </row>
    <row r="1625" spans="1:69">
      <c r="A1625" s="20">
        <v>0</v>
      </c>
      <c r="B1625" s="20">
        <v>1</v>
      </c>
      <c r="C1625" s="2" t="s">
        <v>550</v>
      </c>
      <c r="D1625" s="2" t="s">
        <v>25508</v>
      </c>
      <c r="E1625" s="21" t="s">
        <v>25509</v>
      </c>
      <c r="F1625" s="4">
        <v>1958</v>
      </c>
      <c r="G1625" s="5">
        <v>23496</v>
      </c>
      <c r="H1625" s="25"/>
      <c r="I1625" s="26">
        <v>45594</v>
      </c>
      <c r="J1625" s="27" t="s">
        <v>2066</v>
      </c>
      <c r="K1625" s="28">
        <v>3</v>
      </c>
      <c r="L1625" s="26">
        <v>45591</v>
      </c>
      <c r="M1625" s="29"/>
      <c r="N1625" s="30" t="s">
        <v>173</v>
      </c>
      <c r="O1625" s="31" t="s">
        <v>52</v>
      </c>
      <c r="P1625" s="32" t="s">
        <v>74</v>
      </c>
      <c r="Q1625" s="66" t="s">
        <v>54</v>
      </c>
      <c r="R1625" s="34" t="s">
        <v>55</v>
      </c>
      <c r="S1625" s="35" t="s">
        <v>25648</v>
      </c>
      <c r="T1625" s="36"/>
      <c r="U1625" s="37" t="s">
        <v>25508</v>
      </c>
      <c r="V1625" s="38" t="s">
        <v>25552</v>
      </c>
      <c r="W1625" s="37" t="s">
        <v>25649</v>
      </c>
      <c r="X1625" s="40">
        <v>1958</v>
      </c>
      <c r="Y1625" s="41">
        <v>24559.17</v>
      </c>
      <c r="Z1625" s="37" t="s">
        <v>33994</v>
      </c>
      <c r="BH1625" s="825"/>
      <c r="BI1625" s="825"/>
      <c r="BJ1625" s="796"/>
      <c r="BK1625" s="805"/>
      <c r="BL1625" s="687"/>
      <c r="BM1625" s="806"/>
      <c r="BN1625" s="807"/>
      <c r="BO1625" s="808"/>
      <c r="BP1625" s="809"/>
      <c r="BQ1625" s="810"/>
    </row>
    <row r="1626" spans="1:69">
      <c r="A1626" s="20">
        <v>1</v>
      </c>
      <c r="B1626" s="20">
        <v>2</v>
      </c>
      <c r="C1626" s="21" t="s">
        <v>78</v>
      </c>
      <c r="D1626" s="22" t="s">
        <v>25523</v>
      </c>
      <c r="E1626" s="21" t="s">
        <v>25524</v>
      </c>
      <c r="F1626" s="23">
        <v>1958</v>
      </c>
      <c r="G1626" s="24">
        <v>23496</v>
      </c>
      <c r="H1626" s="25"/>
      <c r="I1626" s="26">
        <v>45594</v>
      </c>
      <c r="J1626" s="27" t="s">
        <v>659</v>
      </c>
      <c r="K1626" s="28">
        <v>3</v>
      </c>
      <c r="L1626" s="26">
        <v>45591</v>
      </c>
      <c r="M1626" s="29" t="s">
        <v>176</v>
      </c>
      <c r="N1626" s="30" t="s">
        <v>177</v>
      </c>
      <c r="O1626" s="31" t="s">
        <v>52</v>
      </c>
      <c r="P1626" s="32" t="s">
        <v>74</v>
      </c>
      <c r="Q1626" s="66" t="s">
        <v>54</v>
      </c>
      <c r="R1626" s="34" t="s">
        <v>55</v>
      </c>
      <c r="S1626" s="35" t="s">
        <v>25650</v>
      </c>
      <c r="T1626" s="36"/>
      <c r="U1626" s="37" t="s">
        <v>25523</v>
      </c>
      <c r="V1626" s="38" t="s">
        <v>25552</v>
      </c>
      <c r="W1626" s="39" t="s">
        <v>25651</v>
      </c>
      <c r="X1626" s="40">
        <v>1958</v>
      </c>
      <c r="Y1626" s="41">
        <v>24486.79</v>
      </c>
      <c r="Z1626" s="37" t="s">
        <v>33994</v>
      </c>
      <c r="BH1626" s="85"/>
      <c r="BI1626" s="86"/>
      <c r="BJ1626" s="804"/>
      <c r="BK1626" s="805"/>
      <c r="BL1626" s="687"/>
      <c r="BM1626" s="806"/>
      <c r="BN1626" s="807"/>
      <c r="BO1626" s="808"/>
      <c r="BP1626" s="809"/>
      <c r="BQ1626" s="810"/>
    </row>
    <row r="1627" spans="1:69" ht="22.5">
      <c r="A1627" s="20">
        <v>1</v>
      </c>
      <c r="B1627" s="20">
        <v>3</v>
      </c>
      <c r="C1627" s="22" t="s">
        <v>25652</v>
      </c>
      <c r="D1627" s="3" t="s">
        <v>33995</v>
      </c>
      <c r="E1627" s="21" t="s">
        <v>25563</v>
      </c>
      <c r="F1627" s="23">
        <v>5000</v>
      </c>
      <c r="G1627" s="24">
        <f>30000*0.4536</f>
        <v>13608</v>
      </c>
      <c r="H1627" s="25"/>
      <c r="I1627" s="26">
        <v>45594</v>
      </c>
      <c r="J1627" s="27" t="s">
        <v>33996</v>
      </c>
      <c r="K1627" s="28">
        <v>4</v>
      </c>
      <c r="L1627" s="26">
        <v>45589</v>
      </c>
      <c r="M1627" s="29" t="s">
        <v>31510</v>
      </c>
      <c r="N1627" s="30" t="s">
        <v>30431</v>
      </c>
      <c r="O1627" s="31" t="s">
        <v>30294</v>
      </c>
      <c r="P1627" s="32" t="s">
        <v>31511</v>
      </c>
      <c r="Q1627" s="66"/>
      <c r="R1627" s="34" t="s">
        <v>30287</v>
      </c>
      <c r="S1627" s="35" t="s">
        <v>33997</v>
      </c>
      <c r="T1627" s="36"/>
      <c r="U1627" s="730" t="s">
        <v>33998</v>
      </c>
      <c r="V1627" s="38" t="s">
        <v>5648</v>
      </c>
      <c r="W1627" s="39" t="s">
        <v>25653</v>
      </c>
      <c r="X1627" s="40">
        <v>5000</v>
      </c>
      <c r="Y1627" s="41">
        <v>15785.175999999999</v>
      </c>
      <c r="Z1627" s="37" t="s">
        <v>25540</v>
      </c>
      <c r="BH1627" s="86"/>
      <c r="BI1627" s="232"/>
      <c r="BJ1627" s="804"/>
      <c r="BK1627" s="805"/>
      <c r="BL1627" s="687"/>
      <c r="BM1627" s="806"/>
      <c r="BN1627" s="807"/>
      <c r="BO1627" s="808"/>
      <c r="BP1627" s="809"/>
      <c r="BQ1627" s="810"/>
    </row>
    <row r="1628" spans="1:69">
      <c r="A1628" s="20">
        <v>2</v>
      </c>
      <c r="B1628" s="20">
        <v>2</v>
      </c>
      <c r="C1628" s="21" t="s">
        <v>68</v>
      </c>
      <c r="D1628" s="22" t="s">
        <v>25590</v>
      </c>
      <c r="E1628" s="21" t="s">
        <v>25591</v>
      </c>
      <c r="F1628" s="23">
        <v>1960</v>
      </c>
      <c r="G1628" s="24">
        <v>23520</v>
      </c>
      <c r="H1628" s="25"/>
      <c r="I1628" s="26">
        <v>45595</v>
      </c>
      <c r="J1628" s="27">
        <v>29</v>
      </c>
      <c r="K1628" s="28">
        <v>3</v>
      </c>
      <c r="L1628" s="26">
        <v>45592</v>
      </c>
      <c r="M1628" s="44"/>
      <c r="N1628" s="30" t="s">
        <v>95</v>
      </c>
      <c r="O1628" s="31" t="s">
        <v>52</v>
      </c>
      <c r="P1628" s="32" t="s">
        <v>83</v>
      </c>
      <c r="Q1628" s="66" t="s">
        <v>84</v>
      </c>
      <c r="R1628" s="34" t="s">
        <v>55</v>
      </c>
      <c r="S1628" s="35" t="s">
        <v>25654</v>
      </c>
      <c r="T1628" s="36"/>
      <c r="U1628" s="37" t="s">
        <v>25590</v>
      </c>
      <c r="V1628" s="38" t="s">
        <v>6102</v>
      </c>
      <c r="W1628" s="39" t="s">
        <v>25655</v>
      </c>
      <c r="X1628" s="40">
        <v>1960</v>
      </c>
      <c r="Y1628" s="41">
        <v>24500</v>
      </c>
      <c r="Z1628" s="37" t="s">
        <v>25543</v>
      </c>
      <c r="BH1628" s="85"/>
      <c r="BI1628" s="86"/>
      <c r="BJ1628" s="804"/>
      <c r="BK1628" s="805"/>
      <c r="BL1628" s="687"/>
      <c r="BM1628" s="806"/>
      <c r="BN1628" s="807"/>
      <c r="BO1628" s="808"/>
      <c r="BP1628" s="809"/>
      <c r="BQ1628" s="810"/>
    </row>
    <row r="1629" spans="1:69">
      <c r="A1629" s="20">
        <v>2</v>
      </c>
      <c r="B1629" s="20">
        <v>1</v>
      </c>
      <c r="C1629" s="21" t="s">
        <v>68</v>
      </c>
      <c r="D1629" s="22" t="s">
        <v>25588</v>
      </c>
      <c r="E1629" s="21" t="s">
        <v>25589</v>
      </c>
      <c r="F1629" s="23">
        <v>1917</v>
      </c>
      <c r="G1629" s="24">
        <v>23004</v>
      </c>
      <c r="H1629" s="25"/>
      <c r="I1629" s="26">
        <v>45595</v>
      </c>
      <c r="J1629" s="27" t="s">
        <v>5630</v>
      </c>
      <c r="K1629" s="28">
        <v>2</v>
      </c>
      <c r="L1629" s="26">
        <v>45592</v>
      </c>
      <c r="M1629" s="29"/>
      <c r="N1629" s="30" t="s">
        <v>95</v>
      </c>
      <c r="O1629" s="31" t="s">
        <v>52</v>
      </c>
      <c r="P1629" s="32" t="s">
        <v>83</v>
      </c>
      <c r="Q1629" s="66" t="s">
        <v>84</v>
      </c>
      <c r="R1629" s="34" t="s">
        <v>55</v>
      </c>
      <c r="S1629" s="35" t="s">
        <v>25656</v>
      </c>
      <c r="T1629" s="36"/>
      <c r="U1629" s="37" t="s">
        <v>25588</v>
      </c>
      <c r="V1629" s="38" t="s">
        <v>6102</v>
      </c>
      <c r="W1629" s="37" t="s">
        <v>25657</v>
      </c>
      <c r="X1629" s="40">
        <v>1917</v>
      </c>
      <c r="Y1629" s="41">
        <v>23962.5</v>
      </c>
      <c r="Z1629" s="37" t="s">
        <v>25543</v>
      </c>
      <c r="BH1629" s="85"/>
      <c r="BI1629" s="86"/>
      <c r="BJ1629" s="804"/>
      <c r="BK1629" s="805"/>
      <c r="BL1629" s="687"/>
      <c r="BM1629" s="806"/>
      <c r="BN1629" s="807"/>
      <c r="BO1629" s="808"/>
      <c r="BP1629" s="809"/>
      <c r="BQ1629" s="810"/>
    </row>
    <row r="1630" spans="1:69">
      <c r="A1630" s="20">
        <v>3</v>
      </c>
      <c r="B1630" s="20">
        <v>1</v>
      </c>
      <c r="C1630" s="22" t="s">
        <v>4367</v>
      </c>
      <c r="D1630" s="56" t="s">
        <v>25658</v>
      </c>
      <c r="E1630" s="21" t="s">
        <v>25659</v>
      </c>
      <c r="F1630" s="23">
        <v>1960</v>
      </c>
      <c r="G1630" s="24">
        <v>23520</v>
      </c>
      <c r="H1630" s="25"/>
      <c r="I1630" s="26">
        <v>45596</v>
      </c>
      <c r="J1630" s="27" t="s">
        <v>700</v>
      </c>
      <c r="K1630" s="28">
        <v>3</v>
      </c>
      <c r="L1630" s="26">
        <v>45592</v>
      </c>
      <c r="M1630" s="29"/>
      <c r="N1630" s="30" t="s">
        <v>95</v>
      </c>
      <c r="O1630" s="31" t="s">
        <v>52</v>
      </c>
      <c r="P1630" s="32" t="s">
        <v>83</v>
      </c>
      <c r="Q1630" s="33" t="s">
        <v>84</v>
      </c>
      <c r="R1630" s="34" t="s">
        <v>55</v>
      </c>
      <c r="S1630" s="35" t="s">
        <v>25660</v>
      </c>
      <c r="T1630" s="36"/>
      <c r="U1630" s="730" t="s">
        <v>25658</v>
      </c>
      <c r="V1630" s="38" t="s">
        <v>6102</v>
      </c>
      <c r="W1630" s="39" t="s">
        <v>25661</v>
      </c>
      <c r="X1630" s="40">
        <v>1960</v>
      </c>
      <c r="Y1630" s="41">
        <v>24500</v>
      </c>
      <c r="Z1630" s="37" t="s">
        <v>33999</v>
      </c>
      <c r="BH1630" s="86"/>
      <c r="BI1630" s="232"/>
      <c r="BJ1630" s="804"/>
      <c r="BK1630" s="805"/>
      <c r="BL1630" s="687"/>
      <c r="BM1630" s="806"/>
      <c r="BN1630" s="807"/>
      <c r="BO1630" s="808"/>
      <c r="BP1630" s="809"/>
      <c r="BQ1630" s="810"/>
    </row>
    <row r="1631" spans="1:69">
      <c r="A1631" s="20">
        <v>3</v>
      </c>
      <c r="B1631" s="20">
        <v>2</v>
      </c>
      <c r="C1631" s="21" t="s">
        <v>59</v>
      </c>
      <c r="D1631" s="115" t="s">
        <v>25605</v>
      </c>
      <c r="E1631" s="21" t="s">
        <v>25531</v>
      </c>
      <c r="F1631" s="23">
        <v>1925</v>
      </c>
      <c r="G1631" s="24">
        <v>23100</v>
      </c>
      <c r="H1631" s="25"/>
      <c r="I1631" s="26">
        <v>45596</v>
      </c>
      <c r="J1631" s="27" t="s">
        <v>5627</v>
      </c>
      <c r="K1631" s="28">
        <v>4</v>
      </c>
      <c r="L1631" s="26">
        <v>45594</v>
      </c>
      <c r="M1631" s="29"/>
      <c r="N1631" s="30" t="s">
        <v>62</v>
      </c>
      <c r="O1631" s="31" t="s">
        <v>52</v>
      </c>
      <c r="P1631" s="32" t="s">
        <v>63</v>
      </c>
      <c r="Q1631" s="66" t="s">
        <v>54</v>
      </c>
      <c r="R1631" s="34" t="s">
        <v>64</v>
      </c>
      <c r="S1631" s="35" t="s">
        <v>25662</v>
      </c>
      <c r="T1631" s="36"/>
      <c r="U1631" s="37" t="s">
        <v>25605</v>
      </c>
      <c r="V1631" s="38" t="s">
        <v>944</v>
      </c>
      <c r="W1631" s="37" t="s">
        <v>25663</v>
      </c>
      <c r="X1631" s="40">
        <v>1925</v>
      </c>
      <c r="Y1631" s="41">
        <v>24640</v>
      </c>
      <c r="Z1631" s="37" t="s">
        <v>30841</v>
      </c>
      <c r="BH1631" s="85"/>
      <c r="BI1631" s="86"/>
      <c r="BJ1631" s="804"/>
      <c r="BK1631" s="805"/>
      <c r="BL1631" s="687"/>
      <c r="BM1631" s="806"/>
      <c r="BN1631" s="807"/>
      <c r="BO1631" s="808"/>
      <c r="BP1631" s="809"/>
      <c r="BQ1631" s="810"/>
    </row>
    <row r="1632" spans="1:69">
      <c r="A1632" s="20">
        <v>0</v>
      </c>
      <c r="B1632" s="20">
        <v>6</v>
      </c>
      <c r="C1632" s="22" t="s">
        <v>145</v>
      </c>
      <c r="D1632" s="2" t="s">
        <v>25054</v>
      </c>
      <c r="E1632" s="21" t="s">
        <v>25055</v>
      </c>
      <c r="F1632" s="23">
        <v>1568</v>
      </c>
      <c r="G1632" s="24">
        <v>23520</v>
      </c>
      <c r="H1632" s="25"/>
      <c r="I1632" s="26">
        <v>45601</v>
      </c>
      <c r="J1632" s="27">
        <v>48</v>
      </c>
      <c r="K1632" s="28">
        <v>3</v>
      </c>
      <c r="L1632" s="26">
        <v>45599</v>
      </c>
      <c r="M1632" s="29"/>
      <c r="N1632" s="30" t="s">
        <v>95</v>
      </c>
      <c r="O1632" s="31" t="s">
        <v>52</v>
      </c>
      <c r="P1632" s="32" t="s">
        <v>112</v>
      </c>
      <c r="Q1632" s="66" t="s">
        <v>84</v>
      </c>
      <c r="R1632" s="34" t="s">
        <v>55</v>
      </c>
      <c r="S1632" s="35" t="s">
        <v>25194</v>
      </c>
      <c r="T1632" s="36"/>
      <c r="U1632" s="37" t="s">
        <v>25054</v>
      </c>
      <c r="V1632" s="38" t="s">
        <v>1542</v>
      </c>
      <c r="W1632" s="39" t="s">
        <v>26918</v>
      </c>
      <c r="X1632" s="40">
        <v>1568</v>
      </c>
      <c r="Y1632" s="41">
        <v>24304</v>
      </c>
      <c r="Z1632" s="37" t="s">
        <v>25640</v>
      </c>
      <c r="BH1632" s="86"/>
      <c r="BI1632" s="825"/>
      <c r="BJ1632" s="804"/>
      <c r="BK1632" s="805"/>
      <c r="BL1632" s="687"/>
      <c r="BM1632" s="806"/>
      <c r="BN1632" s="807"/>
      <c r="BO1632" s="808"/>
      <c r="BP1632" s="809"/>
      <c r="BQ1632" s="810"/>
    </row>
    <row r="1633" spans="1:69">
      <c r="A1633" s="20">
        <v>0</v>
      </c>
      <c r="B1633" s="20">
        <v>7</v>
      </c>
      <c r="C1633" s="21" t="s">
        <v>103</v>
      </c>
      <c r="D1633" s="3" t="s">
        <v>25052</v>
      </c>
      <c r="E1633" s="21" t="s">
        <v>25053</v>
      </c>
      <c r="F1633" s="23">
        <v>1960</v>
      </c>
      <c r="G1633" s="24">
        <v>23520</v>
      </c>
      <c r="H1633" s="25"/>
      <c r="I1633" s="26">
        <v>45601</v>
      </c>
      <c r="J1633" s="27" t="s">
        <v>683</v>
      </c>
      <c r="K1633" s="28">
        <v>4</v>
      </c>
      <c r="L1633" s="26">
        <v>45599</v>
      </c>
      <c r="M1633" s="29"/>
      <c r="N1633" s="30" t="s">
        <v>95</v>
      </c>
      <c r="O1633" s="31" t="s">
        <v>52</v>
      </c>
      <c r="P1633" s="32" t="s">
        <v>83</v>
      </c>
      <c r="Q1633" s="66" t="s">
        <v>84</v>
      </c>
      <c r="R1633" s="34" t="s">
        <v>55</v>
      </c>
      <c r="S1633" s="35" t="s">
        <v>25195</v>
      </c>
      <c r="T1633" s="36"/>
      <c r="U1633" s="37" t="s">
        <v>25052</v>
      </c>
      <c r="V1633" s="38" t="s">
        <v>1542</v>
      </c>
      <c r="W1633" s="37" t="s">
        <v>26919</v>
      </c>
      <c r="X1633" s="40">
        <v>1960</v>
      </c>
      <c r="Y1633" s="41">
        <v>24500</v>
      </c>
      <c r="Z1633" s="37" t="s">
        <v>34000</v>
      </c>
      <c r="BH1633" s="85"/>
      <c r="BI1633" s="232"/>
      <c r="BJ1633" s="804"/>
      <c r="BK1633" s="805"/>
      <c r="BL1633" s="687"/>
      <c r="BM1633" s="806"/>
      <c r="BN1633" s="807"/>
      <c r="BO1633" s="808"/>
      <c r="BP1633" s="809"/>
      <c r="BQ1633" s="810"/>
    </row>
    <row r="1634" spans="1:69">
      <c r="A1634" s="20">
        <v>0</v>
      </c>
      <c r="B1634" s="20">
        <v>8</v>
      </c>
      <c r="C1634" s="2" t="s">
        <v>48</v>
      </c>
      <c r="D1634" s="2" t="s">
        <v>25601</v>
      </c>
      <c r="E1634" s="21" t="s">
        <v>25602</v>
      </c>
      <c r="F1634" s="4">
        <v>1985</v>
      </c>
      <c r="G1634" s="5">
        <v>23820</v>
      </c>
      <c r="H1634" s="25" t="s">
        <v>168</v>
      </c>
      <c r="I1634" s="26">
        <v>45601</v>
      </c>
      <c r="J1634" s="27" t="s">
        <v>679</v>
      </c>
      <c r="K1634" s="28">
        <v>2</v>
      </c>
      <c r="L1634" s="26">
        <v>45600</v>
      </c>
      <c r="M1634" s="29"/>
      <c r="N1634" s="30" t="s">
        <v>181</v>
      </c>
      <c r="O1634" s="31" t="s">
        <v>52</v>
      </c>
      <c r="P1634" s="32" t="s">
        <v>186</v>
      </c>
      <c r="Q1634" s="66" t="s">
        <v>54</v>
      </c>
      <c r="R1634" s="34" t="s">
        <v>55</v>
      </c>
      <c r="S1634" s="35" t="s">
        <v>25612</v>
      </c>
      <c r="T1634" s="36"/>
      <c r="U1634" s="37" t="s">
        <v>25601</v>
      </c>
      <c r="V1634" s="38" t="s">
        <v>4902</v>
      </c>
      <c r="W1634" s="37" t="s">
        <v>26920</v>
      </c>
      <c r="X1634" s="40">
        <v>1985</v>
      </c>
      <c r="Y1634" s="41">
        <v>24796.62</v>
      </c>
      <c r="Z1634" s="37" t="s">
        <v>34001</v>
      </c>
      <c r="BH1634" s="825"/>
      <c r="BI1634" s="825"/>
      <c r="BJ1634" s="796"/>
      <c r="BK1634" s="805"/>
      <c r="BL1634" s="687"/>
      <c r="BM1634" s="806"/>
      <c r="BN1634" s="807"/>
      <c r="BO1634" s="808"/>
      <c r="BP1634" s="809"/>
      <c r="BQ1634" s="810"/>
    </row>
    <row r="1635" spans="1:69">
      <c r="A1635" s="20">
        <v>0</v>
      </c>
      <c r="B1635" s="20">
        <v>7</v>
      </c>
      <c r="C1635" s="21" t="s">
        <v>68</v>
      </c>
      <c r="D1635" s="22" t="s">
        <v>25288</v>
      </c>
      <c r="E1635" s="21" t="s">
        <v>25289</v>
      </c>
      <c r="F1635" s="23">
        <v>1960</v>
      </c>
      <c r="G1635" s="24">
        <v>23520</v>
      </c>
      <c r="H1635" s="6"/>
      <c r="I1635" s="26">
        <v>45603</v>
      </c>
      <c r="J1635" s="27">
        <v>92</v>
      </c>
      <c r="K1635" s="28">
        <v>4</v>
      </c>
      <c r="L1635" s="26">
        <v>45602</v>
      </c>
      <c r="M1635" s="29"/>
      <c r="N1635" s="30" t="s">
        <v>95</v>
      </c>
      <c r="O1635" s="31" t="s">
        <v>52</v>
      </c>
      <c r="P1635" s="32" t="s">
        <v>83</v>
      </c>
      <c r="Q1635" s="33" t="s">
        <v>84</v>
      </c>
      <c r="R1635" s="34" t="s">
        <v>55</v>
      </c>
      <c r="S1635" s="35" t="s">
        <v>25402</v>
      </c>
      <c r="T1635" s="36"/>
      <c r="U1635" s="37" t="s">
        <v>25288</v>
      </c>
      <c r="V1635" s="38" t="s">
        <v>13288</v>
      </c>
      <c r="W1635" s="37" t="s">
        <v>26921</v>
      </c>
      <c r="X1635" s="40">
        <v>1960</v>
      </c>
      <c r="Y1635" s="41">
        <v>24500</v>
      </c>
      <c r="Z1635" s="37" t="s">
        <v>34002</v>
      </c>
      <c r="BH1635" s="85"/>
      <c r="BI1635" s="86"/>
      <c r="BJ1635" s="804"/>
      <c r="BK1635" s="797"/>
      <c r="BL1635" s="687"/>
      <c r="BM1635" s="806"/>
      <c r="BN1635" s="807"/>
      <c r="BO1635" s="808"/>
      <c r="BP1635" s="809"/>
      <c r="BQ1635" s="810"/>
    </row>
    <row r="1636" spans="1:69">
      <c r="A1636" s="20">
        <v>0</v>
      </c>
      <c r="B1636" s="20">
        <v>8</v>
      </c>
      <c r="C1636" s="21" t="s">
        <v>78</v>
      </c>
      <c r="D1636" s="22" t="s">
        <v>25613</v>
      </c>
      <c r="E1636" s="21" t="s">
        <v>25614</v>
      </c>
      <c r="F1636" s="23">
        <v>1960</v>
      </c>
      <c r="G1636" s="24">
        <v>23520</v>
      </c>
      <c r="H1636" s="25"/>
      <c r="I1636" s="26">
        <v>45603</v>
      </c>
      <c r="J1636" s="27" t="s">
        <v>2134</v>
      </c>
      <c r="K1636" s="28">
        <v>2</v>
      </c>
      <c r="L1636" s="26">
        <v>45602</v>
      </c>
      <c r="M1636" s="44"/>
      <c r="N1636" s="30" t="s">
        <v>95</v>
      </c>
      <c r="O1636" s="31" t="s">
        <v>52</v>
      </c>
      <c r="P1636" s="32" t="s">
        <v>83</v>
      </c>
      <c r="Q1636" s="66" t="s">
        <v>84</v>
      </c>
      <c r="R1636" s="34" t="s">
        <v>55</v>
      </c>
      <c r="S1636" s="35" t="s">
        <v>25615</v>
      </c>
      <c r="T1636" s="36"/>
      <c r="U1636" s="37" t="s">
        <v>25613</v>
      </c>
      <c r="V1636" s="38" t="s">
        <v>13288</v>
      </c>
      <c r="W1636" s="37" t="s">
        <v>26922</v>
      </c>
      <c r="X1636" s="40">
        <v>1960</v>
      </c>
      <c r="Y1636" s="41">
        <v>24500</v>
      </c>
      <c r="Z1636" s="37" t="s">
        <v>34002</v>
      </c>
      <c r="BH1636" s="85"/>
      <c r="BI1636" s="86"/>
      <c r="BJ1636" s="804"/>
      <c r="BK1636" s="805"/>
      <c r="BL1636" s="687"/>
      <c r="BM1636" s="806"/>
      <c r="BN1636" s="807"/>
      <c r="BO1636" s="808"/>
      <c r="BP1636" s="809"/>
      <c r="BQ1636" s="810"/>
    </row>
    <row r="1637" spans="1:69">
      <c r="A1637" s="20">
        <v>1</v>
      </c>
      <c r="B1637" s="20">
        <v>6</v>
      </c>
      <c r="C1637" s="2" t="s">
        <v>68</v>
      </c>
      <c r="D1637" s="22" t="s">
        <v>25368</v>
      </c>
      <c r="E1637" s="21" t="s">
        <v>25369</v>
      </c>
      <c r="F1637" s="23">
        <v>2300</v>
      </c>
      <c r="G1637" s="5">
        <v>23000</v>
      </c>
      <c r="H1637" s="25"/>
      <c r="I1637" s="7">
        <v>45603</v>
      </c>
      <c r="J1637" s="27" t="s">
        <v>718</v>
      </c>
      <c r="K1637" s="28">
        <v>3</v>
      </c>
      <c r="L1637" s="26">
        <v>45602</v>
      </c>
      <c r="M1637" s="29"/>
      <c r="N1637" s="30" t="s">
        <v>120</v>
      </c>
      <c r="O1637" s="31" t="s">
        <v>52</v>
      </c>
      <c r="P1637" s="32" t="s">
        <v>121</v>
      </c>
      <c r="Q1637" s="66" t="s">
        <v>84</v>
      </c>
      <c r="R1637" s="34" t="s">
        <v>164</v>
      </c>
      <c r="S1637" s="35" t="s">
        <v>25404</v>
      </c>
      <c r="T1637" s="36"/>
      <c r="U1637" s="37" t="s">
        <v>25368</v>
      </c>
      <c r="V1637" s="37" t="s">
        <v>25764</v>
      </c>
      <c r="W1637" s="37" t="s">
        <v>26923</v>
      </c>
      <c r="X1637" s="42">
        <v>2300</v>
      </c>
      <c r="Y1637" s="41">
        <v>23805</v>
      </c>
      <c r="Z1637" s="37" t="s">
        <v>30299</v>
      </c>
      <c r="BH1637" s="825"/>
      <c r="BI1637" s="86"/>
      <c r="BJ1637" s="804"/>
      <c r="BK1637" s="805"/>
      <c r="BL1637" s="688"/>
      <c r="BM1637" s="806"/>
      <c r="BN1637" s="807"/>
      <c r="BO1637" s="808"/>
      <c r="BP1637" s="809"/>
      <c r="BQ1637" s="810"/>
    </row>
    <row r="1638" spans="1:69">
      <c r="A1638" s="20">
        <v>3</v>
      </c>
      <c r="B1638" s="20">
        <v>2</v>
      </c>
      <c r="C1638" s="21" t="s">
        <v>68</v>
      </c>
      <c r="D1638" s="22" t="s">
        <v>25619</v>
      </c>
      <c r="E1638" s="21" t="s">
        <v>25620</v>
      </c>
      <c r="F1638" s="23">
        <v>1941</v>
      </c>
      <c r="G1638" s="24">
        <v>23292</v>
      </c>
      <c r="H1638" s="25"/>
      <c r="I1638" s="26">
        <v>45604</v>
      </c>
      <c r="J1638" s="27" t="s">
        <v>728</v>
      </c>
      <c r="K1638" s="28">
        <v>4</v>
      </c>
      <c r="L1638" s="26">
        <v>45603</v>
      </c>
      <c r="M1638" s="29" t="s">
        <v>151</v>
      </c>
      <c r="N1638" s="30" t="s">
        <v>152</v>
      </c>
      <c r="O1638" s="31" t="s">
        <v>52</v>
      </c>
      <c r="P1638" s="32" t="s">
        <v>153</v>
      </c>
      <c r="Q1638" s="66" t="s">
        <v>54</v>
      </c>
      <c r="R1638" s="34" t="s">
        <v>55</v>
      </c>
      <c r="S1638" s="35" t="s">
        <v>25621</v>
      </c>
      <c r="T1638" s="36"/>
      <c r="U1638" s="37" t="s">
        <v>25619</v>
      </c>
      <c r="V1638" s="38" t="s">
        <v>25765</v>
      </c>
      <c r="W1638" s="37" t="s">
        <v>26924</v>
      </c>
      <c r="X1638" s="42">
        <v>1941</v>
      </c>
      <c r="Y1638" s="41">
        <v>24279.93</v>
      </c>
      <c r="Z1638" s="37" t="s">
        <v>34003</v>
      </c>
      <c r="BH1638" s="85"/>
      <c r="BI1638" s="86"/>
      <c r="BJ1638" s="804"/>
      <c r="BK1638" s="805"/>
      <c r="BL1638" s="687"/>
      <c r="BM1638" s="806"/>
      <c r="BN1638" s="807"/>
      <c r="BO1638" s="808"/>
      <c r="BP1638" s="809"/>
      <c r="BQ1638" s="810"/>
    </row>
    <row r="1639" spans="1:69" ht="22.5">
      <c r="A1639" s="20">
        <v>3</v>
      </c>
      <c r="B1639" s="20">
        <v>3</v>
      </c>
      <c r="C1639" s="2" t="s">
        <v>59</v>
      </c>
      <c r="D1639" s="2" t="s">
        <v>26818</v>
      </c>
      <c r="E1639" s="21" t="s">
        <v>26819</v>
      </c>
      <c r="F1639" s="4">
        <v>1925</v>
      </c>
      <c r="G1639" s="5">
        <v>23100</v>
      </c>
      <c r="H1639" s="25"/>
      <c r="I1639" s="26">
        <v>45604</v>
      </c>
      <c r="J1639" s="27" t="s">
        <v>464</v>
      </c>
      <c r="K1639" s="28">
        <v>2</v>
      </c>
      <c r="L1639" s="26">
        <v>45603</v>
      </c>
      <c r="M1639" s="29"/>
      <c r="N1639" s="30" t="s">
        <v>33112</v>
      </c>
      <c r="O1639" s="31" t="s">
        <v>52</v>
      </c>
      <c r="P1639" s="32" t="s">
        <v>25394</v>
      </c>
      <c r="Q1639" s="66" t="s">
        <v>54</v>
      </c>
      <c r="R1639" s="34" t="s">
        <v>64</v>
      </c>
      <c r="S1639" s="35" t="s">
        <v>31512</v>
      </c>
      <c r="T1639" s="36"/>
      <c r="U1639" s="37" t="s">
        <v>26925</v>
      </c>
      <c r="V1639" s="37" t="s">
        <v>15892</v>
      </c>
      <c r="W1639" s="37" t="s">
        <v>26926</v>
      </c>
      <c r="X1639" s="42">
        <v>1925</v>
      </c>
      <c r="Y1639" s="41">
        <v>24640</v>
      </c>
      <c r="Z1639" s="37" t="s">
        <v>26840</v>
      </c>
      <c r="BH1639" s="825"/>
      <c r="BI1639" s="825"/>
      <c r="BJ1639" s="796"/>
      <c r="BK1639" s="805"/>
      <c r="BL1639" s="687"/>
      <c r="BM1639" s="806"/>
      <c r="BN1639" s="807"/>
      <c r="BO1639" s="808"/>
      <c r="BP1639" s="809"/>
      <c r="BQ1639" s="810"/>
    </row>
    <row r="1640" spans="1:69" ht="33.75">
      <c r="A1640" s="20">
        <v>2</v>
      </c>
      <c r="B1640" s="20">
        <v>1</v>
      </c>
      <c r="C1640" s="21" t="s">
        <v>145</v>
      </c>
      <c r="D1640" s="22" t="s">
        <v>26865</v>
      </c>
      <c r="E1640" s="21" t="s">
        <v>24624</v>
      </c>
      <c r="F1640" s="23">
        <v>1534</v>
      </c>
      <c r="G1640" s="24">
        <v>23010</v>
      </c>
      <c r="H1640" s="25"/>
      <c r="I1640" s="26">
        <v>45607</v>
      </c>
      <c r="J1640" s="27" t="s">
        <v>667</v>
      </c>
      <c r="K1640" s="28">
        <v>2</v>
      </c>
      <c r="L1640" s="26">
        <v>45597</v>
      </c>
      <c r="M1640" s="29"/>
      <c r="N1640" s="30" t="s">
        <v>2071</v>
      </c>
      <c r="O1640" s="31" t="s">
        <v>52</v>
      </c>
      <c r="P1640" s="21" t="s">
        <v>121</v>
      </c>
      <c r="Q1640" s="33" t="s">
        <v>84</v>
      </c>
      <c r="R1640" s="34" t="s">
        <v>55</v>
      </c>
      <c r="S1640" s="35" t="s">
        <v>24625</v>
      </c>
      <c r="T1640" s="36"/>
      <c r="U1640" s="37" t="s">
        <v>26865</v>
      </c>
      <c r="V1640" s="38" t="s">
        <v>25757</v>
      </c>
      <c r="W1640" s="37" t="s">
        <v>26904</v>
      </c>
      <c r="X1640" s="40">
        <v>1534</v>
      </c>
      <c r="Y1640" s="41">
        <v>24325</v>
      </c>
      <c r="Z1640" s="37" t="s">
        <v>34004</v>
      </c>
      <c r="BH1640" s="85"/>
      <c r="BI1640" s="86"/>
      <c r="BJ1640" s="804"/>
      <c r="BK1640" s="805"/>
      <c r="BL1640" s="687"/>
      <c r="BM1640" s="806"/>
      <c r="BN1640" s="807"/>
      <c r="BO1640" s="85"/>
      <c r="BP1640" s="809"/>
      <c r="BQ1640" s="810"/>
    </row>
    <row r="1641" spans="1:69">
      <c r="A1641" s="20">
        <v>2</v>
      </c>
      <c r="B1641" s="20">
        <v>2</v>
      </c>
      <c r="C1641" s="21" t="s">
        <v>68</v>
      </c>
      <c r="D1641" s="22" t="s">
        <v>25616</v>
      </c>
      <c r="E1641" s="21" t="s">
        <v>25617</v>
      </c>
      <c r="F1641" s="23">
        <v>1958</v>
      </c>
      <c r="G1641" s="24">
        <v>23496</v>
      </c>
      <c r="H1641" s="25"/>
      <c r="I1641" s="26">
        <v>45607</v>
      </c>
      <c r="J1641" s="27" t="s">
        <v>765</v>
      </c>
      <c r="K1641" s="28">
        <v>3</v>
      </c>
      <c r="L1641" s="26">
        <v>45603</v>
      </c>
      <c r="M1641" s="29" t="s">
        <v>72</v>
      </c>
      <c r="N1641" s="30" t="s">
        <v>152</v>
      </c>
      <c r="O1641" s="31" t="s">
        <v>52</v>
      </c>
      <c r="P1641" s="32" t="s">
        <v>74</v>
      </c>
      <c r="Q1641" s="66" t="s">
        <v>54</v>
      </c>
      <c r="R1641" s="34" t="s">
        <v>55</v>
      </c>
      <c r="S1641" s="35" t="s">
        <v>25618</v>
      </c>
      <c r="T1641" s="36"/>
      <c r="U1641" s="37" t="s">
        <v>25616</v>
      </c>
      <c r="V1641" s="38" t="s">
        <v>25765</v>
      </c>
      <c r="W1641" s="37" t="s">
        <v>26905</v>
      </c>
      <c r="X1641" s="40">
        <v>1958</v>
      </c>
      <c r="Y1641" s="41">
        <v>24728.76</v>
      </c>
      <c r="Z1641" s="37" t="s">
        <v>26840</v>
      </c>
      <c r="BH1641" s="85"/>
      <c r="BI1641" s="86"/>
      <c r="BJ1641" s="804"/>
      <c r="BK1641" s="805"/>
      <c r="BL1641" s="687"/>
      <c r="BM1641" s="806"/>
      <c r="BN1641" s="807"/>
      <c r="BO1641" s="808"/>
      <c r="BP1641" s="809"/>
      <c r="BQ1641" s="810"/>
    </row>
    <row r="1642" spans="1:69">
      <c r="A1642" s="20">
        <v>2</v>
      </c>
      <c r="B1642" s="20">
        <v>3</v>
      </c>
      <c r="C1642" s="22" t="s">
        <v>68</v>
      </c>
      <c r="D1642" s="2" t="s">
        <v>25622</v>
      </c>
      <c r="E1642" s="21" t="s">
        <v>25623</v>
      </c>
      <c r="F1642" s="23">
        <v>1958</v>
      </c>
      <c r="G1642" s="24">
        <v>23496</v>
      </c>
      <c r="H1642" s="25"/>
      <c r="I1642" s="26">
        <v>45607</v>
      </c>
      <c r="J1642" s="27" t="s">
        <v>735</v>
      </c>
      <c r="K1642" s="28">
        <v>2</v>
      </c>
      <c r="L1642" s="26">
        <v>45604</v>
      </c>
      <c r="M1642" s="29" t="s">
        <v>72</v>
      </c>
      <c r="N1642" s="30" t="s">
        <v>152</v>
      </c>
      <c r="O1642" s="31" t="s">
        <v>52</v>
      </c>
      <c r="P1642" s="32" t="s">
        <v>74</v>
      </c>
      <c r="Q1642" s="66" t="s">
        <v>54</v>
      </c>
      <c r="R1642" s="34" t="s">
        <v>55</v>
      </c>
      <c r="S1642" s="35" t="s">
        <v>25624</v>
      </c>
      <c r="T1642" s="36"/>
      <c r="U1642" s="37" t="s">
        <v>25622</v>
      </c>
      <c r="V1642" s="37" t="s">
        <v>25768</v>
      </c>
      <c r="W1642" s="37" t="s">
        <v>26906</v>
      </c>
      <c r="X1642" s="42">
        <v>1958</v>
      </c>
      <c r="Y1642" s="41">
        <v>24728.76</v>
      </c>
      <c r="Z1642" s="37" t="s">
        <v>34005</v>
      </c>
      <c r="BH1642" s="86"/>
      <c r="BI1642" s="825"/>
      <c r="BJ1642" s="804"/>
      <c r="BK1642" s="805"/>
      <c r="BL1642" s="687"/>
      <c r="BM1642" s="806"/>
      <c r="BN1642" s="807"/>
      <c r="BO1642" s="808"/>
      <c r="BP1642" s="809"/>
      <c r="BQ1642" s="810"/>
    </row>
    <row r="1643" spans="1:69">
      <c r="A1643" s="20">
        <v>2</v>
      </c>
      <c r="B1643" s="20">
        <v>4</v>
      </c>
      <c r="C1643" s="21" t="s">
        <v>78</v>
      </c>
      <c r="D1643" s="22" t="s">
        <v>26832</v>
      </c>
      <c r="E1643" s="21" t="s">
        <v>26833</v>
      </c>
      <c r="F1643" s="23">
        <v>1960</v>
      </c>
      <c r="G1643" s="24">
        <v>23520</v>
      </c>
      <c r="H1643" s="25"/>
      <c r="I1643" s="26">
        <v>45607</v>
      </c>
      <c r="J1643" s="27" t="s">
        <v>774</v>
      </c>
      <c r="K1643" s="28">
        <v>3</v>
      </c>
      <c r="L1643" s="26">
        <v>45605</v>
      </c>
      <c r="M1643" s="29"/>
      <c r="N1643" s="30" t="s">
        <v>95</v>
      </c>
      <c r="O1643" s="31" t="s">
        <v>52</v>
      </c>
      <c r="P1643" s="32" t="s">
        <v>83</v>
      </c>
      <c r="Q1643" s="66" t="s">
        <v>84</v>
      </c>
      <c r="R1643" s="34" t="s">
        <v>55</v>
      </c>
      <c r="S1643" s="35" t="s">
        <v>26907</v>
      </c>
      <c r="T1643" s="36"/>
      <c r="U1643" s="37" t="s">
        <v>26832</v>
      </c>
      <c r="V1643" s="38" t="s">
        <v>25466</v>
      </c>
      <c r="W1643" s="39" t="s">
        <v>26908</v>
      </c>
      <c r="X1643" s="40">
        <v>1960</v>
      </c>
      <c r="Y1643" s="41">
        <v>24500</v>
      </c>
      <c r="Z1643" s="37" t="s">
        <v>34006</v>
      </c>
      <c r="BH1643" s="85"/>
      <c r="BI1643" s="86"/>
      <c r="BJ1643" s="804"/>
      <c r="BK1643" s="805"/>
      <c r="BL1643" s="687"/>
      <c r="BM1643" s="806"/>
      <c r="BN1643" s="807"/>
      <c r="BO1643" s="808"/>
      <c r="BP1643" s="809"/>
      <c r="BQ1643" s="810"/>
    </row>
    <row r="1644" spans="1:69" ht="45">
      <c r="A1644" s="20">
        <v>0</v>
      </c>
      <c r="B1644" s="20">
        <v>2</v>
      </c>
      <c r="C1644" s="21" t="s">
        <v>48</v>
      </c>
      <c r="D1644" s="22" t="s">
        <v>26846</v>
      </c>
      <c r="E1644" s="21" t="s">
        <v>26847</v>
      </c>
      <c r="F1644" s="23">
        <v>1980</v>
      </c>
      <c r="G1644" s="24">
        <v>23760</v>
      </c>
      <c r="H1644" s="6" t="s">
        <v>51</v>
      </c>
      <c r="I1644" s="26">
        <v>45609</v>
      </c>
      <c r="J1644" s="27">
        <v>15</v>
      </c>
      <c r="K1644" s="28">
        <v>2</v>
      </c>
      <c r="L1644" s="26">
        <v>45607</v>
      </c>
      <c r="M1644" s="44" t="s">
        <v>34007</v>
      </c>
      <c r="N1644" s="30" t="s">
        <v>34008</v>
      </c>
      <c r="O1644" s="31" t="s">
        <v>52</v>
      </c>
      <c r="P1644" s="32" t="s">
        <v>34009</v>
      </c>
      <c r="Q1644" s="66" t="s">
        <v>54</v>
      </c>
      <c r="R1644" s="34" t="s">
        <v>55</v>
      </c>
      <c r="S1644" s="35" t="s">
        <v>30432</v>
      </c>
      <c r="T1644" s="36"/>
      <c r="U1644" s="37" t="s">
        <v>34010</v>
      </c>
      <c r="V1644" s="38" t="s">
        <v>34011</v>
      </c>
      <c r="W1644" s="37" t="s">
        <v>34012</v>
      </c>
      <c r="X1644" s="40">
        <v>1980</v>
      </c>
      <c r="Y1644" s="41">
        <v>24948</v>
      </c>
      <c r="Z1644" s="37" t="s">
        <v>34013</v>
      </c>
      <c r="BH1644" s="85"/>
      <c r="BI1644" s="86"/>
      <c r="BJ1644" s="804"/>
      <c r="BK1644" s="797"/>
      <c r="BL1644" s="687"/>
      <c r="BM1644" s="806"/>
      <c r="BN1644" s="807"/>
      <c r="BO1644" s="808"/>
      <c r="BP1644" s="809"/>
      <c r="BQ1644" s="810"/>
    </row>
    <row r="1645" spans="1:69">
      <c r="A1645" s="20">
        <v>0</v>
      </c>
      <c r="B1645" s="20">
        <v>1</v>
      </c>
      <c r="C1645" s="21" t="s">
        <v>68</v>
      </c>
      <c r="D1645" s="22" t="s">
        <v>26877</v>
      </c>
      <c r="E1645" s="21" t="s">
        <v>26878</v>
      </c>
      <c r="F1645" s="23">
        <v>1960</v>
      </c>
      <c r="G1645" s="24">
        <v>23520</v>
      </c>
      <c r="H1645" s="25"/>
      <c r="I1645" s="26">
        <v>45609</v>
      </c>
      <c r="J1645" s="27" t="s">
        <v>747</v>
      </c>
      <c r="K1645" s="28">
        <v>4</v>
      </c>
      <c r="L1645" s="26">
        <v>45607</v>
      </c>
      <c r="M1645" s="29"/>
      <c r="N1645" s="30" t="s">
        <v>95</v>
      </c>
      <c r="O1645" s="31" t="s">
        <v>52</v>
      </c>
      <c r="P1645" s="32" t="s">
        <v>83</v>
      </c>
      <c r="Q1645" s="66" t="s">
        <v>84</v>
      </c>
      <c r="R1645" s="34" t="s">
        <v>55</v>
      </c>
      <c r="S1645" s="35" t="s">
        <v>26916</v>
      </c>
      <c r="T1645" s="36"/>
      <c r="U1645" s="37" t="s">
        <v>27003</v>
      </c>
      <c r="V1645" s="38" t="s">
        <v>27000</v>
      </c>
      <c r="W1645" s="37" t="s">
        <v>27004</v>
      </c>
      <c r="X1645" s="40">
        <v>1960</v>
      </c>
      <c r="Y1645" s="41">
        <v>24500</v>
      </c>
      <c r="Z1645" s="37" t="s">
        <v>34013</v>
      </c>
      <c r="BH1645" s="85"/>
      <c r="BI1645" s="86"/>
      <c r="BJ1645" s="804"/>
      <c r="BK1645" s="805"/>
      <c r="BL1645" s="687"/>
      <c r="BM1645" s="806"/>
      <c r="BN1645" s="807"/>
      <c r="BO1645" s="808"/>
      <c r="BP1645" s="809"/>
      <c r="BQ1645" s="810"/>
    </row>
    <row r="1646" spans="1:69">
      <c r="A1646" s="20">
        <v>1</v>
      </c>
      <c r="B1646" s="20">
        <v>3</v>
      </c>
      <c r="C1646" s="21" t="s">
        <v>68</v>
      </c>
      <c r="D1646" s="22" t="s">
        <v>25397</v>
      </c>
      <c r="E1646" s="21" t="s">
        <v>25286</v>
      </c>
      <c r="F1646" s="117">
        <v>1917</v>
      </c>
      <c r="G1646" s="24">
        <v>23004</v>
      </c>
      <c r="H1646" s="25"/>
      <c r="I1646" s="26">
        <v>45609</v>
      </c>
      <c r="J1646" s="27">
        <v>50</v>
      </c>
      <c r="K1646" s="28">
        <v>4</v>
      </c>
      <c r="L1646" s="26">
        <v>45607</v>
      </c>
      <c r="M1646" s="29"/>
      <c r="N1646" s="30" t="s">
        <v>95</v>
      </c>
      <c r="O1646" s="31" t="s">
        <v>52</v>
      </c>
      <c r="P1646" s="32" t="s">
        <v>83</v>
      </c>
      <c r="Q1646" s="66" t="s">
        <v>84</v>
      </c>
      <c r="R1646" s="34" t="s">
        <v>55</v>
      </c>
      <c r="S1646" s="35" t="s">
        <v>25398</v>
      </c>
      <c r="T1646" s="36"/>
      <c r="U1646" s="37" t="s">
        <v>34014</v>
      </c>
      <c r="V1646" s="37" t="s">
        <v>26989</v>
      </c>
      <c r="W1646" s="37" t="s">
        <v>27008</v>
      </c>
      <c r="X1646" s="42">
        <v>1917</v>
      </c>
      <c r="Y1646" s="41">
        <v>23962.5</v>
      </c>
      <c r="Z1646" s="37" t="s">
        <v>26910</v>
      </c>
      <c r="BH1646" s="85"/>
      <c r="BI1646" s="86"/>
      <c r="BJ1646" s="804"/>
      <c r="BK1646" s="805"/>
      <c r="BL1646" s="687"/>
      <c r="BM1646" s="806"/>
      <c r="BN1646" s="807"/>
      <c r="BO1646" s="808"/>
      <c r="BP1646" s="809"/>
      <c r="BQ1646" s="810"/>
    </row>
    <row r="1647" spans="1:69">
      <c r="A1647" s="20">
        <v>1</v>
      </c>
      <c r="B1647" s="20">
        <v>4</v>
      </c>
      <c r="C1647" s="21" t="s">
        <v>68</v>
      </c>
      <c r="D1647" s="22" t="s">
        <v>25399</v>
      </c>
      <c r="E1647" s="21" t="s">
        <v>25287</v>
      </c>
      <c r="F1647" s="117">
        <v>1917</v>
      </c>
      <c r="G1647" s="24">
        <v>23004</v>
      </c>
      <c r="H1647" s="25"/>
      <c r="I1647" s="26">
        <v>45609</v>
      </c>
      <c r="J1647" s="27" t="s">
        <v>740</v>
      </c>
      <c r="K1647" s="28">
        <v>3</v>
      </c>
      <c r="L1647" s="7">
        <v>45607</v>
      </c>
      <c r="M1647" s="29"/>
      <c r="N1647" s="30" t="s">
        <v>95</v>
      </c>
      <c r="O1647" s="31" t="s">
        <v>52</v>
      </c>
      <c r="P1647" s="32" t="s">
        <v>83</v>
      </c>
      <c r="Q1647" s="66" t="s">
        <v>84</v>
      </c>
      <c r="R1647" s="34" t="s">
        <v>55</v>
      </c>
      <c r="S1647" s="35" t="s">
        <v>25400</v>
      </c>
      <c r="T1647" s="36"/>
      <c r="U1647" s="37" t="s">
        <v>27012</v>
      </c>
      <c r="V1647" s="38" t="s">
        <v>26989</v>
      </c>
      <c r="W1647" s="39" t="s">
        <v>27014</v>
      </c>
      <c r="X1647" s="40">
        <v>1917</v>
      </c>
      <c r="Y1647" s="41">
        <v>23962.5</v>
      </c>
      <c r="Z1647" s="37" t="s">
        <v>34015</v>
      </c>
      <c r="BH1647" s="85"/>
      <c r="BI1647" s="86"/>
      <c r="BJ1647" s="804"/>
      <c r="BK1647" s="805"/>
      <c r="BL1647" s="687"/>
      <c r="BM1647" s="806"/>
      <c r="BN1647" s="807"/>
      <c r="BO1647" s="808"/>
      <c r="BP1647" s="809"/>
      <c r="BQ1647" s="810"/>
    </row>
    <row r="1648" spans="1:69">
      <c r="A1648" s="20">
        <v>1</v>
      </c>
      <c r="B1648" s="20">
        <v>5</v>
      </c>
      <c r="C1648" s="21" t="s">
        <v>68</v>
      </c>
      <c r="D1648" s="22" t="s">
        <v>25290</v>
      </c>
      <c r="E1648" s="21" t="s">
        <v>25291</v>
      </c>
      <c r="F1648" s="23">
        <v>1960</v>
      </c>
      <c r="G1648" s="24">
        <v>23520</v>
      </c>
      <c r="H1648" s="25"/>
      <c r="I1648" s="26">
        <v>45609</v>
      </c>
      <c r="J1648" s="27" t="s">
        <v>779</v>
      </c>
      <c r="K1648" s="28">
        <v>2</v>
      </c>
      <c r="L1648" s="26">
        <v>45607</v>
      </c>
      <c r="M1648" s="29"/>
      <c r="N1648" s="30" t="s">
        <v>95</v>
      </c>
      <c r="O1648" s="31" t="s">
        <v>52</v>
      </c>
      <c r="P1648" s="32" t="s">
        <v>83</v>
      </c>
      <c r="Q1648" s="66" t="s">
        <v>84</v>
      </c>
      <c r="R1648" s="34" t="s">
        <v>55</v>
      </c>
      <c r="S1648" s="35" t="s">
        <v>25401</v>
      </c>
      <c r="T1648" s="36"/>
      <c r="U1648" s="37" t="s">
        <v>34016</v>
      </c>
      <c r="V1648" s="38" t="s">
        <v>34017</v>
      </c>
      <c r="W1648" s="37" t="s">
        <v>27011</v>
      </c>
      <c r="X1648" s="42">
        <v>1960</v>
      </c>
      <c r="Y1648" s="41">
        <v>24500</v>
      </c>
      <c r="Z1648" s="37" t="s">
        <v>34015</v>
      </c>
      <c r="BH1648" s="85"/>
      <c r="BI1648" s="86"/>
      <c r="BJ1648" s="804"/>
      <c r="BK1648" s="805"/>
      <c r="BL1648" s="687"/>
      <c r="BM1648" s="806"/>
      <c r="BN1648" s="807"/>
      <c r="BO1648" s="808"/>
      <c r="BP1648" s="809"/>
      <c r="BQ1648" s="810"/>
    </row>
    <row r="1649" spans="1:69">
      <c r="A1649" s="20">
        <v>1</v>
      </c>
      <c r="B1649" s="20">
        <v>6</v>
      </c>
      <c r="C1649" s="2" t="s">
        <v>68</v>
      </c>
      <c r="D1649" s="2" t="s">
        <v>26875</v>
      </c>
      <c r="E1649" s="21" t="s">
        <v>26876</v>
      </c>
      <c r="F1649" s="4">
        <v>1960</v>
      </c>
      <c r="G1649" s="5">
        <v>23520</v>
      </c>
      <c r="H1649" s="25"/>
      <c r="I1649" s="26">
        <v>45609</v>
      </c>
      <c r="J1649" s="27" t="s">
        <v>784</v>
      </c>
      <c r="K1649" s="28">
        <v>3</v>
      </c>
      <c r="L1649" s="26">
        <v>45607</v>
      </c>
      <c r="M1649" s="29"/>
      <c r="N1649" s="30" t="s">
        <v>95</v>
      </c>
      <c r="O1649" s="31" t="s">
        <v>52</v>
      </c>
      <c r="P1649" s="32" t="s">
        <v>83</v>
      </c>
      <c r="Q1649" s="33" t="s">
        <v>84</v>
      </c>
      <c r="R1649" s="34" t="s">
        <v>55</v>
      </c>
      <c r="S1649" s="35" t="s">
        <v>26917</v>
      </c>
      <c r="T1649" s="36"/>
      <c r="U1649" s="37" t="s">
        <v>26875</v>
      </c>
      <c r="V1649" s="37" t="s">
        <v>25468</v>
      </c>
      <c r="W1649" s="37" t="s">
        <v>27175</v>
      </c>
      <c r="X1649" s="42">
        <v>1960</v>
      </c>
      <c r="Y1649" s="41">
        <v>24500</v>
      </c>
      <c r="Z1649" s="37" t="s">
        <v>26998</v>
      </c>
      <c r="BH1649" s="825"/>
      <c r="BI1649" s="825"/>
      <c r="BJ1649" s="796"/>
      <c r="BK1649" s="805"/>
      <c r="BL1649" s="687"/>
      <c r="BM1649" s="806"/>
      <c r="BN1649" s="807"/>
      <c r="BO1649" s="808"/>
      <c r="BP1649" s="809"/>
      <c r="BQ1649" s="810"/>
    </row>
    <row r="1650" spans="1:69">
      <c r="A1650" s="20">
        <v>0</v>
      </c>
      <c r="B1650" s="20">
        <v>2</v>
      </c>
      <c r="C1650" s="21" t="s">
        <v>4367</v>
      </c>
      <c r="D1650" s="22" t="s">
        <v>25625</v>
      </c>
      <c r="E1650" s="21" t="s">
        <v>25626</v>
      </c>
      <c r="F1650" s="23">
        <v>1960</v>
      </c>
      <c r="G1650" s="24">
        <v>23520</v>
      </c>
      <c r="H1650" s="25"/>
      <c r="I1650" s="26">
        <v>45610</v>
      </c>
      <c r="J1650" s="27" t="s">
        <v>792</v>
      </c>
      <c r="K1650" s="28">
        <v>3</v>
      </c>
      <c r="L1650" s="26">
        <v>45607</v>
      </c>
      <c r="M1650" s="29"/>
      <c r="N1650" s="30" t="s">
        <v>95</v>
      </c>
      <c r="O1650" s="31" t="s">
        <v>52</v>
      </c>
      <c r="P1650" s="32" t="s">
        <v>83</v>
      </c>
      <c r="Q1650" s="66" t="s">
        <v>84</v>
      </c>
      <c r="R1650" s="34" t="s">
        <v>55</v>
      </c>
      <c r="S1650" s="35" t="s">
        <v>25627</v>
      </c>
      <c r="T1650" s="36"/>
      <c r="U1650" s="37" t="s">
        <v>25625</v>
      </c>
      <c r="V1650" s="38" t="s">
        <v>25468</v>
      </c>
      <c r="W1650" s="37" t="s">
        <v>27176</v>
      </c>
      <c r="X1650" s="40">
        <v>1960</v>
      </c>
      <c r="Y1650" s="41">
        <v>24500</v>
      </c>
      <c r="Z1650" s="37" t="s">
        <v>26910</v>
      </c>
      <c r="BH1650" s="85"/>
      <c r="BI1650" s="86"/>
      <c r="BJ1650" s="804"/>
      <c r="BK1650" s="805"/>
      <c r="BL1650" s="687"/>
      <c r="BM1650" s="806"/>
      <c r="BN1650" s="807"/>
      <c r="BO1650" s="808"/>
      <c r="BP1650" s="809"/>
      <c r="BQ1650" s="810"/>
    </row>
    <row r="1651" spans="1:69">
      <c r="A1651" s="20">
        <v>0</v>
      </c>
      <c r="B1651" s="20">
        <v>1</v>
      </c>
      <c r="C1651" s="21" t="s">
        <v>68</v>
      </c>
      <c r="D1651" s="22" t="s">
        <v>25513</v>
      </c>
      <c r="E1651" s="116" t="s">
        <v>34018</v>
      </c>
      <c r="F1651" s="23">
        <v>1960</v>
      </c>
      <c r="G1651" s="24">
        <v>23520</v>
      </c>
      <c r="H1651" s="25"/>
      <c r="I1651" s="26">
        <v>45610</v>
      </c>
      <c r="J1651" s="27" t="s">
        <v>2188</v>
      </c>
      <c r="K1651" s="28">
        <v>2</v>
      </c>
      <c r="L1651" s="26">
        <v>45609</v>
      </c>
      <c r="M1651" s="29"/>
      <c r="N1651" s="30" t="s">
        <v>95</v>
      </c>
      <c r="O1651" s="31" t="s">
        <v>52</v>
      </c>
      <c r="P1651" s="32" t="s">
        <v>83</v>
      </c>
      <c r="Q1651" s="66" t="s">
        <v>84</v>
      </c>
      <c r="R1651" s="34" t="s">
        <v>55</v>
      </c>
      <c r="S1651" s="35" t="s">
        <v>25632</v>
      </c>
      <c r="T1651" s="36"/>
      <c r="U1651" s="37" t="s">
        <v>25513</v>
      </c>
      <c r="V1651" s="38" t="s">
        <v>27177</v>
      </c>
      <c r="W1651" s="37" t="s">
        <v>27178</v>
      </c>
      <c r="X1651" s="40">
        <v>1960</v>
      </c>
      <c r="Y1651" s="41">
        <v>24500</v>
      </c>
      <c r="Z1651" s="37" t="s">
        <v>26998</v>
      </c>
      <c r="BH1651" s="85"/>
      <c r="BI1651" s="86"/>
      <c r="BJ1651" s="804"/>
      <c r="BK1651" s="805"/>
      <c r="BL1651" s="687"/>
      <c r="BM1651" s="806"/>
      <c r="BN1651" s="807"/>
      <c r="BO1651" s="808"/>
      <c r="BP1651" s="809"/>
      <c r="BQ1651" s="810"/>
    </row>
    <row r="1652" spans="1:69">
      <c r="A1652" s="20">
        <v>0</v>
      </c>
      <c r="B1652" s="20">
        <v>3</v>
      </c>
      <c r="C1652" s="21" t="s">
        <v>103</v>
      </c>
      <c r="D1652" s="22" t="s">
        <v>24995</v>
      </c>
      <c r="E1652" s="21" t="s">
        <v>24996</v>
      </c>
      <c r="F1652" s="23">
        <v>1500</v>
      </c>
      <c r="G1652" s="24">
        <v>22500</v>
      </c>
      <c r="H1652" s="25" t="s">
        <v>254</v>
      </c>
      <c r="I1652" s="26">
        <v>45610</v>
      </c>
      <c r="J1652" s="27">
        <v>38</v>
      </c>
      <c r="K1652" s="28">
        <v>4</v>
      </c>
      <c r="L1652" s="26">
        <v>45609</v>
      </c>
      <c r="M1652" s="29"/>
      <c r="N1652" s="30" t="s">
        <v>234</v>
      </c>
      <c r="O1652" s="31" t="s">
        <v>52</v>
      </c>
      <c r="P1652" s="32" t="s">
        <v>6273</v>
      </c>
      <c r="Q1652" s="33" t="s">
        <v>84</v>
      </c>
      <c r="R1652" s="34" t="s">
        <v>55</v>
      </c>
      <c r="S1652" s="35" t="s">
        <v>25016</v>
      </c>
      <c r="T1652" s="36"/>
      <c r="U1652" s="37" t="s">
        <v>24995</v>
      </c>
      <c r="V1652" s="38" t="s">
        <v>27177</v>
      </c>
      <c r="W1652" s="37" t="s">
        <v>27179</v>
      </c>
      <c r="X1652" s="42">
        <v>1500</v>
      </c>
      <c r="Y1652" s="41">
        <v>23602.5</v>
      </c>
      <c r="Z1652" s="37" t="s">
        <v>26998</v>
      </c>
      <c r="BH1652" s="85"/>
      <c r="BI1652" s="86"/>
      <c r="BJ1652" s="804"/>
      <c r="BK1652" s="805"/>
      <c r="BL1652" s="687"/>
      <c r="BM1652" s="806"/>
      <c r="BN1652" s="807"/>
      <c r="BO1652" s="808"/>
      <c r="BP1652" s="809"/>
      <c r="BQ1652" s="810"/>
    </row>
    <row r="1653" spans="1:69">
      <c r="A1653" s="20">
        <v>1</v>
      </c>
      <c r="B1653" s="20">
        <v>6</v>
      </c>
      <c r="C1653" s="21" t="s">
        <v>145</v>
      </c>
      <c r="D1653" s="22" t="s">
        <v>25243</v>
      </c>
      <c r="E1653" s="21" t="s">
        <v>1301</v>
      </c>
      <c r="F1653" s="23">
        <v>1568</v>
      </c>
      <c r="G1653" s="24">
        <v>23520</v>
      </c>
      <c r="H1653" s="6"/>
      <c r="I1653" s="26">
        <v>45610</v>
      </c>
      <c r="J1653" s="27" t="s">
        <v>823</v>
      </c>
      <c r="K1653" s="28">
        <v>4</v>
      </c>
      <c r="L1653" s="26">
        <v>45609</v>
      </c>
      <c r="M1653" s="29"/>
      <c r="N1653" s="30" t="s">
        <v>95</v>
      </c>
      <c r="O1653" s="31" t="s">
        <v>52</v>
      </c>
      <c r="P1653" s="32" t="s">
        <v>112</v>
      </c>
      <c r="Q1653" s="33" t="s">
        <v>84</v>
      </c>
      <c r="R1653" s="34" t="s">
        <v>55</v>
      </c>
      <c r="S1653" s="35" t="s">
        <v>25403</v>
      </c>
      <c r="T1653" s="36"/>
      <c r="U1653" s="37" t="s">
        <v>25243</v>
      </c>
      <c r="V1653" s="38" t="s">
        <v>3690</v>
      </c>
      <c r="W1653" s="39" t="s">
        <v>27180</v>
      </c>
      <c r="X1653" s="40">
        <v>1568</v>
      </c>
      <c r="Y1653" s="41">
        <v>24304</v>
      </c>
      <c r="Z1653" s="37" t="s">
        <v>27023</v>
      </c>
      <c r="BH1653" s="85"/>
      <c r="BI1653" s="86"/>
      <c r="BJ1653" s="804"/>
      <c r="BK1653" s="797"/>
      <c r="BL1653" s="687"/>
      <c r="BM1653" s="806"/>
      <c r="BN1653" s="807"/>
      <c r="BO1653" s="808"/>
      <c r="BP1653" s="809"/>
      <c r="BQ1653" s="810"/>
    </row>
    <row r="1654" spans="1:69" ht="22.5">
      <c r="A1654" s="20">
        <v>0</v>
      </c>
      <c r="B1654" s="20">
        <v>2</v>
      </c>
      <c r="C1654" s="2" t="s">
        <v>59</v>
      </c>
      <c r="D1654" s="2" t="s">
        <v>34019</v>
      </c>
      <c r="E1654" s="21" t="s">
        <v>31513</v>
      </c>
      <c r="F1654" s="23">
        <v>1925</v>
      </c>
      <c r="G1654" s="24">
        <v>23100</v>
      </c>
      <c r="H1654" s="25"/>
      <c r="I1654" s="26">
        <v>45611</v>
      </c>
      <c r="J1654" s="27" t="s">
        <v>812</v>
      </c>
      <c r="K1654" s="28">
        <v>2</v>
      </c>
      <c r="L1654" s="26">
        <v>45607</v>
      </c>
      <c r="M1654" s="29"/>
      <c r="N1654" s="30" t="s">
        <v>33254</v>
      </c>
      <c r="O1654" s="31" t="s">
        <v>52</v>
      </c>
      <c r="P1654" s="32" t="s">
        <v>34020</v>
      </c>
      <c r="Q1654" s="66" t="s">
        <v>54</v>
      </c>
      <c r="R1654" s="34" t="s">
        <v>33226</v>
      </c>
      <c r="S1654" s="35" t="s">
        <v>34021</v>
      </c>
      <c r="T1654" s="36"/>
      <c r="U1654" s="37" t="s">
        <v>26823</v>
      </c>
      <c r="V1654" s="38" t="s">
        <v>24936</v>
      </c>
      <c r="W1654" s="37" t="s">
        <v>26909</v>
      </c>
      <c r="X1654" s="40">
        <v>1925</v>
      </c>
      <c r="Y1654" s="41">
        <v>24640</v>
      </c>
      <c r="Z1654" s="37" t="s">
        <v>34015</v>
      </c>
      <c r="BH1654" s="825"/>
      <c r="BI1654" s="825"/>
      <c r="BJ1654" s="804"/>
      <c r="BK1654" s="805"/>
      <c r="BL1654" s="687"/>
      <c r="BM1654" s="806"/>
      <c r="BN1654" s="807"/>
      <c r="BO1654" s="808"/>
      <c r="BP1654" s="809"/>
      <c r="BQ1654" s="810"/>
    </row>
    <row r="1655" spans="1:69" ht="22.5">
      <c r="A1655" s="20">
        <v>0</v>
      </c>
      <c r="B1655" s="20"/>
      <c r="C1655" s="2" t="s">
        <v>59</v>
      </c>
      <c r="D1655" s="22" t="s">
        <v>34022</v>
      </c>
      <c r="E1655" s="21" t="s">
        <v>30433</v>
      </c>
      <c r="F1655" s="23">
        <v>1925</v>
      </c>
      <c r="G1655" s="24">
        <v>23100</v>
      </c>
      <c r="H1655" s="25"/>
      <c r="I1655" s="26">
        <v>45611</v>
      </c>
      <c r="J1655" s="27" t="s">
        <v>817</v>
      </c>
      <c r="K1655" s="28">
        <v>3</v>
      </c>
      <c r="L1655" s="26">
        <v>45610</v>
      </c>
      <c r="M1655" s="29"/>
      <c r="N1655" s="30" t="s">
        <v>33112</v>
      </c>
      <c r="O1655" s="31" t="s">
        <v>52</v>
      </c>
      <c r="P1655" s="32" t="s">
        <v>29084</v>
      </c>
      <c r="Q1655" s="66" t="s">
        <v>54</v>
      </c>
      <c r="R1655" s="34" t="s">
        <v>33226</v>
      </c>
      <c r="S1655" s="35" t="s">
        <v>34023</v>
      </c>
      <c r="T1655" s="36"/>
      <c r="U1655" s="37" t="s">
        <v>27043</v>
      </c>
      <c r="V1655" s="38" t="s">
        <v>2102</v>
      </c>
      <c r="W1655" s="37" t="s">
        <v>27181</v>
      </c>
      <c r="X1655" s="42">
        <v>1925</v>
      </c>
      <c r="Y1655" s="41">
        <v>24640</v>
      </c>
      <c r="Z1655" s="37" t="s">
        <v>31514</v>
      </c>
      <c r="BH1655" s="825"/>
      <c r="BI1655" s="86"/>
      <c r="BJ1655" s="804"/>
      <c r="BK1655" s="805"/>
      <c r="BL1655" s="687"/>
      <c r="BM1655" s="806"/>
      <c r="BN1655" s="807"/>
      <c r="BO1655" s="808"/>
      <c r="BP1655" s="809"/>
      <c r="BQ1655" s="810"/>
    </row>
    <row r="1656" spans="1:69">
      <c r="A1656" s="20">
        <v>0</v>
      </c>
      <c r="B1656" s="20"/>
      <c r="C1656" s="22" t="s">
        <v>68</v>
      </c>
      <c r="D1656" s="22" t="s">
        <v>27028</v>
      </c>
      <c r="E1656" s="116" t="s">
        <v>27029</v>
      </c>
      <c r="F1656" s="23">
        <v>1917</v>
      </c>
      <c r="G1656" s="24">
        <v>23004</v>
      </c>
      <c r="H1656" s="25"/>
      <c r="I1656" s="26">
        <v>45611</v>
      </c>
      <c r="J1656" s="27">
        <v>39</v>
      </c>
      <c r="K1656" s="28">
        <v>4</v>
      </c>
      <c r="L1656" s="26">
        <v>45609</v>
      </c>
      <c r="M1656" s="29"/>
      <c r="N1656" s="30" t="s">
        <v>33370</v>
      </c>
      <c r="O1656" s="31" t="s">
        <v>52</v>
      </c>
      <c r="P1656" s="32" t="s">
        <v>33364</v>
      </c>
      <c r="Q1656" s="33" t="s">
        <v>84</v>
      </c>
      <c r="R1656" s="34" t="s">
        <v>55</v>
      </c>
      <c r="S1656" s="35" t="s">
        <v>31515</v>
      </c>
      <c r="T1656" s="36"/>
      <c r="U1656" s="37" t="s">
        <v>27028</v>
      </c>
      <c r="V1656" s="38" t="s">
        <v>3690</v>
      </c>
      <c r="W1656" s="37" t="s">
        <v>31516</v>
      </c>
      <c r="X1656" s="40">
        <v>1917</v>
      </c>
      <c r="Y1656" s="41">
        <v>23962.5</v>
      </c>
      <c r="Z1656" s="37" t="s">
        <v>34024</v>
      </c>
      <c r="BH1656" s="86"/>
      <c r="BI1656" s="86"/>
      <c r="BJ1656" s="804"/>
      <c r="BK1656" s="805"/>
      <c r="BL1656" s="687"/>
      <c r="BM1656" s="806"/>
      <c r="BN1656" s="807"/>
      <c r="BO1656" s="808"/>
      <c r="BP1656" s="809"/>
      <c r="BQ1656" s="810"/>
    </row>
    <row r="1657" spans="1:69">
      <c r="A1657" s="20">
        <v>0</v>
      </c>
      <c r="B1657" s="20">
        <v>1</v>
      </c>
      <c r="C1657" s="21" t="s">
        <v>68</v>
      </c>
      <c r="D1657" s="22" t="s">
        <v>25527</v>
      </c>
      <c r="E1657" s="21" t="s">
        <v>25528</v>
      </c>
      <c r="F1657" s="23">
        <v>1958</v>
      </c>
      <c r="G1657" s="24">
        <v>23496</v>
      </c>
      <c r="H1657" s="25"/>
      <c r="I1657" s="26">
        <v>45611</v>
      </c>
      <c r="J1657" s="27" t="s">
        <v>831</v>
      </c>
      <c r="K1657" s="28">
        <v>1</v>
      </c>
      <c r="L1657" s="26">
        <v>45613</v>
      </c>
      <c r="M1657" s="29" t="s">
        <v>151</v>
      </c>
      <c r="N1657" s="30" t="s">
        <v>152</v>
      </c>
      <c r="O1657" s="31" t="s">
        <v>52</v>
      </c>
      <c r="P1657" s="32" t="s">
        <v>153</v>
      </c>
      <c r="Q1657" s="66" t="s">
        <v>54</v>
      </c>
      <c r="R1657" s="34" t="s">
        <v>55</v>
      </c>
      <c r="S1657" s="35" t="s">
        <v>25629</v>
      </c>
      <c r="T1657" s="36"/>
      <c r="U1657" s="37" t="s">
        <v>25527</v>
      </c>
      <c r="V1657" s="38" t="s">
        <v>3690</v>
      </c>
      <c r="W1657" s="39" t="s">
        <v>27182</v>
      </c>
      <c r="X1657" s="40">
        <v>1958</v>
      </c>
      <c r="Y1657" s="41">
        <v>24492.57</v>
      </c>
      <c r="Z1657" s="37" t="s">
        <v>27023</v>
      </c>
      <c r="BH1657" s="85"/>
      <c r="BI1657" s="86"/>
      <c r="BJ1657" s="804"/>
      <c r="BK1657" s="805"/>
      <c r="BL1657" s="687"/>
      <c r="BM1657" s="806"/>
      <c r="BN1657" s="807"/>
      <c r="BO1657" s="808"/>
      <c r="BP1657" s="809"/>
      <c r="BQ1657" s="810"/>
    </row>
    <row r="1658" spans="1:69">
      <c r="A1658" s="20">
        <v>0</v>
      </c>
      <c r="B1658" s="20">
        <v>6</v>
      </c>
      <c r="C1658" s="22" t="s">
        <v>68</v>
      </c>
      <c r="D1658" s="2" t="s">
        <v>25378</v>
      </c>
      <c r="E1658" s="21" t="s">
        <v>25379</v>
      </c>
      <c r="F1658" s="23">
        <v>1864</v>
      </c>
      <c r="G1658" s="24">
        <v>22368</v>
      </c>
      <c r="H1658" s="25"/>
      <c r="I1658" s="26">
        <v>45611</v>
      </c>
      <c r="J1658" s="27" t="s">
        <v>837</v>
      </c>
      <c r="K1658" s="28">
        <v>4</v>
      </c>
      <c r="L1658" s="26">
        <v>45613</v>
      </c>
      <c r="M1658" s="44" t="s">
        <v>136</v>
      </c>
      <c r="N1658" s="30" t="s">
        <v>73</v>
      </c>
      <c r="O1658" s="31" t="s">
        <v>52</v>
      </c>
      <c r="P1658" s="32" t="s">
        <v>74</v>
      </c>
      <c r="Q1658" s="66" t="s">
        <v>54</v>
      </c>
      <c r="R1658" s="34" t="s">
        <v>55</v>
      </c>
      <c r="S1658" s="35" t="s">
        <v>25405</v>
      </c>
      <c r="T1658" s="36"/>
      <c r="U1658" s="37" t="s">
        <v>25378</v>
      </c>
      <c r="V1658" s="38" t="s">
        <v>1050</v>
      </c>
      <c r="W1658" s="37" t="s">
        <v>27183</v>
      </c>
      <c r="X1658" s="45">
        <v>1864</v>
      </c>
      <c r="Y1658" s="41">
        <v>23403.47</v>
      </c>
      <c r="Z1658" s="37" t="s">
        <v>27023</v>
      </c>
      <c r="BH1658" s="86"/>
      <c r="BI1658" s="825"/>
      <c r="BJ1658" s="804"/>
      <c r="BK1658" s="805"/>
      <c r="BL1658" s="687"/>
      <c r="BM1658" s="806"/>
      <c r="BN1658" s="807"/>
      <c r="BO1658" s="808"/>
      <c r="BP1658" s="809"/>
      <c r="BQ1658" s="810"/>
    </row>
    <row r="1659" spans="1:69">
      <c r="A1659" s="20">
        <v>0</v>
      </c>
      <c r="B1659" s="20">
        <v>2</v>
      </c>
      <c r="C1659" s="21" t="s">
        <v>68</v>
      </c>
      <c r="D1659" s="22" t="s">
        <v>26836</v>
      </c>
      <c r="E1659" s="21" t="s">
        <v>26837</v>
      </c>
      <c r="F1659" s="23">
        <v>2300</v>
      </c>
      <c r="G1659" s="24">
        <v>23000</v>
      </c>
      <c r="H1659" s="25"/>
      <c r="I1659" s="26">
        <v>45615</v>
      </c>
      <c r="J1659" s="27" t="s">
        <v>854</v>
      </c>
      <c r="K1659" s="28">
        <v>2</v>
      </c>
      <c r="L1659" s="26">
        <v>45609</v>
      </c>
      <c r="M1659" s="29"/>
      <c r="N1659" s="30" t="s">
        <v>120</v>
      </c>
      <c r="O1659" s="31" t="s">
        <v>52</v>
      </c>
      <c r="P1659" s="32" t="s">
        <v>121</v>
      </c>
      <c r="Q1659" s="66" t="s">
        <v>84</v>
      </c>
      <c r="R1659" s="34" t="s">
        <v>164</v>
      </c>
      <c r="S1659" s="35" t="s">
        <v>26913</v>
      </c>
      <c r="T1659" s="36"/>
      <c r="U1659" s="37" t="s">
        <v>26836</v>
      </c>
      <c r="V1659" s="38" t="s">
        <v>1050</v>
      </c>
      <c r="W1659" s="37" t="s">
        <v>27184</v>
      </c>
      <c r="X1659" s="40">
        <v>2300</v>
      </c>
      <c r="Y1659" s="41">
        <v>23805</v>
      </c>
      <c r="Z1659" s="37" t="s">
        <v>27023</v>
      </c>
      <c r="BH1659" s="85"/>
      <c r="BI1659" s="86"/>
      <c r="BJ1659" s="804"/>
      <c r="BK1659" s="805"/>
      <c r="BL1659" s="687"/>
      <c r="BM1659" s="806"/>
      <c r="BN1659" s="807"/>
      <c r="BO1659" s="808"/>
      <c r="BP1659" s="809"/>
      <c r="BQ1659" s="810"/>
    </row>
    <row r="1660" spans="1:69">
      <c r="A1660" s="20">
        <v>0</v>
      </c>
      <c r="B1660" s="20"/>
      <c r="C1660" s="21" t="s">
        <v>68</v>
      </c>
      <c r="D1660" s="2" t="s">
        <v>27062</v>
      </c>
      <c r="E1660" s="21" t="s">
        <v>27063</v>
      </c>
      <c r="F1660" s="23">
        <v>1917</v>
      </c>
      <c r="G1660" s="24">
        <v>23004</v>
      </c>
      <c r="H1660" s="25"/>
      <c r="I1660" s="26">
        <v>45615</v>
      </c>
      <c r="J1660" s="27">
        <v>17</v>
      </c>
      <c r="K1660" s="28">
        <v>1</v>
      </c>
      <c r="L1660" s="26">
        <v>45613</v>
      </c>
      <c r="M1660" s="29"/>
      <c r="N1660" s="30" t="s">
        <v>95</v>
      </c>
      <c r="O1660" s="31" t="s">
        <v>52</v>
      </c>
      <c r="P1660" s="32" t="s">
        <v>83</v>
      </c>
      <c r="Q1660" s="66" t="s">
        <v>84</v>
      </c>
      <c r="R1660" s="34" t="s">
        <v>55</v>
      </c>
      <c r="S1660" s="35" t="s">
        <v>34025</v>
      </c>
      <c r="T1660" s="36"/>
      <c r="U1660" s="37" t="s">
        <v>27062</v>
      </c>
      <c r="V1660" s="38" t="s">
        <v>6184</v>
      </c>
      <c r="W1660" s="37" t="s">
        <v>27185</v>
      </c>
      <c r="X1660" s="42">
        <v>1917</v>
      </c>
      <c r="Y1660" s="41">
        <v>23962.5</v>
      </c>
      <c r="Z1660" s="37" t="s">
        <v>34026</v>
      </c>
      <c r="BH1660" s="85"/>
      <c r="BI1660" s="825"/>
      <c r="BJ1660" s="804"/>
      <c r="BK1660" s="805"/>
      <c r="BL1660" s="687"/>
      <c r="BM1660" s="806"/>
      <c r="BN1660" s="807"/>
      <c r="BO1660" s="808"/>
      <c r="BP1660" s="809"/>
      <c r="BQ1660" s="810"/>
    </row>
    <row r="1661" spans="1:69" ht="22.5">
      <c r="A1661" s="20">
        <v>5</v>
      </c>
      <c r="B1661" s="20">
        <v>1</v>
      </c>
      <c r="C1661" s="2" t="s">
        <v>59</v>
      </c>
      <c r="D1661" s="2" t="s">
        <v>34027</v>
      </c>
      <c r="E1661" s="21" t="s">
        <v>34028</v>
      </c>
      <c r="F1661" s="23">
        <v>1925</v>
      </c>
      <c r="G1661" s="24">
        <v>23100</v>
      </c>
      <c r="H1661" s="25"/>
      <c r="I1661" s="26">
        <v>45615</v>
      </c>
      <c r="J1661" s="27" t="s">
        <v>918</v>
      </c>
      <c r="K1661" s="28">
        <v>3</v>
      </c>
      <c r="L1661" s="26">
        <v>45607</v>
      </c>
      <c r="M1661" s="29"/>
      <c r="N1661" s="30" t="s">
        <v>34029</v>
      </c>
      <c r="O1661" s="31" t="s">
        <v>52</v>
      </c>
      <c r="P1661" s="30" t="s">
        <v>29084</v>
      </c>
      <c r="Q1661" s="66" t="s">
        <v>54</v>
      </c>
      <c r="R1661" s="34" t="s">
        <v>33226</v>
      </c>
      <c r="S1661" s="35" t="s">
        <v>34030</v>
      </c>
      <c r="T1661" s="36"/>
      <c r="U1661" s="37" t="s">
        <v>26825</v>
      </c>
      <c r="V1661" s="38" t="s">
        <v>24936</v>
      </c>
      <c r="W1661" s="39" t="s">
        <v>26912</v>
      </c>
      <c r="X1661" s="40">
        <v>1925</v>
      </c>
      <c r="Y1661" s="41">
        <v>24640</v>
      </c>
      <c r="Z1661" s="37" t="s">
        <v>34015</v>
      </c>
      <c r="BH1661" s="825"/>
      <c r="BI1661" s="825"/>
      <c r="BJ1661" s="804"/>
      <c r="BK1661" s="805"/>
      <c r="BL1661" s="687"/>
      <c r="BM1661" s="806"/>
      <c r="BN1661" s="807"/>
      <c r="BO1661" s="806"/>
      <c r="BP1661" s="809"/>
      <c r="BQ1661" s="810"/>
    </row>
    <row r="1662" spans="1:69">
      <c r="A1662" s="20">
        <v>1</v>
      </c>
      <c r="B1662" s="20">
        <v>4</v>
      </c>
      <c r="C1662" s="2" t="s">
        <v>59</v>
      </c>
      <c r="D1662" s="22" t="s">
        <v>34031</v>
      </c>
      <c r="E1662" s="21" t="s">
        <v>34032</v>
      </c>
      <c r="F1662" s="23">
        <v>1925</v>
      </c>
      <c r="G1662" s="24">
        <v>23100</v>
      </c>
      <c r="H1662" s="25"/>
      <c r="I1662" s="26">
        <v>45615</v>
      </c>
      <c r="J1662" s="27">
        <v>39</v>
      </c>
      <c r="K1662" s="28">
        <v>4</v>
      </c>
      <c r="L1662" s="26">
        <v>45613</v>
      </c>
      <c r="M1662" s="29"/>
      <c r="N1662" s="30" t="s">
        <v>33112</v>
      </c>
      <c r="O1662" s="31" t="s">
        <v>52</v>
      </c>
      <c r="P1662" s="21" t="s">
        <v>30301</v>
      </c>
      <c r="Q1662" s="66" t="s">
        <v>54</v>
      </c>
      <c r="R1662" s="34" t="s">
        <v>33226</v>
      </c>
      <c r="S1662" s="35" t="s">
        <v>30434</v>
      </c>
      <c r="T1662" s="36"/>
      <c r="U1662" s="37" t="s">
        <v>26985</v>
      </c>
      <c r="V1662" s="38" t="s">
        <v>5801</v>
      </c>
      <c r="W1662" s="37" t="s">
        <v>27186</v>
      </c>
      <c r="X1662" s="40">
        <v>1925</v>
      </c>
      <c r="Y1662" s="41">
        <v>24640</v>
      </c>
      <c r="Z1662" s="37" t="s">
        <v>34033</v>
      </c>
      <c r="BH1662" s="825"/>
      <c r="BI1662" s="86"/>
      <c r="BJ1662" s="804"/>
      <c r="BK1662" s="805"/>
      <c r="BL1662" s="687"/>
      <c r="BM1662" s="806"/>
      <c r="BN1662" s="807"/>
      <c r="BO1662" s="85"/>
      <c r="BP1662" s="809"/>
      <c r="BQ1662" s="810"/>
    </row>
    <row r="1663" spans="1:69">
      <c r="A1663" s="20">
        <v>0</v>
      </c>
      <c r="B1663" s="20">
        <v>1</v>
      </c>
      <c r="C1663" s="21" t="s">
        <v>68</v>
      </c>
      <c r="D1663" s="2" t="s">
        <v>27112</v>
      </c>
      <c r="E1663" s="21" t="s">
        <v>27113</v>
      </c>
      <c r="F1663" s="23">
        <v>1960</v>
      </c>
      <c r="G1663" s="24">
        <v>23520</v>
      </c>
      <c r="H1663" s="25"/>
      <c r="I1663" s="26">
        <v>45621</v>
      </c>
      <c r="J1663" s="27" t="s">
        <v>887</v>
      </c>
      <c r="K1663" s="28">
        <v>2</v>
      </c>
      <c r="L1663" s="26">
        <v>45618</v>
      </c>
      <c r="M1663" s="29"/>
      <c r="N1663" s="30" t="s">
        <v>95</v>
      </c>
      <c r="O1663" s="31" t="s">
        <v>52</v>
      </c>
      <c r="P1663" s="32" t="s">
        <v>83</v>
      </c>
      <c r="Q1663" s="66" t="s">
        <v>84</v>
      </c>
      <c r="R1663" s="34" t="s">
        <v>55</v>
      </c>
      <c r="S1663" s="35" t="s">
        <v>27158</v>
      </c>
      <c r="T1663" s="36"/>
      <c r="U1663" s="37" t="s">
        <v>27112</v>
      </c>
      <c r="V1663" s="37" t="s">
        <v>932</v>
      </c>
      <c r="W1663" s="37" t="s">
        <v>27238</v>
      </c>
      <c r="X1663" s="42">
        <v>1960</v>
      </c>
      <c r="Y1663" s="41">
        <v>24500</v>
      </c>
      <c r="Z1663" s="37" t="s">
        <v>27247</v>
      </c>
      <c r="BH1663" s="85"/>
      <c r="BI1663" s="825"/>
      <c r="BJ1663" s="804"/>
      <c r="BK1663" s="805"/>
      <c r="BL1663" s="687"/>
      <c r="BM1663" s="806"/>
      <c r="BN1663" s="807"/>
      <c r="BO1663" s="808"/>
      <c r="BP1663" s="809"/>
      <c r="BQ1663" s="810"/>
    </row>
    <row r="1664" spans="1:69">
      <c r="A1664" s="20">
        <v>0</v>
      </c>
      <c r="B1664" s="20">
        <v>2</v>
      </c>
      <c r="C1664" s="2" t="s">
        <v>68</v>
      </c>
      <c r="D1664" s="2" t="s">
        <v>27110</v>
      </c>
      <c r="E1664" s="21" t="s">
        <v>27111</v>
      </c>
      <c r="F1664" s="23">
        <v>1960</v>
      </c>
      <c r="G1664" s="24">
        <v>23520</v>
      </c>
      <c r="H1664" s="25"/>
      <c r="I1664" s="26">
        <v>45621</v>
      </c>
      <c r="J1664" s="27">
        <v>60</v>
      </c>
      <c r="K1664" s="28">
        <v>3</v>
      </c>
      <c r="L1664" s="26">
        <v>45618</v>
      </c>
      <c r="M1664" s="29"/>
      <c r="N1664" s="30" t="s">
        <v>95</v>
      </c>
      <c r="O1664" s="31" t="s">
        <v>52</v>
      </c>
      <c r="P1664" s="30" t="s">
        <v>83</v>
      </c>
      <c r="Q1664" s="66" t="s">
        <v>84</v>
      </c>
      <c r="R1664" s="34" t="s">
        <v>55</v>
      </c>
      <c r="S1664" s="35" t="s">
        <v>27159</v>
      </c>
      <c r="T1664" s="36"/>
      <c r="U1664" s="37" t="s">
        <v>27110</v>
      </c>
      <c r="V1664" s="37" t="s">
        <v>932</v>
      </c>
      <c r="W1664" s="37" t="s">
        <v>27240</v>
      </c>
      <c r="X1664" s="42">
        <v>1960</v>
      </c>
      <c r="Y1664" s="41">
        <v>24500</v>
      </c>
      <c r="Z1664" s="37" t="s">
        <v>27247</v>
      </c>
      <c r="BH1664" s="825"/>
      <c r="BI1664" s="825"/>
      <c r="BJ1664" s="804"/>
      <c r="BK1664" s="805"/>
      <c r="BL1664" s="687"/>
      <c r="BM1664" s="806"/>
      <c r="BN1664" s="807"/>
      <c r="BO1664" s="806"/>
      <c r="BP1664" s="809"/>
      <c r="BQ1664" s="810"/>
    </row>
    <row r="1665" spans="1:69">
      <c r="A1665" s="20">
        <v>0</v>
      </c>
      <c r="B1665" s="20">
        <v>3</v>
      </c>
      <c r="C1665" s="21" t="s">
        <v>68</v>
      </c>
      <c r="D1665" s="22" t="s">
        <v>27106</v>
      </c>
      <c r="E1665" s="21" t="s">
        <v>27107</v>
      </c>
      <c r="F1665" s="23">
        <v>1917</v>
      </c>
      <c r="G1665" s="24">
        <v>23004</v>
      </c>
      <c r="H1665" s="25"/>
      <c r="I1665" s="26">
        <v>45621</v>
      </c>
      <c r="J1665" s="27" t="s">
        <v>897</v>
      </c>
      <c r="K1665" s="28">
        <v>4</v>
      </c>
      <c r="L1665" s="26">
        <v>45618</v>
      </c>
      <c r="M1665" s="29"/>
      <c r="N1665" s="30" t="s">
        <v>95</v>
      </c>
      <c r="O1665" s="31" t="s">
        <v>52</v>
      </c>
      <c r="P1665" s="32" t="s">
        <v>83</v>
      </c>
      <c r="Q1665" s="66" t="s">
        <v>84</v>
      </c>
      <c r="R1665" s="34" t="s">
        <v>55</v>
      </c>
      <c r="S1665" s="35" t="s">
        <v>27160</v>
      </c>
      <c r="T1665" s="36"/>
      <c r="U1665" s="37" t="s">
        <v>27106</v>
      </c>
      <c r="V1665" s="37" t="s">
        <v>932</v>
      </c>
      <c r="W1665" s="37" t="s">
        <v>27241</v>
      </c>
      <c r="X1665" s="42">
        <v>1917</v>
      </c>
      <c r="Y1665" s="41">
        <v>23962.5</v>
      </c>
      <c r="Z1665" s="37" t="s">
        <v>27247</v>
      </c>
      <c r="BH1665" s="85"/>
      <c r="BI1665" s="86"/>
      <c r="BJ1665" s="804"/>
      <c r="BK1665" s="805"/>
      <c r="BL1665" s="687"/>
      <c r="BM1665" s="806"/>
      <c r="BN1665" s="807"/>
      <c r="BO1665" s="808"/>
      <c r="BP1665" s="809"/>
      <c r="BQ1665" s="810"/>
    </row>
    <row r="1666" spans="1:69">
      <c r="A1666" s="20">
        <v>0</v>
      </c>
      <c r="B1666" s="20">
        <v>4</v>
      </c>
      <c r="C1666" s="2" t="s">
        <v>68</v>
      </c>
      <c r="D1666" s="22" t="s">
        <v>27108</v>
      </c>
      <c r="E1666" s="21" t="s">
        <v>27109</v>
      </c>
      <c r="F1666" s="23">
        <v>1960</v>
      </c>
      <c r="G1666" s="24">
        <v>23520</v>
      </c>
      <c r="H1666" s="25"/>
      <c r="I1666" s="26">
        <v>45621</v>
      </c>
      <c r="J1666" s="27" t="s">
        <v>907</v>
      </c>
      <c r="K1666" s="28">
        <v>2</v>
      </c>
      <c r="L1666" s="26">
        <v>45618</v>
      </c>
      <c r="M1666" s="29"/>
      <c r="N1666" s="30" t="s">
        <v>95</v>
      </c>
      <c r="O1666" s="31" t="s">
        <v>52</v>
      </c>
      <c r="P1666" s="21" t="s">
        <v>83</v>
      </c>
      <c r="Q1666" s="66" t="s">
        <v>84</v>
      </c>
      <c r="R1666" s="34" t="s">
        <v>55</v>
      </c>
      <c r="S1666" s="35" t="s">
        <v>27161</v>
      </c>
      <c r="T1666" s="36"/>
      <c r="U1666" s="37" t="s">
        <v>27108</v>
      </c>
      <c r="V1666" s="37" t="s">
        <v>932</v>
      </c>
      <c r="W1666" s="37" t="s">
        <v>27239</v>
      </c>
      <c r="X1666" s="42">
        <v>1960</v>
      </c>
      <c r="Y1666" s="41">
        <v>24500</v>
      </c>
      <c r="Z1666" s="37" t="s">
        <v>27247</v>
      </c>
      <c r="BH1666" s="825"/>
      <c r="BI1666" s="86"/>
      <c r="BJ1666" s="804"/>
      <c r="BK1666" s="805"/>
      <c r="BL1666" s="687"/>
      <c r="BM1666" s="806"/>
      <c r="BN1666" s="807"/>
      <c r="BO1666" s="85"/>
      <c r="BP1666" s="809"/>
      <c r="BQ1666" s="810"/>
    </row>
    <row r="1667" spans="1:69">
      <c r="A1667" s="20">
        <v>0</v>
      </c>
      <c r="B1667" s="20">
        <v>6</v>
      </c>
      <c r="C1667" s="2" t="s">
        <v>33983</v>
      </c>
      <c r="D1667" s="22" t="s">
        <v>34034</v>
      </c>
      <c r="E1667" s="21" t="s">
        <v>34035</v>
      </c>
      <c r="F1667" s="23">
        <v>2300</v>
      </c>
      <c r="G1667" s="24">
        <v>23000</v>
      </c>
      <c r="H1667" s="25"/>
      <c r="I1667" s="26">
        <v>45621</v>
      </c>
      <c r="J1667" s="27" t="s">
        <v>913</v>
      </c>
      <c r="K1667" s="28">
        <v>3</v>
      </c>
      <c r="L1667" s="26">
        <v>45619</v>
      </c>
      <c r="M1667" s="29"/>
      <c r="N1667" s="30" t="s">
        <v>34036</v>
      </c>
      <c r="O1667" s="31" t="s">
        <v>52</v>
      </c>
      <c r="P1667" s="32" t="s">
        <v>34037</v>
      </c>
      <c r="Q1667" s="66" t="s">
        <v>84</v>
      </c>
      <c r="R1667" s="34" t="s">
        <v>33898</v>
      </c>
      <c r="S1667" s="35" t="s">
        <v>31517</v>
      </c>
      <c r="T1667" s="36"/>
      <c r="U1667" s="37" t="s">
        <v>27068</v>
      </c>
      <c r="V1667" s="38" t="s">
        <v>5329</v>
      </c>
      <c r="W1667" s="39" t="s">
        <v>27336</v>
      </c>
      <c r="X1667" s="40">
        <v>2300</v>
      </c>
      <c r="Y1667" s="41">
        <v>23805</v>
      </c>
      <c r="Z1667" s="37" t="s">
        <v>27317</v>
      </c>
      <c r="BH1667" s="825"/>
      <c r="BI1667" s="86"/>
      <c r="BJ1667" s="804"/>
      <c r="BK1667" s="805"/>
      <c r="BL1667" s="687"/>
      <c r="BM1667" s="806"/>
      <c r="BN1667" s="807"/>
      <c r="BO1667" s="808"/>
      <c r="BP1667" s="809"/>
      <c r="BQ1667" s="810"/>
    </row>
    <row r="1668" spans="1:69">
      <c r="A1668" s="20">
        <v>1</v>
      </c>
      <c r="B1668" s="20">
        <v>4</v>
      </c>
      <c r="C1668" s="21" t="s">
        <v>145</v>
      </c>
      <c r="D1668" s="22" t="s">
        <v>27020</v>
      </c>
      <c r="E1668" s="21" t="s">
        <v>27021</v>
      </c>
      <c r="F1668" s="23">
        <v>1980</v>
      </c>
      <c r="G1668" s="24">
        <v>23760</v>
      </c>
      <c r="H1668" s="25"/>
      <c r="I1668" s="26">
        <v>45621</v>
      </c>
      <c r="J1668" s="27" t="s">
        <v>880</v>
      </c>
      <c r="K1668" s="28">
        <v>4</v>
      </c>
      <c r="L1668" s="26">
        <v>45620</v>
      </c>
      <c r="M1668" s="29"/>
      <c r="N1668" s="30" t="s">
        <v>169</v>
      </c>
      <c r="O1668" s="31" t="s">
        <v>52</v>
      </c>
      <c r="P1668" s="32" t="s">
        <v>53</v>
      </c>
      <c r="Q1668" s="66" t="s">
        <v>54</v>
      </c>
      <c r="R1668" s="34" t="s">
        <v>55</v>
      </c>
      <c r="S1668" s="35" t="s">
        <v>27157</v>
      </c>
      <c r="T1668" s="36"/>
      <c r="U1668" s="37" t="s">
        <v>27020</v>
      </c>
      <c r="V1668" s="38" t="s">
        <v>4503</v>
      </c>
      <c r="W1668" s="39" t="s">
        <v>27338</v>
      </c>
      <c r="X1668" s="40">
        <v>1980</v>
      </c>
      <c r="Y1668" s="41">
        <v>24948</v>
      </c>
      <c r="Z1668" s="37" t="s">
        <v>34038</v>
      </c>
      <c r="BH1668" s="85"/>
      <c r="BI1668" s="86"/>
      <c r="BJ1668" s="804"/>
      <c r="BK1668" s="805"/>
      <c r="BL1668" s="687"/>
      <c r="BM1668" s="806"/>
      <c r="BN1668" s="807"/>
      <c r="BO1668" s="808"/>
      <c r="BP1668" s="809"/>
      <c r="BQ1668" s="810"/>
    </row>
    <row r="1669" spans="1:69" ht="22.5">
      <c r="A1669" s="20">
        <v>3</v>
      </c>
      <c r="B1669" s="20">
        <v>1</v>
      </c>
      <c r="C1669" s="21" t="s">
        <v>145</v>
      </c>
      <c r="D1669" s="22" t="s">
        <v>27427</v>
      </c>
      <c r="E1669" s="21" t="s">
        <v>25600</v>
      </c>
      <c r="F1669" s="23">
        <v>1534</v>
      </c>
      <c r="G1669" s="24">
        <v>23010</v>
      </c>
      <c r="H1669" s="25"/>
      <c r="I1669" s="26">
        <v>45623</v>
      </c>
      <c r="J1669" s="27">
        <v>113</v>
      </c>
      <c r="K1669" s="28">
        <v>1</v>
      </c>
      <c r="L1669" s="26">
        <v>45618</v>
      </c>
      <c r="M1669" s="29"/>
      <c r="N1669" s="30" t="s">
        <v>2071</v>
      </c>
      <c r="O1669" s="31" t="s">
        <v>52</v>
      </c>
      <c r="P1669" s="32" t="s">
        <v>33810</v>
      </c>
      <c r="Q1669" s="66" t="s">
        <v>84</v>
      </c>
      <c r="R1669" s="34" t="s">
        <v>55</v>
      </c>
      <c r="S1669" s="35" t="s">
        <v>25628</v>
      </c>
      <c r="T1669" s="36"/>
      <c r="U1669" s="37" t="s">
        <v>25599</v>
      </c>
      <c r="V1669" s="37" t="s">
        <v>6207</v>
      </c>
      <c r="W1669" s="37" t="s">
        <v>27337</v>
      </c>
      <c r="X1669" s="42">
        <v>1534</v>
      </c>
      <c r="Y1669" s="41">
        <v>24352.400000000001</v>
      </c>
      <c r="Z1669" s="37" t="s">
        <v>34039</v>
      </c>
      <c r="BH1669" s="85"/>
      <c r="BI1669" s="86"/>
      <c r="BJ1669" s="804"/>
      <c r="BK1669" s="805"/>
      <c r="BL1669" s="687"/>
      <c r="BM1669" s="806"/>
      <c r="BN1669" s="807"/>
      <c r="BO1669" s="808"/>
      <c r="BP1669" s="809"/>
      <c r="BQ1669" s="810"/>
    </row>
    <row r="1670" spans="1:69">
      <c r="A1670" s="20">
        <v>3</v>
      </c>
      <c r="B1670" s="20">
        <v>2</v>
      </c>
      <c r="C1670" s="21" t="s">
        <v>145</v>
      </c>
      <c r="D1670" s="22" t="s">
        <v>25408</v>
      </c>
      <c r="E1670" s="21" t="s">
        <v>25409</v>
      </c>
      <c r="F1670" s="23">
        <v>1985</v>
      </c>
      <c r="G1670" s="24">
        <v>23820</v>
      </c>
      <c r="H1670" s="25"/>
      <c r="I1670" s="26">
        <v>45623</v>
      </c>
      <c r="J1670" s="27" t="s">
        <v>875</v>
      </c>
      <c r="K1670" s="28">
        <v>2</v>
      </c>
      <c r="L1670" s="26">
        <v>45620</v>
      </c>
      <c r="M1670" s="29"/>
      <c r="N1670" s="30" t="s">
        <v>181</v>
      </c>
      <c r="O1670" s="31" t="s">
        <v>52</v>
      </c>
      <c r="P1670" s="32" t="s">
        <v>186</v>
      </c>
      <c r="Q1670" s="66" t="s">
        <v>54</v>
      </c>
      <c r="R1670" s="34" t="s">
        <v>55</v>
      </c>
      <c r="S1670" s="35" t="s">
        <v>25410</v>
      </c>
      <c r="T1670" s="36"/>
      <c r="U1670" s="37" t="s">
        <v>27415</v>
      </c>
      <c r="V1670" s="37" t="s">
        <v>27408</v>
      </c>
      <c r="W1670" s="37" t="s">
        <v>27416</v>
      </c>
      <c r="X1670" s="40">
        <v>1985</v>
      </c>
      <c r="Y1670" s="41">
        <v>24796.62</v>
      </c>
      <c r="Z1670" s="37" t="s">
        <v>34040</v>
      </c>
      <c r="BH1670" s="85"/>
      <c r="BI1670" s="86"/>
      <c r="BJ1670" s="804"/>
      <c r="BK1670" s="805"/>
      <c r="BL1670" s="687"/>
      <c r="BM1670" s="806"/>
      <c r="BN1670" s="807"/>
      <c r="BO1670" s="808"/>
      <c r="BP1670" s="809"/>
      <c r="BQ1670" s="810"/>
    </row>
    <row r="1671" spans="1:69">
      <c r="A1671" s="20">
        <v>4</v>
      </c>
      <c r="B1671" s="20">
        <v>6</v>
      </c>
      <c r="C1671" s="21" t="s">
        <v>68</v>
      </c>
      <c r="D1671" s="22" t="s">
        <v>27133</v>
      </c>
      <c r="E1671" s="21" t="s">
        <v>27134</v>
      </c>
      <c r="F1671" s="23">
        <v>1910</v>
      </c>
      <c r="G1671" s="24">
        <v>22920</v>
      </c>
      <c r="H1671" s="25"/>
      <c r="I1671" s="26">
        <v>45623</v>
      </c>
      <c r="J1671" s="27" t="s">
        <v>843</v>
      </c>
      <c r="K1671" s="28">
        <v>3</v>
      </c>
      <c r="L1671" s="26">
        <v>45620</v>
      </c>
      <c r="M1671" s="29" t="s">
        <v>157</v>
      </c>
      <c r="N1671" s="30" t="s">
        <v>73</v>
      </c>
      <c r="O1671" s="31" t="s">
        <v>52</v>
      </c>
      <c r="P1671" s="32" t="s">
        <v>74</v>
      </c>
      <c r="Q1671" s="66" t="s">
        <v>54</v>
      </c>
      <c r="R1671" s="34" t="s">
        <v>55</v>
      </c>
      <c r="S1671" s="35" t="s">
        <v>27167</v>
      </c>
      <c r="T1671" s="36"/>
      <c r="U1671" s="37" t="s">
        <v>27362</v>
      </c>
      <c r="V1671" s="37" t="s">
        <v>33510</v>
      </c>
      <c r="W1671" s="37" t="s">
        <v>34041</v>
      </c>
      <c r="X1671" s="42">
        <v>1910</v>
      </c>
      <c r="Y1671" s="41">
        <v>23980.76</v>
      </c>
      <c r="Z1671" s="37" t="s">
        <v>34040</v>
      </c>
      <c r="BH1671" s="85"/>
      <c r="BI1671" s="86"/>
      <c r="BJ1671" s="804"/>
      <c r="BK1671" s="805"/>
      <c r="BL1671" s="687"/>
      <c r="BM1671" s="806"/>
      <c r="BN1671" s="807"/>
      <c r="BO1671" s="808"/>
      <c r="BP1671" s="809"/>
      <c r="BQ1671" s="810"/>
    </row>
    <row r="1672" spans="1:69">
      <c r="A1672" s="20">
        <v>4</v>
      </c>
      <c r="B1672" s="20">
        <v>7</v>
      </c>
      <c r="C1672" s="21" t="s">
        <v>68</v>
      </c>
      <c r="D1672" s="22" t="s">
        <v>26834</v>
      </c>
      <c r="E1672" s="21" t="s">
        <v>26835</v>
      </c>
      <c r="F1672" s="23">
        <v>1895</v>
      </c>
      <c r="G1672" s="24">
        <v>22740</v>
      </c>
      <c r="H1672" s="25"/>
      <c r="I1672" s="26">
        <v>45623</v>
      </c>
      <c r="J1672" s="27">
        <v>25</v>
      </c>
      <c r="K1672" s="28">
        <v>2</v>
      </c>
      <c r="L1672" s="26">
        <v>45620</v>
      </c>
      <c r="M1672" s="29" t="s">
        <v>136</v>
      </c>
      <c r="N1672" s="30" t="s">
        <v>288</v>
      </c>
      <c r="O1672" s="31" t="s">
        <v>52</v>
      </c>
      <c r="P1672" s="32" t="s">
        <v>74</v>
      </c>
      <c r="Q1672" s="66" t="s">
        <v>54</v>
      </c>
      <c r="R1672" s="34" t="s">
        <v>55</v>
      </c>
      <c r="S1672" s="35" t="s">
        <v>26914</v>
      </c>
      <c r="T1672" s="36"/>
      <c r="U1672" s="37" t="s">
        <v>34042</v>
      </c>
      <c r="V1672" s="37" t="s">
        <v>27408</v>
      </c>
      <c r="W1672" s="37" t="s">
        <v>27450</v>
      </c>
      <c r="X1672" s="42">
        <v>1895</v>
      </c>
      <c r="Y1672" s="41">
        <v>23792.52</v>
      </c>
      <c r="Z1672" s="37" t="s">
        <v>27306</v>
      </c>
      <c r="BH1672" s="85"/>
      <c r="BI1672" s="86"/>
      <c r="BJ1672" s="804"/>
      <c r="BK1672" s="805"/>
      <c r="BL1672" s="687"/>
      <c r="BM1672" s="806"/>
      <c r="BN1672" s="807"/>
      <c r="BO1672" s="808"/>
      <c r="BP1672" s="809"/>
      <c r="BQ1672" s="810"/>
    </row>
    <row r="1673" spans="1:69">
      <c r="A1673" s="20">
        <v>4</v>
      </c>
      <c r="B1673" s="20">
        <v>8</v>
      </c>
      <c r="C1673" s="21" t="s">
        <v>68</v>
      </c>
      <c r="D1673" s="22" t="s">
        <v>27135</v>
      </c>
      <c r="E1673" s="21" t="s">
        <v>27136</v>
      </c>
      <c r="F1673" s="23">
        <v>1958</v>
      </c>
      <c r="G1673" s="24">
        <v>23496</v>
      </c>
      <c r="H1673" s="25"/>
      <c r="I1673" s="26">
        <v>45623</v>
      </c>
      <c r="J1673" s="27" t="s">
        <v>2246</v>
      </c>
      <c r="K1673" s="28">
        <v>3</v>
      </c>
      <c r="L1673" s="26">
        <v>45620</v>
      </c>
      <c r="M1673" s="29" t="s">
        <v>72</v>
      </c>
      <c r="N1673" s="30" t="s">
        <v>152</v>
      </c>
      <c r="O1673" s="31" t="s">
        <v>52</v>
      </c>
      <c r="P1673" s="32" t="s">
        <v>74</v>
      </c>
      <c r="Q1673" s="66" t="s">
        <v>54</v>
      </c>
      <c r="R1673" s="34" t="s">
        <v>55</v>
      </c>
      <c r="S1673" s="35" t="s">
        <v>27166</v>
      </c>
      <c r="T1673" s="36"/>
      <c r="U1673" s="37" t="s">
        <v>34043</v>
      </c>
      <c r="V1673" s="37" t="s">
        <v>33510</v>
      </c>
      <c r="W1673" s="37" t="s">
        <v>34044</v>
      </c>
      <c r="X1673" s="42">
        <v>1958</v>
      </c>
      <c r="Y1673" s="41">
        <v>24728.76</v>
      </c>
      <c r="Z1673" s="37" t="s">
        <v>27306</v>
      </c>
      <c r="BH1673" s="85"/>
      <c r="BI1673" s="86"/>
      <c r="BJ1673" s="804"/>
      <c r="BK1673" s="805"/>
      <c r="BL1673" s="687"/>
      <c r="BM1673" s="806"/>
      <c r="BN1673" s="807"/>
      <c r="BO1673" s="808"/>
      <c r="BP1673" s="809"/>
      <c r="BQ1673" s="810"/>
    </row>
    <row r="1674" spans="1:69">
      <c r="A1674" s="20">
        <v>0</v>
      </c>
      <c r="B1674" s="20">
        <v>1</v>
      </c>
      <c r="C1674" s="21" t="s">
        <v>510</v>
      </c>
      <c r="D1674" s="22" t="s">
        <v>27260</v>
      </c>
      <c r="E1674" s="21" t="s">
        <v>27261</v>
      </c>
      <c r="F1674" s="23">
        <v>1939</v>
      </c>
      <c r="G1674" s="24">
        <v>23268</v>
      </c>
      <c r="H1674" s="25" t="s">
        <v>19892</v>
      </c>
      <c r="I1674" s="26">
        <v>45624</v>
      </c>
      <c r="J1674" s="27" t="s">
        <v>2320</v>
      </c>
      <c r="K1674" s="28">
        <v>4</v>
      </c>
      <c r="L1674" s="26">
        <v>45618</v>
      </c>
      <c r="M1674" s="29" t="s">
        <v>176</v>
      </c>
      <c r="N1674" s="30" t="s">
        <v>73</v>
      </c>
      <c r="O1674" s="31" t="s">
        <v>52</v>
      </c>
      <c r="P1674" s="32" t="s">
        <v>74</v>
      </c>
      <c r="Q1674" s="66" t="s">
        <v>54</v>
      </c>
      <c r="R1674" s="34" t="s">
        <v>55</v>
      </c>
      <c r="S1674" s="35" t="s">
        <v>27339</v>
      </c>
      <c r="T1674" s="36"/>
      <c r="U1674" s="37" t="s">
        <v>34045</v>
      </c>
      <c r="V1674" s="37" t="s">
        <v>33510</v>
      </c>
      <c r="W1674" s="37" t="s">
        <v>34046</v>
      </c>
      <c r="X1674" s="42">
        <v>1939</v>
      </c>
      <c r="Y1674" s="41">
        <v>24249.13</v>
      </c>
      <c r="Z1674" s="37" t="s">
        <v>34047</v>
      </c>
      <c r="BH1674" s="85"/>
      <c r="BI1674" s="86"/>
      <c r="BJ1674" s="804"/>
      <c r="BK1674" s="805"/>
      <c r="BL1674" s="687"/>
      <c r="BM1674" s="806"/>
      <c r="BN1674" s="807"/>
      <c r="BO1674" s="808"/>
      <c r="BP1674" s="809"/>
      <c r="BQ1674" s="810"/>
    </row>
    <row r="1675" spans="1:69">
      <c r="A1675" s="20">
        <v>0</v>
      </c>
      <c r="B1675" s="20">
        <v>2</v>
      </c>
      <c r="C1675" s="21" t="s">
        <v>510</v>
      </c>
      <c r="D1675" s="22" t="s">
        <v>27264</v>
      </c>
      <c r="E1675" s="21" t="s">
        <v>27265</v>
      </c>
      <c r="F1675" s="23">
        <v>1942</v>
      </c>
      <c r="G1675" s="24">
        <v>23304</v>
      </c>
      <c r="H1675" s="25" t="s">
        <v>19892</v>
      </c>
      <c r="I1675" s="26">
        <v>45624</v>
      </c>
      <c r="J1675" s="27">
        <v>28</v>
      </c>
      <c r="K1675" s="28">
        <v>3</v>
      </c>
      <c r="L1675" s="26">
        <v>45618</v>
      </c>
      <c r="M1675" s="29" t="s">
        <v>176</v>
      </c>
      <c r="N1675" s="30" t="s">
        <v>177</v>
      </c>
      <c r="O1675" s="31" t="s">
        <v>52</v>
      </c>
      <c r="P1675" s="32" t="s">
        <v>74</v>
      </c>
      <c r="Q1675" s="66" t="s">
        <v>54</v>
      </c>
      <c r="R1675" s="34" t="s">
        <v>55</v>
      </c>
      <c r="S1675" s="35" t="s">
        <v>27340</v>
      </c>
      <c r="T1675" s="36"/>
      <c r="U1675" s="37" t="s">
        <v>34048</v>
      </c>
      <c r="V1675" s="37" t="s">
        <v>33510</v>
      </c>
      <c r="W1675" s="37" t="s">
        <v>27410</v>
      </c>
      <c r="X1675" s="42">
        <v>1942</v>
      </c>
      <c r="Y1675" s="41">
        <v>24286.720000000001</v>
      </c>
      <c r="Z1675" s="37" t="s">
        <v>34040</v>
      </c>
      <c r="BH1675" s="85"/>
      <c r="BI1675" s="86"/>
      <c r="BJ1675" s="804"/>
      <c r="BK1675" s="805"/>
      <c r="BL1675" s="687"/>
      <c r="BM1675" s="806"/>
      <c r="BN1675" s="807"/>
      <c r="BO1675" s="808"/>
      <c r="BP1675" s="809"/>
      <c r="BQ1675" s="810"/>
    </row>
    <row r="1676" spans="1:69">
      <c r="A1676" s="20">
        <v>0</v>
      </c>
      <c r="B1676" s="20">
        <v>3</v>
      </c>
      <c r="C1676" s="21" t="s">
        <v>510</v>
      </c>
      <c r="D1676" s="22" t="s">
        <v>27262</v>
      </c>
      <c r="E1676" s="21" t="s">
        <v>27263</v>
      </c>
      <c r="F1676" s="23">
        <v>1958</v>
      </c>
      <c r="G1676" s="24">
        <v>23496</v>
      </c>
      <c r="H1676" s="25" t="s">
        <v>34049</v>
      </c>
      <c r="I1676" s="26">
        <v>45624</v>
      </c>
      <c r="J1676" s="27" t="s">
        <v>937</v>
      </c>
      <c r="K1676" s="28">
        <v>2</v>
      </c>
      <c r="L1676" s="26">
        <v>45618</v>
      </c>
      <c r="M1676" s="29" t="s">
        <v>176</v>
      </c>
      <c r="N1676" s="30" t="s">
        <v>177</v>
      </c>
      <c r="O1676" s="31" t="s">
        <v>52</v>
      </c>
      <c r="P1676" s="32" t="s">
        <v>74</v>
      </c>
      <c r="Q1676" s="66" t="s">
        <v>54</v>
      </c>
      <c r="R1676" s="34" t="s">
        <v>55</v>
      </c>
      <c r="S1676" s="35" t="s">
        <v>27341</v>
      </c>
      <c r="T1676" s="36"/>
      <c r="U1676" s="37" t="s">
        <v>34050</v>
      </c>
      <c r="V1676" s="37" t="s">
        <v>33510</v>
      </c>
      <c r="W1676" s="37" t="s">
        <v>27409</v>
      </c>
      <c r="X1676" s="42">
        <v>1958</v>
      </c>
      <c r="Y1676" s="41">
        <v>24486.79</v>
      </c>
      <c r="Z1676" s="37" t="s">
        <v>27306</v>
      </c>
      <c r="BH1676" s="85"/>
      <c r="BI1676" s="86"/>
      <c r="BJ1676" s="804"/>
      <c r="BK1676" s="805"/>
      <c r="BL1676" s="687"/>
      <c r="BM1676" s="806"/>
      <c r="BN1676" s="807"/>
      <c r="BO1676" s="808"/>
      <c r="BP1676" s="809"/>
      <c r="BQ1676" s="810"/>
    </row>
    <row r="1677" spans="1:69">
      <c r="A1677" s="20">
        <v>1</v>
      </c>
      <c r="B1677" s="20">
        <v>4</v>
      </c>
      <c r="C1677" s="21" t="s">
        <v>48</v>
      </c>
      <c r="D1677" s="22" t="s">
        <v>27324</v>
      </c>
      <c r="E1677" s="21" t="s">
        <v>27325</v>
      </c>
      <c r="F1677" s="23">
        <v>1980</v>
      </c>
      <c r="G1677" s="24">
        <v>23760</v>
      </c>
      <c r="H1677" s="25" t="s">
        <v>51</v>
      </c>
      <c r="I1677" s="26">
        <v>45624</v>
      </c>
      <c r="J1677" s="27" t="s">
        <v>2310</v>
      </c>
      <c r="K1677" s="28">
        <v>4</v>
      </c>
      <c r="L1677" s="26">
        <v>45621</v>
      </c>
      <c r="M1677" s="29"/>
      <c r="N1677" s="30" t="s">
        <v>169</v>
      </c>
      <c r="O1677" s="31" t="s">
        <v>52</v>
      </c>
      <c r="P1677" s="32" t="s">
        <v>53</v>
      </c>
      <c r="Q1677" s="66" t="s">
        <v>54</v>
      </c>
      <c r="R1677" s="34" t="s">
        <v>55</v>
      </c>
      <c r="S1677" s="35" t="s">
        <v>27347</v>
      </c>
      <c r="T1677" s="36"/>
      <c r="U1677" s="37" t="s">
        <v>27324</v>
      </c>
      <c r="V1677" s="37" t="s">
        <v>33510</v>
      </c>
      <c r="W1677" s="37" t="s">
        <v>27466</v>
      </c>
      <c r="X1677" s="42">
        <v>1980</v>
      </c>
      <c r="Y1677" s="41">
        <v>24948</v>
      </c>
      <c r="Z1677" s="37" t="s">
        <v>34040</v>
      </c>
      <c r="BH1677" s="85"/>
      <c r="BI1677" s="86"/>
      <c r="BJ1677" s="804"/>
      <c r="BK1677" s="805"/>
      <c r="BL1677" s="687"/>
      <c r="BM1677" s="806"/>
      <c r="BN1677" s="807"/>
      <c r="BO1677" s="808"/>
      <c r="BP1677" s="809"/>
      <c r="BQ1677" s="810"/>
    </row>
    <row r="1678" spans="1:69">
      <c r="A1678" s="20">
        <v>1</v>
      </c>
      <c r="B1678" s="20">
        <v>5</v>
      </c>
      <c r="C1678" s="21" t="s">
        <v>48</v>
      </c>
      <c r="D1678" s="22" t="s">
        <v>27326</v>
      </c>
      <c r="E1678" s="21" t="s">
        <v>27327</v>
      </c>
      <c r="F1678" s="23">
        <v>1980</v>
      </c>
      <c r="G1678" s="24">
        <v>23760</v>
      </c>
      <c r="H1678" s="25" t="s">
        <v>3585</v>
      </c>
      <c r="I1678" s="26">
        <v>45624</v>
      </c>
      <c r="J1678" s="27" t="s">
        <v>940</v>
      </c>
      <c r="K1678" s="28">
        <v>3</v>
      </c>
      <c r="L1678" s="26">
        <v>45621</v>
      </c>
      <c r="M1678" s="44"/>
      <c r="N1678" s="30" t="s">
        <v>169</v>
      </c>
      <c r="O1678" s="31" t="s">
        <v>52</v>
      </c>
      <c r="P1678" s="32" t="s">
        <v>53</v>
      </c>
      <c r="Q1678" s="66" t="s">
        <v>54</v>
      </c>
      <c r="R1678" s="34" t="s">
        <v>55</v>
      </c>
      <c r="S1678" s="35" t="s">
        <v>27348</v>
      </c>
      <c r="T1678" s="36"/>
      <c r="U1678" s="37" t="s">
        <v>27326</v>
      </c>
      <c r="V1678" s="38" t="s">
        <v>33510</v>
      </c>
      <c r="W1678" s="39" t="s">
        <v>27467</v>
      </c>
      <c r="X1678" s="40">
        <v>1980</v>
      </c>
      <c r="Y1678" s="41">
        <v>24948</v>
      </c>
      <c r="Z1678" s="37" t="s">
        <v>27306</v>
      </c>
      <c r="BH1678" s="85"/>
      <c r="BI1678" s="86"/>
      <c r="BJ1678" s="804"/>
      <c r="BK1678" s="805"/>
      <c r="BL1678" s="687"/>
      <c r="BM1678" s="806"/>
      <c r="BN1678" s="807"/>
      <c r="BO1678" s="808"/>
      <c r="BP1678" s="809"/>
      <c r="BQ1678" s="810"/>
    </row>
    <row r="1679" spans="1:69">
      <c r="A1679" s="20">
        <v>1</v>
      </c>
      <c r="B1679" s="20">
        <v>6</v>
      </c>
      <c r="C1679" s="21" t="s">
        <v>48</v>
      </c>
      <c r="D1679" s="22" t="s">
        <v>27322</v>
      </c>
      <c r="E1679" s="21" t="s">
        <v>27323</v>
      </c>
      <c r="F1679" s="23">
        <v>1980</v>
      </c>
      <c r="G1679" s="24">
        <v>23760</v>
      </c>
      <c r="H1679" s="25" t="s">
        <v>3585</v>
      </c>
      <c r="I1679" s="26">
        <v>45624</v>
      </c>
      <c r="J1679" s="27" t="s">
        <v>2315</v>
      </c>
      <c r="K1679" s="28">
        <v>2</v>
      </c>
      <c r="L1679" s="26">
        <v>45621</v>
      </c>
      <c r="M1679" s="29"/>
      <c r="N1679" s="30" t="s">
        <v>312</v>
      </c>
      <c r="O1679" s="31" t="s">
        <v>52</v>
      </c>
      <c r="P1679" s="32" t="s">
        <v>186</v>
      </c>
      <c r="Q1679" s="66" t="s">
        <v>54</v>
      </c>
      <c r="R1679" s="34" t="s">
        <v>55</v>
      </c>
      <c r="S1679" s="35" t="s">
        <v>26915</v>
      </c>
      <c r="T1679" s="36"/>
      <c r="U1679" s="37" t="s">
        <v>27322</v>
      </c>
      <c r="V1679" s="38" t="s">
        <v>33510</v>
      </c>
      <c r="W1679" s="39" t="s">
        <v>27468</v>
      </c>
      <c r="X1679" s="40">
        <v>1980</v>
      </c>
      <c r="Y1679" s="41">
        <v>24948</v>
      </c>
      <c r="Z1679" s="37" t="s">
        <v>27306</v>
      </c>
      <c r="BH1679" s="85"/>
      <c r="BI1679" s="86"/>
      <c r="BJ1679" s="804"/>
      <c r="BK1679" s="805"/>
      <c r="BL1679" s="687"/>
      <c r="BM1679" s="806"/>
      <c r="BN1679" s="807"/>
      <c r="BO1679" s="808"/>
      <c r="BP1679" s="809"/>
      <c r="BQ1679" s="810"/>
    </row>
    <row r="1680" spans="1:69">
      <c r="A1680" s="20">
        <v>2</v>
      </c>
      <c r="B1680" s="20">
        <v>7</v>
      </c>
      <c r="C1680" s="21" t="s">
        <v>103</v>
      </c>
      <c r="D1680" s="22" t="s">
        <v>25330</v>
      </c>
      <c r="E1680" s="21" t="s">
        <v>25331</v>
      </c>
      <c r="F1680" s="23">
        <v>1960</v>
      </c>
      <c r="G1680" s="24">
        <v>23520</v>
      </c>
      <c r="H1680" s="25"/>
      <c r="I1680" s="26">
        <v>45624</v>
      </c>
      <c r="J1680" s="27" t="s">
        <v>976</v>
      </c>
      <c r="K1680" s="28">
        <v>3</v>
      </c>
      <c r="L1680" s="26">
        <v>45632</v>
      </c>
      <c r="M1680" s="44"/>
      <c r="N1680" s="30" t="s">
        <v>82</v>
      </c>
      <c r="O1680" s="31" t="s">
        <v>52</v>
      </c>
      <c r="P1680" s="32" t="s">
        <v>83</v>
      </c>
      <c r="Q1680" s="33" t="s">
        <v>84</v>
      </c>
      <c r="R1680" s="34" t="s">
        <v>55</v>
      </c>
      <c r="S1680" s="35" t="s">
        <v>25407</v>
      </c>
      <c r="T1680" s="36"/>
      <c r="U1680" s="37" t="s">
        <v>25330</v>
      </c>
      <c r="V1680" s="37" t="s">
        <v>16333</v>
      </c>
      <c r="W1680" s="37" t="s">
        <v>27469</v>
      </c>
      <c r="X1680" s="42">
        <v>1960</v>
      </c>
      <c r="Y1680" s="41">
        <v>24500</v>
      </c>
      <c r="Z1680" s="37" t="s">
        <v>34051</v>
      </c>
      <c r="BH1680" s="85"/>
      <c r="BI1680" s="86"/>
      <c r="BJ1680" s="804"/>
      <c r="BK1680" s="805"/>
      <c r="BL1680" s="687"/>
      <c r="BM1680" s="806"/>
      <c r="BN1680" s="807"/>
      <c r="BO1680" s="808"/>
      <c r="BP1680" s="809"/>
      <c r="BQ1680" s="810"/>
    </row>
    <row r="1681" spans="1:69">
      <c r="A1681" s="20">
        <v>0</v>
      </c>
      <c r="B1681" s="20">
        <v>4</v>
      </c>
      <c r="C1681" s="21" t="s">
        <v>68</v>
      </c>
      <c r="D1681" s="22" t="s">
        <v>27127</v>
      </c>
      <c r="E1681" s="21" t="s">
        <v>27128</v>
      </c>
      <c r="F1681" s="23">
        <v>1958</v>
      </c>
      <c r="G1681" s="24">
        <v>23496</v>
      </c>
      <c r="H1681" s="25"/>
      <c r="I1681" s="26">
        <v>45628</v>
      </c>
      <c r="J1681" s="27" t="s">
        <v>972</v>
      </c>
      <c r="K1681" s="28">
        <v>4</v>
      </c>
      <c r="L1681" s="26">
        <v>45625</v>
      </c>
      <c r="M1681" s="29" t="s">
        <v>72</v>
      </c>
      <c r="N1681" s="30" t="s">
        <v>73</v>
      </c>
      <c r="O1681" s="31" t="s">
        <v>52</v>
      </c>
      <c r="P1681" s="32" t="s">
        <v>74</v>
      </c>
      <c r="Q1681" s="66" t="s">
        <v>54</v>
      </c>
      <c r="R1681" s="34" t="s">
        <v>55</v>
      </c>
      <c r="S1681" s="35" t="s">
        <v>27171</v>
      </c>
      <c r="T1681" s="36"/>
      <c r="U1681" s="37" t="s">
        <v>27127</v>
      </c>
      <c r="V1681" s="37" t="s">
        <v>12283</v>
      </c>
      <c r="W1681" s="37" t="s">
        <v>27618</v>
      </c>
      <c r="X1681" s="42">
        <v>1958</v>
      </c>
      <c r="Y1681" s="41">
        <v>24486.74</v>
      </c>
      <c r="Z1681" s="37" t="s">
        <v>27524</v>
      </c>
      <c r="BH1681" s="85"/>
      <c r="BI1681" s="86"/>
      <c r="BJ1681" s="804"/>
      <c r="BK1681" s="805"/>
      <c r="BL1681" s="687"/>
      <c r="BM1681" s="806"/>
      <c r="BN1681" s="807"/>
      <c r="BO1681" s="808"/>
      <c r="BP1681" s="809"/>
      <c r="BQ1681" s="810"/>
    </row>
    <row r="1682" spans="1:69" ht="22.5">
      <c r="A1682" s="20">
        <v>0</v>
      </c>
      <c r="B1682" s="20">
        <v>5</v>
      </c>
      <c r="C1682" s="21" t="s">
        <v>59</v>
      </c>
      <c r="D1682" s="22" t="s">
        <v>34052</v>
      </c>
      <c r="E1682" s="21" t="s">
        <v>30435</v>
      </c>
      <c r="F1682" s="23">
        <v>1825</v>
      </c>
      <c r="G1682" s="24">
        <f>F1682*12</f>
        <v>21900</v>
      </c>
      <c r="H1682" s="25"/>
      <c r="I1682" s="26">
        <v>45628</v>
      </c>
      <c r="J1682" s="27">
        <v>27</v>
      </c>
      <c r="K1682" s="28">
        <v>2</v>
      </c>
      <c r="L1682" s="26">
        <v>45625</v>
      </c>
      <c r="M1682" s="29"/>
      <c r="N1682" s="30" t="s">
        <v>33254</v>
      </c>
      <c r="O1682" s="31" t="s">
        <v>52</v>
      </c>
      <c r="P1682" s="32" t="s">
        <v>34053</v>
      </c>
      <c r="Q1682" s="66" t="s">
        <v>54</v>
      </c>
      <c r="R1682" s="34" t="s">
        <v>33226</v>
      </c>
      <c r="S1682" s="35" t="s">
        <v>31518</v>
      </c>
      <c r="T1682" s="36"/>
      <c r="U1682" s="37" t="s">
        <v>27290</v>
      </c>
      <c r="V1682" s="37" t="s">
        <v>15892</v>
      </c>
      <c r="W1682" s="37" t="s">
        <v>27619</v>
      </c>
      <c r="X1682" s="42">
        <v>1825</v>
      </c>
      <c r="Y1682" s="41">
        <v>23360</v>
      </c>
      <c r="Z1682" s="37" t="s">
        <v>34054</v>
      </c>
      <c r="BH1682" s="85"/>
      <c r="BI1682" s="86"/>
      <c r="BJ1682" s="804"/>
      <c r="BK1682" s="805"/>
      <c r="BL1682" s="687"/>
      <c r="BM1682" s="806"/>
      <c r="BN1682" s="807"/>
      <c r="BO1682" s="808"/>
      <c r="BP1682" s="809"/>
      <c r="BQ1682" s="810"/>
    </row>
    <row r="1683" spans="1:69" ht="22.5">
      <c r="A1683" s="20">
        <v>0</v>
      </c>
      <c r="B1683" s="20">
        <v>8</v>
      </c>
      <c r="C1683" s="21" t="s">
        <v>59</v>
      </c>
      <c r="D1683" s="22" t="s">
        <v>34055</v>
      </c>
      <c r="E1683" s="21" t="s">
        <v>34056</v>
      </c>
      <c r="F1683" s="23">
        <v>1950</v>
      </c>
      <c r="G1683" s="24">
        <v>23400</v>
      </c>
      <c r="H1683" s="25"/>
      <c r="I1683" s="26">
        <v>45629</v>
      </c>
      <c r="J1683" s="27">
        <v>49</v>
      </c>
      <c r="K1683" s="28">
        <v>3</v>
      </c>
      <c r="L1683" s="26">
        <v>45625</v>
      </c>
      <c r="M1683" s="29"/>
      <c r="N1683" s="30" t="s">
        <v>34057</v>
      </c>
      <c r="O1683" s="31" t="s">
        <v>52</v>
      </c>
      <c r="P1683" s="32" t="s">
        <v>34058</v>
      </c>
      <c r="Q1683" s="66" t="s">
        <v>54</v>
      </c>
      <c r="R1683" s="34" t="s">
        <v>31066</v>
      </c>
      <c r="S1683" s="35" t="s">
        <v>31520</v>
      </c>
      <c r="T1683" s="36"/>
      <c r="U1683" s="37" t="s">
        <v>27272</v>
      </c>
      <c r="V1683" s="37" t="s">
        <v>15892</v>
      </c>
      <c r="W1683" s="37" t="s">
        <v>27587</v>
      </c>
      <c r="X1683" s="42">
        <v>1950</v>
      </c>
      <c r="Y1683" s="41">
        <v>24380</v>
      </c>
      <c r="Z1683" s="37" t="s">
        <v>34059</v>
      </c>
      <c r="BH1683" s="85"/>
      <c r="BI1683" s="86"/>
      <c r="BJ1683" s="804"/>
      <c r="BK1683" s="805"/>
      <c r="BL1683" s="687"/>
      <c r="BM1683" s="806"/>
      <c r="BN1683" s="807"/>
      <c r="BO1683" s="808"/>
      <c r="BP1683" s="809"/>
      <c r="BQ1683" s="810"/>
    </row>
    <row r="1684" spans="1:69">
      <c r="A1684" s="20">
        <v>1</v>
      </c>
      <c r="B1684" s="20">
        <v>1</v>
      </c>
      <c r="C1684" s="21" t="s">
        <v>68</v>
      </c>
      <c r="D1684" s="114" t="s">
        <v>34060</v>
      </c>
      <c r="E1684" s="21" t="s">
        <v>27510</v>
      </c>
      <c r="F1684" s="23">
        <v>1917</v>
      </c>
      <c r="G1684" s="24">
        <v>23004</v>
      </c>
      <c r="H1684" s="25"/>
      <c r="I1684" s="26">
        <v>45629</v>
      </c>
      <c r="J1684" s="27" t="s">
        <v>1011</v>
      </c>
      <c r="K1684" s="28">
        <v>1</v>
      </c>
      <c r="L1684" s="26">
        <v>45625</v>
      </c>
      <c r="M1684" s="29"/>
      <c r="N1684" s="30" t="s">
        <v>95</v>
      </c>
      <c r="O1684" s="31" t="s">
        <v>52</v>
      </c>
      <c r="P1684" s="32" t="s">
        <v>83</v>
      </c>
      <c r="Q1684" s="33" t="s">
        <v>84</v>
      </c>
      <c r="R1684" s="34" t="s">
        <v>55</v>
      </c>
      <c r="S1684" s="35" t="s">
        <v>27588</v>
      </c>
      <c r="T1684" s="36"/>
      <c r="U1684" s="37" t="s">
        <v>34061</v>
      </c>
      <c r="V1684" s="37" t="s">
        <v>34062</v>
      </c>
      <c r="W1684" s="37" t="s">
        <v>27589</v>
      </c>
      <c r="X1684" s="42">
        <v>1917</v>
      </c>
      <c r="Y1684" s="41">
        <v>23962.5</v>
      </c>
      <c r="Z1684" s="37" t="s">
        <v>34059</v>
      </c>
      <c r="BH1684" s="85"/>
      <c r="BI1684" s="86"/>
      <c r="BJ1684" s="804"/>
      <c r="BK1684" s="805"/>
      <c r="BL1684" s="687"/>
      <c r="BM1684" s="806"/>
      <c r="BN1684" s="807"/>
      <c r="BO1684" s="808"/>
      <c r="BP1684" s="809"/>
      <c r="BQ1684" s="810"/>
    </row>
    <row r="1685" spans="1:69">
      <c r="A1685" s="20">
        <v>1</v>
      </c>
      <c r="B1685" s="20">
        <v>2</v>
      </c>
      <c r="C1685" s="21" t="s">
        <v>68</v>
      </c>
      <c r="D1685" s="22" t="s">
        <v>27515</v>
      </c>
      <c r="E1685" s="21" t="s">
        <v>27516</v>
      </c>
      <c r="F1685" s="23">
        <v>1960</v>
      </c>
      <c r="G1685" s="24">
        <v>23520</v>
      </c>
      <c r="H1685" s="25"/>
      <c r="I1685" s="26">
        <v>45629</v>
      </c>
      <c r="J1685" s="27" t="s">
        <v>999</v>
      </c>
      <c r="K1685" s="28">
        <v>3</v>
      </c>
      <c r="L1685" s="26">
        <v>45625</v>
      </c>
      <c r="M1685" s="29"/>
      <c r="N1685" s="30" t="s">
        <v>95</v>
      </c>
      <c r="O1685" s="31" t="s">
        <v>52</v>
      </c>
      <c r="P1685" s="32" t="s">
        <v>83</v>
      </c>
      <c r="Q1685" s="33" t="s">
        <v>84</v>
      </c>
      <c r="R1685" s="34" t="s">
        <v>55</v>
      </c>
      <c r="S1685" s="35" t="s">
        <v>27590</v>
      </c>
      <c r="T1685" s="36"/>
      <c r="U1685" s="37" t="s">
        <v>27591</v>
      </c>
      <c r="V1685" s="37" t="s">
        <v>34062</v>
      </c>
      <c r="W1685" s="37" t="s">
        <v>34063</v>
      </c>
      <c r="X1685" s="42">
        <v>1960</v>
      </c>
      <c r="Y1685" s="41">
        <v>24500</v>
      </c>
      <c r="Z1685" s="37" t="s">
        <v>34059</v>
      </c>
      <c r="BH1685" s="85"/>
      <c r="BI1685" s="86"/>
      <c r="BJ1685" s="804"/>
      <c r="BK1685" s="805"/>
      <c r="BL1685" s="687"/>
      <c r="BM1685" s="806"/>
      <c r="BN1685" s="807"/>
      <c r="BO1685" s="808"/>
      <c r="BP1685" s="809"/>
      <c r="BQ1685" s="810"/>
    </row>
    <row r="1686" spans="1:69">
      <c r="A1686" s="20">
        <v>1</v>
      </c>
      <c r="B1686" s="20">
        <v>3</v>
      </c>
      <c r="C1686" s="21" t="s">
        <v>68</v>
      </c>
      <c r="D1686" s="22" t="s">
        <v>27513</v>
      </c>
      <c r="E1686" s="21" t="s">
        <v>27514</v>
      </c>
      <c r="F1686" s="117">
        <v>1917</v>
      </c>
      <c r="G1686" s="24">
        <v>23004</v>
      </c>
      <c r="H1686" s="25"/>
      <c r="I1686" s="26">
        <v>45629</v>
      </c>
      <c r="J1686" s="27" t="s">
        <v>1004</v>
      </c>
      <c r="K1686" s="28">
        <v>2</v>
      </c>
      <c r="L1686" s="26">
        <v>45625</v>
      </c>
      <c r="M1686" s="44"/>
      <c r="N1686" s="30" t="s">
        <v>95</v>
      </c>
      <c r="O1686" s="31" t="s">
        <v>52</v>
      </c>
      <c r="P1686" s="32" t="s">
        <v>83</v>
      </c>
      <c r="Q1686" s="33" t="s">
        <v>84</v>
      </c>
      <c r="R1686" s="34" t="s">
        <v>55</v>
      </c>
      <c r="S1686" s="35" t="s">
        <v>27593</v>
      </c>
      <c r="T1686" s="36"/>
      <c r="U1686" s="37" t="s">
        <v>27594</v>
      </c>
      <c r="V1686" s="37" t="s">
        <v>34062</v>
      </c>
      <c r="W1686" s="37" t="s">
        <v>34064</v>
      </c>
      <c r="X1686" s="42">
        <v>1917</v>
      </c>
      <c r="Y1686" s="41">
        <v>23962.5</v>
      </c>
      <c r="Z1686" s="37" t="s">
        <v>34059</v>
      </c>
      <c r="BH1686" s="85"/>
      <c r="BI1686" s="86"/>
      <c r="BJ1686" s="804"/>
      <c r="BK1686" s="805"/>
      <c r="BL1686" s="687"/>
      <c r="BM1686" s="806"/>
      <c r="BN1686" s="807"/>
      <c r="BO1686" s="808"/>
      <c r="BP1686" s="809"/>
      <c r="BQ1686" s="810"/>
    </row>
    <row r="1687" spans="1:69">
      <c r="A1687" s="20">
        <v>1</v>
      </c>
      <c r="B1687" s="20">
        <v>4</v>
      </c>
      <c r="C1687" s="21" t="s">
        <v>68</v>
      </c>
      <c r="D1687" s="22" t="s">
        <v>27511</v>
      </c>
      <c r="E1687" s="21" t="s">
        <v>27512</v>
      </c>
      <c r="F1687" s="23">
        <v>1960</v>
      </c>
      <c r="G1687" s="24">
        <v>23520</v>
      </c>
      <c r="H1687" s="25"/>
      <c r="I1687" s="26">
        <v>45629</v>
      </c>
      <c r="J1687" s="27">
        <v>35</v>
      </c>
      <c r="K1687" s="28">
        <v>4</v>
      </c>
      <c r="L1687" s="26">
        <v>45625</v>
      </c>
      <c r="M1687" s="44"/>
      <c r="N1687" s="30" t="s">
        <v>95</v>
      </c>
      <c r="O1687" s="31" t="s">
        <v>52</v>
      </c>
      <c r="P1687" s="32" t="s">
        <v>83</v>
      </c>
      <c r="Q1687" s="33" t="s">
        <v>84</v>
      </c>
      <c r="R1687" s="34" t="s">
        <v>55</v>
      </c>
      <c r="S1687" s="35" t="s">
        <v>27596</v>
      </c>
      <c r="T1687" s="36"/>
      <c r="U1687" s="37" t="s">
        <v>27597</v>
      </c>
      <c r="V1687" s="38" t="s">
        <v>34062</v>
      </c>
      <c r="W1687" s="39" t="s">
        <v>27598</v>
      </c>
      <c r="X1687" s="40">
        <v>1960</v>
      </c>
      <c r="Y1687" s="41">
        <v>24500</v>
      </c>
      <c r="Z1687" s="37" t="s">
        <v>27524</v>
      </c>
      <c r="BH1687" s="85"/>
      <c r="BI1687" s="86"/>
      <c r="BJ1687" s="804"/>
      <c r="BK1687" s="805"/>
      <c r="BL1687" s="687"/>
      <c r="BM1687" s="806"/>
      <c r="BN1687" s="807"/>
      <c r="BO1687" s="808"/>
      <c r="BP1687" s="809"/>
      <c r="BQ1687" s="810"/>
    </row>
    <row r="1688" spans="1:69">
      <c r="A1688" s="20">
        <v>1</v>
      </c>
      <c r="B1688" s="20">
        <v>5</v>
      </c>
      <c r="C1688" s="21" t="s">
        <v>68</v>
      </c>
      <c r="D1688" s="2" t="s">
        <v>27377</v>
      </c>
      <c r="E1688" s="21" t="s">
        <v>27378</v>
      </c>
      <c r="F1688" s="23">
        <v>1917</v>
      </c>
      <c r="G1688" s="24">
        <v>23004</v>
      </c>
      <c r="H1688" s="25"/>
      <c r="I1688" s="26">
        <v>45629</v>
      </c>
      <c r="J1688" s="27" t="s">
        <v>980</v>
      </c>
      <c r="K1688" s="28">
        <v>2</v>
      </c>
      <c r="L1688" s="26">
        <v>45626</v>
      </c>
      <c r="M1688" s="29"/>
      <c r="N1688" s="30" t="s">
        <v>95</v>
      </c>
      <c r="O1688" s="31" t="s">
        <v>52</v>
      </c>
      <c r="P1688" s="32" t="s">
        <v>83</v>
      </c>
      <c r="Q1688" s="66" t="s">
        <v>84</v>
      </c>
      <c r="R1688" s="34" t="s">
        <v>55</v>
      </c>
      <c r="S1688" s="35" t="s">
        <v>27471</v>
      </c>
      <c r="T1688" s="36"/>
      <c r="U1688" s="37" t="s">
        <v>27492</v>
      </c>
      <c r="V1688" s="38" t="s">
        <v>27573</v>
      </c>
      <c r="W1688" s="39" t="s">
        <v>34065</v>
      </c>
      <c r="X1688" s="40">
        <v>1917</v>
      </c>
      <c r="Y1688" s="41">
        <v>23962.5</v>
      </c>
      <c r="Z1688" s="37" t="s">
        <v>34066</v>
      </c>
      <c r="BH1688" s="85"/>
      <c r="BI1688" s="825"/>
      <c r="BJ1688" s="804"/>
      <c r="BK1688" s="805"/>
      <c r="BL1688" s="687"/>
      <c r="BM1688" s="806"/>
      <c r="BN1688" s="807"/>
      <c r="BO1688" s="808"/>
      <c r="BP1688" s="809"/>
      <c r="BQ1688" s="810"/>
    </row>
    <row r="1689" spans="1:69">
      <c r="A1689" s="20">
        <v>1</v>
      </c>
      <c r="B1689" s="20">
        <v>6</v>
      </c>
      <c r="C1689" s="2" t="s">
        <v>68</v>
      </c>
      <c r="D1689" s="2" t="s">
        <v>27379</v>
      </c>
      <c r="E1689" s="21" t="s">
        <v>27380</v>
      </c>
      <c r="F1689" s="23">
        <v>1917</v>
      </c>
      <c r="G1689" s="24">
        <v>23004</v>
      </c>
      <c r="H1689" s="25"/>
      <c r="I1689" s="26">
        <v>45629</v>
      </c>
      <c r="J1689" s="27" t="s">
        <v>984</v>
      </c>
      <c r="K1689" s="28">
        <v>4</v>
      </c>
      <c r="L1689" s="26">
        <v>45626</v>
      </c>
      <c r="M1689" s="29"/>
      <c r="N1689" s="30" t="s">
        <v>95</v>
      </c>
      <c r="O1689" s="31" t="s">
        <v>52</v>
      </c>
      <c r="P1689" s="30" t="s">
        <v>83</v>
      </c>
      <c r="Q1689" s="66" t="s">
        <v>84</v>
      </c>
      <c r="R1689" s="34" t="s">
        <v>55</v>
      </c>
      <c r="S1689" s="35" t="s">
        <v>27472</v>
      </c>
      <c r="T1689" s="36"/>
      <c r="U1689" s="37" t="s">
        <v>27580</v>
      </c>
      <c r="V1689" s="37" t="s">
        <v>34067</v>
      </c>
      <c r="W1689" s="37" t="s">
        <v>27581</v>
      </c>
      <c r="X1689" s="42">
        <v>1917</v>
      </c>
      <c r="Y1689" s="41">
        <v>23962.5</v>
      </c>
      <c r="Z1689" s="37" t="s">
        <v>34066</v>
      </c>
      <c r="BH1689" s="825"/>
      <c r="BI1689" s="825"/>
      <c r="BJ1689" s="804"/>
      <c r="BK1689" s="805"/>
      <c r="BL1689" s="687"/>
      <c r="BM1689" s="806"/>
      <c r="BN1689" s="807"/>
      <c r="BO1689" s="806"/>
      <c r="BP1689" s="809"/>
      <c r="BQ1689" s="810"/>
    </row>
    <row r="1690" spans="1:69">
      <c r="A1690" s="20">
        <v>2</v>
      </c>
      <c r="B1690" s="20">
        <v>9</v>
      </c>
      <c r="C1690" s="21" t="s">
        <v>78</v>
      </c>
      <c r="D1690" s="22" t="s">
        <v>27575</v>
      </c>
      <c r="E1690" s="21" t="s">
        <v>27576</v>
      </c>
      <c r="F1690" s="23">
        <v>1960</v>
      </c>
      <c r="G1690" s="24">
        <v>23520</v>
      </c>
      <c r="H1690" s="25"/>
      <c r="I1690" s="26">
        <v>45629</v>
      </c>
      <c r="J1690" s="27" t="s">
        <v>1015</v>
      </c>
      <c r="K1690" s="28">
        <v>4</v>
      </c>
      <c r="L1690" s="26">
        <v>45625</v>
      </c>
      <c r="M1690" s="29"/>
      <c r="N1690" s="30" t="s">
        <v>95</v>
      </c>
      <c r="O1690" s="31" t="s">
        <v>52</v>
      </c>
      <c r="P1690" s="32" t="s">
        <v>83</v>
      </c>
      <c r="Q1690" s="33" t="s">
        <v>84</v>
      </c>
      <c r="R1690" s="34" t="s">
        <v>55</v>
      </c>
      <c r="S1690" s="35" t="s">
        <v>27600</v>
      </c>
      <c r="T1690" s="36"/>
      <c r="U1690" s="37" t="s">
        <v>27575</v>
      </c>
      <c r="V1690" s="37" t="s">
        <v>12283</v>
      </c>
      <c r="W1690" s="37" t="s">
        <v>27601</v>
      </c>
      <c r="X1690" s="42">
        <v>1960</v>
      </c>
      <c r="Y1690" s="41">
        <v>24500</v>
      </c>
      <c r="Z1690" s="37" t="s">
        <v>27524</v>
      </c>
      <c r="BH1690" s="85"/>
      <c r="BI1690" s="86"/>
      <c r="BJ1690" s="804"/>
      <c r="BK1690" s="805"/>
      <c r="BL1690" s="687"/>
      <c r="BM1690" s="806"/>
      <c r="BN1690" s="807"/>
      <c r="BO1690" s="808"/>
      <c r="BP1690" s="809"/>
      <c r="BQ1690" s="810"/>
    </row>
    <row r="1691" spans="1:69">
      <c r="A1691" s="20">
        <v>2</v>
      </c>
      <c r="B1691" s="20">
        <v>10</v>
      </c>
      <c r="C1691" s="21" t="s">
        <v>78</v>
      </c>
      <c r="D1691" s="22" t="s">
        <v>27577</v>
      </c>
      <c r="E1691" s="21" t="s">
        <v>27578</v>
      </c>
      <c r="F1691" s="23">
        <v>1960</v>
      </c>
      <c r="G1691" s="24">
        <v>23520</v>
      </c>
      <c r="H1691" s="25"/>
      <c r="I1691" s="26">
        <v>45629</v>
      </c>
      <c r="J1691" s="27" t="s">
        <v>2430</v>
      </c>
      <c r="K1691" s="28">
        <v>2</v>
      </c>
      <c r="L1691" s="26">
        <v>45625</v>
      </c>
      <c r="M1691" s="29"/>
      <c r="N1691" s="30" t="s">
        <v>95</v>
      </c>
      <c r="O1691" s="31" t="s">
        <v>52</v>
      </c>
      <c r="P1691" s="32" t="s">
        <v>83</v>
      </c>
      <c r="Q1691" s="33" t="s">
        <v>84</v>
      </c>
      <c r="R1691" s="34" t="s">
        <v>55</v>
      </c>
      <c r="S1691" s="35" t="s">
        <v>27602</v>
      </c>
      <c r="T1691" s="36"/>
      <c r="U1691" s="37" t="s">
        <v>27577</v>
      </c>
      <c r="V1691" s="37" t="s">
        <v>12283</v>
      </c>
      <c r="W1691" s="37" t="s">
        <v>27603</v>
      </c>
      <c r="X1691" s="40">
        <v>1960</v>
      </c>
      <c r="Y1691" s="41">
        <v>24500</v>
      </c>
      <c r="Z1691" s="37" t="s">
        <v>34059</v>
      </c>
      <c r="BH1691" s="85"/>
      <c r="BI1691" s="86"/>
      <c r="BJ1691" s="804"/>
      <c r="BK1691" s="805"/>
      <c r="BL1691" s="687"/>
      <c r="BM1691" s="806"/>
      <c r="BN1691" s="807"/>
      <c r="BO1691" s="808"/>
      <c r="BP1691" s="809"/>
      <c r="BQ1691" s="810"/>
    </row>
    <row r="1692" spans="1:69">
      <c r="A1692" s="20">
        <v>0</v>
      </c>
      <c r="B1692" s="20">
        <v>1</v>
      </c>
      <c r="C1692" s="21" t="s">
        <v>59</v>
      </c>
      <c r="D1692" s="22" t="s">
        <v>27342</v>
      </c>
      <c r="E1692" s="21" t="s">
        <v>27343</v>
      </c>
      <c r="F1692" s="23">
        <v>1925</v>
      </c>
      <c r="G1692" s="24">
        <v>23100</v>
      </c>
      <c r="H1692" s="25"/>
      <c r="I1692" s="26">
        <v>45630</v>
      </c>
      <c r="J1692" s="27" t="s">
        <v>968</v>
      </c>
      <c r="K1692" s="28">
        <v>2</v>
      </c>
      <c r="L1692" s="26">
        <v>45624</v>
      </c>
      <c r="M1692" s="29"/>
      <c r="N1692" s="30" t="s">
        <v>33112</v>
      </c>
      <c r="O1692" s="31" t="s">
        <v>52</v>
      </c>
      <c r="P1692" s="32" t="s">
        <v>63</v>
      </c>
      <c r="Q1692" s="66" t="s">
        <v>54</v>
      </c>
      <c r="R1692" s="34" t="s">
        <v>64</v>
      </c>
      <c r="S1692" s="35" t="s">
        <v>30436</v>
      </c>
      <c r="T1692" s="36"/>
      <c r="U1692" s="37" t="s">
        <v>27342</v>
      </c>
      <c r="V1692" s="37" t="s">
        <v>2838</v>
      </c>
      <c r="W1692" s="37" t="s">
        <v>27604</v>
      </c>
      <c r="X1692" s="42">
        <v>1925</v>
      </c>
      <c r="Y1692" s="41">
        <v>24640</v>
      </c>
      <c r="Z1692" s="37" t="s">
        <v>34068</v>
      </c>
      <c r="BH1692" s="85"/>
      <c r="BI1692" s="86"/>
      <c r="BJ1692" s="804"/>
      <c r="BK1692" s="805"/>
      <c r="BL1692" s="687"/>
      <c r="BM1692" s="806"/>
      <c r="BN1692" s="807"/>
      <c r="BO1692" s="808"/>
      <c r="BP1692" s="809"/>
      <c r="BQ1692" s="810"/>
    </row>
    <row r="1693" spans="1:69" ht="45">
      <c r="A1693" s="20">
        <v>0</v>
      </c>
      <c r="B1693" s="20">
        <v>5</v>
      </c>
      <c r="C1693" s="21" t="s">
        <v>130</v>
      </c>
      <c r="D1693" s="22" t="s">
        <v>34069</v>
      </c>
      <c r="E1693" s="21" t="s">
        <v>34070</v>
      </c>
      <c r="F1693" s="23">
        <v>1917</v>
      </c>
      <c r="G1693" s="24">
        <v>23004</v>
      </c>
      <c r="H1693" s="25"/>
      <c r="I1693" s="26">
        <v>45630</v>
      </c>
      <c r="J1693" s="27" t="s">
        <v>34071</v>
      </c>
      <c r="K1693" s="28">
        <v>3</v>
      </c>
      <c r="L1693" s="26">
        <v>45626</v>
      </c>
      <c r="M1693" s="44" t="s">
        <v>30437</v>
      </c>
      <c r="N1693" s="30" t="s">
        <v>34072</v>
      </c>
      <c r="O1693" s="31" t="s">
        <v>52</v>
      </c>
      <c r="P1693" s="30" t="s">
        <v>34073</v>
      </c>
      <c r="Q1693" s="66" t="s">
        <v>34074</v>
      </c>
      <c r="R1693" s="34" t="s">
        <v>64</v>
      </c>
      <c r="S1693" s="35" t="s">
        <v>34075</v>
      </c>
      <c r="T1693" s="36"/>
      <c r="U1693" s="37" t="s">
        <v>27344</v>
      </c>
      <c r="V1693" s="37" t="s">
        <v>66</v>
      </c>
      <c r="W1693" s="37" t="s">
        <v>27747</v>
      </c>
      <c r="X1693" s="42">
        <v>1917</v>
      </c>
      <c r="Y1693" s="41">
        <v>24821.315999999999</v>
      </c>
      <c r="Z1693" s="37" t="s">
        <v>34076</v>
      </c>
      <c r="BH1693" s="85"/>
      <c r="BI1693" s="86"/>
      <c r="BJ1693" s="804"/>
      <c r="BK1693" s="805"/>
      <c r="BL1693" s="687"/>
      <c r="BM1693" s="806"/>
      <c r="BN1693" s="807"/>
      <c r="BO1693" s="806"/>
      <c r="BP1693" s="809"/>
      <c r="BQ1693" s="810"/>
    </row>
    <row r="1694" spans="1:69">
      <c r="A1694" s="20">
        <v>0</v>
      </c>
      <c r="B1694" s="20">
        <v>2</v>
      </c>
      <c r="C1694" s="21" t="s">
        <v>145</v>
      </c>
      <c r="D1694" s="22" t="s">
        <v>25380</v>
      </c>
      <c r="E1694" s="21" t="s">
        <v>25381</v>
      </c>
      <c r="F1694" s="23">
        <v>1856</v>
      </c>
      <c r="G1694" s="24">
        <v>22272</v>
      </c>
      <c r="H1694" s="25"/>
      <c r="I1694" s="7">
        <v>45630</v>
      </c>
      <c r="J1694" s="27" t="s">
        <v>1031</v>
      </c>
      <c r="K1694" s="28">
        <v>4</v>
      </c>
      <c r="L1694" s="26">
        <v>45628</v>
      </c>
      <c r="M1694" s="29"/>
      <c r="N1694" s="30" t="s">
        <v>181</v>
      </c>
      <c r="O1694" s="31" t="s">
        <v>52</v>
      </c>
      <c r="P1694" s="32" t="s">
        <v>186</v>
      </c>
      <c r="Q1694" s="66" t="s">
        <v>54</v>
      </c>
      <c r="R1694" s="34" t="s">
        <v>55</v>
      </c>
      <c r="S1694" s="35" t="s">
        <v>30438</v>
      </c>
      <c r="T1694" s="36"/>
      <c r="U1694" s="37" t="s">
        <v>34077</v>
      </c>
      <c r="V1694" s="37" t="s">
        <v>34078</v>
      </c>
      <c r="W1694" s="37" t="s">
        <v>27710</v>
      </c>
      <c r="X1694" s="42">
        <v>1856</v>
      </c>
      <c r="Y1694" s="41">
        <v>23185.151999999998</v>
      </c>
      <c r="Z1694" s="37" t="s">
        <v>27606</v>
      </c>
      <c r="BH1694" s="85"/>
      <c r="BI1694" s="86"/>
      <c r="BJ1694" s="804"/>
      <c r="BK1694" s="805"/>
      <c r="BL1694" s="688"/>
      <c r="BM1694" s="806"/>
      <c r="BN1694" s="807"/>
      <c r="BO1694" s="808"/>
      <c r="BP1694" s="809"/>
      <c r="BQ1694" s="810"/>
    </row>
    <row r="1695" spans="1:69">
      <c r="A1695" s="20">
        <v>0</v>
      </c>
      <c r="B1695" s="20">
        <v>8</v>
      </c>
      <c r="C1695" s="21" t="s">
        <v>130</v>
      </c>
      <c r="D1695" s="22" t="s">
        <v>27266</v>
      </c>
      <c r="E1695" s="21" t="s">
        <v>27267</v>
      </c>
      <c r="F1695" s="23">
        <v>1959</v>
      </c>
      <c r="G1695" s="24">
        <v>23508</v>
      </c>
      <c r="H1695" s="25"/>
      <c r="I1695" s="26">
        <v>45630</v>
      </c>
      <c r="J1695" s="27" t="s">
        <v>2443</v>
      </c>
      <c r="K1695" s="28">
        <v>4</v>
      </c>
      <c r="L1695" s="26">
        <v>45630</v>
      </c>
      <c r="M1695" s="29"/>
      <c r="N1695" s="30" t="s">
        <v>82</v>
      </c>
      <c r="O1695" s="31" t="s">
        <v>52</v>
      </c>
      <c r="P1695" s="32" t="s">
        <v>83</v>
      </c>
      <c r="Q1695" s="66" t="s">
        <v>84</v>
      </c>
      <c r="R1695" s="34" t="s">
        <v>55</v>
      </c>
      <c r="S1695" s="35" t="s">
        <v>27345</v>
      </c>
      <c r="T1695" s="36"/>
      <c r="U1695" s="37" t="s">
        <v>27266</v>
      </c>
      <c r="V1695" s="37" t="s">
        <v>27369</v>
      </c>
      <c r="W1695" s="37" t="s">
        <v>27748</v>
      </c>
      <c r="X1695" s="42">
        <v>1959</v>
      </c>
      <c r="Y1695" s="41">
        <v>24487.5</v>
      </c>
      <c r="Z1695" s="37" t="s">
        <v>34079</v>
      </c>
      <c r="BH1695" s="85"/>
      <c r="BI1695" s="86"/>
      <c r="BJ1695" s="804"/>
      <c r="BK1695" s="805"/>
      <c r="BL1695" s="687"/>
      <c r="BM1695" s="806"/>
      <c r="BN1695" s="807"/>
      <c r="BO1695" s="808"/>
      <c r="BP1695" s="809"/>
      <c r="BQ1695" s="810"/>
    </row>
    <row r="1696" spans="1:69">
      <c r="A1696" s="20">
        <v>0</v>
      </c>
      <c r="B1696" s="20">
        <v>4</v>
      </c>
      <c r="C1696" s="21" t="s">
        <v>145</v>
      </c>
      <c r="D1696" s="22" t="s">
        <v>25411</v>
      </c>
      <c r="E1696" s="21" t="s">
        <v>25412</v>
      </c>
      <c r="F1696" s="23">
        <v>1568</v>
      </c>
      <c r="G1696" s="24">
        <v>23520</v>
      </c>
      <c r="H1696" s="25"/>
      <c r="I1696" s="26">
        <v>45630</v>
      </c>
      <c r="J1696" s="27" t="s">
        <v>923</v>
      </c>
      <c r="K1696" s="9">
        <v>4</v>
      </c>
      <c r="L1696" s="26" t="s">
        <v>34080</v>
      </c>
      <c r="M1696" s="29"/>
      <c r="N1696" s="30" t="s">
        <v>95</v>
      </c>
      <c r="O1696" s="31" t="s">
        <v>52</v>
      </c>
      <c r="P1696" s="32" t="s">
        <v>112</v>
      </c>
      <c r="Q1696" s="66" t="s">
        <v>84</v>
      </c>
      <c r="R1696" s="34" t="s">
        <v>55</v>
      </c>
      <c r="S1696" s="35" t="s">
        <v>25413</v>
      </c>
      <c r="T1696" s="36"/>
      <c r="U1696" s="37" t="s">
        <v>27742</v>
      </c>
      <c r="V1696" s="38" t="s">
        <v>27691</v>
      </c>
      <c r="W1696" s="39" t="s">
        <v>34081</v>
      </c>
      <c r="X1696" s="40">
        <v>1568</v>
      </c>
      <c r="Y1696" s="41">
        <v>24304</v>
      </c>
      <c r="Z1696" s="37" t="s">
        <v>34079</v>
      </c>
      <c r="BH1696" s="85"/>
      <c r="BI1696" s="86"/>
      <c r="BJ1696" s="804"/>
      <c r="BK1696" s="805"/>
      <c r="BL1696" s="687"/>
      <c r="BM1696" s="806"/>
      <c r="BN1696" s="807"/>
      <c r="BO1696" s="808"/>
      <c r="BP1696" s="809"/>
      <c r="BQ1696" s="810"/>
    </row>
    <row r="1697" spans="1:69">
      <c r="A1697" s="20">
        <v>1</v>
      </c>
      <c r="B1697" s="20">
        <v>3</v>
      </c>
      <c r="C1697" s="21" t="s">
        <v>68</v>
      </c>
      <c r="D1697" s="22" t="s">
        <v>27375</v>
      </c>
      <c r="E1697" s="21" t="s">
        <v>27376</v>
      </c>
      <c r="F1697" s="23">
        <v>1917</v>
      </c>
      <c r="G1697" s="24">
        <v>23004</v>
      </c>
      <c r="H1697" s="25"/>
      <c r="I1697" s="26">
        <v>45630</v>
      </c>
      <c r="J1697" s="27">
        <v>70</v>
      </c>
      <c r="K1697" s="28">
        <v>2</v>
      </c>
      <c r="L1697" s="26">
        <v>45628</v>
      </c>
      <c r="M1697" s="29"/>
      <c r="N1697" s="30" t="s">
        <v>95</v>
      </c>
      <c r="O1697" s="31" t="s">
        <v>52</v>
      </c>
      <c r="P1697" s="32" t="s">
        <v>83</v>
      </c>
      <c r="Q1697" s="66" t="s">
        <v>84</v>
      </c>
      <c r="R1697" s="34" t="s">
        <v>55</v>
      </c>
      <c r="S1697" s="35" t="s">
        <v>27474</v>
      </c>
      <c r="T1697" s="36"/>
      <c r="U1697" s="37" t="s">
        <v>34082</v>
      </c>
      <c r="V1697" s="38" t="s">
        <v>27691</v>
      </c>
      <c r="W1697" s="39" t="s">
        <v>34083</v>
      </c>
      <c r="X1697" s="40">
        <v>1917</v>
      </c>
      <c r="Y1697" s="41">
        <v>23962.5</v>
      </c>
      <c r="Z1697" s="37" t="s">
        <v>27708</v>
      </c>
      <c r="BH1697" s="85"/>
      <c r="BI1697" s="86"/>
      <c r="BJ1697" s="804"/>
      <c r="BK1697" s="805"/>
      <c r="BL1697" s="687"/>
      <c r="BM1697" s="806"/>
      <c r="BN1697" s="807"/>
      <c r="BO1697" s="808"/>
      <c r="BP1697" s="809"/>
      <c r="BQ1697" s="810"/>
    </row>
    <row r="1698" spans="1:69">
      <c r="A1698" s="20">
        <v>0</v>
      </c>
      <c r="B1698" s="20">
        <v>2</v>
      </c>
      <c r="C1698" s="2" t="s">
        <v>59</v>
      </c>
      <c r="D1698" s="22" t="s">
        <v>27455</v>
      </c>
      <c r="E1698" s="21" t="s">
        <v>27456</v>
      </c>
      <c r="F1698" s="23">
        <v>1925</v>
      </c>
      <c r="G1698" s="24">
        <v>23100</v>
      </c>
      <c r="H1698" s="25"/>
      <c r="I1698" s="26">
        <v>45631</v>
      </c>
      <c r="J1698" s="27" t="s">
        <v>1038</v>
      </c>
      <c r="K1698" s="28">
        <v>3</v>
      </c>
      <c r="L1698" s="26">
        <v>45626</v>
      </c>
      <c r="M1698" s="29"/>
      <c r="N1698" s="30" t="s">
        <v>62</v>
      </c>
      <c r="O1698" s="31" t="s">
        <v>52</v>
      </c>
      <c r="P1698" s="21" t="s">
        <v>25394</v>
      </c>
      <c r="Q1698" s="66" t="s">
        <v>54</v>
      </c>
      <c r="R1698" s="34" t="s">
        <v>64</v>
      </c>
      <c r="S1698" s="35" t="s">
        <v>27473</v>
      </c>
      <c r="T1698" s="36"/>
      <c r="U1698" s="37" t="s">
        <v>27455</v>
      </c>
      <c r="V1698" s="37" t="s">
        <v>15746</v>
      </c>
      <c r="W1698" s="37" t="s">
        <v>27605</v>
      </c>
      <c r="X1698" s="42">
        <v>1925</v>
      </c>
      <c r="Y1698" s="41">
        <v>24640</v>
      </c>
      <c r="Z1698" s="37" t="s">
        <v>34084</v>
      </c>
      <c r="BH1698" s="825"/>
      <c r="BI1698" s="86"/>
      <c r="BJ1698" s="804"/>
      <c r="BK1698" s="805"/>
      <c r="BL1698" s="687"/>
      <c r="BM1698" s="806"/>
      <c r="BN1698" s="807"/>
      <c r="BO1698" s="85"/>
      <c r="BP1698" s="809"/>
      <c r="BQ1698" s="810"/>
    </row>
    <row r="1699" spans="1:69">
      <c r="A1699" s="20">
        <v>0</v>
      </c>
      <c r="B1699" s="20">
        <v>1</v>
      </c>
      <c r="C1699" s="22" t="s">
        <v>103</v>
      </c>
      <c r="D1699" s="22" t="s">
        <v>25351</v>
      </c>
      <c r="E1699" s="21" t="s">
        <v>25352</v>
      </c>
      <c r="F1699" s="23">
        <v>1500</v>
      </c>
      <c r="G1699" s="24">
        <v>22500</v>
      </c>
      <c r="H1699" s="25"/>
      <c r="I1699" s="26">
        <v>45631</v>
      </c>
      <c r="J1699" s="27" t="s">
        <v>991</v>
      </c>
      <c r="K1699" s="28">
        <v>2</v>
      </c>
      <c r="L1699" s="26" t="s">
        <v>33404</v>
      </c>
      <c r="M1699" s="29"/>
      <c r="N1699" s="30" t="s">
        <v>234</v>
      </c>
      <c r="O1699" s="31" t="s">
        <v>52</v>
      </c>
      <c r="P1699" s="32" t="s">
        <v>25414</v>
      </c>
      <c r="Q1699" s="66" t="s">
        <v>84</v>
      </c>
      <c r="R1699" s="34" t="s">
        <v>55</v>
      </c>
      <c r="S1699" s="35" t="s">
        <v>25415</v>
      </c>
      <c r="T1699" s="36"/>
      <c r="U1699" s="37" t="s">
        <v>34085</v>
      </c>
      <c r="V1699" s="37" t="s">
        <v>27691</v>
      </c>
      <c r="W1699" s="37" t="s">
        <v>34086</v>
      </c>
      <c r="X1699" s="42">
        <v>1500</v>
      </c>
      <c r="Y1699" s="41">
        <v>23602.5</v>
      </c>
      <c r="Z1699" s="37" t="s">
        <v>27708</v>
      </c>
      <c r="BH1699" s="86"/>
      <c r="BI1699" s="86"/>
      <c r="BJ1699" s="804"/>
      <c r="BK1699" s="805"/>
      <c r="BL1699" s="687"/>
      <c r="BM1699" s="806"/>
      <c r="BN1699" s="807"/>
      <c r="BO1699" s="808"/>
      <c r="BP1699" s="809"/>
      <c r="BQ1699" s="810"/>
    </row>
    <row r="1700" spans="1:69" ht="22.5">
      <c r="A1700" s="20">
        <v>1</v>
      </c>
      <c r="B1700" s="20">
        <v>1</v>
      </c>
      <c r="C1700" s="21" t="s">
        <v>301</v>
      </c>
      <c r="D1700" s="22" t="s">
        <v>27610</v>
      </c>
      <c r="E1700" s="21" t="s">
        <v>27611</v>
      </c>
      <c r="F1700" s="23">
        <v>1925</v>
      </c>
      <c r="G1700" s="24">
        <v>23100</v>
      </c>
      <c r="H1700" s="25"/>
      <c r="I1700" s="26">
        <v>45632</v>
      </c>
      <c r="J1700" s="27">
        <v>119</v>
      </c>
      <c r="K1700" s="28">
        <v>4</v>
      </c>
      <c r="L1700" s="26">
        <v>45631</v>
      </c>
      <c r="M1700" s="29"/>
      <c r="N1700" s="30" t="s">
        <v>62</v>
      </c>
      <c r="O1700" s="31" t="s">
        <v>52</v>
      </c>
      <c r="P1700" s="32" t="s">
        <v>27612</v>
      </c>
      <c r="Q1700" s="66" t="s">
        <v>54</v>
      </c>
      <c r="R1700" s="34" t="s">
        <v>64</v>
      </c>
      <c r="S1700" s="35" t="s">
        <v>27613</v>
      </c>
      <c r="T1700" s="36"/>
      <c r="U1700" s="37" t="s">
        <v>27610</v>
      </c>
      <c r="V1700" s="37" t="s">
        <v>606</v>
      </c>
      <c r="W1700" s="37" t="s">
        <v>27794</v>
      </c>
      <c r="X1700" s="42">
        <v>1925</v>
      </c>
      <c r="Y1700" s="41">
        <v>24640</v>
      </c>
      <c r="Z1700" s="37" t="s">
        <v>34087</v>
      </c>
      <c r="BH1700" s="85"/>
      <c r="BI1700" s="86"/>
      <c r="BJ1700" s="804"/>
      <c r="BK1700" s="805"/>
      <c r="BL1700" s="687"/>
      <c r="BM1700" s="806"/>
      <c r="BN1700" s="807"/>
      <c r="BO1700" s="808"/>
      <c r="BP1700" s="809"/>
      <c r="BQ1700" s="810"/>
    </row>
    <row r="1701" spans="1:69">
      <c r="A1701" s="20">
        <v>0</v>
      </c>
      <c r="B1701" s="20">
        <v>1</v>
      </c>
      <c r="C1701" s="21" t="s">
        <v>145</v>
      </c>
      <c r="D1701" s="22" t="s">
        <v>27517</v>
      </c>
      <c r="E1701" s="21" t="s">
        <v>27518</v>
      </c>
      <c r="F1701" s="23">
        <v>1980</v>
      </c>
      <c r="G1701" s="24">
        <v>23760</v>
      </c>
      <c r="H1701" s="25"/>
      <c r="I1701" s="26">
        <v>45635</v>
      </c>
      <c r="J1701" s="27" t="s">
        <v>2435</v>
      </c>
      <c r="K1701" s="28">
        <v>3</v>
      </c>
      <c r="L1701" s="26">
        <v>45633</v>
      </c>
      <c r="M1701" s="29"/>
      <c r="N1701" s="30" t="s">
        <v>181</v>
      </c>
      <c r="O1701" s="31" t="s">
        <v>52</v>
      </c>
      <c r="P1701" s="32" t="s">
        <v>186</v>
      </c>
      <c r="Q1701" s="66" t="s">
        <v>54</v>
      </c>
      <c r="R1701" s="34" t="s">
        <v>55</v>
      </c>
      <c r="S1701" s="35" t="s">
        <v>27607</v>
      </c>
      <c r="T1701" s="36"/>
      <c r="U1701" s="37" t="s">
        <v>27517</v>
      </c>
      <c r="V1701" s="37" t="s">
        <v>27371</v>
      </c>
      <c r="W1701" s="37" t="s">
        <v>27869</v>
      </c>
      <c r="X1701" s="42">
        <v>1980</v>
      </c>
      <c r="Y1701" s="41">
        <v>24948</v>
      </c>
      <c r="Z1701" s="37" t="s">
        <v>34088</v>
      </c>
      <c r="BH1701" s="85"/>
      <c r="BI1701" s="86"/>
      <c r="BJ1701" s="804"/>
      <c r="BK1701" s="805"/>
      <c r="BL1701" s="687"/>
      <c r="BM1701" s="806"/>
      <c r="BN1701" s="807"/>
      <c r="BO1701" s="808"/>
      <c r="BP1701" s="809"/>
      <c r="BQ1701" s="810"/>
    </row>
    <row r="1702" spans="1:69">
      <c r="A1702" s="20">
        <v>0</v>
      </c>
      <c r="B1702" s="20">
        <v>2</v>
      </c>
      <c r="C1702" s="21" t="s">
        <v>145</v>
      </c>
      <c r="D1702" s="22" t="s">
        <v>27519</v>
      </c>
      <c r="E1702" s="21" t="s">
        <v>27520</v>
      </c>
      <c r="F1702" s="23">
        <v>1980</v>
      </c>
      <c r="G1702" s="24">
        <v>23760</v>
      </c>
      <c r="H1702" s="25"/>
      <c r="I1702" s="26">
        <v>45635</v>
      </c>
      <c r="J1702" s="27">
        <v>58</v>
      </c>
      <c r="K1702" s="28">
        <v>4</v>
      </c>
      <c r="L1702" s="26">
        <v>45633</v>
      </c>
      <c r="M1702" s="29"/>
      <c r="N1702" s="30" t="s">
        <v>181</v>
      </c>
      <c r="O1702" s="31" t="s">
        <v>52</v>
      </c>
      <c r="P1702" s="32" t="s">
        <v>186</v>
      </c>
      <c r="Q1702" s="66" t="s">
        <v>54</v>
      </c>
      <c r="R1702" s="34" t="s">
        <v>55</v>
      </c>
      <c r="S1702" s="35" t="s">
        <v>27608</v>
      </c>
      <c r="T1702" s="36"/>
      <c r="U1702" s="37" t="s">
        <v>27519</v>
      </c>
      <c r="V1702" s="37" t="s">
        <v>27371</v>
      </c>
      <c r="W1702" s="37" t="s">
        <v>27870</v>
      </c>
      <c r="X1702" s="42">
        <v>1980</v>
      </c>
      <c r="Y1702" s="41">
        <v>24948</v>
      </c>
      <c r="Z1702" s="37" t="s">
        <v>27865</v>
      </c>
      <c r="BH1702" s="85"/>
      <c r="BI1702" s="86"/>
      <c r="BJ1702" s="804"/>
      <c r="BK1702" s="805"/>
      <c r="BL1702" s="687"/>
      <c r="BM1702" s="806"/>
      <c r="BN1702" s="807"/>
      <c r="BO1702" s="808"/>
      <c r="BP1702" s="809"/>
      <c r="BQ1702" s="810"/>
    </row>
    <row r="1703" spans="1:69">
      <c r="A1703" s="20">
        <v>0</v>
      </c>
      <c r="B1703" s="20">
        <v>3</v>
      </c>
      <c r="C1703" s="21" t="s">
        <v>68</v>
      </c>
      <c r="D1703" s="22" t="s">
        <v>27129</v>
      </c>
      <c r="E1703" s="21" t="s">
        <v>27130</v>
      </c>
      <c r="F1703" s="23">
        <v>1954</v>
      </c>
      <c r="G1703" s="24">
        <v>23448</v>
      </c>
      <c r="H1703" s="25"/>
      <c r="I1703" s="26">
        <v>45635</v>
      </c>
      <c r="J1703" s="27" t="s">
        <v>2454</v>
      </c>
      <c r="K1703" s="28">
        <v>3</v>
      </c>
      <c r="L1703" s="26">
        <v>45633</v>
      </c>
      <c r="M1703" s="29" t="s">
        <v>72</v>
      </c>
      <c r="N1703" s="30" t="s">
        <v>288</v>
      </c>
      <c r="O1703" s="31" t="s">
        <v>52</v>
      </c>
      <c r="P1703" s="32" t="s">
        <v>74</v>
      </c>
      <c r="Q1703" s="66" t="s">
        <v>54</v>
      </c>
      <c r="R1703" s="34" t="s">
        <v>55</v>
      </c>
      <c r="S1703" s="35" t="s">
        <v>27170</v>
      </c>
      <c r="T1703" s="36"/>
      <c r="U1703" s="37" t="s">
        <v>27129</v>
      </c>
      <c r="V1703" s="37" t="s">
        <v>27371</v>
      </c>
      <c r="W1703" s="37" t="s">
        <v>27871</v>
      </c>
      <c r="X1703" s="42">
        <v>1954</v>
      </c>
      <c r="Y1703" s="41">
        <v>24513</v>
      </c>
      <c r="Z1703" s="37" t="s">
        <v>34088</v>
      </c>
      <c r="BH1703" s="85"/>
      <c r="BI1703" s="86"/>
      <c r="BJ1703" s="804"/>
      <c r="BK1703" s="805"/>
      <c r="BL1703" s="687"/>
      <c r="BM1703" s="806"/>
      <c r="BN1703" s="807"/>
      <c r="BO1703" s="808"/>
      <c r="BP1703" s="809"/>
      <c r="BQ1703" s="810"/>
    </row>
    <row r="1704" spans="1:69">
      <c r="A1704" s="20">
        <v>0</v>
      </c>
      <c r="B1704" s="20">
        <v>4</v>
      </c>
      <c r="C1704" s="21" t="s">
        <v>68</v>
      </c>
      <c r="D1704" s="22" t="s">
        <v>27583</v>
      </c>
      <c r="E1704" s="21" t="s">
        <v>27584</v>
      </c>
      <c r="F1704" s="23">
        <v>1960</v>
      </c>
      <c r="G1704" s="24">
        <v>23520</v>
      </c>
      <c r="H1704" s="25"/>
      <c r="I1704" s="26">
        <v>45635</v>
      </c>
      <c r="J1704" s="27" t="s">
        <v>1065</v>
      </c>
      <c r="K1704" s="28">
        <v>4</v>
      </c>
      <c r="L1704" s="26">
        <v>45633</v>
      </c>
      <c r="M1704" s="29"/>
      <c r="N1704" s="30" t="s">
        <v>95</v>
      </c>
      <c r="O1704" s="31" t="s">
        <v>52</v>
      </c>
      <c r="P1704" s="32" t="s">
        <v>83</v>
      </c>
      <c r="Q1704" s="66" t="s">
        <v>84</v>
      </c>
      <c r="R1704" s="34" t="s">
        <v>55</v>
      </c>
      <c r="S1704" s="35" t="s">
        <v>27609</v>
      </c>
      <c r="T1704" s="36"/>
      <c r="U1704" s="37" t="s">
        <v>27583</v>
      </c>
      <c r="V1704" s="37" t="s">
        <v>27670</v>
      </c>
      <c r="W1704" s="37" t="s">
        <v>27872</v>
      </c>
      <c r="X1704" s="42">
        <v>1960</v>
      </c>
      <c r="Y1704" s="41">
        <v>24500</v>
      </c>
      <c r="Z1704" s="37" t="s">
        <v>34089</v>
      </c>
      <c r="BH1704" s="85"/>
      <c r="BI1704" s="86"/>
      <c r="BJ1704" s="804"/>
      <c r="BK1704" s="805"/>
      <c r="BL1704" s="687"/>
      <c r="BM1704" s="806"/>
      <c r="BN1704" s="807"/>
      <c r="BO1704" s="808"/>
      <c r="BP1704" s="809"/>
      <c r="BQ1704" s="810"/>
    </row>
    <row r="1705" spans="1:69">
      <c r="A1705" s="20">
        <v>0</v>
      </c>
      <c r="B1705" s="20">
        <v>5</v>
      </c>
      <c r="C1705" s="21" t="s">
        <v>103</v>
      </c>
      <c r="D1705" s="22" t="s">
        <v>27038</v>
      </c>
      <c r="E1705" s="21" t="s">
        <v>27039</v>
      </c>
      <c r="F1705" s="23">
        <v>1568</v>
      </c>
      <c r="G1705" s="24">
        <v>23520</v>
      </c>
      <c r="H1705" s="6"/>
      <c r="I1705" s="26">
        <v>45635</v>
      </c>
      <c r="J1705" s="27" t="s">
        <v>1069</v>
      </c>
      <c r="K1705" s="28">
        <v>3</v>
      </c>
      <c r="L1705" s="26">
        <v>45633</v>
      </c>
      <c r="M1705" s="44"/>
      <c r="N1705" s="30" t="s">
        <v>95</v>
      </c>
      <c r="O1705" s="31" t="s">
        <v>52</v>
      </c>
      <c r="P1705" s="32" t="s">
        <v>112</v>
      </c>
      <c r="Q1705" s="66" t="s">
        <v>84</v>
      </c>
      <c r="R1705" s="34" t="s">
        <v>55</v>
      </c>
      <c r="S1705" s="35" t="s">
        <v>27162</v>
      </c>
      <c r="T1705" s="36"/>
      <c r="U1705" s="37" t="s">
        <v>27038</v>
      </c>
      <c r="V1705" s="38" t="s">
        <v>27670</v>
      </c>
      <c r="W1705" s="39" t="s">
        <v>27873</v>
      </c>
      <c r="X1705" s="40">
        <v>1568</v>
      </c>
      <c r="Y1705" s="41">
        <v>24304</v>
      </c>
      <c r="Z1705" s="37" t="s">
        <v>34088</v>
      </c>
      <c r="BH1705" s="85"/>
      <c r="BI1705" s="86"/>
      <c r="BJ1705" s="804"/>
      <c r="BK1705" s="797"/>
      <c r="BL1705" s="687"/>
      <c r="BM1705" s="806"/>
      <c r="BN1705" s="807"/>
      <c r="BO1705" s="808"/>
      <c r="BP1705" s="809"/>
      <c r="BQ1705" s="810"/>
    </row>
    <row r="1706" spans="1:69">
      <c r="A1706" s="20">
        <v>1</v>
      </c>
      <c r="B1706" s="20">
        <v>1</v>
      </c>
      <c r="C1706" s="21" t="s">
        <v>68</v>
      </c>
      <c r="D1706" s="22" t="s">
        <v>27125</v>
      </c>
      <c r="E1706" s="21" t="s">
        <v>27126</v>
      </c>
      <c r="F1706" s="23">
        <v>1953</v>
      </c>
      <c r="G1706" s="24">
        <v>23436</v>
      </c>
      <c r="H1706" s="25"/>
      <c r="I1706" s="26">
        <v>45636</v>
      </c>
      <c r="J1706" s="27" t="s">
        <v>1087</v>
      </c>
      <c r="K1706" s="28">
        <v>2</v>
      </c>
      <c r="L1706" s="26">
        <v>45634</v>
      </c>
      <c r="M1706" s="29" t="s">
        <v>72</v>
      </c>
      <c r="N1706" s="30" t="s">
        <v>152</v>
      </c>
      <c r="O1706" s="31" t="s">
        <v>52</v>
      </c>
      <c r="P1706" s="32" t="s">
        <v>74</v>
      </c>
      <c r="Q1706" s="66" t="s">
        <v>54</v>
      </c>
      <c r="R1706" s="34" t="s">
        <v>55</v>
      </c>
      <c r="S1706" s="35" t="s">
        <v>27172</v>
      </c>
      <c r="T1706" s="36"/>
      <c r="U1706" s="37" t="s">
        <v>34090</v>
      </c>
      <c r="V1706" s="37" t="s">
        <v>34091</v>
      </c>
      <c r="W1706" s="37" t="s">
        <v>34092</v>
      </c>
      <c r="X1706" s="42">
        <v>1953</v>
      </c>
      <c r="Y1706" s="41">
        <v>24665.63</v>
      </c>
      <c r="Z1706" s="37" t="s">
        <v>34093</v>
      </c>
      <c r="BH1706" s="85"/>
      <c r="BI1706" s="86"/>
      <c r="BJ1706" s="804"/>
      <c r="BK1706" s="805"/>
      <c r="BL1706" s="687"/>
      <c r="BM1706" s="806"/>
      <c r="BN1706" s="807"/>
      <c r="BO1706" s="808"/>
      <c r="BP1706" s="809"/>
      <c r="BQ1706" s="810"/>
    </row>
    <row r="1707" spans="1:69">
      <c r="A1707" s="20">
        <v>1</v>
      </c>
      <c r="B1707" s="20">
        <v>2</v>
      </c>
      <c r="C1707" s="22" t="s">
        <v>68</v>
      </c>
      <c r="D1707" s="736" t="s">
        <v>34094</v>
      </c>
      <c r="E1707" s="21" t="s">
        <v>27132</v>
      </c>
      <c r="F1707" s="23">
        <v>1958</v>
      </c>
      <c r="G1707" s="24">
        <v>23496</v>
      </c>
      <c r="H1707" s="25"/>
      <c r="I1707" s="26">
        <v>45636</v>
      </c>
      <c r="J1707" s="27" t="s">
        <v>1075</v>
      </c>
      <c r="K1707" s="28">
        <v>4</v>
      </c>
      <c r="L1707" s="26">
        <v>45634</v>
      </c>
      <c r="M1707" s="29" t="s">
        <v>72</v>
      </c>
      <c r="N1707" s="30" t="s">
        <v>73</v>
      </c>
      <c r="O1707" s="31" t="s">
        <v>52</v>
      </c>
      <c r="P1707" s="32" t="s">
        <v>74</v>
      </c>
      <c r="Q1707" s="66" t="s">
        <v>54</v>
      </c>
      <c r="R1707" s="34" t="s">
        <v>55</v>
      </c>
      <c r="S1707" s="35" t="s">
        <v>27169</v>
      </c>
      <c r="T1707" s="36"/>
      <c r="U1707" s="37" t="s">
        <v>27759</v>
      </c>
      <c r="V1707" s="37" t="s">
        <v>34095</v>
      </c>
      <c r="W1707" s="37" t="s">
        <v>34096</v>
      </c>
      <c r="X1707" s="42">
        <v>1958</v>
      </c>
      <c r="Y1707" s="41">
        <v>24486.76</v>
      </c>
      <c r="Z1707" s="37" t="s">
        <v>27915</v>
      </c>
      <c r="BH1707" s="86"/>
      <c r="BI1707" s="825"/>
      <c r="BJ1707" s="804"/>
      <c r="BK1707" s="805"/>
      <c r="BL1707" s="687"/>
      <c r="BM1707" s="806"/>
      <c r="BN1707" s="807"/>
      <c r="BO1707" s="808"/>
      <c r="BP1707" s="809"/>
      <c r="BQ1707" s="810"/>
    </row>
    <row r="1708" spans="1:69">
      <c r="A1708" s="20">
        <v>2</v>
      </c>
      <c r="B1708" s="20">
        <v>3</v>
      </c>
      <c r="C1708" s="21" t="s">
        <v>402</v>
      </c>
      <c r="D1708" s="22" t="s">
        <v>27562</v>
      </c>
      <c r="E1708" s="21" t="s">
        <v>27563</v>
      </c>
      <c r="F1708" s="23">
        <v>1916</v>
      </c>
      <c r="G1708" s="24">
        <v>22992</v>
      </c>
      <c r="H1708" s="25"/>
      <c r="I1708" s="26">
        <v>45636</v>
      </c>
      <c r="J1708" s="27">
        <v>81</v>
      </c>
      <c r="K1708" s="28">
        <v>3</v>
      </c>
      <c r="L1708" s="26">
        <v>45634</v>
      </c>
      <c r="M1708" s="29"/>
      <c r="N1708" s="30" t="s">
        <v>406</v>
      </c>
      <c r="O1708" s="31" t="s">
        <v>52</v>
      </c>
      <c r="P1708" s="32" t="s">
        <v>407</v>
      </c>
      <c r="Q1708" s="66" t="s">
        <v>84</v>
      </c>
      <c r="R1708" s="34" t="s">
        <v>55</v>
      </c>
      <c r="S1708" s="35" t="s">
        <v>27341</v>
      </c>
      <c r="T1708" s="36"/>
      <c r="U1708" s="37" t="s">
        <v>27562</v>
      </c>
      <c r="V1708" s="37" t="s">
        <v>1951</v>
      </c>
      <c r="W1708" s="37" t="s">
        <v>27916</v>
      </c>
      <c r="X1708" s="42">
        <v>1916</v>
      </c>
      <c r="Y1708" s="41">
        <v>24509.47</v>
      </c>
      <c r="Z1708" s="37" t="s">
        <v>27910</v>
      </c>
      <c r="BH1708" s="85"/>
      <c r="BI1708" s="86"/>
      <c r="BJ1708" s="804"/>
      <c r="BK1708" s="805"/>
      <c r="BL1708" s="687"/>
      <c r="BM1708" s="806"/>
      <c r="BN1708" s="807"/>
      <c r="BO1708" s="808"/>
      <c r="BP1708" s="809"/>
      <c r="BQ1708" s="810"/>
    </row>
    <row r="1709" spans="1:69">
      <c r="A1709" s="20">
        <v>2</v>
      </c>
      <c r="B1709" s="20">
        <v>4</v>
      </c>
      <c r="C1709" s="21" t="s">
        <v>402</v>
      </c>
      <c r="D1709" s="22" t="s">
        <v>27564</v>
      </c>
      <c r="E1709" s="21" t="s">
        <v>27565</v>
      </c>
      <c r="F1709" s="23">
        <v>1916</v>
      </c>
      <c r="G1709" s="24">
        <v>22992</v>
      </c>
      <c r="H1709" s="25"/>
      <c r="I1709" s="26">
        <v>45636</v>
      </c>
      <c r="J1709" s="27" t="s">
        <v>1111</v>
      </c>
      <c r="K1709" s="28">
        <v>2</v>
      </c>
      <c r="L1709" s="26">
        <v>45634</v>
      </c>
      <c r="M1709" s="29"/>
      <c r="N1709" s="30" t="s">
        <v>406</v>
      </c>
      <c r="O1709" s="31" t="s">
        <v>52</v>
      </c>
      <c r="P1709" s="32" t="s">
        <v>407</v>
      </c>
      <c r="Q1709" s="66" t="s">
        <v>84</v>
      </c>
      <c r="R1709" s="34" t="s">
        <v>55</v>
      </c>
      <c r="S1709" s="35" t="s">
        <v>27615</v>
      </c>
      <c r="T1709" s="36"/>
      <c r="U1709" s="37" t="s">
        <v>27564</v>
      </c>
      <c r="V1709" s="37" t="s">
        <v>1951</v>
      </c>
      <c r="W1709" s="37" t="s">
        <v>27917</v>
      </c>
      <c r="X1709" s="42">
        <v>1916</v>
      </c>
      <c r="Y1709" s="41">
        <v>24509.47</v>
      </c>
      <c r="Z1709" s="37" t="s">
        <v>34097</v>
      </c>
      <c r="BH1709" s="85"/>
      <c r="BI1709" s="86"/>
      <c r="BJ1709" s="804"/>
      <c r="BK1709" s="805"/>
      <c r="BL1709" s="687"/>
      <c r="BM1709" s="806"/>
      <c r="BN1709" s="807"/>
      <c r="BO1709" s="808"/>
      <c r="BP1709" s="809"/>
      <c r="BQ1709" s="810"/>
    </row>
    <row r="1710" spans="1:69">
      <c r="A1710" s="20">
        <v>3</v>
      </c>
      <c r="B1710" s="20">
        <v>5</v>
      </c>
      <c r="C1710" s="21" t="s">
        <v>510</v>
      </c>
      <c r="D1710" s="22" t="s">
        <v>27867</v>
      </c>
      <c r="E1710" s="21" t="s">
        <v>27868</v>
      </c>
      <c r="F1710" s="23">
        <v>1958</v>
      </c>
      <c r="G1710" s="24">
        <v>23496</v>
      </c>
      <c r="H1710" s="25" t="s">
        <v>51</v>
      </c>
      <c r="I1710" s="26">
        <v>45636</v>
      </c>
      <c r="J1710" s="27" t="s">
        <v>1121</v>
      </c>
      <c r="K1710" s="28">
        <v>2</v>
      </c>
      <c r="L1710" s="26">
        <v>45632</v>
      </c>
      <c r="M1710" s="29" t="s">
        <v>176</v>
      </c>
      <c r="N1710" s="30" t="s">
        <v>177</v>
      </c>
      <c r="O1710" s="31" t="s">
        <v>52</v>
      </c>
      <c r="P1710" s="32" t="s">
        <v>74</v>
      </c>
      <c r="Q1710" s="66" t="s">
        <v>54</v>
      </c>
      <c r="R1710" s="34" t="s">
        <v>55</v>
      </c>
      <c r="S1710" s="35" t="s">
        <v>27876</v>
      </c>
      <c r="T1710" s="36"/>
      <c r="U1710" s="37" t="s">
        <v>27867</v>
      </c>
      <c r="V1710" s="38" t="s">
        <v>27667</v>
      </c>
      <c r="W1710" s="39" t="s">
        <v>27909</v>
      </c>
      <c r="X1710" s="40">
        <v>1958</v>
      </c>
      <c r="Y1710" s="41">
        <v>24486.880000000001</v>
      </c>
      <c r="Z1710" s="37" t="s">
        <v>27866</v>
      </c>
      <c r="BH1710" s="85"/>
      <c r="BI1710" s="86"/>
      <c r="BJ1710" s="804"/>
      <c r="BK1710" s="805"/>
      <c r="BL1710" s="687"/>
      <c r="BM1710" s="806"/>
      <c r="BN1710" s="807"/>
      <c r="BO1710" s="808"/>
      <c r="BP1710" s="809"/>
      <c r="BQ1710" s="810"/>
    </row>
    <row r="1711" spans="1:69">
      <c r="A1711" s="20">
        <v>2</v>
      </c>
      <c r="B1711" s="20">
        <v>2</v>
      </c>
      <c r="C1711" s="21" t="s">
        <v>402</v>
      </c>
      <c r="D1711" s="22" t="s">
        <v>27556</v>
      </c>
      <c r="E1711" s="21" t="s">
        <v>27557</v>
      </c>
      <c r="F1711" s="23">
        <v>1916</v>
      </c>
      <c r="G1711" s="24">
        <v>22992</v>
      </c>
      <c r="H1711" s="25"/>
      <c r="I1711" s="26">
        <v>45637</v>
      </c>
      <c r="J1711" s="27">
        <v>59</v>
      </c>
      <c r="K1711" s="28">
        <v>2</v>
      </c>
      <c r="L1711" s="26">
        <v>45633</v>
      </c>
      <c r="M1711" s="29"/>
      <c r="N1711" s="30" t="s">
        <v>640</v>
      </c>
      <c r="O1711" s="31" t="s">
        <v>52</v>
      </c>
      <c r="P1711" s="32" t="s">
        <v>407</v>
      </c>
      <c r="Q1711" s="66" t="s">
        <v>84</v>
      </c>
      <c r="R1711" s="34" t="s">
        <v>55</v>
      </c>
      <c r="S1711" s="35" t="s">
        <v>27614</v>
      </c>
      <c r="T1711" s="36"/>
      <c r="U1711" s="37" t="s">
        <v>27556</v>
      </c>
      <c r="V1711" s="37"/>
      <c r="W1711" s="37"/>
      <c r="X1711" s="42"/>
      <c r="Y1711" s="41"/>
      <c r="Z1711" s="37"/>
      <c r="BH1711" s="85"/>
      <c r="BI1711" s="86"/>
      <c r="BJ1711" s="804"/>
      <c r="BK1711" s="805"/>
      <c r="BL1711" s="687"/>
      <c r="BM1711" s="806"/>
      <c r="BN1711" s="807"/>
      <c r="BO1711" s="808"/>
      <c r="BP1711" s="809"/>
      <c r="BQ1711" s="810"/>
    </row>
    <row r="1712" spans="1:69">
      <c r="A1712" s="20">
        <v>3</v>
      </c>
      <c r="B1712" s="20">
        <v>2</v>
      </c>
      <c r="C1712" s="21" t="s">
        <v>402</v>
      </c>
      <c r="D1712" s="22" t="s">
        <v>27558</v>
      </c>
      <c r="E1712" s="21" t="s">
        <v>27559</v>
      </c>
      <c r="F1712" s="23">
        <v>1916</v>
      </c>
      <c r="G1712" s="24">
        <v>22992</v>
      </c>
      <c r="H1712" s="25"/>
      <c r="I1712" s="26">
        <v>45637</v>
      </c>
      <c r="J1712" s="27">
        <v>80</v>
      </c>
      <c r="K1712" s="28">
        <v>3</v>
      </c>
      <c r="L1712" s="26">
        <v>45633</v>
      </c>
      <c r="M1712" s="29"/>
      <c r="N1712" s="30" t="s">
        <v>640</v>
      </c>
      <c r="O1712" s="31" t="s">
        <v>52</v>
      </c>
      <c r="P1712" s="32" t="s">
        <v>407</v>
      </c>
      <c r="Q1712" s="66" t="s">
        <v>84</v>
      </c>
      <c r="R1712" s="34" t="s">
        <v>55</v>
      </c>
      <c r="S1712" s="35" t="s">
        <v>27617</v>
      </c>
      <c r="T1712" s="36"/>
      <c r="U1712" s="37"/>
      <c r="V1712" s="37"/>
      <c r="W1712" s="37"/>
      <c r="X1712" s="42"/>
      <c r="Y1712" s="41"/>
      <c r="Z1712" s="37"/>
      <c r="BH1712" s="85"/>
      <c r="BI1712" s="86"/>
      <c r="BJ1712" s="804"/>
      <c r="BK1712" s="805"/>
      <c r="BL1712" s="687"/>
      <c r="BM1712" s="806"/>
      <c r="BN1712" s="807"/>
      <c r="BO1712" s="808"/>
      <c r="BP1712" s="809"/>
      <c r="BQ1712" s="810"/>
    </row>
    <row r="1713" spans="1:69">
      <c r="A1713" s="20">
        <v>4</v>
      </c>
      <c r="B1713" s="20">
        <v>2</v>
      </c>
      <c r="C1713" s="2" t="s">
        <v>402</v>
      </c>
      <c r="D1713" s="22" t="s">
        <v>27560</v>
      </c>
      <c r="E1713" s="21" t="s">
        <v>27561</v>
      </c>
      <c r="F1713" s="23">
        <v>1916</v>
      </c>
      <c r="G1713" s="24">
        <v>22992</v>
      </c>
      <c r="H1713" s="25"/>
      <c r="I1713" s="26">
        <v>45637</v>
      </c>
      <c r="J1713" s="27" t="s">
        <v>1117</v>
      </c>
      <c r="K1713" s="28">
        <v>4</v>
      </c>
      <c r="L1713" s="26">
        <v>45633</v>
      </c>
      <c r="M1713" s="29"/>
      <c r="N1713" s="30" t="s">
        <v>640</v>
      </c>
      <c r="O1713" s="31" t="s">
        <v>52</v>
      </c>
      <c r="P1713" s="32" t="s">
        <v>407</v>
      </c>
      <c r="Q1713" s="66" t="s">
        <v>84</v>
      </c>
      <c r="R1713" s="34" t="s">
        <v>55</v>
      </c>
      <c r="S1713" s="35" t="s">
        <v>27607</v>
      </c>
      <c r="T1713" s="36"/>
      <c r="U1713" s="37"/>
      <c r="V1713" s="37"/>
      <c r="W1713" s="37"/>
      <c r="X1713" s="42"/>
      <c r="Y1713" s="41"/>
      <c r="Z1713" s="37"/>
      <c r="BH1713" s="825"/>
      <c r="BI1713" s="86"/>
      <c r="BJ1713" s="804"/>
      <c r="BK1713" s="805"/>
      <c r="BL1713" s="687"/>
      <c r="BM1713" s="806"/>
      <c r="BN1713" s="807"/>
      <c r="BO1713" s="808"/>
      <c r="BP1713" s="809"/>
      <c r="BQ1713" s="810"/>
    </row>
    <row r="1714" spans="1:69">
      <c r="A1714" s="20">
        <v>1</v>
      </c>
      <c r="B1714" s="20">
        <v>1</v>
      </c>
      <c r="C1714" s="22" t="s">
        <v>126</v>
      </c>
      <c r="D1714" s="22" t="s">
        <v>27073</v>
      </c>
      <c r="E1714" s="21" t="s">
        <v>27074</v>
      </c>
      <c r="F1714" s="23">
        <v>1960</v>
      </c>
      <c r="G1714" s="24">
        <v>23520</v>
      </c>
      <c r="H1714" s="25"/>
      <c r="I1714" s="26">
        <v>45637</v>
      </c>
      <c r="J1714" s="27" t="s">
        <v>1102</v>
      </c>
      <c r="K1714" s="28">
        <v>4</v>
      </c>
      <c r="L1714" s="26">
        <v>45635</v>
      </c>
      <c r="M1714" s="29"/>
      <c r="N1714" s="30" t="s">
        <v>82</v>
      </c>
      <c r="O1714" s="31" t="s">
        <v>52</v>
      </c>
      <c r="P1714" s="32" t="s">
        <v>83</v>
      </c>
      <c r="Q1714" s="66" t="s">
        <v>84</v>
      </c>
      <c r="R1714" s="34" t="s">
        <v>55</v>
      </c>
      <c r="S1714" s="35" t="s">
        <v>27163</v>
      </c>
      <c r="T1714" s="36"/>
      <c r="U1714" s="37" t="s">
        <v>27073</v>
      </c>
      <c r="V1714" s="37"/>
      <c r="W1714" s="37"/>
      <c r="X1714" s="42"/>
      <c r="Y1714" s="41"/>
      <c r="Z1714" s="37"/>
      <c r="BH1714" s="86"/>
      <c r="BI1714" s="86"/>
      <c r="BJ1714" s="804"/>
      <c r="BK1714" s="805"/>
      <c r="BL1714" s="687"/>
      <c r="BM1714" s="806"/>
      <c r="BN1714" s="807"/>
      <c r="BO1714" s="808"/>
      <c r="BP1714" s="809"/>
      <c r="BQ1714" s="810"/>
    </row>
    <row r="1715" spans="1:69">
      <c r="A1715" s="20">
        <v>5</v>
      </c>
      <c r="B1715" s="20">
        <v>1</v>
      </c>
      <c r="C1715" s="21" t="s">
        <v>59</v>
      </c>
      <c r="D1715" s="22" t="s">
        <v>27751</v>
      </c>
      <c r="E1715" s="21" t="s">
        <v>27752</v>
      </c>
      <c r="F1715" s="23">
        <v>1925</v>
      </c>
      <c r="G1715" s="24">
        <v>23100</v>
      </c>
      <c r="H1715" s="25"/>
      <c r="I1715" s="26">
        <v>45638</v>
      </c>
      <c r="J1715" s="27" t="s">
        <v>34098</v>
      </c>
      <c r="K1715" s="28">
        <v>1</v>
      </c>
      <c r="L1715" s="26">
        <v>45635</v>
      </c>
      <c r="M1715" s="29"/>
      <c r="N1715" s="30" t="s">
        <v>33112</v>
      </c>
      <c r="O1715" s="31" t="s">
        <v>52</v>
      </c>
      <c r="P1715" s="21" t="s">
        <v>25394</v>
      </c>
      <c r="Q1715" s="66" t="s">
        <v>54</v>
      </c>
      <c r="R1715" s="34" t="s">
        <v>64</v>
      </c>
      <c r="S1715" s="35" t="s">
        <v>31522</v>
      </c>
      <c r="T1715" s="36"/>
      <c r="U1715" s="37"/>
      <c r="V1715" s="37"/>
      <c r="W1715" s="37"/>
      <c r="X1715" s="42"/>
      <c r="Y1715" s="41"/>
      <c r="Z1715" s="37"/>
      <c r="BH1715" s="85"/>
      <c r="BI1715" s="86"/>
      <c r="BJ1715" s="804"/>
      <c r="BK1715" s="805"/>
      <c r="BL1715" s="687"/>
      <c r="BM1715" s="806"/>
      <c r="BN1715" s="807"/>
      <c r="BO1715" s="85"/>
      <c r="BP1715" s="809"/>
      <c r="BQ1715" s="810"/>
    </row>
    <row r="1716" spans="1:69">
      <c r="A1716" s="20"/>
      <c r="B1716" s="20">
        <v>1</v>
      </c>
      <c r="C1716" s="21" t="s">
        <v>510</v>
      </c>
      <c r="D1716" s="22" t="s">
        <v>28011</v>
      </c>
      <c r="E1716" s="21" t="s">
        <v>28012</v>
      </c>
      <c r="F1716" s="23">
        <v>1958</v>
      </c>
      <c r="G1716" s="24">
        <v>23496</v>
      </c>
      <c r="H1716" s="25" t="s">
        <v>33549</v>
      </c>
      <c r="I1716" s="26">
        <v>45639</v>
      </c>
      <c r="J1716" s="27" t="s">
        <v>34099</v>
      </c>
      <c r="K1716" s="28">
        <v>3</v>
      </c>
      <c r="L1716" s="26">
        <v>45633</v>
      </c>
      <c r="M1716" s="29" t="s">
        <v>31523</v>
      </c>
      <c r="N1716" s="30" t="s">
        <v>177</v>
      </c>
      <c r="O1716" s="31" t="s">
        <v>52</v>
      </c>
      <c r="P1716" s="21" t="s">
        <v>74</v>
      </c>
      <c r="Q1716" s="33" t="s">
        <v>54</v>
      </c>
      <c r="R1716" s="34" t="s">
        <v>55</v>
      </c>
      <c r="S1716" s="35" t="s">
        <v>28025</v>
      </c>
      <c r="T1716" s="36"/>
      <c r="U1716" s="37"/>
      <c r="V1716" s="37"/>
      <c r="W1716" s="37"/>
      <c r="X1716" s="42"/>
      <c r="Y1716" s="41"/>
      <c r="Z1716" s="37"/>
      <c r="BH1716" s="85"/>
      <c r="BI1716" s="86"/>
      <c r="BJ1716" s="804"/>
      <c r="BK1716" s="805"/>
      <c r="BL1716" s="687"/>
      <c r="BM1716" s="806"/>
      <c r="BN1716" s="807"/>
      <c r="BO1716" s="85"/>
      <c r="BP1716" s="809"/>
      <c r="BQ1716" s="810"/>
    </row>
    <row r="1717" spans="1:69" ht="22.5">
      <c r="A1717" s="20">
        <v>1</v>
      </c>
      <c r="B1717" s="20">
        <v>1</v>
      </c>
      <c r="C1717" s="21" t="s">
        <v>301</v>
      </c>
      <c r="D1717" s="22" t="s">
        <v>27945</v>
      </c>
      <c r="E1717" s="21" t="s">
        <v>27946</v>
      </c>
      <c r="F1717" s="23">
        <v>1925</v>
      </c>
      <c r="G1717" s="24">
        <v>23100</v>
      </c>
      <c r="H1717" s="25"/>
      <c r="I1717" s="26">
        <v>45642</v>
      </c>
      <c r="J1717" s="27">
        <v>45</v>
      </c>
      <c r="K1717" s="28">
        <v>2</v>
      </c>
      <c r="L1717" s="26">
        <v>45634</v>
      </c>
      <c r="M1717" s="29"/>
      <c r="N1717" s="30" t="s">
        <v>62</v>
      </c>
      <c r="O1717" s="31" t="s">
        <v>52</v>
      </c>
      <c r="P1717" s="32" t="s">
        <v>27612</v>
      </c>
      <c r="Q1717" s="66" t="s">
        <v>54</v>
      </c>
      <c r="R1717" s="34" t="s">
        <v>64</v>
      </c>
      <c r="S1717" s="35" t="s">
        <v>27971</v>
      </c>
      <c r="T1717" s="36"/>
      <c r="U1717" s="37" t="s">
        <v>27945</v>
      </c>
      <c r="V1717" s="38" t="s">
        <v>27211</v>
      </c>
      <c r="W1717" s="39" t="s">
        <v>28105</v>
      </c>
      <c r="X1717" s="40">
        <v>1925</v>
      </c>
      <c r="Y1717" s="41">
        <v>24640</v>
      </c>
      <c r="Z1717" s="37" t="s">
        <v>27910</v>
      </c>
      <c r="BH1717" s="85"/>
      <c r="BI1717" s="86"/>
      <c r="BJ1717" s="804"/>
      <c r="BK1717" s="805"/>
      <c r="BL1717" s="687"/>
      <c r="BM1717" s="806"/>
      <c r="BN1717" s="807"/>
      <c r="BO1717" s="808"/>
      <c r="BP1717" s="809"/>
      <c r="BQ1717" s="810"/>
    </row>
    <row r="1718" spans="1:69">
      <c r="A1718" s="20">
        <v>1</v>
      </c>
      <c r="B1718" s="20"/>
      <c r="C1718" s="21" t="s">
        <v>68</v>
      </c>
      <c r="D1718" s="22" t="s">
        <v>34100</v>
      </c>
      <c r="E1718" s="21" t="s">
        <v>34101</v>
      </c>
      <c r="F1718" s="23">
        <v>1958</v>
      </c>
      <c r="G1718" s="24">
        <v>23496</v>
      </c>
      <c r="H1718" s="25"/>
      <c r="I1718" s="26">
        <v>45642</v>
      </c>
      <c r="J1718" s="27" t="s">
        <v>1208</v>
      </c>
      <c r="K1718" s="28">
        <v>3</v>
      </c>
      <c r="L1718" s="26">
        <v>45640</v>
      </c>
      <c r="M1718" s="29" t="s">
        <v>31474</v>
      </c>
      <c r="N1718" s="30" t="s">
        <v>33830</v>
      </c>
      <c r="O1718" s="31" t="s">
        <v>52</v>
      </c>
      <c r="P1718" s="21" t="s">
        <v>31469</v>
      </c>
      <c r="Q1718" s="33" t="s">
        <v>54</v>
      </c>
      <c r="R1718" s="34" t="s">
        <v>55</v>
      </c>
      <c r="S1718" s="35" t="s">
        <v>34102</v>
      </c>
      <c r="T1718" s="36"/>
      <c r="U1718" s="37" t="s">
        <v>28063</v>
      </c>
      <c r="V1718" s="708" t="s">
        <v>28066</v>
      </c>
      <c r="W1718" s="708" t="s">
        <v>28106</v>
      </c>
      <c r="X1718" s="45">
        <v>1958</v>
      </c>
      <c r="Y1718" s="46">
        <v>24492.560000000001</v>
      </c>
      <c r="Z1718" s="708" t="s">
        <v>34103</v>
      </c>
      <c r="BH1718" s="85"/>
      <c r="BI1718" s="86"/>
      <c r="BJ1718" s="804"/>
      <c r="BK1718" s="805"/>
      <c r="BL1718" s="687"/>
      <c r="BM1718" s="806"/>
      <c r="BN1718" s="807"/>
      <c r="BO1718" s="85"/>
      <c r="BP1718" s="809"/>
      <c r="BQ1718" s="810"/>
    </row>
    <row r="1719" spans="1:69">
      <c r="A1719" s="20">
        <v>1</v>
      </c>
      <c r="B1719" s="20">
        <v>3</v>
      </c>
      <c r="C1719" s="2" t="s">
        <v>48</v>
      </c>
      <c r="D1719" s="3" t="s">
        <v>28056</v>
      </c>
      <c r="E1719" s="2" t="s">
        <v>28057</v>
      </c>
      <c r="F1719" s="4">
        <v>1980</v>
      </c>
      <c r="G1719" s="5">
        <v>23760</v>
      </c>
      <c r="H1719" s="6" t="s">
        <v>51</v>
      </c>
      <c r="I1719" s="7">
        <v>45642</v>
      </c>
      <c r="J1719" s="76" t="s">
        <v>1145</v>
      </c>
      <c r="K1719" s="9">
        <v>4</v>
      </c>
      <c r="L1719" s="7">
        <v>45640</v>
      </c>
      <c r="M1719" s="10"/>
      <c r="N1719" s="11" t="s">
        <v>34104</v>
      </c>
      <c r="O1719" s="12" t="s">
        <v>52</v>
      </c>
      <c r="P1719" s="8" t="s">
        <v>53</v>
      </c>
      <c r="Q1719" s="49" t="s">
        <v>54</v>
      </c>
      <c r="R1719" s="13" t="s">
        <v>55</v>
      </c>
      <c r="S1719" s="14" t="s">
        <v>28107</v>
      </c>
      <c r="T1719" s="15"/>
      <c r="U1719" s="708" t="s">
        <v>28056</v>
      </c>
      <c r="V1719" s="708" t="s">
        <v>28066</v>
      </c>
      <c r="W1719" s="708" t="s">
        <v>28108</v>
      </c>
      <c r="X1719" s="45">
        <v>1980</v>
      </c>
      <c r="Y1719" s="46">
        <v>24948</v>
      </c>
      <c r="Z1719" s="708" t="s">
        <v>34103</v>
      </c>
      <c r="BH1719" s="825"/>
      <c r="BI1719" s="232"/>
      <c r="BJ1719" s="796"/>
      <c r="BK1719" s="797"/>
      <c r="BL1719" s="688"/>
      <c r="BM1719" s="799"/>
      <c r="BN1719" s="800"/>
      <c r="BO1719" s="801"/>
      <c r="BP1719" s="802"/>
      <c r="BQ1719" s="803"/>
    </row>
    <row r="1720" spans="1:69">
      <c r="A1720" s="20">
        <v>0</v>
      </c>
      <c r="B1720" s="20">
        <v>2</v>
      </c>
      <c r="C1720" s="21" t="s">
        <v>145</v>
      </c>
      <c r="D1720" s="22" t="s">
        <v>26844</v>
      </c>
      <c r="E1720" s="21" t="s">
        <v>26845</v>
      </c>
      <c r="F1720" s="23">
        <v>1894</v>
      </c>
      <c r="G1720" s="24">
        <v>22728</v>
      </c>
      <c r="H1720" s="25"/>
      <c r="I1720" s="26">
        <v>45644</v>
      </c>
      <c r="J1720" s="27" t="s">
        <v>2551</v>
      </c>
      <c r="K1720" s="28">
        <v>4</v>
      </c>
      <c r="L1720" s="26">
        <v>45643</v>
      </c>
      <c r="M1720" s="44"/>
      <c r="N1720" s="30" t="s">
        <v>181</v>
      </c>
      <c r="O1720" s="31" t="s">
        <v>52</v>
      </c>
      <c r="P1720" s="32" t="s">
        <v>186</v>
      </c>
      <c r="Q1720" s="66" t="s">
        <v>54</v>
      </c>
      <c r="R1720" s="34" t="s">
        <v>55</v>
      </c>
      <c r="S1720" s="35" t="s">
        <v>26915</v>
      </c>
      <c r="T1720" s="36"/>
      <c r="U1720" s="37" t="s">
        <v>26844</v>
      </c>
      <c r="V1720" s="742" t="s">
        <v>3743</v>
      </c>
      <c r="W1720" s="743" t="s">
        <v>28181</v>
      </c>
      <c r="X1720" s="139">
        <v>1894</v>
      </c>
      <c r="Y1720" s="46">
        <v>23659.848000000002</v>
      </c>
      <c r="Z1720" s="708" t="s">
        <v>34105</v>
      </c>
      <c r="BH1720" s="85"/>
      <c r="BI1720" s="86"/>
      <c r="BJ1720" s="804"/>
      <c r="BK1720" s="805"/>
      <c r="BL1720" s="687"/>
      <c r="BM1720" s="806"/>
      <c r="BN1720" s="807"/>
      <c r="BO1720" s="808"/>
      <c r="BP1720" s="809"/>
      <c r="BQ1720" s="810"/>
    </row>
    <row r="1721" spans="1:69">
      <c r="A1721" s="20">
        <v>0</v>
      </c>
      <c r="B1721" s="20">
        <v>4</v>
      </c>
      <c r="C1721" s="22" t="s">
        <v>130</v>
      </c>
      <c r="D1721" s="2" t="s">
        <v>27268</v>
      </c>
      <c r="E1721" s="21" t="s">
        <v>27269</v>
      </c>
      <c r="F1721" s="23">
        <v>1960</v>
      </c>
      <c r="G1721" s="24">
        <v>23520</v>
      </c>
      <c r="H1721" s="25"/>
      <c r="I1721" s="26">
        <v>45644</v>
      </c>
      <c r="J1721" s="27" t="s">
        <v>2572</v>
      </c>
      <c r="K1721" s="28">
        <v>2</v>
      </c>
      <c r="L1721" s="26">
        <v>45643</v>
      </c>
      <c r="M1721" s="29"/>
      <c r="N1721" s="30" t="s">
        <v>82</v>
      </c>
      <c r="O1721" s="31" t="s">
        <v>52</v>
      </c>
      <c r="P1721" s="32" t="s">
        <v>83</v>
      </c>
      <c r="Q1721" s="66" t="s">
        <v>84</v>
      </c>
      <c r="R1721" s="34" t="s">
        <v>55</v>
      </c>
      <c r="S1721" s="35" t="s">
        <v>27346</v>
      </c>
      <c r="T1721" s="36"/>
      <c r="U1721" s="37" t="s">
        <v>27268</v>
      </c>
      <c r="V1721" s="742" t="s">
        <v>3743</v>
      </c>
      <c r="W1721" s="743" t="s">
        <v>28182</v>
      </c>
      <c r="X1721" s="139">
        <v>1960</v>
      </c>
      <c r="Y1721" s="46">
        <v>24500</v>
      </c>
      <c r="Z1721" s="708" t="s">
        <v>34106</v>
      </c>
      <c r="BH1721" s="86"/>
      <c r="BI1721" s="825"/>
      <c r="BJ1721" s="804"/>
      <c r="BK1721" s="805"/>
      <c r="BL1721" s="687"/>
      <c r="BM1721" s="806"/>
      <c r="BN1721" s="807"/>
      <c r="BO1721" s="808"/>
      <c r="BP1721" s="809"/>
      <c r="BQ1721" s="810"/>
    </row>
    <row r="1722" spans="1:69">
      <c r="A1722" s="20">
        <v>1</v>
      </c>
      <c r="B1722" s="20">
        <v>1</v>
      </c>
      <c r="C1722" s="21" t="s">
        <v>59</v>
      </c>
      <c r="D1722" s="22" t="s">
        <v>27753</v>
      </c>
      <c r="E1722" s="21" t="s">
        <v>27754</v>
      </c>
      <c r="F1722" s="23">
        <v>1950</v>
      </c>
      <c r="G1722" s="24">
        <v>23400</v>
      </c>
      <c r="H1722" s="25"/>
      <c r="I1722" s="26">
        <v>45644</v>
      </c>
      <c r="J1722" s="27" t="s">
        <v>1164</v>
      </c>
      <c r="K1722" s="28">
        <v>3</v>
      </c>
      <c r="L1722" s="26">
        <v>45636</v>
      </c>
      <c r="M1722" s="29"/>
      <c r="N1722" s="30" t="s">
        <v>34057</v>
      </c>
      <c r="O1722" s="31" t="s">
        <v>52</v>
      </c>
      <c r="P1722" s="21" t="s">
        <v>25394</v>
      </c>
      <c r="Q1722" s="66" t="s">
        <v>54</v>
      </c>
      <c r="R1722" s="34" t="s">
        <v>64</v>
      </c>
      <c r="S1722" s="35" t="s">
        <v>30439</v>
      </c>
      <c r="T1722" s="36"/>
      <c r="U1722" s="37" t="s">
        <v>27753</v>
      </c>
      <c r="V1722" s="708" t="s">
        <v>27761</v>
      </c>
      <c r="W1722" s="708" t="s">
        <v>28183</v>
      </c>
      <c r="X1722" s="45">
        <v>1950</v>
      </c>
      <c r="Y1722" s="46">
        <v>24380</v>
      </c>
      <c r="Z1722" s="708" t="s">
        <v>27915</v>
      </c>
      <c r="BH1722" s="85"/>
      <c r="BI1722" s="86"/>
      <c r="BJ1722" s="804"/>
      <c r="BK1722" s="805"/>
      <c r="BL1722" s="687"/>
      <c r="BM1722" s="806"/>
      <c r="BN1722" s="807"/>
      <c r="BO1722" s="85"/>
      <c r="BP1722" s="809"/>
      <c r="BQ1722" s="810"/>
    </row>
    <row r="1723" spans="1:69">
      <c r="A1723" s="20">
        <v>0</v>
      </c>
      <c r="B1723" s="20">
        <v>1</v>
      </c>
      <c r="C1723" s="21" t="s">
        <v>59</v>
      </c>
      <c r="D1723" s="3" t="s">
        <v>34107</v>
      </c>
      <c r="E1723" s="2" t="s">
        <v>34108</v>
      </c>
      <c r="F1723" s="4">
        <v>1925</v>
      </c>
      <c r="G1723" s="5">
        <v>23100</v>
      </c>
      <c r="H1723" s="6"/>
      <c r="I1723" s="7">
        <v>45649</v>
      </c>
      <c r="J1723" s="76" t="s">
        <v>2715</v>
      </c>
      <c r="K1723" s="9">
        <v>2</v>
      </c>
      <c r="L1723" s="7">
        <v>45638</v>
      </c>
      <c r="M1723" s="10"/>
      <c r="N1723" s="11" t="s">
        <v>33254</v>
      </c>
      <c r="O1723" s="31" t="s">
        <v>52</v>
      </c>
      <c r="P1723" s="21" t="s">
        <v>25394</v>
      </c>
      <c r="Q1723" s="49" t="s">
        <v>54</v>
      </c>
      <c r="R1723" s="34" t="s">
        <v>64</v>
      </c>
      <c r="S1723" s="14" t="s">
        <v>34109</v>
      </c>
      <c r="T1723" s="15"/>
      <c r="U1723" s="708" t="s">
        <v>28146</v>
      </c>
      <c r="V1723" s="742" t="s">
        <v>4199</v>
      </c>
      <c r="W1723" s="743" t="s">
        <v>28177</v>
      </c>
      <c r="X1723" s="139">
        <v>1925</v>
      </c>
      <c r="Y1723" s="46">
        <v>24640</v>
      </c>
      <c r="Z1723" s="708" t="s">
        <v>31524</v>
      </c>
      <c r="BH1723" s="85"/>
      <c r="BI1723" s="232"/>
      <c r="BJ1723" s="796"/>
      <c r="BK1723" s="797"/>
      <c r="BL1723" s="688"/>
      <c r="BM1723" s="799"/>
      <c r="BN1723" s="807"/>
      <c r="BO1723" s="85"/>
      <c r="BP1723" s="802"/>
      <c r="BQ1723" s="810"/>
    </row>
    <row r="1724" spans="1:69" ht="22.5">
      <c r="A1724" s="20">
        <v>0</v>
      </c>
      <c r="B1724" s="20">
        <v>2</v>
      </c>
      <c r="C1724" s="21" t="s">
        <v>59</v>
      </c>
      <c r="D1724" s="22" t="s">
        <v>28016</v>
      </c>
      <c r="E1724" s="21" t="s">
        <v>28017</v>
      </c>
      <c r="F1724" s="23">
        <v>1923</v>
      </c>
      <c r="G1724" s="24">
        <v>23076</v>
      </c>
      <c r="H1724" s="25"/>
      <c r="I1724" s="26">
        <v>45649</v>
      </c>
      <c r="J1724" s="27" t="s">
        <v>1136</v>
      </c>
      <c r="K1724" s="28">
        <v>4</v>
      </c>
      <c r="L1724" s="26">
        <v>45643</v>
      </c>
      <c r="M1724" s="29"/>
      <c r="N1724" s="30" t="s">
        <v>33254</v>
      </c>
      <c r="O1724" s="31" t="s">
        <v>52</v>
      </c>
      <c r="P1724" s="32" t="s">
        <v>34053</v>
      </c>
      <c r="Q1724" s="66" t="s">
        <v>54</v>
      </c>
      <c r="R1724" s="34" t="s">
        <v>64</v>
      </c>
      <c r="S1724" s="35" t="s">
        <v>34110</v>
      </c>
      <c r="T1724" s="36"/>
      <c r="U1724" s="37" t="s">
        <v>28016</v>
      </c>
      <c r="V1724" s="742" t="s">
        <v>11848</v>
      </c>
      <c r="W1724" s="743" t="s">
        <v>28178</v>
      </c>
      <c r="X1724" s="139">
        <v>1923</v>
      </c>
      <c r="Y1724" s="46">
        <v>24614.400000000001</v>
      </c>
      <c r="Z1724" s="708" t="s">
        <v>28176</v>
      </c>
      <c r="BH1724" s="85"/>
      <c r="BI1724" s="86"/>
      <c r="BJ1724" s="804"/>
      <c r="BK1724" s="805"/>
      <c r="BL1724" s="687"/>
      <c r="BM1724" s="806"/>
      <c r="BN1724" s="807"/>
      <c r="BO1724" s="808"/>
      <c r="BP1724" s="809"/>
      <c r="BQ1724" s="810"/>
    </row>
    <row r="1725" spans="1:69" ht="22.5">
      <c r="A1725" s="20">
        <v>0</v>
      </c>
      <c r="B1725" s="20">
        <v>3</v>
      </c>
      <c r="C1725" s="22" t="s">
        <v>59</v>
      </c>
      <c r="D1725" s="22" t="s">
        <v>28009</v>
      </c>
      <c r="E1725" s="21" t="s">
        <v>28010</v>
      </c>
      <c r="F1725" s="23">
        <v>1950</v>
      </c>
      <c r="G1725" s="24">
        <v>23400</v>
      </c>
      <c r="H1725" s="25"/>
      <c r="I1725" s="26">
        <v>45649</v>
      </c>
      <c r="J1725" s="27" t="s">
        <v>1173</v>
      </c>
      <c r="K1725" s="28">
        <v>2</v>
      </c>
      <c r="L1725" s="26">
        <v>45644</v>
      </c>
      <c r="M1725" s="29"/>
      <c r="N1725" s="30" t="s">
        <v>3955</v>
      </c>
      <c r="O1725" s="31" t="s">
        <v>52</v>
      </c>
      <c r="P1725" s="32" t="s">
        <v>27612</v>
      </c>
      <c r="Q1725" s="66" t="s">
        <v>54</v>
      </c>
      <c r="R1725" s="34" t="s">
        <v>64</v>
      </c>
      <c r="S1725" s="35" t="s">
        <v>28042</v>
      </c>
      <c r="T1725" s="36"/>
      <c r="U1725" s="37" t="s">
        <v>28009</v>
      </c>
      <c r="V1725" s="708" t="s">
        <v>2747</v>
      </c>
      <c r="W1725" s="708" t="s">
        <v>28288</v>
      </c>
      <c r="X1725" s="45">
        <v>1950</v>
      </c>
      <c r="Y1725" s="46">
        <v>24360</v>
      </c>
      <c r="Z1725" s="708" t="s">
        <v>34111</v>
      </c>
      <c r="BH1725" s="86"/>
      <c r="BI1725" s="86"/>
      <c r="BJ1725" s="804"/>
      <c r="BK1725" s="805"/>
      <c r="BL1725" s="687"/>
      <c r="BM1725" s="806"/>
      <c r="BN1725" s="807"/>
      <c r="BO1725" s="808"/>
      <c r="BP1725" s="809"/>
      <c r="BQ1725" s="810"/>
    </row>
    <row r="1726" spans="1:69" ht="22.5">
      <c r="A1726" s="20">
        <v>0</v>
      </c>
      <c r="B1726" s="20">
        <v>4</v>
      </c>
      <c r="C1726" s="21" t="s">
        <v>59</v>
      </c>
      <c r="D1726" s="22" t="s">
        <v>28035</v>
      </c>
      <c r="E1726" s="21" t="s">
        <v>28036</v>
      </c>
      <c r="F1726" s="23">
        <v>1950</v>
      </c>
      <c r="G1726" s="24">
        <v>23400</v>
      </c>
      <c r="H1726" s="25"/>
      <c r="I1726" s="26">
        <v>45649</v>
      </c>
      <c r="J1726" s="27">
        <v>68</v>
      </c>
      <c r="K1726" s="28">
        <v>3</v>
      </c>
      <c r="L1726" s="26">
        <v>45645</v>
      </c>
      <c r="M1726" s="29"/>
      <c r="N1726" s="30" t="s">
        <v>34057</v>
      </c>
      <c r="O1726" s="31" t="s">
        <v>52</v>
      </c>
      <c r="P1726" s="32" t="s">
        <v>27612</v>
      </c>
      <c r="Q1726" s="66" t="s">
        <v>54</v>
      </c>
      <c r="R1726" s="34" t="s">
        <v>64</v>
      </c>
      <c r="S1726" s="35" t="s">
        <v>34112</v>
      </c>
      <c r="T1726" s="36"/>
      <c r="U1726" s="37" t="s">
        <v>28035</v>
      </c>
      <c r="V1726" s="742" t="s">
        <v>5487</v>
      </c>
      <c r="W1726" s="708" t="s">
        <v>28289</v>
      </c>
      <c r="X1726" s="45">
        <v>1950</v>
      </c>
      <c r="Y1726" s="46">
        <v>24380</v>
      </c>
      <c r="Z1726" s="708" t="s">
        <v>34113</v>
      </c>
      <c r="BH1726" s="85"/>
      <c r="BI1726" s="86"/>
      <c r="BJ1726" s="804"/>
      <c r="BK1726" s="805"/>
      <c r="BL1726" s="687"/>
      <c r="BM1726" s="806"/>
      <c r="BN1726" s="807"/>
      <c r="BO1726" s="808"/>
      <c r="BP1726" s="809"/>
      <c r="BQ1726" s="810"/>
    </row>
    <row r="1727" spans="1:69" ht="22.5">
      <c r="A1727" s="20">
        <v>0</v>
      </c>
      <c r="B1727" s="20">
        <v>5</v>
      </c>
      <c r="C1727" s="21" t="s">
        <v>59</v>
      </c>
      <c r="D1727" s="22" t="s">
        <v>28037</v>
      </c>
      <c r="E1727" s="21" t="s">
        <v>28038</v>
      </c>
      <c r="F1727" s="23">
        <v>1950</v>
      </c>
      <c r="G1727" s="24">
        <v>23400</v>
      </c>
      <c r="H1727" s="25"/>
      <c r="I1727" s="26">
        <v>45649</v>
      </c>
      <c r="J1727" s="27" t="s">
        <v>1185</v>
      </c>
      <c r="K1727" s="28">
        <v>2</v>
      </c>
      <c r="L1727" s="26">
        <v>45645</v>
      </c>
      <c r="M1727" s="29"/>
      <c r="N1727" s="30" t="s">
        <v>34057</v>
      </c>
      <c r="O1727" s="31" t="s">
        <v>52</v>
      </c>
      <c r="P1727" s="32" t="s">
        <v>25394</v>
      </c>
      <c r="Q1727" s="66" t="s">
        <v>54</v>
      </c>
      <c r="R1727" s="34" t="s">
        <v>64</v>
      </c>
      <c r="S1727" s="35" t="s">
        <v>34114</v>
      </c>
      <c r="T1727" s="36"/>
      <c r="U1727" s="37" t="s">
        <v>28037</v>
      </c>
      <c r="V1727" s="708" t="s">
        <v>5487</v>
      </c>
      <c r="W1727" s="708" t="s">
        <v>28290</v>
      </c>
      <c r="X1727" s="45">
        <v>1950</v>
      </c>
      <c r="Y1727" s="46">
        <v>24380</v>
      </c>
      <c r="Z1727" s="708" t="s">
        <v>34113</v>
      </c>
      <c r="BH1727" s="85"/>
      <c r="BI1727" s="86"/>
      <c r="BJ1727" s="804"/>
      <c r="BK1727" s="805"/>
      <c r="BL1727" s="687"/>
      <c r="BM1727" s="806"/>
      <c r="BN1727" s="807"/>
      <c r="BO1727" s="808"/>
      <c r="BP1727" s="809"/>
      <c r="BQ1727" s="810"/>
    </row>
    <row r="1728" spans="1:69">
      <c r="A1728" s="20">
        <v>1</v>
      </c>
      <c r="B1728" s="20">
        <v>1</v>
      </c>
      <c r="C1728" s="21" t="s">
        <v>68</v>
      </c>
      <c r="D1728" s="22" t="s">
        <v>28237</v>
      </c>
      <c r="E1728" s="21" t="s">
        <v>28236</v>
      </c>
      <c r="F1728" s="23">
        <v>1960</v>
      </c>
      <c r="G1728" s="24">
        <v>23520</v>
      </c>
      <c r="H1728" s="25"/>
      <c r="I1728" s="26">
        <v>45649</v>
      </c>
      <c r="J1728" s="27" t="s">
        <v>1248</v>
      </c>
      <c r="K1728" s="28">
        <v>3</v>
      </c>
      <c r="L1728" s="26">
        <v>45644</v>
      </c>
      <c r="M1728" s="29"/>
      <c r="N1728" s="30" t="s">
        <v>95</v>
      </c>
      <c r="O1728" s="31" t="s">
        <v>52</v>
      </c>
      <c r="P1728" s="32" t="s">
        <v>83</v>
      </c>
      <c r="Q1728" s="66" t="s">
        <v>84</v>
      </c>
      <c r="R1728" s="34" t="s">
        <v>55</v>
      </c>
      <c r="S1728" s="35" t="s">
        <v>31525</v>
      </c>
      <c r="T1728" s="36"/>
      <c r="U1728" s="37" t="s">
        <v>28237</v>
      </c>
      <c r="V1728" s="742" t="s">
        <v>6052</v>
      </c>
      <c r="W1728" s="743" t="s">
        <v>28291</v>
      </c>
      <c r="X1728" s="139">
        <v>1960</v>
      </c>
      <c r="Y1728" s="46">
        <v>24500</v>
      </c>
      <c r="Z1728" s="708" t="s">
        <v>28176</v>
      </c>
      <c r="BH1728" s="85"/>
      <c r="BI1728" s="86"/>
      <c r="BJ1728" s="804"/>
      <c r="BK1728" s="805"/>
      <c r="BL1728" s="687"/>
      <c r="BM1728" s="806"/>
      <c r="BN1728" s="807"/>
      <c r="BO1728" s="808"/>
      <c r="BP1728" s="809"/>
      <c r="BQ1728" s="810"/>
    </row>
    <row r="1729" spans="1:69">
      <c r="A1729" s="20">
        <v>1</v>
      </c>
      <c r="B1729" s="20">
        <v>7</v>
      </c>
      <c r="C1729" s="21" t="s">
        <v>68</v>
      </c>
      <c r="D1729" s="22" t="s">
        <v>27931</v>
      </c>
      <c r="E1729" s="21" t="s">
        <v>27932</v>
      </c>
      <c r="F1729" s="23">
        <v>2300</v>
      </c>
      <c r="G1729" s="24">
        <v>23000</v>
      </c>
      <c r="H1729" s="25"/>
      <c r="I1729" s="26">
        <v>45649</v>
      </c>
      <c r="J1729" s="27" t="s">
        <v>1191</v>
      </c>
      <c r="K1729" s="28">
        <v>3</v>
      </c>
      <c r="L1729" s="26">
        <v>45647</v>
      </c>
      <c r="M1729" s="29"/>
      <c r="N1729" s="30" t="s">
        <v>120</v>
      </c>
      <c r="O1729" s="31" t="s">
        <v>52</v>
      </c>
      <c r="P1729" s="32" t="s">
        <v>121</v>
      </c>
      <c r="Q1729" s="66" t="s">
        <v>84</v>
      </c>
      <c r="R1729" s="34" t="s">
        <v>164</v>
      </c>
      <c r="S1729" s="35" t="s">
        <v>27967</v>
      </c>
      <c r="T1729" s="36"/>
      <c r="U1729" s="37" t="s">
        <v>27931</v>
      </c>
      <c r="V1729" s="708" t="s">
        <v>28123</v>
      </c>
      <c r="W1729" s="708" t="s">
        <v>28292</v>
      </c>
      <c r="X1729" s="45">
        <v>2300</v>
      </c>
      <c r="Y1729" s="46">
        <v>23805</v>
      </c>
      <c r="Z1729" s="708" t="s">
        <v>34115</v>
      </c>
      <c r="BH1729" s="85"/>
      <c r="BI1729" s="86"/>
      <c r="BJ1729" s="804"/>
      <c r="BK1729" s="805"/>
      <c r="BL1729" s="687"/>
      <c r="BM1729" s="806"/>
      <c r="BN1729" s="807"/>
      <c r="BO1729" s="808"/>
      <c r="BP1729" s="809"/>
      <c r="BQ1729" s="810"/>
    </row>
    <row r="1730" spans="1:69">
      <c r="A1730" s="20">
        <v>2</v>
      </c>
      <c r="B1730" s="20">
        <v>1</v>
      </c>
      <c r="C1730" s="21" t="s">
        <v>68</v>
      </c>
      <c r="D1730" s="22" t="s">
        <v>28216</v>
      </c>
      <c r="E1730" s="21" t="s">
        <v>28217</v>
      </c>
      <c r="F1730" s="23">
        <v>1917</v>
      </c>
      <c r="G1730" s="24">
        <v>23004</v>
      </c>
      <c r="H1730" s="25"/>
      <c r="I1730" s="26">
        <v>45650</v>
      </c>
      <c r="J1730" s="27" t="s">
        <v>1283</v>
      </c>
      <c r="K1730" s="9">
        <v>4</v>
      </c>
      <c r="L1730" s="26">
        <v>45646</v>
      </c>
      <c r="M1730" s="29"/>
      <c r="N1730" s="30" t="s">
        <v>95</v>
      </c>
      <c r="O1730" s="31" t="s">
        <v>52</v>
      </c>
      <c r="P1730" s="32" t="s">
        <v>83</v>
      </c>
      <c r="Q1730" s="33" t="s">
        <v>84</v>
      </c>
      <c r="R1730" s="34" t="s">
        <v>55</v>
      </c>
      <c r="S1730" s="35" t="s">
        <v>28273</v>
      </c>
      <c r="T1730" s="36"/>
      <c r="U1730" s="37" t="s">
        <v>28216</v>
      </c>
      <c r="V1730" s="742" t="s">
        <v>611</v>
      </c>
      <c r="W1730" s="743" t="s">
        <v>28274</v>
      </c>
      <c r="X1730" s="139">
        <v>1917</v>
      </c>
      <c r="Y1730" s="46">
        <v>23962.5</v>
      </c>
      <c r="Z1730" s="708" t="s">
        <v>34111</v>
      </c>
      <c r="BH1730" s="85"/>
      <c r="BI1730" s="86"/>
      <c r="BJ1730" s="804"/>
      <c r="BK1730" s="805"/>
      <c r="BL1730" s="687"/>
      <c r="BM1730" s="806"/>
      <c r="BN1730" s="807"/>
      <c r="BO1730" s="808"/>
      <c r="BP1730" s="809"/>
      <c r="BQ1730" s="810"/>
    </row>
    <row r="1731" spans="1:69" ht="45">
      <c r="A1731" s="20">
        <v>3</v>
      </c>
      <c r="B1731" s="20">
        <v>1</v>
      </c>
      <c r="C1731" s="21" t="s">
        <v>59</v>
      </c>
      <c r="D1731" s="22" t="s">
        <v>28144</v>
      </c>
      <c r="E1731" s="21" t="s">
        <v>28145</v>
      </c>
      <c r="F1731" s="23">
        <v>1950</v>
      </c>
      <c r="G1731" s="24">
        <v>23400</v>
      </c>
      <c r="H1731" s="25"/>
      <c r="I1731" s="26">
        <v>45650</v>
      </c>
      <c r="J1731" s="27" t="s">
        <v>31526</v>
      </c>
      <c r="K1731" s="28">
        <v>1</v>
      </c>
      <c r="L1731" s="26">
        <v>45648</v>
      </c>
      <c r="M1731" s="29"/>
      <c r="N1731" s="30" t="s">
        <v>33379</v>
      </c>
      <c r="O1731" s="31" t="s">
        <v>52</v>
      </c>
      <c r="P1731" s="32" t="s">
        <v>30303</v>
      </c>
      <c r="Q1731" s="66" t="s">
        <v>54</v>
      </c>
      <c r="R1731" s="34" t="s">
        <v>64</v>
      </c>
      <c r="S1731" s="35" t="s">
        <v>34116</v>
      </c>
      <c r="T1731" s="36"/>
      <c r="U1731" s="37" t="s">
        <v>28144</v>
      </c>
      <c r="V1731" s="742" t="s">
        <v>3937</v>
      </c>
      <c r="W1731" s="743" t="s">
        <v>28275</v>
      </c>
      <c r="X1731" s="139">
        <v>1950</v>
      </c>
      <c r="Y1731" s="46">
        <v>24375</v>
      </c>
      <c r="Z1731" s="708" t="s">
        <v>34117</v>
      </c>
      <c r="BH1731" s="85"/>
      <c r="BI1731" s="86"/>
      <c r="BJ1731" s="804"/>
      <c r="BK1731" s="805"/>
      <c r="BL1731" s="687"/>
      <c r="BM1731" s="806"/>
      <c r="BN1731" s="807"/>
      <c r="BO1731" s="808"/>
      <c r="BP1731" s="809"/>
      <c r="BQ1731" s="810"/>
    </row>
    <row r="1732" spans="1:69" ht="22.5">
      <c r="A1732" s="20">
        <v>3</v>
      </c>
      <c r="B1732" s="20">
        <v>1</v>
      </c>
      <c r="C1732" s="21" t="s">
        <v>59</v>
      </c>
      <c r="D1732" s="22" t="s">
        <v>28241</v>
      </c>
      <c r="E1732" s="21" t="s">
        <v>28242</v>
      </c>
      <c r="F1732" s="23">
        <v>1925</v>
      </c>
      <c r="G1732" s="24">
        <v>23100</v>
      </c>
      <c r="H1732" s="25"/>
      <c r="I1732" s="26">
        <v>45650</v>
      </c>
      <c r="J1732" s="27">
        <v>130</v>
      </c>
      <c r="K1732" s="28">
        <v>3</v>
      </c>
      <c r="L1732" s="26">
        <v>45649</v>
      </c>
      <c r="M1732" s="44"/>
      <c r="N1732" s="30" t="s">
        <v>33112</v>
      </c>
      <c r="O1732" s="31" t="s">
        <v>52</v>
      </c>
      <c r="P1732" s="32" t="s">
        <v>25394</v>
      </c>
      <c r="Q1732" s="33" t="s">
        <v>54</v>
      </c>
      <c r="R1732" s="34" t="s">
        <v>64</v>
      </c>
      <c r="S1732" s="35" t="s">
        <v>31527</v>
      </c>
      <c r="T1732" s="36"/>
      <c r="U1732" s="37" t="s">
        <v>28241</v>
      </c>
      <c r="V1732" s="38" t="s">
        <v>15892</v>
      </c>
      <c r="W1732" s="39" t="s">
        <v>28276</v>
      </c>
      <c r="X1732" s="40">
        <v>1925</v>
      </c>
      <c r="Y1732" s="41">
        <v>24640</v>
      </c>
      <c r="Z1732" s="37" t="s">
        <v>28248</v>
      </c>
      <c r="BH1732" s="85"/>
      <c r="BI1732" s="86"/>
      <c r="BJ1732" s="804"/>
      <c r="BK1732" s="805"/>
      <c r="BL1732" s="687"/>
      <c r="BM1732" s="806"/>
      <c r="BN1732" s="807"/>
      <c r="BO1732" s="808"/>
      <c r="BP1732" s="809"/>
      <c r="BQ1732" s="810"/>
    </row>
    <row r="1733" spans="1:69">
      <c r="A1733" s="20">
        <v>0</v>
      </c>
      <c r="B1733" s="20">
        <v>2</v>
      </c>
      <c r="C1733" s="21" t="s">
        <v>103</v>
      </c>
      <c r="D1733" s="22" t="s">
        <v>25633</v>
      </c>
      <c r="E1733" s="21" t="s">
        <v>25634</v>
      </c>
      <c r="F1733" s="23">
        <v>1500</v>
      </c>
      <c r="G1733" s="24">
        <v>22500</v>
      </c>
      <c r="H1733" s="25"/>
      <c r="I1733" s="26">
        <v>45653</v>
      </c>
      <c r="J1733" s="27">
        <v>121</v>
      </c>
      <c r="K1733" s="28">
        <v>2</v>
      </c>
      <c r="L1733" s="26">
        <v>45647</v>
      </c>
      <c r="M1733" s="44"/>
      <c r="N1733" s="30" t="s">
        <v>234</v>
      </c>
      <c r="O1733" s="31" t="s">
        <v>52</v>
      </c>
      <c r="P1733" s="32" t="s">
        <v>25414</v>
      </c>
      <c r="Q1733" s="33" t="s">
        <v>84</v>
      </c>
      <c r="R1733" s="34" t="s">
        <v>55</v>
      </c>
      <c r="S1733" s="35" t="s">
        <v>25635</v>
      </c>
      <c r="T1733" s="36"/>
      <c r="U1733" s="37" t="s">
        <v>25633</v>
      </c>
      <c r="V1733" s="38" t="s">
        <v>28124</v>
      </c>
      <c r="W1733" s="39" t="s">
        <v>28278</v>
      </c>
      <c r="X1733" s="40">
        <v>1500</v>
      </c>
      <c r="Y1733" s="41">
        <v>23602.5</v>
      </c>
      <c r="Z1733" s="37" t="s">
        <v>34118</v>
      </c>
      <c r="BH1733" s="85"/>
      <c r="BI1733" s="86"/>
      <c r="BJ1733" s="804"/>
      <c r="BK1733" s="805"/>
      <c r="BL1733" s="687"/>
      <c r="BM1733" s="806"/>
      <c r="BN1733" s="807"/>
      <c r="BO1733" s="808"/>
      <c r="BP1733" s="809"/>
      <c r="BQ1733" s="810"/>
    </row>
    <row r="1734" spans="1:69">
      <c r="A1734" s="20">
        <v>1</v>
      </c>
      <c r="B1734" s="20">
        <v>4</v>
      </c>
      <c r="C1734" s="22" t="s">
        <v>68</v>
      </c>
      <c r="D1734" s="2" t="s">
        <v>27137</v>
      </c>
      <c r="E1734" s="21" t="s">
        <v>27138</v>
      </c>
      <c r="F1734" s="23">
        <v>1855</v>
      </c>
      <c r="G1734" s="24">
        <v>22260</v>
      </c>
      <c r="H1734" s="25"/>
      <c r="I1734" s="26">
        <v>45653</v>
      </c>
      <c r="J1734" s="27">
        <v>69</v>
      </c>
      <c r="K1734" s="28">
        <v>2</v>
      </c>
      <c r="L1734" s="26">
        <v>45648</v>
      </c>
      <c r="M1734" s="29" t="s">
        <v>136</v>
      </c>
      <c r="N1734" s="30" t="s">
        <v>73</v>
      </c>
      <c r="O1734" s="31" t="s">
        <v>52</v>
      </c>
      <c r="P1734" s="32" t="s">
        <v>74</v>
      </c>
      <c r="Q1734" s="33" t="s">
        <v>54</v>
      </c>
      <c r="R1734" s="34" t="s">
        <v>55</v>
      </c>
      <c r="S1734" s="35" t="s">
        <v>27174</v>
      </c>
      <c r="T1734" s="36"/>
      <c r="U1734" s="37" t="s">
        <v>27137</v>
      </c>
      <c r="V1734" s="37" t="s">
        <v>28126</v>
      </c>
      <c r="W1734" s="37" t="s">
        <v>28383</v>
      </c>
      <c r="X1734" s="42">
        <v>1855</v>
      </c>
      <c r="Y1734" s="41">
        <v>23290.37</v>
      </c>
      <c r="Z1734" s="37" t="s">
        <v>34119</v>
      </c>
      <c r="BH1734" s="86"/>
      <c r="BI1734" s="825"/>
      <c r="BJ1734" s="804"/>
      <c r="BK1734" s="805"/>
      <c r="BL1734" s="687"/>
      <c r="BM1734" s="806"/>
      <c r="BN1734" s="807"/>
      <c r="BO1734" s="808"/>
      <c r="BP1734" s="809"/>
      <c r="BQ1734" s="810"/>
    </row>
    <row r="1735" spans="1:69">
      <c r="A1735" s="20">
        <v>1</v>
      </c>
      <c r="B1735" s="20">
        <v>7</v>
      </c>
      <c r="C1735" s="21" t="s">
        <v>68</v>
      </c>
      <c r="D1735" s="22" t="s">
        <v>27507</v>
      </c>
      <c r="E1735" s="21" t="s">
        <v>27508</v>
      </c>
      <c r="F1735" s="23">
        <v>1954</v>
      </c>
      <c r="G1735" s="24">
        <v>23448</v>
      </c>
      <c r="H1735" s="25"/>
      <c r="I1735" s="26">
        <v>45653</v>
      </c>
      <c r="J1735" s="27">
        <v>91</v>
      </c>
      <c r="K1735" s="28">
        <v>4</v>
      </c>
      <c r="L1735" s="26">
        <v>45650</v>
      </c>
      <c r="M1735" s="29" t="s">
        <v>72</v>
      </c>
      <c r="N1735" s="30" t="s">
        <v>73</v>
      </c>
      <c r="O1735" s="31" t="s">
        <v>52</v>
      </c>
      <c r="P1735" s="32" t="s">
        <v>74</v>
      </c>
      <c r="Q1735" s="66" t="s">
        <v>54</v>
      </c>
      <c r="R1735" s="34" t="s">
        <v>55</v>
      </c>
      <c r="S1735" s="35" t="s">
        <v>27616</v>
      </c>
      <c r="T1735" s="36"/>
      <c r="U1735" s="37" t="s">
        <v>27507</v>
      </c>
      <c r="V1735" s="37" t="s">
        <v>28127</v>
      </c>
      <c r="W1735" s="37" t="s">
        <v>28384</v>
      </c>
      <c r="X1735" s="42">
        <v>1954</v>
      </c>
      <c r="Y1735" s="41">
        <v>24436.720000000001</v>
      </c>
      <c r="Z1735" s="37" t="s">
        <v>34120</v>
      </c>
      <c r="BH1735" s="85"/>
      <c r="BI1735" s="86"/>
      <c r="BJ1735" s="804"/>
      <c r="BK1735" s="805"/>
      <c r="BL1735" s="687"/>
      <c r="BM1735" s="806"/>
      <c r="BN1735" s="807"/>
      <c r="BO1735" s="808"/>
      <c r="BP1735" s="809"/>
      <c r="BQ1735" s="810"/>
    </row>
    <row r="1736" spans="1:69" ht="22.5">
      <c r="A1736" s="20">
        <v>2</v>
      </c>
      <c r="B1736" s="20">
        <v>1</v>
      </c>
      <c r="C1736" s="2" t="s">
        <v>59</v>
      </c>
      <c r="D1736" s="3" t="s">
        <v>28092</v>
      </c>
      <c r="E1736" s="2" t="s">
        <v>28093</v>
      </c>
      <c r="F1736" s="4">
        <v>1925</v>
      </c>
      <c r="G1736" s="5">
        <v>23100</v>
      </c>
      <c r="H1736" s="6"/>
      <c r="I1736" s="7">
        <v>45653</v>
      </c>
      <c r="J1736" s="76" t="s">
        <v>2655</v>
      </c>
      <c r="K1736" s="9">
        <v>4</v>
      </c>
      <c r="L1736" s="7">
        <v>45646</v>
      </c>
      <c r="M1736" s="10"/>
      <c r="N1736" s="11" t="s">
        <v>33254</v>
      </c>
      <c r="O1736" s="12" t="s">
        <v>52</v>
      </c>
      <c r="P1736" s="8" t="s">
        <v>27612</v>
      </c>
      <c r="Q1736" s="49" t="s">
        <v>54</v>
      </c>
      <c r="R1736" s="13" t="s">
        <v>64</v>
      </c>
      <c r="S1736" s="14" t="s">
        <v>34121</v>
      </c>
      <c r="T1736" s="15"/>
      <c r="U1736" s="708" t="s">
        <v>28092</v>
      </c>
      <c r="V1736" s="742" t="s">
        <v>28121</v>
      </c>
      <c r="W1736" s="708" t="s">
        <v>28277</v>
      </c>
      <c r="X1736" s="45">
        <v>1925</v>
      </c>
      <c r="Y1736" s="46">
        <v>24640</v>
      </c>
      <c r="Z1736" s="708" t="s">
        <v>28232</v>
      </c>
      <c r="BH1736" s="825"/>
      <c r="BI1736" s="232"/>
      <c r="BJ1736" s="796"/>
      <c r="BK1736" s="797"/>
      <c r="BL1736" s="688"/>
      <c r="BM1736" s="799"/>
      <c r="BN1736" s="800"/>
      <c r="BO1736" s="801"/>
      <c r="BP1736" s="802"/>
      <c r="BQ1736" s="803"/>
    </row>
    <row r="1737" spans="1:69">
      <c r="A1737" s="20">
        <v>0</v>
      </c>
      <c r="B1737" s="20">
        <v>1</v>
      </c>
      <c r="C1737" s="21" t="s">
        <v>145</v>
      </c>
      <c r="D1737" s="22" t="s">
        <v>25382</v>
      </c>
      <c r="E1737" s="21" t="s">
        <v>25383</v>
      </c>
      <c r="F1737" s="23">
        <v>1930</v>
      </c>
      <c r="G1737" s="24">
        <v>23160</v>
      </c>
      <c r="H1737" s="25"/>
      <c r="I1737" s="26">
        <v>45656</v>
      </c>
      <c r="J1737" s="27" t="s">
        <v>1203</v>
      </c>
      <c r="K1737" s="28">
        <v>4</v>
      </c>
      <c r="L1737" s="26">
        <v>45648</v>
      </c>
      <c r="M1737" s="29"/>
      <c r="N1737" s="30" t="s">
        <v>181</v>
      </c>
      <c r="O1737" s="31" t="s">
        <v>52</v>
      </c>
      <c r="P1737" s="32" t="s">
        <v>186</v>
      </c>
      <c r="Q1737" s="66" t="s">
        <v>54</v>
      </c>
      <c r="R1737" s="34" t="s">
        <v>55</v>
      </c>
      <c r="S1737" s="35" t="s">
        <v>25406</v>
      </c>
      <c r="T1737" s="36"/>
      <c r="U1737" s="37" t="s">
        <v>34122</v>
      </c>
      <c r="V1737" s="38" t="s">
        <v>34123</v>
      </c>
      <c r="W1737" s="39" t="s">
        <v>34124</v>
      </c>
      <c r="X1737" s="40">
        <v>1930</v>
      </c>
      <c r="Y1737" s="41">
        <v>24109.56</v>
      </c>
      <c r="Z1737" s="37" t="s">
        <v>28366</v>
      </c>
      <c r="BH1737" s="85"/>
      <c r="BI1737" s="86"/>
      <c r="BJ1737" s="804"/>
      <c r="BK1737" s="805"/>
      <c r="BL1737" s="687"/>
      <c r="BM1737" s="806"/>
      <c r="BN1737" s="807"/>
      <c r="BO1737" s="808"/>
      <c r="BP1737" s="809"/>
      <c r="BQ1737" s="810"/>
    </row>
    <row r="1738" spans="1:69">
      <c r="A1738" s="20">
        <v>1</v>
      </c>
      <c r="B1738" s="20">
        <v>2</v>
      </c>
      <c r="C1738" s="21" t="s">
        <v>103</v>
      </c>
      <c r="D1738" s="22" t="s">
        <v>27328</v>
      </c>
      <c r="E1738" s="21" t="s">
        <v>27329</v>
      </c>
      <c r="F1738" s="23">
        <v>1568</v>
      </c>
      <c r="G1738" s="24">
        <v>23520</v>
      </c>
      <c r="H1738" s="25"/>
      <c r="I1738" s="26">
        <v>45656</v>
      </c>
      <c r="J1738" s="27" t="s">
        <v>1221</v>
      </c>
      <c r="K1738" s="28">
        <v>3</v>
      </c>
      <c r="L1738" s="26">
        <v>45648</v>
      </c>
      <c r="M1738" s="29"/>
      <c r="N1738" s="30" t="s">
        <v>95</v>
      </c>
      <c r="O1738" s="31" t="s">
        <v>52</v>
      </c>
      <c r="P1738" s="32" t="s">
        <v>112</v>
      </c>
      <c r="Q1738" s="66" t="s">
        <v>84</v>
      </c>
      <c r="R1738" s="34" t="s">
        <v>55</v>
      </c>
      <c r="S1738" s="35" t="s">
        <v>27349</v>
      </c>
      <c r="T1738" s="36"/>
      <c r="U1738" s="37" t="s">
        <v>34125</v>
      </c>
      <c r="V1738" s="37" t="s">
        <v>33091</v>
      </c>
      <c r="W1738" s="37" t="s">
        <v>34126</v>
      </c>
      <c r="X1738" s="42">
        <v>1568</v>
      </c>
      <c r="Y1738" s="41">
        <v>24304</v>
      </c>
      <c r="Z1738" s="37" t="s">
        <v>34111</v>
      </c>
      <c r="BH1738" s="85"/>
      <c r="BI1738" s="86"/>
      <c r="BJ1738" s="804"/>
      <c r="BK1738" s="805"/>
      <c r="BL1738" s="687"/>
      <c r="BM1738" s="806"/>
      <c r="BN1738" s="807"/>
      <c r="BO1738" s="808"/>
      <c r="BP1738" s="809"/>
      <c r="BQ1738" s="810"/>
    </row>
    <row r="1739" spans="1:69">
      <c r="A1739" s="20">
        <v>1</v>
      </c>
      <c r="B1739" s="20">
        <v>3</v>
      </c>
      <c r="C1739" s="22" t="s">
        <v>103</v>
      </c>
      <c r="D1739" s="2" t="s">
        <v>27036</v>
      </c>
      <c r="E1739" s="21" t="s">
        <v>27037</v>
      </c>
      <c r="F1739" s="23">
        <v>1960</v>
      </c>
      <c r="G1739" s="24">
        <v>23520</v>
      </c>
      <c r="H1739" s="25"/>
      <c r="I1739" s="26">
        <v>45656</v>
      </c>
      <c r="J1739" s="27" t="s">
        <v>1319</v>
      </c>
      <c r="K1739" s="28">
        <v>3</v>
      </c>
      <c r="L1739" s="7" t="s">
        <v>33404</v>
      </c>
      <c r="M1739" s="29"/>
      <c r="N1739" s="30" t="s">
        <v>95</v>
      </c>
      <c r="O1739" s="31" t="s">
        <v>52</v>
      </c>
      <c r="P1739" s="32" t="s">
        <v>83</v>
      </c>
      <c r="Q1739" s="66" t="s">
        <v>84</v>
      </c>
      <c r="R1739" s="34" t="s">
        <v>55</v>
      </c>
      <c r="S1739" s="35" t="s">
        <v>27165</v>
      </c>
      <c r="T1739" s="36"/>
      <c r="U1739" s="37" t="s">
        <v>30440</v>
      </c>
      <c r="V1739" s="37" t="s">
        <v>34127</v>
      </c>
      <c r="W1739" s="37" t="s">
        <v>34128</v>
      </c>
      <c r="X1739" s="42">
        <v>1960</v>
      </c>
      <c r="Y1739" s="41">
        <v>24500</v>
      </c>
      <c r="Z1739" s="37" t="s">
        <v>34129</v>
      </c>
      <c r="BH1739" s="86"/>
      <c r="BI1739" s="825"/>
      <c r="BJ1739" s="804"/>
      <c r="BK1739" s="805"/>
      <c r="BL1739" s="687"/>
      <c r="BM1739" s="806"/>
      <c r="BN1739" s="807"/>
      <c r="BO1739" s="808"/>
      <c r="BP1739" s="809"/>
      <c r="BQ1739" s="810"/>
    </row>
    <row r="1740" spans="1:69" ht="22.5">
      <c r="A1740" s="20">
        <v>2</v>
      </c>
      <c r="B1740" s="20">
        <v>4</v>
      </c>
      <c r="C1740" s="21" t="s">
        <v>59</v>
      </c>
      <c r="D1740" s="22" t="s">
        <v>28211</v>
      </c>
      <c r="E1740" s="21" t="s">
        <v>28212</v>
      </c>
      <c r="F1740" s="23">
        <v>1950</v>
      </c>
      <c r="G1740" s="24">
        <v>23400</v>
      </c>
      <c r="H1740" s="25"/>
      <c r="I1740" s="7">
        <v>45656</v>
      </c>
      <c r="J1740" s="27" t="s">
        <v>1276</v>
      </c>
      <c r="K1740" s="28">
        <v>2</v>
      </c>
      <c r="L1740" s="26">
        <v>45650</v>
      </c>
      <c r="M1740" s="29"/>
      <c r="N1740" s="30" t="s">
        <v>3955</v>
      </c>
      <c r="O1740" s="31" t="s">
        <v>52</v>
      </c>
      <c r="P1740" s="32" t="s">
        <v>27612</v>
      </c>
      <c r="Q1740" s="66" t="s">
        <v>54</v>
      </c>
      <c r="R1740" s="34" t="s">
        <v>64</v>
      </c>
      <c r="S1740" s="35" t="s">
        <v>28279</v>
      </c>
      <c r="T1740" s="36"/>
      <c r="U1740" s="37" t="s">
        <v>34130</v>
      </c>
      <c r="V1740" s="742" t="s">
        <v>30441</v>
      </c>
      <c r="W1740" s="708" t="s">
        <v>34131</v>
      </c>
      <c r="X1740" s="45">
        <v>1950</v>
      </c>
      <c r="Y1740" s="46">
        <v>24382.799999999999</v>
      </c>
      <c r="Z1740" s="708" t="s">
        <v>34120</v>
      </c>
      <c r="BH1740" s="85"/>
      <c r="BI1740" s="86"/>
      <c r="BJ1740" s="804"/>
      <c r="BK1740" s="805"/>
      <c r="BL1740" s="688"/>
      <c r="BM1740" s="806"/>
      <c r="BN1740" s="807"/>
      <c r="BO1740" s="808"/>
      <c r="BP1740" s="809"/>
      <c r="BQ1740" s="810"/>
    </row>
    <row r="1741" spans="1:69" ht="22.5">
      <c r="A1741" s="20">
        <v>2</v>
      </c>
      <c r="B1741" s="20">
        <v>5</v>
      </c>
      <c r="C1741" s="21" t="s">
        <v>59</v>
      </c>
      <c r="D1741" s="22" t="s">
        <v>28280</v>
      </c>
      <c r="E1741" s="21" t="s">
        <v>28281</v>
      </c>
      <c r="F1741" s="23">
        <v>1925</v>
      </c>
      <c r="G1741" s="24">
        <v>23100</v>
      </c>
      <c r="H1741" s="25"/>
      <c r="I1741" s="26">
        <v>45656</v>
      </c>
      <c r="J1741" s="27" t="s">
        <v>2681</v>
      </c>
      <c r="K1741" s="28">
        <v>2</v>
      </c>
      <c r="L1741" s="26">
        <v>45653</v>
      </c>
      <c r="M1741" s="44"/>
      <c r="N1741" s="30" t="s">
        <v>33112</v>
      </c>
      <c r="O1741" s="31" t="s">
        <v>52</v>
      </c>
      <c r="P1741" s="32" t="s">
        <v>27612</v>
      </c>
      <c r="Q1741" s="66" t="s">
        <v>54</v>
      </c>
      <c r="R1741" s="34" t="s">
        <v>64</v>
      </c>
      <c r="S1741" s="35" t="s">
        <v>31528</v>
      </c>
      <c r="T1741" s="36"/>
      <c r="U1741" s="37" t="s">
        <v>34132</v>
      </c>
      <c r="V1741" s="37" t="s">
        <v>28429</v>
      </c>
      <c r="W1741" s="37" t="s">
        <v>34133</v>
      </c>
      <c r="X1741" s="42">
        <v>1925</v>
      </c>
      <c r="Y1741" s="41">
        <v>24640</v>
      </c>
      <c r="Z1741" s="37" t="s">
        <v>34134</v>
      </c>
      <c r="BH1741" s="85"/>
      <c r="BI1741" s="86"/>
      <c r="BJ1741" s="804"/>
      <c r="BK1741" s="805"/>
      <c r="BL1741" s="687"/>
      <c r="BM1741" s="806"/>
      <c r="BN1741" s="807"/>
      <c r="BO1741" s="808"/>
      <c r="BP1741" s="809"/>
      <c r="BQ1741" s="810"/>
    </row>
    <row r="1742" spans="1:69" ht="22.5">
      <c r="A1742" s="20">
        <v>2</v>
      </c>
      <c r="B1742" s="20">
        <v>6</v>
      </c>
      <c r="C1742" s="21" t="s">
        <v>59</v>
      </c>
      <c r="D1742" s="22" t="s">
        <v>28282</v>
      </c>
      <c r="E1742" s="21" t="s">
        <v>28283</v>
      </c>
      <c r="F1742" s="23">
        <v>1925</v>
      </c>
      <c r="G1742" s="24">
        <v>23100</v>
      </c>
      <c r="H1742" s="25"/>
      <c r="I1742" s="26">
        <v>45656</v>
      </c>
      <c r="J1742" s="27" t="s">
        <v>1294</v>
      </c>
      <c r="K1742" s="28">
        <v>4</v>
      </c>
      <c r="L1742" s="26">
        <v>45653</v>
      </c>
      <c r="M1742" s="29"/>
      <c r="N1742" s="30" t="s">
        <v>30272</v>
      </c>
      <c r="O1742" s="31" t="s">
        <v>52</v>
      </c>
      <c r="P1742" s="32" t="s">
        <v>25394</v>
      </c>
      <c r="Q1742" s="66" t="s">
        <v>54</v>
      </c>
      <c r="R1742" s="34" t="s">
        <v>64</v>
      </c>
      <c r="S1742" s="35" t="s">
        <v>34135</v>
      </c>
      <c r="T1742" s="36"/>
      <c r="U1742" s="37" t="s">
        <v>34136</v>
      </c>
      <c r="V1742" s="708" t="s">
        <v>33463</v>
      </c>
      <c r="W1742" s="708" t="s">
        <v>34137</v>
      </c>
      <c r="X1742" s="45">
        <v>1925</v>
      </c>
      <c r="Y1742" s="46">
        <v>24640</v>
      </c>
      <c r="Z1742" s="708" t="s">
        <v>28431</v>
      </c>
      <c r="BH1742" s="85"/>
      <c r="BI1742" s="86"/>
      <c r="BJ1742" s="804"/>
      <c r="BK1742" s="805"/>
      <c r="BL1742" s="687"/>
      <c r="BM1742" s="806"/>
      <c r="BN1742" s="807"/>
      <c r="BO1742" s="808"/>
      <c r="BP1742" s="809"/>
      <c r="BQ1742" s="810"/>
    </row>
    <row r="1743" spans="1:69">
      <c r="A1743" s="20">
        <v>0</v>
      </c>
      <c r="B1743" s="20">
        <v>2</v>
      </c>
      <c r="C1743" s="21" t="s">
        <v>145</v>
      </c>
      <c r="D1743" s="22" t="s">
        <v>27114</v>
      </c>
      <c r="E1743" s="21" t="s">
        <v>27115</v>
      </c>
      <c r="F1743" s="23">
        <v>1958</v>
      </c>
      <c r="G1743" s="24">
        <v>23496</v>
      </c>
      <c r="H1743" s="25" t="s">
        <v>34138</v>
      </c>
      <c r="I1743" s="26">
        <v>45657</v>
      </c>
      <c r="J1743" s="27" t="s">
        <v>4848</v>
      </c>
      <c r="K1743" s="28">
        <v>2</v>
      </c>
      <c r="L1743" s="26">
        <v>45651</v>
      </c>
      <c r="M1743" s="29"/>
      <c r="N1743" s="30" t="s">
        <v>177</v>
      </c>
      <c r="O1743" s="31" t="s">
        <v>52</v>
      </c>
      <c r="P1743" s="32" t="s">
        <v>74</v>
      </c>
      <c r="Q1743" s="33" t="s">
        <v>54</v>
      </c>
      <c r="R1743" s="34" t="s">
        <v>55</v>
      </c>
      <c r="S1743" s="35" t="s">
        <v>27164</v>
      </c>
      <c r="T1743" s="36"/>
      <c r="U1743" s="37" t="s">
        <v>27114</v>
      </c>
      <c r="V1743" s="38" t="s">
        <v>28449</v>
      </c>
      <c r="W1743" s="39" t="s">
        <v>28467</v>
      </c>
      <c r="X1743" s="40">
        <v>1958</v>
      </c>
      <c r="Y1743" s="41">
        <v>24486.880000000001</v>
      </c>
      <c r="Z1743" s="37" t="s">
        <v>34139</v>
      </c>
      <c r="BH1743" s="85"/>
      <c r="BI1743" s="86"/>
      <c r="BJ1743" s="804"/>
      <c r="BK1743" s="805"/>
      <c r="BL1743" s="687"/>
      <c r="BM1743" s="806"/>
      <c r="BN1743" s="807"/>
      <c r="BO1743" s="808"/>
      <c r="BP1743" s="809"/>
      <c r="BQ1743" s="810"/>
    </row>
    <row r="1744" spans="1:69">
      <c r="A1744" s="20">
        <v>0</v>
      </c>
      <c r="B1744" s="20">
        <v>3</v>
      </c>
      <c r="C1744" s="21" t="s">
        <v>103</v>
      </c>
      <c r="D1744" s="22" t="s">
        <v>27800</v>
      </c>
      <c r="E1744" s="21" t="s">
        <v>27801</v>
      </c>
      <c r="F1744" s="23">
        <v>1500</v>
      </c>
      <c r="G1744" s="24">
        <v>22500</v>
      </c>
      <c r="H1744" s="25" t="s">
        <v>254</v>
      </c>
      <c r="I1744" s="26">
        <v>45657</v>
      </c>
      <c r="J1744" s="27" t="s">
        <v>2613</v>
      </c>
      <c r="K1744" s="28">
        <v>3</v>
      </c>
      <c r="L1744" s="26">
        <v>45653</v>
      </c>
      <c r="M1744" s="44"/>
      <c r="N1744" s="30" t="s">
        <v>234</v>
      </c>
      <c r="O1744" s="31" t="s">
        <v>52</v>
      </c>
      <c r="P1744" s="30" t="s">
        <v>25414</v>
      </c>
      <c r="Q1744" s="33" t="s">
        <v>84</v>
      </c>
      <c r="R1744" s="34" t="s">
        <v>55</v>
      </c>
      <c r="S1744" s="35" t="s">
        <v>27874</v>
      </c>
      <c r="T1744" s="36"/>
      <c r="U1744" s="37" t="s">
        <v>27800</v>
      </c>
      <c r="V1744" s="37" t="s">
        <v>107</v>
      </c>
      <c r="W1744" s="37" t="s">
        <v>28468</v>
      </c>
      <c r="X1744" s="42">
        <v>1500</v>
      </c>
      <c r="Y1744" s="41">
        <v>23602.5</v>
      </c>
      <c r="Z1744" s="37" t="s">
        <v>34140</v>
      </c>
      <c r="BH1744" s="85"/>
      <c r="BI1744" s="86"/>
      <c r="BJ1744" s="804"/>
      <c r="BK1744" s="805"/>
      <c r="BL1744" s="687"/>
      <c r="BM1744" s="806"/>
      <c r="BN1744" s="807"/>
      <c r="BO1744" s="806"/>
      <c r="BP1744" s="809"/>
      <c r="BQ1744" s="810"/>
    </row>
    <row r="1745" spans="1:69">
      <c r="A1745" s="20">
        <v>0</v>
      </c>
      <c r="B1745" s="20">
        <v>31</v>
      </c>
      <c r="C1745" s="21" t="s">
        <v>68</v>
      </c>
      <c r="D1745" s="22" t="s">
        <v>28541</v>
      </c>
      <c r="E1745" s="21" t="s">
        <v>28542</v>
      </c>
      <c r="F1745" s="23">
        <v>1917</v>
      </c>
      <c r="G1745" s="24">
        <v>23004</v>
      </c>
      <c r="H1745" s="25"/>
      <c r="I1745" s="26">
        <v>45660</v>
      </c>
      <c r="J1745" s="27">
        <v>78</v>
      </c>
      <c r="K1745" s="9">
        <v>2</v>
      </c>
      <c r="L1745" s="26">
        <v>45653</v>
      </c>
      <c r="M1745" s="44"/>
      <c r="N1745" s="30" t="s">
        <v>95</v>
      </c>
      <c r="O1745" s="31" t="s">
        <v>52</v>
      </c>
      <c r="P1745" s="32" t="s">
        <v>83</v>
      </c>
      <c r="Q1745" s="66" t="s">
        <v>84</v>
      </c>
      <c r="R1745" s="34" t="s">
        <v>55</v>
      </c>
      <c r="S1745" s="35" t="s">
        <v>28544</v>
      </c>
      <c r="T1745" s="36"/>
      <c r="U1745" s="37" t="s">
        <v>28541</v>
      </c>
      <c r="V1745" s="38" t="s">
        <v>3083</v>
      </c>
      <c r="W1745" s="39" t="s">
        <v>28545</v>
      </c>
      <c r="X1745" s="40">
        <v>1917</v>
      </c>
      <c r="Y1745" s="41">
        <v>23962.5</v>
      </c>
      <c r="Z1745" s="37" t="s">
        <v>28546</v>
      </c>
      <c r="BH1745" s="85"/>
      <c r="BI1745" s="86"/>
      <c r="BJ1745" s="804"/>
      <c r="BK1745" s="805"/>
      <c r="BL1745" s="687"/>
      <c r="BM1745" s="806"/>
      <c r="BN1745" s="807"/>
      <c r="BO1745" s="808"/>
      <c r="BP1745" s="809"/>
      <c r="BQ1745" s="810"/>
    </row>
    <row r="1746" spans="1:69">
      <c r="A1746" s="20">
        <v>0</v>
      </c>
      <c r="B1746" s="20">
        <v>32</v>
      </c>
      <c r="C1746" s="21" t="s">
        <v>68</v>
      </c>
      <c r="D1746" s="22" t="s">
        <v>28539</v>
      </c>
      <c r="E1746" s="21" t="s">
        <v>28540</v>
      </c>
      <c r="F1746" s="23">
        <v>1917</v>
      </c>
      <c r="G1746" s="24">
        <v>23004</v>
      </c>
      <c r="H1746" s="25"/>
      <c r="I1746" s="26">
        <v>45660</v>
      </c>
      <c r="J1746" s="27" t="s">
        <v>2661</v>
      </c>
      <c r="K1746" s="9">
        <v>4</v>
      </c>
      <c r="L1746" s="26">
        <v>45657</v>
      </c>
      <c r="M1746" s="29"/>
      <c r="N1746" s="30" t="s">
        <v>95</v>
      </c>
      <c r="O1746" s="31" t="s">
        <v>52</v>
      </c>
      <c r="P1746" s="32" t="s">
        <v>83</v>
      </c>
      <c r="Q1746" s="66" t="s">
        <v>84</v>
      </c>
      <c r="R1746" s="34" t="s">
        <v>55</v>
      </c>
      <c r="S1746" s="35" t="s">
        <v>28547</v>
      </c>
      <c r="T1746" s="36"/>
      <c r="U1746" s="37" t="s">
        <v>28539</v>
      </c>
      <c r="V1746" s="708" t="s">
        <v>28548</v>
      </c>
      <c r="W1746" s="708" t="s">
        <v>28549</v>
      </c>
      <c r="X1746" s="40">
        <v>1917</v>
      </c>
      <c r="Y1746" s="41">
        <v>23962.5</v>
      </c>
      <c r="Z1746" s="708" t="s">
        <v>34141</v>
      </c>
      <c r="BH1746" s="85"/>
      <c r="BI1746" s="86"/>
      <c r="BJ1746" s="804"/>
      <c r="BK1746" s="805"/>
      <c r="BL1746" s="687"/>
      <c r="BM1746" s="806"/>
      <c r="BN1746" s="807"/>
      <c r="BO1746" s="808"/>
      <c r="BP1746" s="809"/>
      <c r="BQ1746" s="810"/>
    </row>
    <row r="1747" spans="1:69">
      <c r="A1747" s="20">
        <v>0</v>
      </c>
      <c r="B1747" s="20">
        <v>5</v>
      </c>
      <c r="C1747" s="21" t="s">
        <v>68</v>
      </c>
      <c r="D1747" s="22" t="s">
        <v>28374</v>
      </c>
      <c r="E1747" s="21" t="s">
        <v>28375</v>
      </c>
      <c r="F1747" s="23">
        <v>1957</v>
      </c>
      <c r="G1747" s="24">
        <v>23484</v>
      </c>
      <c r="H1747" s="25"/>
      <c r="I1747" s="26">
        <v>45660</v>
      </c>
      <c r="J1747" s="76" t="s">
        <v>2624</v>
      </c>
      <c r="K1747" s="28">
        <v>2</v>
      </c>
      <c r="L1747" s="26">
        <v>45658</v>
      </c>
      <c r="M1747" s="29" t="s">
        <v>28390</v>
      </c>
      <c r="N1747" s="30" t="s">
        <v>152</v>
      </c>
      <c r="O1747" s="31" t="s">
        <v>52</v>
      </c>
      <c r="P1747" s="32" t="s">
        <v>153</v>
      </c>
      <c r="Q1747" s="66" t="s">
        <v>54</v>
      </c>
      <c r="R1747" s="34" t="s">
        <v>55</v>
      </c>
      <c r="S1747" s="35" t="s">
        <v>28391</v>
      </c>
      <c r="T1747" s="36"/>
      <c r="U1747" s="37" t="s">
        <v>28374</v>
      </c>
      <c r="V1747" s="38" t="s">
        <v>3535</v>
      </c>
      <c r="W1747" s="37" t="s">
        <v>28550</v>
      </c>
      <c r="X1747" s="42">
        <v>1957</v>
      </c>
      <c r="Y1747" s="41" t="s">
        <v>31073</v>
      </c>
      <c r="Z1747" s="37" t="s">
        <v>34142</v>
      </c>
      <c r="BH1747" s="85"/>
      <c r="BI1747" s="86"/>
      <c r="BJ1747" s="804"/>
      <c r="BK1747" s="805"/>
      <c r="BL1747" s="687"/>
      <c r="BM1747" s="806"/>
      <c r="BN1747" s="807"/>
      <c r="BO1747" s="808"/>
      <c r="BP1747" s="809"/>
      <c r="BQ1747" s="810"/>
    </row>
    <row r="1748" spans="1:69">
      <c r="A1748" s="20">
        <v>0</v>
      </c>
      <c r="B1748" s="20">
        <v>23</v>
      </c>
      <c r="C1748" s="21" t="s">
        <v>68</v>
      </c>
      <c r="D1748" s="22" t="s">
        <v>25525</v>
      </c>
      <c r="E1748" s="21" t="s">
        <v>25526</v>
      </c>
      <c r="F1748" s="23">
        <v>1844</v>
      </c>
      <c r="G1748" s="24">
        <v>22128</v>
      </c>
      <c r="H1748" s="25"/>
      <c r="I1748" s="26">
        <v>45660</v>
      </c>
      <c r="J1748" s="27" t="s">
        <v>34143</v>
      </c>
      <c r="K1748" s="28">
        <v>3</v>
      </c>
      <c r="L1748" s="7">
        <v>45659</v>
      </c>
      <c r="M1748" s="29" t="s">
        <v>136</v>
      </c>
      <c r="N1748" s="30" t="s">
        <v>73</v>
      </c>
      <c r="O1748" s="31" t="s">
        <v>52</v>
      </c>
      <c r="P1748" s="32" t="s">
        <v>74</v>
      </c>
      <c r="Q1748" s="66" t="s">
        <v>54</v>
      </c>
      <c r="R1748" s="34" t="s">
        <v>55</v>
      </c>
      <c r="S1748" s="35" t="s">
        <v>25630</v>
      </c>
      <c r="T1748" s="36"/>
      <c r="U1748" s="37" t="s">
        <v>25525</v>
      </c>
      <c r="V1748" s="38" t="s">
        <v>3535</v>
      </c>
      <c r="W1748" s="37" t="s">
        <v>28552</v>
      </c>
      <c r="X1748" s="42">
        <v>1844</v>
      </c>
      <c r="Y1748" s="41">
        <v>23152.22</v>
      </c>
      <c r="Z1748" s="37" t="s">
        <v>34142</v>
      </c>
      <c r="BH1748" s="85"/>
      <c r="BI1748" s="86"/>
      <c r="BJ1748" s="804"/>
      <c r="BK1748" s="805"/>
      <c r="BL1748" s="687"/>
      <c r="BM1748" s="806"/>
      <c r="BN1748" s="807"/>
      <c r="BO1748" s="808"/>
      <c r="BP1748" s="809"/>
      <c r="BQ1748" s="810"/>
    </row>
    <row r="1749" spans="1:69">
      <c r="A1749" s="20">
        <v>0</v>
      </c>
      <c r="B1749" s="20">
        <v>1</v>
      </c>
      <c r="C1749" s="2" t="s">
        <v>68</v>
      </c>
      <c r="D1749" s="22" t="s">
        <v>27905</v>
      </c>
      <c r="E1749" s="21" t="s">
        <v>27906</v>
      </c>
      <c r="F1749" s="23">
        <v>1845</v>
      </c>
      <c r="G1749" s="24">
        <v>22140</v>
      </c>
      <c r="H1749" s="25"/>
      <c r="I1749" s="26">
        <v>45660</v>
      </c>
      <c r="J1749" s="27" t="s">
        <v>1226</v>
      </c>
      <c r="K1749" s="28">
        <v>3</v>
      </c>
      <c r="L1749" s="26">
        <v>45650</v>
      </c>
      <c r="M1749" s="29" t="s">
        <v>136</v>
      </c>
      <c r="N1749" s="30" t="s">
        <v>73</v>
      </c>
      <c r="O1749" s="31" t="s">
        <v>52</v>
      </c>
      <c r="P1749" s="21" t="s">
        <v>74</v>
      </c>
      <c r="Q1749" s="66" t="s">
        <v>54</v>
      </c>
      <c r="R1749" s="34" t="s">
        <v>55</v>
      </c>
      <c r="S1749" s="35" t="s">
        <v>27918</v>
      </c>
      <c r="T1749" s="36"/>
      <c r="U1749" s="37" t="s">
        <v>27905</v>
      </c>
      <c r="V1749" s="38" t="s">
        <v>34144</v>
      </c>
      <c r="W1749" s="39" t="s">
        <v>34145</v>
      </c>
      <c r="X1749" s="40">
        <v>1845</v>
      </c>
      <c r="Y1749" s="41">
        <v>23164.63</v>
      </c>
      <c r="Z1749" s="37" t="s">
        <v>34120</v>
      </c>
      <c r="BH1749" s="825"/>
      <c r="BI1749" s="86"/>
      <c r="BJ1749" s="804"/>
      <c r="BK1749" s="805"/>
      <c r="BL1749" s="687"/>
      <c r="BM1749" s="806"/>
      <c r="BN1749" s="807"/>
      <c r="BO1749" s="85"/>
      <c r="BP1749" s="809"/>
      <c r="BQ1749" s="810"/>
    </row>
    <row r="1750" spans="1:69">
      <c r="A1750" s="20">
        <v>1</v>
      </c>
      <c r="B1750" s="20">
        <v>7</v>
      </c>
      <c r="C1750" s="2" t="s">
        <v>78</v>
      </c>
      <c r="D1750" s="3" t="s">
        <v>28453</v>
      </c>
      <c r="E1750" s="2" t="s">
        <v>28454</v>
      </c>
      <c r="F1750" s="4">
        <v>1958</v>
      </c>
      <c r="G1750" s="5">
        <v>23496</v>
      </c>
      <c r="H1750" s="6"/>
      <c r="I1750" s="26">
        <v>45660</v>
      </c>
      <c r="J1750" s="27" t="s">
        <v>1232</v>
      </c>
      <c r="K1750" s="9">
        <v>4</v>
      </c>
      <c r="L1750" s="7">
        <v>45659</v>
      </c>
      <c r="M1750" s="10" t="s">
        <v>176</v>
      </c>
      <c r="N1750" s="11" t="s">
        <v>28385</v>
      </c>
      <c r="O1750" s="12" t="s">
        <v>52</v>
      </c>
      <c r="P1750" s="8" t="s">
        <v>74</v>
      </c>
      <c r="Q1750" s="49" t="s">
        <v>33199</v>
      </c>
      <c r="R1750" s="13" t="s">
        <v>55</v>
      </c>
      <c r="S1750" s="14" t="s">
        <v>28460</v>
      </c>
      <c r="T1750" s="15"/>
      <c r="U1750" s="708" t="s">
        <v>28453</v>
      </c>
      <c r="V1750" s="708" t="s">
        <v>3535</v>
      </c>
      <c r="W1750" s="708" t="s">
        <v>28553</v>
      </c>
      <c r="X1750" s="45">
        <v>1958</v>
      </c>
      <c r="Y1750" s="46">
        <v>24525.14</v>
      </c>
      <c r="Z1750" s="37" t="s">
        <v>28551</v>
      </c>
      <c r="BH1750" s="825"/>
      <c r="BI1750" s="232"/>
      <c r="BJ1750" s="796"/>
      <c r="BK1750" s="797"/>
      <c r="BL1750" s="687"/>
      <c r="BM1750" s="799"/>
      <c r="BN1750" s="800"/>
      <c r="BO1750" s="801"/>
      <c r="BP1750" s="802"/>
      <c r="BQ1750" s="803"/>
    </row>
    <row r="1751" spans="1:69">
      <c r="A1751" s="108">
        <v>2</v>
      </c>
      <c r="B1751" s="20">
        <v>4</v>
      </c>
      <c r="C1751" s="21" t="s">
        <v>510</v>
      </c>
      <c r="D1751" s="22" t="s">
        <v>28166</v>
      </c>
      <c r="E1751" s="21" t="s">
        <v>28167</v>
      </c>
      <c r="F1751" s="23">
        <v>1958</v>
      </c>
      <c r="G1751" s="24">
        <v>23496</v>
      </c>
      <c r="H1751" s="25" t="s">
        <v>51</v>
      </c>
      <c r="I1751" s="26">
        <v>45660</v>
      </c>
      <c r="J1751" s="76" t="s">
        <v>2618</v>
      </c>
      <c r="K1751" s="28">
        <v>2</v>
      </c>
      <c r="L1751" s="26">
        <v>45657</v>
      </c>
      <c r="M1751" s="29" t="s">
        <v>176</v>
      </c>
      <c r="N1751" s="30" t="s">
        <v>177</v>
      </c>
      <c r="O1751" s="31" t="s">
        <v>52</v>
      </c>
      <c r="P1751" s="32" t="s">
        <v>74</v>
      </c>
      <c r="Q1751" s="66" t="s">
        <v>30276</v>
      </c>
      <c r="R1751" s="34" t="s">
        <v>55</v>
      </c>
      <c r="S1751" s="35" t="s">
        <v>28179</v>
      </c>
      <c r="T1751" s="36"/>
      <c r="U1751" s="37" t="s">
        <v>28166</v>
      </c>
      <c r="V1751" s="38" t="s">
        <v>3535</v>
      </c>
      <c r="W1751" s="37" t="s">
        <v>28554</v>
      </c>
      <c r="X1751" s="42">
        <v>1958</v>
      </c>
      <c r="Y1751" s="41">
        <v>24486.79</v>
      </c>
      <c r="Z1751" s="37" t="s">
        <v>34142</v>
      </c>
      <c r="BH1751" s="85"/>
      <c r="BI1751" s="86"/>
      <c r="BJ1751" s="804"/>
      <c r="BK1751" s="805"/>
      <c r="BL1751" s="687"/>
      <c r="BM1751" s="806"/>
      <c r="BN1751" s="807"/>
      <c r="BO1751" s="808"/>
      <c r="BP1751" s="809"/>
      <c r="BQ1751" s="810"/>
    </row>
    <row r="1752" spans="1:69">
      <c r="A1752" s="20">
        <v>3</v>
      </c>
      <c r="B1752" s="20">
        <v>1</v>
      </c>
      <c r="C1752" s="21" t="s">
        <v>78</v>
      </c>
      <c r="D1752" s="22" t="s">
        <v>28345</v>
      </c>
      <c r="E1752" s="21" t="s">
        <v>28346</v>
      </c>
      <c r="F1752" s="23">
        <v>1958</v>
      </c>
      <c r="G1752" s="24">
        <v>23496</v>
      </c>
      <c r="H1752" s="25"/>
      <c r="I1752" s="26">
        <v>45663</v>
      </c>
      <c r="J1752" s="27">
        <v>36</v>
      </c>
      <c r="K1752" s="9">
        <v>3</v>
      </c>
      <c r="L1752" s="26">
        <v>45653</v>
      </c>
      <c r="M1752" s="29" t="s">
        <v>176</v>
      </c>
      <c r="N1752" s="30" t="s">
        <v>28385</v>
      </c>
      <c r="O1752" s="31" t="s">
        <v>52</v>
      </c>
      <c r="P1752" s="32" t="s">
        <v>74</v>
      </c>
      <c r="Q1752" s="66" t="s">
        <v>30276</v>
      </c>
      <c r="R1752" s="34" t="s">
        <v>55</v>
      </c>
      <c r="S1752" s="35" t="s">
        <v>28386</v>
      </c>
      <c r="T1752" s="36"/>
      <c r="U1752" s="37" t="s">
        <v>28345</v>
      </c>
      <c r="V1752" s="742" t="s">
        <v>28515</v>
      </c>
      <c r="W1752" s="743" t="s">
        <v>28832</v>
      </c>
      <c r="X1752" s="139">
        <v>1958</v>
      </c>
      <c r="Y1752" s="46">
        <v>24525.14</v>
      </c>
      <c r="Z1752" s="37" t="s">
        <v>28666</v>
      </c>
      <c r="BH1752" s="85"/>
      <c r="BI1752" s="86"/>
      <c r="BJ1752" s="804"/>
      <c r="BK1752" s="805"/>
      <c r="BL1752" s="687"/>
      <c r="BM1752" s="806"/>
      <c r="BN1752" s="807"/>
      <c r="BO1752" s="808"/>
      <c r="BP1752" s="809"/>
      <c r="BQ1752" s="810"/>
    </row>
    <row r="1753" spans="1:69">
      <c r="A1753" s="20">
        <v>3</v>
      </c>
      <c r="B1753" s="20">
        <v>2</v>
      </c>
      <c r="C1753" s="21" t="s">
        <v>68</v>
      </c>
      <c r="D1753" s="3" t="s">
        <v>28347</v>
      </c>
      <c r="E1753" s="2" t="s">
        <v>28348</v>
      </c>
      <c r="F1753" s="4">
        <v>2300</v>
      </c>
      <c r="G1753" s="5">
        <v>23000</v>
      </c>
      <c r="H1753" s="6"/>
      <c r="I1753" s="7">
        <v>45663</v>
      </c>
      <c r="J1753" s="27" t="s">
        <v>2670</v>
      </c>
      <c r="K1753" s="9">
        <v>4</v>
      </c>
      <c r="L1753" s="7">
        <v>45655</v>
      </c>
      <c r="M1753" s="10"/>
      <c r="N1753" s="11" t="s">
        <v>120</v>
      </c>
      <c r="O1753" s="31" t="s">
        <v>52</v>
      </c>
      <c r="P1753" s="21" t="s">
        <v>121</v>
      </c>
      <c r="Q1753" s="49" t="s">
        <v>84</v>
      </c>
      <c r="R1753" s="34" t="s">
        <v>164</v>
      </c>
      <c r="S1753" s="14" t="s">
        <v>28387</v>
      </c>
      <c r="T1753" s="15"/>
      <c r="U1753" s="708" t="s">
        <v>28347</v>
      </c>
      <c r="V1753" s="708" t="s">
        <v>3194</v>
      </c>
      <c r="W1753" s="708" t="s">
        <v>28833</v>
      </c>
      <c r="X1753" s="139">
        <v>2300</v>
      </c>
      <c r="Y1753" s="46">
        <v>23805</v>
      </c>
      <c r="Z1753" s="708" t="s">
        <v>34142</v>
      </c>
      <c r="BH1753" s="85"/>
      <c r="BI1753" s="232"/>
      <c r="BJ1753" s="796"/>
      <c r="BK1753" s="797"/>
      <c r="BL1753" s="688"/>
      <c r="BM1753" s="799"/>
      <c r="BN1753" s="807"/>
      <c r="BO1753" s="85"/>
      <c r="BP1753" s="802"/>
      <c r="BQ1753" s="810"/>
    </row>
    <row r="1754" spans="1:69">
      <c r="A1754" s="20">
        <v>3</v>
      </c>
      <c r="B1754" s="20">
        <v>4</v>
      </c>
      <c r="C1754" s="21" t="s">
        <v>48</v>
      </c>
      <c r="D1754" s="22" t="s">
        <v>28534</v>
      </c>
      <c r="E1754" s="21" t="s">
        <v>28535</v>
      </c>
      <c r="F1754" s="23">
        <v>1985</v>
      </c>
      <c r="G1754" s="24">
        <v>23820</v>
      </c>
      <c r="H1754" s="25" t="s">
        <v>168</v>
      </c>
      <c r="I1754" s="26">
        <v>45663</v>
      </c>
      <c r="J1754" s="27">
        <v>79</v>
      </c>
      <c r="K1754" s="28">
        <v>2</v>
      </c>
      <c r="L1754" s="26">
        <v>45661</v>
      </c>
      <c r="M1754" s="44"/>
      <c r="N1754" s="30" t="s">
        <v>185</v>
      </c>
      <c r="O1754" s="31" t="s">
        <v>52</v>
      </c>
      <c r="P1754" s="30" t="s">
        <v>186</v>
      </c>
      <c r="Q1754" s="66" t="s">
        <v>54</v>
      </c>
      <c r="R1754" s="34" t="s">
        <v>55</v>
      </c>
      <c r="S1754" s="35" t="s">
        <v>28556</v>
      </c>
      <c r="T1754" s="36"/>
      <c r="U1754" s="37" t="s">
        <v>28534</v>
      </c>
      <c r="V1754" s="38" t="s">
        <v>28515</v>
      </c>
      <c r="W1754" s="37" t="s">
        <v>28834</v>
      </c>
      <c r="X1754" s="42">
        <v>1985</v>
      </c>
      <c r="Y1754" s="41">
        <v>24796.62</v>
      </c>
      <c r="Z1754" s="37" t="s">
        <v>34146</v>
      </c>
      <c r="BH1754" s="85"/>
      <c r="BI1754" s="86"/>
      <c r="BJ1754" s="804"/>
      <c r="BK1754" s="805"/>
      <c r="BL1754" s="687"/>
      <c r="BM1754" s="806"/>
      <c r="BN1754" s="807"/>
      <c r="BO1754" s="806"/>
      <c r="BP1754" s="809"/>
      <c r="BQ1754" s="810"/>
    </row>
    <row r="1755" spans="1:69">
      <c r="A1755" s="20">
        <v>4</v>
      </c>
      <c r="B1755" s="20">
        <v>1</v>
      </c>
      <c r="C1755" s="21" t="s">
        <v>30304</v>
      </c>
      <c r="D1755" s="22" t="s">
        <v>28530</v>
      </c>
      <c r="E1755" s="21" t="s">
        <v>28531</v>
      </c>
      <c r="F1755" s="23">
        <v>1950</v>
      </c>
      <c r="G1755" s="24">
        <v>23400</v>
      </c>
      <c r="H1755" s="25"/>
      <c r="I1755" s="7">
        <v>45664</v>
      </c>
      <c r="J1755" s="27" t="s">
        <v>1236</v>
      </c>
      <c r="K1755" s="28">
        <v>1</v>
      </c>
      <c r="L1755" s="26">
        <v>45660</v>
      </c>
      <c r="M1755" s="29"/>
      <c r="N1755" s="30" t="s">
        <v>2515</v>
      </c>
      <c r="O1755" s="31" t="s">
        <v>52</v>
      </c>
      <c r="P1755" s="32" t="s">
        <v>3956</v>
      </c>
      <c r="Q1755" s="33" t="s">
        <v>33199</v>
      </c>
      <c r="R1755" s="34" t="s">
        <v>64</v>
      </c>
      <c r="S1755" s="35" t="s">
        <v>28555</v>
      </c>
      <c r="T1755" s="36"/>
      <c r="U1755" s="37" t="s">
        <v>28530</v>
      </c>
      <c r="V1755" s="742" t="s">
        <v>15166</v>
      </c>
      <c r="W1755" s="743" t="s">
        <v>28835</v>
      </c>
      <c r="X1755" s="139">
        <v>1950</v>
      </c>
      <c r="Y1755" s="46">
        <v>24765</v>
      </c>
      <c r="Z1755" s="708" t="s">
        <v>34147</v>
      </c>
      <c r="BH1755" s="85"/>
      <c r="BI1755" s="86"/>
      <c r="BJ1755" s="804"/>
      <c r="BK1755" s="805"/>
      <c r="BL1755" s="688"/>
      <c r="BM1755" s="806"/>
      <c r="BN1755" s="807"/>
      <c r="BO1755" s="808"/>
      <c r="BP1755" s="809"/>
      <c r="BQ1755" s="810"/>
    </row>
    <row r="1756" spans="1:69">
      <c r="A1756" s="20">
        <v>4</v>
      </c>
      <c r="B1756" s="20">
        <v>2</v>
      </c>
      <c r="C1756" s="21" t="s">
        <v>68</v>
      </c>
      <c r="D1756" s="22" t="s">
        <v>28457</v>
      </c>
      <c r="E1756" s="21" t="s">
        <v>28458</v>
      </c>
      <c r="F1756" s="23">
        <v>1841</v>
      </c>
      <c r="G1756" s="24">
        <v>22092</v>
      </c>
      <c r="H1756" s="25"/>
      <c r="I1756" s="26">
        <v>45664</v>
      </c>
      <c r="J1756" s="27" t="s">
        <v>1331</v>
      </c>
      <c r="K1756" s="28">
        <v>2</v>
      </c>
      <c r="L1756" s="26">
        <v>45661</v>
      </c>
      <c r="M1756" s="29" t="s">
        <v>136</v>
      </c>
      <c r="N1756" s="30" t="s">
        <v>73</v>
      </c>
      <c r="O1756" s="31" t="s">
        <v>52</v>
      </c>
      <c r="P1756" s="32" t="s">
        <v>74</v>
      </c>
      <c r="Q1756" s="66" t="s">
        <v>54</v>
      </c>
      <c r="R1756" s="34" t="s">
        <v>55</v>
      </c>
      <c r="S1756" s="35" t="s">
        <v>28466</v>
      </c>
      <c r="T1756" s="36"/>
      <c r="U1756" s="37" t="s">
        <v>28457</v>
      </c>
      <c r="V1756" s="37" t="s">
        <v>3231</v>
      </c>
      <c r="W1756" s="37" t="s">
        <v>28836</v>
      </c>
      <c r="X1756" s="40">
        <v>1841</v>
      </c>
      <c r="Y1756" s="41">
        <v>23114.74</v>
      </c>
      <c r="Z1756" s="37" t="s">
        <v>34148</v>
      </c>
      <c r="BH1756" s="85"/>
      <c r="BI1756" s="86"/>
      <c r="BJ1756" s="804"/>
      <c r="BK1756" s="805"/>
      <c r="BL1756" s="687"/>
      <c r="BM1756" s="806"/>
      <c r="BN1756" s="807"/>
      <c r="BO1756" s="808"/>
      <c r="BP1756" s="809"/>
      <c r="BQ1756" s="810"/>
    </row>
    <row r="1757" spans="1:69">
      <c r="A1757" s="20">
        <v>5</v>
      </c>
      <c r="B1757" s="20">
        <v>1</v>
      </c>
      <c r="C1757" s="21" t="s">
        <v>68</v>
      </c>
      <c r="D1757" s="22" t="s">
        <v>28604</v>
      </c>
      <c r="E1757" s="21" t="s">
        <v>28605</v>
      </c>
      <c r="F1757" s="23">
        <v>1960</v>
      </c>
      <c r="G1757" s="24">
        <v>23520</v>
      </c>
      <c r="H1757" s="25"/>
      <c r="I1757" s="26">
        <v>45665</v>
      </c>
      <c r="J1757" s="27">
        <v>90</v>
      </c>
      <c r="K1757" s="28">
        <v>3</v>
      </c>
      <c r="L1757" s="26">
        <v>45653</v>
      </c>
      <c r="M1757" s="29"/>
      <c r="N1757" s="30" t="s">
        <v>95</v>
      </c>
      <c r="O1757" s="31" t="s">
        <v>52</v>
      </c>
      <c r="P1757" s="32" t="s">
        <v>83</v>
      </c>
      <c r="Q1757" s="66" t="s">
        <v>33229</v>
      </c>
      <c r="R1757" s="34" t="s">
        <v>55</v>
      </c>
      <c r="S1757" s="35" t="s">
        <v>28837</v>
      </c>
      <c r="T1757" s="36"/>
      <c r="U1757" s="37" t="s">
        <v>28604</v>
      </c>
      <c r="V1757" s="38" t="s">
        <v>3083</v>
      </c>
      <c r="W1757" s="39" t="s">
        <v>28838</v>
      </c>
      <c r="X1757" s="40">
        <v>1960</v>
      </c>
      <c r="Y1757" s="41">
        <v>24500</v>
      </c>
      <c r="Z1757" s="37" t="s">
        <v>28546</v>
      </c>
      <c r="BH1757" s="85"/>
      <c r="BI1757" s="86"/>
      <c r="BJ1757" s="804"/>
      <c r="BK1757" s="805"/>
      <c r="BL1757" s="687"/>
      <c r="BM1757" s="806"/>
      <c r="BN1757" s="807"/>
      <c r="BO1757" s="808"/>
      <c r="BP1757" s="809"/>
      <c r="BQ1757" s="810"/>
    </row>
    <row r="1758" spans="1:69">
      <c r="A1758" s="20">
        <v>5</v>
      </c>
      <c r="B1758" s="20">
        <v>2</v>
      </c>
      <c r="C1758" s="21" t="s">
        <v>68</v>
      </c>
      <c r="D1758" s="22" t="s">
        <v>28602</v>
      </c>
      <c r="E1758" s="21" t="s">
        <v>28603</v>
      </c>
      <c r="F1758" s="23">
        <v>1960</v>
      </c>
      <c r="G1758" s="24">
        <v>23520</v>
      </c>
      <c r="H1758" s="25"/>
      <c r="I1758" s="26">
        <v>45665</v>
      </c>
      <c r="J1758" s="27" t="s">
        <v>2686</v>
      </c>
      <c r="K1758" s="28">
        <v>4</v>
      </c>
      <c r="L1758" s="26">
        <v>45659</v>
      </c>
      <c r="M1758" s="29"/>
      <c r="N1758" s="30" t="s">
        <v>95</v>
      </c>
      <c r="O1758" s="31" t="s">
        <v>52</v>
      </c>
      <c r="P1758" s="32" t="s">
        <v>83</v>
      </c>
      <c r="Q1758" s="66" t="s">
        <v>33229</v>
      </c>
      <c r="R1758" s="34" t="s">
        <v>55</v>
      </c>
      <c r="S1758" s="35" t="s">
        <v>28839</v>
      </c>
      <c r="T1758" s="36"/>
      <c r="U1758" s="37" t="s">
        <v>28602</v>
      </c>
      <c r="V1758" s="37" t="s">
        <v>28662</v>
      </c>
      <c r="W1758" s="37" t="s">
        <v>28840</v>
      </c>
      <c r="X1758" s="40">
        <v>1960</v>
      </c>
      <c r="Y1758" s="41">
        <v>24500</v>
      </c>
      <c r="Z1758" s="37" t="s">
        <v>28551</v>
      </c>
      <c r="BH1758" s="85"/>
      <c r="BI1758" s="86"/>
      <c r="BJ1758" s="804"/>
      <c r="BK1758" s="805"/>
      <c r="BL1758" s="687"/>
      <c r="BM1758" s="806"/>
      <c r="BN1758" s="807"/>
      <c r="BO1758" s="808"/>
      <c r="BP1758" s="809"/>
      <c r="BQ1758" s="810"/>
    </row>
    <row r="1759" spans="1:69" ht="45">
      <c r="A1759" s="20">
        <v>0</v>
      </c>
      <c r="B1759" s="20">
        <v>1</v>
      </c>
      <c r="C1759" s="21" t="s">
        <v>34149</v>
      </c>
      <c r="D1759" s="22" t="s">
        <v>28715</v>
      </c>
      <c r="E1759" s="21" t="s">
        <v>28678</v>
      </c>
      <c r="F1759" s="23">
        <v>1804</v>
      </c>
      <c r="G1759" s="24">
        <v>18040</v>
      </c>
      <c r="H1759" s="25"/>
      <c r="I1759" s="26">
        <v>45666</v>
      </c>
      <c r="J1759" s="76" t="s">
        <v>34150</v>
      </c>
      <c r="K1759" s="28" t="s">
        <v>34151</v>
      </c>
      <c r="L1759" s="26">
        <v>45641</v>
      </c>
      <c r="M1759" s="29"/>
      <c r="N1759" s="30" t="s">
        <v>34152</v>
      </c>
      <c r="O1759" s="31" t="s">
        <v>52</v>
      </c>
      <c r="P1759" s="32" t="s">
        <v>34153</v>
      </c>
      <c r="Q1759" s="66" t="s">
        <v>34154</v>
      </c>
      <c r="R1759" s="34" t="s">
        <v>64</v>
      </c>
      <c r="S1759" s="35" t="s">
        <v>30442</v>
      </c>
      <c r="T1759" s="36"/>
      <c r="U1759" s="37" t="s">
        <v>28676</v>
      </c>
      <c r="V1759" s="38" t="s">
        <v>28841</v>
      </c>
      <c r="W1759" s="39" t="s">
        <v>28842</v>
      </c>
      <c r="X1759" s="40">
        <v>1804</v>
      </c>
      <c r="Y1759" s="41">
        <v>19654.580000000002</v>
      </c>
      <c r="Z1759" s="37" t="s">
        <v>34155</v>
      </c>
      <c r="BH1759" s="85"/>
      <c r="BI1759" s="86"/>
      <c r="BJ1759" s="804"/>
      <c r="BK1759" s="805"/>
      <c r="BL1759" s="687"/>
      <c r="BM1759" s="806"/>
      <c r="BN1759" s="807"/>
      <c r="BO1759" s="808"/>
      <c r="BP1759" s="809"/>
      <c r="BQ1759" s="810"/>
    </row>
    <row r="1760" spans="1:69">
      <c r="A1760" s="20">
        <v>0</v>
      </c>
      <c r="B1760" s="20">
        <v>33</v>
      </c>
      <c r="C1760" s="21" t="s">
        <v>48</v>
      </c>
      <c r="D1760" s="22" t="s">
        <v>28683</v>
      </c>
      <c r="E1760" s="21" t="s">
        <v>28684</v>
      </c>
      <c r="F1760" s="23">
        <v>1980</v>
      </c>
      <c r="G1760" s="24">
        <v>23760</v>
      </c>
      <c r="H1760" s="25" t="s">
        <v>51</v>
      </c>
      <c r="I1760" s="26">
        <v>45666</v>
      </c>
      <c r="J1760" s="27" t="s">
        <v>31408</v>
      </c>
      <c r="K1760" s="28">
        <v>4</v>
      </c>
      <c r="L1760" s="26">
        <v>45661</v>
      </c>
      <c r="M1760" s="29"/>
      <c r="N1760" s="30" t="s">
        <v>169</v>
      </c>
      <c r="O1760" s="31" t="s">
        <v>52</v>
      </c>
      <c r="P1760" s="32" t="s">
        <v>53</v>
      </c>
      <c r="Q1760" s="33" t="s">
        <v>54</v>
      </c>
      <c r="R1760" s="34" t="s">
        <v>55</v>
      </c>
      <c r="S1760" s="35" t="s">
        <v>28843</v>
      </c>
      <c r="T1760" s="36"/>
      <c r="U1760" s="37" t="s">
        <v>28683</v>
      </c>
      <c r="V1760" s="38" t="s">
        <v>28515</v>
      </c>
      <c r="W1760" s="39" t="s">
        <v>28844</v>
      </c>
      <c r="X1760" s="40">
        <v>1980</v>
      </c>
      <c r="Y1760" s="41">
        <v>24948</v>
      </c>
      <c r="Z1760" s="37" t="s">
        <v>34146</v>
      </c>
      <c r="BH1760" s="85"/>
      <c r="BI1760" s="86"/>
      <c r="BJ1760" s="804"/>
      <c r="BK1760" s="805"/>
      <c r="BL1760" s="687"/>
      <c r="BM1760" s="806"/>
      <c r="BN1760" s="807"/>
      <c r="BO1760" s="808"/>
      <c r="BP1760" s="809"/>
      <c r="BQ1760" s="810"/>
    </row>
    <row r="1761" spans="1:69">
      <c r="A1761" s="20">
        <v>0</v>
      </c>
      <c r="B1761" s="20">
        <v>2</v>
      </c>
      <c r="C1761" s="21" t="s">
        <v>78</v>
      </c>
      <c r="D1761" s="22" t="s">
        <v>28638</v>
      </c>
      <c r="E1761" s="21" t="s">
        <v>28639</v>
      </c>
      <c r="F1761" s="23">
        <v>1960</v>
      </c>
      <c r="G1761" s="24">
        <v>23520</v>
      </c>
      <c r="H1761" s="25"/>
      <c r="I1761" s="26">
        <v>45666</v>
      </c>
      <c r="J1761" s="27" t="s">
        <v>1367</v>
      </c>
      <c r="K1761" s="9">
        <v>3</v>
      </c>
      <c r="L1761" s="26">
        <v>45662</v>
      </c>
      <c r="M1761" s="29"/>
      <c r="N1761" s="30" t="s">
        <v>82</v>
      </c>
      <c r="O1761" s="31" t="s">
        <v>52</v>
      </c>
      <c r="P1761" s="32" t="s">
        <v>83</v>
      </c>
      <c r="Q1761" s="66" t="s">
        <v>84</v>
      </c>
      <c r="R1761" s="34" t="s">
        <v>55</v>
      </c>
      <c r="S1761" s="35" t="s">
        <v>28845</v>
      </c>
      <c r="T1761" s="36"/>
      <c r="U1761" s="37" t="s">
        <v>28638</v>
      </c>
      <c r="V1761" s="742" t="s">
        <v>3231</v>
      </c>
      <c r="W1761" s="743" t="s">
        <v>28846</v>
      </c>
      <c r="X1761" s="40">
        <v>1960</v>
      </c>
      <c r="Y1761" s="41">
        <v>24500</v>
      </c>
      <c r="Z1761" s="37" t="s">
        <v>34148</v>
      </c>
      <c r="BH1761" s="85"/>
      <c r="BI1761" s="86"/>
      <c r="BJ1761" s="804"/>
      <c r="BK1761" s="805"/>
      <c r="BL1761" s="687"/>
      <c r="BM1761" s="806"/>
      <c r="BN1761" s="807"/>
      <c r="BO1761" s="808"/>
      <c r="BP1761" s="809"/>
      <c r="BQ1761" s="810"/>
    </row>
    <row r="1762" spans="1:69">
      <c r="A1762" s="20">
        <v>0</v>
      </c>
      <c r="B1762" s="20">
        <v>1</v>
      </c>
      <c r="C1762" s="21" t="s">
        <v>28847</v>
      </c>
      <c r="D1762" s="22" t="s">
        <v>28616</v>
      </c>
      <c r="E1762" s="21" t="s">
        <v>28617</v>
      </c>
      <c r="F1762" s="23">
        <v>1916</v>
      </c>
      <c r="G1762" s="24">
        <v>22992</v>
      </c>
      <c r="H1762" s="25"/>
      <c r="I1762" s="26">
        <v>45667</v>
      </c>
      <c r="J1762" s="27">
        <v>22</v>
      </c>
      <c r="K1762" s="28">
        <v>2</v>
      </c>
      <c r="L1762" s="26">
        <v>45663</v>
      </c>
      <c r="M1762" s="29"/>
      <c r="N1762" s="30" t="s">
        <v>1149</v>
      </c>
      <c r="O1762" s="31" t="s">
        <v>52</v>
      </c>
      <c r="P1762" s="32" t="s">
        <v>1150</v>
      </c>
      <c r="Q1762" s="66" t="s">
        <v>54</v>
      </c>
      <c r="R1762" s="34" t="s">
        <v>55</v>
      </c>
      <c r="S1762" s="35" t="s">
        <v>28848</v>
      </c>
      <c r="T1762" s="36"/>
      <c r="U1762" s="37" t="s">
        <v>28616</v>
      </c>
      <c r="V1762" s="38" t="s">
        <v>28849</v>
      </c>
      <c r="W1762" s="39" t="s">
        <v>28850</v>
      </c>
      <c r="X1762" s="40">
        <v>1916</v>
      </c>
      <c r="Y1762" s="41">
        <v>24187.58</v>
      </c>
      <c r="Z1762" s="37" t="s">
        <v>28714</v>
      </c>
      <c r="BH1762" s="85"/>
      <c r="BI1762" s="86"/>
      <c r="BJ1762" s="804"/>
      <c r="BK1762" s="805"/>
      <c r="BL1762" s="687"/>
      <c r="BM1762" s="806"/>
      <c r="BN1762" s="807"/>
      <c r="BO1762" s="808"/>
      <c r="BP1762" s="809"/>
      <c r="BQ1762" s="810"/>
    </row>
    <row r="1763" spans="1:69">
      <c r="A1763" s="20">
        <v>0</v>
      </c>
      <c r="B1763" s="20">
        <v>2</v>
      </c>
      <c r="C1763" s="21" t="s">
        <v>28847</v>
      </c>
      <c r="D1763" s="22" t="s">
        <v>28614</v>
      </c>
      <c r="E1763" s="21" t="s">
        <v>28615</v>
      </c>
      <c r="F1763" s="23">
        <v>1916</v>
      </c>
      <c r="G1763" s="24">
        <v>22992</v>
      </c>
      <c r="H1763" s="25"/>
      <c r="I1763" s="26">
        <v>45667</v>
      </c>
      <c r="J1763" s="27" t="s">
        <v>1343</v>
      </c>
      <c r="K1763" s="28">
        <v>3</v>
      </c>
      <c r="L1763" s="26">
        <v>45663</v>
      </c>
      <c r="M1763" s="29"/>
      <c r="N1763" s="30" t="s">
        <v>1149</v>
      </c>
      <c r="O1763" s="31" t="s">
        <v>52</v>
      </c>
      <c r="P1763" s="32" t="s">
        <v>1150</v>
      </c>
      <c r="Q1763" s="66" t="s">
        <v>54</v>
      </c>
      <c r="R1763" s="34" t="s">
        <v>55</v>
      </c>
      <c r="S1763" s="35" t="s">
        <v>28851</v>
      </c>
      <c r="T1763" s="36"/>
      <c r="U1763" s="37" t="s">
        <v>28614</v>
      </c>
      <c r="V1763" s="38" t="s">
        <v>28849</v>
      </c>
      <c r="W1763" s="39" t="s">
        <v>28852</v>
      </c>
      <c r="X1763" s="40">
        <v>1916</v>
      </c>
      <c r="Y1763" s="41">
        <v>24187.58</v>
      </c>
      <c r="Z1763" s="37" t="s">
        <v>34156</v>
      </c>
      <c r="BH1763" s="85"/>
      <c r="BI1763" s="86"/>
      <c r="BJ1763" s="804"/>
      <c r="BK1763" s="805"/>
      <c r="BL1763" s="687"/>
      <c r="BM1763" s="806"/>
      <c r="BN1763" s="807"/>
      <c r="BO1763" s="808"/>
      <c r="BP1763" s="809"/>
      <c r="BQ1763" s="810"/>
    </row>
    <row r="1764" spans="1:69" ht="78.75">
      <c r="A1764" s="20">
        <v>0</v>
      </c>
      <c r="B1764" s="20">
        <v>3</v>
      </c>
      <c r="C1764" s="21" t="s">
        <v>59</v>
      </c>
      <c r="D1764" s="22" t="s">
        <v>28729</v>
      </c>
      <c r="E1764" s="21" t="s">
        <v>28675</v>
      </c>
      <c r="F1764" s="23">
        <v>1952</v>
      </c>
      <c r="G1764" s="24">
        <v>23424</v>
      </c>
      <c r="H1764" s="25"/>
      <c r="I1764" s="26">
        <v>45667</v>
      </c>
      <c r="J1764" s="27" t="s">
        <v>30443</v>
      </c>
      <c r="K1764" s="9">
        <v>1</v>
      </c>
      <c r="L1764" s="26">
        <v>45664</v>
      </c>
      <c r="M1764" s="44"/>
      <c r="N1764" s="30" t="s">
        <v>34157</v>
      </c>
      <c r="O1764" s="31" t="s">
        <v>52</v>
      </c>
      <c r="P1764" s="32" t="s">
        <v>34158</v>
      </c>
      <c r="Q1764" s="33" t="s">
        <v>54</v>
      </c>
      <c r="R1764" s="34" t="s">
        <v>64</v>
      </c>
      <c r="S1764" s="35" t="s">
        <v>30444</v>
      </c>
      <c r="T1764" s="36"/>
      <c r="U1764" s="37" t="s">
        <v>28729</v>
      </c>
      <c r="V1764" s="38" t="s">
        <v>4062</v>
      </c>
      <c r="W1764" s="39" t="s">
        <v>28853</v>
      </c>
      <c r="X1764" s="40">
        <v>1952</v>
      </c>
      <c r="Y1764" s="41">
        <v>24904.7</v>
      </c>
      <c r="Z1764" s="37" t="s">
        <v>31529</v>
      </c>
      <c r="BH1764" s="85"/>
      <c r="BI1764" s="86"/>
      <c r="BJ1764" s="804"/>
      <c r="BK1764" s="805"/>
      <c r="BL1764" s="687"/>
      <c r="BM1764" s="806"/>
      <c r="BN1764" s="807"/>
      <c r="BO1764" s="808"/>
      <c r="BP1764" s="809"/>
      <c r="BQ1764" s="810"/>
    </row>
    <row r="1765" spans="1:69">
      <c r="A1765" s="20">
        <v>0</v>
      </c>
      <c r="B1765" s="20">
        <v>4</v>
      </c>
      <c r="C1765" s="21" t="s">
        <v>130</v>
      </c>
      <c r="D1765" s="22" t="s">
        <v>28599</v>
      </c>
      <c r="E1765" s="21" t="s">
        <v>28854</v>
      </c>
      <c r="F1765" s="23">
        <v>1960</v>
      </c>
      <c r="G1765" s="24">
        <v>23520</v>
      </c>
      <c r="H1765" s="25"/>
      <c r="I1765" s="26">
        <v>45667</v>
      </c>
      <c r="J1765" s="27" t="s">
        <v>1346</v>
      </c>
      <c r="K1765" s="28">
        <v>4</v>
      </c>
      <c r="L1765" s="26">
        <v>45664</v>
      </c>
      <c r="M1765" s="29"/>
      <c r="N1765" s="30" t="s">
        <v>82</v>
      </c>
      <c r="O1765" s="31" t="s">
        <v>52</v>
      </c>
      <c r="P1765" s="32" t="s">
        <v>83</v>
      </c>
      <c r="Q1765" s="66" t="s">
        <v>84</v>
      </c>
      <c r="R1765" s="34" t="s">
        <v>55</v>
      </c>
      <c r="S1765" s="35" t="s">
        <v>28855</v>
      </c>
      <c r="T1765" s="36"/>
      <c r="U1765" s="37" t="s">
        <v>28599</v>
      </c>
      <c r="V1765" s="38" t="s">
        <v>28849</v>
      </c>
      <c r="W1765" s="39" t="s">
        <v>28856</v>
      </c>
      <c r="X1765" s="40">
        <v>1960</v>
      </c>
      <c r="Y1765" s="41">
        <v>24500</v>
      </c>
      <c r="Z1765" s="37" t="s">
        <v>34159</v>
      </c>
      <c r="BH1765" s="85"/>
      <c r="BI1765" s="86"/>
      <c r="BJ1765" s="804"/>
      <c r="BK1765" s="805"/>
      <c r="BL1765" s="687"/>
      <c r="BM1765" s="806"/>
      <c r="BN1765" s="807"/>
      <c r="BO1765" s="808"/>
      <c r="BP1765" s="809"/>
      <c r="BQ1765" s="810"/>
    </row>
    <row r="1766" spans="1:69">
      <c r="A1766" s="20">
        <v>0</v>
      </c>
      <c r="B1766" s="20">
        <v>5</v>
      </c>
      <c r="C1766" s="21" t="s">
        <v>68</v>
      </c>
      <c r="D1766" s="3" t="s">
        <v>28649</v>
      </c>
      <c r="E1766" s="2" t="s">
        <v>28650</v>
      </c>
      <c r="F1766" s="4">
        <v>1917</v>
      </c>
      <c r="G1766" s="5">
        <v>23004</v>
      </c>
      <c r="H1766" s="6"/>
      <c r="I1766" s="7">
        <v>45667</v>
      </c>
      <c r="J1766" s="27">
        <v>37</v>
      </c>
      <c r="K1766" s="9">
        <v>2</v>
      </c>
      <c r="L1766" s="7">
        <v>45665</v>
      </c>
      <c r="M1766" s="10"/>
      <c r="N1766" s="11" t="s">
        <v>95</v>
      </c>
      <c r="O1766" s="31" t="s">
        <v>52</v>
      </c>
      <c r="P1766" s="21" t="s">
        <v>83</v>
      </c>
      <c r="Q1766" s="49" t="s">
        <v>84</v>
      </c>
      <c r="R1766" s="34" t="s">
        <v>55</v>
      </c>
      <c r="S1766" s="14" t="s">
        <v>28857</v>
      </c>
      <c r="T1766" s="15"/>
      <c r="U1766" s="708" t="s">
        <v>28649</v>
      </c>
      <c r="V1766" s="708" t="s">
        <v>28849</v>
      </c>
      <c r="W1766" s="708" t="s">
        <v>28858</v>
      </c>
      <c r="X1766" s="139">
        <v>1917</v>
      </c>
      <c r="Y1766" s="46">
        <v>23962.5</v>
      </c>
      <c r="Z1766" s="37" t="s">
        <v>28714</v>
      </c>
      <c r="BH1766" s="85"/>
      <c r="BI1766" s="232"/>
      <c r="BJ1766" s="796"/>
      <c r="BK1766" s="797"/>
      <c r="BL1766" s="688"/>
      <c r="BM1766" s="799"/>
      <c r="BN1766" s="807"/>
      <c r="BO1766" s="85"/>
      <c r="BP1766" s="802"/>
      <c r="BQ1766" s="810"/>
    </row>
    <row r="1767" spans="1:69">
      <c r="A1767" s="20">
        <v>0</v>
      </c>
      <c r="B1767" s="20">
        <v>27</v>
      </c>
      <c r="C1767" s="21" t="s">
        <v>28859</v>
      </c>
      <c r="D1767" s="3" t="s">
        <v>28759</v>
      </c>
      <c r="E1767" s="2" t="s">
        <v>28761</v>
      </c>
      <c r="F1767" s="4">
        <v>1980</v>
      </c>
      <c r="G1767" s="5">
        <v>23760</v>
      </c>
      <c r="H1767" s="6"/>
      <c r="I1767" s="7">
        <v>45671</v>
      </c>
      <c r="J1767" s="27" t="s">
        <v>1415</v>
      </c>
      <c r="K1767" s="9">
        <v>2</v>
      </c>
      <c r="L1767" s="7">
        <v>45670</v>
      </c>
      <c r="M1767" s="10"/>
      <c r="N1767" s="11" t="s">
        <v>169</v>
      </c>
      <c r="O1767" s="31" t="s">
        <v>52</v>
      </c>
      <c r="P1767" s="21" t="s">
        <v>53</v>
      </c>
      <c r="Q1767" s="49" t="s">
        <v>54</v>
      </c>
      <c r="R1767" s="34" t="s">
        <v>55</v>
      </c>
      <c r="S1767" s="14" t="s">
        <v>28860</v>
      </c>
      <c r="T1767" s="15"/>
      <c r="U1767" s="708" t="s">
        <v>28759</v>
      </c>
      <c r="V1767" s="708" t="s">
        <v>28783</v>
      </c>
      <c r="W1767" s="708" t="s">
        <v>28861</v>
      </c>
      <c r="X1767" s="139">
        <v>1980</v>
      </c>
      <c r="Y1767" s="46">
        <v>24948</v>
      </c>
      <c r="Z1767" s="37" t="s">
        <v>28808</v>
      </c>
      <c r="BH1767" s="85"/>
      <c r="BI1767" s="232"/>
      <c r="BJ1767" s="796"/>
      <c r="BK1767" s="797"/>
      <c r="BL1767" s="688"/>
      <c r="BM1767" s="799"/>
      <c r="BN1767" s="807"/>
      <c r="BO1767" s="85"/>
      <c r="BP1767" s="802"/>
      <c r="BQ1767" s="810"/>
    </row>
    <row r="1768" spans="1:69" ht="22.5">
      <c r="A1768" s="20">
        <v>0</v>
      </c>
      <c r="B1768" s="20">
        <v>21</v>
      </c>
      <c r="C1768" s="21" t="s">
        <v>34160</v>
      </c>
      <c r="D1768" s="2" t="s">
        <v>28203</v>
      </c>
      <c r="E1768" s="21" t="s">
        <v>28204</v>
      </c>
      <c r="F1768" s="23">
        <v>1985</v>
      </c>
      <c r="G1768" s="24">
        <v>23820</v>
      </c>
      <c r="H1768" s="25"/>
      <c r="I1768" s="26">
        <v>45671</v>
      </c>
      <c r="J1768" s="27" t="s">
        <v>3884</v>
      </c>
      <c r="K1768" s="28">
        <v>3</v>
      </c>
      <c r="L1768" s="26" t="s">
        <v>184</v>
      </c>
      <c r="M1768" s="29"/>
      <c r="N1768" s="30" t="s">
        <v>30445</v>
      </c>
      <c r="O1768" s="31" t="s">
        <v>52</v>
      </c>
      <c r="P1768" s="32" t="s">
        <v>186</v>
      </c>
      <c r="Q1768" s="66" t="s">
        <v>54</v>
      </c>
      <c r="R1768" s="34" t="s">
        <v>55</v>
      </c>
      <c r="S1768" s="35" t="s">
        <v>28285</v>
      </c>
      <c r="T1768" s="36"/>
      <c r="U1768" s="37" t="s">
        <v>28203</v>
      </c>
      <c r="V1768" s="708" t="s">
        <v>28767</v>
      </c>
      <c r="W1768" s="708" t="s">
        <v>28862</v>
      </c>
      <c r="X1768" s="139">
        <v>1985</v>
      </c>
      <c r="Y1768" s="46">
        <v>24796.62</v>
      </c>
      <c r="Z1768" s="37" t="s">
        <v>34161</v>
      </c>
      <c r="BH1768" s="85"/>
      <c r="BI1768" s="825"/>
      <c r="BJ1768" s="804"/>
      <c r="BK1768" s="805"/>
      <c r="BL1768" s="687"/>
      <c r="BM1768" s="806"/>
      <c r="BN1768" s="807"/>
      <c r="BO1768" s="808"/>
      <c r="BP1768" s="809"/>
      <c r="BQ1768" s="810"/>
    </row>
    <row r="1769" spans="1:69">
      <c r="A1769" s="20">
        <v>0</v>
      </c>
      <c r="B1769" s="20">
        <v>22</v>
      </c>
      <c r="C1769" s="21" t="s">
        <v>34160</v>
      </c>
      <c r="D1769" s="22" t="s">
        <v>28201</v>
      </c>
      <c r="E1769" s="21" t="s">
        <v>28202</v>
      </c>
      <c r="F1769" s="23">
        <v>1980</v>
      </c>
      <c r="G1769" s="24">
        <v>23760</v>
      </c>
      <c r="H1769" s="25"/>
      <c r="I1769" s="26">
        <v>45671</v>
      </c>
      <c r="J1769" s="27">
        <v>46</v>
      </c>
      <c r="K1769" s="28">
        <v>4</v>
      </c>
      <c r="L1769" s="26" t="s">
        <v>184</v>
      </c>
      <c r="M1769" s="29"/>
      <c r="N1769" s="30" t="s">
        <v>169</v>
      </c>
      <c r="O1769" s="31" t="s">
        <v>52</v>
      </c>
      <c r="P1769" s="32" t="s">
        <v>53</v>
      </c>
      <c r="Q1769" s="66" t="s">
        <v>54</v>
      </c>
      <c r="R1769" s="34" t="s">
        <v>55</v>
      </c>
      <c r="S1769" s="35" t="s">
        <v>28286</v>
      </c>
      <c r="T1769" s="36"/>
      <c r="U1769" s="37" t="s">
        <v>28201</v>
      </c>
      <c r="V1769" s="708" t="s">
        <v>3104</v>
      </c>
      <c r="W1769" s="708" t="s">
        <v>28863</v>
      </c>
      <c r="X1769" s="139">
        <v>1980</v>
      </c>
      <c r="Y1769" s="46">
        <v>24948</v>
      </c>
      <c r="Z1769" s="37" t="s">
        <v>34162</v>
      </c>
      <c r="BH1769" s="85"/>
      <c r="BI1769" s="86"/>
      <c r="BJ1769" s="804"/>
      <c r="BK1769" s="805"/>
      <c r="BL1769" s="687"/>
      <c r="BM1769" s="806"/>
      <c r="BN1769" s="807"/>
      <c r="BO1769" s="808"/>
      <c r="BP1769" s="809"/>
      <c r="BQ1769" s="810"/>
    </row>
    <row r="1770" spans="1:69">
      <c r="A1770" s="20">
        <v>1</v>
      </c>
      <c r="B1770" s="20">
        <v>5</v>
      </c>
      <c r="C1770" s="21" t="s">
        <v>103</v>
      </c>
      <c r="D1770" s="22" t="s">
        <v>28135</v>
      </c>
      <c r="E1770" s="21" t="s">
        <v>28136</v>
      </c>
      <c r="F1770" s="23">
        <v>1960</v>
      </c>
      <c r="G1770" s="24">
        <v>23520</v>
      </c>
      <c r="H1770" s="25"/>
      <c r="I1770" s="26">
        <v>45671</v>
      </c>
      <c r="J1770" s="27">
        <v>75</v>
      </c>
      <c r="K1770" s="28">
        <v>2</v>
      </c>
      <c r="L1770" s="26">
        <v>45666</v>
      </c>
      <c r="M1770" s="29"/>
      <c r="N1770" s="30" t="s">
        <v>95</v>
      </c>
      <c r="O1770" s="31" t="s">
        <v>52</v>
      </c>
      <c r="P1770" s="32" t="s">
        <v>83</v>
      </c>
      <c r="Q1770" s="66" t="s">
        <v>84</v>
      </c>
      <c r="R1770" s="34" t="s">
        <v>55</v>
      </c>
      <c r="S1770" s="35" t="s">
        <v>28180</v>
      </c>
      <c r="T1770" s="36"/>
      <c r="U1770" s="37" t="s">
        <v>28135</v>
      </c>
      <c r="V1770" s="708" t="s">
        <v>28784</v>
      </c>
      <c r="W1770" s="708" t="s">
        <v>28864</v>
      </c>
      <c r="X1770" s="139">
        <v>1960</v>
      </c>
      <c r="Y1770" s="46">
        <v>24500</v>
      </c>
      <c r="Z1770" s="37" t="s">
        <v>34163</v>
      </c>
      <c r="BH1770" s="85"/>
      <c r="BI1770" s="86"/>
      <c r="BJ1770" s="804"/>
      <c r="BK1770" s="805"/>
      <c r="BL1770" s="687"/>
      <c r="BM1770" s="806"/>
      <c r="BN1770" s="807"/>
      <c r="BO1770" s="808"/>
      <c r="BP1770" s="809"/>
      <c r="BQ1770" s="810"/>
    </row>
    <row r="1771" spans="1:69" ht="22.5">
      <c r="A1771" s="20">
        <v>2</v>
      </c>
      <c r="B1771" s="20">
        <v>26</v>
      </c>
      <c r="C1771" s="21" t="s">
        <v>59</v>
      </c>
      <c r="D1771" s="22" t="s">
        <v>28765</v>
      </c>
      <c r="E1771" s="21" t="s">
        <v>28766</v>
      </c>
      <c r="F1771" s="23">
        <v>1804</v>
      </c>
      <c r="G1771" s="24">
        <v>21648</v>
      </c>
      <c r="H1771" s="25"/>
      <c r="I1771" s="26">
        <v>45671</v>
      </c>
      <c r="J1771" s="27" t="s">
        <v>6171</v>
      </c>
      <c r="K1771" s="28">
        <v>4</v>
      </c>
      <c r="L1771" s="26">
        <v>45667</v>
      </c>
      <c r="M1771" s="29"/>
      <c r="N1771" s="30" t="s">
        <v>33254</v>
      </c>
      <c r="O1771" s="31" t="s">
        <v>52</v>
      </c>
      <c r="P1771" s="32" t="s">
        <v>27612</v>
      </c>
      <c r="Q1771" s="66" t="s">
        <v>33199</v>
      </c>
      <c r="R1771" s="34" t="s">
        <v>64</v>
      </c>
      <c r="S1771" s="35" t="s">
        <v>34164</v>
      </c>
      <c r="T1771" s="36"/>
      <c r="U1771" s="37" t="s">
        <v>28765</v>
      </c>
      <c r="V1771" s="38" t="s">
        <v>3184</v>
      </c>
      <c r="W1771" s="39" t="s">
        <v>28865</v>
      </c>
      <c r="X1771" s="40">
        <v>1804</v>
      </c>
      <c r="Y1771" s="41">
        <v>23091.200000000001</v>
      </c>
      <c r="Z1771" s="37" t="s">
        <v>28790</v>
      </c>
      <c r="BH1771" s="85"/>
      <c r="BI1771" s="86"/>
      <c r="BJ1771" s="804"/>
      <c r="BK1771" s="805"/>
      <c r="BL1771" s="687"/>
      <c r="BM1771" s="806"/>
      <c r="BN1771" s="807"/>
      <c r="BO1771" s="808"/>
      <c r="BP1771" s="809"/>
      <c r="BQ1771" s="810"/>
    </row>
    <row r="1772" spans="1:69" ht="22.5">
      <c r="A1772" s="20">
        <v>3</v>
      </c>
      <c r="B1772" s="20">
        <v>29</v>
      </c>
      <c r="C1772" s="21" t="s">
        <v>68</v>
      </c>
      <c r="D1772" s="22" t="s">
        <v>28778</v>
      </c>
      <c r="E1772" s="21" t="s">
        <v>28779</v>
      </c>
      <c r="F1772" s="23">
        <v>1950</v>
      </c>
      <c r="G1772" s="24">
        <v>23400</v>
      </c>
      <c r="H1772" s="25"/>
      <c r="I1772" s="26">
        <v>45671</v>
      </c>
      <c r="J1772" s="27" t="s">
        <v>1353</v>
      </c>
      <c r="K1772" s="9">
        <v>2</v>
      </c>
      <c r="L1772" s="26">
        <v>45666</v>
      </c>
      <c r="M1772" s="29"/>
      <c r="N1772" s="30" t="s">
        <v>2515</v>
      </c>
      <c r="O1772" s="31" t="s">
        <v>52</v>
      </c>
      <c r="P1772" s="32" t="s">
        <v>25004</v>
      </c>
      <c r="Q1772" s="66" t="s">
        <v>54</v>
      </c>
      <c r="R1772" s="34" t="s">
        <v>64</v>
      </c>
      <c r="S1772" s="35" t="s">
        <v>28866</v>
      </c>
      <c r="T1772" s="36"/>
      <c r="U1772" s="37" t="s">
        <v>28778</v>
      </c>
      <c r="V1772" s="708" t="s">
        <v>5275</v>
      </c>
      <c r="W1772" s="708" t="s">
        <v>28867</v>
      </c>
      <c r="X1772" s="40">
        <v>1950</v>
      </c>
      <c r="Y1772" s="41">
        <v>24765</v>
      </c>
      <c r="Z1772" s="37" t="s">
        <v>28750</v>
      </c>
      <c r="BH1772" s="85"/>
      <c r="BI1772" s="86"/>
      <c r="BJ1772" s="804"/>
      <c r="BK1772" s="805"/>
      <c r="BL1772" s="687"/>
      <c r="BM1772" s="806"/>
      <c r="BN1772" s="807"/>
      <c r="BO1772" s="808"/>
      <c r="BP1772" s="809"/>
      <c r="BQ1772" s="810"/>
    </row>
    <row r="1773" spans="1:69">
      <c r="A1773" s="20">
        <v>4</v>
      </c>
      <c r="B1773" s="20">
        <v>1</v>
      </c>
      <c r="C1773" s="21" t="s">
        <v>68</v>
      </c>
      <c r="D1773" s="22" t="s">
        <v>28673</v>
      </c>
      <c r="E1773" s="21" t="s">
        <v>28674</v>
      </c>
      <c r="F1773" s="23">
        <v>1960</v>
      </c>
      <c r="G1773" s="24">
        <v>23520</v>
      </c>
      <c r="H1773" s="25"/>
      <c r="I1773" s="7">
        <v>45672</v>
      </c>
      <c r="J1773" s="27" t="s">
        <v>3898</v>
      </c>
      <c r="K1773" s="28">
        <v>4</v>
      </c>
      <c r="L1773" s="26">
        <v>45669</v>
      </c>
      <c r="M1773" s="29"/>
      <c r="N1773" s="30" t="s">
        <v>95</v>
      </c>
      <c r="O1773" s="31" t="s">
        <v>52</v>
      </c>
      <c r="P1773" s="32" t="s">
        <v>83</v>
      </c>
      <c r="Q1773" s="66" t="s">
        <v>33910</v>
      </c>
      <c r="R1773" s="34" t="s">
        <v>55</v>
      </c>
      <c r="S1773" s="35" t="s">
        <v>28812</v>
      </c>
      <c r="T1773" s="36"/>
      <c r="U1773" s="37" t="s">
        <v>28673</v>
      </c>
      <c r="V1773" s="708" t="s">
        <v>28784</v>
      </c>
      <c r="W1773" s="708" t="s">
        <v>28813</v>
      </c>
      <c r="X1773" s="139">
        <v>1960</v>
      </c>
      <c r="Y1773" s="46">
        <v>24500</v>
      </c>
      <c r="Z1773" s="37" t="s">
        <v>28804</v>
      </c>
      <c r="BH1773" s="85"/>
      <c r="BI1773" s="86"/>
      <c r="BJ1773" s="804"/>
      <c r="BK1773" s="805"/>
      <c r="BL1773" s="688"/>
      <c r="BM1773" s="806"/>
      <c r="BN1773" s="807"/>
      <c r="BO1773" s="808"/>
      <c r="BP1773" s="809"/>
      <c r="BQ1773" s="810"/>
    </row>
    <row r="1774" spans="1:69">
      <c r="A1774" s="20">
        <v>4</v>
      </c>
      <c r="B1774" s="20">
        <v>2</v>
      </c>
      <c r="C1774" s="21" t="s">
        <v>68</v>
      </c>
      <c r="D1774" s="22" t="s">
        <v>28647</v>
      </c>
      <c r="E1774" s="21" t="s">
        <v>28648</v>
      </c>
      <c r="F1774" s="23">
        <v>1914</v>
      </c>
      <c r="G1774" s="24">
        <v>22968</v>
      </c>
      <c r="H1774" s="25"/>
      <c r="I1774" s="26">
        <v>45672</v>
      </c>
      <c r="J1774" s="27" t="s">
        <v>5007</v>
      </c>
      <c r="K1774" s="28">
        <v>4</v>
      </c>
      <c r="L1774" s="26">
        <v>45669</v>
      </c>
      <c r="M1774" s="44"/>
      <c r="N1774" s="30" t="s">
        <v>95</v>
      </c>
      <c r="O1774" s="31" t="s">
        <v>52</v>
      </c>
      <c r="P1774" s="30" t="s">
        <v>83</v>
      </c>
      <c r="Q1774" s="66" t="s">
        <v>30277</v>
      </c>
      <c r="R1774" s="34" t="s">
        <v>55</v>
      </c>
      <c r="S1774" s="35" t="s">
        <v>28814</v>
      </c>
      <c r="T1774" s="36"/>
      <c r="U1774" s="37" t="s">
        <v>28647</v>
      </c>
      <c r="V1774" s="708" t="s">
        <v>28784</v>
      </c>
      <c r="W1774" s="708" t="s">
        <v>28815</v>
      </c>
      <c r="X1774" s="139">
        <v>1914</v>
      </c>
      <c r="Y1774" s="46">
        <v>23925</v>
      </c>
      <c r="Z1774" s="37" t="s">
        <v>34163</v>
      </c>
      <c r="BH1774" s="85"/>
      <c r="BI1774" s="86"/>
      <c r="BJ1774" s="804"/>
      <c r="BK1774" s="805"/>
      <c r="BL1774" s="687"/>
      <c r="BM1774" s="806"/>
      <c r="BN1774" s="807"/>
      <c r="BO1774" s="806"/>
      <c r="BP1774" s="809"/>
      <c r="BQ1774" s="810"/>
    </row>
    <row r="1775" spans="1:69">
      <c r="A1775" s="20">
        <v>4</v>
      </c>
      <c r="B1775" s="20">
        <v>3</v>
      </c>
      <c r="C1775" s="21" t="s">
        <v>68</v>
      </c>
      <c r="D1775" s="22" t="s">
        <v>28645</v>
      </c>
      <c r="E1775" s="21" t="s">
        <v>28646</v>
      </c>
      <c r="F1775" s="23">
        <v>1917</v>
      </c>
      <c r="G1775" s="24">
        <v>23004</v>
      </c>
      <c r="H1775" s="25"/>
      <c r="I1775" s="26">
        <v>45672</v>
      </c>
      <c r="J1775" s="27" t="s">
        <v>3892</v>
      </c>
      <c r="K1775" s="9">
        <v>3</v>
      </c>
      <c r="L1775" s="26">
        <v>45669</v>
      </c>
      <c r="M1775" s="29"/>
      <c r="N1775" s="30" t="s">
        <v>95</v>
      </c>
      <c r="O1775" s="31" t="s">
        <v>52</v>
      </c>
      <c r="P1775" s="32" t="s">
        <v>83</v>
      </c>
      <c r="Q1775" s="66" t="s">
        <v>33229</v>
      </c>
      <c r="R1775" s="34" t="s">
        <v>55</v>
      </c>
      <c r="S1775" s="35" t="s">
        <v>28816</v>
      </c>
      <c r="T1775" s="36"/>
      <c r="U1775" s="37" t="s">
        <v>28645</v>
      </c>
      <c r="V1775" s="708" t="s">
        <v>28784</v>
      </c>
      <c r="W1775" s="708" t="s">
        <v>28817</v>
      </c>
      <c r="X1775" s="40">
        <v>1917</v>
      </c>
      <c r="Y1775" s="41">
        <v>23962.5</v>
      </c>
      <c r="Z1775" s="37" t="s">
        <v>34163</v>
      </c>
      <c r="BH1775" s="85"/>
      <c r="BI1775" s="86"/>
      <c r="BJ1775" s="804"/>
      <c r="BK1775" s="805"/>
      <c r="BL1775" s="687"/>
      <c r="BM1775" s="806"/>
      <c r="BN1775" s="807"/>
      <c r="BO1775" s="808"/>
      <c r="BP1775" s="809"/>
      <c r="BQ1775" s="810"/>
    </row>
    <row r="1776" spans="1:69">
      <c r="A1776" s="20">
        <v>4</v>
      </c>
      <c r="B1776" s="20">
        <v>8</v>
      </c>
      <c r="C1776" s="21" t="s">
        <v>68</v>
      </c>
      <c r="D1776" s="22" t="s">
        <v>28791</v>
      </c>
      <c r="E1776" s="21" t="s">
        <v>28793</v>
      </c>
      <c r="F1776" s="23">
        <v>2300</v>
      </c>
      <c r="G1776" s="24">
        <v>23000</v>
      </c>
      <c r="H1776" s="25"/>
      <c r="I1776" s="26">
        <v>45672</v>
      </c>
      <c r="J1776" s="27">
        <v>33</v>
      </c>
      <c r="K1776" s="28">
        <v>2</v>
      </c>
      <c r="L1776" s="7">
        <v>45671</v>
      </c>
      <c r="M1776" s="29"/>
      <c r="N1776" s="30" t="s">
        <v>120</v>
      </c>
      <c r="O1776" s="31" t="s">
        <v>52</v>
      </c>
      <c r="P1776" s="32" t="s">
        <v>121</v>
      </c>
      <c r="Q1776" s="33" t="s">
        <v>84</v>
      </c>
      <c r="R1776" s="34" t="s">
        <v>164</v>
      </c>
      <c r="S1776" s="35" t="s">
        <v>28818</v>
      </c>
      <c r="T1776" s="36"/>
      <c r="U1776" s="37" t="s">
        <v>28791</v>
      </c>
      <c r="V1776" s="37" t="s">
        <v>28792</v>
      </c>
      <c r="W1776" s="37" t="s">
        <v>28819</v>
      </c>
      <c r="X1776" s="40">
        <v>2300</v>
      </c>
      <c r="Y1776" s="41">
        <v>23805</v>
      </c>
      <c r="Z1776" s="37" t="s">
        <v>28820</v>
      </c>
      <c r="BH1776" s="85"/>
      <c r="BI1776" s="86"/>
      <c r="BJ1776" s="804"/>
      <c r="BK1776" s="805"/>
      <c r="BL1776" s="687"/>
      <c r="BM1776" s="806"/>
      <c r="BN1776" s="807"/>
      <c r="BO1776" s="808"/>
      <c r="BP1776" s="809"/>
      <c r="BQ1776" s="810"/>
    </row>
    <row r="1777" spans="1:69" ht="45">
      <c r="A1777" s="20">
        <v>0</v>
      </c>
      <c r="B1777" s="20">
        <v>1</v>
      </c>
      <c r="C1777" s="21" t="s">
        <v>31072</v>
      </c>
      <c r="D1777" s="22" t="s">
        <v>28822</v>
      </c>
      <c r="E1777" s="21" t="s">
        <v>28680</v>
      </c>
      <c r="F1777" s="23">
        <v>1804</v>
      </c>
      <c r="G1777" s="24">
        <v>18040</v>
      </c>
      <c r="H1777" s="25"/>
      <c r="I1777" s="26">
        <v>45674</v>
      </c>
      <c r="J1777" s="27" t="s">
        <v>34165</v>
      </c>
      <c r="K1777" s="28">
        <v>1</v>
      </c>
      <c r="L1777" s="26">
        <v>45669</v>
      </c>
      <c r="M1777" s="29"/>
      <c r="N1777" s="30" t="s">
        <v>34166</v>
      </c>
      <c r="O1777" s="31" t="s">
        <v>52</v>
      </c>
      <c r="P1777" s="32" t="s">
        <v>34153</v>
      </c>
      <c r="Q1777" s="66" t="s">
        <v>34154</v>
      </c>
      <c r="R1777" s="34" t="s">
        <v>64</v>
      </c>
      <c r="S1777" s="35" t="s">
        <v>34167</v>
      </c>
      <c r="T1777" s="36"/>
      <c r="U1777" s="37" t="s">
        <v>28679</v>
      </c>
      <c r="V1777" s="37" t="s">
        <v>28823</v>
      </c>
      <c r="W1777" s="37" t="s">
        <v>28824</v>
      </c>
      <c r="X1777" s="40">
        <v>1804</v>
      </c>
      <c r="Y1777" s="41">
        <v>19654.580000000002</v>
      </c>
      <c r="Z1777" s="37" t="s">
        <v>34163</v>
      </c>
      <c r="BH1777" s="85"/>
      <c r="BI1777" s="86"/>
      <c r="BJ1777" s="804"/>
      <c r="BK1777" s="805"/>
      <c r="BL1777" s="687"/>
      <c r="BM1777" s="806"/>
      <c r="BN1777" s="807"/>
      <c r="BO1777" s="808"/>
      <c r="BP1777" s="809"/>
      <c r="BQ1777" s="810"/>
    </row>
    <row r="1778" spans="1:69">
      <c r="A1778" s="20">
        <v>1</v>
      </c>
      <c r="B1778" s="20">
        <v>2</v>
      </c>
      <c r="C1778" s="21" t="s">
        <v>34160</v>
      </c>
      <c r="D1778" s="22" t="s">
        <v>28421</v>
      </c>
      <c r="E1778" s="21" t="s">
        <v>28422</v>
      </c>
      <c r="F1778" s="23">
        <v>1958</v>
      </c>
      <c r="G1778" s="24">
        <v>23496</v>
      </c>
      <c r="H1778" s="25" t="s">
        <v>168</v>
      </c>
      <c r="I1778" s="26">
        <v>45674</v>
      </c>
      <c r="J1778" s="27" t="s">
        <v>1353</v>
      </c>
      <c r="K1778" s="28">
        <v>2</v>
      </c>
      <c r="L1778" s="26">
        <v>45667</v>
      </c>
      <c r="M1778" s="44" t="s">
        <v>176</v>
      </c>
      <c r="N1778" s="30" t="s">
        <v>177</v>
      </c>
      <c r="O1778" s="31" t="s">
        <v>52</v>
      </c>
      <c r="P1778" s="32" t="s">
        <v>74</v>
      </c>
      <c r="Q1778" s="33" t="s">
        <v>54</v>
      </c>
      <c r="R1778" s="34" t="s">
        <v>55</v>
      </c>
      <c r="S1778" s="35" t="s">
        <v>28461</v>
      </c>
      <c r="T1778" s="36"/>
      <c r="U1778" s="37" t="s">
        <v>28421</v>
      </c>
      <c r="V1778" s="37" t="s">
        <v>4764</v>
      </c>
      <c r="W1778" s="37" t="s">
        <v>29118</v>
      </c>
      <c r="X1778" s="40">
        <v>1958</v>
      </c>
      <c r="Y1778" s="41">
        <v>24486.880000000001</v>
      </c>
      <c r="Z1778" s="37" t="s">
        <v>34168</v>
      </c>
      <c r="BH1778" s="85"/>
      <c r="BI1778" s="86"/>
      <c r="BJ1778" s="804"/>
      <c r="BK1778" s="805"/>
      <c r="BL1778" s="687"/>
      <c r="BM1778" s="806"/>
      <c r="BN1778" s="807"/>
      <c r="BO1778" s="808"/>
      <c r="BP1778" s="809"/>
      <c r="BQ1778" s="810"/>
    </row>
    <row r="1779" spans="1:69">
      <c r="A1779" s="20">
        <v>2</v>
      </c>
      <c r="B1779" s="20">
        <v>4</v>
      </c>
      <c r="C1779" s="21" t="s">
        <v>48</v>
      </c>
      <c r="D1779" s="22" t="s">
        <v>28954</v>
      </c>
      <c r="E1779" s="21" t="s">
        <v>28955</v>
      </c>
      <c r="F1779" s="23">
        <v>1980</v>
      </c>
      <c r="G1779" s="24">
        <v>23760</v>
      </c>
      <c r="H1779" s="25" t="s">
        <v>3585</v>
      </c>
      <c r="I1779" s="26">
        <v>45674</v>
      </c>
      <c r="J1779" s="27" t="s">
        <v>2803</v>
      </c>
      <c r="K1779" s="28">
        <v>2</v>
      </c>
      <c r="L1779" s="26">
        <v>45672</v>
      </c>
      <c r="M1779" s="44"/>
      <c r="N1779" s="30" t="s">
        <v>312</v>
      </c>
      <c r="O1779" s="31" t="s">
        <v>52</v>
      </c>
      <c r="P1779" s="30" t="s">
        <v>186</v>
      </c>
      <c r="Q1779" s="33" t="s">
        <v>54</v>
      </c>
      <c r="R1779" s="34" t="s">
        <v>55</v>
      </c>
      <c r="S1779" s="35" t="s">
        <v>29120</v>
      </c>
      <c r="T1779" s="36"/>
      <c r="U1779" s="37" t="s">
        <v>28954</v>
      </c>
      <c r="V1779" s="38" t="s">
        <v>4764</v>
      </c>
      <c r="W1779" s="743" t="s">
        <v>29121</v>
      </c>
      <c r="X1779" s="139">
        <v>1980</v>
      </c>
      <c r="Y1779" s="46">
        <v>24948</v>
      </c>
      <c r="Z1779" s="37" t="s">
        <v>34168</v>
      </c>
      <c r="BH1779" s="85"/>
      <c r="BI1779" s="86"/>
      <c r="BJ1779" s="804"/>
      <c r="BK1779" s="805"/>
      <c r="BL1779" s="687"/>
      <c r="BM1779" s="806"/>
      <c r="BN1779" s="807"/>
      <c r="BO1779" s="806"/>
      <c r="BP1779" s="809"/>
      <c r="BQ1779" s="810"/>
    </row>
    <row r="1780" spans="1:69">
      <c r="A1780" s="20">
        <v>3</v>
      </c>
      <c r="B1780" s="20">
        <v>5</v>
      </c>
      <c r="C1780" s="21" t="s">
        <v>78</v>
      </c>
      <c r="D1780" s="3" t="s">
        <v>28935</v>
      </c>
      <c r="E1780" s="2" t="s">
        <v>28936</v>
      </c>
      <c r="F1780" s="4">
        <v>1958</v>
      </c>
      <c r="G1780" s="5">
        <v>23496</v>
      </c>
      <c r="H1780" s="6"/>
      <c r="I1780" s="7">
        <v>45674</v>
      </c>
      <c r="J1780" s="27">
        <v>85</v>
      </c>
      <c r="K1780" s="9">
        <v>4</v>
      </c>
      <c r="L1780" s="7">
        <v>45672</v>
      </c>
      <c r="M1780" s="10"/>
      <c r="N1780" s="11" t="s">
        <v>173</v>
      </c>
      <c r="O1780" s="31" t="s">
        <v>52</v>
      </c>
      <c r="P1780" s="21" t="s">
        <v>74</v>
      </c>
      <c r="Q1780" s="88" t="s">
        <v>54</v>
      </c>
      <c r="R1780" s="34" t="s">
        <v>55</v>
      </c>
      <c r="S1780" s="14" t="s">
        <v>29122</v>
      </c>
      <c r="T1780" s="15"/>
      <c r="U1780" s="708" t="s">
        <v>28935</v>
      </c>
      <c r="V1780" s="38" t="s">
        <v>4764</v>
      </c>
      <c r="W1780" s="708" t="s">
        <v>29123</v>
      </c>
      <c r="X1780" s="40">
        <v>1958</v>
      </c>
      <c r="Y1780" s="46">
        <v>24559.17</v>
      </c>
      <c r="Z1780" s="37" t="s">
        <v>34168</v>
      </c>
      <c r="BH1780" s="85"/>
      <c r="BI1780" s="232"/>
      <c r="BJ1780" s="796"/>
      <c r="BK1780" s="797"/>
      <c r="BL1780" s="688"/>
      <c r="BM1780" s="799"/>
      <c r="BN1780" s="807"/>
      <c r="BO1780" s="85"/>
      <c r="BP1780" s="802"/>
      <c r="BQ1780" s="810"/>
    </row>
    <row r="1781" spans="1:69">
      <c r="A1781" s="20">
        <v>5</v>
      </c>
      <c r="B1781" s="20">
        <v>1</v>
      </c>
      <c r="C1781" s="2" t="s">
        <v>103</v>
      </c>
      <c r="D1781" s="3" t="s">
        <v>28054</v>
      </c>
      <c r="E1781" s="2" t="s">
        <v>28055</v>
      </c>
      <c r="F1781" s="4">
        <v>1500</v>
      </c>
      <c r="G1781" s="5">
        <v>22500</v>
      </c>
      <c r="H1781" s="6" t="s">
        <v>254</v>
      </c>
      <c r="I1781" s="7">
        <v>45677</v>
      </c>
      <c r="J1781" s="27" t="s">
        <v>1357</v>
      </c>
      <c r="K1781" s="9">
        <v>3</v>
      </c>
      <c r="L1781" s="7">
        <v>45668</v>
      </c>
      <c r="M1781" s="10"/>
      <c r="N1781" s="11" t="s">
        <v>234</v>
      </c>
      <c r="O1781" s="12" t="s">
        <v>52</v>
      </c>
      <c r="P1781" s="8" t="s">
        <v>28103</v>
      </c>
      <c r="Q1781" s="49" t="s">
        <v>84</v>
      </c>
      <c r="R1781" s="13" t="s">
        <v>55</v>
      </c>
      <c r="S1781" s="14" t="s">
        <v>28104</v>
      </c>
      <c r="T1781" s="15"/>
      <c r="U1781" s="708" t="s">
        <v>28054</v>
      </c>
      <c r="V1781" s="708" t="s">
        <v>5196</v>
      </c>
      <c r="W1781" s="708" t="s">
        <v>28821</v>
      </c>
      <c r="X1781" s="139">
        <v>1500</v>
      </c>
      <c r="Y1781" s="46">
        <v>23602.5</v>
      </c>
      <c r="Z1781" s="37" t="s">
        <v>34169</v>
      </c>
      <c r="BH1781" s="825"/>
      <c r="BI1781" s="232"/>
      <c r="BJ1781" s="796"/>
      <c r="BK1781" s="797"/>
      <c r="BL1781" s="688"/>
      <c r="BM1781" s="799"/>
      <c r="BN1781" s="800"/>
      <c r="BO1781" s="801"/>
      <c r="BP1781" s="802"/>
      <c r="BQ1781" s="803"/>
    </row>
    <row r="1782" spans="1:69" ht="45">
      <c r="A1782" s="20">
        <v>5</v>
      </c>
      <c r="B1782" s="20">
        <v>2</v>
      </c>
      <c r="C1782" s="21" t="s">
        <v>59</v>
      </c>
      <c r="D1782" s="22" t="s">
        <v>28762</v>
      </c>
      <c r="E1782" s="21" t="s">
        <v>28763</v>
      </c>
      <c r="F1782" s="23">
        <v>1950</v>
      </c>
      <c r="G1782" s="24">
        <v>23400</v>
      </c>
      <c r="H1782" s="25"/>
      <c r="I1782" s="26">
        <v>45677</v>
      </c>
      <c r="J1782" s="27" t="s">
        <v>34170</v>
      </c>
      <c r="K1782" s="28">
        <v>4</v>
      </c>
      <c r="L1782" s="26">
        <v>45672</v>
      </c>
      <c r="M1782" s="29"/>
      <c r="N1782" s="30" t="s">
        <v>30305</v>
      </c>
      <c r="O1782" s="31" t="s">
        <v>52</v>
      </c>
      <c r="P1782" s="32" t="s">
        <v>34171</v>
      </c>
      <c r="Q1782" s="66" t="s">
        <v>54</v>
      </c>
      <c r="R1782" s="34" t="s">
        <v>64</v>
      </c>
      <c r="S1782" s="35" t="s">
        <v>34172</v>
      </c>
      <c r="T1782" s="36"/>
      <c r="U1782" s="37" t="s">
        <v>28762</v>
      </c>
      <c r="V1782" s="37" t="s">
        <v>15892</v>
      </c>
      <c r="W1782" s="37" t="s">
        <v>29083</v>
      </c>
      <c r="X1782" s="40">
        <v>1950</v>
      </c>
      <c r="Y1782" s="41">
        <v>24375</v>
      </c>
      <c r="Z1782" s="37" t="s">
        <v>34173</v>
      </c>
      <c r="BH1782" s="85"/>
      <c r="BI1782" s="86"/>
      <c r="BJ1782" s="804"/>
      <c r="BK1782" s="805"/>
      <c r="BL1782" s="687"/>
      <c r="BM1782" s="806"/>
      <c r="BN1782" s="807"/>
      <c r="BO1782" s="808"/>
      <c r="BP1782" s="809"/>
      <c r="BQ1782" s="810"/>
    </row>
    <row r="1783" spans="1:69">
      <c r="A1783" s="20">
        <v>2</v>
      </c>
      <c r="B1783" s="20">
        <v>3</v>
      </c>
      <c r="C1783" s="21" t="s">
        <v>48</v>
      </c>
      <c r="D1783" s="22" t="s">
        <v>28952</v>
      </c>
      <c r="E1783" s="21" t="s">
        <v>28953</v>
      </c>
      <c r="F1783" s="23">
        <v>1980</v>
      </c>
      <c r="G1783" s="24">
        <f>23760-2</f>
        <v>23758</v>
      </c>
      <c r="H1783" s="25" t="s">
        <v>3585</v>
      </c>
      <c r="I1783" s="26">
        <v>45677</v>
      </c>
      <c r="J1783" s="27" t="s">
        <v>1428</v>
      </c>
      <c r="K1783" s="28">
        <v>4</v>
      </c>
      <c r="L1783" s="26">
        <v>45672</v>
      </c>
      <c r="M1783" s="29"/>
      <c r="N1783" s="30" t="s">
        <v>312</v>
      </c>
      <c r="O1783" s="31" t="s">
        <v>52</v>
      </c>
      <c r="P1783" s="32" t="s">
        <v>186</v>
      </c>
      <c r="Q1783" s="33" t="s">
        <v>54</v>
      </c>
      <c r="R1783" s="34" t="s">
        <v>55</v>
      </c>
      <c r="S1783" s="35" t="s">
        <v>28104</v>
      </c>
      <c r="T1783" s="36"/>
      <c r="U1783" s="37" t="s">
        <v>28952</v>
      </c>
      <c r="V1783" s="37" t="s">
        <v>4764</v>
      </c>
      <c r="W1783" s="708" t="s">
        <v>29119</v>
      </c>
      <c r="X1783" s="139">
        <v>1980</v>
      </c>
      <c r="Y1783" s="46">
        <v>24948</v>
      </c>
      <c r="Z1783" s="37" t="s">
        <v>28820</v>
      </c>
      <c r="BH1783" s="85"/>
      <c r="BI1783" s="86"/>
      <c r="BJ1783" s="804"/>
      <c r="BK1783" s="805"/>
      <c r="BL1783" s="687"/>
      <c r="BM1783" s="806"/>
      <c r="BN1783" s="807"/>
      <c r="BO1783" s="808"/>
      <c r="BP1783" s="809"/>
      <c r="BQ1783" s="810"/>
    </row>
    <row r="1784" spans="1:69">
      <c r="A1784" s="20">
        <v>0</v>
      </c>
      <c r="B1784" s="20">
        <v>14</v>
      </c>
      <c r="C1784" s="21" t="s">
        <v>402</v>
      </c>
      <c r="D1784" s="22" t="s">
        <v>29092</v>
      </c>
      <c r="E1784" s="21" t="s">
        <v>28956</v>
      </c>
      <c r="F1784" s="23">
        <v>1916</v>
      </c>
      <c r="G1784" s="24">
        <v>22992</v>
      </c>
      <c r="H1784" s="25"/>
      <c r="I1784" s="26">
        <v>45679</v>
      </c>
      <c r="J1784" s="27" t="s">
        <v>5077</v>
      </c>
      <c r="K1784" s="9">
        <v>4</v>
      </c>
      <c r="L1784" s="26">
        <v>45678</v>
      </c>
      <c r="M1784" s="29"/>
      <c r="N1784" s="30" t="s">
        <v>640</v>
      </c>
      <c r="O1784" s="31" t="s">
        <v>52</v>
      </c>
      <c r="P1784" s="32" t="s">
        <v>407</v>
      </c>
      <c r="Q1784" s="33" t="s">
        <v>84</v>
      </c>
      <c r="R1784" s="34" t="s">
        <v>55</v>
      </c>
      <c r="S1784" s="35" t="s">
        <v>28461</v>
      </c>
      <c r="T1784" s="36"/>
      <c r="U1784" s="37" t="s">
        <v>29092</v>
      </c>
      <c r="V1784" s="708" t="s">
        <v>29136</v>
      </c>
      <c r="W1784" s="708" t="s">
        <v>29176</v>
      </c>
      <c r="X1784" s="40">
        <v>1916</v>
      </c>
      <c r="Y1784" s="41">
        <v>24570</v>
      </c>
      <c r="Z1784" s="37" t="s">
        <v>29177</v>
      </c>
      <c r="BH1784" s="85"/>
      <c r="BI1784" s="86"/>
      <c r="BJ1784" s="804"/>
      <c r="BK1784" s="805"/>
      <c r="BL1784" s="687"/>
      <c r="BM1784" s="806"/>
      <c r="BN1784" s="807"/>
      <c r="BO1784" s="808"/>
      <c r="BP1784" s="809"/>
      <c r="BQ1784" s="810"/>
    </row>
    <row r="1785" spans="1:69">
      <c r="A1785" s="20">
        <v>1</v>
      </c>
      <c r="B1785" s="20">
        <v>13</v>
      </c>
      <c r="C1785" s="21" t="s">
        <v>48</v>
      </c>
      <c r="D1785" s="22" t="s">
        <v>29076</v>
      </c>
      <c r="E1785" s="21" t="s">
        <v>29077</v>
      </c>
      <c r="F1785" s="23">
        <v>1980</v>
      </c>
      <c r="G1785" s="24">
        <v>23760</v>
      </c>
      <c r="H1785" s="25" t="s">
        <v>3585</v>
      </c>
      <c r="I1785" s="26">
        <v>45679</v>
      </c>
      <c r="J1785" s="27">
        <v>12</v>
      </c>
      <c r="K1785" s="28">
        <v>2</v>
      </c>
      <c r="L1785" s="26">
        <v>45678</v>
      </c>
      <c r="M1785" s="29"/>
      <c r="N1785" s="30" t="s">
        <v>169</v>
      </c>
      <c r="O1785" s="31" t="s">
        <v>52</v>
      </c>
      <c r="P1785" s="32" t="s">
        <v>53</v>
      </c>
      <c r="Q1785" s="33" t="s">
        <v>54</v>
      </c>
      <c r="R1785" s="34" t="s">
        <v>55</v>
      </c>
      <c r="S1785" s="35" t="s">
        <v>29091</v>
      </c>
      <c r="T1785" s="36"/>
      <c r="U1785" s="37" t="s">
        <v>29076</v>
      </c>
      <c r="V1785" s="742" t="s">
        <v>29136</v>
      </c>
      <c r="W1785" s="39" t="s">
        <v>29178</v>
      </c>
      <c r="X1785" s="40">
        <v>1980</v>
      </c>
      <c r="Y1785" s="41">
        <v>24948</v>
      </c>
      <c r="Z1785" s="37" t="s">
        <v>34174</v>
      </c>
      <c r="BH1785" s="85"/>
      <c r="BI1785" s="86"/>
      <c r="BJ1785" s="804"/>
      <c r="BK1785" s="805"/>
      <c r="BL1785" s="687"/>
      <c r="BM1785" s="806"/>
      <c r="BN1785" s="807"/>
      <c r="BO1785" s="808"/>
      <c r="BP1785" s="809"/>
      <c r="BQ1785" s="810"/>
    </row>
    <row r="1786" spans="1:69">
      <c r="A1786" s="20">
        <v>1</v>
      </c>
      <c r="B1786" s="20">
        <v>12</v>
      </c>
      <c r="C1786" s="21" t="s">
        <v>48</v>
      </c>
      <c r="D1786" s="22" t="s">
        <v>34175</v>
      </c>
      <c r="E1786" s="21" t="s">
        <v>29082</v>
      </c>
      <c r="F1786" s="23">
        <v>1980</v>
      </c>
      <c r="G1786" s="24">
        <v>23760</v>
      </c>
      <c r="H1786" s="25" t="s">
        <v>168</v>
      </c>
      <c r="I1786" s="26">
        <v>45679</v>
      </c>
      <c r="J1786" s="27" t="s">
        <v>1493</v>
      </c>
      <c r="K1786" s="28">
        <v>3</v>
      </c>
      <c r="L1786" s="26">
        <v>45678</v>
      </c>
      <c r="M1786" s="29"/>
      <c r="N1786" s="30" t="s">
        <v>169</v>
      </c>
      <c r="O1786" s="31" t="s">
        <v>52</v>
      </c>
      <c r="P1786" s="32" t="s">
        <v>53</v>
      </c>
      <c r="Q1786" s="33" t="s">
        <v>54</v>
      </c>
      <c r="R1786" s="34" t="s">
        <v>55</v>
      </c>
      <c r="S1786" s="35" t="s">
        <v>29090</v>
      </c>
      <c r="T1786" s="36"/>
      <c r="U1786" s="37" t="s">
        <v>29081</v>
      </c>
      <c r="V1786" s="742" t="s">
        <v>29136</v>
      </c>
      <c r="W1786" s="37" t="s">
        <v>29180</v>
      </c>
      <c r="X1786" s="40">
        <v>1980</v>
      </c>
      <c r="Y1786" s="41">
        <v>24948</v>
      </c>
      <c r="Z1786" s="37" t="s">
        <v>34174</v>
      </c>
      <c r="BH1786" s="85"/>
      <c r="BI1786" s="86"/>
      <c r="BJ1786" s="804"/>
      <c r="BK1786" s="805"/>
      <c r="BL1786" s="687"/>
      <c r="BM1786" s="806"/>
      <c r="BN1786" s="807"/>
      <c r="BO1786" s="808"/>
      <c r="BP1786" s="809"/>
      <c r="BQ1786" s="810"/>
    </row>
    <row r="1787" spans="1:69">
      <c r="A1787" s="20">
        <v>1</v>
      </c>
      <c r="B1787" s="20">
        <v>11</v>
      </c>
      <c r="C1787" s="21" t="s">
        <v>48</v>
      </c>
      <c r="D1787" s="22" t="s">
        <v>28681</v>
      </c>
      <c r="E1787" s="21" t="s">
        <v>28682</v>
      </c>
      <c r="F1787" s="23">
        <v>1980</v>
      </c>
      <c r="G1787" s="24">
        <v>23760</v>
      </c>
      <c r="H1787" s="25" t="s">
        <v>168</v>
      </c>
      <c r="I1787" s="26">
        <v>45679</v>
      </c>
      <c r="J1787" s="27" t="s">
        <v>1489</v>
      </c>
      <c r="K1787" s="28">
        <v>4</v>
      </c>
      <c r="L1787" s="26">
        <v>45678</v>
      </c>
      <c r="M1787" s="29"/>
      <c r="N1787" s="30" t="s">
        <v>169</v>
      </c>
      <c r="O1787" s="31" t="s">
        <v>52</v>
      </c>
      <c r="P1787" s="32" t="s">
        <v>53</v>
      </c>
      <c r="Q1787" s="33" t="s">
        <v>54</v>
      </c>
      <c r="R1787" s="34" t="s">
        <v>55</v>
      </c>
      <c r="S1787" s="35" t="s">
        <v>28825</v>
      </c>
      <c r="T1787" s="36"/>
      <c r="U1787" s="37" t="s">
        <v>28681</v>
      </c>
      <c r="V1787" s="708" t="s">
        <v>29136</v>
      </c>
      <c r="W1787" s="37" t="s">
        <v>29181</v>
      </c>
      <c r="X1787" s="40">
        <v>1980</v>
      </c>
      <c r="Y1787" s="41">
        <v>24948</v>
      </c>
      <c r="Z1787" s="37" t="s">
        <v>29177</v>
      </c>
      <c r="BH1787" s="85"/>
      <c r="BI1787" s="86"/>
      <c r="BJ1787" s="804"/>
      <c r="BK1787" s="805"/>
      <c r="BL1787" s="687"/>
      <c r="BM1787" s="806"/>
      <c r="BN1787" s="807"/>
      <c r="BO1787" s="808"/>
      <c r="BP1787" s="809"/>
      <c r="BQ1787" s="810"/>
    </row>
    <row r="1788" spans="1:69">
      <c r="A1788" s="20"/>
      <c r="B1788" s="20">
        <v>1</v>
      </c>
      <c r="C1788" s="21" t="s">
        <v>68</v>
      </c>
      <c r="D1788" s="22" t="s">
        <v>29024</v>
      </c>
      <c r="E1788" s="21" t="s">
        <v>29025</v>
      </c>
      <c r="F1788" s="23">
        <v>1960</v>
      </c>
      <c r="G1788" s="24">
        <v>23520</v>
      </c>
      <c r="H1788" s="25"/>
      <c r="I1788" s="26">
        <v>45680</v>
      </c>
      <c r="J1788" s="27" t="s">
        <v>30428</v>
      </c>
      <c r="K1788" s="28">
        <v>2</v>
      </c>
      <c r="L1788" s="26">
        <v>45646</v>
      </c>
      <c r="M1788" s="29"/>
      <c r="N1788" s="30" t="s">
        <v>95</v>
      </c>
      <c r="O1788" s="31" t="s">
        <v>52</v>
      </c>
      <c r="P1788" s="32" t="s">
        <v>83</v>
      </c>
      <c r="Q1788" s="33" t="s">
        <v>84</v>
      </c>
      <c r="R1788" s="34" t="s">
        <v>55</v>
      </c>
      <c r="S1788" s="35" t="s">
        <v>29085</v>
      </c>
      <c r="T1788" s="36"/>
      <c r="U1788" s="37" t="s">
        <v>29024</v>
      </c>
      <c r="V1788" s="37" t="s">
        <v>611</v>
      </c>
      <c r="W1788" s="37" t="s">
        <v>29182</v>
      </c>
      <c r="X1788" s="40">
        <v>1960</v>
      </c>
      <c r="Y1788" s="41">
        <v>24500</v>
      </c>
      <c r="Z1788" s="37" t="s">
        <v>28232</v>
      </c>
      <c r="BH1788" s="85"/>
      <c r="BI1788" s="86"/>
      <c r="BJ1788" s="804"/>
      <c r="BK1788" s="805"/>
      <c r="BL1788" s="687"/>
      <c r="BM1788" s="806"/>
      <c r="BN1788" s="807"/>
      <c r="BO1788" s="808"/>
      <c r="BP1788" s="809"/>
      <c r="BQ1788" s="810"/>
    </row>
    <row r="1789" spans="1:69">
      <c r="A1789" s="20"/>
      <c r="B1789" s="20">
        <v>2</v>
      </c>
      <c r="C1789" s="21" t="s">
        <v>68</v>
      </c>
      <c r="D1789" s="22" t="s">
        <v>29022</v>
      </c>
      <c r="E1789" s="21" t="s">
        <v>29023</v>
      </c>
      <c r="F1789" s="23">
        <v>1960</v>
      </c>
      <c r="G1789" s="24">
        <v>23520</v>
      </c>
      <c r="H1789" s="25"/>
      <c r="I1789" s="26">
        <v>45680</v>
      </c>
      <c r="J1789" s="27" t="s">
        <v>1455</v>
      </c>
      <c r="K1789" s="28">
        <v>3</v>
      </c>
      <c r="L1789" s="26">
        <v>45656</v>
      </c>
      <c r="M1789" s="29"/>
      <c r="N1789" s="30" t="s">
        <v>95</v>
      </c>
      <c r="O1789" s="31" t="s">
        <v>52</v>
      </c>
      <c r="P1789" s="32" t="s">
        <v>83</v>
      </c>
      <c r="Q1789" s="33" t="s">
        <v>84</v>
      </c>
      <c r="R1789" s="34" t="s">
        <v>55</v>
      </c>
      <c r="S1789" s="35" t="s">
        <v>29086</v>
      </c>
      <c r="T1789" s="36"/>
      <c r="U1789" s="37" t="s">
        <v>29022</v>
      </c>
      <c r="V1789" s="38" t="s">
        <v>107</v>
      </c>
      <c r="W1789" s="39" t="s">
        <v>29183</v>
      </c>
      <c r="X1789" s="40">
        <v>1960</v>
      </c>
      <c r="Y1789" s="41">
        <v>24500</v>
      </c>
      <c r="Z1789" s="37" t="s">
        <v>34140</v>
      </c>
      <c r="BH1789" s="85"/>
      <c r="BI1789" s="86"/>
      <c r="BJ1789" s="804"/>
      <c r="BK1789" s="805"/>
      <c r="BL1789" s="687"/>
      <c r="BM1789" s="806"/>
      <c r="BN1789" s="807"/>
      <c r="BO1789" s="808"/>
      <c r="BP1789" s="809"/>
      <c r="BQ1789" s="810"/>
    </row>
    <row r="1790" spans="1:69">
      <c r="A1790" s="20"/>
      <c r="B1790" s="20">
        <v>3</v>
      </c>
      <c r="C1790" s="21" t="s">
        <v>68</v>
      </c>
      <c r="D1790" s="22" t="s">
        <v>29026</v>
      </c>
      <c r="E1790" s="21" t="s">
        <v>29027</v>
      </c>
      <c r="F1790" s="23">
        <v>1960</v>
      </c>
      <c r="G1790" s="24">
        <v>23520</v>
      </c>
      <c r="H1790" s="25"/>
      <c r="I1790" s="26">
        <v>45680</v>
      </c>
      <c r="J1790" s="27" t="s">
        <v>1459</v>
      </c>
      <c r="K1790" s="28">
        <v>4</v>
      </c>
      <c r="L1790" s="26">
        <v>45662</v>
      </c>
      <c r="M1790" s="29"/>
      <c r="N1790" s="30" t="s">
        <v>95</v>
      </c>
      <c r="O1790" s="31" t="s">
        <v>52</v>
      </c>
      <c r="P1790" s="32" t="s">
        <v>83</v>
      </c>
      <c r="Q1790" s="33" t="s">
        <v>84</v>
      </c>
      <c r="R1790" s="34" t="s">
        <v>55</v>
      </c>
      <c r="S1790" s="35" t="s">
        <v>29087</v>
      </c>
      <c r="T1790" s="36"/>
      <c r="U1790" s="37" t="s">
        <v>29026</v>
      </c>
      <c r="V1790" s="38" t="s">
        <v>3231</v>
      </c>
      <c r="W1790" s="37" t="s">
        <v>29184</v>
      </c>
      <c r="X1790" s="40">
        <v>1960</v>
      </c>
      <c r="Y1790" s="41">
        <v>24500</v>
      </c>
      <c r="Z1790" s="37" t="s">
        <v>34148</v>
      </c>
      <c r="BH1790" s="85"/>
      <c r="BI1790" s="86"/>
      <c r="BJ1790" s="804"/>
      <c r="BK1790" s="805"/>
      <c r="BL1790" s="687"/>
      <c r="BM1790" s="806"/>
      <c r="BN1790" s="807"/>
      <c r="BO1790" s="808"/>
      <c r="BP1790" s="809"/>
      <c r="BQ1790" s="810"/>
    </row>
    <row r="1791" spans="1:69">
      <c r="A1791" s="20"/>
      <c r="B1791" s="20">
        <v>4</v>
      </c>
      <c r="C1791" s="21" t="s">
        <v>68</v>
      </c>
      <c r="D1791" s="22" t="s">
        <v>29030</v>
      </c>
      <c r="E1791" s="21" t="s">
        <v>29031</v>
      </c>
      <c r="F1791" s="23">
        <v>1960</v>
      </c>
      <c r="G1791" s="24">
        <v>23520</v>
      </c>
      <c r="H1791" s="25"/>
      <c r="I1791" s="26">
        <v>45680</v>
      </c>
      <c r="J1791" s="27" t="s">
        <v>2856</v>
      </c>
      <c r="K1791" s="28">
        <v>2</v>
      </c>
      <c r="L1791" s="26">
        <v>45677</v>
      </c>
      <c r="M1791" s="29"/>
      <c r="N1791" s="30" t="s">
        <v>95</v>
      </c>
      <c r="O1791" s="31" t="s">
        <v>52</v>
      </c>
      <c r="P1791" s="32" t="s">
        <v>83</v>
      </c>
      <c r="Q1791" s="33" t="s">
        <v>84</v>
      </c>
      <c r="R1791" s="34" t="s">
        <v>55</v>
      </c>
      <c r="S1791" s="35" t="s">
        <v>29088</v>
      </c>
      <c r="T1791" s="36"/>
      <c r="U1791" s="37" t="s">
        <v>29030</v>
      </c>
      <c r="V1791" s="37" t="s">
        <v>28048</v>
      </c>
      <c r="W1791" s="37" t="s">
        <v>29185</v>
      </c>
      <c r="X1791" s="40">
        <v>1960</v>
      </c>
      <c r="Y1791" s="41">
        <v>24500</v>
      </c>
      <c r="Z1791" s="37" t="s">
        <v>34176</v>
      </c>
      <c r="BH1791" s="85"/>
      <c r="BI1791" s="86"/>
      <c r="BJ1791" s="804"/>
      <c r="BK1791" s="805"/>
      <c r="BL1791" s="687"/>
      <c r="BM1791" s="806"/>
      <c r="BN1791" s="807"/>
      <c r="BO1791" s="808"/>
      <c r="BP1791" s="809"/>
      <c r="BQ1791" s="810"/>
    </row>
    <row r="1792" spans="1:69">
      <c r="A1792" s="20"/>
      <c r="B1792" s="20">
        <v>5</v>
      </c>
      <c r="C1792" s="21" t="s">
        <v>68</v>
      </c>
      <c r="D1792" s="22" t="s">
        <v>29028</v>
      </c>
      <c r="E1792" s="21" t="s">
        <v>29029</v>
      </c>
      <c r="F1792" s="23">
        <v>1960</v>
      </c>
      <c r="G1792" s="24">
        <v>23520</v>
      </c>
      <c r="H1792" s="25"/>
      <c r="I1792" s="26">
        <v>45680</v>
      </c>
      <c r="J1792" s="27" t="s">
        <v>2863</v>
      </c>
      <c r="K1792" s="28">
        <v>3</v>
      </c>
      <c r="L1792" s="26">
        <v>45677</v>
      </c>
      <c r="M1792" s="29"/>
      <c r="N1792" s="30" t="s">
        <v>95</v>
      </c>
      <c r="O1792" s="31" t="s">
        <v>52</v>
      </c>
      <c r="P1792" s="32" t="s">
        <v>83</v>
      </c>
      <c r="Q1792" s="33" t="s">
        <v>84</v>
      </c>
      <c r="R1792" s="34" t="s">
        <v>55</v>
      </c>
      <c r="S1792" s="35" t="s">
        <v>29089</v>
      </c>
      <c r="T1792" s="36"/>
      <c r="U1792" s="37" t="s">
        <v>29028</v>
      </c>
      <c r="V1792" s="37" t="s">
        <v>28048</v>
      </c>
      <c r="W1792" s="37" t="s">
        <v>29186</v>
      </c>
      <c r="X1792" s="40">
        <v>1960</v>
      </c>
      <c r="Y1792" s="41">
        <v>24500</v>
      </c>
      <c r="Z1792" s="37" t="s">
        <v>34177</v>
      </c>
      <c r="BH1792" s="85"/>
      <c r="BI1792" s="86"/>
      <c r="BJ1792" s="804"/>
      <c r="BK1792" s="805"/>
      <c r="BL1792" s="687"/>
      <c r="BM1792" s="806"/>
      <c r="BN1792" s="807"/>
      <c r="BO1792" s="808"/>
      <c r="BP1792" s="809"/>
      <c r="BQ1792" s="810"/>
    </row>
    <row r="1793" spans="1:69">
      <c r="A1793" s="20">
        <v>2</v>
      </c>
      <c r="B1793" s="20">
        <v>2</v>
      </c>
      <c r="C1793" s="21" t="s">
        <v>103</v>
      </c>
      <c r="D1793" s="22" t="s">
        <v>27933</v>
      </c>
      <c r="E1793" s="21" t="s">
        <v>27934</v>
      </c>
      <c r="F1793" s="23">
        <v>1960</v>
      </c>
      <c r="G1793" s="24">
        <v>23520</v>
      </c>
      <c r="H1793" s="25"/>
      <c r="I1793" s="26">
        <v>45688</v>
      </c>
      <c r="J1793" s="27" t="s">
        <v>1463</v>
      </c>
      <c r="K1793" s="28">
        <v>2</v>
      </c>
      <c r="L1793" s="7">
        <v>45680</v>
      </c>
      <c r="M1793" s="29"/>
      <c r="N1793" s="30" t="s">
        <v>82</v>
      </c>
      <c r="O1793" s="31" t="s">
        <v>52</v>
      </c>
      <c r="P1793" s="32" t="s">
        <v>83</v>
      </c>
      <c r="Q1793" s="66" t="s">
        <v>84</v>
      </c>
      <c r="R1793" s="34" t="s">
        <v>55</v>
      </c>
      <c r="S1793" s="35" t="s">
        <v>27969</v>
      </c>
      <c r="T1793" s="36"/>
      <c r="U1793" s="37" t="s">
        <v>27933</v>
      </c>
      <c r="V1793" s="37" t="s">
        <v>14948</v>
      </c>
      <c r="W1793" s="37" t="s">
        <v>29332</v>
      </c>
      <c r="X1793" s="40">
        <v>1960</v>
      </c>
      <c r="Y1793" s="41">
        <v>24500</v>
      </c>
      <c r="Z1793" s="37" t="s">
        <v>34178</v>
      </c>
      <c r="BH1793" s="85"/>
      <c r="BI1793" s="86"/>
      <c r="BJ1793" s="804"/>
      <c r="BK1793" s="805"/>
      <c r="BL1793" s="687"/>
      <c r="BM1793" s="806"/>
      <c r="BN1793" s="807"/>
      <c r="BO1793" s="808"/>
      <c r="BP1793" s="809"/>
      <c r="BQ1793" s="810"/>
    </row>
    <row r="1794" spans="1:69">
      <c r="A1794" s="20">
        <v>2</v>
      </c>
      <c r="B1794" s="20">
        <v>3</v>
      </c>
      <c r="C1794" s="21" t="s">
        <v>103</v>
      </c>
      <c r="D1794" s="22" t="s">
        <v>27935</v>
      </c>
      <c r="E1794" s="21" t="s">
        <v>27936</v>
      </c>
      <c r="F1794" s="23">
        <v>1960</v>
      </c>
      <c r="G1794" s="24">
        <v>23520</v>
      </c>
      <c r="H1794" s="25"/>
      <c r="I1794" s="26">
        <v>45688</v>
      </c>
      <c r="J1794" s="27" t="s">
        <v>2851</v>
      </c>
      <c r="K1794" s="28">
        <v>3</v>
      </c>
      <c r="L1794" s="7">
        <v>45680</v>
      </c>
      <c r="M1794" s="29"/>
      <c r="N1794" s="30" t="s">
        <v>82</v>
      </c>
      <c r="O1794" s="31" t="s">
        <v>52</v>
      </c>
      <c r="P1794" s="32" t="s">
        <v>83</v>
      </c>
      <c r="Q1794" s="66" t="s">
        <v>84</v>
      </c>
      <c r="R1794" s="34" t="s">
        <v>55</v>
      </c>
      <c r="S1794" s="35" t="s">
        <v>27968</v>
      </c>
      <c r="T1794" s="36"/>
      <c r="U1794" s="37" t="s">
        <v>27935</v>
      </c>
      <c r="V1794" s="37" t="s">
        <v>14948</v>
      </c>
      <c r="W1794" s="37" t="s">
        <v>29333</v>
      </c>
      <c r="X1794" s="40">
        <v>1960</v>
      </c>
      <c r="Y1794" s="41">
        <v>24500</v>
      </c>
      <c r="Z1794" s="37" t="s">
        <v>34179</v>
      </c>
      <c r="BH1794" s="85"/>
      <c r="BI1794" s="86"/>
      <c r="BJ1794" s="804"/>
      <c r="BK1794" s="805"/>
      <c r="BL1794" s="687"/>
      <c r="BM1794" s="806"/>
      <c r="BN1794" s="807"/>
      <c r="BO1794" s="808"/>
      <c r="BP1794" s="809"/>
      <c r="BQ1794" s="810"/>
    </row>
    <row r="1795" spans="1:69">
      <c r="A1795" s="20">
        <v>2</v>
      </c>
      <c r="B1795" s="20">
        <v>1</v>
      </c>
      <c r="C1795" s="21" t="s">
        <v>510</v>
      </c>
      <c r="D1795" s="22" t="s">
        <v>28168</v>
      </c>
      <c r="E1795" s="21" t="s">
        <v>28169</v>
      </c>
      <c r="F1795" s="23">
        <v>1948</v>
      </c>
      <c r="G1795" s="24">
        <v>23376</v>
      </c>
      <c r="H1795" s="6" t="s">
        <v>51</v>
      </c>
      <c r="I1795" s="26">
        <v>45688</v>
      </c>
      <c r="J1795" s="27">
        <v>150</v>
      </c>
      <c r="K1795" s="28">
        <v>3</v>
      </c>
      <c r="L1795" s="26">
        <v>45681</v>
      </c>
      <c r="M1795" s="44" t="s">
        <v>176</v>
      </c>
      <c r="N1795" s="30" t="s">
        <v>177</v>
      </c>
      <c r="O1795" s="31" t="s">
        <v>52</v>
      </c>
      <c r="P1795" s="32" t="s">
        <v>74</v>
      </c>
      <c r="Q1795" s="66" t="s">
        <v>54</v>
      </c>
      <c r="R1795" s="34" t="s">
        <v>55</v>
      </c>
      <c r="S1795" s="35" t="s">
        <v>27157</v>
      </c>
      <c r="T1795" s="36"/>
      <c r="U1795" s="37" t="s">
        <v>28168</v>
      </c>
      <c r="V1795" s="37" t="s">
        <v>28918</v>
      </c>
      <c r="W1795" s="37" t="s">
        <v>29334</v>
      </c>
      <c r="X1795" s="40">
        <v>1948</v>
      </c>
      <c r="Y1795" s="41">
        <v>24361.78</v>
      </c>
      <c r="Z1795" s="37" t="s">
        <v>29384</v>
      </c>
      <c r="BH1795" s="85"/>
      <c r="BI1795" s="86"/>
      <c r="BJ1795" s="804"/>
      <c r="BK1795" s="797"/>
      <c r="BL1795" s="687"/>
      <c r="BM1795" s="806"/>
      <c r="BN1795" s="807"/>
      <c r="BO1795" s="808"/>
      <c r="BP1795" s="809"/>
      <c r="BQ1795" s="810"/>
    </row>
    <row r="1796" spans="1:69">
      <c r="A1796" s="20">
        <v>2</v>
      </c>
      <c r="B1796" s="20">
        <v>4</v>
      </c>
      <c r="C1796" s="21" t="s">
        <v>48</v>
      </c>
      <c r="D1796" s="22" t="s">
        <v>28983</v>
      </c>
      <c r="E1796" s="21" t="s">
        <v>28984</v>
      </c>
      <c r="F1796" s="23">
        <v>1980</v>
      </c>
      <c r="G1796" s="24">
        <v>23760</v>
      </c>
      <c r="H1796" s="25" t="s">
        <v>51</v>
      </c>
      <c r="I1796" s="26">
        <v>45688</v>
      </c>
      <c r="J1796" s="27">
        <v>56</v>
      </c>
      <c r="K1796" s="28">
        <v>4</v>
      </c>
      <c r="L1796" s="26">
        <v>45681</v>
      </c>
      <c r="M1796" s="29"/>
      <c r="N1796" s="30" t="s">
        <v>169</v>
      </c>
      <c r="O1796" s="31" t="s">
        <v>52</v>
      </c>
      <c r="P1796" s="32" t="s">
        <v>53</v>
      </c>
      <c r="Q1796" s="66" t="s">
        <v>54</v>
      </c>
      <c r="R1796" s="34" t="s">
        <v>55</v>
      </c>
      <c r="S1796" s="35" t="s">
        <v>29093</v>
      </c>
      <c r="T1796" s="36"/>
      <c r="U1796" s="37" t="s">
        <v>28983</v>
      </c>
      <c r="V1796" s="37" t="s">
        <v>28918</v>
      </c>
      <c r="W1796" s="37" t="s">
        <v>29335</v>
      </c>
      <c r="X1796" s="40">
        <v>1980</v>
      </c>
      <c r="Y1796" s="41">
        <v>24948</v>
      </c>
      <c r="Z1796" s="37" t="s">
        <v>29384</v>
      </c>
      <c r="BH1796" s="85"/>
      <c r="BI1796" s="86"/>
      <c r="BJ1796" s="804"/>
      <c r="BK1796" s="805"/>
      <c r="BL1796" s="687"/>
      <c r="BM1796" s="806"/>
      <c r="BN1796" s="807"/>
      <c r="BO1796" s="808"/>
      <c r="BP1796" s="809"/>
      <c r="BQ1796" s="810"/>
    </row>
    <row r="1797" spans="1:69">
      <c r="A1797" s="20">
        <v>2</v>
      </c>
      <c r="B1797" s="20">
        <v>5</v>
      </c>
      <c r="C1797" s="21" t="s">
        <v>48</v>
      </c>
      <c r="D1797" s="22" t="s">
        <v>28991</v>
      </c>
      <c r="E1797" s="21" t="s">
        <v>28992</v>
      </c>
      <c r="F1797" s="23">
        <v>1980</v>
      </c>
      <c r="G1797" s="24">
        <v>23760</v>
      </c>
      <c r="H1797" s="25" t="s">
        <v>3585</v>
      </c>
      <c r="I1797" s="26">
        <v>45688</v>
      </c>
      <c r="J1797" s="27" t="s">
        <v>5031</v>
      </c>
      <c r="K1797" s="28">
        <v>2</v>
      </c>
      <c r="L1797" s="26">
        <v>45681</v>
      </c>
      <c r="M1797" s="29"/>
      <c r="N1797" s="30" t="s">
        <v>181</v>
      </c>
      <c r="O1797" s="31" t="s">
        <v>52</v>
      </c>
      <c r="P1797" s="32" t="s">
        <v>186</v>
      </c>
      <c r="Q1797" s="66" t="s">
        <v>54</v>
      </c>
      <c r="R1797" s="34" t="s">
        <v>55</v>
      </c>
      <c r="S1797" s="35" t="s">
        <v>29094</v>
      </c>
      <c r="T1797" s="36"/>
      <c r="U1797" s="37" t="s">
        <v>28991</v>
      </c>
      <c r="V1797" s="37" t="s">
        <v>28918</v>
      </c>
      <c r="W1797" s="37" t="s">
        <v>29336</v>
      </c>
      <c r="X1797" s="42">
        <v>1980</v>
      </c>
      <c r="Y1797" s="41">
        <v>24948</v>
      </c>
      <c r="Z1797" s="37" t="s">
        <v>29384</v>
      </c>
      <c r="BH1797" s="85"/>
      <c r="BI1797" s="86"/>
      <c r="BJ1797" s="804"/>
      <c r="BK1797" s="805"/>
      <c r="BL1797" s="687"/>
      <c r="BM1797" s="806"/>
      <c r="BN1797" s="807"/>
      <c r="BO1797" s="808"/>
      <c r="BP1797" s="809"/>
      <c r="BQ1797" s="810"/>
    </row>
    <row r="1798" spans="1:69">
      <c r="A1798" s="20">
        <v>0</v>
      </c>
      <c r="B1798" s="20">
        <v>1</v>
      </c>
      <c r="C1798" s="21" t="s">
        <v>68</v>
      </c>
      <c r="D1798" s="22" t="s">
        <v>29301</v>
      </c>
      <c r="E1798" s="21" t="s">
        <v>29302</v>
      </c>
      <c r="F1798" s="23">
        <v>1960</v>
      </c>
      <c r="G1798" s="24">
        <v>23520</v>
      </c>
      <c r="H1798" s="25"/>
      <c r="I1798" s="26">
        <v>45691</v>
      </c>
      <c r="J1798" s="27" t="s">
        <v>4039</v>
      </c>
      <c r="K1798" s="28">
        <v>2</v>
      </c>
      <c r="L1798" s="26">
        <v>45676</v>
      </c>
      <c r="M1798" s="29"/>
      <c r="N1798" s="30" t="s">
        <v>95</v>
      </c>
      <c r="O1798" s="31" t="s">
        <v>52</v>
      </c>
      <c r="P1798" s="32" t="s">
        <v>33364</v>
      </c>
      <c r="Q1798" s="66" t="s">
        <v>84</v>
      </c>
      <c r="R1798" s="34" t="s">
        <v>55</v>
      </c>
      <c r="S1798" s="35" t="s">
        <v>34180</v>
      </c>
      <c r="T1798" s="36"/>
      <c r="U1798" s="37" t="s">
        <v>29301</v>
      </c>
      <c r="V1798" s="37" t="s">
        <v>14989</v>
      </c>
      <c r="W1798" s="37" t="s">
        <v>29337</v>
      </c>
      <c r="X1798" s="40">
        <v>1960</v>
      </c>
      <c r="Y1798" s="41">
        <v>24500</v>
      </c>
      <c r="Z1798" s="37" t="s">
        <v>34176</v>
      </c>
      <c r="BH1798" s="85"/>
      <c r="BI1798" s="86"/>
      <c r="BJ1798" s="804"/>
      <c r="BK1798" s="805"/>
      <c r="BL1798" s="687"/>
      <c r="BM1798" s="806"/>
      <c r="BN1798" s="807"/>
      <c r="BO1798" s="808"/>
      <c r="BP1798" s="809"/>
      <c r="BQ1798" s="810"/>
    </row>
    <row r="1799" spans="1:69">
      <c r="A1799" s="20">
        <v>0</v>
      </c>
      <c r="B1799" s="20">
        <v>2</v>
      </c>
      <c r="C1799" s="21" t="s">
        <v>29095</v>
      </c>
      <c r="D1799" s="22" t="s">
        <v>29079</v>
      </c>
      <c r="E1799" s="21" t="s">
        <v>29080</v>
      </c>
      <c r="F1799" s="23">
        <v>1950</v>
      </c>
      <c r="G1799" s="24">
        <v>23400</v>
      </c>
      <c r="H1799" s="25"/>
      <c r="I1799" s="26">
        <v>45691</v>
      </c>
      <c r="J1799" s="27" t="s">
        <v>5082</v>
      </c>
      <c r="K1799" s="28">
        <v>3</v>
      </c>
      <c r="L1799" s="26">
        <v>45682</v>
      </c>
      <c r="M1799" s="29"/>
      <c r="N1799" s="30" t="s">
        <v>3296</v>
      </c>
      <c r="O1799" s="31" t="s">
        <v>52</v>
      </c>
      <c r="P1799" s="32" t="s">
        <v>1671</v>
      </c>
      <c r="Q1799" s="66" t="s">
        <v>54</v>
      </c>
      <c r="R1799" s="34" t="s">
        <v>55</v>
      </c>
      <c r="S1799" s="35" t="s">
        <v>29096</v>
      </c>
      <c r="T1799" s="36"/>
      <c r="U1799" s="37" t="s">
        <v>29079</v>
      </c>
      <c r="V1799" s="37" t="s">
        <v>1741</v>
      </c>
      <c r="W1799" s="39" t="s">
        <v>29338</v>
      </c>
      <c r="X1799" s="40">
        <v>1950</v>
      </c>
      <c r="Y1799" s="41">
        <v>24219</v>
      </c>
      <c r="Z1799" s="37" t="s">
        <v>29316</v>
      </c>
      <c r="BH1799" s="85"/>
      <c r="BI1799" s="86"/>
      <c r="BJ1799" s="804"/>
      <c r="BK1799" s="805"/>
      <c r="BL1799" s="687"/>
      <c r="BM1799" s="806"/>
      <c r="BN1799" s="807"/>
      <c r="BO1799" s="808"/>
      <c r="BP1799" s="809"/>
      <c r="BQ1799" s="810"/>
    </row>
    <row r="1800" spans="1:69">
      <c r="A1800" s="20">
        <v>0</v>
      </c>
      <c r="B1800" s="20">
        <v>3</v>
      </c>
      <c r="C1800" s="21" t="s">
        <v>68</v>
      </c>
      <c r="D1800" s="22" t="s">
        <v>29115</v>
      </c>
      <c r="E1800" s="21" t="s">
        <v>29116</v>
      </c>
      <c r="F1800" s="23">
        <v>1941</v>
      </c>
      <c r="G1800" s="24">
        <v>23292</v>
      </c>
      <c r="H1800" s="25"/>
      <c r="I1800" s="26">
        <v>45691</v>
      </c>
      <c r="J1800" s="27" t="s">
        <v>3988</v>
      </c>
      <c r="K1800" s="28">
        <v>4</v>
      </c>
      <c r="L1800" s="26">
        <v>45683</v>
      </c>
      <c r="M1800" s="29" t="s">
        <v>72</v>
      </c>
      <c r="N1800" s="30" t="s">
        <v>73</v>
      </c>
      <c r="O1800" s="31" t="s">
        <v>52</v>
      </c>
      <c r="P1800" s="32" t="s">
        <v>74</v>
      </c>
      <c r="Q1800" s="66" t="s">
        <v>54</v>
      </c>
      <c r="R1800" s="34" t="s">
        <v>55</v>
      </c>
      <c r="S1800" s="35" t="s">
        <v>29117</v>
      </c>
      <c r="T1800" s="36"/>
      <c r="U1800" s="37" t="s">
        <v>29115</v>
      </c>
      <c r="V1800" s="38" t="s">
        <v>29138</v>
      </c>
      <c r="W1800" s="37" t="s">
        <v>29405</v>
      </c>
      <c r="X1800" s="40">
        <v>1941</v>
      </c>
      <c r="Y1800" s="41">
        <v>24274.15</v>
      </c>
      <c r="Z1800" s="37" t="s">
        <v>34181</v>
      </c>
      <c r="BH1800" s="85"/>
      <c r="BI1800" s="86"/>
      <c r="BJ1800" s="804"/>
      <c r="BK1800" s="805"/>
      <c r="BL1800" s="687"/>
      <c r="BM1800" s="806"/>
      <c r="BN1800" s="807"/>
      <c r="BO1800" s="808"/>
      <c r="BP1800" s="809"/>
      <c r="BQ1800" s="810"/>
    </row>
    <row r="1801" spans="1:69">
      <c r="A1801" s="20">
        <v>0</v>
      </c>
      <c r="B1801" s="20">
        <v>4</v>
      </c>
      <c r="C1801" s="21" t="s">
        <v>402</v>
      </c>
      <c r="D1801" s="22" t="s">
        <v>28957</v>
      </c>
      <c r="E1801" s="21" t="s">
        <v>28958</v>
      </c>
      <c r="F1801" s="23">
        <v>1916</v>
      </c>
      <c r="G1801" s="24">
        <v>22992</v>
      </c>
      <c r="H1801" s="25"/>
      <c r="I1801" s="26">
        <v>45691</v>
      </c>
      <c r="J1801" s="27" t="s">
        <v>2930</v>
      </c>
      <c r="K1801" s="28">
        <v>3</v>
      </c>
      <c r="L1801" s="7">
        <v>45686</v>
      </c>
      <c r="M1801" s="29"/>
      <c r="N1801" s="30" t="s">
        <v>640</v>
      </c>
      <c r="O1801" s="31" t="s">
        <v>52</v>
      </c>
      <c r="P1801" s="32" t="s">
        <v>407</v>
      </c>
      <c r="Q1801" s="66" t="s">
        <v>84</v>
      </c>
      <c r="R1801" s="34" t="s">
        <v>55</v>
      </c>
      <c r="S1801" s="35" t="s">
        <v>29097</v>
      </c>
      <c r="T1801" s="36"/>
      <c r="U1801" s="37" t="s">
        <v>28957</v>
      </c>
      <c r="V1801" s="38" t="s">
        <v>5903</v>
      </c>
      <c r="W1801" s="37" t="s">
        <v>29406</v>
      </c>
      <c r="X1801" s="40">
        <v>1916</v>
      </c>
      <c r="Y1801" s="41">
        <v>24540</v>
      </c>
      <c r="Z1801" s="37" t="s">
        <v>29425</v>
      </c>
      <c r="BH1801" s="85"/>
      <c r="BI1801" s="86"/>
      <c r="BJ1801" s="804"/>
      <c r="BK1801" s="805"/>
      <c r="BL1801" s="687"/>
      <c r="BM1801" s="806"/>
      <c r="BN1801" s="807"/>
      <c r="BO1801" s="808"/>
      <c r="BP1801" s="809"/>
      <c r="BQ1801" s="810"/>
    </row>
    <row r="1802" spans="1:69">
      <c r="A1802" s="20">
        <v>0</v>
      </c>
      <c r="B1802" s="20">
        <v>5</v>
      </c>
      <c r="C1802" s="21" t="s">
        <v>30280</v>
      </c>
      <c r="D1802" s="22" t="s">
        <v>28199</v>
      </c>
      <c r="E1802" s="21" t="s">
        <v>28200</v>
      </c>
      <c r="F1802" s="23">
        <v>1958</v>
      </c>
      <c r="G1802" s="24">
        <v>23496</v>
      </c>
      <c r="H1802" s="25"/>
      <c r="I1802" s="26">
        <v>45691</v>
      </c>
      <c r="J1802" s="27" t="s">
        <v>3977</v>
      </c>
      <c r="K1802" s="28">
        <v>4</v>
      </c>
      <c r="L1802" s="26">
        <v>45692</v>
      </c>
      <c r="M1802" s="29" t="s">
        <v>176</v>
      </c>
      <c r="N1802" s="30" t="s">
        <v>177</v>
      </c>
      <c r="O1802" s="31" t="s">
        <v>52</v>
      </c>
      <c r="P1802" s="21" t="s">
        <v>74</v>
      </c>
      <c r="Q1802" s="66" t="s">
        <v>54</v>
      </c>
      <c r="R1802" s="34" t="s">
        <v>55</v>
      </c>
      <c r="S1802" s="35" t="s">
        <v>28284</v>
      </c>
      <c r="T1802" s="36"/>
      <c r="U1802" s="37" t="s">
        <v>28199</v>
      </c>
      <c r="V1802" s="742" t="s">
        <v>29407</v>
      </c>
      <c r="W1802" s="708" t="s">
        <v>29408</v>
      </c>
      <c r="X1802" s="139">
        <v>1958</v>
      </c>
      <c r="Y1802" s="46">
        <v>24486.880000000001</v>
      </c>
      <c r="Z1802" s="708" t="s">
        <v>30843</v>
      </c>
      <c r="BH1802" s="85"/>
      <c r="BI1802" s="86"/>
      <c r="BJ1802" s="804"/>
      <c r="BK1802" s="805"/>
      <c r="BL1802" s="687"/>
      <c r="BM1802" s="806"/>
      <c r="BN1802" s="807"/>
      <c r="BO1802" s="85"/>
      <c r="BP1802" s="809"/>
      <c r="BQ1802" s="810"/>
    </row>
    <row r="1803" spans="1:69">
      <c r="A1803" s="20">
        <v>1</v>
      </c>
      <c r="B1803" s="20">
        <v>6</v>
      </c>
      <c r="C1803" s="21" t="s">
        <v>103</v>
      </c>
      <c r="D1803" s="22" t="s">
        <v>27802</v>
      </c>
      <c r="E1803" s="21" t="s">
        <v>27803</v>
      </c>
      <c r="F1803" s="23">
        <v>1568</v>
      </c>
      <c r="G1803" s="24">
        <v>23520</v>
      </c>
      <c r="H1803" s="25" t="s">
        <v>254</v>
      </c>
      <c r="I1803" s="26">
        <v>45691</v>
      </c>
      <c r="J1803" s="27">
        <v>44</v>
      </c>
      <c r="K1803" s="28">
        <v>2</v>
      </c>
      <c r="L1803" s="7">
        <v>45702</v>
      </c>
      <c r="M1803" s="29"/>
      <c r="N1803" s="30" t="s">
        <v>82</v>
      </c>
      <c r="O1803" s="31" t="s">
        <v>52</v>
      </c>
      <c r="P1803" s="32" t="s">
        <v>240</v>
      </c>
      <c r="Q1803" s="66" t="s">
        <v>54</v>
      </c>
      <c r="R1803" s="34" t="s">
        <v>55</v>
      </c>
      <c r="S1803" s="35" t="s">
        <v>27875</v>
      </c>
      <c r="T1803" s="36"/>
      <c r="U1803" s="37" t="s">
        <v>27802</v>
      </c>
      <c r="V1803" s="37" t="s">
        <v>29427</v>
      </c>
      <c r="W1803" s="37" t="s">
        <v>29429</v>
      </c>
      <c r="X1803" s="40">
        <v>1568</v>
      </c>
      <c r="Y1803" s="41">
        <v>24304</v>
      </c>
      <c r="Z1803" s="37" t="s">
        <v>34182</v>
      </c>
      <c r="BH1803" s="85"/>
      <c r="BI1803" s="86"/>
      <c r="BJ1803" s="804"/>
      <c r="BK1803" s="805"/>
      <c r="BL1803" s="687"/>
      <c r="BM1803" s="806"/>
      <c r="BN1803" s="807"/>
      <c r="BO1803" s="808"/>
      <c r="BP1803" s="809"/>
      <c r="BQ1803" s="810"/>
    </row>
    <row r="1804" spans="1:69">
      <c r="A1804" s="20">
        <v>1</v>
      </c>
      <c r="B1804" s="20">
        <v>9</v>
      </c>
      <c r="C1804" s="21" t="s">
        <v>48</v>
      </c>
      <c r="D1804" s="22" t="s">
        <v>29291</v>
      </c>
      <c r="E1804" s="21" t="s">
        <v>29292</v>
      </c>
      <c r="F1804" s="23">
        <v>1980</v>
      </c>
      <c r="G1804" s="24">
        <v>23760</v>
      </c>
      <c r="H1804" s="25" t="s">
        <v>3585</v>
      </c>
      <c r="I1804" s="26">
        <v>45692</v>
      </c>
      <c r="J1804" s="27" t="s">
        <v>4053</v>
      </c>
      <c r="K1804" s="28">
        <v>2</v>
      </c>
      <c r="L1804" s="26" t="s">
        <v>184</v>
      </c>
      <c r="M1804" s="29"/>
      <c r="N1804" s="30" t="s">
        <v>169</v>
      </c>
      <c r="O1804" s="31" t="s">
        <v>52</v>
      </c>
      <c r="P1804" s="32" t="s">
        <v>53</v>
      </c>
      <c r="Q1804" s="66" t="s">
        <v>54</v>
      </c>
      <c r="R1804" s="34" t="s">
        <v>55</v>
      </c>
      <c r="S1804" s="35" t="s">
        <v>29348</v>
      </c>
      <c r="T1804" s="36"/>
      <c r="U1804" s="37" t="s">
        <v>34183</v>
      </c>
      <c r="V1804" s="708" t="s">
        <v>34184</v>
      </c>
      <c r="W1804" s="37" t="s">
        <v>34185</v>
      </c>
      <c r="X1804" s="40">
        <v>1980</v>
      </c>
      <c r="Y1804" s="41">
        <v>24948</v>
      </c>
      <c r="Z1804" s="37" t="s">
        <v>34186</v>
      </c>
      <c r="BH1804" s="85"/>
      <c r="BI1804" s="86"/>
      <c r="BJ1804" s="804"/>
      <c r="BK1804" s="805"/>
      <c r="BL1804" s="687"/>
      <c r="BM1804" s="806"/>
      <c r="BN1804" s="807"/>
      <c r="BO1804" s="808"/>
      <c r="BP1804" s="809"/>
      <c r="BQ1804" s="810"/>
    </row>
    <row r="1805" spans="1:69">
      <c r="A1805" s="20">
        <v>1</v>
      </c>
      <c r="B1805" s="20">
        <v>10</v>
      </c>
      <c r="C1805" s="21" t="s">
        <v>48</v>
      </c>
      <c r="D1805" s="22" t="s">
        <v>29287</v>
      </c>
      <c r="E1805" s="21" t="s">
        <v>29288</v>
      </c>
      <c r="F1805" s="23">
        <v>1980</v>
      </c>
      <c r="G1805" s="24">
        <v>23760</v>
      </c>
      <c r="H1805" s="25" t="s">
        <v>168</v>
      </c>
      <c r="I1805" s="26">
        <v>45692</v>
      </c>
      <c r="J1805" s="27">
        <v>160</v>
      </c>
      <c r="K1805" s="28">
        <v>3</v>
      </c>
      <c r="L1805" s="26" t="s">
        <v>184</v>
      </c>
      <c r="M1805" s="29"/>
      <c r="N1805" s="30" t="s">
        <v>169</v>
      </c>
      <c r="O1805" s="31" t="s">
        <v>52</v>
      </c>
      <c r="P1805" s="32" t="s">
        <v>53</v>
      </c>
      <c r="Q1805" s="66" t="s">
        <v>54</v>
      </c>
      <c r="R1805" s="34" t="s">
        <v>55</v>
      </c>
      <c r="S1805" s="35" t="s">
        <v>29349</v>
      </c>
      <c r="T1805" s="36"/>
      <c r="U1805" s="37" t="s">
        <v>34187</v>
      </c>
      <c r="V1805" s="708" t="s">
        <v>29491</v>
      </c>
      <c r="W1805" s="39" t="s">
        <v>29536</v>
      </c>
      <c r="X1805" s="40">
        <v>1980</v>
      </c>
      <c r="Y1805" s="41">
        <v>24948</v>
      </c>
      <c r="Z1805" s="37" t="s">
        <v>34186</v>
      </c>
      <c r="BH1805" s="85"/>
      <c r="BI1805" s="86"/>
      <c r="BJ1805" s="804"/>
      <c r="BK1805" s="805"/>
      <c r="BL1805" s="687"/>
      <c r="BM1805" s="806"/>
      <c r="BN1805" s="807"/>
      <c r="BO1805" s="808"/>
      <c r="BP1805" s="809"/>
      <c r="BQ1805" s="810"/>
    </row>
    <row r="1806" spans="1:69">
      <c r="A1806" s="20">
        <v>2</v>
      </c>
      <c r="B1806" s="20">
        <v>1</v>
      </c>
      <c r="C1806" s="21" t="s">
        <v>68</v>
      </c>
      <c r="D1806" s="22" t="s">
        <v>29422</v>
      </c>
      <c r="E1806" s="21" t="s">
        <v>29423</v>
      </c>
      <c r="F1806" s="23">
        <v>1960</v>
      </c>
      <c r="G1806" s="24">
        <v>23520</v>
      </c>
      <c r="H1806" s="25"/>
      <c r="I1806" s="26">
        <v>45692</v>
      </c>
      <c r="J1806" s="27" t="s">
        <v>2940</v>
      </c>
      <c r="K1806" s="28">
        <v>4</v>
      </c>
      <c r="L1806" s="7">
        <v>45689</v>
      </c>
      <c r="M1806" s="29"/>
      <c r="N1806" s="30" t="s">
        <v>95</v>
      </c>
      <c r="O1806" s="31" t="s">
        <v>52</v>
      </c>
      <c r="P1806" s="32" t="s">
        <v>83</v>
      </c>
      <c r="Q1806" s="66" t="s">
        <v>84</v>
      </c>
      <c r="R1806" s="34" t="s">
        <v>55</v>
      </c>
      <c r="S1806" s="35" t="s">
        <v>29426</v>
      </c>
      <c r="T1806" s="36"/>
      <c r="U1806" s="37" t="s">
        <v>29515</v>
      </c>
      <c r="V1806" s="38" t="s">
        <v>29458</v>
      </c>
      <c r="W1806" s="37" t="s">
        <v>29516</v>
      </c>
      <c r="X1806" s="40">
        <v>1960</v>
      </c>
      <c r="Y1806" s="41">
        <v>24500</v>
      </c>
      <c r="Z1806" s="37" t="s">
        <v>34188</v>
      </c>
      <c r="BH1806" s="85"/>
      <c r="BI1806" s="86"/>
      <c r="BJ1806" s="804"/>
      <c r="BK1806" s="805"/>
      <c r="BL1806" s="687"/>
      <c r="BM1806" s="806"/>
      <c r="BN1806" s="807"/>
      <c r="BO1806" s="808"/>
      <c r="BP1806" s="809"/>
      <c r="BQ1806" s="810"/>
    </row>
    <row r="1807" spans="1:69">
      <c r="A1807" s="20">
        <v>2</v>
      </c>
      <c r="B1807" s="20">
        <v>2</v>
      </c>
      <c r="C1807" s="21" t="s">
        <v>68</v>
      </c>
      <c r="D1807" s="22" t="s">
        <v>28723</v>
      </c>
      <c r="E1807" s="21" t="s">
        <v>28724</v>
      </c>
      <c r="F1807" s="23">
        <v>1958</v>
      </c>
      <c r="G1807" s="24">
        <v>23496</v>
      </c>
      <c r="H1807" s="25"/>
      <c r="I1807" s="26">
        <v>45692</v>
      </c>
      <c r="J1807" s="27" t="s">
        <v>3991</v>
      </c>
      <c r="K1807" s="28">
        <v>2</v>
      </c>
      <c r="L1807" s="7" t="s">
        <v>184</v>
      </c>
      <c r="M1807" s="29" t="s">
        <v>72</v>
      </c>
      <c r="N1807" s="30" t="s">
        <v>73</v>
      </c>
      <c r="O1807" s="31" t="s">
        <v>52</v>
      </c>
      <c r="P1807" s="32" t="s">
        <v>74</v>
      </c>
      <c r="Q1807" s="66" t="s">
        <v>54</v>
      </c>
      <c r="R1807" s="34" t="s">
        <v>55</v>
      </c>
      <c r="S1807" s="35" t="s">
        <v>28830</v>
      </c>
      <c r="T1807" s="36"/>
      <c r="U1807" s="37" t="s">
        <v>29503</v>
      </c>
      <c r="V1807" s="38" t="s">
        <v>34189</v>
      </c>
      <c r="W1807" s="37" t="s">
        <v>29488</v>
      </c>
      <c r="X1807" s="40">
        <v>1958</v>
      </c>
      <c r="Y1807" s="41">
        <v>24486.75</v>
      </c>
      <c r="Z1807" s="37" t="s">
        <v>34182</v>
      </c>
      <c r="BH1807" s="85"/>
      <c r="BI1807" s="86"/>
      <c r="BJ1807" s="804"/>
      <c r="BK1807" s="805"/>
      <c r="BL1807" s="687"/>
      <c r="BM1807" s="806"/>
      <c r="BN1807" s="807"/>
      <c r="BO1807" s="808"/>
      <c r="BP1807" s="809"/>
      <c r="BQ1807" s="810"/>
    </row>
    <row r="1808" spans="1:69">
      <c r="A1808" s="20">
        <v>3</v>
      </c>
      <c r="B1808" s="20">
        <v>4</v>
      </c>
      <c r="C1808" s="21" t="s">
        <v>402</v>
      </c>
      <c r="D1808" s="22" t="s">
        <v>28965</v>
      </c>
      <c r="E1808" s="21" t="s">
        <v>28966</v>
      </c>
      <c r="F1808" s="23">
        <v>1916</v>
      </c>
      <c r="G1808" s="24">
        <v>22992</v>
      </c>
      <c r="H1808" s="25"/>
      <c r="I1808" s="26">
        <v>45692</v>
      </c>
      <c r="J1808" s="27" t="s">
        <v>2935</v>
      </c>
      <c r="K1808" s="28">
        <v>3</v>
      </c>
      <c r="L1808" s="26" t="s">
        <v>184</v>
      </c>
      <c r="M1808" s="29"/>
      <c r="N1808" s="30" t="s">
        <v>640</v>
      </c>
      <c r="O1808" s="31" t="s">
        <v>52</v>
      </c>
      <c r="P1808" s="32" t="s">
        <v>407</v>
      </c>
      <c r="Q1808" s="66" t="s">
        <v>84</v>
      </c>
      <c r="R1808" s="34" t="s">
        <v>55</v>
      </c>
      <c r="S1808" s="35" t="s">
        <v>29110</v>
      </c>
      <c r="T1808" s="36"/>
      <c r="U1808" s="37" t="s">
        <v>29511</v>
      </c>
      <c r="V1808" s="38" t="s">
        <v>31530</v>
      </c>
      <c r="W1808" s="37" t="s">
        <v>29512</v>
      </c>
      <c r="X1808" s="40">
        <v>1916</v>
      </c>
      <c r="Y1808" s="41">
        <v>24430</v>
      </c>
      <c r="Z1808" s="37" t="s">
        <v>29492</v>
      </c>
      <c r="BH1808" s="85"/>
      <c r="BI1808" s="86"/>
      <c r="BJ1808" s="804"/>
      <c r="BK1808" s="805"/>
      <c r="BL1808" s="687"/>
      <c r="BM1808" s="806"/>
      <c r="BN1808" s="807"/>
      <c r="BO1808" s="808"/>
      <c r="BP1808" s="809"/>
      <c r="BQ1808" s="810"/>
    </row>
    <row r="1809" spans="1:69">
      <c r="A1809" s="20">
        <v>3</v>
      </c>
      <c r="B1809" s="20">
        <v>6</v>
      </c>
      <c r="C1809" s="2" t="s">
        <v>402</v>
      </c>
      <c r="D1809" s="22" t="s">
        <v>28969</v>
      </c>
      <c r="E1809" s="21" t="s">
        <v>28970</v>
      </c>
      <c r="F1809" s="23">
        <v>1916</v>
      </c>
      <c r="G1809" s="24">
        <v>22992</v>
      </c>
      <c r="H1809" s="25"/>
      <c r="I1809" s="26">
        <v>45692</v>
      </c>
      <c r="J1809" s="27" t="s">
        <v>1571</v>
      </c>
      <c r="K1809" s="28">
        <v>4</v>
      </c>
      <c r="L1809" s="26" t="s">
        <v>184</v>
      </c>
      <c r="M1809" s="29"/>
      <c r="N1809" s="30" t="s">
        <v>406</v>
      </c>
      <c r="O1809" s="31" t="s">
        <v>52</v>
      </c>
      <c r="P1809" s="21" t="s">
        <v>407</v>
      </c>
      <c r="Q1809" s="66" t="s">
        <v>84</v>
      </c>
      <c r="R1809" s="34" t="s">
        <v>55</v>
      </c>
      <c r="S1809" s="35" t="s">
        <v>29100</v>
      </c>
      <c r="T1809" s="36"/>
      <c r="U1809" s="37" t="s">
        <v>34190</v>
      </c>
      <c r="V1809" s="37" t="s">
        <v>31530</v>
      </c>
      <c r="W1809" s="37" t="s">
        <v>34191</v>
      </c>
      <c r="X1809" s="40">
        <v>1916</v>
      </c>
      <c r="Y1809" s="41">
        <v>24509.47</v>
      </c>
      <c r="Z1809" s="37" t="s">
        <v>34186</v>
      </c>
      <c r="BH1809" s="825"/>
      <c r="BI1809" s="86"/>
      <c r="BJ1809" s="804"/>
      <c r="BK1809" s="805"/>
      <c r="BL1809" s="687"/>
      <c r="BM1809" s="806"/>
      <c r="BN1809" s="807"/>
      <c r="BO1809" s="85"/>
      <c r="BP1809" s="809"/>
      <c r="BQ1809" s="810"/>
    </row>
    <row r="1810" spans="1:69">
      <c r="A1810" s="20">
        <v>0</v>
      </c>
      <c r="B1810" s="20">
        <v>1</v>
      </c>
      <c r="C1810" s="21" t="s">
        <v>402</v>
      </c>
      <c r="D1810" s="22" t="s">
        <v>34192</v>
      </c>
      <c r="E1810" s="21" t="s">
        <v>28968</v>
      </c>
      <c r="F1810" s="23">
        <v>1916</v>
      </c>
      <c r="G1810" s="24">
        <v>22992</v>
      </c>
      <c r="H1810" s="25"/>
      <c r="I1810" s="26">
        <v>45693</v>
      </c>
      <c r="J1810" s="27" t="s">
        <v>1553</v>
      </c>
      <c r="K1810" s="9">
        <v>4</v>
      </c>
      <c r="L1810" s="26" t="s">
        <v>184</v>
      </c>
      <c r="M1810" s="29"/>
      <c r="N1810" s="30" t="s">
        <v>406</v>
      </c>
      <c r="O1810" s="31" t="s">
        <v>52</v>
      </c>
      <c r="P1810" s="32" t="s">
        <v>407</v>
      </c>
      <c r="Q1810" s="66" t="s">
        <v>84</v>
      </c>
      <c r="R1810" s="34" t="s">
        <v>55</v>
      </c>
      <c r="S1810" s="35" t="s">
        <v>29111</v>
      </c>
      <c r="T1810" s="36"/>
      <c r="U1810" s="37" t="s">
        <v>29430</v>
      </c>
      <c r="V1810" s="37" t="s">
        <v>31530</v>
      </c>
      <c r="W1810" s="708" t="s">
        <v>34193</v>
      </c>
      <c r="X1810" s="40">
        <v>1916</v>
      </c>
      <c r="Y1810" s="41">
        <v>24509.47</v>
      </c>
      <c r="Z1810" s="37" t="s">
        <v>34186</v>
      </c>
      <c r="BH1810" s="85"/>
      <c r="BI1810" s="86"/>
      <c r="BJ1810" s="804"/>
      <c r="BK1810" s="805"/>
      <c r="BL1810" s="687"/>
      <c r="BM1810" s="806"/>
      <c r="BN1810" s="807"/>
      <c r="BO1810" s="808"/>
      <c r="BP1810" s="809"/>
      <c r="BQ1810" s="810"/>
    </row>
    <row r="1811" spans="1:69">
      <c r="A1811" s="20">
        <v>0</v>
      </c>
      <c r="B1811" s="20">
        <v>2</v>
      </c>
      <c r="C1811" s="2" t="s">
        <v>402</v>
      </c>
      <c r="D1811" s="3" t="s">
        <v>28971</v>
      </c>
      <c r="E1811" s="2" t="s">
        <v>28972</v>
      </c>
      <c r="F1811" s="4">
        <v>1916</v>
      </c>
      <c r="G1811" s="5">
        <v>22992</v>
      </c>
      <c r="H1811" s="6"/>
      <c r="I1811" s="26">
        <v>45693</v>
      </c>
      <c r="J1811" s="27" t="s">
        <v>5209</v>
      </c>
      <c r="K1811" s="9">
        <v>3</v>
      </c>
      <c r="L1811" s="7" t="s">
        <v>184</v>
      </c>
      <c r="M1811" s="10"/>
      <c r="N1811" s="11" t="s">
        <v>640</v>
      </c>
      <c r="O1811" s="12" t="s">
        <v>52</v>
      </c>
      <c r="P1811" s="8" t="s">
        <v>407</v>
      </c>
      <c r="Q1811" s="49" t="s">
        <v>84</v>
      </c>
      <c r="R1811" s="13" t="s">
        <v>55</v>
      </c>
      <c r="S1811" s="14" t="s">
        <v>28463</v>
      </c>
      <c r="T1811" s="15"/>
      <c r="U1811" s="708" t="s">
        <v>29504</v>
      </c>
      <c r="V1811" s="708" t="s">
        <v>29491</v>
      </c>
      <c r="W1811" s="743" t="s">
        <v>34194</v>
      </c>
      <c r="X1811" s="139">
        <v>1916</v>
      </c>
      <c r="Y1811" s="46">
        <v>24460</v>
      </c>
      <c r="Z1811" s="37" t="s">
        <v>34186</v>
      </c>
      <c r="BH1811" s="825"/>
      <c r="BI1811" s="232"/>
      <c r="BJ1811" s="796"/>
      <c r="BK1811" s="797"/>
      <c r="BL1811" s="687"/>
      <c r="BM1811" s="799"/>
      <c r="BN1811" s="800"/>
      <c r="BO1811" s="801"/>
      <c r="BP1811" s="802"/>
      <c r="BQ1811" s="803"/>
    </row>
    <row r="1812" spans="1:69">
      <c r="A1812" s="20">
        <v>0</v>
      </c>
      <c r="B1812" s="20">
        <v>3</v>
      </c>
      <c r="C1812" s="21" t="s">
        <v>402</v>
      </c>
      <c r="D1812" s="22" t="s">
        <v>28961</v>
      </c>
      <c r="E1812" s="21" t="s">
        <v>28962</v>
      </c>
      <c r="F1812" s="23">
        <v>1916</v>
      </c>
      <c r="G1812" s="24">
        <v>22992</v>
      </c>
      <c r="H1812" s="25"/>
      <c r="I1812" s="26">
        <v>45693</v>
      </c>
      <c r="J1812" s="27" t="s">
        <v>4049</v>
      </c>
      <c r="K1812" s="28">
        <v>3</v>
      </c>
      <c r="L1812" s="26" t="s">
        <v>184</v>
      </c>
      <c r="M1812" s="29"/>
      <c r="N1812" s="30" t="s">
        <v>640</v>
      </c>
      <c r="O1812" s="31" t="s">
        <v>52</v>
      </c>
      <c r="P1812" s="32" t="s">
        <v>407</v>
      </c>
      <c r="Q1812" s="66" t="s">
        <v>84</v>
      </c>
      <c r="R1812" s="34" t="s">
        <v>55</v>
      </c>
      <c r="S1812" s="35" t="s">
        <v>29112</v>
      </c>
      <c r="T1812" s="36"/>
      <c r="U1812" s="37" t="s">
        <v>29534</v>
      </c>
      <c r="V1812" s="742" t="s">
        <v>34184</v>
      </c>
      <c r="W1812" s="708" t="s">
        <v>29506</v>
      </c>
      <c r="X1812" s="139">
        <v>1916</v>
      </c>
      <c r="Y1812" s="46">
        <v>24540</v>
      </c>
      <c r="Z1812" s="37" t="s">
        <v>34186</v>
      </c>
      <c r="BH1812" s="85"/>
      <c r="BI1812" s="86"/>
      <c r="BJ1812" s="804"/>
      <c r="BK1812" s="805"/>
      <c r="BL1812" s="687"/>
      <c r="BM1812" s="806"/>
      <c r="BN1812" s="807"/>
      <c r="BO1812" s="808"/>
      <c r="BP1812" s="809"/>
      <c r="BQ1812" s="810"/>
    </row>
    <row r="1813" spans="1:69">
      <c r="A1813" s="20">
        <v>1</v>
      </c>
      <c r="B1813" s="20">
        <v>4</v>
      </c>
      <c r="C1813" s="21" t="s">
        <v>68</v>
      </c>
      <c r="D1813" s="22" t="s">
        <v>29521</v>
      </c>
      <c r="E1813" s="21" t="s">
        <v>29522</v>
      </c>
      <c r="F1813" s="23">
        <v>1960</v>
      </c>
      <c r="G1813" s="24">
        <v>23520</v>
      </c>
      <c r="H1813" s="25"/>
      <c r="I1813" s="26">
        <v>45693</v>
      </c>
      <c r="J1813" s="27" t="s">
        <v>81</v>
      </c>
      <c r="K1813" s="28">
        <v>4</v>
      </c>
      <c r="L1813" s="26">
        <v>45687</v>
      </c>
      <c r="M1813" s="29"/>
      <c r="N1813" s="30" t="s">
        <v>95</v>
      </c>
      <c r="O1813" s="31" t="s">
        <v>52</v>
      </c>
      <c r="P1813" s="21" t="s">
        <v>83</v>
      </c>
      <c r="Q1813" s="66" t="s">
        <v>84</v>
      </c>
      <c r="R1813" s="34" t="s">
        <v>55</v>
      </c>
      <c r="S1813" s="35" t="s">
        <v>29550</v>
      </c>
      <c r="T1813" s="36"/>
      <c r="U1813" s="37" t="s">
        <v>34195</v>
      </c>
      <c r="V1813" s="742" t="s">
        <v>34196</v>
      </c>
      <c r="W1813" s="708" t="s">
        <v>34197</v>
      </c>
      <c r="X1813" s="139">
        <v>1960</v>
      </c>
      <c r="Y1813" s="46">
        <v>24500</v>
      </c>
      <c r="Z1813" s="708" t="s">
        <v>34198</v>
      </c>
      <c r="BH1813" s="85"/>
      <c r="BI1813" s="86"/>
      <c r="BJ1813" s="804"/>
      <c r="BK1813" s="805"/>
      <c r="BL1813" s="687"/>
      <c r="BM1813" s="806"/>
      <c r="BN1813" s="807"/>
      <c r="BO1813" s="85"/>
      <c r="BP1813" s="809"/>
      <c r="BQ1813" s="810"/>
    </row>
    <row r="1814" spans="1:69">
      <c r="A1814" s="20">
        <v>1</v>
      </c>
      <c r="B1814" s="20">
        <v>5</v>
      </c>
      <c r="C1814" s="21" t="s">
        <v>68</v>
      </c>
      <c r="D1814" s="22" t="s">
        <v>29189</v>
      </c>
      <c r="E1814" s="21" t="s">
        <v>29142</v>
      </c>
      <c r="F1814" s="23">
        <v>2300</v>
      </c>
      <c r="G1814" s="24">
        <v>23000</v>
      </c>
      <c r="H1814" s="25"/>
      <c r="I1814" s="26">
        <v>45693</v>
      </c>
      <c r="J1814" s="27" t="s">
        <v>111</v>
      </c>
      <c r="K1814" s="28">
        <v>2</v>
      </c>
      <c r="L1814" s="26">
        <v>45691</v>
      </c>
      <c r="M1814" s="44"/>
      <c r="N1814" s="30" t="s">
        <v>120</v>
      </c>
      <c r="O1814" s="31" t="s">
        <v>52</v>
      </c>
      <c r="P1814" s="32" t="s">
        <v>121</v>
      </c>
      <c r="Q1814" s="66" t="s">
        <v>84</v>
      </c>
      <c r="R1814" s="34" t="s">
        <v>164</v>
      </c>
      <c r="S1814" s="35" t="s">
        <v>29190</v>
      </c>
      <c r="T1814" s="36"/>
      <c r="U1814" s="37" t="s">
        <v>34199</v>
      </c>
      <c r="V1814" s="38" t="s">
        <v>34200</v>
      </c>
      <c r="W1814" s="37" t="s">
        <v>34201</v>
      </c>
      <c r="X1814" s="40">
        <v>2300</v>
      </c>
      <c r="Y1814" s="41">
        <v>23805</v>
      </c>
      <c r="Z1814" s="37" t="s">
        <v>34202</v>
      </c>
      <c r="BH1814" s="85"/>
      <c r="BI1814" s="86"/>
      <c r="BJ1814" s="804"/>
      <c r="BK1814" s="805"/>
      <c r="BL1814" s="687"/>
      <c r="BM1814" s="806"/>
      <c r="BN1814" s="807"/>
      <c r="BO1814" s="808"/>
      <c r="BP1814" s="809"/>
      <c r="BQ1814" s="810"/>
    </row>
    <row r="1815" spans="1:69">
      <c r="A1815" s="20">
        <v>4</v>
      </c>
      <c r="B1815" s="20">
        <v>6</v>
      </c>
      <c r="C1815" s="22" t="s">
        <v>126</v>
      </c>
      <c r="D1815" s="2" t="s">
        <v>28532</v>
      </c>
      <c r="E1815" s="21" t="s">
        <v>28533</v>
      </c>
      <c r="F1815" s="23">
        <v>1960</v>
      </c>
      <c r="G1815" s="24">
        <v>23520</v>
      </c>
      <c r="H1815" s="25"/>
      <c r="I1815" s="26">
        <v>45693</v>
      </c>
      <c r="J1815" s="27">
        <v>57</v>
      </c>
      <c r="K1815" s="28">
        <v>2</v>
      </c>
      <c r="L1815" s="7">
        <v>45683</v>
      </c>
      <c r="M1815" s="29"/>
      <c r="N1815" s="30" t="s">
        <v>82</v>
      </c>
      <c r="O1815" s="31" t="s">
        <v>52</v>
      </c>
      <c r="P1815" s="32" t="s">
        <v>83</v>
      </c>
      <c r="Q1815" s="66" t="s">
        <v>84</v>
      </c>
      <c r="R1815" s="34" t="s">
        <v>55</v>
      </c>
      <c r="S1815" s="35" t="s">
        <v>28557</v>
      </c>
      <c r="T1815" s="36"/>
      <c r="U1815" s="37" t="s">
        <v>34203</v>
      </c>
      <c r="V1815" s="37" t="s">
        <v>22530</v>
      </c>
      <c r="W1815" s="37" t="s">
        <v>29513</v>
      </c>
      <c r="X1815" s="40">
        <v>1960</v>
      </c>
      <c r="Y1815" s="41">
        <v>24500</v>
      </c>
      <c r="Z1815" s="37" t="s">
        <v>34186</v>
      </c>
      <c r="BH1815" s="86"/>
      <c r="BI1815" s="825"/>
      <c r="BJ1815" s="804"/>
      <c r="BK1815" s="805"/>
      <c r="BL1815" s="687"/>
      <c r="BM1815" s="806"/>
      <c r="BN1815" s="807"/>
      <c r="BO1815" s="808"/>
      <c r="BP1815" s="809"/>
      <c r="BQ1815" s="810"/>
    </row>
    <row r="1816" spans="1:69">
      <c r="A1816" s="20">
        <v>5</v>
      </c>
      <c r="B1816" s="20">
        <v>7</v>
      </c>
      <c r="C1816" s="21" t="s">
        <v>130</v>
      </c>
      <c r="D1816" s="22" t="s">
        <v>29145</v>
      </c>
      <c r="E1816" s="21" t="s">
        <v>29146</v>
      </c>
      <c r="F1816" s="23">
        <v>1960</v>
      </c>
      <c r="G1816" s="24">
        <v>23520</v>
      </c>
      <c r="H1816" s="25"/>
      <c r="I1816" s="7">
        <v>45693</v>
      </c>
      <c r="J1816" s="27" t="s">
        <v>71</v>
      </c>
      <c r="K1816" s="28">
        <v>2</v>
      </c>
      <c r="L1816" s="26">
        <v>45690</v>
      </c>
      <c r="M1816" s="29"/>
      <c r="N1816" s="30" t="s">
        <v>82</v>
      </c>
      <c r="O1816" s="31" t="s">
        <v>52</v>
      </c>
      <c r="P1816" s="32" t="s">
        <v>83</v>
      </c>
      <c r="Q1816" s="66" t="s">
        <v>84</v>
      </c>
      <c r="R1816" s="34" t="s">
        <v>55</v>
      </c>
      <c r="S1816" s="35" t="s">
        <v>29187</v>
      </c>
      <c r="T1816" s="36"/>
      <c r="U1816" s="37" t="s">
        <v>29414</v>
      </c>
      <c r="V1816" s="37" t="s">
        <v>33203</v>
      </c>
      <c r="W1816" s="708" t="s">
        <v>34204</v>
      </c>
      <c r="X1816" s="139">
        <v>1960</v>
      </c>
      <c r="Y1816" s="46">
        <v>24500</v>
      </c>
      <c r="Z1816" s="37" t="s">
        <v>34205</v>
      </c>
      <c r="BH1816" s="85"/>
      <c r="BI1816" s="86"/>
      <c r="BJ1816" s="804"/>
      <c r="BK1816" s="805"/>
      <c r="BL1816" s="688"/>
      <c r="BM1816" s="806"/>
      <c r="BN1816" s="807"/>
      <c r="BO1816" s="808"/>
      <c r="BP1816" s="809"/>
      <c r="BQ1816" s="810"/>
    </row>
    <row r="1817" spans="1:69">
      <c r="A1817" s="20">
        <v>0</v>
      </c>
      <c r="B1817" s="20">
        <v>1</v>
      </c>
      <c r="C1817" s="21" t="s">
        <v>130</v>
      </c>
      <c r="D1817" s="22" t="s">
        <v>29143</v>
      </c>
      <c r="E1817" s="21" t="s">
        <v>29144</v>
      </c>
      <c r="F1817" s="23">
        <v>1960</v>
      </c>
      <c r="G1817" s="24">
        <v>23520</v>
      </c>
      <c r="H1817" s="25"/>
      <c r="I1817" s="26">
        <v>45694</v>
      </c>
      <c r="J1817" s="27">
        <v>42</v>
      </c>
      <c r="K1817" s="28">
        <v>4</v>
      </c>
      <c r="L1817" s="26">
        <v>45690</v>
      </c>
      <c r="M1817" s="44"/>
      <c r="N1817" s="30" t="s">
        <v>82</v>
      </c>
      <c r="O1817" s="31" t="s">
        <v>52</v>
      </c>
      <c r="P1817" s="30" t="s">
        <v>83</v>
      </c>
      <c r="Q1817" s="66" t="s">
        <v>84</v>
      </c>
      <c r="R1817" s="34" t="s">
        <v>55</v>
      </c>
      <c r="S1817" s="35" t="s">
        <v>29188</v>
      </c>
      <c r="T1817" s="36"/>
      <c r="U1817" s="37" t="s">
        <v>29143</v>
      </c>
      <c r="V1817" s="37" t="s">
        <v>33203</v>
      </c>
      <c r="W1817" s="37" t="s">
        <v>34206</v>
      </c>
      <c r="X1817" s="139">
        <v>1960</v>
      </c>
      <c r="Y1817" s="46">
        <v>24500</v>
      </c>
      <c r="Z1817" s="37" t="s">
        <v>29492</v>
      </c>
      <c r="BH1817" s="85"/>
      <c r="BI1817" s="86"/>
      <c r="BJ1817" s="804"/>
      <c r="BK1817" s="805"/>
      <c r="BL1817" s="687"/>
      <c r="BM1817" s="806"/>
      <c r="BN1817" s="807"/>
      <c r="BO1817" s="806"/>
      <c r="BP1817" s="809"/>
      <c r="BQ1817" s="810"/>
    </row>
    <row r="1818" spans="1:69">
      <c r="A1818" s="20">
        <v>1</v>
      </c>
      <c r="B1818" s="20">
        <v>2</v>
      </c>
      <c r="C1818" s="21" t="s">
        <v>68</v>
      </c>
      <c r="D1818" s="22" t="s">
        <v>29519</v>
      </c>
      <c r="E1818" s="21" t="s">
        <v>29520</v>
      </c>
      <c r="F1818" s="23">
        <v>1960</v>
      </c>
      <c r="G1818" s="24">
        <v>23520</v>
      </c>
      <c r="H1818" s="25"/>
      <c r="I1818" s="26">
        <v>45694</v>
      </c>
      <c r="J1818" s="27" t="s">
        <v>89</v>
      </c>
      <c r="K1818" s="28">
        <v>4</v>
      </c>
      <c r="L1818" s="7">
        <v>45692</v>
      </c>
      <c r="M1818" s="29"/>
      <c r="N1818" s="30" t="s">
        <v>95</v>
      </c>
      <c r="O1818" s="31" t="s">
        <v>52</v>
      </c>
      <c r="P1818" s="32" t="s">
        <v>83</v>
      </c>
      <c r="Q1818" s="66" t="s">
        <v>84</v>
      </c>
      <c r="R1818" s="34" t="s">
        <v>55</v>
      </c>
      <c r="S1818" s="35" t="s">
        <v>29551</v>
      </c>
      <c r="T1818" s="36"/>
      <c r="U1818" s="37" t="s">
        <v>29519</v>
      </c>
      <c r="V1818" s="37" t="s">
        <v>29672</v>
      </c>
      <c r="W1818" s="39" t="s">
        <v>34207</v>
      </c>
      <c r="X1818" s="40">
        <v>1960</v>
      </c>
      <c r="Y1818" s="41">
        <v>24500</v>
      </c>
      <c r="Z1818" s="37" t="s">
        <v>34208</v>
      </c>
      <c r="BH1818" s="85"/>
      <c r="BI1818" s="86"/>
      <c r="BJ1818" s="804"/>
      <c r="BK1818" s="805"/>
      <c r="BL1818" s="687"/>
      <c r="BM1818" s="806"/>
      <c r="BN1818" s="807"/>
      <c r="BO1818" s="808"/>
      <c r="BP1818" s="809"/>
      <c r="BQ1818" s="810"/>
    </row>
    <row r="1819" spans="1:69">
      <c r="A1819" s="20">
        <v>2</v>
      </c>
      <c r="B1819" s="20">
        <v>3</v>
      </c>
      <c r="C1819" s="21" t="s">
        <v>510</v>
      </c>
      <c r="D1819" s="22" t="s">
        <v>28755</v>
      </c>
      <c r="E1819" s="21" t="s">
        <v>28756</v>
      </c>
      <c r="F1819" s="23">
        <v>1939</v>
      </c>
      <c r="G1819" s="24">
        <v>23268</v>
      </c>
      <c r="H1819" s="6" t="s">
        <v>51</v>
      </c>
      <c r="I1819" s="26">
        <v>45694</v>
      </c>
      <c r="J1819" s="27" t="s">
        <v>31531</v>
      </c>
      <c r="K1819" s="9">
        <v>2</v>
      </c>
      <c r="L1819" s="26" t="s">
        <v>33404</v>
      </c>
      <c r="M1819" s="44" t="s">
        <v>176</v>
      </c>
      <c r="N1819" s="30" t="s">
        <v>177</v>
      </c>
      <c r="O1819" s="31" t="s">
        <v>52</v>
      </c>
      <c r="P1819" s="32" t="s">
        <v>74</v>
      </c>
      <c r="Q1819" s="66" t="s">
        <v>54</v>
      </c>
      <c r="R1819" s="34" t="s">
        <v>55</v>
      </c>
      <c r="S1819" s="35" t="s">
        <v>28829</v>
      </c>
      <c r="T1819" s="36"/>
      <c r="U1819" s="37" t="s">
        <v>28755</v>
      </c>
      <c r="V1819" s="38" t="s">
        <v>34184</v>
      </c>
      <c r="W1819" s="37" t="s">
        <v>30844</v>
      </c>
      <c r="X1819" s="40">
        <v>1939</v>
      </c>
      <c r="Y1819" s="41">
        <v>24249.18</v>
      </c>
      <c r="Z1819" s="37" t="s">
        <v>34186</v>
      </c>
      <c r="BH1819" s="85"/>
      <c r="BI1819" s="86"/>
      <c r="BJ1819" s="804"/>
      <c r="BK1819" s="797"/>
      <c r="BL1819" s="687"/>
      <c r="BM1819" s="806"/>
      <c r="BN1819" s="807"/>
      <c r="BO1819" s="808"/>
      <c r="BP1819" s="809"/>
      <c r="BQ1819" s="810"/>
    </row>
    <row r="1820" spans="1:69">
      <c r="A1820" s="20">
        <v>2</v>
      </c>
      <c r="B1820" s="20">
        <v>4</v>
      </c>
      <c r="C1820" s="21" t="s">
        <v>510</v>
      </c>
      <c r="D1820" s="22" t="s">
        <v>28757</v>
      </c>
      <c r="E1820" s="21" t="s">
        <v>28758</v>
      </c>
      <c r="F1820" s="23">
        <v>1952</v>
      </c>
      <c r="G1820" s="24">
        <v>23424</v>
      </c>
      <c r="H1820" s="6" t="s">
        <v>51</v>
      </c>
      <c r="I1820" s="26">
        <v>45694</v>
      </c>
      <c r="J1820" s="27" t="s">
        <v>34209</v>
      </c>
      <c r="K1820" s="28">
        <v>2</v>
      </c>
      <c r="L1820" s="26" t="s">
        <v>33404</v>
      </c>
      <c r="M1820" s="29" t="s">
        <v>176</v>
      </c>
      <c r="N1820" s="30" t="s">
        <v>177</v>
      </c>
      <c r="O1820" s="31" t="s">
        <v>52</v>
      </c>
      <c r="P1820" s="32" t="s">
        <v>74</v>
      </c>
      <c r="Q1820" s="66" t="s">
        <v>54</v>
      </c>
      <c r="R1820" s="34" t="s">
        <v>55</v>
      </c>
      <c r="S1820" s="35" t="s">
        <v>34210</v>
      </c>
      <c r="T1820" s="36"/>
      <c r="U1820" s="37" t="s">
        <v>28757</v>
      </c>
      <c r="V1820" s="38" t="s">
        <v>34184</v>
      </c>
      <c r="W1820" s="37" t="s">
        <v>34211</v>
      </c>
      <c r="X1820" s="40">
        <v>1952</v>
      </c>
      <c r="Y1820" s="41">
        <v>24411.82</v>
      </c>
      <c r="Z1820" s="37" t="s">
        <v>34186</v>
      </c>
      <c r="BH1820" s="85"/>
      <c r="BI1820" s="86"/>
      <c r="BJ1820" s="804"/>
      <c r="BK1820" s="797"/>
      <c r="BL1820" s="687"/>
      <c r="BM1820" s="806"/>
      <c r="BN1820" s="807"/>
      <c r="BO1820" s="808"/>
      <c r="BP1820" s="809"/>
      <c r="BQ1820" s="810"/>
    </row>
    <row r="1821" spans="1:69">
      <c r="A1821" s="20">
        <v>3</v>
      </c>
      <c r="B1821" s="20">
        <v>1</v>
      </c>
      <c r="C1821" s="21" t="s">
        <v>68</v>
      </c>
      <c r="D1821" s="22" t="s">
        <v>29032</v>
      </c>
      <c r="E1821" s="21" t="s">
        <v>29033</v>
      </c>
      <c r="F1821" s="23">
        <v>1960</v>
      </c>
      <c r="G1821" s="24">
        <v>23520</v>
      </c>
      <c r="H1821" s="25"/>
      <c r="I1821" s="26">
        <v>45695</v>
      </c>
      <c r="J1821" s="27" t="s">
        <v>94</v>
      </c>
      <c r="K1821" s="28">
        <v>2</v>
      </c>
      <c r="L1821" s="26">
        <v>45693</v>
      </c>
      <c r="M1821" s="29"/>
      <c r="N1821" s="30" t="s">
        <v>95</v>
      </c>
      <c r="O1821" s="31" t="s">
        <v>52</v>
      </c>
      <c r="P1821" s="32" t="s">
        <v>83</v>
      </c>
      <c r="Q1821" s="66" t="s">
        <v>84</v>
      </c>
      <c r="R1821" s="34" t="s">
        <v>55</v>
      </c>
      <c r="S1821" s="35" t="s">
        <v>29103</v>
      </c>
      <c r="T1821" s="36"/>
      <c r="U1821" s="37" t="s">
        <v>29746</v>
      </c>
      <c r="V1821" s="708" t="s">
        <v>34212</v>
      </c>
      <c r="W1821" s="37" t="s">
        <v>29748</v>
      </c>
      <c r="X1821" s="40">
        <v>1960</v>
      </c>
      <c r="Y1821" s="41">
        <v>24500</v>
      </c>
      <c r="Z1821" s="37" t="s">
        <v>29680</v>
      </c>
      <c r="BH1821" s="85"/>
      <c r="BI1821" s="86"/>
      <c r="BJ1821" s="804"/>
      <c r="BK1821" s="805"/>
      <c r="BL1821" s="687"/>
      <c r="BM1821" s="806"/>
      <c r="BN1821" s="807"/>
      <c r="BO1821" s="808"/>
      <c r="BP1821" s="809"/>
      <c r="BQ1821" s="810"/>
    </row>
    <row r="1822" spans="1:69" ht="22.5">
      <c r="A1822" s="20"/>
      <c r="B1822" s="20">
        <v>3</v>
      </c>
      <c r="C1822" s="22" t="s">
        <v>68</v>
      </c>
      <c r="D1822" s="2" t="s">
        <v>29717</v>
      </c>
      <c r="E1822" s="21" t="s">
        <v>29718</v>
      </c>
      <c r="F1822" s="23">
        <v>1946</v>
      </c>
      <c r="G1822" s="24">
        <v>23352</v>
      </c>
      <c r="H1822" s="25"/>
      <c r="I1822" s="26">
        <v>45695</v>
      </c>
      <c r="J1822" s="27" t="s">
        <v>30410</v>
      </c>
      <c r="K1822" s="28">
        <v>2</v>
      </c>
      <c r="L1822" s="7">
        <v>45690</v>
      </c>
      <c r="M1822" s="29" t="s">
        <v>151</v>
      </c>
      <c r="N1822" s="30" t="s">
        <v>288</v>
      </c>
      <c r="O1822" s="31" t="s">
        <v>52</v>
      </c>
      <c r="P1822" s="32" t="s">
        <v>153</v>
      </c>
      <c r="Q1822" s="33" t="s">
        <v>54</v>
      </c>
      <c r="R1822" s="34" t="s">
        <v>55</v>
      </c>
      <c r="S1822" s="35" t="s">
        <v>29885</v>
      </c>
      <c r="T1822" s="36"/>
      <c r="U1822" s="37" t="s">
        <v>29754</v>
      </c>
      <c r="V1822" s="38" t="s">
        <v>34184</v>
      </c>
      <c r="W1822" s="37" t="s">
        <v>34213</v>
      </c>
      <c r="X1822" s="40">
        <v>1946</v>
      </c>
      <c r="Y1822" s="41">
        <v>24432.65</v>
      </c>
      <c r="Z1822" s="37" t="s">
        <v>34186</v>
      </c>
      <c r="BH1822" s="86"/>
      <c r="BI1822" s="825"/>
      <c r="BJ1822" s="804"/>
      <c r="BK1822" s="805"/>
      <c r="BL1822" s="687"/>
      <c r="BM1822" s="806"/>
      <c r="BN1822" s="807"/>
      <c r="BO1822" s="808"/>
      <c r="BP1822" s="809"/>
      <c r="BQ1822" s="810"/>
    </row>
    <row r="1823" spans="1:69">
      <c r="A1823" s="20">
        <v>3</v>
      </c>
      <c r="B1823" s="20">
        <v>2</v>
      </c>
      <c r="C1823" s="21" t="s">
        <v>68</v>
      </c>
      <c r="D1823" s="22" t="s">
        <v>29289</v>
      </c>
      <c r="E1823" s="21" t="s">
        <v>29290</v>
      </c>
      <c r="F1823" s="23">
        <v>1958</v>
      </c>
      <c r="G1823" s="24">
        <v>23496</v>
      </c>
      <c r="H1823" s="25"/>
      <c r="I1823" s="26">
        <v>45695</v>
      </c>
      <c r="J1823" s="27" t="s">
        <v>100</v>
      </c>
      <c r="K1823" s="9">
        <v>3</v>
      </c>
      <c r="L1823" s="26">
        <v>45693</v>
      </c>
      <c r="M1823" s="29" t="s">
        <v>72</v>
      </c>
      <c r="N1823" s="30" t="s">
        <v>73</v>
      </c>
      <c r="O1823" s="31" t="s">
        <v>52</v>
      </c>
      <c r="P1823" s="32" t="s">
        <v>74</v>
      </c>
      <c r="Q1823" s="66" t="s">
        <v>54</v>
      </c>
      <c r="R1823" s="34" t="s">
        <v>55</v>
      </c>
      <c r="S1823" s="35" t="s">
        <v>29347</v>
      </c>
      <c r="T1823" s="36"/>
      <c r="U1823" s="37" t="s">
        <v>34214</v>
      </c>
      <c r="V1823" s="708" t="s">
        <v>29679</v>
      </c>
      <c r="W1823" s="743" t="s">
        <v>29744</v>
      </c>
      <c r="X1823" s="40">
        <v>1958</v>
      </c>
      <c r="Y1823" s="41">
        <v>24486.74</v>
      </c>
      <c r="Z1823" s="37" t="s">
        <v>29680</v>
      </c>
      <c r="BH1823" s="85"/>
      <c r="BI1823" s="86"/>
      <c r="BJ1823" s="804"/>
      <c r="BK1823" s="805"/>
      <c r="BL1823" s="687"/>
      <c r="BM1823" s="806"/>
      <c r="BN1823" s="807"/>
      <c r="BO1823" s="808"/>
      <c r="BP1823" s="809"/>
      <c r="BQ1823" s="810"/>
    </row>
    <row r="1824" spans="1:69">
      <c r="A1824" s="20"/>
      <c r="B1824" s="20">
        <v>4</v>
      </c>
      <c r="C1824" s="21" t="s">
        <v>68</v>
      </c>
      <c r="D1824" s="22" t="s">
        <v>29715</v>
      </c>
      <c r="E1824" s="21" t="s">
        <v>29716</v>
      </c>
      <c r="F1824" s="23">
        <v>1837</v>
      </c>
      <c r="G1824" s="24">
        <v>22044</v>
      </c>
      <c r="H1824" s="25"/>
      <c r="I1824" s="7">
        <v>45695</v>
      </c>
      <c r="J1824" s="27" t="s">
        <v>311</v>
      </c>
      <c r="K1824" s="28">
        <v>4</v>
      </c>
      <c r="L1824" s="26">
        <v>45690</v>
      </c>
      <c r="M1824" s="29" t="s">
        <v>136</v>
      </c>
      <c r="N1824" s="30" t="s">
        <v>73</v>
      </c>
      <c r="O1824" s="31" t="s">
        <v>52</v>
      </c>
      <c r="P1824" s="32" t="s">
        <v>74</v>
      </c>
      <c r="Q1824" s="33" t="s">
        <v>54</v>
      </c>
      <c r="R1824" s="34" t="s">
        <v>55</v>
      </c>
      <c r="S1824" s="35" t="s">
        <v>29886</v>
      </c>
      <c r="T1824" s="36"/>
      <c r="U1824" s="37" t="s">
        <v>29750</v>
      </c>
      <c r="V1824" s="38" t="s">
        <v>34184</v>
      </c>
      <c r="W1824" s="708" t="s">
        <v>34215</v>
      </c>
      <c r="X1824" s="139">
        <v>1837</v>
      </c>
      <c r="Y1824" s="46">
        <v>23064.09</v>
      </c>
      <c r="Z1824" s="37" t="s">
        <v>34205</v>
      </c>
      <c r="BH1824" s="85"/>
      <c r="BI1824" s="86"/>
      <c r="BJ1824" s="804"/>
      <c r="BK1824" s="805"/>
      <c r="BL1824" s="688"/>
      <c r="BM1824" s="806"/>
      <c r="BN1824" s="807"/>
      <c r="BO1824" s="808"/>
      <c r="BP1824" s="809"/>
      <c r="BQ1824" s="810"/>
    </row>
    <row r="1825" spans="1:69">
      <c r="A1825" s="20">
        <v>0</v>
      </c>
      <c r="B1825" s="20">
        <v>1</v>
      </c>
      <c r="C1825" s="21" t="s">
        <v>68</v>
      </c>
      <c r="D1825" s="22" t="s">
        <v>29731</v>
      </c>
      <c r="E1825" s="21" t="s">
        <v>29732</v>
      </c>
      <c r="F1825" s="23">
        <v>1958</v>
      </c>
      <c r="G1825" s="24">
        <v>23496</v>
      </c>
      <c r="H1825" s="25"/>
      <c r="I1825" s="26">
        <v>45698</v>
      </c>
      <c r="J1825" s="27" t="s">
        <v>316</v>
      </c>
      <c r="K1825" s="28">
        <v>4</v>
      </c>
      <c r="L1825" s="7">
        <v>45694</v>
      </c>
      <c r="M1825" s="29" t="s">
        <v>72</v>
      </c>
      <c r="N1825" s="30" t="s">
        <v>152</v>
      </c>
      <c r="O1825" s="31" t="s">
        <v>52</v>
      </c>
      <c r="P1825" s="32" t="s">
        <v>74</v>
      </c>
      <c r="Q1825" s="66" t="s">
        <v>54</v>
      </c>
      <c r="R1825" s="34" t="s">
        <v>55</v>
      </c>
      <c r="S1825" s="35" t="s">
        <v>29887</v>
      </c>
      <c r="T1825" s="36"/>
      <c r="U1825" s="37" t="s">
        <v>29731</v>
      </c>
      <c r="V1825" s="37" t="s">
        <v>29368</v>
      </c>
      <c r="W1825" s="37" t="s">
        <v>29888</v>
      </c>
      <c r="X1825" s="40">
        <v>1958</v>
      </c>
      <c r="Y1825" s="41">
        <v>24728.799999999999</v>
      </c>
      <c r="Z1825" s="37" t="s">
        <v>34216</v>
      </c>
      <c r="BH1825" s="85"/>
      <c r="BI1825" s="86"/>
      <c r="BJ1825" s="804"/>
      <c r="BK1825" s="805"/>
      <c r="BL1825" s="687"/>
      <c r="BM1825" s="806"/>
      <c r="BN1825" s="807"/>
      <c r="BO1825" s="808"/>
      <c r="BP1825" s="809"/>
      <c r="BQ1825" s="810"/>
    </row>
    <row r="1826" spans="1:69">
      <c r="A1826" s="20">
        <v>0</v>
      </c>
      <c r="B1826" s="20">
        <v>12</v>
      </c>
      <c r="C1826" s="21" t="s">
        <v>68</v>
      </c>
      <c r="D1826" s="22" t="s">
        <v>29733</v>
      </c>
      <c r="E1826" s="21" t="s">
        <v>29734</v>
      </c>
      <c r="F1826" s="23">
        <v>1951</v>
      </c>
      <c r="G1826" s="24">
        <v>23412</v>
      </c>
      <c r="H1826" s="25"/>
      <c r="I1826" s="26">
        <v>45698</v>
      </c>
      <c r="J1826" s="27" t="s">
        <v>30845</v>
      </c>
      <c r="K1826" s="28">
        <v>4</v>
      </c>
      <c r="L1826" s="26">
        <v>45696</v>
      </c>
      <c r="M1826" s="29" t="s">
        <v>72</v>
      </c>
      <c r="N1826" s="30" t="s">
        <v>73</v>
      </c>
      <c r="O1826" s="31" t="s">
        <v>52</v>
      </c>
      <c r="P1826" s="32" t="s">
        <v>74</v>
      </c>
      <c r="Q1826" s="33" t="s">
        <v>54</v>
      </c>
      <c r="R1826" s="34" t="s">
        <v>55</v>
      </c>
      <c r="S1826" s="35" t="s">
        <v>29889</v>
      </c>
      <c r="T1826" s="36"/>
      <c r="U1826" s="37" t="s">
        <v>29733</v>
      </c>
      <c r="V1826" s="708" t="s">
        <v>8398</v>
      </c>
      <c r="W1826" s="37" t="s">
        <v>29890</v>
      </c>
      <c r="X1826" s="40">
        <v>1951</v>
      </c>
      <c r="Y1826" s="41">
        <v>24399.25</v>
      </c>
      <c r="Z1826" s="37" t="s">
        <v>34217</v>
      </c>
      <c r="BH1826" s="85"/>
      <c r="BI1826" s="86"/>
      <c r="BJ1826" s="804"/>
      <c r="BK1826" s="805"/>
      <c r="BL1826" s="687"/>
      <c r="BM1826" s="806"/>
      <c r="BN1826" s="807"/>
      <c r="BO1826" s="808"/>
      <c r="BP1826" s="809"/>
      <c r="BQ1826" s="810"/>
    </row>
    <row r="1827" spans="1:69">
      <c r="A1827" s="20">
        <v>2</v>
      </c>
      <c r="B1827" s="20">
        <v>3</v>
      </c>
      <c r="C1827" s="21" t="s">
        <v>103</v>
      </c>
      <c r="D1827" s="22" t="s">
        <v>28826</v>
      </c>
      <c r="E1827" s="21" t="s">
        <v>28827</v>
      </c>
      <c r="F1827" s="23">
        <v>1500</v>
      </c>
      <c r="G1827" s="24">
        <v>22500</v>
      </c>
      <c r="H1827" s="25" t="s">
        <v>254</v>
      </c>
      <c r="I1827" s="26">
        <v>45698</v>
      </c>
      <c r="J1827" s="27" t="s">
        <v>320</v>
      </c>
      <c r="K1827" s="28">
        <v>4</v>
      </c>
      <c r="L1827" s="26">
        <v>45694</v>
      </c>
      <c r="M1827" s="29"/>
      <c r="N1827" s="30" t="s">
        <v>477</v>
      </c>
      <c r="O1827" s="31" t="s">
        <v>52</v>
      </c>
      <c r="P1827" s="32" t="s">
        <v>121</v>
      </c>
      <c r="Q1827" s="66" t="s">
        <v>84</v>
      </c>
      <c r="R1827" s="34" t="s">
        <v>55</v>
      </c>
      <c r="S1827" s="35" t="s">
        <v>28828</v>
      </c>
      <c r="T1827" s="36"/>
      <c r="U1827" s="37" t="s">
        <v>28826</v>
      </c>
      <c r="V1827" s="38" t="s">
        <v>29368</v>
      </c>
      <c r="W1827" s="39" t="s">
        <v>29891</v>
      </c>
      <c r="X1827" s="40">
        <v>1500</v>
      </c>
      <c r="Y1827" s="41">
        <v>2350</v>
      </c>
      <c r="Z1827" s="37" t="s">
        <v>34216</v>
      </c>
      <c r="BH1827" s="85"/>
      <c r="BI1827" s="86"/>
      <c r="BJ1827" s="804"/>
      <c r="BK1827" s="805"/>
      <c r="BL1827" s="687"/>
      <c r="BM1827" s="806"/>
      <c r="BN1827" s="807"/>
      <c r="BO1827" s="808"/>
      <c r="BP1827" s="809"/>
      <c r="BQ1827" s="810"/>
    </row>
    <row r="1828" spans="1:69">
      <c r="A1828" s="20">
        <v>3</v>
      </c>
      <c r="B1828" s="20">
        <v>7</v>
      </c>
      <c r="C1828" s="2" t="s">
        <v>29720</v>
      </c>
      <c r="D1828" s="3" t="s">
        <v>29700</v>
      </c>
      <c r="E1828" s="2" t="s">
        <v>29701</v>
      </c>
      <c r="F1828" s="4">
        <v>1980</v>
      </c>
      <c r="G1828" s="5">
        <v>23760</v>
      </c>
      <c r="H1828" s="6"/>
      <c r="I1828" s="26">
        <v>45698</v>
      </c>
      <c r="J1828" s="27" t="s">
        <v>1669</v>
      </c>
      <c r="K1828" s="9">
        <v>2</v>
      </c>
      <c r="L1828" s="7">
        <v>45696</v>
      </c>
      <c r="M1828" s="10"/>
      <c r="N1828" s="11" t="s">
        <v>263</v>
      </c>
      <c r="O1828" s="12" t="s">
        <v>52</v>
      </c>
      <c r="P1828" s="8" t="s">
        <v>53</v>
      </c>
      <c r="Q1828" s="49" t="s">
        <v>54</v>
      </c>
      <c r="R1828" s="13" t="s">
        <v>55</v>
      </c>
      <c r="S1828" s="14" t="s">
        <v>29721</v>
      </c>
      <c r="T1828" s="15"/>
      <c r="U1828" s="708" t="s">
        <v>29700</v>
      </c>
      <c r="V1828" s="742" t="s">
        <v>8398</v>
      </c>
      <c r="W1828" s="708" t="s">
        <v>29892</v>
      </c>
      <c r="X1828" s="139">
        <v>1980</v>
      </c>
      <c r="Y1828" s="46">
        <v>24948</v>
      </c>
      <c r="Z1828" s="37" t="s">
        <v>34218</v>
      </c>
      <c r="BH1828" s="825"/>
      <c r="BI1828" s="232"/>
      <c r="BJ1828" s="796"/>
      <c r="BK1828" s="797"/>
      <c r="BL1828" s="687"/>
      <c r="BM1828" s="799"/>
      <c r="BN1828" s="800"/>
      <c r="BO1828" s="801"/>
      <c r="BP1828" s="802"/>
      <c r="BQ1828" s="803"/>
    </row>
    <row r="1829" spans="1:69" ht="22.5">
      <c r="A1829" s="20">
        <v>4</v>
      </c>
      <c r="B1829" s="20">
        <v>5</v>
      </c>
      <c r="C1829" s="21" t="s">
        <v>59</v>
      </c>
      <c r="D1829" s="22" t="s">
        <v>29498</v>
      </c>
      <c r="E1829" s="21" t="s">
        <v>5217</v>
      </c>
      <c r="F1829" s="23">
        <v>1925</v>
      </c>
      <c r="G1829" s="24">
        <v>23100</v>
      </c>
      <c r="H1829" s="25"/>
      <c r="I1829" s="26">
        <v>45698</v>
      </c>
      <c r="J1829" s="27" t="s">
        <v>2990</v>
      </c>
      <c r="K1829" s="28">
        <v>3</v>
      </c>
      <c r="L1829" s="26">
        <v>45695</v>
      </c>
      <c r="M1829" s="29"/>
      <c r="N1829" s="30" t="s">
        <v>604</v>
      </c>
      <c r="O1829" s="31" t="s">
        <v>52</v>
      </c>
      <c r="P1829" s="32" t="s">
        <v>25394</v>
      </c>
      <c r="Q1829" s="66" t="s">
        <v>54</v>
      </c>
      <c r="R1829" s="34" t="s">
        <v>64</v>
      </c>
      <c r="S1829" s="35" t="s">
        <v>29553</v>
      </c>
      <c r="T1829" s="36"/>
      <c r="U1829" s="37" t="s">
        <v>29498</v>
      </c>
      <c r="V1829" s="37" t="s">
        <v>3120</v>
      </c>
      <c r="W1829" s="37" t="s">
        <v>29893</v>
      </c>
      <c r="X1829" s="40">
        <v>1925</v>
      </c>
      <c r="Y1829" s="41">
        <v>24640</v>
      </c>
      <c r="Z1829" s="37" t="s">
        <v>29778</v>
      </c>
      <c r="BH1829" s="85"/>
      <c r="BI1829" s="86"/>
      <c r="BJ1829" s="804"/>
      <c r="BK1829" s="805"/>
      <c r="BL1829" s="687"/>
      <c r="BM1829" s="806"/>
      <c r="BN1829" s="807"/>
      <c r="BO1829" s="808"/>
      <c r="BP1829" s="809"/>
      <c r="BQ1829" s="810"/>
    </row>
    <row r="1830" spans="1:69" ht="22.5">
      <c r="A1830" s="20">
        <v>5</v>
      </c>
      <c r="B1830" s="20">
        <v>4</v>
      </c>
      <c r="C1830" s="21" t="s">
        <v>301</v>
      </c>
      <c r="D1830" s="22" t="s">
        <v>29499</v>
      </c>
      <c r="E1830" s="21" t="s">
        <v>29500</v>
      </c>
      <c r="F1830" s="23">
        <v>1925</v>
      </c>
      <c r="G1830" s="24">
        <v>23100</v>
      </c>
      <c r="H1830" s="25"/>
      <c r="I1830" s="26">
        <v>45698</v>
      </c>
      <c r="J1830" s="27" t="s">
        <v>1609</v>
      </c>
      <c r="K1830" s="28">
        <v>2</v>
      </c>
      <c r="L1830" s="26">
        <v>45695</v>
      </c>
      <c r="M1830" s="29"/>
      <c r="N1830" s="30" t="s">
        <v>604</v>
      </c>
      <c r="O1830" s="31" t="s">
        <v>52</v>
      </c>
      <c r="P1830" s="32" t="s">
        <v>27612</v>
      </c>
      <c r="Q1830" s="66" t="s">
        <v>54</v>
      </c>
      <c r="R1830" s="34" t="s">
        <v>64</v>
      </c>
      <c r="S1830" s="35" t="s">
        <v>29552</v>
      </c>
      <c r="T1830" s="36"/>
      <c r="U1830" s="37" t="s">
        <v>29499</v>
      </c>
      <c r="V1830" s="37" t="s">
        <v>3120</v>
      </c>
      <c r="W1830" s="37" t="s">
        <v>29894</v>
      </c>
      <c r="X1830" s="40">
        <v>1925</v>
      </c>
      <c r="Y1830" s="41">
        <v>24640</v>
      </c>
      <c r="Z1830" s="37" t="s">
        <v>34219</v>
      </c>
      <c r="BH1830" s="85"/>
      <c r="BI1830" s="86"/>
      <c r="BJ1830" s="804"/>
      <c r="BK1830" s="805"/>
      <c r="BL1830" s="687"/>
      <c r="BM1830" s="806"/>
      <c r="BN1830" s="807"/>
      <c r="BO1830" s="808"/>
      <c r="BP1830" s="809"/>
      <c r="BQ1830" s="810"/>
    </row>
    <row r="1831" spans="1:69" ht="22.5">
      <c r="A1831" s="20">
        <v>0</v>
      </c>
      <c r="B1831" s="20">
        <v>1</v>
      </c>
      <c r="C1831" s="21" t="s">
        <v>59</v>
      </c>
      <c r="D1831" s="22" t="s">
        <v>34220</v>
      </c>
      <c r="E1831" s="21" t="s">
        <v>31532</v>
      </c>
      <c r="F1831" s="23">
        <v>1925</v>
      </c>
      <c r="G1831" s="24">
        <v>23100</v>
      </c>
      <c r="H1831" s="25"/>
      <c r="I1831" s="26">
        <v>45699</v>
      </c>
      <c r="J1831" s="27">
        <v>55</v>
      </c>
      <c r="K1831" s="28">
        <v>3</v>
      </c>
      <c r="L1831" s="7">
        <v>45694</v>
      </c>
      <c r="M1831" s="29"/>
      <c r="N1831" s="30" t="s">
        <v>604</v>
      </c>
      <c r="O1831" s="31" t="s">
        <v>52</v>
      </c>
      <c r="P1831" s="32" t="s">
        <v>27612</v>
      </c>
      <c r="Q1831" s="66" t="s">
        <v>54</v>
      </c>
      <c r="R1831" s="34" t="s">
        <v>64</v>
      </c>
      <c r="S1831" s="35" t="s">
        <v>34221</v>
      </c>
      <c r="T1831" s="36"/>
      <c r="U1831" s="37" t="s">
        <v>34220</v>
      </c>
      <c r="V1831" s="37" t="s">
        <v>34222</v>
      </c>
      <c r="W1831" s="37" t="s">
        <v>29809</v>
      </c>
      <c r="X1831" s="40">
        <v>1925</v>
      </c>
      <c r="Y1831" s="41">
        <v>24640</v>
      </c>
      <c r="Z1831" s="37" t="s">
        <v>29789</v>
      </c>
      <c r="BH1831" s="85"/>
      <c r="BI1831" s="86"/>
      <c r="BJ1831" s="804"/>
      <c r="BK1831" s="805"/>
      <c r="BL1831" s="687"/>
      <c r="BM1831" s="806"/>
      <c r="BN1831" s="807"/>
      <c r="BO1831" s="808"/>
      <c r="BP1831" s="809"/>
      <c r="BQ1831" s="810"/>
    </row>
    <row r="1832" spans="1:69">
      <c r="A1832" s="20">
        <v>0</v>
      </c>
      <c r="B1832" s="20">
        <v>11</v>
      </c>
      <c r="C1832" s="21" t="s">
        <v>29339</v>
      </c>
      <c r="D1832" s="22" t="s">
        <v>29329</v>
      </c>
      <c r="E1832" s="21" t="s">
        <v>29330</v>
      </c>
      <c r="F1832" s="23">
        <v>1939</v>
      </c>
      <c r="G1832" s="24">
        <v>23268</v>
      </c>
      <c r="H1832" s="25"/>
      <c r="I1832" s="26">
        <v>45699</v>
      </c>
      <c r="J1832" s="27">
        <v>5</v>
      </c>
      <c r="K1832" s="28">
        <v>2</v>
      </c>
      <c r="L1832" s="26">
        <v>45696</v>
      </c>
      <c r="M1832" s="29" t="s">
        <v>176</v>
      </c>
      <c r="N1832" s="30" t="s">
        <v>177</v>
      </c>
      <c r="O1832" s="31" t="s">
        <v>52</v>
      </c>
      <c r="P1832" s="32" t="s">
        <v>74</v>
      </c>
      <c r="Q1832" s="33" t="s">
        <v>54</v>
      </c>
      <c r="R1832" s="34" t="s">
        <v>55</v>
      </c>
      <c r="S1832" s="35" t="s">
        <v>29340</v>
      </c>
      <c r="T1832" s="36"/>
      <c r="U1832" s="37" t="s">
        <v>29814</v>
      </c>
      <c r="V1832" s="37" t="s">
        <v>23161</v>
      </c>
      <c r="W1832" s="37" t="s">
        <v>29815</v>
      </c>
      <c r="X1832" s="40">
        <v>1939</v>
      </c>
      <c r="Y1832" s="41">
        <v>24249.18</v>
      </c>
      <c r="Z1832" s="37" t="s">
        <v>34223</v>
      </c>
      <c r="BH1832" s="85"/>
      <c r="BI1832" s="86"/>
      <c r="BJ1832" s="804"/>
      <c r="BK1832" s="805"/>
      <c r="BL1832" s="687"/>
      <c r="BM1832" s="806"/>
      <c r="BN1832" s="807"/>
      <c r="BO1832" s="808"/>
      <c r="BP1832" s="809"/>
      <c r="BQ1832" s="810"/>
    </row>
    <row r="1833" spans="1:69">
      <c r="A1833" s="20">
        <v>0</v>
      </c>
      <c r="B1833" s="20">
        <v>6</v>
      </c>
      <c r="C1833" s="21" t="s">
        <v>68</v>
      </c>
      <c r="D1833" s="22" t="s">
        <v>29542</v>
      </c>
      <c r="E1833" s="21" t="s">
        <v>29543</v>
      </c>
      <c r="F1833" s="23">
        <v>1960</v>
      </c>
      <c r="G1833" s="24">
        <v>23004</v>
      </c>
      <c r="H1833" s="6"/>
      <c r="I1833" s="26">
        <v>45699</v>
      </c>
      <c r="J1833" s="27">
        <v>67</v>
      </c>
      <c r="K1833" s="28">
        <v>4</v>
      </c>
      <c r="L1833" s="26">
        <v>45696</v>
      </c>
      <c r="M1833" s="44"/>
      <c r="N1833" s="30" t="s">
        <v>95</v>
      </c>
      <c r="O1833" s="31" t="s">
        <v>52</v>
      </c>
      <c r="P1833" s="32" t="s">
        <v>83</v>
      </c>
      <c r="Q1833" s="66" t="s">
        <v>84</v>
      </c>
      <c r="R1833" s="34" t="s">
        <v>55</v>
      </c>
      <c r="S1833" s="35" t="s">
        <v>29556</v>
      </c>
      <c r="T1833" s="36"/>
      <c r="U1833" s="37" t="s">
        <v>29542</v>
      </c>
      <c r="V1833" s="38" t="s">
        <v>33399</v>
      </c>
      <c r="W1833" s="39" t="s">
        <v>29895</v>
      </c>
      <c r="X1833" s="40">
        <v>1960</v>
      </c>
      <c r="Y1833" s="41">
        <v>24500</v>
      </c>
      <c r="Z1833" s="37" t="s">
        <v>34223</v>
      </c>
      <c r="BH1833" s="85"/>
      <c r="BI1833" s="86"/>
      <c r="BJ1833" s="804"/>
      <c r="BK1833" s="797"/>
      <c r="BL1833" s="687"/>
      <c r="BM1833" s="806"/>
      <c r="BN1833" s="807"/>
      <c r="BO1833" s="808"/>
      <c r="BP1833" s="809"/>
      <c r="BQ1833" s="810"/>
    </row>
    <row r="1834" spans="1:69" ht="45">
      <c r="A1834" s="20">
        <v>0</v>
      </c>
      <c r="B1834" s="20">
        <v>3</v>
      </c>
      <c r="C1834" s="21" t="s">
        <v>301</v>
      </c>
      <c r="D1834" s="22" t="s">
        <v>29501</v>
      </c>
      <c r="E1834" s="21" t="s">
        <v>29502</v>
      </c>
      <c r="F1834" s="23">
        <v>1950</v>
      </c>
      <c r="G1834" s="24">
        <v>23400</v>
      </c>
      <c r="H1834" s="25"/>
      <c r="I1834" s="26">
        <v>45699</v>
      </c>
      <c r="J1834" s="27" t="s">
        <v>34224</v>
      </c>
      <c r="K1834" s="28">
        <v>1</v>
      </c>
      <c r="L1834" s="26">
        <v>45696</v>
      </c>
      <c r="M1834" s="29"/>
      <c r="N1834" s="30" t="s">
        <v>34225</v>
      </c>
      <c r="O1834" s="31" t="s">
        <v>52</v>
      </c>
      <c r="P1834" s="32" t="s">
        <v>34171</v>
      </c>
      <c r="Q1834" s="66" t="s">
        <v>54</v>
      </c>
      <c r="R1834" s="34" t="s">
        <v>64</v>
      </c>
      <c r="S1834" s="35" t="s">
        <v>29554</v>
      </c>
      <c r="T1834" s="36"/>
      <c r="U1834" s="37" t="s">
        <v>34226</v>
      </c>
      <c r="V1834" s="38" t="s">
        <v>33380</v>
      </c>
      <c r="W1834" s="39" t="s">
        <v>34227</v>
      </c>
      <c r="X1834" s="40">
        <v>1950</v>
      </c>
      <c r="Y1834" s="41">
        <v>24375</v>
      </c>
      <c r="Z1834" s="37" t="s">
        <v>34217</v>
      </c>
      <c r="BH1834" s="85"/>
      <c r="BI1834" s="86"/>
      <c r="BJ1834" s="804"/>
      <c r="BK1834" s="805"/>
      <c r="BL1834" s="687"/>
      <c r="BM1834" s="806"/>
      <c r="BN1834" s="807"/>
      <c r="BO1834" s="808"/>
      <c r="BP1834" s="809"/>
      <c r="BQ1834" s="810"/>
    </row>
    <row r="1835" spans="1:69" ht="22.5">
      <c r="A1835" s="20">
        <v>0</v>
      </c>
      <c r="B1835" s="20">
        <v>2</v>
      </c>
      <c r="C1835" s="21" t="s">
        <v>59</v>
      </c>
      <c r="D1835" s="22" t="s">
        <v>29652</v>
      </c>
      <c r="E1835" s="21" t="s">
        <v>29653</v>
      </c>
      <c r="F1835" s="23">
        <v>1925</v>
      </c>
      <c r="G1835" s="24">
        <v>23100</v>
      </c>
      <c r="H1835" s="25"/>
      <c r="I1835" s="26">
        <v>45699</v>
      </c>
      <c r="J1835" s="27" t="s">
        <v>34228</v>
      </c>
      <c r="K1835" s="28">
        <v>3</v>
      </c>
      <c r="L1835" s="26">
        <v>45696</v>
      </c>
      <c r="M1835" s="29"/>
      <c r="N1835" s="30" t="s">
        <v>62</v>
      </c>
      <c r="O1835" s="31" t="s">
        <v>52</v>
      </c>
      <c r="P1835" s="32" t="s">
        <v>27612</v>
      </c>
      <c r="Q1835" s="66" t="s">
        <v>54</v>
      </c>
      <c r="R1835" s="34" t="s">
        <v>64</v>
      </c>
      <c r="S1835" s="35" t="s">
        <v>29896</v>
      </c>
      <c r="T1835" s="36"/>
      <c r="U1835" s="37" t="s">
        <v>29800</v>
      </c>
      <c r="V1835" s="742" t="s">
        <v>27432</v>
      </c>
      <c r="W1835" s="39" t="s">
        <v>29802</v>
      </c>
      <c r="X1835" s="40">
        <v>1925</v>
      </c>
      <c r="Y1835" s="41">
        <v>24640</v>
      </c>
      <c r="Z1835" s="37" t="s">
        <v>29789</v>
      </c>
      <c r="BH1835" s="85"/>
      <c r="BI1835" s="86"/>
      <c r="BJ1835" s="804"/>
      <c r="BK1835" s="805"/>
      <c r="BL1835" s="687"/>
      <c r="BM1835" s="806"/>
      <c r="BN1835" s="807"/>
      <c r="BO1835" s="808"/>
      <c r="BP1835" s="809"/>
      <c r="BQ1835" s="810"/>
    </row>
    <row r="1836" spans="1:69">
      <c r="A1836" s="20">
        <v>0</v>
      </c>
      <c r="B1836" s="20">
        <v>5</v>
      </c>
      <c r="C1836" s="21" t="s">
        <v>402</v>
      </c>
      <c r="D1836" s="2" t="s">
        <v>28959</v>
      </c>
      <c r="E1836" s="21" t="s">
        <v>28960</v>
      </c>
      <c r="F1836" s="23">
        <v>1916</v>
      </c>
      <c r="G1836" s="24">
        <v>22992</v>
      </c>
      <c r="H1836" s="25"/>
      <c r="I1836" s="26">
        <v>45699</v>
      </c>
      <c r="J1836" s="76">
        <v>66</v>
      </c>
      <c r="K1836" s="28">
        <v>1</v>
      </c>
      <c r="L1836" s="26">
        <v>45702</v>
      </c>
      <c r="M1836" s="29"/>
      <c r="N1836" s="30" t="s">
        <v>640</v>
      </c>
      <c r="O1836" s="31" t="s">
        <v>52</v>
      </c>
      <c r="P1836" s="32" t="s">
        <v>407</v>
      </c>
      <c r="Q1836" s="66" t="s">
        <v>84</v>
      </c>
      <c r="R1836" s="34" t="s">
        <v>55</v>
      </c>
      <c r="S1836" s="35" t="s">
        <v>29102</v>
      </c>
      <c r="T1836" s="36"/>
      <c r="U1836" s="37" t="s">
        <v>29831</v>
      </c>
      <c r="V1836" s="742" t="s">
        <v>12557</v>
      </c>
      <c r="W1836" s="708" t="s">
        <v>29833</v>
      </c>
      <c r="X1836" s="139">
        <v>1916</v>
      </c>
      <c r="Y1836" s="46">
        <v>24560</v>
      </c>
      <c r="Z1836" s="37" t="s">
        <v>29805</v>
      </c>
      <c r="BH1836" s="85"/>
      <c r="BI1836" s="825"/>
      <c r="BJ1836" s="804"/>
      <c r="BK1836" s="805"/>
      <c r="BL1836" s="687"/>
      <c r="BM1836" s="806"/>
      <c r="BN1836" s="807"/>
      <c r="BO1836" s="808"/>
      <c r="BP1836" s="809"/>
      <c r="BQ1836" s="810"/>
    </row>
    <row r="1837" spans="1:69">
      <c r="A1837" s="20">
        <v>0</v>
      </c>
      <c r="B1837" s="20">
        <v>1</v>
      </c>
      <c r="C1837" s="21" t="s">
        <v>30304</v>
      </c>
      <c r="D1837" s="22" t="s">
        <v>28451</v>
      </c>
      <c r="E1837" s="21" t="s">
        <v>28452</v>
      </c>
      <c r="F1837" s="23">
        <v>1958</v>
      </c>
      <c r="G1837" s="24">
        <v>23496</v>
      </c>
      <c r="H1837" s="25" t="s">
        <v>168</v>
      </c>
      <c r="I1837" s="26">
        <v>45700</v>
      </c>
      <c r="J1837" s="27" t="s">
        <v>1680</v>
      </c>
      <c r="K1837" s="28">
        <v>4</v>
      </c>
      <c r="L1837" s="26">
        <v>45696</v>
      </c>
      <c r="M1837" s="29" t="s">
        <v>176</v>
      </c>
      <c r="N1837" s="30" t="s">
        <v>177</v>
      </c>
      <c r="O1837" s="31" t="s">
        <v>52</v>
      </c>
      <c r="P1837" s="32" t="s">
        <v>74</v>
      </c>
      <c r="Q1837" s="66" t="s">
        <v>54</v>
      </c>
      <c r="R1837" s="34" t="s">
        <v>55</v>
      </c>
      <c r="S1837" s="35" t="s">
        <v>28462</v>
      </c>
      <c r="T1837" s="36"/>
      <c r="U1837" s="37" t="s">
        <v>28451</v>
      </c>
      <c r="V1837" s="37" t="s">
        <v>33399</v>
      </c>
      <c r="W1837" s="37" t="s">
        <v>29860</v>
      </c>
      <c r="X1837" s="40">
        <v>1958</v>
      </c>
      <c r="Y1837" s="41">
        <v>24486.880000000001</v>
      </c>
      <c r="Z1837" s="37" t="s">
        <v>29805</v>
      </c>
      <c r="BH1837" s="85"/>
      <c r="BI1837" s="86"/>
      <c r="BJ1837" s="804"/>
      <c r="BK1837" s="805"/>
      <c r="BL1837" s="687"/>
      <c r="BM1837" s="806"/>
      <c r="BN1837" s="807"/>
      <c r="BO1837" s="808"/>
      <c r="BP1837" s="809"/>
      <c r="BQ1837" s="810"/>
    </row>
    <row r="1838" spans="1:69">
      <c r="A1838" s="20">
        <v>0</v>
      </c>
      <c r="B1838" s="20">
        <v>2</v>
      </c>
      <c r="C1838" s="21" t="s">
        <v>30304</v>
      </c>
      <c r="D1838" s="22" t="s">
        <v>28455</v>
      </c>
      <c r="E1838" s="21" t="s">
        <v>28456</v>
      </c>
      <c r="F1838" s="23">
        <v>1980</v>
      </c>
      <c r="G1838" s="24">
        <v>23760</v>
      </c>
      <c r="H1838" s="25" t="s">
        <v>168</v>
      </c>
      <c r="I1838" s="26">
        <v>45700</v>
      </c>
      <c r="J1838" s="27">
        <v>83</v>
      </c>
      <c r="K1838" s="28">
        <v>4</v>
      </c>
      <c r="L1838" s="26">
        <v>45696</v>
      </c>
      <c r="M1838" s="29"/>
      <c r="N1838" s="30" t="s">
        <v>181</v>
      </c>
      <c r="O1838" s="31" t="s">
        <v>52</v>
      </c>
      <c r="P1838" s="32" t="s">
        <v>186</v>
      </c>
      <c r="Q1838" s="66" t="s">
        <v>54</v>
      </c>
      <c r="R1838" s="34" t="s">
        <v>55</v>
      </c>
      <c r="S1838" s="35" t="s">
        <v>28463</v>
      </c>
      <c r="T1838" s="36"/>
      <c r="U1838" s="37" t="s">
        <v>28455</v>
      </c>
      <c r="V1838" s="37" t="s">
        <v>33399</v>
      </c>
      <c r="W1838" s="37" t="s">
        <v>29861</v>
      </c>
      <c r="X1838" s="40">
        <v>1980</v>
      </c>
      <c r="Y1838" s="41">
        <v>24948</v>
      </c>
      <c r="Z1838" s="37" t="s">
        <v>29805</v>
      </c>
      <c r="BH1838" s="85"/>
      <c r="BI1838" s="86"/>
      <c r="BJ1838" s="804"/>
      <c r="BK1838" s="805"/>
      <c r="BL1838" s="687"/>
      <c r="BM1838" s="806"/>
      <c r="BN1838" s="807"/>
      <c r="BO1838" s="808"/>
      <c r="BP1838" s="809"/>
      <c r="BQ1838" s="810"/>
    </row>
    <row r="1839" spans="1:69">
      <c r="A1839" s="20">
        <v>0</v>
      </c>
      <c r="B1839" s="20">
        <v>3</v>
      </c>
      <c r="C1839" s="21" t="s">
        <v>510</v>
      </c>
      <c r="D1839" s="22" t="s">
        <v>29001</v>
      </c>
      <c r="E1839" s="21" t="s">
        <v>29002</v>
      </c>
      <c r="F1839" s="23">
        <v>1958</v>
      </c>
      <c r="G1839" s="24">
        <v>23496</v>
      </c>
      <c r="H1839" s="25" t="s">
        <v>51</v>
      </c>
      <c r="I1839" s="26">
        <v>45700</v>
      </c>
      <c r="J1839" s="27" t="s">
        <v>30846</v>
      </c>
      <c r="K1839" s="28">
        <v>2</v>
      </c>
      <c r="L1839" s="26">
        <v>45696</v>
      </c>
      <c r="M1839" s="29" t="s">
        <v>176</v>
      </c>
      <c r="N1839" s="30" t="s">
        <v>177</v>
      </c>
      <c r="O1839" s="31" t="s">
        <v>52</v>
      </c>
      <c r="P1839" s="32" t="s">
        <v>74</v>
      </c>
      <c r="Q1839" s="66" t="s">
        <v>54</v>
      </c>
      <c r="R1839" s="34" t="s">
        <v>55</v>
      </c>
      <c r="S1839" s="35" t="s">
        <v>29098</v>
      </c>
      <c r="T1839" s="36"/>
      <c r="U1839" s="37" t="s">
        <v>34229</v>
      </c>
      <c r="V1839" s="38" t="s">
        <v>33399</v>
      </c>
      <c r="W1839" s="39" t="s">
        <v>29813</v>
      </c>
      <c r="X1839" s="40">
        <v>1958</v>
      </c>
      <c r="Y1839" s="41">
        <v>24486.84</v>
      </c>
      <c r="Z1839" s="37" t="s">
        <v>34223</v>
      </c>
      <c r="BH1839" s="85"/>
      <c r="BI1839" s="86"/>
      <c r="BJ1839" s="804"/>
      <c r="BK1839" s="805"/>
      <c r="BL1839" s="687"/>
      <c r="BM1839" s="806"/>
      <c r="BN1839" s="807"/>
      <c r="BO1839" s="808"/>
      <c r="BP1839" s="809"/>
      <c r="BQ1839" s="810"/>
    </row>
    <row r="1840" spans="1:69">
      <c r="A1840" s="20">
        <v>0</v>
      </c>
      <c r="B1840" s="20">
        <v>4</v>
      </c>
      <c r="C1840" s="21" t="s">
        <v>510</v>
      </c>
      <c r="D1840" s="22" t="s">
        <v>29007</v>
      </c>
      <c r="E1840" s="21" t="s">
        <v>29008</v>
      </c>
      <c r="F1840" s="23">
        <v>1957</v>
      </c>
      <c r="G1840" s="24">
        <v>23484</v>
      </c>
      <c r="H1840" s="25" t="s">
        <v>51</v>
      </c>
      <c r="I1840" s="26">
        <v>45700</v>
      </c>
      <c r="J1840" s="27" t="s">
        <v>34230</v>
      </c>
      <c r="K1840" s="28">
        <v>2</v>
      </c>
      <c r="L1840" s="26">
        <v>45696</v>
      </c>
      <c r="M1840" s="29" t="s">
        <v>176</v>
      </c>
      <c r="N1840" s="30" t="s">
        <v>177</v>
      </c>
      <c r="O1840" s="31" t="s">
        <v>52</v>
      </c>
      <c r="P1840" s="32" t="s">
        <v>74</v>
      </c>
      <c r="Q1840" s="66" t="s">
        <v>54</v>
      </c>
      <c r="R1840" s="34" t="s">
        <v>55</v>
      </c>
      <c r="S1840" s="35" t="s">
        <v>29099</v>
      </c>
      <c r="T1840" s="36"/>
      <c r="U1840" s="37" t="s">
        <v>29818</v>
      </c>
      <c r="V1840" s="38" t="s">
        <v>23161</v>
      </c>
      <c r="W1840" s="39" t="s">
        <v>34231</v>
      </c>
      <c r="X1840" s="40">
        <v>1958</v>
      </c>
      <c r="Y1840" s="41">
        <v>24486.880000000001</v>
      </c>
      <c r="Z1840" s="37" t="s">
        <v>29805</v>
      </c>
      <c r="BH1840" s="85"/>
      <c r="BI1840" s="86"/>
      <c r="BJ1840" s="804"/>
      <c r="BK1840" s="805"/>
      <c r="BL1840" s="687"/>
      <c r="BM1840" s="806"/>
      <c r="BN1840" s="807"/>
      <c r="BO1840" s="808"/>
      <c r="BP1840" s="809"/>
      <c r="BQ1840" s="810"/>
    </row>
    <row r="1841" spans="1:69">
      <c r="A1841" s="20">
        <v>0</v>
      </c>
      <c r="B1841" s="20">
        <v>5</v>
      </c>
      <c r="C1841" s="21" t="s">
        <v>510</v>
      </c>
      <c r="D1841" s="22" t="s">
        <v>29005</v>
      </c>
      <c r="E1841" s="21" t="s">
        <v>29006</v>
      </c>
      <c r="F1841" s="23">
        <v>1958</v>
      </c>
      <c r="G1841" s="24">
        <v>23496</v>
      </c>
      <c r="H1841" s="25" t="s">
        <v>51</v>
      </c>
      <c r="I1841" s="26">
        <v>45700</v>
      </c>
      <c r="J1841" s="27" t="s">
        <v>30847</v>
      </c>
      <c r="K1841" s="28">
        <v>2</v>
      </c>
      <c r="L1841" s="26">
        <v>45696</v>
      </c>
      <c r="M1841" s="29" t="s">
        <v>176</v>
      </c>
      <c r="N1841" s="30" t="s">
        <v>177</v>
      </c>
      <c r="O1841" s="31" t="s">
        <v>52</v>
      </c>
      <c r="P1841" s="32" t="s">
        <v>74</v>
      </c>
      <c r="Q1841" s="66" t="s">
        <v>54</v>
      </c>
      <c r="R1841" s="34" t="s">
        <v>55</v>
      </c>
      <c r="S1841" s="35" t="s">
        <v>29099</v>
      </c>
      <c r="T1841" s="36"/>
      <c r="U1841" s="37" t="s">
        <v>29690</v>
      </c>
      <c r="V1841" s="38" t="s">
        <v>34232</v>
      </c>
      <c r="W1841" s="39" t="s">
        <v>29817</v>
      </c>
      <c r="X1841" s="40">
        <v>1958</v>
      </c>
      <c r="Y1841" s="41">
        <v>24486.880000000001</v>
      </c>
      <c r="Z1841" s="37" t="s">
        <v>34223</v>
      </c>
      <c r="BH1841" s="85"/>
      <c r="BI1841" s="86"/>
      <c r="BJ1841" s="804"/>
      <c r="BK1841" s="805"/>
      <c r="BL1841" s="687"/>
      <c r="BM1841" s="806"/>
      <c r="BN1841" s="807"/>
      <c r="BO1841" s="808"/>
      <c r="BP1841" s="809"/>
      <c r="BQ1841" s="810"/>
    </row>
    <row r="1842" spans="1:69">
      <c r="A1842" s="20">
        <v>0</v>
      </c>
      <c r="B1842" s="20">
        <v>6</v>
      </c>
      <c r="C1842" s="21" t="s">
        <v>510</v>
      </c>
      <c r="D1842" s="22" t="s">
        <v>29003</v>
      </c>
      <c r="E1842" s="21" t="s">
        <v>29004</v>
      </c>
      <c r="F1842" s="23">
        <v>1957</v>
      </c>
      <c r="G1842" s="24">
        <v>23484</v>
      </c>
      <c r="H1842" s="25" t="s">
        <v>51</v>
      </c>
      <c r="I1842" s="26">
        <v>45700</v>
      </c>
      <c r="J1842" s="27" t="s">
        <v>34233</v>
      </c>
      <c r="K1842" s="28">
        <v>2</v>
      </c>
      <c r="L1842" s="26">
        <v>45696</v>
      </c>
      <c r="M1842" s="29" t="s">
        <v>176</v>
      </c>
      <c r="N1842" s="30" t="s">
        <v>177</v>
      </c>
      <c r="O1842" s="31" t="s">
        <v>52</v>
      </c>
      <c r="P1842" s="32" t="s">
        <v>74</v>
      </c>
      <c r="Q1842" s="66" t="s">
        <v>54</v>
      </c>
      <c r="R1842" s="34" t="s">
        <v>55</v>
      </c>
      <c r="S1842" s="35" t="s">
        <v>29100</v>
      </c>
      <c r="T1842" s="36"/>
      <c r="U1842" s="37" t="s">
        <v>29631</v>
      </c>
      <c r="V1842" s="38" t="s">
        <v>23161</v>
      </c>
      <c r="W1842" s="37" t="s">
        <v>29816</v>
      </c>
      <c r="X1842" s="40">
        <v>1957</v>
      </c>
      <c r="Y1842" s="41">
        <v>24474.28</v>
      </c>
      <c r="Z1842" s="37" t="s">
        <v>34223</v>
      </c>
      <c r="BH1842" s="85"/>
      <c r="BI1842" s="86"/>
      <c r="BJ1842" s="804"/>
      <c r="BK1842" s="805"/>
      <c r="BL1842" s="687"/>
      <c r="BM1842" s="806"/>
      <c r="BN1842" s="807"/>
      <c r="BO1842" s="808"/>
      <c r="BP1842" s="809"/>
      <c r="BQ1842" s="810"/>
    </row>
    <row r="1843" spans="1:69">
      <c r="A1843" s="20">
        <v>0</v>
      </c>
      <c r="B1843" s="20">
        <v>7</v>
      </c>
      <c r="C1843" s="21" t="s">
        <v>78</v>
      </c>
      <c r="D1843" s="22" t="s">
        <v>29341</v>
      </c>
      <c r="E1843" s="21" t="s">
        <v>29342</v>
      </c>
      <c r="F1843" s="23">
        <v>1958</v>
      </c>
      <c r="G1843" s="24">
        <v>23496</v>
      </c>
      <c r="H1843" s="25"/>
      <c r="I1843" s="26">
        <v>45700</v>
      </c>
      <c r="J1843" s="27" t="s">
        <v>1690</v>
      </c>
      <c r="K1843" s="28">
        <v>3</v>
      </c>
      <c r="L1843" s="26">
        <v>45696</v>
      </c>
      <c r="M1843" s="29"/>
      <c r="N1843" s="30" t="s">
        <v>177</v>
      </c>
      <c r="O1843" s="31" t="s">
        <v>52</v>
      </c>
      <c r="P1843" s="32" t="s">
        <v>74</v>
      </c>
      <c r="Q1843" s="66" t="s">
        <v>54</v>
      </c>
      <c r="R1843" s="34" t="s">
        <v>55</v>
      </c>
      <c r="S1843" s="35" t="s">
        <v>29343</v>
      </c>
      <c r="T1843" s="36"/>
      <c r="U1843" s="37" t="s">
        <v>34234</v>
      </c>
      <c r="V1843" s="37" t="s">
        <v>33399</v>
      </c>
      <c r="W1843" s="37" t="s">
        <v>34235</v>
      </c>
      <c r="X1843" s="40">
        <v>1958</v>
      </c>
      <c r="Y1843" s="41">
        <v>24486.880000000001</v>
      </c>
      <c r="Z1843" s="37" t="s">
        <v>34223</v>
      </c>
      <c r="BH1843" s="85"/>
      <c r="BI1843" s="86"/>
      <c r="BJ1843" s="804"/>
      <c r="BK1843" s="805"/>
      <c r="BL1843" s="687"/>
      <c r="BM1843" s="806"/>
      <c r="BN1843" s="807"/>
      <c r="BO1843" s="808"/>
      <c r="BP1843" s="809"/>
      <c r="BQ1843" s="810"/>
    </row>
    <row r="1844" spans="1:69">
      <c r="A1844" s="20">
        <v>0</v>
      </c>
      <c r="B1844" s="20">
        <v>8</v>
      </c>
      <c r="C1844" s="21" t="s">
        <v>78</v>
      </c>
      <c r="D1844" s="22" t="s">
        <v>29344</v>
      </c>
      <c r="E1844" s="21" t="s">
        <v>29345</v>
      </c>
      <c r="F1844" s="23">
        <v>1939</v>
      </c>
      <c r="G1844" s="24">
        <v>23268</v>
      </c>
      <c r="H1844" s="25"/>
      <c r="I1844" s="26">
        <v>45700</v>
      </c>
      <c r="J1844" s="27" t="s">
        <v>1692</v>
      </c>
      <c r="K1844" s="28">
        <v>3</v>
      </c>
      <c r="L1844" s="26">
        <v>45696</v>
      </c>
      <c r="M1844" s="29"/>
      <c r="N1844" s="30" t="s">
        <v>173</v>
      </c>
      <c r="O1844" s="31" t="s">
        <v>52</v>
      </c>
      <c r="P1844" s="32" t="s">
        <v>74</v>
      </c>
      <c r="Q1844" s="66" t="s">
        <v>54</v>
      </c>
      <c r="R1844" s="34" t="s">
        <v>55</v>
      </c>
      <c r="S1844" s="35" t="s">
        <v>29346</v>
      </c>
      <c r="T1844" s="36"/>
      <c r="U1844" s="37" t="s">
        <v>34236</v>
      </c>
      <c r="V1844" s="37" t="s">
        <v>23161</v>
      </c>
      <c r="W1844" s="37" t="s">
        <v>29806</v>
      </c>
      <c r="X1844" s="40">
        <v>1939</v>
      </c>
      <c r="Y1844" s="41">
        <v>24320.87</v>
      </c>
      <c r="Z1844" s="37" t="s">
        <v>34223</v>
      </c>
      <c r="BH1844" s="85"/>
      <c r="BI1844" s="86"/>
      <c r="BJ1844" s="804"/>
      <c r="BK1844" s="805"/>
      <c r="BL1844" s="687"/>
      <c r="BM1844" s="806"/>
      <c r="BN1844" s="807"/>
      <c r="BO1844" s="808"/>
      <c r="BP1844" s="809"/>
      <c r="BQ1844" s="810"/>
    </row>
    <row r="1845" spans="1:69">
      <c r="A1845" s="20">
        <v>1</v>
      </c>
      <c r="B1845" s="20">
        <v>1</v>
      </c>
      <c r="C1845" s="21" t="s">
        <v>48</v>
      </c>
      <c r="D1845" s="22" t="s">
        <v>29397</v>
      </c>
      <c r="E1845" s="21" t="s">
        <v>29398</v>
      </c>
      <c r="F1845" s="23">
        <v>1980</v>
      </c>
      <c r="G1845" s="24">
        <v>23760</v>
      </c>
      <c r="H1845" s="25" t="s">
        <v>51</v>
      </c>
      <c r="I1845" s="26">
        <v>45701</v>
      </c>
      <c r="J1845" s="27" t="s">
        <v>615</v>
      </c>
      <c r="K1845" s="28">
        <v>4</v>
      </c>
      <c r="L1845" s="26">
        <v>45696</v>
      </c>
      <c r="M1845" s="29"/>
      <c r="N1845" s="30" t="s">
        <v>185</v>
      </c>
      <c r="O1845" s="31" t="s">
        <v>52</v>
      </c>
      <c r="P1845" s="32" t="s">
        <v>186</v>
      </c>
      <c r="Q1845" s="66" t="s">
        <v>54</v>
      </c>
      <c r="R1845" s="34" t="s">
        <v>55</v>
      </c>
      <c r="S1845" s="35" t="s">
        <v>29409</v>
      </c>
      <c r="T1845" s="36"/>
      <c r="U1845" s="37" t="s">
        <v>29397</v>
      </c>
      <c r="V1845" s="37" t="s">
        <v>33399</v>
      </c>
      <c r="W1845" s="37" t="s">
        <v>29864</v>
      </c>
      <c r="X1845" s="40">
        <v>1980</v>
      </c>
      <c r="Y1845" s="41">
        <v>24948</v>
      </c>
      <c r="Z1845" s="37" t="s">
        <v>29805</v>
      </c>
      <c r="BH1845" s="85"/>
      <c r="BI1845" s="86"/>
      <c r="BJ1845" s="804"/>
      <c r="BK1845" s="805"/>
      <c r="BL1845" s="687"/>
      <c r="BM1845" s="806"/>
      <c r="BN1845" s="807"/>
      <c r="BO1845" s="808"/>
      <c r="BP1845" s="809"/>
      <c r="BQ1845" s="810"/>
    </row>
    <row r="1846" spans="1:69">
      <c r="A1846" s="20">
        <v>1</v>
      </c>
      <c r="B1846" s="20">
        <v>2</v>
      </c>
      <c r="C1846" s="21" t="s">
        <v>68</v>
      </c>
      <c r="D1846" s="22" t="s">
        <v>29548</v>
      </c>
      <c r="E1846" s="21" t="s">
        <v>29549</v>
      </c>
      <c r="F1846" s="23">
        <v>1960</v>
      </c>
      <c r="G1846" s="24">
        <v>23520</v>
      </c>
      <c r="H1846" s="25"/>
      <c r="I1846" s="26">
        <v>45701</v>
      </c>
      <c r="J1846" s="27">
        <v>170</v>
      </c>
      <c r="K1846" s="28">
        <v>3</v>
      </c>
      <c r="L1846" s="26">
        <v>45697</v>
      </c>
      <c r="M1846" s="29"/>
      <c r="N1846" s="30" t="s">
        <v>95</v>
      </c>
      <c r="O1846" s="31" t="s">
        <v>52</v>
      </c>
      <c r="P1846" s="32" t="s">
        <v>83</v>
      </c>
      <c r="Q1846" s="66" t="s">
        <v>84</v>
      </c>
      <c r="R1846" s="34" t="s">
        <v>55</v>
      </c>
      <c r="S1846" s="35" t="s">
        <v>29557</v>
      </c>
      <c r="T1846" s="36"/>
      <c r="U1846" s="37" t="s">
        <v>29847</v>
      </c>
      <c r="V1846" s="37" t="s">
        <v>34237</v>
      </c>
      <c r="W1846" s="37" t="s">
        <v>34238</v>
      </c>
      <c r="X1846" s="40">
        <v>1960</v>
      </c>
      <c r="Y1846" s="41">
        <v>24500</v>
      </c>
      <c r="Z1846" s="37" t="s">
        <v>34239</v>
      </c>
      <c r="BH1846" s="85"/>
      <c r="BI1846" s="86"/>
      <c r="BJ1846" s="804"/>
      <c r="BK1846" s="805"/>
      <c r="BL1846" s="687"/>
      <c r="BM1846" s="806"/>
      <c r="BN1846" s="807"/>
      <c r="BO1846" s="808"/>
      <c r="BP1846" s="809"/>
      <c r="BQ1846" s="810"/>
    </row>
    <row r="1847" spans="1:69">
      <c r="A1847" s="20">
        <v>1</v>
      </c>
      <c r="B1847" s="20">
        <v>3</v>
      </c>
      <c r="C1847" s="21" t="s">
        <v>126</v>
      </c>
      <c r="D1847" s="22" t="s">
        <v>28344</v>
      </c>
      <c r="E1847" s="21" t="s">
        <v>28388</v>
      </c>
      <c r="F1847" s="23">
        <v>1958</v>
      </c>
      <c r="G1847" s="24">
        <v>23496</v>
      </c>
      <c r="H1847" s="25"/>
      <c r="I1847" s="26">
        <v>45701</v>
      </c>
      <c r="J1847" s="27" t="s">
        <v>4120</v>
      </c>
      <c r="K1847" s="28">
        <v>2</v>
      </c>
      <c r="L1847" s="26">
        <v>45697</v>
      </c>
      <c r="M1847" s="29" t="s">
        <v>151</v>
      </c>
      <c r="N1847" s="30" t="s">
        <v>152</v>
      </c>
      <c r="O1847" s="31" t="s">
        <v>52</v>
      </c>
      <c r="P1847" s="32" t="s">
        <v>153</v>
      </c>
      <c r="Q1847" s="33" t="s">
        <v>54</v>
      </c>
      <c r="R1847" s="34" t="s">
        <v>55</v>
      </c>
      <c r="S1847" s="35" t="s">
        <v>28389</v>
      </c>
      <c r="T1847" s="36"/>
      <c r="U1847" s="37" t="s">
        <v>28344</v>
      </c>
      <c r="V1847" s="38" t="s">
        <v>29632</v>
      </c>
      <c r="W1847" s="39" t="s">
        <v>29865</v>
      </c>
      <c r="X1847" s="40">
        <v>1958</v>
      </c>
      <c r="Y1847" s="41">
        <v>24492.53</v>
      </c>
      <c r="Z1847" s="37" t="s">
        <v>29835</v>
      </c>
      <c r="BH1847" s="85"/>
      <c r="BI1847" s="86"/>
      <c r="BJ1847" s="804"/>
      <c r="BK1847" s="805"/>
      <c r="BL1847" s="687"/>
      <c r="BM1847" s="806"/>
      <c r="BN1847" s="807"/>
      <c r="BO1847" s="808"/>
      <c r="BP1847" s="809"/>
      <c r="BQ1847" s="810"/>
    </row>
    <row r="1848" spans="1:69">
      <c r="A1848" s="20">
        <v>0</v>
      </c>
      <c r="B1848" s="20">
        <v>1</v>
      </c>
      <c r="C1848" s="21" t="s">
        <v>68</v>
      </c>
      <c r="D1848" s="22" t="s">
        <v>29546</v>
      </c>
      <c r="E1848" s="21" t="s">
        <v>29547</v>
      </c>
      <c r="F1848" s="23">
        <v>1917</v>
      </c>
      <c r="G1848" s="24">
        <v>23004</v>
      </c>
      <c r="H1848" s="25"/>
      <c r="I1848" s="26">
        <v>45702</v>
      </c>
      <c r="J1848" s="27" t="s">
        <v>116</v>
      </c>
      <c r="K1848" s="28">
        <v>2</v>
      </c>
      <c r="L1848" s="7">
        <v>45696</v>
      </c>
      <c r="M1848" s="29"/>
      <c r="N1848" s="30" t="s">
        <v>95</v>
      </c>
      <c r="O1848" s="31" t="s">
        <v>52</v>
      </c>
      <c r="P1848" s="32" t="s">
        <v>83</v>
      </c>
      <c r="Q1848" s="66" t="s">
        <v>84</v>
      </c>
      <c r="R1848" s="34" t="s">
        <v>55</v>
      </c>
      <c r="S1848" s="35" t="s">
        <v>29555</v>
      </c>
      <c r="T1848" s="36"/>
      <c r="U1848" s="37" t="s">
        <v>29546</v>
      </c>
      <c r="V1848" s="37" t="s">
        <v>33399</v>
      </c>
      <c r="W1848" s="37" t="s">
        <v>29862</v>
      </c>
      <c r="X1848" s="40">
        <v>1917</v>
      </c>
      <c r="Y1848" s="41">
        <v>23962.5</v>
      </c>
      <c r="Z1848" s="37" t="s">
        <v>29805</v>
      </c>
      <c r="BH1848" s="85"/>
      <c r="BI1848" s="86"/>
      <c r="BJ1848" s="804"/>
      <c r="BK1848" s="805"/>
      <c r="BL1848" s="687"/>
      <c r="BM1848" s="806"/>
      <c r="BN1848" s="807"/>
      <c r="BO1848" s="808"/>
      <c r="BP1848" s="809"/>
      <c r="BQ1848" s="810"/>
    </row>
    <row r="1849" spans="1:69">
      <c r="A1849" s="20">
        <v>0</v>
      </c>
      <c r="B1849" s="20">
        <v>5</v>
      </c>
      <c r="C1849" s="21" t="s">
        <v>68</v>
      </c>
      <c r="D1849" s="22" t="s">
        <v>29034</v>
      </c>
      <c r="E1849" s="21" t="s">
        <v>29035</v>
      </c>
      <c r="F1849" s="23">
        <v>1960</v>
      </c>
      <c r="G1849" s="24">
        <v>23520</v>
      </c>
      <c r="H1849" s="25"/>
      <c r="I1849" s="26">
        <v>45702</v>
      </c>
      <c r="J1849" s="27" t="s">
        <v>305</v>
      </c>
      <c r="K1849" s="28">
        <v>1</v>
      </c>
      <c r="L1849" s="26">
        <v>45696</v>
      </c>
      <c r="M1849" s="29"/>
      <c r="N1849" s="30" t="s">
        <v>95</v>
      </c>
      <c r="O1849" s="31" t="s">
        <v>52</v>
      </c>
      <c r="P1849" s="32" t="s">
        <v>83</v>
      </c>
      <c r="Q1849" s="66" t="s">
        <v>84</v>
      </c>
      <c r="R1849" s="34" t="s">
        <v>55</v>
      </c>
      <c r="S1849" s="35" t="s">
        <v>29109</v>
      </c>
      <c r="T1849" s="36"/>
      <c r="U1849" s="37" t="s">
        <v>29034</v>
      </c>
      <c r="V1849" s="37" t="s">
        <v>29846</v>
      </c>
      <c r="W1849" s="37" t="s">
        <v>29868</v>
      </c>
      <c r="X1849" s="40">
        <v>1960</v>
      </c>
      <c r="Y1849" s="41">
        <v>24500</v>
      </c>
      <c r="Z1849" s="37" t="s">
        <v>34240</v>
      </c>
      <c r="BH1849" s="85"/>
      <c r="BI1849" s="86"/>
      <c r="BJ1849" s="804"/>
      <c r="BK1849" s="805"/>
      <c r="BL1849" s="687"/>
      <c r="BM1849" s="806"/>
      <c r="BN1849" s="807"/>
      <c r="BO1849" s="808"/>
      <c r="BP1849" s="809"/>
      <c r="BQ1849" s="810"/>
    </row>
    <row r="1850" spans="1:69">
      <c r="A1850" s="20">
        <v>1</v>
      </c>
      <c r="B1850" s="20">
        <v>3</v>
      </c>
      <c r="C1850" s="21" t="s">
        <v>103</v>
      </c>
      <c r="D1850" s="22" t="s">
        <v>29698</v>
      </c>
      <c r="E1850" s="21" t="s">
        <v>29699</v>
      </c>
      <c r="F1850" s="23">
        <v>1568</v>
      </c>
      <c r="G1850" s="24">
        <v>23520</v>
      </c>
      <c r="H1850" s="25" t="s">
        <v>254</v>
      </c>
      <c r="I1850" s="26">
        <v>45702</v>
      </c>
      <c r="J1850" s="27" t="s">
        <v>4123</v>
      </c>
      <c r="K1850" s="9">
        <v>2</v>
      </c>
      <c r="L1850" s="26">
        <v>45697</v>
      </c>
      <c r="M1850" s="29"/>
      <c r="N1850" s="30" t="s">
        <v>82</v>
      </c>
      <c r="O1850" s="31" t="s">
        <v>52</v>
      </c>
      <c r="P1850" s="32" t="s">
        <v>240</v>
      </c>
      <c r="Q1850" s="66" t="s">
        <v>54</v>
      </c>
      <c r="R1850" s="34" t="s">
        <v>55</v>
      </c>
      <c r="S1850" s="35" t="s">
        <v>29722</v>
      </c>
      <c r="T1850" s="36"/>
      <c r="U1850" s="37" t="s">
        <v>29698</v>
      </c>
      <c r="V1850" s="38" t="s">
        <v>33399</v>
      </c>
      <c r="W1850" s="743" t="s">
        <v>29866</v>
      </c>
      <c r="X1850" s="40">
        <v>1568</v>
      </c>
      <c r="Y1850" s="41">
        <v>24304</v>
      </c>
      <c r="Z1850" s="37" t="s">
        <v>34223</v>
      </c>
      <c r="BH1850" s="85"/>
      <c r="BI1850" s="86"/>
      <c r="BJ1850" s="804"/>
      <c r="BK1850" s="805"/>
      <c r="BL1850" s="687"/>
      <c r="BM1850" s="806"/>
      <c r="BN1850" s="807"/>
      <c r="BO1850" s="808"/>
      <c r="BP1850" s="809"/>
      <c r="BQ1850" s="810"/>
    </row>
    <row r="1851" spans="1:69">
      <c r="A1851" s="20">
        <v>1</v>
      </c>
      <c r="B1851" s="20">
        <v>4</v>
      </c>
      <c r="C1851" s="21" t="s">
        <v>103</v>
      </c>
      <c r="D1851" s="22" t="s">
        <v>28993</v>
      </c>
      <c r="E1851" s="21" t="s">
        <v>29845</v>
      </c>
      <c r="F1851" s="23">
        <v>1500</v>
      </c>
      <c r="G1851" s="24">
        <v>22500</v>
      </c>
      <c r="H1851" s="25" t="s">
        <v>254</v>
      </c>
      <c r="I1851" s="26">
        <v>45702</v>
      </c>
      <c r="J1851" s="27" t="s">
        <v>4141</v>
      </c>
      <c r="K1851" s="28">
        <v>4</v>
      </c>
      <c r="L1851" s="26">
        <v>45698</v>
      </c>
      <c r="M1851" s="29"/>
      <c r="N1851" s="30" t="s">
        <v>234</v>
      </c>
      <c r="O1851" s="31" t="s">
        <v>52</v>
      </c>
      <c r="P1851" s="32" t="s">
        <v>28103</v>
      </c>
      <c r="Q1851" s="33" t="s">
        <v>84</v>
      </c>
      <c r="R1851" s="34" t="s">
        <v>55</v>
      </c>
      <c r="S1851" s="35" t="s">
        <v>29106</v>
      </c>
      <c r="T1851" s="36"/>
      <c r="U1851" s="37" t="s">
        <v>28993</v>
      </c>
      <c r="V1851" s="38" t="s">
        <v>3690</v>
      </c>
      <c r="W1851" s="39" t="s">
        <v>29867</v>
      </c>
      <c r="X1851" s="40">
        <v>1500</v>
      </c>
      <c r="Y1851" s="41">
        <v>23602.5</v>
      </c>
      <c r="Z1851" s="37" t="s">
        <v>34239</v>
      </c>
      <c r="BH1851" s="85"/>
      <c r="BI1851" s="86"/>
      <c r="BJ1851" s="804"/>
      <c r="BK1851" s="805"/>
      <c r="BL1851" s="687"/>
      <c r="BM1851" s="806"/>
      <c r="BN1851" s="807"/>
      <c r="BO1851" s="808"/>
      <c r="BP1851" s="809"/>
      <c r="BQ1851" s="810"/>
    </row>
    <row r="1852" spans="1:69">
      <c r="A1852" s="20">
        <v>2</v>
      </c>
      <c r="B1852" s="20">
        <v>2</v>
      </c>
      <c r="C1852" s="21" t="s">
        <v>402</v>
      </c>
      <c r="D1852" s="22" t="s">
        <v>28963</v>
      </c>
      <c r="E1852" s="21" t="s">
        <v>28964</v>
      </c>
      <c r="F1852" s="23">
        <v>1916</v>
      </c>
      <c r="G1852" s="24">
        <v>22992</v>
      </c>
      <c r="H1852" s="25"/>
      <c r="I1852" s="26">
        <v>45702</v>
      </c>
      <c r="J1852" s="27" t="s">
        <v>3020</v>
      </c>
      <c r="K1852" s="28">
        <v>3</v>
      </c>
      <c r="L1852" s="26">
        <v>45696</v>
      </c>
      <c r="M1852" s="29"/>
      <c r="N1852" s="30" t="s">
        <v>640</v>
      </c>
      <c r="O1852" s="31" t="s">
        <v>52</v>
      </c>
      <c r="P1852" s="32" t="s">
        <v>407</v>
      </c>
      <c r="Q1852" s="66" t="s">
        <v>84</v>
      </c>
      <c r="R1852" s="34" t="s">
        <v>55</v>
      </c>
      <c r="S1852" s="35" t="s">
        <v>29101</v>
      </c>
      <c r="T1852" s="36"/>
      <c r="U1852" s="37" t="s">
        <v>28963</v>
      </c>
      <c r="V1852" s="38" t="s">
        <v>34232</v>
      </c>
      <c r="W1852" s="743" t="s">
        <v>29863</v>
      </c>
      <c r="X1852" s="139">
        <v>1916</v>
      </c>
      <c r="Y1852" s="46">
        <v>24720</v>
      </c>
      <c r="Z1852" s="37" t="s">
        <v>34223</v>
      </c>
      <c r="BH1852" s="85"/>
      <c r="BI1852" s="86"/>
      <c r="BJ1852" s="804"/>
      <c r="BK1852" s="805"/>
      <c r="BL1852" s="687"/>
      <c r="BM1852" s="806"/>
      <c r="BN1852" s="807"/>
      <c r="BO1852" s="808"/>
      <c r="BP1852" s="809"/>
      <c r="BQ1852" s="810"/>
    </row>
    <row r="1853" spans="1:69" ht="45">
      <c r="A1853" s="20">
        <v>0</v>
      </c>
      <c r="B1853" s="20">
        <v>6</v>
      </c>
      <c r="C1853" s="21" t="s">
        <v>59</v>
      </c>
      <c r="D1853" s="22" t="s">
        <v>29981</v>
      </c>
      <c r="E1853" s="21" t="s">
        <v>29982</v>
      </c>
      <c r="F1853" s="23">
        <v>1950</v>
      </c>
      <c r="G1853" s="24">
        <v>23400</v>
      </c>
      <c r="H1853" s="25"/>
      <c r="I1853" s="26">
        <v>45702</v>
      </c>
      <c r="J1853" s="27" t="s">
        <v>34241</v>
      </c>
      <c r="K1853" s="28">
        <v>1</v>
      </c>
      <c r="L1853" s="26">
        <v>45701</v>
      </c>
      <c r="M1853" s="29"/>
      <c r="N1853" s="30" t="s">
        <v>34242</v>
      </c>
      <c r="O1853" s="31" t="s">
        <v>52</v>
      </c>
      <c r="P1853" s="32" t="s">
        <v>34171</v>
      </c>
      <c r="Q1853" s="33" t="s">
        <v>54</v>
      </c>
      <c r="R1853" s="34" t="s">
        <v>64</v>
      </c>
      <c r="S1853" s="35" t="s">
        <v>34243</v>
      </c>
      <c r="T1853" s="36"/>
      <c r="U1853" s="37" t="s">
        <v>29981</v>
      </c>
      <c r="V1853" s="38" t="s">
        <v>606</v>
      </c>
      <c r="W1853" s="37" t="s">
        <v>30015</v>
      </c>
      <c r="X1853" s="40">
        <v>1950</v>
      </c>
      <c r="Y1853" s="41">
        <v>24960</v>
      </c>
      <c r="Z1853" s="37" t="s">
        <v>34244</v>
      </c>
      <c r="BH1853" s="85"/>
      <c r="BI1853" s="86"/>
      <c r="BJ1853" s="804"/>
      <c r="BK1853" s="805"/>
      <c r="BL1853" s="687"/>
      <c r="BM1853" s="806"/>
      <c r="BN1853" s="807"/>
      <c r="BO1853" s="808"/>
      <c r="BP1853" s="809"/>
      <c r="BQ1853" s="810"/>
    </row>
    <row r="1854" spans="1:69">
      <c r="A1854" s="20">
        <v>4</v>
      </c>
      <c r="B1854" s="20">
        <v>9</v>
      </c>
      <c r="C1854" s="21" t="s">
        <v>130</v>
      </c>
      <c r="D1854" s="3" t="s">
        <v>29151</v>
      </c>
      <c r="E1854" s="2" t="s">
        <v>29152</v>
      </c>
      <c r="F1854" s="4">
        <v>1960</v>
      </c>
      <c r="G1854" s="5">
        <v>23520</v>
      </c>
      <c r="H1854" s="6"/>
      <c r="I1854" s="26">
        <v>45705</v>
      </c>
      <c r="J1854" s="27" t="s">
        <v>3037</v>
      </c>
      <c r="K1854" s="9">
        <v>3</v>
      </c>
      <c r="L1854" s="7">
        <v>45699</v>
      </c>
      <c r="M1854" s="10"/>
      <c r="N1854" s="11" t="s">
        <v>82</v>
      </c>
      <c r="O1854" s="31" t="s">
        <v>52</v>
      </c>
      <c r="P1854" s="21" t="s">
        <v>83</v>
      </c>
      <c r="Q1854" s="49" t="s">
        <v>84</v>
      </c>
      <c r="R1854" s="34" t="s">
        <v>55</v>
      </c>
      <c r="S1854" s="14" t="s">
        <v>29193</v>
      </c>
      <c r="T1854" s="15"/>
      <c r="U1854" s="708" t="s">
        <v>29151</v>
      </c>
      <c r="V1854" s="37" t="s">
        <v>30087</v>
      </c>
      <c r="W1854" s="708" t="s">
        <v>30118</v>
      </c>
      <c r="X1854" s="40">
        <v>1960</v>
      </c>
      <c r="Y1854" s="46">
        <v>24500</v>
      </c>
      <c r="Z1854" s="37" t="s">
        <v>34245</v>
      </c>
      <c r="BH1854" s="85"/>
      <c r="BI1854" s="232"/>
      <c r="BJ1854" s="796"/>
      <c r="BK1854" s="797"/>
      <c r="BL1854" s="687"/>
      <c r="BM1854" s="799"/>
      <c r="BN1854" s="807"/>
      <c r="BO1854" s="85"/>
      <c r="BP1854" s="802"/>
      <c r="BQ1854" s="810"/>
    </row>
    <row r="1855" spans="1:69" ht="22.5">
      <c r="A1855" s="20">
        <v>1</v>
      </c>
      <c r="B1855" s="20">
        <v>1</v>
      </c>
      <c r="C1855" s="21" t="s">
        <v>59</v>
      </c>
      <c r="D1855" s="22" t="s">
        <v>29870</v>
      </c>
      <c r="E1855" s="21" t="s">
        <v>29871</v>
      </c>
      <c r="F1855" s="23">
        <v>1925</v>
      </c>
      <c r="G1855" s="24">
        <v>23100</v>
      </c>
      <c r="H1855" s="25"/>
      <c r="I1855" s="26">
        <v>45705</v>
      </c>
      <c r="J1855" s="27" t="s">
        <v>34246</v>
      </c>
      <c r="K1855" s="28">
        <v>1</v>
      </c>
      <c r="L1855" s="7">
        <v>45699</v>
      </c>
      <c r="M1855" s="29"/>
      <c r="N1855" s="30" t="s">
        <v>33254</v>
      </c>
      <c r="O1855" s="31" t="s">
        <v>52</v>
      </c>
      <c r="P1855" s="32" t="s">
        <v>29084</v>
      </c>
      <c r="Q1855" s="66" t="s">
        <v>54</v>
      </c>
      <c r="R1855" s="34" t="s">
        <v>33226</v>
      </c>
      <c r="S1855" s="35" t="s">
        <v>34247</v>
      </c>
      <c r="T1855" s="36"/>
      <c r="U1855" s="37" t="s">
        <v>29870</v>
      </c>
      <c r="V1855" s="38" t="s">
        <v>15746</v>
      </c>
      <c r="W1855" s="37" t="s">
        <v>29872</v>
      </c>
      <c r="X1855" s="40">
        <v>1925</v>
      </c>
      <c r="Y1855" s="41">
        <v>24640</v>
      </c>
      <c r="Z1855" s="37" t="s">
        <v>34223</v>
      </c>
      <c r="BH1855" s="85"/>
      <c r="BI1855" s="86"/>
      <c r="BJ1855" s="804"/>
      <c r="BK1855" s="805"/>
      <c r="BL1855" s="687"/>
      <c r="BM1855" s="806"/>
      <c r="BN1855" s="807"/>
      <c r="BO1855" s="808"/>
      <c r="BP1855" s="809"/>
      <c r="BQ1855" s="810"/>
    </row>
    <row r="1856" spans="1:69">
      <c r="A1856" s="20">
        <v>5</v>
      </c>
      <c r="B1856" s="20">
        <v>3</v>
      </c>
      <c r="C1856" s="21" t="s">
        <v>510</v>
      </c>
      <c r="D1856" s="22" t="s">
        <v>29735</v>
      </c>
      <c r="E1856" s="21" t="s">
        <v>29736</v>
      </c>
      <c r="F1856" s="23">
        <v>1958</v>
      </c>
      <c r="G1856" s="24">
        <v>23496</v>
      </c>
      <c r="H1856" s="25" t="s">
        <v>51</v>
      </c>
      <c r="I1856" s="26">
        <v>45705</v>
      </c>
      <c r="J1856" s="27">
        <v>6</v>
      </c>
      <c r="K1856" s="28">
        <v>2</v>
      </c>
      <c r="L1856" s="7">
        <v>45701</v>
      </c>
      <c r="M1856" s="29" t="s">
        <v>176</v>
      </c>
      <c r="N1856" s="30" t="s">
        <v>28385</v>
      </c>
      <c r="O1856" s="31" t="s">
        <v>52</v>
      </c>
      <c r="P1856" s="32" t="s">
        <v>74</v>
      </c>
      <c r="Q1856" s="66" t="s">
        <v>54</v>
      </c>
      <c r="R1856" s="34" t="s">
        <v>55</v>
      </c>
      <c r="S1856" s="35" t="s">
        <v>29873</v>
      </c>
      <c r="T1856" s="36"/>
      <c r="U1856" s="37" t="s">
        <v>29735</v>
      </c>
      <c r="V1856" s="37" t="s">
        <v>29961</v>
      </c>
      <c r="W1856" s="37" t="s">
        <v>30119</v>
      </c>
      <c r="X1856" s="40">
        <v>1958</v>
      </c>
      <c r="Y1856" s="41">
        <v>24486.79</v>
      </c>
      <c r="Z1856" s="37" t="s">
        <v>34248</v>
      </c>
      <c r="BH1856" s="85"/>
      <c r="BI1856" s="86"/>
      <c r="BJ1856" s="804"/>
      <c r="BK1856" s="805"/>
      <c r="BL1856" s="687"/>
      <c r="BM1856" s="806"/>
      <c r="BN1856" s="807"/>
      <c r="BO1856" s="808"/>
      <c r="BP1856" s="809"/>
      <c r="BQ1856" s="810"/>
    </row>
    <row r="1857" spans="1:69">
      <c r="A1857" s="20">
        <v>3</v>
      </c>
      <c r="B1857" s="20">
        <v>2</v>
      </c>
      <c r="C1857" s="21" t="s">
        <v>402</v>
      </c>
      <c r="D1857" s="22" t="s">
        <v>28973</v>
      </c>
      <c r="E1857" s="21" t="s">
        <v>28974</v>
      </c>
      <c r="F1857" s="23">
        <v>1916</v>
      </c>
      <c r="G1857" s="24">
        <v>22992</v>
      </c>
      <c r="H1857" s="25"/>
      <c r="I1857" s="26">
        <v>45705</v>
      </c>
      <c r="J1857" s="76" t="s">
        <v>339</v>
      </c>
      <c r="K1857" s="28">
        <v>4</v>
      </c>
      <c r="L1857" s="26">
        <v>45699</v>
      </c>
      <c r="M1857" s="29"/>
      <c r="N1857" s="30" t="s">
        <v>640</v>
      </c>
      <c r="O1857" s="31" t="s">
        <v>52</v>
      </c>
      <c r="P1857" s="32" t="s">
        <v>407</v>
      </c>
      <c r="Q1857" s="66" t="s">
        <v>84</v>
      </c>
      <c r="R1857" s="34" t="s">
        <v>55</v>
      </c>
      <c r="S1857" s="35" t="s">
        <v>29107</v>
      </c>
      <c r="T1857" s="36"/>
      <c r="U1857" s="37" t="s">
        <v>28973</v>
      </c>
      <c r="V1857" s="37" t="s">
        <v>30087</v>
      </c>
      <c r="W1857" s="37" t="s">
        <v>30117</v>
      </c>
      <c r="X1857" s="40">
        <v>1916</v>
      </c>
      <c r="Y1857" s="41">
        <v>24540</v>
      </c>
      <c r="Z1857" s="37" t="s">
        <v>34245</v>
      </c>
      <c r="BH1857" s="85"/>
      <c r="BI1857" s="86"/>
      <c r="BJ1857" s="804"/>
      <c r="BK1857" s="805"/>
      <c r="BL1857" s="687"/>
      <c r="BM1857" s="806"/>
      <c r="BN1857" s="807"/>
      <c r="BO1857" s="808"/>
      <c r="BP1857" s="809"/>
      <c r="BQ1857" s="810"/>
    </row>
    <row r="1858" spans="1:69">
      <c r="A1858" s="20">
        <v>2</v>
      </c>
      <c r="B1858" s="20">
        <v>1</v>
      </c>
      <c r="C1858" s="21" t="s">
        <v>28859</v>
      </c>
      <c r="D1858" s="22" t="s">
        <v>28989</v>
      </c>
      <c r="E1858" s="21" t="s">
        <v>28990</v>
      </c>
      <c r="F1858" s="23">
        <v>1980</v>
      </c>
      <c r="G1858" s="24">
        <v>23760</v>
      </c>
      <c r="H1858" s="25"/>
      <c r="I1858" s="26">
        <v>45705</v>
      </c>
      <c r="J1858" s="27" t="s">
        <v>374</v>
      </c>
      <c r="K1858" s="28">
        <v>2</v>
      </c>
      <c r="L1858" s="26">
        <v>45703</v>
      </c>
      <c r="M1858" s="29"/>
      <c r="N1858" s="30" t="s">
        <v>960</v>
      </c>
      <c r="O1858" s="31" t="s">
        <v>52</v>
      </c>
      <c r="P1858" s="32" t="s">
        <v>34249</v>
      </c>
      <c r="Q1858" s="66" t="s">
        <v>54</v>
      </c>
      <c r="R1858" s="34" t="s">
        <v>55</v>
      </c>
      <c r="S1858" s="35" t="s">
        <v>29108</v>
      </c>
      <c r="T1858" s="36"/>
      <c r="U1858" s="37" t="s">
        <v>28989</v>
      </c>
      <c r="V1858" s="38" t="s">
        <v>29962</v>
      </c>
      <c r="W1858" s="37" t="s">
        <v>30116</v>
      </c>
      <c r="X1858" s="40">
        <v>1980</v>
      </c>
      <c r="Y1858" s="41">
        <v>24900</v>
      </c>
      <c r="Z1858" s="37" t="s">
        <v>34250</v>
      </c>
      <c r="BH1858" s="85"/>
      <c r="BI1858" s="86"/>
      <c r="BJ1858" s="804"/>
      <c r="BK1858" s="805"/>
      <c r="BL1858" s="687"/>
      <c r="BM1858" s="806"/>
      <c r="BN1858" s="807"/>
      <c r="BO1858" s="808"/>
      <c r="BP1858" s="809"/>
      <c r="BQ1858" s="810"/>
    </row>
    <row r="1859" spans="1:69">
      <c r="A1859" s="20">
        <v>1</v>
      </c>
      <c r="B1859" s="20">
        <v>3</v>
      </c>
      <c r="C1859" s="21" t="s">
        <v>68</v>
      </c>
      <c r="D1859" s="22" t="s">
        <v>29544</v>
      </c>
      <c r="E1859" s="21" t="s">
        <v>29545</v>
      </c>
      <c r="F1859" s="23">
        <v>1960</v>
      </c>
      <c r="G1859" s="24">
        <v>23520</v>
      </c>
      <c r="H1859" s="25"/>
      <c r="I1859" s="26">
        <v>45706</v>
      </c>
      <c r="J1859" s="27" t="s">
        <v>354</v>
      </c>
      <c r="K1859" s="28">
        <v>4</v>
      </c>
      <c r="L1859" s="26">
        <v>45703</v>
      </c>
      <c r="M1859" s="29"/>
      <c r="N1859" s="30" t="s">
        <v>95</v>
      </c>
      <c r="O1859" s="31" t="s">
        <v>52</v>
      </c>
      <c r="P1859" s="32" t="s">
        <v>83</v>
      </c>
      <c r="Q1859" s="33" t="s">
        <v>84</v>
      </c>
      <c r="R1859" s="34" t="s">
        <v>55</v>
      </c>
      <c r="S1859" s="35" t="s">
        <v>29558</v>
      </c>
      <c r="T1859" s="36"/>
      <c r="U1859" s="37" t="s">
        <v>29544</v>
      </c>
      <c r="V1859" s="37" t="s">
        <v>23707</v>
      </c>
      <c r="W1859" s="37" t="s">
        <v>34251</v>
      </c>
      <c r="X1859" s="40">
        <v>1960</v>
      </c>
      <c r="Y1859" s="41">
        <v>24500</v>
      </c>
      <c r="Z1859" s="37" t="s">
        <v>34252</v>
      </c>
      <c r="BH1859" s="85"/>
      <c r="BI1859" s="86"/>
      <c r="BJ1859" s="804"/>
      <c r="BK1859" s="805"/>
      <c r="BL1859" s="687"/>
      <c r="BM1859" s="806"/>
      <c r="BN1859" s="807"/>
      <c r="BO1859" s="808"/>
      <c r="BP1859" s="809"/>
      <c r="BQ1859" s="810"/>
    </row>
    <row r="1860" spans="1:69">
      <c r="A1860" s="20">
        <v>0</v>
      </c>
      <c r="B1860" s="20">
        <v>1</v>
      </c>
      <c r="C1860" s="21" t="s">
        <v>28859</v>
      </c>
      <c r="D1860" s="22" t="s">
        <v>29706</v>
      </c>
      <c r="E1860" s="21" t="s">
        <v>29726</v>
      </c>
      <c r="F1860" s="23">
        <v>1960</v>
      </c>
      <c r="G1860" s="24">
        <v>23520</v>
      </c>
      <c r="H1860" s="25"/>
      <c r="I1860" s="26">
        <v>45707</v>
      </c>
      <c r="J1860" s="27" t="s">
        <v>350</v>
      </c>
      <c r="K1860" s="28">
        <v>3</v>
      </c>
      <c r="L1860" s="26">
        <v>45703</v>
      </c>
      <c r="M1860" s="49"/>
      <c r="N1860" s="30" t="s">
        <v>82</v>
      </c>
      <c r="O1860" s="31" t="s">
        <v>52</v>
      </c>
      <c r="P1860" s="32" t="s">
        <v>83</v>
      </c>
      <c r="Q1860" s="49" t="s">
        <v>206</v>
      </c>
      <c r="R1860" s="34" t="s">
        <v>55</v>
      </c>
      <c r="S1860" s="35" t="s">
        <v>28463</v>
      </c>
      <c r="T1860" s="36"/>
      <c r="U1860" s="37" t="s">
        <v>29147</v>
      </c>
      <c r="V1860" s="37" t="s">
        <v>23707</v>
      </c>
      <c r="W1860" s="37" t="s">
        <v>30512</v>
      </c>
      <c r="X1860" s="40">
        <v>1960</v>
      </c>
      <c r="Y1860" s="41">
        <v>24500</v>
      </c>
      <c r="Z1860" s="37" t="s">
        <v>30344</v>
      </c>
    </row>
    <row r="1861" spans="1:69">
      <c r="A1861" s="20">
        <v>0</v>
      </c>
      <c r="B1861" s="20">
        <v>6</v>
      </c>
      <c r="C1861" s="21" t="s">
        <v>130</v>
      </c>
      <c r="D1861" s="22" t="s">
        <v>29149</v>
      </c>
      <c r="E1861" s="21" t="s">
        <v>29150</v>
      </c>
      <c r="F1861" s="23">
        <v>1960</v>
      </c>
      <c r="G1861" s="24">
        <v>23520</v>
      </c>
      <c r="H1861" s="25"/>
      <c r="I1861" s="26">
        <v>45708</v>
      </c>
      <c r="J1861" s="27" t="s">
        <v>386</v>
      </c>
      <c r="K1861" s="28">
        <v>2</v>
      </c>
      <c r="L1861" s="26">
        <v>45707</v>
      </c>
      <c r="M1861" s="29"/>
      <c r="N1861" s="30" t="s">
        <v>82</v>
      </c>
      <c r="O1861" s="31" t="s">
        <v>52</v>
      </c>
      <c r="P1861" s="32" t="s">
        <v>83</v>
      </c>
      <c r="Q1861" s="66" t="s">
        <v>206</v>
      </c>
      <c r="R1861" s="34" t="s">
        <v>55</v>
      </c>
      <c r="S1861" s="35" t="s">
        <v>29192</v>
      </c>
      <c r="T1861" s="36"/>
      <c r="U1861" s="37" t="s">
        <v>28987</v>
      </c>
      <c r="V1861" s="37"/>
      <c r="W1861" s="37"/>
      <c r="X1861" s="40"/>
      <c r="Y1861" s="41"/>
      <c r="Z1861" s="37"/>
    </row>
    <row r="1862" spans="1:69">
      <c r="A1862" s="20">
        <v>0</v>
      </c>
      <c r="B1862" s="20">
        <v>3</v>
      </c>
      <c r="C1862" s="21" t="s">
        <v>78</v>
      </c>
      <c r="D1862" s="22" t="s">
        <v>30481</v>
      </c>
      <c r="E1862" s="21" t="s">
        <v>30482</v>
      </c>
      <c r="F1862" s="23">
        <v>1952</v>
      </c>
      <c r="G1862" s="24">
        <v>23424</v>
      </c>
      <c r="H1862" s="25"/>
      <c r="I1862" s="26">
        <v>45708</v>
      </c>
      <c r="J1862" s="27">
        <v>52</v>
      </c>
      <c r="K1862" s="28">
        <v>2</v>
      </c>
      <c r="L1862" s="26">
        <v>45707</v>
      </c>
      <c r="M1862" s="29"/>
      <c r="N1862" s="30" t="s">
        <v>177</v>
      </c>
      <c r="O1862" s="31" t="s">
        <v>52</v>
      </c>
      <c r="P1862" s="32" t="s">
        <v>74</v>
      </c>
      <c r="Q1862" s="66" t="s">
        <v>225</v>
      </c>
      <c r="R1862" s="34" t="s">
        <v>55</v>
      </c>
      <c r="S1862" s="35" t="s">
        <v>30515</v>
      </c>
      <c r="T1862" s="36"/>
      <c r="U1862" s="37" t="s">
        <v>30493</v>
      </c>
      <c r="V1862" s="37"/>
      <c r="W1862" s="37"/>
      <c r="X1862" s="40"/>
      <c r="Y1862" s="41"/>
      <c r="Z1862" s="37"/>
    </row>
    <row r="1863" spans="1:69">
      <c r="A1863" s="20">
        <v>0</v>
      </c>
      <c r="B1863" s="20">
        <v>2</v>
      </c>
      <c r="C1863" s="21" t="s">
        <v>28859</v>
      </c>
      <c r="D1863" s="22" t="s">
        <v>28994</v>
      </c>
      <c r="E1863" s="21" t="s">
        <v>28995</v>
      </c>
      <c r="F1863" s="23">
        <v>1985</v>
      </c>
      <c r="G1863" s="24">
        <v>23820</v>
      </c>
      <c r="H1863" s="25"/>
      <c r="I1863" s="26">
        <v>45708</v>
      </c>
      <c r="J1863" s="27" t="s">
        <v>1811</v>
      </c>
      <c r="K1863" s="28">
        <v>3</v>
      </c>
      <c r="L1863" s="26">
        <v>45707</v>
      </c>
      <c r="M1863" s="29"/>
      <c r="N1863" s="30" t="s">
        <v>185</v>
      </c>
      <c r="O1863" s="31" t="s">
        <v>52</v>
      </c>
      <c r="P1863" s="32" t="s">
        <v>186</v>
      </c>
      <c r="Q1863" s="66" t="s">
        <v>225</v>
      </c>
      <c r="R1863" s="34" t="s">
        <v>55</v>
      </c>
      <c r="S1863" s="35" t="s">
        <v>29105</v>
      </c>
      <c r="T1863" s="36"/>
      <c r="U1863" s="37" t="s">
        <v>30481</v>
      </c>
      <c r="V1863" s="38"/>
      <c r="W1863" s="37"/>
      <c r="X1863" s="40"/>
      <c r="Y1863" s="41"/>
      <c r="Z1863" s="37"/>
    </row>
    <row r="1864" spans="1:69">
      <c r="A1864" s="20">
        <v>0</v>
      </c>
      <c r="B1864" s="20">
        <v>2</v>
      </c>
      <c r="C1864" s="21" t="s">
        <v>48</v>
      </c>
      <c r="D1864" s="22" t="s">
        <v>30514</v>
      </c>
      <c r="E1864" s="21" t="s">
        <v>30516</v>
      </c>
      <c r="F1864" s="23">
        <v>1980</v>
      </c>
      <c r="G1864" s="24">
        <v>23760</v>
      </c>
      <c r="H1864" s="25" t="s">
        <v>168</v>
      </c>
      <c r="I1864" s="26">
        <v>45708</v>
      </c>
      <c r="J1864" s="27">
        <v>180</v>
      </c>
      <c r="K1864" s="28">
        <v>3</v>
      </c>
      <c r="L1864" s="7">
        <v>45707</v>
      </c>
      <c r="M1864" s="29"/>
      <c r="N1864" s="30" t="s">
        <v>185</v>
      </c>
      <c r="O1864" s="31" t="s">
        <v>52</v>
      </c>
      <c r="P1864" s="32" t="s">
        <v>186</v>
      </c>
      <c r="Q1864" s="66" t="s">
        <v>225</v>
      </c>
      <c r="R1864" s="34" t="s">
        <v>55</v>
      </c>
      <c r="S1864" s="35" t="s">
        <v>30517</v>
      </c>
      <c r="T1864" s="36"/>
      <c r="U1864" s="37" t="s">
        <v>29978</v>
      </c>
      <c r="V1864" s="38"/>
      <c r="W1864" s="37"/>
      <c r="X1864" s="40"/>
      <c r="Y1864" s="41"/>
      <c r="Z1864" s="37"/>
    </row>
    <row r="1865" spans="1:69">
      <c r="A1865" s="20">
        <v>0</v>
      </c>
      <c r="B1865" s="20">
        <v>1</v>
      </c>
      <c r="C1865" s="21" t="s">
        <v>2427</v>
      </c>
      <c r="D1865" s="22" t="s">
        <v>30505</v>
      </c>
      <c r="E1865" s="21" t="s">
        <v>30506</v>
      </c>
      <c r="F1865" s="23">
        <v>1556</v>
      </c>
      <c r="G1865" s="24">
        <v>23340</v>
      </c>
      <c r="H1865" s="25"/>
      <c r="I1865" s="26">
        <v>45708</v>
      </c>
      <c r="J1865" s="27" t="s">
        <v>1816</v>
      </c>
      <c r="K1865" s="28">
        <v>1</v>
      </c>
      <c r="L1865" s="26">
        <v>45700</v>
      </c>
      <c r="M1865" s="29" t="s">
        <v>34253</v>
      </c>
      <c r="N1865" s="30" t="s">
        <v>34254</v>
      </c>
      <c r="O1865" s="31" t="s">
        <v>52</v>
      </c>
      <c r="P1865" s="32" t="s">
        <v>33810</v>
      </c>
      <c r="Q1865" s="66" t="s">
        <v>206</v>
      </c>
      <c r="R1865" s="34" t="s">
        <v>55</v>
      </c>
      <c r="S1865" s="35" t="s">
        <v>30513</v>
      </c>
      <c r="T1865" s="36"/>
      <c r="U1865" s="37"/>
      <c r="V1865" s="37"/>
      <c r="W1865" s="37"/>
      <c r="X1865" s="40"/>
      <c r="Y1865" s="41"/>
      <c r="Z1865" s="37"/>
    </row>
    <row r="1866" spans="1:69" ht="22.5">
      <c r="A1866" s="20">
        <v>2</v>
      </c>
      <c r="B1866" s="20">
        <v>3</v>
      </c>
      <c r="C1866" s="21" t="s">
        <v>301</v>
      </c>
      <c r="D1866" s="115" t="s">
        <v>30493</v>
      </c>
      <c r="E1866" s="21" t="s">
        <v>30494</v>
      </c>
      <c r="F1866" s="23">
        <v>1925</v>
      </c>
      <c r="G1866" s="24">
        <v>23100</v>
      </c>
      <c r="H1866" s="25"/>
      <c r="I1866" s="26">
        <v>45709</v>
      </c>
      <c r="J1866" s="27">
        <v>62</v>
      </c>
      <c r="K1866" s="28">
        <v>3</v>
      </c>
      <c r="L1866" s="26">
        <v>45708</v>
      </c>
      <c r="M1866" s="29"/>
      <c r="N1866" s="30" t="s">
        <v>604</v>
      </c>
      <c r="O1866" s="31" t="s">
        <v>52</v>
      </c>
      <c r="P1866" s="32" t="s">
        <v>27612</v>
      </c>
      <c r="Q1866" s="66" t="s">
        <v>54</v>
      </c>
      <c r="R1866" s="34" t="s">
        <v>64</v>
      </c>
      <c r="S1866" s="35" t="s">
        <v>30518</v>
      </c>
      <c r="T1866" s="36"/>
      <c r="U1866" s="37" t="s">
        <v>30493</v>
      </c>
      <c r="V1866" s="37" t="s">
        <v>4062</v>
      </c>
      <c r="W1866" s="37" t="s">
        <v>31058</v>
      </c>
      <c r="X1866" s="40">
        <v>1925</v>
      </c>
      <c r="Y1866" s="41">
        <v>24640</v>
      </c>
      <c r="Z1866" s="37" t="s">
        <v>31059</v>
      </c>
    </row>
    <row r="1867" spans="1:69">
      <c r="A1867" s="20">
        <v>2</v>
      </c>
      <c r="B1867" s="20">
        <v>1</v>
      </c>
      <c r="C1867" s="21" t="s">
        <v>130</v>
      </c>
      <c r="D1867" s="22" t="s">
        <v>29147</v>
      </c>
      <c r="E1867" s="21" t="s">
        <v>29148</v>
      </c>
      <c r="F1867" s="23">
        <v>1568</v>
      </c>
      <c r="G1867" s="24">
        <v>23520</v>
      </c>
      <c r="H1867" s="25"/>
      <c r="I1867" s="26">
        <v>45709</v>
      </c>
      <c r="J1867" s="27" t="s">
        <v>382</v>
      </c>
      <c r="K1867" s="28">
        <v>4</v>
      </c>
      <c r="L1867" s="26">
        <v>45707</v>
      </c>
      <c r="M1867" s="29"/>
      <c r="N1867" s="30" t="s">
        <v>95</v>
      </c>
      <c r="O1867" s="31" t="s">
        <v>52</v>
      </c>
      <c r="P1867" s="32" t="s">
        <v>112</v>
      </c>
      <c r="Q1867" s="66" t="s">
        <v>206</v>
      </c>
      <c r="R1867" s="34" t="s">
        <v>55</v>
      </c>
      <c r="S1867" s="35" t="s">
        <v>29191</v>
      </c>
      <c r="T1867" s="36"/>
      <c r="U1867" s="37" t="s">
        <v>29147</v>
      </c>
      <c r="V1867" s="37" t="s">
        <v>29633</v>
      </c>
      <c r="W1867" s="37" t="s">
        <v>34255</v>
      </c>
      <c r="X1867" s="40">
        <v>1568</v>
      </c>
      <c r="Y1867" s="41">
        <v>24304</v>
      </c>
      <c r="Z1867" s="37" t="s">
        <v>30998</v>
      </c>
    </row>
    <row r="1868" spans="1:69">
      <c r="A1868" s="20">
        <v>2</v>
      </c>
      <c r="B1868" s="20">
        <v>1</v>
      </c>
      <c r="C1868" s="21" t="s">
        <v>48</v>
      </c>
      <c r="D1868" s="22" t="s">
        <v>29078</v>
      </c>
      <c r="E1868" s="21" t="s">
        <v>29113</v>
      </c>
      <c r="F1868" s="23">
        <v>1980</v>
      </c>
      <c r="G1868" s="24">
        <v>23760</v>
      </c>
      <c r="H1868" s="25" t="s">
        <v>51</v>
      </c>
      <c r="I1868" s="26">
        <v>45709</v>
      </c>
      <c r="J1868" s="27" t="s">
        <v>34256</v>
      </c>
      <c r="K1868" s="28">
        <v>4</v>
      </c>
      <c r="L1868" s="26">
        <v>45707</v>
      </c>
      <c r="M1868" s="29"/>
      <c r="N1868" s="30" t="s">
        <v>169</v>
      </c>
      <c r="O1868" s="31" t="s">
        <v>52</v>
      </c>
      <c r="P1868" s="32" t="s">
        <v>53</v>
      </c>
      <c r="Q1868" s="66" t="s">
        <v>225</v>
      </c>
      <c r="R1868" s="34" t="s">
        <v>55</v>
      </c>
      <c r="S1868" s="35" t="s">
        <v>29114</v>
      </c>
      <c r="T1868" s="36"/>
      <c r="U1868" s="37" t="s">
        <v>29078</v>
      </c>
      <c r="V1868" s="37" t="s">
        <v>2911</v>
      </c>
      <c r="W1868" s="37" t="s">
        <v>34257</v>
      </c>
      <c r="X1868" s="40">
        <v>1980</v>
      </c>
      <c r="Y1868" s="41">
        <v>24948</v>
      </c>
      <c r="Z1868" s="37" t="s">
        <v>30998</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F2000"/>
  <sheetViews>
    <sheetView workbookViewId="0">
      <selection activeCell="BD29" sqref="BD29"/>
    </sheetView>
  </sheetViews>
  <sheetFormatPr defaultColWidth="9" defaultRowHeight="15.75" customHeight="1"/>
  <cols>
    <col min="1" max="1" width="19.25" style="19" customWidth="1"/>
    <col min="2" max="2" width="5.875" style="19" customWidth="1"/>
    <col min="3" max="4" width="5.125" style="19" customWidth="1"/>
    <col min="5" max="5" width="4.25" style="19" customWidth="1"/>
    <col min="6" max="7" width="8.875" style="19" customWidth="1"/>
    <col min="8" max="8" width="5.875" style="19" customWidth="1"/>
    <col min="9" max="9" width="2.25" style="19" customWidth="1"/>
    <col min="10" max="10" width="10.125" style="19" customWidth="1"/>
    <col min="11" max="11" width="9.5" style="19" customWidth="1"/>
    <col min="12" max="12" width="9.875" style="19" customWidth="1"/>
    <col min="13" max="13" width="4.125" style="19" customWidth="1"/>
    <col min="14" max="14" width="5.375" hidden="1" customWidth="1"/>
    <col min="15" max="15" width="10.625" hidden="1" customWidth="1"/>
    <col min="16" max="16" width="2.125" customWidth="1"/>
    <col min="17" max="17" width="8.5" style="19" customWidth="1"/>
    <col min="18" max="18" width="9.875" style="19" customWidth="1"/>
    <col min="19" max="19" width="4.125" style="19" customWidth="1"/>
    <col min="20" max="20" width="6.125" style="19" customWidth="1"/>
    <col min="21" max="21" width="19.25" style="19" customWidth="1"/>
    <col min="22" max="34" width="4.25" style="19" customWidth="1"/>
    <col min="35" max="37" width="1.625" style="19" customWidth="1"/>
    <col min="38" max="38" width="19.25" style="19" customWidth="1"/>
    <col min="39" max="39" width="7.875" style="19" customWidth="1"/>
    <col min="40" max="40" width="4.25" style="19" customWidth="1"/>
    <col min="41" max="44" width="5.375" style="19" customWidth="1"/>
    <col min="45" max="58" width="4.25" style="19" customWidth="1"/>
    <col min="59" max="16384" width="9" style="19"/>
  </cols>
  <sheetData>
    <row r="1" spans="1:58" ht="15.75" customHeight="1">
      <c r="A1" s="19" t="s">
        <v>6323</v>
      </c>
      <c r="B1" s="140" t="s">
        <v>26</v>
      </c>
      <c r="C1" s="140" t="s">
        <v>26</v>
      </c>
      <c r="D1" s="140" t="s">
        <v>26</v>
      </c>
      <c r="E1" s="19" t="s">
        <v>6324</v>
      </c>
      <c r="J1" s="141" t="s">
        <v>34258</v>
      </c>
      <c r="L1" s="142">
        <v>2023</v>
      </c>
      <c r="U1" s="143" t="s">
        <v>34259</v>
      </c>
      <c r="AJ1" s="143"/>
      <c r="AL1" s="143" t="s">
        <v>34259</v>
      </c>
      <c r="AM1" s="19" t="s">
        <v>31073</v>
      </c>
    </row>
    <row r="2" spans="1:58" ht="15.75" customHeight="1">
      <c r="A2" s="129" t="s">
        <v>30</v>
      </c>
      <c r="B2" s="144" t="s">
        <v>6325</v>
      </c>
      <c r="C2" s="144" t="s">
        <v>1539</v>
      </c>
      <c r="D2" s="144" t="s">
        <v>6326</v>
      </c>
      <c r="E2" s="145" t="s">
        <v>37</v>
      </c>
      <c r="F2" s="129" t="s">
        <v>6327</v>
      </c>
      <c r="G2" s="129" t="s">
        <v>6328</v>
      </c>
      <c r="H2" s="129" t="s">
        <v>42</v>
      </c>
      <c r="K2" s="19" t="s">
        <v>6329</v>
      </c>
      <c r="L2" s="19" t="s">
        <v>6330</v>
      </c>
      <c r="Q2" s="143" t="s">
        <v>34260</v>
      </c>
      <c r="U2" s="146" t="s">
        <v>30</v>
      </c>
      <c r="AL2" s="129" t="s">
        <v>6327</v>
      </c>
      <c r="AM2" s="129" t="s">
        <v>6328</v>
      </c>
    </row>
    <row r="3" spans="1:58" ht="15.75" customHeight="1">
      <c r="A3" s="129"/>
      <c r="B3" s="129"/>
      <c r="C3" s="129"/>
      <c r="D3" s="129"/>
      <c r="E3" s="147"/>
      <c r="F3" s="11"/>
      <c r="G3" s="2"/>
      <c r="H3" s="129"/>
      <c r="I3" s="19" t="s">
        <v>6331</v>
      </c>
      <c r="K3" s="148">
        <v>1</v>
      </c>
      <c r="L3" s="19" t="s">
        <v>6332</v>
      </c>
      <c r="U3" s="149">
        <v>45082</v>
      </c>
      <c r="AJ3" s="149"/>
      <c r="AL3" s="11"/>
      <c r="AM3" s="2"/>
    </row>
    <row r="4" spans="1:58" ht="15.75" customHeight="1">
      <c r="J4" s="836" t="s">
        <v>34261</v>
      </c>
      <c r="K4" s="837"/>
      <c r="L4" s="150" t="s">
        <v>1</v>
      </c>
      <c r="M4" s="129" t="s">
        <v>34262</v>
      </c>
      <c r="Q4" s="151" t="s">
        <v>34263</v>
      </c>
      <c r="R4" s="151" t="s">
        <v>34263</v>
      </c>
      <c r="S4" s="129" t="s">
        <v>34262</v>
      </c>
      <c r="U4" s="146" t="s">
        <v>34264</v>
      </c>
      <c r="V4" s="146">
        <v>445</v>
      </c>
      <c r="W4" s="129">
        <v>88</v>
      </c>
      <c r="X4" s="129">
        <v>59</v>
      </c>
      <c r="Y4" s="129">
        <v>109</v>
      </c>
      <c r="Z4" s="129">
        <v>99</v>
      </c>
      <c r="AA4" s="129">
        <v>75</v>
      </c>
      <c r="AB4" s="129">
        <v>15</v>
      </c>
      <c r="AC4" s="129">
        <v>0</v>
      </c>
      <c r="AD4" s="129">
        <v>0</v>
      </c>
      <c r="AE4" s="129">
        <v>0</v>
      </c>
      <c r="AF4" s="129">
        <v>0</v>
      </c>
      <c r="AG4" s="129">
        <v>0</v>
      </c>
      <c r="AH4" s="129">
        <v>0</v>
      </c>
      <c r="AN4" s="152">
        <v>98</v>
      </c>
      <c r="AO4" s="153">
        <v>8</v>
      </c>
      <c r="AP4" s="153">
        <v>37</v>
      </c>
      <c r="AQ4" s="153">
        <v>29</v>
      </c>
      <c r="AR4" s="153">
        <v>24</v>
      </c>
    </row>
    <row r="5" spans="1:58" ht="15.75" customHeight="1">
      <c r="A5" s="129" t="s">
        <v>30</v>
      </c>
      <c r="B5" s="129" t="s">
        <v>32</v>
      </c>
      <c r="C5" s="154" t="s">
        <v>35</v>
      </c>
      <c r="D5" s="145" t="s">
        <v>36</v>
      </c>
      <c r="E5" s="145" t="s">
        <v>37</v>
      </c>
      <c r="F5" s="155" t="s">
        <v>6327</v>
      </c>
      <c r="G5" s="129" t="s">
        <v>6328</v>
      </c>
      <c r="H5" s="129" t="s">
        <v>42</v>
      </c>
      <c r="I5" s="19" t="s">
        <v>6331</v>
      </c>
      <c r="J5" s="129" t="s">
        <v>32</v>
      </c>
      <c r="K5" s="129" t="s">
        <v>6327</v>
      </c>
      <c r="L5" s="129" t="s">
        <v>6328</v>
      </c>
      <c r="M5" s="129" t="s">
        <v>6333</v>
      </c>
      <c r="Q5" s="129" t="s">
        <v>6327</v>
      </c>
      <c r="R5" s="129" t="s">
        <v>6328</v>
      </c>
      <c r="S5" s="129" t="s">
        <v>6333</v>
      </c>
      <c r="U5" s="156" t="s">
        <v>34265</v>
      </c>
      <c r="V5" s="146" t="s">
        <v>6334</v>
      </c>
      <c r="W5" s="157">
        <v>1</v>
      </c>
      <c r="X5" s="157">
        <v>2</v>
      </c>
      <c r="Y5" s="157">
        <v>3</v>
      </c>
      <c r="Z5" s="157">
        <v>4</v>
      </c>
      <c r="AA5" s="157">
        <v>5</v>
      </c>
      <c r="AB5" s="157">
        <v>6</v>
      </c>
      <c r="AC5" s="157">
        <v>7</v>
      </c>
      <c r="AD5" s="157">
        <v>8</v>
      </c>
      <c r="AE5" s="157">
        <v>9</v>
      </c>
      <c r="AF5" s="157">
        <v>10</v>
      </c>
      <c r="AG5" s="157">
        <v>11</v>
      </c>
      <c r="AH5" s="157">
        <v>12</v>
      </c>
      <c r="AL5" s="129" t="s">
        <v>30</v>
      </c>
      <c r="AM5" s="154" t="s">
        <v>35</v>
      </c>
      <c r="AN5" s="145" t="s">
        <v>36</v>
      </c>
      <c r="AO5" s="158">
        <v>1</v>
      </c>
      <c r="AP5" s="158">
        <v>2</v>
      </c>
      <c r="AQ5" s="158">
        <v>3</v>
      </c>
      <c r="AR5" s="158">
        <v>4</v>
      </c>
      <c r="AX5"/>
      <c r="AY5"/>
      <c r="AZ5"/>
      <c r="BA5"/>
      <c r="BB5"/>
      <c r="BC5"/>
      <c r="BD5"/>
      <c r="BE5"/>
      <c r="BF5"/>
    </row>
    <row r="6" spans="1:58" ht="15.75" customHeight="1">
      <c r="A6" s="2" t="s">
        <v>34266</v>
      </c>
      <c r="B6" s="4">
        <v>1958</v>
      </c>
      <c r="C6" s="7">
        <v>44951</v>
      </c>
      <c r="D6" s="8">
        <v>190</v>
      </c>
      <c r="E6" s="9">
        <v>4</v>
      </c>
      <c r="F6" s="11" t="s">
        <v>288</v>
      </c>
      <c r="G6" s="2" t="s">
        <v>74</v>
      </c>
      <c r="H6" s="13" t="s">
        <v>55</v>
      </c>
      <c r="J6" s="4">
        <v>1960</v>
      </c>
      <c r="K6" s="11" t="s">
        <v>95</v>
      </c>
      <c r="L6" s="2" t="s">
        <v>83</v>
      </c>
      <c r="M6" s="129">
        <v>64</v>
      </c>
      <c r="Q6" s="11" t="s">
        <v>95</v>
      </c>
      <c r="R6" s="2" t="s">
        <v>83</v>
      </c>
      <c r="S6" s="129">
        <v>106</v>
      </c>
      <c r="U6" s="53">
        <v>1</v>
      </c>
      <c r="V6" s="146">
        <v>40</v>
      </c>
      <c r="W6" s="129">
        <v>11</v>
      </c>
      <c r="X6" s="129">
        <v>1</v>
      </c>
      <c r="Y6" s="129">
        <v>11</v>
      </c>
      <c r="Z6" s="129">
        <v>8</v>
      </c>
      <c r="AA6" s="129">
        <v>8</v>
      </c>
      <c r="AB6" s="129">
        <v>1</v>
      </c>
      <c r="AC6" s="129">
        <v>0</v>
      </c>
      <c r="AD6" s="129">
        <v>0</v>
      </c>
      <c r="AE6" s="129">
        <v>0</v>
      </c>
      <c r="AF6" s="129">
        <v>0</v>
      </c>
      <c r="AG6" s="129">
        <v>0</v>
      </c>
      <c r="AH6" s="129">
        <v>0</v>
      </c>
      <c r="AL6" s="2" t="s">
        <v>126</v>
      </c>
      <c r="AM6" s="7">
        <v>45019</v>
      </c>
      <c r="AN6" s="8" t="s">
        <v>1353</v>
      </c>
      <c r="AO6" s="4" t="s">
        <v>6331</v>
      </c>
      <c r="AP6" s="4" t="s">
        <v>6331</v>
      </c>
      <c r="AQ6" s="4" t="s">
        <v>6331</v>
      </c>
      <c r="AR6" s="4">
        <v>1958</v>
      </c>
      <c r="AX6"/>
      <c r="AY6"/>
      <c r="AZ6"/>
      <c r="BA6"/>
      <c r="BB6"/>
      <c r="BC6"/>
      <c r="BD6"/>
      <c r="BE6"/>
      <c r="BF6"/>
    </row>
    <row r="7" spans="1:58" ht="15.75" customHeight="1">
      <c r="A7" s="2" t="s">
        <v>589</v>
      </c>
      <c r="B7" s="4">
        <v>1958</v>
      </c>
      <c r="C7" s="7">
        <v>44957</v>
      </c>
      <c r="D7" s="8">
        <v>82</v>
      </c>
      <c r="E7" s="9" t="s">
        <v>34267</v>
      </c>
      <c r="F7" s="11" t="s">
        <v>34268</v>
      </c>
      <c r="G7" s="2" t="s">
        <v>74</v>
      </c>
      <c r="H7" s="13" t="s">
        <v>55</v>
      </c>
      <c r="J7" s="4">
        <v>1916</v>
      </c>
      <c r="K7" s="11" t="s">
        <v>406</v>
      </c>
      <c r="L7" s="2" t="s">
        <v>407</v>
      </c>
      <c r="M7" s="129">
        <v>49</v>
      </c>
      <c r="Q7" s="11" t="s">
        <v>73</v>
      </c>
      <c r="R7" s="2" t="s">
        <v>74</v>
      </c>
      <c r="S7" s="129">
        <v>68</v>
      </c>
      <c r="U7" s="53">
        <v>2</v>
      </c>
      <c r="V7" s="146">
        <v>154</v>
      </c>
      <c r="W7" s="129">
        <v>28</v>
      </c>
      <c r="X7" s="129">
        <v>22</v>
      </c>
      <c r="Y7" s="129">
        <v>36</v>
      </c>
      <c r="Z7" s="129">
        <v>37</v>
      </c>
      <c r="AA7" s="129">
        <v>26</v>
      </c>
      <c r="AB7" s="129">
        <v>5</v>
      </c>
      <c r="AC7" s="129">
        <v>0</v>
      </c>
      <c r="AD7" s="129">
        <v>0</v>
      </c>
      <c r="AE7" s="129">
        <v>0</v>
      </c>
      <c r="AF7" s="129">
        <v>0</v>
      </c>
      <c r="AG7" s="129">
        <v>0</v>
      </c>
      <c r="AH7" s="129">
        <v>0</v>
      </c>
      <c r="AL7" s="2" t="s">
        <v>275</v>
      </c>
      <c r="AM7" s="7">
        <v>45019</v>
      </c>
      <c r="AN7" s="8" t="s">
        <v>1357</v>
      </c>
      <c r="AO7" s="4" t="s">
        <v>6331</v>
      </c>
      <c r="AP7" s="4">
        <v>1958</v>
      </c>
      <c r="AQ7" s="4" t="s">
        <v>6331</v>
      </c>
      <c r="AR7" s="4" t="s">
        <v>6331</v>
      </c>
      <c r="AX7"/>
      <c r="AY7"/>
      <c r="AZ7"/>
      <c r="BA7"/>
      <c r="BB7"/>
      <c r="BC7"/>
      <c r="BD7"/>
      <c r="BE7"/>
      <c r="BF7"/>
    </row>
    <row r="8" spans="1:58" ht="15.75" customHeight="1">
      <c r="A8" s="2" t="s">
        <v>589</v>
      </c>
      <c r="B8" s="4">
        <v>1881</v>
      </c>
      <c r="C8" s="7">
        <v>44967</v>
      </c>
      <c r="D8" s="8" t="s">
        <v>34269</v>
      </c>
      <c r="E8" s="9">
        <v>2</v>
      </c>
      <c r="F8" s="11" t="s">
        <v>73</v>
      </c>
      <c r="G8" s="2" t="s">
        <v>74</v>
      </c>
      <c r="H8" s="13" t="s">
        <v>55</v>
      </c>
      <c r="J8" s="4">
        <v>1958</v>
      </c>
      <c r="K8" s="11" t="s">
        <v>177</v>
      </c>
      <c r="L8" s="2" t="s">
        <v>74</v>
      </c>
      <c r="M8" s="129">
        <v>48</v>
      </c>
      <c r="Q8" s="11" t="s">
        <v>177</v>
      </c>
      <c r="R8" s="2" t="s">
        <v>74</v>
      </c>
      <c r="S8" s="129">
        <v>67</v>
      </c>
      <c r="U8" s="53">
        <v>3</v>
      </c>
      <c r="V8" s="146">
        <v>121</v>
      </c>
      <c r="W8" s="129">
        <v>22</v>
      </c>
      <c r="X8" s="129">
        <v>17</v>
      </c>
      <c r="Y8" s="129">
        <v>31</v>
      </c>
      <c r="Z8" s="129">
        <v>29</v>
      </c>
      <c r="AA8" s="129">
        <v>19</v>
      </c>
      <c r="AB8" s="129">
        <v>3</v>
      </c>
      <c r="AC8" s="129">
        <v>0</v>
      </c>
      <c r="AD8" s="129">
        <v>0</v>
      </c>
      <c r="AE8" s="129">
        <v>0</v>
      </c>
      <c r="AF8" s="129">
        <v>0</v>
      </c>
      <c r="AG8" s="129">
        <v>0</v>
      </c>
      <c r="AH8" s="129">
        <v>0</v>
      </c>
      <c r="AL8" s="2" t="s">
        <v>402</v>
      </c>
      <c r="AM8" s="7">
        <v>45019</v>
      </c>
      <c r="AN8" s="8">
        <v>37</v>
      </c>
      <c r="AO8" s="4" t="s">
        <v>6331</v>
      </c>
      <c r="AP8" s="4" t="s">
        <v>6331</v>
      </c>
      <c r="AQ8" s="4" t="s">
        <v>6331</v>
      </c>
      <c r="AR8" s="4">
        <v>1916</v>
      </c>
      <c r="AX8"/>
      <c r="AY8"/>
      <c r="AZ8"/>
      <c r="BA8"/>
      <c r="BB8"/>
      <c r="BC8"/>
      <c r="BD8"/>
      <c r="BE8"/>
      <c r="BF8"/>
    </row>
    <row r="9" spans="1:58" ht="15.75" customHeight="1">
      <c r="A9" s="2" t="s">
        <v>589</v>
      </c>
      <c r="B9" s="4">
        <v>1940</v>
      </c>
      <c r="C9" s="7">
        <v>44973</v>
      </c>
      <c r="D9" s="8" t="s">
        <v>792</v>
      </c>
      <c r="E9" s="9">
        <v>4</v>
      </c>
      <c r="F9" s="11" t="s">
        <v>674</v>
      </c>
      <c r="G9" s="2" t="s">
        <v>74</v>
      </c>
      <c r="H9" s="13" t="s">
        <v>55</v>
      </c>
      <c r="J9" s="4">
        <v>1917</v>
      </c>
      <c r="K9" s="11" t="s">
        <v>95</v>
      </c>
      <c r="L9" s="2" t="s">
        <v>83</v>
      </c>
      <c r="M9" s="129">
        <v>42</v>
      </c>
      <c r="Q9" s="11" t="s">
        <v>406</v>
      </c>
      <c r="R9" s="2" t="s">
        <v>407</v>
      </c>
      <c r="S9" s="129">
        <v>49</v>
      </c>
      <c r="U9" s="53">
        <v>4</v>
      </c>
      <c r="V9" s="146">
        <v>126</v>
      </c>
      <c r="W9" s="129">
        <v>26</v>
      </c>
      <c r="X9" s="129">
        <v>19</v>
      </c>
      <c r="Y9" s="129">
        <v>31</v>
      </c>
      <c r="Z9" s="129">
        <v>24</v>
      </c>
      <c r="AA9" s="129">
        <v>21</v>
      </c>
      <c r="AB9" s="129">
        <v>5</v>
      </c>
      <c r="AC9" s="129">
        <v>0</v>
      </c>
      <c r="AD9" s="129">
        <v>0</v>
      </c>
      <c r="AE9" s="129">
        <v>0</v>
      </c>
      <c r="AF9" s="129">
        <v>0</v>
      </c>
      <c r="AG9" s="129">
        <v>0</v>
      </c>
      <c r="AH9" s="129">
        <v>0</v>
      </c>
      <c r="AL9" s="2" t="s">
        <v>78</v>
      </c>
      <c r="AM9" s="7">
        <v>45019</v>
      </c>
      <c r="AN9" s="8" t="s">
        <v>1363</v>
      </c>
      <c r="AO9" s="4" t="s">
        <v>6331</v>
      </c>
      <c r="AP9" s="4">
        <v>1958</v>
      </c>
      <c r="AQ9" s="4" t="s">
        <v>6331</v>
      </c>
      <c r="AR9" s="4" t="s">
        <v>6331</v>
      </c>
      <c r="AX9"/>
      <c r="AY9"/>
      <c r="AZ9"/>
      <c r="BA9"/>
      <c r="BB9"/>
      <c r="BC9"/>
      <c r="BD9"/>
      <c r="BE9"/>
      <c r="BF9"/>
    </row>
    <row r="10" spans="1:58" ht="15.75" customHeight="1">
      <c r="A10" s="2" t="s">
        <v>589</v>
      </c>
      <c r="B10" s="4">
        <v>1958</v>
      </c>
      <c r="C10" s="7">
        <v>44973</v>
      </c>
      <c r="D10" s="8" t="s">
        <v>34270</v>
      </c>
      <c r="E10" s="9">
        <v>2</v>
      </c>
      <c r="F10" s="11" t="s">
        <v>288</v>
      </c>
      <c r="G10" s="2" t="s">
        <v>153</v>
      </c>
      <c r="H10" s="13" t="s">
        <v>55</v>
      </c>
      <c r="J10" s="4">
        <v>1960</v>
      </c>
      <c r="K10" s="11" t="s">
        <v>82</v>
      </c>
      <c r="L10" s="2" t="s">
        <v>83</v>
      </c>
      <c r="M10" s="129">
        <v>40</v>
      </c>
      <c r="Q10" s="11" t="s">
        <v>82</v>
      </c>
      <c r="R10" s="2" t="s">
        <v>83</v>
      </c>
      <c r="S10" s="129">
        <v>44</v>
      </c>
      <c r="U10" s="9" t="s">
        <v>34271</v>
      </c>
      <c r="V10" s="146">
        <v>1</v>
      </c>
      <c r="W10" s="129">
        <v>0</v>
      </c>
      <c r="X10" s="129">
        <v>0</v>
      </c>
      <c r="Y10" s="129">
        <v>0</v>
      </c>
      <c r="Z10" s="129">
        <v>1</v>
      </c>
      <c r="AA10" s="129">
        <v>0</v>
      </c>
      <c r="AB10" s="129">
        <v>0</v>
      </c>
      <c r="AC10" s="129">
        <v>0</v>
      </c>
      <c r="AD10" s="129">
        <v>0</v>
      </c>
      <c r="AE10" s="129">
        <v>0</v>
      </c>
      <c r="AF10" s="129">
        <v>0</v>
      </c>
      <c r="AG10" s="129">
        <v>0</v>
      </c>
      <c r="AH10" s="129">
        <v>0</v>
      </c>
      <c r="AL10" s="2" t="s">
        <v>48</v>
      </c>
      <c r="AM10" s="7">
        <v>45019</v>
      </c>
      <c r="AN10" s="8" t="s">
        <v>1367</v>
      </c>
      <c r="AO10" s="4" t="s">
        <v>6331</v>
      </c>
      <c r="AP10" s="4" t="s">
        <v>6331</v>
      </c>
      <c r="AQ10" s="4">
        <v>1960</v>
      </c>
      <c r="AR10" s="4" t="s">
        <v>6331</v>
      </c>
      <c r="AX10"/>
      <c r="AY10"/>
      <c r="AZ10"/>
      <c r="BA10"/>
      <c r="BB10"/>
      <c r="BC10"/>
      <c r="BD10"/>
      <c r="BE10"/>
      <c r="BF10"/>
    </row>
    <row r="11" spans="1:58" ht="15.75" customHeight="1">
      <c r="A11" s="2" t="s">
        <v>589</v>
      </c>
      <c r="B11" s="4">
        <v>1958</v>
      </c>
      <c r="C11" s="7">
        <v>44973</v>
      </c>
      <c r="D11" s="8" t="s">
        <v>30554</v>
      </c>
      <c r="E11" s="9">
        <v>2</v>
      </c>
      <c r="F11" s="11" t="s">
        <v>288</v>
      </c>
      <c r="G11" s="2" t="s">
        <v>153</v>
      </c>
      <c r="H11" s="13" t="s">
        <v>55</v>
      </c>
      <c r="J11" s="4">
        <v>1958</v>
      </c>
      <c r="K11" s="11" t="s">
        <v>288</v>
      </c>
      <c r="L11" s="2" t="s">
        <v>74</v>
      </c>
      <c r="M11" s="129">
        <v>30</v>
      </c>
      <c r="Q11" s="11" t="s">
        <v>288</v>
      </c>
      <c r="R11" s="2" t="s">
        <v>74</v>
      </c>
      <c r="S11" s="129">
        <v>35</v>
      </c>
      <c r="U11" s="9" t="s">
        <v>34272</v>
      </c>
      <c r="V11" s="146">
        <v>1</v>
      </c>
      <c r="W11" s="129">
        <v>0</v>
      </c>
      <c r="X11" s="129">
        <v>0</v>
      </c>
      <c r="Y11" s="129">
        <v>0</v>
      </c>
      <c r="Z11" s="129">
        <v>0</v>
      </c>
      <c r="AA11" s="129">
        <v>0</v>
      </c>
      <c r="AB11" s="129">
        <v>1</v>
      </c>
      <c r="AC11" s="129">
        <v>0</v>
      </c>
      <c r="AD11" s="129">
        <v>0</v>
      </c>
      <c r="AE11" s="129">
        <v>0</v>
      </c>
      <c r="AF11" s="129">
        <v>0</v>
      </c>
      <c r="AG11" s="129">
        <v>0</v>
      </c>
      <c r="AH11" s="129">
        <v>0</v>
      </c>
      <c r="AL11" s="2" t="s">
        <v>589</v>
      </c>
      <c r="AM11" s="7">
        <v>45020</v>
      </c>
      <c r="AN11" s="8" t="s">
        <v>1374</v>
      </c>
      <c r="AO11" s="4" t="s">
        <v>6331</v>
      </c>
      <c r="AP11" s="4">
        <v>1958</v>
      </c>
      <c r="AQ11" s="4" t="s">
        <v>6331</v>
      </c>
      <c r="AR11" s="4" t="s">
        <v>6331</v>
      </c>
      <c r="AX11"/>
      <c r="AY11"/>
      <c r="AZ11"/>
      <c r="BA11"/>
      <c r="BB11"/>
      <c r="BC11"/>
      <c r="BD11"/>
      <c r="BE11"/>
      <c r="BF11"/>
    </row>
    <row r="12" spans="1:58" ht="15.75" customHeight="1">
      <c r="A12" s="2" t="s">
        <v>589</v>
      </c>
      <c r="B12" s="4">
        <v>1929</v>
      </c>
      <c r="C12" s="7">
        <v>44974</v>
      </c>
      <c r="D12" s="8" t="s">
        <v>812</v>
      </c>
      <c r="E12" s="9">
        <v>4</v>
      </c>
      <c r="F12" s="11" t="s">
        <v>73</v>
      </c>
      <c r="G12" s="2" t="s">
        <v>74</v>
      </c>
      <c r="H12" s="13" t="s">
        <v>55</v>
      </c>
      <c r="J12" s="4">
        <v>1958</v>
      </c>
      <c r="K12" s="11" t="s">
        <v>73</v>
      </c>
      <c r="L12" s="2" t="s">
        <v>74</v>
      </c>
      <c r="M12" s="129">
        <v>21</v>
      </c>
      <c r="Q12" s="11" t="s">
        <v>120</v>
      </c>
      <c r="R12" s="2" t="s">
        <v>121</v>
      </c>
      <c r="S12" s="129">
        <v>19</v>
      </c>
      <c r="U12" s="9" t="s">
        <v>34273</v>
      </c>
      <c r="V12" s="146">
        <v>1</v>
      </c>
      <c r="W12" s="129">
        <v>0</v>
      </c>
      <c r="X12" s="129">
        <v>0</v>
      </c>
      <c r="Y12" s="129">
        <v>0</v>
      </c>
      <c r="Z12" s="129">
        <v>0</v>
      </c>
      <c r="AA12" s="129">
        <v>1</v>
      </c>
      <c r="AB12" s="129">
        <v>0</v>
      </c>
      <c r="AC12" s="129">
        <v>0</v>
      </c>
      <c r="AD12" s="129">
        <v>0</v>
      </c>
      <c r="AE12" s="129">
        <v>0</v>
      </c>
      <c r="AF12" s="129">
        <v>0</v>
      </c>
      <c r="AG12" s="129">
        <v>0</v>
      </c>
      <c r="AH12" s="129">
        <v>0</v>
      </c>
      <c r="AL12" s="2" t="s">
        <v>589</v>
      </c>
      <c r="AM12" s="7">
        <v>45020</v>
      </c>
      <c r="AN12" s="8" t="s">
        <v>1377</v>
      </c>
      <c r="AO12" s="4" t="s">
        <v>6331</v>
      </c>
      <c r="AP12" s="4" t="s">
        <v>6331</v>
      </c>
      <c r="AQ12" s="4">
        <v>1958</v>
      </c>
      <c r="AR12" s="4" t="s">
        <v>6331</v>
      </c>
      <c r="AX12"/>
      <c r="AY12"/>
      <c r="AZ12"/>
      <c r="BA12"/>
      <c r="BB12"/>
      <c r="BC12"/>
      <c r="BD12"/>
      <c r="BE12"/>
      <c r="BF12"/>
    </row>
    <row r="13" spans="1:58" ht="15.75" customHeight="1">
      <c r="A13" s="2" t="s">
        <v>589</v>
      </c>
      <c r="B13" s="4">
        <v>1958</v>
      </c>
      <c r="C13" s="7">
        <v>44974</v>
      </c>
      <c r="D13" s="8" t="s">
        <v>817</v>
      </c>
      <c r="E13" s="9">
        <v>4</v>
      </c>
      <c r="F13" s="11" t="s">
        <v>152</v>
      </c>
      <c r="G13" s="2" t="s">
        <v>153</v>
      </c>
      <c r="H13" s="13" t="s">
        <v>55</v>
      </c>
      <c r="J13" s="4">
        <v>2300</v>
      </c>
      <c r="K13" s="11" t="s">
        <v>120</v>
      </c>
      <c r="L13" s="2" t="s">
        <v>121</v>
      </c>
      <c r="M13" s="129">
        <v>19</v>
      </c>
      <c r="Q13" s="11" t="s">
        <v>169</v>
      </c>
      <c r="R13" s="2" t="s">
        <v>53</v>
      </c>
      <c r="S13" s="129">
        <v>18</v>
      </c>
      <c r="U13" s="9" t="s">
        <v>34267</v>
      </c>
      <c r="V13" s="146">
        <v>1</v>
      </c>
      <c r="W13" s="129">
        <v>1</v>
      </c>
      <c r="X13" s="129">
        <v>0</v>
      </c>
      <c r="Y13" s="129">
        <v>0</v>
      </c>
      <c r="Z13" s="129">
        <v>0</v>
      </c>
      <c r="AA13" s="129">
        <v>0</v>
      </c>
      <c r="AB13" s="129">
        <v>0</v>
      </c>
      <c r="AC13" s="129">
        <v>0</v>
      </c>
      <c r="AD13" s="129">
        <v>0</v>
      </c>
      <c r="AE13" s="129">
        <v>0</v>
      </c>
      <c r="AF13" s="129">
        <v>0</v>
      </c>
      <c r="AG13" s="129">
        <v>0</v>
      </c>
      <c r="AH13" s="129">
        <v>0</v>
      </c>
      <c r="AL13" s="2" t="s">
        <v>301</v>
      </c>
      <c r="AM13" s="7">
        <v>45020</v>
      </c>
      <c r="AN13" s="8" t="s">
        <v>1380</v>
      </c>
      <c r="AO13" s="4" t="s">
        <v>6331</v>
      </c>
      <c r="AP13" s="4" t="s">
        <v>6331</v>
      </c>
      <c r="AQ13" s="4" t="s">
        <v>6331</v>
      </c>
      <c r="AR13" s="4">
        <v>2300</v>
      </c>
      <c r="AX13"/>
      <c r="AY13"/>
      <c r="AZ13"/>
      <c r="BA13"/>
      <c r="BB13"/>
      <c r="BC13"/>
      <c r="BD13"/>
      <c r="BE13"/>
      <c r="BF13"/>
    </row>
    <row r="14" spans="1:58" ht="15.75" customHeight="1">
      <c r="A14" s="2" t="s">
        <v>589</v>
      </c>
      <c r="B14" s="4">
        <v>1817</v>
      </c>
      <c r="C14" s="7">
        <v>44993</v>
      </c>
      <c r="D14" s="8">
        <v>70</v>
      </c>
      <c r="E14" s="9">
        <v>4</v>
      </c>
      <c r="F14" s="11" t="s">
        <v>73</v>
      </c>
      <c r="G14" s="2" t="s">
        <v>74</v>
      </c>
      <c r="H14" s="13" t="s">
        <v>55</v>
      </c>
      <c r="J14" s="4">
        <v>1500</v>
      </c>
      <c r="K14" s="11" t="s">
        <v>234</v>
      </c>
      <c r="L14" s="2" t="s">
        <v>121</v>
      </c>
      <c r="M14" s="129">
        <v>15</v>
      </c>
      <c r="Q14" s="11" t="s">
        <v>312</v>
      </c>
      <c r="R14" s="2" t="s">
        <v>186</v>
      </c>
      <c r="S14" s="129">
        <v>16</v>
      </c>
      <c r="U14"/>
      <c r="V14"/>
      <c r="W14"/>
      <c r="X14"/>
      <c r="Y14"/>
      <c r="Z14"/>
      <c r="AA14"/>
      <c r="AB14"/>
      <c r="AC14"/>
      <c r="AD14"/>
      <c r="AE14"/>
      <c r="AF14"/>
      <c r="AG14"/>
      <c r="AH14"/>
      <c r="AL14" s="2" t="s">
        <v>506</v>
      </c>
      <c r="AM14" s="7">
        <v>45020</v>
      </c>
      <c r="AN14" s="8" t="s">
        <v>34274</v>
      </c>
      <c r="AO14" s="4" t="s">
        <v>6331</v>
      </c>
      <c r="AP14" s="4" t="s">
        <v>6331</v>
      </c>
      <c r="AQ14" s="4" t="s">
        <v>6331</v>
      </c>
      <c r="AR14" s="4">
        <v>1960</v>
      </c>
      <c r="AX14"/>
      <c r="AY14"/>
      <c r="AZ14"/>
      <c r="BA14"/>
      <c r="BB14"/>
      <c r="BC14"/>
      <c r="BD14"/>
      <c r="BE14"/>
      <c r="BF14"/>
    </row>
    <row r="15" spans="1:58" ht="15.75" customHeight="1">
      <c r="A15" s="2" t="s">
        <v>589</v>
      </c>
      <c r="B15" s="4">
        <v>1939</v>
      </c>
      <c r="C15" s="7">
        <v>44993</v>
      </c>
      <c r="D15" s="8" t="s">
        <v>999</v>
      </c>
      <c r="E15" s="9">
        <v>2</v>
      </c>
      <c r="F15" s="11" t="s">
        <v>674</v>
      </c>
      <c r="G15" s="2" t="s">
        <v>74</v>
      </c>
      <c r="H15" s="13" t="s">
        <v>55</v>
      </c>
      <c r="J15" s="4">
        <v>1958</v>
      </c>
      <c r="K15" s="11" t="s">
        <v>152</v>
      </c>
      <c r="L15" s="2" t="s">
        <v>153</v>
      </c>
      <c r="M15" s="129">
        <v>13</v>
      </c>
      <c r="Q15" s="11" t="s">
        <v>234</v>
      </c>
      <c r="R15" s="2" t="s">
        <v>121</v>
      </c>
      <c r="S15" s="129">
        <v>15</v>
      </c>
      <c r="U15"/>
      <c r="V15"/>
      <c r="W15"/>
      <c r="X15"/>
      <c r="Y15"/>
      <c r="Z15"/>
      <c r="AA15"/>
      <c r="AB15"/>
      <c r="AC15"/>
      <c r="AD15"/>
      <c r="AE15"/>
      <c r="AF15"/>
      <c r="AG15"/>
      <c r="AH15"/>
      <c r="AL15" s="2" t="s">
        <v>402</v>
      </c>
      <c r="AM15" s="7">
        <v>45021</v>
      </c>
      <c r="AN15" s="8" t="s">
        <v>1387</v>
      </c>
      <c r="AO15" s="4" t="s">
        <v>6331</v>
      </c>
      <c r="AP15" s="4">
        <v>1916</v>
      </c>
      <c r="AQ15" s="4" t="s">
        <v>6331</v>
      </c>
      <c r="AR15" s="4" t="s">
        <v>6331</v>
      </c>
      <c r="AX15"/>
      <c r="AY15"/>
      <c r="AZ15"/>
      <c r="BA15"/>
      <c r="BB15"/>
      <c r="BC15"/>
      <c r="BD15"/>
      <c r="BE15"/>
      <c r="BF15"/>
    </row>
    <row r="16" spans="1:58" ht="15.75" customHeight="1">
      <c r="A16" s="2" t="s">
        <v>589</v>
      </c>
      <c r="B16" s="4">
        <v>1958</v>
      </c>
      <c r="C16" s="7">
        <v>44999</v>
      </c>
      <c r="D16" s="8" t="s">
        <v>1075</v>
      </c>
      <c r="E16" s="9">
        <v>2</v>
      </c>
      <c r="F16" s="11" t="s">
        <v>73</v>
      </c>
      <c r="G16" s="2" t="s">
        <v>74</v>
      </c>
      <c r="H16" s="13" t="s">
        <v>55</v>
      </c>
      <c r="J16" s="4">
        <v>1980</v>
      </c>
      <c r="K16" s="11" t="s">
        <v>169</v>
      </c>
      <c r="L16" s="2" t="s">
        <v>53</v>
      </c>
      <c r="M16" s="129">
        <v>12</v>
      </c>
      <c r="Q16" s="11" t="s">
        <v>181</v>
      </c>
      <c r="R16" s="2" t="s">
        <v>186</v>
      </c>
      <c r="S16" s="129">
        <v>14</v>
      </c>
      <c r="U16"/>
      <c r="V16"/>
      <c r="W16"/>
      <c r="X16"/>
      <c r="Y16"/>
      <c r="Z16"/>
      <c r="AA16"/>
      <c r="AB16"/>
      <c r="AC16"/>
      <c r="AD16"/>
      <c r="AE16"/>
      <c r="AF16"/>
      <c r="AG16"/>
      <c r="AH16"/>
      <c r="AL16" s="2" t="s">
        <v>402</v>
      </c>
      <c r="AM16" s="7">
        <v>45021</v>
      </c>
      <c r="AN16" s="8">
        <v>140</v>
      </c>
      <c r="AO16" s="4" t="s">
        <v>6331</v>
      </c>
      <c r="AP16" s="4" t="s">
        <v>6331</v>
      </c>
      <c r="AQ16" s="4">
        <v>1916</v>
      </c>
      <c r="AR16" s="4" t="s">
        <v>6331</v>
      </c>
      <c r="AX16"/>
      <c r="AY16"/>
      <c r="AZ16"/>
      <c r="BA16"/>
      <c r="BB16"/>
      <c r="BC16"/>
      <c r="BD16"/>
      <c r="BE16"/>
      <c r="BF16"/>
    </row>
    <row r="17" spans="1:58" ht="15.75" customHeight="1">
      <c r="A17" s="2" t="s">
        <v>589</v>
      </c>
      <c r="B17" s="4">
        <v>1958</v>
      </c>
      <c r="C17" s="7">
        <v>44999</v>
      </c>
      <c r="D17" s="8" t="s">
        <v>1087</v>
      </c>
      <c r="E17" s="9">
        <v>3</v>
      </c>
      <c r="F17" s="11" t="s">
        <v>34275</v>
      </c>
      <c r="G17" s="2" t="s">
        <v>153</v>
      </c>
      <c r="H17" s="13" t="s">
        <v>55</v>
      </c>
      <c r="J17" s="4">
        <v>1815</v>
      </c>
      <c r="K17" s="11" t="s">
        <v>234</v>
      </c>
      <c r="L17" s="2" t="s">
        <v>235</v>
      </c>
      <c r="M17" s="129">
        <v>12</v>
      </c>
      <c r="Q17" s="11" t="s">
        <v>152</v>
      </c>
      <c r="R17" s="2" t="s">
        <v>153</v>
      </c>
      <c r="S17" s="129">
        <v>14</v>
      </c>
      <c r="U17"/>
      <c r="V17"/>
      <c r="W17"/>
      <c r="X17"/>
      <c r="Y17"/>
      <c r="Z17"/>
      <c r="AA17"/>
      <c r="AB17"/>
      <c r="AC17"/>
      <c r="AD17"/>
      <c r="AE17"/>
      <c r="AF17"/>
      <c r="AG17"/>
      <c r="AH17"/>
      <c r="AL17" s="2" t="s">
        <v>68</v>
      </c>
      <c r="AM17" s="7">
        <v>45021</v>
      </c>
      <c r="AN17" s="8" t="s">
        <v>1396</v>
      </c>
      <c r="AO17" s="4">
        <v>1917</v>
      </c>
      <c r="AP17" s="4" t="s">
        <v>6331</v>
      </c>
      <c r="AQ17" s="4" t="s">
        <v>6331</v>
      </c>
      <c r="AR17" s="4" t="s">
        <v>6331</v>
      </c>
      <c r="AX17"/>
      <c r="AY17"/>
      <c r="AZ17"/>
      <c r="BA17"/>
      <c r="BB17"/>
      <c r="BC17"/>
      <c r="BD17"/>
      <c r="BE17"/>
      <c r="BF17"/>
    </row>
    <row r="18" spans="1:58" ht="15.75" customHeight="1">
      <c r="A18" s="2" t="s">
        <v>589</v>
      </c>
      <c r="B18" s="4">
        <v>1953</v>
      </c>
      <c r="C18" s="7">
        <v>45002</v>
      </c>
      <c r="D18" s="8" t="s">
        <v>30148</v>
      </c>
      <c r="E18" s="9">
        <v>2</v>
      </c>
      <c r="F18" s="11" t="s">
        <v>177</v>
      </c>
      <c r="G18" s="2" t="s">
        <v>74</v>
      </c>
      <c r="H18" s="13" t="s">
        <v>55</v>
      </c>
      <c r="J18" s="4">
        <v>1568</v>
      </c>
      <c r="K18" s="11" t="s">
        <v>95</v>
      </c>
      <c r="L18" s="2" t="s">
        <v>112</v>
      </c>
      <c r="M18" s="129">
        <v>12</v>
      </c>
      <c r="Q18" s="11" t="s">
        <v>477</v>
      </c>
      <c r="R18" s="2" t="s">
        <v>121</v>
      </c>
      <c r="S18" s="129">
        <v>13</v>
      </c>
      <c r="U18"/>
      <c r="V18"/>
      <c r="W18"/>
      <c r="X18"/>
      <c r="Y18"/>
      <c r="Z18"/>
      <c r="AA18"/>
      <c r="AB18"/>
      <c r="AC18"/>
      <c r="AD18"/>
      <c r="AE18"/>
      <c r="AF18"/>
      <c r="AG18"/>
      <c r="AH18"/>
      <c r="AL18" s="2" t="s">
        <v>103</v>
      </c>
      <c r="AM18" s="7">
        <v>45021</v>
      </c>
      <c r="AN18" s="8" t="s">
        <v>1400</v>
      </c>
      <c r="AO18" s="4" t="s">
        <v>6331</v>
      </c>
      <c r="AP18" s="4" t="s">
        <v>6331</v>
      </c>
      <c r="AQ18" s="4">
        <v>1960</v>
      </c>
      <c r="AR18" s="4" t="s">
        <v>6331</v>
      </c>
    </row>
    <row r="19" spans="1:58" ht="15.75" customHeight="1">
      <c r="A19" s="2" t="s">
        <v>589</v>
      </c>
      <c r="B19" s="4">
        <v>1939</v>
      </c>
      <c r="C19" s="7">
        <v>45002</v>
      </c>
      <c r="D19" s="8" t="s">
        <v>30149</v>
      </c>
      <c r="E19" s="9">
        <v>2</v>
      </c>
      <c r="F19" s="11" t="s">
        <v>177</v>
      </c>
      <c r="G19" s="2" t="s">
        <v>74</v>
      </c>
      <c r="H19" s="13" t="s">
        <v>55</v>
      </c>
      <c r="J19" s="4">
        <v>1500</v>
      </c>
      <c r="K19" s="11" t="s">
        <v>477</v>
      </c>
      <c r="L19" s="2" t="s">
        <v>121</v>
      </c>
      <c r="M19" s="129">
        <v>12</v>
      </c>
      <c r="Q19" s="11" t="s">
        <v>234</v>
      </c>
      <c r="R19" s="2" t="s">
        <v>235</v>
      </c>
      <c r="S19" s="129">
        <v>12</v>
      </c>
      <c r="U19"/>
      <c r="V19"/>
      <c r="W19"/>
      <c r="X19"/>
      <c r="Y19"/>
      <c r="Z19"/>
      <c r="AA19"/>
      <c r="AB19"/>
      <c r="AC19"/>
      <c r="AD19"/>
      <c r="AE19"/>
      <c r="AF19"/>
      <c r="AG19"/>
      <c r="AH19"/>
      <c r="AL19" s="2" t="s">
        <v>48</v>
      </c>
      <c r="AM19" s="7">
        <v>45021</v>
      </c>
      <c r="AN19" s="8">
        <v>89</v>
      </c>
      <c r="AO19" s="4">
        <v>1960</v>
      </c>
      <c r="AP19" s="4" t="s">
        <v>6331</v>
      </c>
      <c r="AQ19" s="4" t="s">
        <v>6331</v>
      </c>
      <c r="AR19" s="4" t="s">
        <v>6331</v>
      </c>
    </row>
    <row r="20" spans="1:58" ht="15.75" customHeight="1">
      <c r="A20" s="2" t="s">
        <v>589</v>
      </c>
      <c r="B20" s="4">
        <v>1860</v>
      </c>
      <c r="C20" s="7">
        <v>45002</v>
      </c>
      <c r="D20" s="8" t="s">
        <v>1136</v>
      </c>
      <c r="E20" s="9">
        <v>3</v>
      </c>
      <c r="F20" s="11" t="s">
        <v>73</v>
      </c>
      <c r="G20" s="2" t="s">
        <v>74</v>
      </c>
      <c r="H20" s="13" t="s">
        <v>55</v>
      </c>
      <c r="J20" s="4">
        <v>1980</v>
      </c>
      <c r="K20" s="11" t="s">
        <v>181</v>
      </c>
      <c r="L20" s="2" t="s">
        <v>186</v>
      </c>
      <c r="M20" s="129">
        <v>11</v>
      </c>
      <c r="Q20" s="11" t="s">
        <v>95</v>
      </c>
      <c r="R20" s="2" t="s">
        <v>112</v>
      </c>
      <c r="S20" s="129">
        <v>12</v>
      </c>
      <c r="U20"/>
      <c r="V20"/>
      <c r="W20"/>
      <c r="X20"/>
      <c r="Y20"/>
      <c r="Z20"/>
      <c r="AA20"/>
      <c r="AB20"/>
      <c r="AC20"/>
      <c r="AD20"/>
      <c r="AE20"/>
      <c r="AF20"/>
      <c r="AG20"/>
      <c r="AH20"/>
      <c r="AL20" s="2" t="s">
        <v>68</v>
      </c>
      <c r="AM20" s="7">
        <v>45021</v>
      </c>
      <c r="AN20" s="8">
        <v>46</v>
      </c>
      <c r="AO20" s="4">
        <v>1917</v>
      </c>
      <c r="AP20" s="4" t="s">
        <v>6331</v>
      </c>
      <c r="AQ20" s="4" t="s">
        <v>6331</v>
      </c>
      <c r="AR20" s="4" t="s">
        <v>6331</v>
      </c>
    </row>
    <row r="21" spans="1:58" ht="15.75" customHeight="1">
      <c r="A21" s="2" t="s">
        <v>589</v>
      </c>
      <c r="B21" s="4">
        <v>1859</v>
      </c>
      <c r="C21" s="7">
        <v>45005</v>
      </c>
      <c r="D21" s="8">
        <v>68</v>
      </c>
      <c r="E21" s="9">
        <v>4</v>
      </c>
      <c r="F21" s="11" t="s">
        <v>152</v>
      </c>
      <c r="G21" s="2" t="s">
        <v>74</v>
      </c>
      <c r="H21" s="13" t="s">
        <v>55</v>
      </c>
      <c r="J21" s="4">
        <v>1533</v>
      </c>
      <c r="K21" s="11" t="s">
        <v>455</v>
      </c>
      <c r="L21" s="2" t="s">
        <v>456</v>
      </c>
      <c r="M21" s="129">
        <v>11</v>
      </c>
      <c r="Q21" s="11" t="s">
        <v>455</v>
      </c>
      <c r="R21" s="2" t="s">
        <v>456</v>
      </c>
      <c r="S21" s="129">
        <v>11</v>
      </c>
      <c r="U21"/>
      <c r="V21"/>
      <c r="W21"/>
      <c r="X21"/>
      <c r="Y21"/>
      <c r="Z21"/>
      <c r="AA21"/>
      <c r="AB21"/>
      <c r="AC21"/>
      <c r="AD21"/>
      <c r="AE21"/>
      <c r="AF21"/>
      <c r="AG21"/>
      <c r="AH21"/>
      <c r="AL21" s="2" t="s">
        <v>126</v>
      </c>
      <c r="AM21" s="7">
        <v>45021</v>
      </c>
      <c r="AN21" s="8" t="s">
        <v>34276</v>
      </c>
      <c r="AO21" s="4" t="s">
        <v>6331</v>
      </c>
      <c r="AP21" s="4" t="s">
        <v>6331</v>
      </c>
      <c r="AQ21" s="4" t="s">
        <v>6331</v>
      </c>
      <c r="AR21" s="4">
        <v>1960</v>
      </c>
    </row>
    <row r="22" spans="1:58" ht="15.75" customHeight="1">
      <c r="A22" s="2" t="s">
        <v>589</v>
      </c>
      <c r="B22" s="4">
        <v>1827</v>
      </c>
      <c r="C22" s="7">
        <v>45005</v>
      </c>
      <c r="D22" s="8" t="s">
        <v>1185</v>
      </c>
      <c r="E22" s="9">
        <v>2</v>
      </c>
      <c r="F22" s="11" t="s">
        <v>73</v>
      </c>
      <c r="G22" s="2" t="s">
        <v>74</v>
      </c>
      <c r="H22" s="13" t="s">
        <v>55</v>
      </c>
      <c r="J22" s="4">
        <v>1925</v>
      </c>
      <c r="K22" s="11" t="s">
        <v>604</v>
      </c>
      <c r="L22" s="2" t="s">
        <v>34277</v>
      </c>
      <c r="M22" s="129">
        <v>10</v>
      </c>
      <c r="Q22" s="11" t="s">
        <v>674</v>
      </c>
      <c r="R22" s="2" t="s">
        <v>74</v>
      </c>
      <c r="S22" s="129">
        <v>11</v>
      </c>
      <c r="U22"/>
      <c r="V22"/>
      <c r="W22"/>
      <c r="X22"/>
      <c r="Y22"/>
      <c r="Z22"/>
      <c r="AA22"/>
      <c r="AB22"/>
      <c r="AC22"/>
      <c r="AD22"/>
      <c r="AE22"/>
      <c r="AF22"/>
      <c r="AG22"/>
      <c r="AH22"/>
      <c r="AL22" s="2" t="s">
        <v>506</v>
      </c>
      <c r="AM22" s="7">
        <v>45021</v>
      </c>
      <c r="AN22" s="8" t="s">
        <v>1415</v>
      </c>
      <c r="AO22" s="4" t="s">
        <v>6331</v>
      </c>
      <c r="AP22" s="4" t="s">
        <v>6331</v>
      </c>
      <c r="AQ22" s="4">
        <v>1960</v>
      </c>
      <c r="AR22" s="4" t="s">
        <v>6331</v>
      </c>
    </row>
    <row r="23" spans="1:58" ht="15.75" customHeight="1">
      <c r="A23" s="2" t="s">
        <v>589</v>
      </c>
      <c r="B23" s="4">
        <v>1953</v>
      </c>
      <c r="C23" s="7">
        <v>45007</v>
      </c>
      <c r="D23" s="8" t="s">
        <v>1232</v>
      </c>
      <c r="E23" s="9">
        <v>3</v>
      </c>
      <c r="F23" s="11" t="s">
        <v>177</v>
      </c>
      <c r="G23" s="2" t="s">
        <v>74</v>
      </c>
      <c r="H23" s="13" t="s">
        <v>55</v>
      </c>
      <c r="J23" s="4">
        <v>1916</v>
      </c>
      <c r="K23" s="11" t="s">
        <v>1149</v>
      </c>
      <c r="L23" s="2" t="s">
        <v>1150</v>
      </c>
      <c r="M23" s="129">
        <v>10</v>
      </c>
      <c r="Q23" s="11" t="s">
        <v>604</v>
      </c>
      <c r="R23" s="2" t="s">
        <v>34277</v>
      </c>
      <c r="S23" s="129">
        <v>10</v>
      </c>
      <c r="U23"/>
      <c r="V23"/>
      <c r="W23"/>
      <c r="X23"/>
      <c r="Y23"/>
      <c r="Z23"/>
      <c r="AA23"/>
      <c r="AB23"/>
      <c r="AC23"/>
      <c r="AD23"/>
      <c r="AE23"/>
      <c r="AF23"/>
      <c r="AG23"/>
      <c r="AH23"/>
      <c r="AL23" s="2" t="s">
        <v>78</v>
      </c>
      <c r="AM23" s="7">
        <v>45021</v>
      </c>
      <c r="AN23" s="8" t="s">
        <v>34278</v>
      </c>
      <c r="AO23" s="4" t="s">
        <v>6331</v>
      </c>
      <c r="AP23" s="4">
        <v>1958</v>
      </c>
      <c r="AQ23" s="4" t="s">
        <v>6331</v>
      </c>
      <c r="AR23" s="4" t="s">
        <v>6331</v>
      </c>
    </row>
    <row r="24" spans="1:58" ht="15.75" customHeight="1">
      <c r="A24" s="2" t="s">
        <v>589</v>
      </c>
      <c r="B24" s="4">
        <v>1842</v>
      </c>
      <c r="C24" s="7">
        <v>45007</v>
      </c>
      <c r="D24" s="8" t="s">
        <v>1236</v>
      </c>
      <c r="E24" s="9">
        <v>4</v>
      </c>
      <c r="F24" s="11" t="s">
        <v>73</v>
      </c>
      <c r="G24" s="8" t="s">
        <v>74</v>
      </c>
      <c r="H24" s="13" t="s">
        <v>55</v>
      </c>
      <c r="J24" s="4">
        <v>1980</v>
      </c>
      <c r="K24" s="11" t="s">
        <v>312</v>
      </c>
      <c r="L24" s="2" t="s">
        <v>186</v>
      </c>
      <c r="M24" s="129">
        <v>9</v>
      </c>
      <c r="Q24" s="11" t="s">
        <v>152</v>
      </c>
      <c r="R24" s="2" t="s">
        <v>74</v>
      </c>
      <c r="S24" s="129">
        <v>10</v>
      </c>
      <c r="U24"/>
      <c r="V24"/>
      <c r="W24"/>
      <c r="X24"/>
      <c r="Y24"/>
      <c r="Z24"/>
      <c r="AA24"/>
      <c r="AB24"/>
      <c r="AC24"/>
      <c r="AD24"/>
      <c r="AE24"/>
      <c r="AF24"/>
      <c r="AG24"/>
      <c r="AH24"/>
      <c r="AL24" s="2" t="s">
        <v>78</v>
      </c>
      <c r="AM24" s="7">
        <v>45021</v>
      </c>
      <c r="AN24" s="8" t="s">
        <v>34279</v>
      </c>
      <c r="AO24" s="4" t="s">
        <v>6331</v>
      </c>
      <c r="AP24" s="4">
        <v>1958</v>
      </c>
      <c r="AQ24" s="4" t="s">
        <v>6331</v>
      </c>
      <c r="AR24" s="4" t="s">
        <v>6331</v>
      </c>
    </row>
    <row r="25" spans="1:58" ht="15.75" customHeight="1">
      <c r="A25" s="2" t="s">
        <v>589</v>
      </c>
      <c r="B25" s="4">
        <v>1909</v>
      </c>
      <c r="C25" s="7">
        <v>45008</v>
      </c>
      <c r="D25" s="8" t="s">
        <v>31169</v>
      </c>
      <c r="E25" s="9">
        <v>2</v>
      </c>
      <c r="F25" s="11" t="s">
        <v>73</v>
      </c>
      <c r="G25" s="2" t="s">
        <v>74</v>
      </c>
      <c r="H25" s="13" t="s">
        <v>55</v>
      </c>
      <c r="J25" s="4">
        <v>1925</v>
      </c>
      <c r="K25" s="11" t="s">
        <v>604</v>
      </c>
      <c r="L25" s="8" t="s">
        <v>2247</v>
      </c>
      <c r="M25" s="129">
        <v>9</v>
      </c>
      <c r="Q25" s="11" t="s">
        <v>1149</v>
      </c>
      <c r="R25" s="2" t="s">
        <v>1150</v>
      </c>
      <c r="S25" s="129">
        <v>10</v>
      </c>
      <c r="U25"/>
      <c r="V25"/>
      <c r="W25"/>
      <c r="X25"/>
      <c r="Y25"/>
      <c r="Z25"/>
      <c r="AA25"/>
      <c r="AB25"/>
      <c r="AC25"/>
      <c r="AD25"/>
      <c r="AE25"/>
      <c r="AF25"/>
      <c r="AG25"/>
      <c r="AH25"/>
      <c r="AL25" s="2" t="s">
        <v>78</v>
      </c>
      <c r="AM25" s="7">
        <v>45021</v>
      </c>
      <c r="AN25" s="8" t="s">
        <v>34280</v>
      </c>
      <c r="AO25" s="4" t="s">
        <v>6331</v>
      </c>
      <c r="AP25" s="4" t="s">
        <v>6331</v>
      </c>
      <c r="AQ25" s="4" t="s">
        <v>6331</v>
      </c>
      <c r="AR25" s="4">
        <v>1958</v>
      </c>
    </row>
    <row r="26" spans="1:58" ht="15.75" customHeight="1">
      <c r="A26" s="2" t="s">
        <v>589</v>
      </c>
      <c r="B26" s="4">
        <v>1958</v>
      </c>
      <c r="C26" s="7">
        <v>45009</v>
      </c>
      <c r="D26" s="8" t="s">
        <v>34281</v>
      </c>
      <c r="E26" s="9">
        <v>3</v>
      </c>
      <c r="F26" s="11" t="s">
        <v>73</v>
      </c>
      <c r="G26" s="2" t="s">
        <v>74</v>
      </c>
      <c r="H26" s="13" t="s">
        <v>55</v>
      </c>
      <c r="J26" s="4">
        <v>1925</v>
      </c>
      <c r="K26" s="11" t="s">
        <v>62</v>
      </c>
      <c r="L26" s="2" t="s">
        <v>63</v>
      </c>
      <c r="M26" s="129">
        <v>8</v>
      </c>
      <c r="Q26" s="11" t="s">
        <v>604</v>
      </c>
      <c r="R26" s="8" t="s">
        <v>2247</v>
      </c>
      <c r="S26" s="129">
        <v>9</v>
      </c>
      <c r="U26"/>
      <c r="V26"/>
      <c r="W26"/>
      <c r="X26"/>
      <c r="Y26"/>
      <c r="Z26"/>
      <c r="AA26"/>
      <c r="AB26"/>
      <c r="AC26"/>
      <c r="AD26"/>
      <c r="AE26"/>
      <c r="AF26"/>
      <c r="AG26"/>
      <c r="AH26"/>
      <c r="AL26" s="2" t="s">
        <v>103</v>
      </c>
      <c r="AM26" s="7">
        <v>45022</v>
      </c>
      <c r="AN26" s="8">
        <v>85</v>
      </c>
      <c r="AO26" s="4">
        <v>1500</v>
      </c>
      <c r="AP26" s="4" t="s">
        <v>6331</v>
      </c>
      <c r="AQ26" s="4" t="s">
        <v>6331</v>
      </c>
      <c r="AR26" s="4" t="s">
        <v>6331</v>
      </c>
    </row>
    <row r="27" spans="1:58" ht="15.75" customHeight="1">
      <c r="A27" s="2" t="s">
        <v>589</v>
      </c>
      <c r="B27" s="4">
        <v>1958</v>
      </c>
      <c r="C27" s="7">
        <v>45009</v>
      </c>
      <c r="D27" s="8" t="s">
        <v>34282</v>
      </c>
      <c r="E27" s="9">
        <v>3</v>
      </c>
      <c r="F27" s="11" t="s">
        <v>73</v>
      </c>
      <c r="G27" s="8" t="s">
        <v>74</v>
      </c>
      <c r="H27" s="13" t="s">
        <v>55</v>
      </c>
      <c r="J27" s="4">
        <v>1958</v>
      </c>
      <c r="K27" s="11" t="s">
        <v>152</v>
      </c>
      <c r="L27" s="2" t="s">
        <v>74</v>
      </c>
      <c r="M27" s="129">
        <v>7</v>
      </c>
      <c r="Q27" s="11" t="s">
        <v>263</v>
      </c>
      <c r="R27" s="2" t="s">
        <v>53</v>
      </c>
      <c r="S27" s="129">
        <v>9</v>
      </c>
      <c r="U27"/>
      <c r="V27"/>
      <c r="W27"/>
      <c r="X27"/>
      <c r="Y27"/>
      <c r="Z27"/>
      <c r="AA27"/>
      <c r="AB27"/>
      <c r="AC27"/>
      <c r="AD27"/>
      <c r="AE27"/>
      <c r="AF27"/>
      <c r="AG27"/>
      <c r="AH27"/>
      <c r="AL27" s="2" t="s">
        <v>103</v>
      </c>
      <c r="AM27" s="7">
        <v>45022</v>
      </c>
      <c r="AN27" s="8" t="s">
        <v>1428</v>
      </c>
      <c r="AO27" s="4" t="s">
        <v>6331</v>
      </c>
      <c r="AP27" s="4" t="s">
        <v>6331</v>
      </c>
      <c r="AQ27" s="4">
        <v>1500</v>
      </c>
      <c r="AR27" s="4" t="s">
        <v>6331</v>
      </c>
    </row>
    <row r="28" spans="1:58" ht="15.75" customHeight="1">
      <c r="A28" s="2" t="s">
        <v>589</v>
      </c>
      <c r="B28" s="4">
        <v>1958</v>
      </c>
      <c r="C28" s="7">
        <v>45015</v>
      </c>
      <c r="D28" s="8" t="s">
        <v>34283</v>
      </c>
      <c r="E28" s="9">
        <v>2</v>
      </c>
      <c r="F28" s="11" t="s">
        <v>152</v>
      </c>
      <c r="G28" s="2" t="s">
        <v>34284</v>
      </c>
      <c r="H28" s="13" t="s">
        <v>55</v>
      </c>
      <c r="J28" s="4">
        <v>1815</v>
      </c>
      <c r="K28" s="11" t="s">
        <v>234</v>
      </c>
      <c r="L28" s="2" t="s">
        <v>1107</v>
      </c>
      <c r="M28" s="129">
        <v>7</v>
      </c>
      <c r="Q28" s="11" t="s">
        <v>62</v>
      </c>
      <c r="R28" s="2" t="s">
        <v>63</v>
      </c>
      <c r="S28" s="129">
        <v>8</v>
      </c>
      <c r="U28"/>
      <c r="V28"/>
      <c r="W28"/>
      <c r="X28"/>
      <c r="Y28"/>
      <c r="Z28"/>
      <c r="AA28"/>
      <c r="AB28"/>
      <c r="AC28"/>
      <c r="AD28"/>
      <c r="AE28"/>
      <c r="AF28"/>
      <c r="AG28"/>
      <c r="AH28"/>
      <c r="AL28" s="2" t="s">
        <v>402</v>
      </c>
      <c r="AM28" s="7">
        <v>45022</v>
      </c>
      <c r="AN28" s="8">
        <v>33</v>
      </c>
      <c r="AO28" s="4">
        <v>1916</v>
      </c>
      <c r="AP28" s="4" t="s">
        <v>6331</v>
      </c>
      <c r="AQ28" s="4" t="s">
        <v>6331</v>
      </c>
      <c r="AR28" s="4" t="s">
        <v>6331</v>
      </c>
    </row>
    <row r="29" spans="1:58" ht="15.75" customHeight="1">
      <c r="A29" s="2" t="s">
        <v>589</v>
      </c>
      <c r="B29" s="4">
        <v>1958</v>
      </c>
      <c r="C29" s="7">
        <v>45015</v>
      </c>
      <c r="D29" s="8" t="s">
        <v>30598</v>
      </c>
      <c r="E29" s="9">
        <v>2</v>
      </c>
      <c r="F29" s="11" t="s">
        <v>152</v>
      </c>
      <c r="G29" s="8" t="s">
        <v>34284</v>
      </c>
      <c r="H29" s="13" t="s">
        <v>55</v>
      </c>
      <c r="J29" s="4">
        <v>1568</v>
      </c>
      <c r="K29" s="11" t="s">
        <v>95</v>
      </c>
      <c r="L29" s="2" t="s">
        <v>240</v>
      </c>
      <c r="M29" s="129">
        <v>7</v>
      </c>
      <c r="Q29" s="11" t="s">
        <v>234</v>
      </c>
      <c r="R29" s="2" t="s">
        <v>1107</v>
      </c>
      <c r="S29" s="129">
        <v>7</v>
      </c>
      <c r="U29"/>
      <c r="V29"/>
      <c r="W29"/>
      <c r="X29"/>
      <c r="Y29"/>
      <c r="Z29"/>
      <c r="AA29"/>
      <c r="AB29"/>
      <c r="AC29"/>
      <c r="AD29"/>
      <c r="AE29"/>
      <c r="AF29"/>
      <c r="AG29"/>
      <c r="AH29"/>
      <c r="AL29" s="2" t="s">
        <v>145</v>
      </c>
      <c r="AM29" s="7">
        <v>45022</v>
      </c>
      <c r="AN29" s="8" t="s">
        <v>34285</v>
      </c>
      <c r="AO29" s="4" t="s">
        <v>6331</v>
      </c>
      <c r="AP29" s="4">
        <v>1916</v>
      </c>
      <c r="AQ29" s="4" t="s">
        <v>6331</v>
      </c>
      <c r="AR29" s="4" t="s">
        <v>6331</v>
      </c>
    </row>
    <row r="30" spans="1:58" ht="15.75" customHeight="1">
      <c r="A30" s="2" t="s">
        <v>589</v>
      </c>
      <c r="B30" s="4">
        <v>1952</v>
      </c>
      <c r="C30" s="7">
        <v>45015</v>
      </c>
      <c r="D30" s="8" t="s">
        <v>30054</v>
      </c>
      <c r="E30" s="9">
        <v>4</v>
      </c>
      <c r="F30" s="11" t="s">
        <v>177</v>
      </c>
      <c r="G30" s="8" t="s">
        <v>74</v>
      </c>
      <c r="H30" s="13" t="s">
        <v>55</v>
      </c>
      <c r="J30" s="4">
        <v>1939</v>
      </c>
      <c r="K30" s="11" t="s">
        <v>177</v>
      </c>
      <c r="L30" s="2" t="s">
        <v>74</v>
      </c>
      <c r="M30" s="129">
        <v>6</v>
      </c>
      <c r="Q30" s="11" t="s">
        <v>95</v>
      </c>
      <c r="R30" s="2" t="s">
        <v>240</v>
      </c>
      <c r="S30" s="129">
        <v>7</v>
      </c>
      <c r="U30"/>
      <c r="V30"/>
      <c r="W30"/>
      <c r="X30"/>
      <c r="Y30"/>
      <c r="Z30"/>
      <c r="AA30"/>
      <c r="AB30"/>
      <c r="AC30"/>
      <c r="AD30"/>
      <c r="AE30"/>
      <c r="AF30"/>
      <c r="AG30"/>
      <c r="AH30"/>
      <c r="AL30" s="2" t="s">
        <v>145</v>
      </c>
      <c r="AM30" s="7">
        <v>45022</v>
      </c>
      <c r="AN30" s="8" t="s">
        <v>34286</v>
      </c>
      <c r="AO30" s="4" t="s">
        <v>6331</v>
      </c>
      <c r="AP30" s="4">
        <v>1916</v>
      </c>
      <c r="AQ30" s="4" t="s">
        <v>6331</v>
      </c>
      <c r="AR30" s="4" t="s">
        <v>6331</v>
      </c>
    </row>
    <row r="31" spans="1:58" ht="15.75" customHeight="1">
      <c r="A31" s="2" t="s">
        <v>589</v>
      </c>
      <c r="B31" s="4">
        <v>1958</v>
      </c>
      <c r="C31" s="7">
        <v>45016</v>
      </c>
      <c r="D31" s="8">
        <v>36</v>
      </c>
      <c r="E31" s="9">
        <v>2</v>
      </c>
      <c r="F31" s="11" t="s">
        <v>288</v>
      </c>
      <c r="G31" s="2" t="s">
        <v>74</v>
      </c>
      <c r="H31" s="13" t="s">
        <v>55</v>
      </c>
      <c r="J31" s="4">
        <v>1916</v>
      </c>
      <c r="K31" s="11" t="s">
        <v>640</v>
      </c>
      <c r="L31" s="2" t="s">
        <v>407</v>
      </c>
      <c r="M31" s="129">
        <v>6</v>
      </c>
      <c r="Q31" s="11" t="s">
        <v>62</v>
      </c>
      <c r="R31" s="2" t="s">
        <v>34287</v>
      </c>
      <c r="S31" s="129">
        <v>6</v>
      </c>
      <c r="U31"/>
      <c r="V31"/>
      <c r="W31"/>
      <c r="X31"/>
      <c r="Y31"/>
      <c r="Z31"/>
      <c r="AA31"/>
      <c r="AB31"/>
      <c r="AC31"/>
      <c r="AD31"/>
      <c r="AE31"/>
      <c r="AF31"/>
      <c r="AG31"/>
      <c r="AH31"/>
      <c r="AL31" s="2" t="s">
        <v>271</v>
      </c>
      <c r="AM31" s="7">
        <v>45022</v>
      </c>
      <c r="AN31" s="8" t="s">
        <v>34288</v>
      </c>
      <c r="AO31" s="4" t="s">
        <v>6331</v>
      </c>
      <c r="AP31" s="4" t="s">
        <v>6331</v>
      </c>
      <c r="AQ31" s="4">
        <v>1958</v>
      </c>
      <c r="AR31" s="4" t="s">
        <v>6331</v>
      </c>
    </row>
    <row r="32" spans="1:58" ht="15.75" customHeight="1">
      <c r="A32" s="2" t="s">
        <v>589</v>
      </c>
      <c r="B32" s="4">
        <v>1839</v>
      </c>
      <c r="C32" s="7">
        <v>45016</v>
      </c>
      <c r="D32" s="8">
        <v>22</v>
      </c>
      <c r="E32" s="9">
        <v>3</v>
      </c>
      <c r="F32" s="11" t="s">
        <v>34289</v>
      </c>
      <c r="G32" s="8" t="s">
        <v>74</v>
      </c>
      <c r="H32" s="13" t="s">
        <v>55</v>
      </c>
      <c r="J32" s="4">
        <v>1953</v>
      </c>
      <c r="K32" s="11" t="s">
        <v>312</v>
      </c>
      <c r="L32" s="2" t="s">
        <v>186</v>
      </c>
      <c r="M32" s="129">
        <v>5</v>
      </c>
      <c r="Q32" s="11" t="s">
        <v>640</v>
      </c>
      <c r="R32" s="2" t="s">
        <v>407</v>
      </c>
      <c r="S32" s="129">
        <v>6</v>
      </c>
      <c r="U32"/>
      <c r="V32"/>
      <c r="W32"/>
      <c r="X32"/>
      <c r="Y32"/>
      <c r="Z32"/>
      <c r="AA32"/>
      <c r="AB32"/>
      <c r="AC32"/>
      <c r="AD32"/>
      <c r="AE32"/>
      <c r="AF32"/>
      <c r="AG32"/>
      <c r="AH32"/>
      <c r="AL32" s="2" t="s">
        <v>271</v>
      </c>
      <c r="AM32" s="7">
        <v>45022</v>
      </c>
      <c r="AN32" s="8" t="s">
        <v>34290</v>
      </c>
      <c r="AO32" s="4" t="s">
        <v>6331</v>
      </c>
      <c r="AP32" s="4" t="s">
        <v>6331</v>
      </c>
      <c r="AQ32" s="4">
        <v>1958</v>
      </c>
      <c r="AR32" s="4" t="s">
        <v>6331</v>
      </c>
    </row>
    <row r="33" spans="1:44" ht="15.75" customHeight="1">
      <c r="A33" s="2" t="s">
        <v>589</v>
      </c>
      <c r="B33" s="4">
        <v>1958</v>
      </c>
      <c r="C33" s="7">
        <v>45016</v>
      </c>
      <c r="D33" s="8" t="s">
        <v>1343</v>
      </c>
      <c r="E33" s="9">
        <v>3</v>
      </c>
      <c r="F33" s="11" t="s">
        <v>34289</v>
      </c>
      <c r="G33" s="8" t="s">
        <v>74</v>
      </c>
      <c r="H33" s="13" t="s">
        <v>55</v>
      </c>
      <c r="J33" s="4">
        <v>1940</v>
      </c>
      <c r="K33" s="11" t="s">
        <v>169</v>
      </c>
      <c r="L33" s="2" t="s">
        <v>53</v>
      </c>
      <c r="M33" s="129">
        <v>5</v>
      </c>
      <c r="Q33" s="11" t="s">
        <v>234</v>
      </c>
      <c r="R33" s="8" t="s">
        <v>30642</v>
      </c>
      <c r="S33" s="129">
        <v>5</v>
      </c>
      <c r="U33"/>
      <c r="V33"/>
      <c r="W33"/>
      <c r="X33"/>
      <c r="Y33"/>
      <c r="Z33"/>
      <c r="AA33"/>
      <c r="AB33"/>
      <c r="AC33"/>
      <c r="AD33"/>
      <c r="AE33"/>
      <c r="AF33"/>
      <c r="AG33"/>
      <c r="AH33"/>
      <c r="AL33" s="2" t="s">
        <v>103</v>
      </c>
      <c r="AM33" s="7">
        <v>45023</v>
      </c>
      <c r="AN33" s="8" t="s">
        <v>1448</v>
      </c>
      <c r="AO33" s="4">
        <v>1815</v>
      </c>
      <c r="AP33" s="4" t="s">
        <v>6331</v>
      </c>
      <c r="AQ33" s="4" t="s">
        <v>6331</v>
      </c>
      <c r="AR33" s="4" t="s">
        <v>6331</v>
      </c>
    </row>
    <row r="34" spans="1:44" ht="15.75" customHeight="1">
      <c r="A34" s="2" t="s">
        <v>589</v>
      </c>
      <c r="B34" s="4">
        <v>1958</v>
      </c>
      <c r="C34" s="7">
        <v>45020</v>
      </c>
      <c r="D34" s="8" t="s">
        <v>1374</v>
      </c>
      <c r="E34" s="9">
        <v>2</v>
      </c>
      <c r="F34" s="11" t="s">
        <v>30056</v>
      </c>
      <c r="G34" s="8" t="s">
        <v>29561</v>
      </c>
      <c r="H34" s="13" t="s">
        <v>55</v>
      </c>
      <c r="J34" s="4">
        <v>1500</v>
      </c>
      <c r="K34" s="11" t="s">
        <v>234</v>
      </c>
      <c r="L34" s="8" t="s">
        <v>34291</v>
      </c>
      <c r="M34" s="129">
        <v>5</v>
      </c>
      <c r="Q34" s="11" t="s">
        <v>604</v>
      </c>
      <c r="R34" s="2" t="s">
        <v>34287</v>
      </c>
      <c r="S34" s="129">
        <v>4</v>
      </c>
      <c r="U34"/>
      <c r="V34"/>
      <c r="W34"/>
      <c r="X34"/>
      <c r="Y34"/>
      <c r="Z34"/>
      <c r="AA34"/>
      <c r="AB34"/>
      <c r="AC34"/>
      <c r="AD34"/>
      <c r="AE34"/>
      <c r="AF34"/>
      <c r="AG34"/>
      <c r="AH34"/>
      <c r="AL34" s="2" t="s">
        <v>103</v>
      </c>
      <c r="AM34" s="7">
        <v>45023</v>
      </c>
      <c r="AN34" s="8">
        <v>47</v>
      </c>
      <c r="AO34" s="4" t="s">
        <v>6331</v>
      </c>
      <c r="AP34" s="4" t="s">
        <v>6331</v>
      </c>
      <c r="AQ34" s="4" t="s">
        <v>6331</v>
      </c>
      <c r="AR34" s="4">
        <v>1500</v>
      </c>
    </row>
    <row r="35" spans="1:44" ht="15.75" customHeight="1">
      <c r="A35" s="2" t="s">
        <v>589</v>
      </c>
      <c r="B35" s="4">
        <v>1958</v>
      </c>
      <c r="C35" s="7">
        <v>45020</v>
      </c>
      <c r="D35" s="8" t="s">
        <v>1377</v>
      </c>
      <c r="E35" s="9">
        <v>3</v>
      </c>
      <c r="F35" s="11" t="s">
        <v>34268</v>
      </c>
      <c r="G35" s="8" t="s">
        <v>74</v>
      </c>
      <c r="H35" s="13" t="s">
        <v>55</v>
      </c>
      <c r="J35" s="4">
        <v>1980</v>
      </c>
      <c r="K35" s="11" t="s">
        <v>263</v>
      </c>
      <c r="L35" s="2" t="s">
        <v>53</v>
      </c>
      <c r="M35" s="129">
        <v>4</v>
      </c>
      <c r="Q35" s="11" t="s">
        <v>82</v>
      </c>
      <c r="R35" s="2" t="s">
        <v>112</v>
      </c>
      <c r="S35" s="129">
        <v>4</v>
      </c>
      <c r="U35"/>
      <c r="V35"/>
      <c r="W35"/>
      <c r="X35"/>
      <c r="Y35"/>
      <c r="Z35"/>
      <c r="AA35"/>
      <c r="AB35"/>
      <c r="AC35"/>
      <c r="AD35"/>
      <c r="AE35"/>
      <c r="AF35"/>
      <c r="AG35"/>
      <c r="AH35"/>
      <c r="AL35" s="2" t="s">
        <v>103</v>
      </c>
      <c r="AM35" s="7">
        <v>45023</v>
      </c>
      <c r="AN35" s="8" t="s">
        <v>1455</v>
      </c>
      <c r="AO35" s="4">
        <v>1568</v>
      </c>
      <c r="AP35" s="4" t="s">
        <v>6331</v>
      </c>
      <c r="AQ35" s="4" t="s">
        <v>6331</v>
      </c>
      <c r="AR35" s="4" t="s">
        <v>6331</v>
      </c>
    </row>
    <row r="36" spans="1:44" ht="15.75" customHeight="1">
      <c r="A36" s="2" t="s">
        <v>589</v>
      </c>
      <c r="B36" s="4">
        <v>1958</v>
      </c>
      <c r="C36" s="7">
        <v>45027</v>
      </c>
      <c r="D36" s="8">
        <v>150</v>
      </c>
      <c r="E36" s="9">
        <v>2</v>
      </c>
      <c r="F36" s="11" t="s">
        <v>73</v>
      </c>
      <c r="G36" s="2" t="s">
        <v>74</v>
      </c>
      <c r="H36" s="13" t="s">
        <v>55</v>
      </c>
      <c r="J36" s="4">
        <v>1952</v>
      </c>
      <c r="K36" s="11" t="s">
        <v>177</v>
      </c>
      <c r="L36" s="8" t="s">
        <v>74</v>
      </c>
      <c r="M36" s="129">
        <v>4</v>
      </c>
      <c r="Q36" s="11" t="s">
        <v>775</v>
      </c>
      <c r="R36" s="8" t="s">
        <v>1864</v>
      </c>
      <c r="S36" s="129">
        <v>4</v>
      </c>
      <c r="U36"/>
      <c r="V36"/>
      <c r="W36"/>
      <c r="X36"/>
      <c r="Y36"/>
      <c r="Z36"/>
      <c r="AA36"/>
      <c r="AB36"/>
      <c r="AC36"/>
      <c r="AD36"/>
      <c r="AE36"/>
      <c r="AF36"/>
      <c r="AG36"/>
      <c r="AH36"/>
      <c r="AL36" s="2" t="s">
        <v>402</v>
      </c>
      <c r="AM36" s="7">
        <v>45023</v>
      </c>
      <c r="AN36" s="8" t="s">
        <v>1459</v>
      </c>
      <c r="AO36" s="4" t="s">
        <v>6331</v>
      </c>
      <c r="AP36" s="4">
        <v>1916</v>
      </c>
      <c r="AQ36" s="4" t="s">
        <v>6331</v>
      </c>
      <c r="AR36" s="4" t="s">
        <v>6331</v>
      </c>
    </row>
    <row r="37" spans="1:44" ht="15.75" customHeight="1">
      <c r="A37" s="2" t="s">
        <v>589</v>
      </c>
      <c r="B37" s="4">
        <v>1842</v>
      </c>
      <c r="C37" s="7">
        <v>45027</v>
      </c>
      <c r="D37" s="8" t="s">
        <v>1489</v>
      </c>
      <c r="E37" s="9">
        <v>4</v>
      </c>
      <c r="F37" s="11" t="s">
        <v>73</v>
      </c>
      <c r="G37" s="2" t="s">
        <v>74</v>
      </c>
      <c r="H37" s="13" t="s">
        <v>55</v>
      </c>
      <c r="J37" s="4">
        <v>1925</v>
      </c>
      <c r="K37" s="11" t="s">
        <v>62</v>
      </c>
      <c r="L37" s="2" t="s">
        <v>34287</v>
      </c>
      <c r="M37" s="129">
        <v>4</v>
      </c>
      <c r="Q37" s="11" t="s">
        <v>2556</v>
      </c>
      <c r="R37" s="8" t="s">
        <v>63</v>
      </c>
      <c r="S37" s="129">
        <v>3</v>
      </c>
      <c r="U37"/>
      <c r="V37"/>
      <c r="W37"/>
      <c r="X37"/>
      <c r="Y37"/>
      <c r="Z37"/>
      <c r="AA37"/>
      <c r="AB37"/>
      <c r="AC37"/>
      <c r="AD37"/>
      <c r="AE37"/>
      <c r="AF37"/>
      <c r="AG37"/>
      <c r="AH37"/>
      <c r="AL37" s="2" t="s">
        <v>402</v>
      </c>
      <c r="AM37" s="7">
        <v>45023</v>
      </c>
      <c r="AN37" s="8" t="s">
        <v>1463</v>
      </c>
      <c r="AO37" s="4" t="s">
        <v>6331</v>
      </c>
      <c r="AP37" s="4" t="s">
        <v>6331</v>
      </c>
      <c r="AQ37" s="4">
        <v>1916</v>
      </c>
      <c r="AR37" s="4" t="s">
        <v>6331</v>
      </c>
    </row>
    <row r="38" spans="1:44" ht="15.75" customHeight="1">
      <c r="A38" s="2" t="s">
        <v>589</v>
      </c>
      <c r="B38" s="4">
        <v>1958</v>
      </c>
      <c r="C38" s="7">
        <v>45029</v>
      </c>
      <c r="D38" s="8" t="s">
        <v>34292</v>
      </c>
      <c r="E38" s="9">
        <v>2</v>
      </c>
      <c r="F38" s="11" t="s">
        <v>288</v>
      </c>
      <c r="G38" s="8" t="s">
        <v>74</v>
      </c>
      <c r="H38" s="13" t="s">
        <v>55</v>
      </c>
      <c r="J38" s="4">
        <v>1925</v>
      </c>
      <c r="K38" s="11" t="s">
        <v>604</v>
      </c>
      <c r="L38" s="2" t="s">
        <v>34287</v>
      </c>
      <c r="M38" s="129">
        <v>4</v>
      </c>
      <c r="Q38" s="11" t="s">
        <v>1474</v>
      </c>
      <c r="R38" s="2" t="s">
        <v>1475</v>
      </c>
      <c r="S38" s="129">
        <v>3</v>
      </c>
      <c r="U38"/>
      <c r="V38"/>
      <c r="W38"/>
      <c r="X38"/>
      <c r="Y38"/>
      <c r="Z38"/>
      <c r="AA38"/>
      <c r="AB38"/>
      <c r="AC38"/>
      <c r="AD38"/>
      <c r="AE38"/>
      <c r="AF38"/>
      <c r="AG38"/>
      <c r="AH38"/>
      <c r="AL38" s="2" t="s">
        <v>402</v>
      </c>
      <c r="AM38" s="7">
        <v>45023</v>
      </c>
      <c r="AN38" s="8" t="s">
        <v>1467</v>
      </c>
      <c r="AO38" s="4" t="s">
        <v>6331</v>
      </c>
      <c r="AP38" s="4">
        <v>1916</v>
      </c>
      <c r="AQ38" s="4" t="s">
        <v>6331</v>
      </c>
      <c r="AR38" s="4" t="s">
        <v>6331</v>
      </c>
    </row>
    <row r="39" spans="1:44" ht="15.75" customHeight="1">
      <c r="A39" s="2" t="s">
        <v>589</v>
      </c>
      <c r="B39" s="4">
        <v>1922</v>
      </c>
      <c r="C39" s="7">
        <v>45029</v>
      </c>
      <c r="D39" s="8" t="s">
        <v>34293</v>
      </c>
      <c r="E39" s="9">
        <v>4</v>
      </c>
      <c r="F39" s="11" t="s">
        <v>73</v>
      </c>
      <c r="G39" s="2" t="s">
        <v>74</v>
      </c>
      <c r="H39" s="13" t="s">
        <v>55</v>
      </c>
      <c r="J39" s="4">
        <v>1916</v>
      </c>
      <c r="K39" s="11" t="s">
        <v>775</v>
      </c>
      <c r="L39" s="8" t="s">
        <v>1864</v>
      </c>
      <c r="M39" s="129">
        <v>4</v>
      </c>
      <c r="Q39" s="11" t="s">
        <v>82</v>
      </c>
      <c r="R39" s="2" t="s">
        <v>240</v>
      </c>
      <c r="S39" s="129">
        <v>3</v>
      </c>
      <c r="U39"/>
      <c r="V39"/>
      <c r="W39"/>
      <c r="X39"/>
      <c r="Y39"/>
      <c r="Z39"/>
      <c r="AA39"/>
      <c r="AB39"/>
      <c r="AC39"/>
      <c r="AD39"/>
      <c r="AE39"/>
      <c r="AF39"/>
      <c r="AG39"/>
      <c r="AH39"/>
      <c r="AL39" s="2" t="s">
        <v>145</v>
      </c>
      <c r="AM39" s="7">
        <v>45026</v>
      </c>
      <c r="AN39" s="8" t="s">
        <v>34294</v>
      </c>
      <c r="AO39" s="4" t="s">
        <v>6331</v>
      </c>
      <c r="AP39" s="4" t="s">
        <v>6331</v>
      </c>
      <c r="AQ39" s="4">
        <v>1940</v>
      </c>
      <c r="AR39" s="4" t="s">
        <v>6331</v>
      </c>
    </row>
    <row r="40" spans="1:44" ht="15.75" customHeight="1">
      <c r="A40" s="2" t="s">
        <v>589</v>
      </c>
      <c r="B40" s="4">
        <v>1958</v>
      </c>
      <c r="C40" s="7">
        <v>45029</v>
      </c>
      <c r="D40" s="8">
        <v>56</v>
      </c>
      <c r="E40" s="9">
        <v>3</v>
      </c>
      <c r="F40" s="11" t="s">
        <v>73</v>
      </c>
      <c r="G40" s="2" t="s">
        <v>74</v>
      </c>
      <c r="H40" s="13" t="s">
        <v>55</v>
      </c>
      <c r="J40" s="4">
        <v>1568</v>
      </c>
      <c r="K40" s="11" t="s">
        <v>82</v>
      </c>
      <c r="L40" s="2" t="s">
        <v>112</v>
      </c>
      <c r="M40" s="129">
        <v>4</v>
      </c>
      <c r="Q40" s="11" t="s">
        <v>1670</v>
      </c>
      <c r="R40" s="8" t="s">
        <v>1671</v>
      </c>
      <c r="S40" s="129">
        <v>3</v>
      </c>
      <c r="U40"/>
      <c r="V40"/>
      <c r="W40"/>
      <c r="X40"/>
      <c r="Y40"/>
      <c r="Z40"/>
      <c r="AA40"/>
      <c r="AB40"/>
      <c r="AC40"/>
      <c r="AD40"/>
      <c r="AE40"/>
      <c r="AF40"/>
      <c r="AG40"/>
      <c r="AH40"/>
      <c r="AL40" s="2" t="s">
        <v>145</v>
      </c>
      <c r="AM40" s="7">
        <v>45026</v>
      </c>
      <c r="AN40" s="8" t="s">
        <v>34295</v>
      </c>
      <c r="AO40" s="4" t="s">
        <v>6331</v>
      </c>
      <c r="AP40" s="4" t="s">
        <v>6331</v>
      </c>
      <c r="AQ40" s="4" t="s">
        <v>6331</v>
      </c>
      <c r="AR40" s="4" t="s">
        <v>6331</v>
      </c>
    </row>
    <row r="41" spans="1:44" ht="15.75" customHeight="1">
      <c r="A41" s="2" t="s">
        <v>589</v>
      </c>
      <c r="B41" s="4">
        <v>1958</v>
      </c>
      <c r="C41" s="7">
        <v>45029</v>
      </c>
      <c r="D41" s="8" t="s">
        <v>34296</v>
      </c>
      <c r="E41" s="9">
        <v>2</v>
      </c>
      <c r="F41" s="11" t="s">
        <v>288</v>
      </c>
      <c r="G41" s="8" t="s">
        <v>74</v>
      </c>
      <c r="H41" s="13" t="s">
        <v>55</v>
      </c>
      <c r="J41" s="4">
        <v>1950</v>
      </c>
      <c r="K41" s="11" t="s">
        <v>2556</v>
      </c>
      <c r="L41" s="8" t="s">
        <v>63</v>
      </c>
      <c r="M41" s="129">
        <v>3</v>
      </c>
      <c r="Q41" s="11" t="s">
        <v>2071</v>
      </c>
      <c r="R41" s="8" t="s">
        <v>2366</v>
      </c>
      <c r="S41" s="129">
        <v>3</v>
      </c>
      <c r="U41"/>
      <c r="V41"/>
      <c r="W41"/>
      <c r="X41"/>
      <c r="Y41"/>
      <c r="Z41"/>
      <c r="AA41"/>
      <c r="AB41"/>
      <c r="AC41"/>
      <c r="AD41"/>
      <c r="AE41"/>
      <c r="AF41"/>
      <c r="AG41"/>
      <c r="AH41"/>
      <c r="AL41" s="2" t="s">
        <v>589</v>
      </c>
      <c r="AM41" s="7">
        <v>45027</v>
      </c>
      <c r="AN41" s="8">
        <v>150</v>
      </c>
      <c r="AO41" s="4" t="s">
        <v>6331</v>
      </c>
      <c r="AP41" s="4">
        <v>1958</v>
      </c>
      <c r="AQ41" s="4" t="s">
        <v>6331</v>
      </c>
      <c r="AR41" s="4" t="s">
        <v>6331</v>
      </c>
    </row>
    <row r="42" spans="1:44" ht="15.75" customHeight="1">
      <c r="A42" s="2" t="s">
        <v>589</v>
      </c>
      <c r="B42" s="4">
        <v>1939</v>
      </c>
      <c r="C42" s="7">
        <v>45034</v>
      </c>
      <c r="D42" s="8" t="s">
        <v>31213</v>
      </c>
      <c r="E42" s="9">
        <v>4</v>
      </c>
      <c r="F42" s="11" t="s">
        <v>177</v>
      </c>
      <c r="G42" s="8" t="s">
        <v>74</v>
      </c>
      <c r="H42" s="13" t="s">
        <v>55</v>
      </c>
      <c r="J42" s="4">
        <v>1950</v>
      </c>
      <c r="K42" s="11" t="s">
        <v>1670</v>
      </c>
      <c r="L42" s="8" t="s">
        <v>1671</v>
      </c>
      <c r="M42" s="129">
        <v>3</v>
      </c>
      <c r="Q42" s="11" t="s">
        <v>62</v>
      </c>
      <c r="R42" s="2" t="s">
        <v>660</v>
      </c>
      <c r="S42" s="129">
        <v>2</v>
      </c>
      <c r="U42"/>
      <c r="V42"/>
      <c r="W42"/>
      <c r="X42"/>
      <c r="Y42"/>
      <c r="Z42"/>
      <c r="AA42"/>
      <c r="AB42"/>
      <c r="AC42"/>
      <c r="AD42"/>
      <c r="AE42"/>
      <c r="AF42"/>
      <c r="AG42"/>
      <c r="AH42"/>
      <c r="AL42" s="2" t="s">
        <v>589</v>
      </c>
      <c r="AM42" s="7">
        <v>45027</v>
      </c>
      <c r="AN42" s="8" t="s">
        <v>1489</v>
      </c>
      <c r="AO42" s="4" t="s">
        <v>6331</v>
      </c>
      <c r="AP42" s="4" t="s">
        <v>6331</v>
      </c>
      <c r="AQ42" s="4" t="s">
        <v>6331</v>
      </c>
      <c r="AR42" s="4">
        <v>1842</v>
      </c>
    </row>
    <row r="43" spans="1:44" ht="15.75" customHeight="1">
      <c r="A43" s="2" t="s">
        <v>589</v>
      </c>
      <c r="B43" s="4">
        <v>1849</v>
      </c>
      <c r="C43" s="7">
        <v>45034</v>
      </c>
      <c r="D43" s="8">
        <v>95</v>
      </c>
      <c r="E43" s="9">
        <v>2</v>
      </c>
      <c r="F43" s="11" t="s">
        <v>73</v>
      </c>
      <c r="G43" s="8" t="s">
        <v>74</v>
      </c>
      <c r="H43" s="13" t="s">
        <v>55</v>
      </c>
      <c r="J43" s="4">
        <v>1940</v>
      </c>
      <c r="K43" s="11" t="s">
        <v>1474</v>
      </c>
      <c r="L43" s="2" t="s">
        <v>1475</v>
      </c>
      <c r="M43" s="129">
        <v>3</v>
      </c>
      <c r="Q43" s="11" t="s">
        <v>2193</v>
      </c>
      <c r="R43" s="8" t="s">
        <v>2458</v>
      </c>
      <c r="S43" s="129">
        <v>2</v>
      </c>
      <c r="U43"/>
      <c r="V43"/>
      <c r="W43"/>
      <c r="X43"/>
      <c r="Y43"/>
      <c r="Z43"/>
      <c r="AA43"/>
      <c r="AB43"/>
      <c r="AC43"/>
      <c r="AD43"/>
      <c r="AE43"/>
      <c r="AF43"/>
      <c r="AG43"/>
      <c r="AH43"/>
      <c r="AL43" s="2" t="s">
        <v>68</v>
      </c>
      <c r="AM43" s="7">
        <v>45028</v>
      </c>
      <c r="AN43" s="8" t="s">
        <v>1493</v>
      </c>
      <c r="AO43" s="4" t="s">
        <v>6331</v>
      </c>
      <c r="AP43" s="4" t="s">
        <v>6331</v>
      </c>
      <c r="AQ43" s="4" t="s">
        <v>6331</v>
      </c>
      <c r="AR43" s="4">
        <v>1925</v>
      </c>
    </row>
    <row r="44" spans="1:44" ht="15.75" customHeight="1">
      <c r="A44" s="2" t="s">
        <v>589</v>
      </c>
      <c r="B44" s="4">
        <v>1958</v>
      </c>
      <c r="C44" s="7">
        <v>45034</v>
      </c>
      <c r="D44" s="8" t="s">
        <v>1571</v>
      </c>
      <c r="E44" s="9">
        <v>3</v>
      </c>
      <c r="F44" s="11" t="s">
        <v>288</v>
      </c>
      <c r="G44" s="2" t="s">
        <v>74</v>
      </c>
      <c r="H44" s="13" t="s">
        <v>55</v>
      </c>
      <c r="J44" s="4">
        <v>1940</v>
      </c>
      <c r="K44" s="11" t="s">
        <v>674</v>
      </c>
      <c r="L44" s="2" t="s">
        <v>74</v>
      </c>
      <c r="M44" s="129">
        <v>3</v>
      </c>
      <c r="Q44" s="11" t="s">
        <v>604</v>
      </c>
      <c r="R44" s="2" t="s">
        <v>824</v>
      </c>
      <c r="S44" s="129">
        <v>2</v>
      </c>
      <c r="U44"/>
      <c r="V44"/>
      <c r="W44"/>
      <c r="X44"/>
      <c r="Y44"/>
      <c r="Z44"/>
      <c r="AA44"/>
      <c r="AB44"/>
      <c r="AC44"/>
      <c r="AD44"/>
      <c r="AE44"/>
      <c r="AF44"/>
      <c r="AG44"/>
      <c r="AH44"/>
      <c r="AL44" s="2" t="s">
        <v>59</v>
      </c>
      <c r="AM44" s="7">
        <v>45028</v>
      </c>
      <c r="AN44" s="8">
        <v>12</v>
      </c>
      <c r="AO44" s="4" t="s">
        <v>6331</v>
      </c>
      <c r="AP44" s="4">
        <v>1925</v>
      </c>
      <c r="AQ44" s="4" t="s">
        <v>6331</v>
      </c>
      <c r="AR44" s="4" t="s">
        <v>6331</v>
      </c>
    </row>
    <row r="45" spans="1:44" ht="15.75" customHeight="1">
      <c r="A45" s="2" t="s">
        <v>589</v>
      </c>
      <c r="B45" s="4">
        <v>1944</v>
      </c>
      <c r="C45" s="7">
        <v>45035</v>
      </c>
      <c r="D45" s="8" t="s">
        <v>34297</v>
      </c>
      <c r="E45" s="9">
        <v>2</v>
      </c>
      <c r="F45" s="11" t="s">
        <v>288</v>
      </c>
      <c r="G45" s="8" t="s">
        <v>74</v>
      </c>
      <c r="H45" s="13" t="s">
        <v>55</v>
      </c>
      <c r="J45" s="4">
        <v>1939</v>
      </c>
      <c r="K45" s="11" t="s">
        <v>674</v>
      </c>
      <c r="L45" s="2" t="s">
        <v>74</v>
      </c>
      <c r="M45" s="129">
        <v>3</v>
      </c>
      <c r="Q45" s="11" t="s">
        <v>604</v>
      </c>
      <c r="R45" s="2" t="s">
        <v>34298</v>
      </c>
      <c r="S45" s="129">
        <v>2</v>
      </c>
      <c r="U45"/>
      <c r="V45"/>
      <c r="W45"/>
      <c r="X45"/>
      <c r="Y45"/>
      <c r="Z45"/>
      <c r="AA45"/>
      <c r="AB45"/>
      <c r="AC45"/>
      <c r="AD45"/>
      <c r="AE45"/>
      <c r="AF45"/>
      <c r="AG45"/>
      <c r="AH45"/>
      <c r="AL45" s="2" t="s">
        <v>589</v>
      </c>
      <c r="AM45" s="7">
        <v>45029</v>
      </c>
      <c r="AN45" s="8" t="s">
        <v>34292</v>
      </c>
      <c r="AO45" s="4" t="s">
        <v>6331</v>
      </c>
      <c r="AP45" s="4">
        <v>1958</v>
      </c>
      <c r="AQ45" s="4" t="s">
        <v>6331</v>
      </c>
      <c r="AR45" s="4" t="s">
        <v>6331</v>
      </c>
    </row>
    <row r="46" spans="1:44" ht="15.75" customHeight="1">
      <c r="A46" s="2" t="s">
        <v>589</v>
      </c>
      <c r="B46" s="4">
        <v>1952</v>
      </c>
      <c r="C46" s="7">
        <v>45044</v>
      </c>
      <c r="D46" s="8" t="s">
        <v>34299</v>
      </c>
      <c r="E46" s="9">
        <v>4</v>
      </c>
      <c r="F46" s="11" t="s">
        <v>73</v>
      </c>
      <c r="G46" s="2" t="s">
        <v>74</v>
      </c>
      <c r="H46" s="13" t="s">
        <v>55</v>
      </c>
      <c r="J46" s="4">
        <v>1920</v>
      </c>
      <c r="K46" s="11" t="s">
        <v>73</v>
      </c>
      <c r="L46" s="2" t="s">
        <v>74</v>
      </c>
      <c r="M46" s="129">
        <v>3</v>
      </c>
      <c r="Q46" s="11" t="s">
        <v>604</v>
      </c>
      <c r="R46" s="2" t="s">
        <v>2903</v>
      </c>
      <c r="S46" s="129">
        <v>2</v>
      </c>
      <c r="U46"/>
      <c r="V46"/>
      <c r="W46"/>
      <c r="X46"/>
      <c r="Y46"/>
      <c r="Z46"/>
      <c r="AA46"/>
      <c r="AB46"/>
      <c r="AC46"/>
      <c r="AD46"/>
      <c r="AE46"/>
      <c r="AF46"/>
      <c r="AG46"/>
      <c r="AH46"/>
      <c r="AL46" s="2" t="s">
        <v>589</v>
      </c>
      <c r="AM46" s="7">
        <v>45029</v>
      </c>
      <c r="AN46" s="8" t="s">
        <v>34293</v>
      </c>
      <c r="AO46" s="4" t="s">
        <v>6331</v>
      </c>
      <c r="AP46" s="4" t="s">
        <v>6331</v>
      </c>
      <c r="AQ46" s="4" t="s">
        <v>6331</v>
      </c>
      <c r="AR46" s="4">
        <v>1922</v>
      </c>
    </row>
    <row r="47" spans="1:44" ht="15.75" customHeight="1">
      <c r="A47" s="2" t="s">
        <v>589</v>
      </c>
      <c r="B47" s="57">
        <v>1958</v>
      </c>
      <c r="C47" s="679">
        <v>45044</v>
      </c>
      <c r="D47" s="681" t="s">
        <v>34300</v>
      </c>
      <c r="E47" s="709">
        <v>2</v>
      </c>
      <c r="F47" s="710" t="s">
        <v>152</v>
      </c>
      <c r="G47" s="681" t="s">
        <v>22929</v>
      </c>
      <c r="H47" s="682" t="s">
        <v>55</v>
      </c>
      <c r="J47" s="4">
        <v>1917</v>
      </c>
      <c r="K47" s="11" t="s">
        <v>82</v>
      </c>
      <c r="L47" s="2" t="s">
        <v>83</v>
      </c>
      <c r="M47" s="129" t="s">
        <v>30121</v>
      </c>
      <c r="Q47" s="11" t="s">
        <v>2201</v>
      </c>
      <c r="R47" s="2" t="s">
        <v>2202</v>
      </c>
      <c r="S47" s="129">
        <v>2</v>
      </c>
      <c r="U47"/>
      <c r="V47"/>
      <c r="W47"/>
      <c r="X47"/>
      <c r="Y47"/>
      <c r="Z47"/>
      <c r="AA47"/>
      <c r="AB47"/>
      <c r="AC47"/>
      <c r="AD47"/>
      <c r="AE47"/>
      <c r="AF47"/>
      <c r="AG47"/>
      <c r="AH47"/>
      <c r="AL47" s="2" t="s">
        <v>589</v>
      </c>
      <c r="AM47" s="7">
        <v>45029</v>
      </c>
      <c r="AN47" s="8">
        <v>56</v>
      </c>
      <c r="AO47" s="4" t="s">
        <v>6331</v>
      </c>
      <c r="AP47" s="4" t="s">
        <v>6331</v>
      </c>
      <c r="AQ47" s="4">
        <v>1958</v>
      </c>
      <c r="AR47" s="4" t="s">
        <v>6331</v>
      </c>
    </row>
    <row r="48" spans="1:44" ht="15.75" customHeight="1">
      <c r="A48" s="2" t="s">
        <v>589</v>
      </c>
      <c r="B48" s="57">
        <v>1958</v>
      </c>
      <c r="C48" s="679">
        <v>45044</v>
      </c>
      <c r="D48" s="681" t="s">
        <v>34301</v>
      </c>
      <c r="E48" s="709">
        <v>2</v>
      </c>
      <c r="F48" s="710" t="s">
        <v>152</v>
      </c>
      <c r="G48" s="681" t="s">
        <v>34302</v>
      </c>
      <c r="H48" s="682" t="s">
        <v>55</v>
      </c>
      <c r="J48" s="4">
        <v>1858</v>
      </c>
      <c r="K48" s="11" t="s">
        <v>73</v>
      </c>
      <c r="L48" s="2" t="s">
        <v>74</v>
      </c>
      <c r="M48" s="129" t="s">
        <v>30121</v>
      </c>
      <c r="Q48" s="11" t="s">
        <v>185</v>
      </c>
      <c r="R48" s="2" t="s">
        <v>34303</v>
      </c>
      <c r="S48" s="129">
        <v>2</v>
      </c>
      <c r="U48"/>
      <c r="V48"/>
      <c r="W48"/>
      <c r="X48"/>
      <c r="Y48"/>
      <c r="Z48"/>
      <c r="AA48"/>
      <c r="AB48"/>
      <c r="AC48"/>
      <c r="AD48"/>
      <c r="AE48"/>
      <c r="AF48"/>
      <c r="AG48"/>
      <c r="AH48"/>
      <c r="AL48" s="2" t="s">
        <v>589</v>
      </c>
      <c r="AM48" s="7">
        <v>45029</v>
      </c>
      <c r="AN48" s="8" t="s">
        <v>34296</v>
      </c>
      <c r="AO48" s="4" t="s">
        <v>6331</v>
      </c>
      <c r="AP48" s="4">
        <v>1958</v>
      </c>
      <c r="AQ48" s="4" t="s">
        <v>6331</v>
      </c>
      <c r="AR48" s="4" t="s">
        <v>6331</v>
      </c>
    </row>
    <row r="49" spans="1:44" ht="15.75" customHeight="1">
      <c r="A49" s="2" t="s">
        <v>589</v>
      </c>
      <c r="B49" s="4">
        <v>1945</v>
      </c>
      <c r="C49" s="7">
        <v>45048</v>
      </c>
      <c r="D49" s="8" t="s">
        <v>34304</v>
      </c>
      <c r="E49" s="9">
        <v>3</v>
      </c>
      <c r="F49" s="11" t="s">
        <v>674</v>
      </c>
      <c r="G49" s="8" t="s">
        <v>74</v>
      </c>
      <c r="H49" s="13" t="s">
        <v>55</v>
      </c>
      <c r="J49" s="4">
        <v>1839</v>
      </c>
      <c r="K49" s="11" t="s">
        <v>34289</v>
      </c>
      <c r="L49" s="8" t="s">
        <v>74</v>
      </c>
      <c r="M49" s="129">
        <v>3</v>
      </c>
      <c r="Q49" s="11" t="s">
        <v>185</v>
      </c>
      <c r="R49" s="8" t="s">
        <v>186</v>
      </c>
      <c r="S49" s="129">
        <v>2</v>
      </c>
      <c r="U49"/>
      <c r="V49"/>
      <c r="W49"/>
      <c r="X49"/>
      <c r="Y49"/>
      <c r="Z49"/>
      <c r="AA49"/>
      <c r="AB49"/>
      <c r="AC49"/>
      <c r="AD49"/>
      <c r="AE49"/>
      <c r="AF49"/>
      <c r="AG49"/>
      <c r="AH49"/>
      <c r="AL49" s="2" t="s">
        <v>48</v>
      </c>
      <c r="AM49" s="7">
        <v>45029</v>
      </c>
      <c r="AN49" s="8" t="s">
        <v>34305</v>
      </c>
      <c r="AO49" s="4" t="s">
        <v>6331</v>
      </c>
      <c r="AP49" s="4" t="s">
        <v>6331</v>
      </c>
      <c r="AQ49" s="4">
        <v>1953</v>
      </c>
      <c r="AR49" s="4" t="s">
        <v>6331</v>
      </c>
    </row>
    <row r="50" spans="1:44" ht="15.75" customHeight="1">
      <c r="A50" s="2" t="s">
        <v>589</v>
      </c>
      <c r="B50" s="4">
        <v>1958</v>
      </c>
      <c r="C50" s="7">
        <v>45048</v>
      </c>
      <c r="D50" s="8" t="s">
        <v>311</v>
      </c>
      <c r="E50" s="9">
        <v>2</v>
      </c>
      <c r="F50" s="11" t="s">
        <v>152</v>
      </c>
      <c r="G50" s="8" t="s">
        <v>153</v>
      </c>
      <c r="H50" s="13" t="s">
        <v>55</v>
      </c>
      <c r="J50" s="4">
        <v>1568</v>
      </c>
      <c r="K50" s="11" t="s">
        <v>82</v>
      </c>
      <c r="L50" s="2" t="s">
        <v>240</v>
      </c>
      <c r="M50" s="129">
        <v>3</v>
      </c>
      <c r="Q50" s="11" t="s">
        <v>1174</v>
      </c>
      <c r="R50" s="2" t="s">
        <v>53</v>
      </c>
      <c r="S50" s="129">
        <v>2</v>
      </c>
      <c r="U50"/>
      <c r="V50"/>
      <c r="W50"/>
      <c r="X50"/>
      <c r="Y50"/>
      <c r="Z50"/>
      <c r="AA50"/>
      <c r="AB50"/>
      <c r="AC50"/>
      <c r="AD50"/>
      <c r="AE50"/>
      <c r="AF50"/>
      <c r="AG50"/>
      <c r="AH50"/>
      <c r="AL50" s="2" t="s">
        <v>145</v>
      </c>
      <c r="AM50" s="7">
        <v>45030</v>
      </c>
      <c r="AN50" s="8" t="s">
        <v>34306</v>
      </c>
      <c r="AO50" s="4" t="s">
        <v>6331</v>
      </c>
      <c r="AP50" s="4">
        <v>1916</v>
      </c>
      <c r="AQ50" s="4" t="s">
        <v>6331</v>
      </c>
      <c r="AR50" s="4" t="s">
        <v>6331</v>
      </c>
    </row>
    <row r="51" spans="1:44" ht="15.75" customHeight="1">
      <c r="A51" s="2" t="s">
        <v>589</v>
      </c>
      <c r="B51" s="4">
        <v>1860</v>
      </c>
      <c r="C51" s="7">
        <v>45048</v>
      </c>
      <c r="D51" s="8" t="s">
        <v>320</v>
      </c>
      <c r="E51" s="9">
        <v>2</v>
      </c>
      <c r="F51" s="11" t="s">
        <v>152</v>
      </c>
      <c r="G51" s="8" t="s">
        <v>74</v>
      </c>
      <c r="H51" s="13" t="s">
        <v>55</v>
      </c>
      <c r="J51" s="4">
        <v>1500</v>
      </c>
      <c r="K51" s="11" t="s">
        <v>2071</v>
      </c>
      <c r="L51" s="8" t="s">
        <v>2366</v>
      </c>
      <c r="M51" s="129">
        <v>3</v>
      </c>
      <c r="Q51" s="11" t="s">
        <v>288</v>
      </c>
      <c r="R51" s="2" t="s">
        <v>153</v>
      </c>
      <c r="S51" s="129">
        <v>2</v>
      </c>
      <c r="U51"/>
      <c r="V51"/>
      <c r="W51"/>
      <c r="X51"/>
      <c r="Y51"/>
      <c r="Z51"/>
      <c r="AA51"/>
      <c r="AB51"/>
      <c r="AC51"/>
      <c r="AD51"/>
      <c r="AE51"/>
      <c r="AF51"/>
      <c r="AG51"/>
      <c r="AH51"/>
      <c r="AL51" s="2" t="s">
        <v>145</v>
      </c>
      <c r="AM51" s="7">
        <v>45030</v>
      </c>
      <c r="AN51" s="8" t="s">
        <v>34307</v>
      </c>
      <c r="AO51" s="4" t="s">
        <v>6331</v>
      </c>
      <c r="AP51" s="4">
        <v>1916</v>
      </c>
      <c r="AQ51" s="4" t="s">
        <v>6331</v>
      </c>
      <c r="AR51" s="4" t="s">
        <v>6331</v>
      </c>
    </row>
    <row r="52" spans="1:44" ht="15.75" customHeight="1">
      <c r="A52" s="2" t="s">
        <v>589</v>
      </c>
      <c r="B52" s="4">
        <v>1853</v>
      </c>
      <c r="C52" s="7">
        <v>45048</v>
      </c>
      <c r="D52" s="8" t="s">
        <v>324</v>
      </c>
      <c r="E52" s="9">
        <v>4</v>
      </c>
      <c r="F52" s="11" t="s">
        <v>73</v>
      </c>
      <c r="G52" s="2" t="s">
        <v>74</v>
      </c>
      <c r="H52" s="13" t="s">
        <v>55</v>
      </c>
      <c r="J52" s="4">
        <v>1985</v>
      </c>
      <c r="K52" s="11" t="s">
        <v>263</v>
      </c>
      <c r="L52" s="8" t="s">
        <v>53</v>
      </c>
      <c r="M52" s="129">
        <v>2</v>
      </c>
      <c r="Q52" s="11" t="s">
        <v>2040</v>
      </c>
      <c r="R52" s="2" t="s">
        <v>2041</v>
      </c>
      <c r="S52" s="129">
        <v>2</v>
      </c>
      <c r="U52"/>
      <c r="V52"/>
      <c r="W52"/>
      <c r="X52"/>
      <c r="Y52"/>
      <c r="Z52"/>
      <c r="AA52"/>
      <c r="AB52"/>
      <c r="AC52"/>
      <c r="AD52"/>
      <c r="AE52"/>
      <c r="AF52"/>
      <c r="AG52"/>
      <c r="AH52"/>
      <c r="AL52" s="2" t="s">
        <v>145</v>
      </c>
      <c r="AM52" s="7">
        <v>45030</v>
      </c>
      <c r="AN52" s="8" t="s">
        <v>34308</v>
      </c>
      <c r="AO52" s="4" t="s">
        <v>6331</v>
      </c>
      <c r="AP52" s="4" t="s">
        <v>6331</v>
      </c>
      <c r="AQ52" s="4">
        <v>1940</v>
      </c>
      <c r="AR52" s="4" t="s">
        <v>6331</v>
      </c>
    </row>
    <row r="53" spans="1:44" ht="15.75" customHeight="1">
      <c r="A53" s="2" t="s">
        <v>589</v>
      </c>
      <c r="B53" s="4">
        <v>1958</v>
      </c>
      <c r="C53" s="7">
        <v>45048</v>
      </c>
      <c r="D53" s="8" t="s">
        <v>328</v>
      </c>
      <c r="E53" s="9">
        <v>3</v>
      </c>
      <c r="F53" s="11" t="s">
        <v>73</v>
      </c>
      <c r="G53" s="8" t="s">
        <v>74</v>
      </c>
      <c r="H53" s="13" t="s">
        <v>55</v>
      </c>
      <c r="J53" s="4">
        <v>1980</v>
      </c>
      <c r="K53" s="11" t="s">
        <v>185</v>
      </c>
      <c r="L53" s="2" t="s">
        <v>34303</v>
      </c>
      <c r="M53" s="129">
        <v>2</v>
      </c>
      <c r="Q53" s="11" t="s">
        <v>34309</v>
      </c>
      <c r="R53" s="2" t="s">
        <v>121</v>
      </c>
      <c r="S53" s="129">
        <v>2</v>
      </c>
      <c r="U53"/>
      <c r="V53"/>
      <c r="W53"/>
      <c r="X53"/>
      <c r="Y53"/>
      <c r="Z53"/>
      <c r="AA53"/>
      <c r="AB53"/>
      <c r="AC53"/>
      <c r="AD53"/>
      <c r="AE53"/>
      <c r="AF53"/>
      <c r="AG53"/>
      <c r="AH53"/>
      <c r="AL53" s="2" t="s">
        <v>103</v>
      </c>
      <c r="AM53" s="7">
        <v>45030</v>
      </c>
      <c r="AN53" s="8" t="s">
        <v>1539</v>
      </c>
      <c r="AO53" s="4" t="s">
        <v>6331</v>
      </c>
      <c r="AP53" s="4" t="s">
        <v>6331</v>
      </c>
      <c r="AQ53" s="4" t="s">
        <v>6331</v>
      </c>
      <c r="AR53" s="4">
        <v>1815</v>
      </c>
    </row>
    <row r="54" spans="1:44" ht="15.75" customHeight="1">
      <c r="A54" s="2" t="s">
        <v>589</v>
      </c>
      <c r="B54" s="4">
        <v>1958</v>
      </c>
      <c r="C54" s="7">
        <v>45048</v>
      </c>
      <c r="D54" s="8" t="s">
        <v>316</v>
      </c>
      <c r="E54" s="9">
        <v>4</v>
      </c>
      <c r="F54" s="11" t="s">
        <v>177</v>
      </c>
      <c r="G54" s="8" t="s">
        <v>30649</v>
      </c>
      <c r="H54" s="13" t="s">
        <v>55</v>
      </c>
      <c r="J54" s="4">
        <v>1980</v>
      </c>
      <c r="K54" s="11" t="s">
        <v>1174</v>
      </c>
      <c r="L54" s="2" t="s">
        <v>53</v>
      </c>
      <c r="M54" s="129">
        <v>2</v>
      </c>
      <c r="Q54" s="11" t="s">
        <v>2071</v>
      </c>
      <c r="R54" s="8" t="s">
        <v>1287</v>
      </c>
      <c r="S54" s="129">
        <v>2</v>
      </c>
      <c r="U54"/>
      <c r="V54"/>
      <c r="W54"/>
      <c r="X54"/>
      <c r="Y54"/>
      <c r="Z54"/>
      <c r="AA54"/>
      <c r="AB54"/>
      <c r="AC54"/>
      <c r="AD54"/>
      <c r="AE54"/>
      <c r="AF54"/>
      <c r="AG54"/>
      <c r="AH54"/>
      <c r="AL54" s="2" t="s">
        <v>48</v>
      </c>
      <c r="AM54" s="7">
        <v>45030</v>
      </c>
      <c r="AN54" s="8" t="s">
        <v>34310</v>
      </c>
      <c r="AO54" s="4" t="s">
        <v>6331</v>
      </c>
      <c r="AP54" s="4">
        <v>1960</v>
      </c>
      <c r="AQ54" s="4" t="s">
        <v>6331</v>
      </c>
      <c r="AR54" s="4" t="s">
        <v>6331</v>
      </c>
    </row>
    <row r="55" spans="1:44" ht="15.75" customHeight="1">
      <c r="A55" s="2" t="s">
        <v>589</v>
      </c>
      <c r="B55" s="4">
        <v>1958</v>
      </c>
      <c r="C55" s="7">
        <v>45049</v>
      </c>
      <c r="D55" s="8" t="s">
        <v>305</v>
      </c>
      <c r="E55" s="9">
        <v>1</v>
      </c>
      <c r="F55" s="11" t="s">
        <v>288</v>
      </c>
      <c r="G55" s="8" t="s">
        <v>74</v>
      </c>
      <c r="H55" s="13" t="s">
        <v>55</v>
      </c>
      <c r="J55" s="4">
        <v>1979</v>
      </c>
      <c r="K55" s="11" t="s">
        <v>181</v>
      </c>
      <c r="L55" s="2" t="s">
        <v>186</v>
      </c>
      <c r="M55" s="129">
        <v>2</v>
      </c>
      <c r="Q55" s="11" t="s">
        <v>34311</v>
      </c>
      <c r="R55" s="8" t="s">
        <v>1287</v>
      </c>
      <c r="S55" s="129">
        <v>1</v>
      </c>
      <c r="U55"/>
      <c r="V55"/>
      <c r="W55"/>
      <c r="X55"/>
      <c r="Y55"/>
      <c r="Z55"/>
      <c r="AA55"/>
      <c r="AB55"/>
      <c r="AC55"/>
      <c r="AD55"/>
      <c r="AE55"/>
      <c r="AF55"/>
      <c r="AG55"/>
      <c r="AH55"/>
      <c r="AL55" s="2" t="s">
        <v>48</v>
      </c>
      <c r="AM55" s="7">
        <v>45030</v>
      </c>
      <c r="AN55" s="8" t="s">
        <v>34312</v>
      </c>
      <c r="AO55" s="4" t="s">
        <v>6331</v>
      </c>
      <c r="AP55" s="4">
        <v>1960</v>
      </c>
      <c r="AQ55" s="4" t="s">
        <v>6331</v>
      </c>
      <c r="AR55" s="4" t="s">
        <v>6331</v>
      </c>
    </row>
    <row r="56" spans="1:44" ht="15.75" customHeight="1">
      <c r="A56" s="2" t="s">
        <v>589</v>
      </c>
      <c r="B56" s="4">
        <v>1958</v>
      </c>
      <c r="C56" s="7">
        <v>45050</v>
      </c>
      <c r="D56" s="8" t="s">
        <v>335</v>
      </c>
      <c r="E56" s="9">
        <v>3</v>
      </c>
      <c r="F56" s="11" t="s">
        <v>288</v>
      </c>
      <c r="G56" s="8" t="s">
        <v>74</v>
      </c>
      <c r="H56" s="13" t="s">
        <v>55</v>
      </c>
      <c r="J56" s="4">
        <v>1958</v>
      </c>
      <c r="K56" s="11" t="s">
        <v>288</v>
      </c>
      <c r="L56" s="2" t="s">
        <v>153</v>
      </c>
      <c r="M56" s="129">
        <v>2</v>
      </c>
      <c r="Q56" s="11" t="s">
        <v>2515</v>
      </c>
      <c r="R56" s="8" t="s">
        <v>2516</v>
      </c>
      <c r="S56" s="129">
        <v>1</v>
      </c>
      <c r="U56"/>
      <c r="V56"/>
      <c r="W56"/>
      <c r="X56"/>
      <c r="Y56"/>
      <c r="Z56"/>
      <c r="AA56"/>
      <c r="AB56"/>
      <c r="AC56"/>
      <c r="AD56"/>
      <c r="AE56"/>
      <c r="AF56"/>
      <c r="AG56"/>
      <c r="AH56"/>
      <c r="AL56" s="2" t="s">
        <v>145</v>
      </c>
      <c r="AM56" s="7">
        <v>45033</v>
      </c>
      <c r="AN56" s="8" t="s">
        <v>1553</v>
      </c>
      <c r="AO56" s="4">
        <v>1917</v>
      </c>
      <c r="AP56" s="4" t="s">
        <v>6331</v>
      </c>
      <c r="AQ56" s="4" t="s">
        <v>6331</v>
      </c>
      <c r="AR56" s="4" t="s">
        <v>6331</v>
      </c>
    </row>
    <row r="57" spans="1:44" ht="15.75" customHeight="1">
      <c r="A57" s="2" t="s">
        <v>589</v>
      </c>
      <c r="B57" s="4">
        <v>1943</v>
      </c>
      <c r="C57" s="7">
        <v>45050</v>
      </c>
      <c r="D57" s="8" t="s">
        <v>339</v>
      </c>
      <c r="E57" s="9">
        <v>3</v>
      </c>
      <c r="F57" s="11" t="s">
        <v>674</v>
      </c>
      <c r="G57" s="2" t="s">
        <v>74</v>
      </c>
      <c r="H57" s="13" t="s">
        <v>55</v>
      </c>
      <c r="J57" s="4">
        <v>1957</v>
      </c>
      <c r="K57" s="11" t="s">
        <v>177</v>
      </c>
      <c r="L57" s="8" t="s">
        <v>74</v>
      </c>
      <c r="M57" s="129">
        <v>2</v>
      </c>
      <c r="Q57" s="11" t="s">
        <v>2193</v>
      </c>
      <c r="R57" s="8" t="s">
        <v>2194</v>
      </c>
      <c r="S57" s="129">
        <v>1</v>
      </c>
      <c r="U57"/>
      <c r="V57"/>
      <c r="W57"/>
      <c r="X57"/>
      <c r="Y57"/>
      <c r="Z57"/>
      <c r="AA57"/>
      <c r="AB57"/>
      <c r="AC57"/>
      <c r="AD57"/>
      <c r="AE57"/>
      <c r="AF57"/>
      <c r="AG57"/>
      <c r="AH57"/>
      <c r="AL57" s="2" t="s">
        <v>145</v>
      </c>
      <c r="AM57" s="7">
        <v>45033</v>
      </c>
      <c r="AN57" s="8" t="s">
        <v>30177</v>
      </c>
      <c r="AO57" s="4" t="s">
        <v>6331</v>
      </c>
      <c r="AP57" s="4" t="s">
        <v>6331</v>
      </c>
      <c r="AQ57" s="4">
        <v>1979</v>
      </c>
      <c r="AR57" s="4" t="s">
        <v>6331</v>
      </c>
    </row>
    <row r="58" spans="1:44" ht="15.75" customHeight="1">
      <c r="A58" s="2" t="s">
        <v>589</v>
      </c>
      <c r="B58" s="4">
        <v>1852</v>
      </c>
      <c r="C58" s="7">
        <v>45050</v>
      </c>
      <c r="D58" s="8">
        <v>6</v>
      </c>
      <c r="E58" s="9">
        <v>2</v>
      </c>
      <c r="F58" s="11" t="s">
        <v>73</v>
      </c>
      <c r="G58" s="8" t="s">
        <v>74</v>
      </c>
      <c r="H58" s="13" t="s">
        <v>55</v>
      </c>
      <c r="J58" s="4">
        <v>1953</v>
      </c>
      <c r="K58" s="11" t="s">
        <v>263</v>
      </c>
      <c r="L58" s="8" t="s">
        <v>53</v>
      </c>
      <c r="M58" s="129">
        <v>2</v>
      </c>
      <c r="Q58" s="11" t="s">
        <v>30543</v>
      </c>
      <c r="R58" s="2" t="s">
        <v>652</v>
      </c>
      <c r="S58" s="129">
        <v>1</v>
      </c>
      <c r="U58"/>
      <c r="V58"/>
      <c r="W58"/>
      <c r="X58"/>
      <c r="Y58"/>
      <c r="Z58"/>
      <c r="AA58"/>
      <c r="AB58"/>
      <c r="AC58"/>
      <c r="AD58"/>
      <c r="AE58"/>
      <c r="AF58"/>
      <c r="AG58"/>
      <c r="AH58"/>
      <c r="AL58" s="2" t="s">
        <v>589</v>
      </c>
      <c r="AM58" s="7">
        <v>45034</v>
      </c>
      <c r="AN58" s="8" t="s">
        <v>34313</v>
      </c>
      <c r="AO58" s="4" t="s">
        <v>6331</v>
      </c>
      <c r="AP58" s="4" t="s">
        <v>6331</v>
      </c>
      <c r="AQ58" s="4" t="s">
        <v>6331</v>
      </c>
      <c r="AR58" s="4">
        <v>1939</v>
      </c>
    </row>
    <row r="59" spans="1:44" ht="15.75" customHeight="1">
      <c r="A59" s="2" t="s">
        <v>589</v>
      </c>
      <c r="B59" s="4">
        <v>1939</v>
      </c>
      <c r="C59" s="7">
        <v>45050</v>
      </c>
      <c r="D59" s="8" t="s">
        <v>346</v>
      </c>
      <c r="E59" s="9">
        <v>2</v>
      </c>
      <c r="F59" s="11" t="s">
        <v>674</v>
      </c>
      <c r="G59" s="8" t="s">
        <v>74</v>
      </c>
      <c r="H59" s="13" t="s">
        <v>55</v>
      </c>
      <c r="J59" s="4">
        <v>1953</v>
      </c>
      <c r="K59" s="11" t="s">
        <v>177</v>
      </c>
      <c r="L59" s="2" t="s">
        <v>74</v>
      </c>
      <c r="M59" s="129">
        <v>2</v>
      </c>
      <c r="Q59" s="11" t="s">
        <v>2193</v>
      </c>
      <c r="R59" s="8" t="s">
        <v>2436</v>
      </c>
      <c r="S59" s="129">
        <v>1</v>
      </c>
      <c r="U59"/>
      <c r="V59"/>
      <c r="W59"/>
      <c r="X59"/>
      <c r="Y59"/>
      <c r="Z59"/>
      <c r="AA59"/>
      <c r="AB59"/>
      <c r="AC59"/>
      <c r="AD59"/>
      <c r="AE59"/>
      <c r="AF59"/>
      <c r="AG59"/>
      <c r="AH59"/>
      <c r="AL59" s="2" t="s">
        <v>589</v>
      </c>
      <c r="AM59" s="7">
        <v>45034</v>
      </c>
      <c r="AN59" s="8">
        <v>95</v>
      </c>
      <c r="AO59" s="4" t="s">
        <v>6331</v>
      </c>
      <c r="AP59" s="4">
        <v>1849</v>
      </c>
      <c r="AQ59" s="4" t="s">
        <v>6331</v>
      </c>
      <c r="AR59" s="4" t="s">
        <v>6331</v>
      </c>
    </row>
    <row r="60" spans="1:44" ht="15.75" customHeight="1">
      <c r="A60" s="2" t="s">
        <v>589</v>
      </c>
      <c r="B60" s="4">
        <v>1958</v>
      </c>
      <c r="C60" s="7">
        <v>45050</v>
      </c>
      <c r="D60" s="8" t="s">
        <v>350</v>
      </c>
      <c r="E60" s="9">
        <v>2</v>
      </c>
      <c r="F60" s="11" t="s">
        <v>152</v>
      </c>
      <c r="G60" s="2" t="s">
        <v>34284</v>
      </c>
      <c r="H60" s="13" t="s">
        <v>55</v>
      </c>
      <c r="J60" s="23">
        <v>1951</v>
      </c>
      <c r="K60" s="30" t="s">
        <v>177</v>
      </c>
      <c r="L60" s="32" t="s">
        <v>74</v>
      </c>
      <c r="M60" s="129">
        <v>2</v>
      </c>
      <c r="Q60" s="30" t="s">
        <v>34314</v>
      </c>
      <c r="R60" s="32" t="s">
        <v>31291</v>
      </c>
      <c r="S60" s="129">
        <v>1</v>
      </c>
      <c r="U60"/>
      <c r="V60"/>
      <c r="W60"/>
      <c r="X60"/>
      <c r="Y60"/>
      <c r="Z60"/>
      <c r="AA60"/>
      <c r="AB60"/>
      <c r="AC60"/>
      <c r="AD60"/>
      <c r="AE60"/>
      <c r="AF60"/>
      <c r="AG60"/>
      <c r="AH60"/>
      <c r="AL60" s="2" t="s">
        <v>589</v>
      </c>
      <c r="AM60" s="7">
        <v>45034</v>
      </c>
      <c r="AN60" s="8" t="s">
        <v>1571</v>
      </c>
      <c r="AO60" s="4" t="s">
        <v>6331</v>
      </c>
      <c r="AP60" s="4" t="s">
        <v>6331</v>
      </c>
      <c r="AQ60" s="4">
        <v>1958</v>
      </c>
      <c r="AR60" s="4" t="s">
        <v>6331</v>
      </c>
    </row>
    <row r="61" spans="1:44" ht="15.75" customHeight="1">
      <c r="A61" s="2" t="s">
        <v>589</v>
      </c>
      <c r="B61" s="4">
        <v>1958</v>
      </c>
      <c r="C61" s="7">
        <v>45050</v>
      </c>
      <c r="D61" s="8" t="s">
        <v>374</v>
      </c>
      <c r="E61" s="9">
        <v>4</v>
      </c>
      <c r="F61" s="11" t="s">
        <v>177</v>
      </c>
      <c r="G61" s="2" t="s">
        <v>74</v>
      </c>
      <c r="H61" s="13" t="s">
        <v>55</v>
      </c>
      <c r="J61" s="4">
        <v>1950</v>
      </c>
      <c r="K61" s="11" t="s">
        <v>2193</v>
      </c>
      <c r="L61" s="8" t="s">
        <v>2458</v>
      </c>
      <c r="M61" s="129">
        <v>2</v>
      </c>
      <c r="Q61" s="11" t="s">
        <v>1474</v>
      </c>
      <c r="R61" s="8" t="s">
        <v>1107</v>
      </c>
      <c r="S61" s="129">
        <v>1</v>
      </c>
      <c r="U61"/>
      <c r="V61"/>
      <c r="W61"/>
      <c r="X61"/>
      <c r="Y61"/>
      <c r="Z61"/>
      <c r="AA61"/>
      <c r="AB61"/>
      <c r="AC61"/>
      <c r="AD61"/>
      <c r="AE61"/>
      <c r="AF61"/>
      <c r="AG61"/>
      <c r="AH61"/>
      <c r="AL61" s="2" t="s">
        <v>589</v>
      </c>
      <c r="AM61" s="7">
        <v>45035</v>
      </c>
      <c r="AN61" s="8" t="s">
        <v>34297</v>
      </c>
      <c r="AO61" s="4" t="s">
        <v>6331</v>
      </c>
      <c r="AP61" s="4">
        <v>1944</v>
      </c>
      <c r="AQ61" s="4" t="s">
        <v>6331</v>
      </c>
      <c r="AR61" s="4" t="s">
        <v>6331</v>
      </c>
    </row>
    <row r="62" spans="1:44" ht="15.75" customHeight="1">
      <c r="A62" s="2" t="s">
        <v>589</v>
      </c>
      <c r="B62" s="4">
        <v>1873</v>
      </c>
      <c r="C62" s="7">
        <v>45062</v>
      </c>
      <c r="D62" s="8" t="s">
        <v>1873</v>
      </c>
      <c r="E62" s="9">
        <v>3</v>
      </c>
      <c r="F62" s="11" t="s">
        <v>73</v>
      </c>
      <c r="G62" s="2" t="s">
        <v>74</v>
      </c>
      <c r="H62" s="13" t="s">
        <v>55</v>
      </c>
      <c r="J62" s="4">
        <v>1948</v>
      </c>
      <c r="K62" s="11" t="s">
        <v>73</v>
      </c>
      <c r="L62" s="2" t="s">
        <v>74</v>
      </c>
      <c r="M62" s="129">
        <v>2</v>
      </c>
      <c r="Q62" s="11" t="s">
        <v>1474</v>
      </c>
      <c r="R62" s="62" t="s">
        <v>28831</v>
      </c>
      <c r="S62" s="129">
        <v>1</v>
      </c>
      <c r="U62"/>
      <c r="V62"/>
      <c r="W62"/>
      <c r="X62"/>
      <c r="Y62"/>
      <c r="Z62"/>
      <c r="AA62"/>
      <c r="AB62"/>
      <c r="AC62"/>
      <c r="AD62"/>
      <c r="AE62"/>
      <c r="AF62"/>
      <c r="AG62"/>
      <c r="AH62"/>
      <c r="AL62" s="2" t="s">
        <v>68</v>
      </c>
      <c r="AM62" s="7">
        <v>45035</v>
      </c>
      <c r="AN62" s="8" t="s">
        <v>31216</v>
      </c>
      <c r="AO62" s="4" t="s">
        <v>6331</v>
      </c>
      <c r="AP62" s="4">
        <v>1925</v>
      </c>
      <c r="AQ62" s="4" t="s">
        <v>6331</v>
      </c>
      <c r="AR62" s="4" t="s">
        <v>6331</v>
      </c>
    </row>
    <row r="63" spans="1:44" ht="15.75" customHeight="1">
      <c r="A63" s="2" t="s">
        <v>589</v>
      </c>
      <c r="B63" s="4">
        <v>1920</v>
      </c>
      <c r="C63" s="7">
        <v>45062</v>
      </c>
      <c r="D63" s="8" t="s">
        <v>432</v>
      </c>
      <c r="E63" s="9">
        <v>2</v>
      </c>
      <c r="F63" s="11" t="s">
        <v>73</v>
      </c>
      <c r="G63" s="2" t="s">
        <v>74</v>
      </c>
      <c r="H63" s="13" t="s">
        <v>55</v>
      </c>
      <c r="J63" s="4">
        <v>1942</v>
      </c>
      <c r="K63" s="11" t="s">
        <v>73</v>
      </c>
      <c r="L63" s="2" t="s">
        <v>74</v>
      </c>
      <c r="M63" s="129">
        <v>2</v>
      </c>
      <c r="Q63" s="11" t="s">
        <v>1474</v>
      </c>
      <c r="R63" s="8" t="s">
        <v>34315</v>
      </c>
      <c r="S63" s="129">
        <v>1</v>
      </c>
      <c r="U63"/>
      <c r="V63"/>
      <c r="W63"/>
      <c r="X63"/>
      <c r="Y63"/>
      <c r="Z63"/>
      <c r="AA63"/>
      <c r="AB63"/>
      <c r="AC63"/>
      <c r="AD63"/>
      <c r="AE63"/>
      <c r="AF63"/>
      <c r="AG63"/>
      <c r="AH63"/>
      <c r="AL63" s="2" t="s">
        <v>78</v>
      </c>
      <c r="AM63" s="7">
        <v>45035</v>
      </c>
      <c r="AN63" s="8" t="s">
        <v>34316</v>
      </c>
      <c r="AO63" s="4" t="s">
        <v>6331</v>
      </c>
      <c r="AP63" s="4" t="s">
        <v>6331</v>
      </c>
      <c r="AQ63" s="4">
        <v>1941</v>
      </c>
      <c r="AR63" s="4" t="s">
        <v>6331</v>
      </c>
    </row>
    <row r="64" spans="1:44" ht="15.75" customHeight="1">
      <c r="A64" s="2" t="s">
        <v>589</v>
      </c>
      <c r="B64" s="4">
        <v>1861</v>
      </c>
      <c r="C64" s="7">
        <v>45062</v>
      </c>
      <c r="D64" s="8" t="s">
        <v>1883</v>
      </c>
      <c r="E64" s="9">
        <v>4</v>
      </c>
      <c r="F64" s="11" t="s">
        <v>73</v>
      </c>
      <c r="G64" s="8" t="s">
        <v>74</v>
      </c>
      <c r="H64" s="13" t="s">
        <v>55</v>
      </c>
      <c r="J64" s="4">
        <v>1939</v>
      </c>
      <c r="K64" s="11" t="s">
        <v>288</v>
      </c>
      <c r="L64" s="2" t="s">
        <v>74</v>
      </c>
      <c r="M64" s="129">
        <v>2</v>
      </c>
      <c r="Q64" s="11" t="s">
        <v>34317</v>
      </c>
      <c r="R64" s="8" t="s">
        <v>34318</v>
      </c>
      <c r="S64" s="129">
        <v>1</v>
      </c>
      <c r="U64"/>
      <c r="V64"/>
      <c r="W64"/>
      <c r="X64"/>
      <c r="Y64"/>
      <c r="Z64"/>
      <c r="AA64"/>
      <c r="AB64"/>
      <c r="AC64"/>
      <c r="AD64"/>
      <c r="AE64"/>
      <c r="AF64"/>
      <c r="AG64"/>
      <c r="AH64"/>
      <c r="AL64" s="2" t="s">
        <v>145</v>
      </c>
      <c r="AM64" s="7">
        <v>45035</v>
      </c>
      <c r="AN64" s="8" t="s">
        <v>34319</v>
      </c>
      <c r="AO64" s="4" t="s">
        <v>6331</v>
      </c>
      <c r="AP64" s="4">
        <v>1958</v>
      </c>
      <c r="AQ64" s="4" t="s">
        <v>6331</v>
      </c>
      <c r="AR64" s="4" t="s">
        <v>6331</v>
      </c>
    </row>
    <row r="65" spans="1:44" ht="15.75" customHeight="1">
      <c r="A65" s="2" t="s">
        <v>589</v>
      </c>
      <c r="B65" s="4">
        <v>1958</v>
      </c>
      <c r="C65" s="7">
        <v>45062</v>
      </c>
      <c r="D65" s="8" t="s">
        <v>436</v>
      </c>
      <c r="E65" s="9">
        <v>3</v>
      </c>
      <c r="F65" s="11" t="s">
        <v>674</v>
      </c>
      <c r="G65" s="8" t="s">
        <v>74</v>
      </c>
      <c r="H65" s="13" t="s">
        <v>55</v>
      </c>
      <c r="J65" s="4">
        <v>1925</v>
      </c>
      <c r="K65" s="11" t="s">
        <v>62</v>
      </c>
      <c r="L65" s="2" t="s">
        <v>660</v>
      </c>
      <c r="M65" s="129">
        <v>2</v>
      </c>
      <c r="Q65" s="11" t="s">
        <v>306</v>
      </c>
      <c r="R65" s="2" t="s">
        <v>121</v>
      </c>
      <c r="S65" s="129">
        <v>1</v>
      </c>
      <c r="U65"/>
      <c r="V65"/>
      <c r="W65"/>
      <c r="X65"/>
      <c r="Y65"/>
      <c r="Z65"/>
      <c r="AA65"/>
      <c r="AB65"/>
      <c r="AC65"/>
      <c r="AD65"/>
      <c r="AE65"/>
      <c r="AF65"/>
      <c r="AG65"/>
      <c r="AH65"/>
      <c r="AL65" s="2" t="s">
        <v>59</v>
      </c>
      <c r="AM65" s="7">
        <v>45036</v>
      </c>
      <c r="AN65" s="8">
        <v>160</v>
      </c>
      <c r="AO65" s="4" t="s">
        <v>6331</v>
      </c>
      <c r="AP65" s="4" t="s">
        <v>6331</v>
      </c>
      <c r="AQ65" s="4" t="s">
        <v>6331</v>
      </c>
      <c r="AR65" s="4">
        <v>1925</v>
      </c>
    </row>
    <row r="66" spans="1:44" ht="15.75" customHeight="1">
      <c r="A66" s="2" t="s">
        <v>589</v>
      </c>
      <c r="B66" s="4">
        <v>1958</v>
      </c>
      <c r="C66" s="7">
        <v>45062</v>
      </c>
      <c r="D66" s="8" t="s">
        <v>442</v>
      </c>
      <c r="E66" s="9">
        <v>4</v>
      </c>
      <c r="F66" s="11" t="s">
        <v>152</v>
      </c>
      <c r="G66" s="8" t="s">
        <v>153</v>
      </c>
      <c r="H66" s="13" t="s">
        <v>55</v>
      </c>
      <c r="J66" s="4">
        <v>1925</v>
      </c>
      <c r="K66" s="11" t="s">
        <v>604</v>
      </c>
      <c r="L66" s="2" t="s">
        <v>824</v>
      </c>
      <c r="M66" s="129">
        <v>2</v>
      </c>
      <c r="Q66" s="11" t="s">
        <v>2387</v>
      </c>
      <c r="R66" s="8" t="s">
        <v>2388</v>
      </c>
      <c r="S66" s="129">
        <v>1</v>
      </c>
      <c r="U66"/>
      <c r="V66"/>
      <c r="W66"/>
      <c r="X66"/>
      <c r="Y66"/>
      <c r="Z66"/>
      <c r="AA66"/>
      <c r="AB66"/>
      <c r="AC66"/>
      <c r="AD66"/>
      <c r="AE66"/>
      <c r="AF66"/>
      <c r="AG66"/>
      <c r="AH66"/>
      <c r="AL66" s="2" t="s">
        <v>59</v>
      </c>
      <c r="AM66" s="7">
        <v>45036</v>
      </c>
      <c r="AN66" s="8" t="s">
        <v>31218</v>
      </c>
      <c r="AO66" s="4" t="s">
        <v>6331</v>
      </c>
      <c r="AP66" s="4" t="s">
        <v>6331</v>
      </c>
      <c r="AQ66" s="4">
        <v>1925</v>
      </c>
      <c r="AR66" s="4" t="s">
        <v>6331</v>
      </c>
    </row>
    <row r="67" spans="1:44" ht="15.75" customHeight="1">
      <c r="A67" s="2" t="s">
        <v>589</v>
      </c>
      <c r="B67" s="4">
        <v>1944</v>
      </c>
      <c r="C67" s="7">
        <v>45072</v>
      </c>
      <c r="D67" s="8" t="s">
        <v>492</v>
      </c>
      <c r="E67" s="9">
        <v>2</v>
      </c>
      <c r="F67" s="11" t="s">
        <v>152</v>
      </c>
      <c r="G67" s="8" t="s">
        <v>34284</v>
      </c>
      <c r="H67" s="13" t="s">
        <v>55</v>
      </c>
      <c r="J67" s="4">
        <v>1925</v>
      </c>
      <c r="K67" s="11" t="s">
        <v>604</v>
      </c>
      <c r="L67" s="2" t="s">
        <v>2903</v>
      </c>
      <c r="M67" s="129">
        <v>2</v>
      </c>
      <c r="Q67" s="710" t="s">
        <v>2785</v>
      </c>
      <c r="R67" s="681" t="s">
        <v>2202</v>
      </c>
      <c r="S67" s="129">
        <v>1</v>
      </c>
      <c r="U67"/>
      <c r="V67"/>
      <c r="W67"/>
      <c r="X67"/>
      <c r="Y67"/>
      <c r="Z67"/>
      <c r="AA67"/>
      <c r="AB67"/>
      <c r="AC67"/>
      <c r="AD67"/>
      <c r="AE67"/>
      <c r="AF67"/>
      <c r="AG67"/>
      <c r="AH67"/>
      <c r="AL67" s="2" t="s">
        <v>103</v>
      </c>
      <c r="AM67" s="7">
        <v>45036</v>
      </c>
      <c r="AN67" s="8" t="s">
        <v>111</v>
      </c>
      <c r="AO67" s="4" t="s">
        <v>6331</v>
      </c>
      <c r="AP67" s="4">
        <v>1568</v>
      </c>
      <c r="AQ67" s="4" t="s">
        <v>6331</v>
      </c>
      <c r="AR67" s="4" t="s">
        <v>6331</v>
      </c>
    </row>
    <row r="68" spans="1:44" ht="15.75" customHeight="1">
      <c r="A68" s="2" t="s">
        <v>589</v>
      </c>
      <c r="B68" s="4">
        <v>1855</v>
      </c>
      <c r="C68" s="7">
        <v>45072</v>
      </c>
      <c r="D68" s="8" t="s">
        <v>504</v>
      </c>
      <c r="E68" s="9">
        <v>3</v>
      </c>
      <c r="F68" s="11" t="s">
        <v>73</v>
      </c>
      <c r="G68" s="8" t="s">
        <v>74</v>
      </c>
      <c r="H68" s="13" t="s">
        <v>55</v>
      </c>
      <c r="J68" s="4">
        <v>1914</v>
      </c>
      <c r="K68" s="11" t="s">
        <v>73</v>
      </c>
      <c r="L68" s="2" t="s">
        <v>74</v>
      </c>
      <c r="M68" s="129">
        <v>2</v>
      </c>
      <c r="Q68" s="11" t="s">
        <v>34320</v>
      </c>
      <c r="R68" s="8" t="s">
        <v>34284</v>
      </c>
      <c r="S68" s="129">
        <v>1</v>
      </c>
      <c r="U68"/>
      <c r="V68"/>
      <c r="W68"/>
      <c r="X68"/>
      <c r="Y68"/>
      <c r="Z68"/>
      <c r="AA68"/>
      <c r="AB68"/>
      <c r="AC68"/>
      <c r="AD68"/>
      <c r="AE68"/>
      <c r="AF68"/>
      <c r="AG68"/>
      <c r="AH68"/>
      <c r="AL68" s="2" t="s">
        <v>103</v>
      </c>
      <c r="AM68" s="7">
        <v>45036</v>
      </c>
      <c r="AN68" s="8" t="s">
        <v>71</v>
      </c>
      <c r="AO68" s="4" t="s">
        <v>6331</v>
      </c>
      <c r="AP68" s="4" t="s">
        <v>6331</v>
      </c>
      <c r="AQ68" s="4">
        <v>1960</v>
      </c>
      <c r="AR68" s="4" t="s">
        <v>6331</v>
      </c>
    </row>
    <row r="69" spans="1:44" ht="15.75" customHeight="1">
      <c r="A69" s="2" t="s">
        <v>589</v>
      </c>
      <c r="B69" s="4">
        <v>1942</v>
      </c>
      <c r="C69" s="7">
        <v>45072</v>
      </c>
      <c r="D69" s="8">
        <v>88</v>
      </c>
      <c r="E69" s="9">
        <v>4</v>
      </c>
      <c r="F69" s="11" t="s">
        <v>73</v>
      </c>
      <c r="G69" s="2" t="s">
        <v>74</v>
      </c>
      <c r="H69" s="13" t="s">
        <v>55</v>
      </c>
      <c r="J69" s="4">
        <v>1861</v>
      </c>
      <c r="K69" s="11" t="s">
        <v>73</v>
      </c>
      <c r="L69" s="8" t="s">
        <v>74</v>
      </c>
      <c r="M69" s="129">
        <v>2</v>
      </c>
      <c r="Q69" s="11" t="s">
        <v>34321</v>
      </c>
      <c r="R69" s="8" t="s">
        <v>34322</v>
      </c>
      <c r="S69" s="129">
        <v>1</v>
      </c>
      <c r="U69"/>
      <c r="V69"/>
      <c r="W69"/>
      <c r="X69"/>
      <c r="Y69"/>
      <c r="Z69"/>
      <c r="AA69"/>
      <c r="AB69"/>
      <c r="AC69"/>
      <c r="AD69"/>
      <c r="AE69"/>
      <c r="AF69"/>
      <c r="AG69"/>
      <c r="AH69"/>
      <c r="AL69" s="2" t="s">
        <v>402</v>
      </c>
      <c r="AM69" s="7">
        <v>45037</v>
      </c>
      <c r="AN69" s="8">
        <v>55</v>
      </c>
      <c r="AO69" s="4" t="s">
        <v>6331</v>
      </c>
      <c r="AP69" s="4" t="s">
        <v>6331</v>
      </c>
      <c r="AQ69" s="4" t="s">
        <v>6331</v>
      </c>
      <c r="AR69" s="4">
        <v>1916</v>
      </c>
    </row>
    <row r="70" spans="1:44" ht="15.75" customHeight="1">
      <c r="A70" s="2" t="s">
        <v>589</v>
      </c>
      <c r="B70" s="4">
        <v>1860</v>
      </c>
      <c r="C70" s="7">
        <v>45072</v>
      </c>
      <c r="D70" s="8" t="s">
        <v>544</v>
      </c>
      <c r="E70" s="9">
        <v>2</v>
      </c>
      <c r="F70" s="11" t="s">
        <v>152</v>
      </c>
      <c r="G70" s="8" t="s">
        <v>74</v>
      </c>
      <c r="H70" s="13" t="s">
        <v>55</v>
      </c>
      <c r="J70" s="4">
        <v>1860</v>
      </c>
      <c r="K70" s="11" t="s">
        <v>152</v>
      </c>
      <c r="L70" s="8" t="s">
        <v>74</v>
      </c>
      <c r="M70" s="129">
        <v>2</v>
      </c>
      <c r="Q70" s="30" t="s">
        <v>34323</v>
      </c>
      <c r="R70" s="32" t="s">
        <v>34324</v>
      </c>
      <c r="S70" s="129">
        <v>1</v>
      </c>
      <c r="U70"/>
      <c r="V70"/>
      <c r="W70"/>
      <c r="X70"/>
      <c r="Y70"/>
      <c r="Z70"/>
      <c r="AA70"/>
      <c r="AB70"/>
      <c r="AC70"/>
      <c r="AD70"/>
      <c r="AE70"/>
      <c r="AF70"/>
      <c r="AG70"/>
      <c r="AH70"/>
      <c r="AL70" s="2" t="s">
        <v>402</v>
      </c>
      <c r="AM70" s="7">
        <v>45037</v>
      </c>
      <c r="AN70" s="8" t="s">
        <v>1609</v>
      </c>
      <c r="AO70" s="4" t="s">
        <v>6331</v>
      </c>
      <c r="AP70" s="4" t="s">
        <v>6331</v>
      </c>
      <c r="AQ70" s="4" t="s">
        <v>6331</v>
      </c>
      <c r="AR70" s="4">
        <v>1916</v>
      </c>
    </row>
    <row r="71" spans="1:44" ht="15.75" customHeight="1">
      <c r="A71" s="2" t="s">
        <v>589</v>
      </c>
      <c r="B71" s="4">
        <v>1958</v>
      </c>
      <c r="C71" s="7">
        <v>45072</v>
      </c>
      <c r="D71" s="8">
        <v>8</v>
      </c>
      <c r="E71" s="9">
        <v>2</v>
      </c>
      <c r="F71" s="11" t="s">
        <v>73</v>
      </c>
      <c r="G71" s="2" t="s">
        <v>74</v>
      </c>
      <c r="H71" s="13" t="s">
        <v>55</v>
      </c>
      <c r="J71" s="4">
        <v>1853</v>
      </c>
      <c r="K71" s="11" t="s">
        <v>73</v>
      </c>
      <c r="L71" s="2" t="s">
        <v>74</v>
      </c>
      <c r="M71" s="129">
        <v>2</v>
      </c>
      <c r="Q71" s="30" t="s">
        <v>34325</v>
      </c>
      <c r="R71" s="32" t="s">
        <v>34326</v>
      </c>
      <c r="S71" s="129">
        <v>1</v>
      </c>
      <c r="U71"/>
      <c r="V71"/>
      <c r="W71"/>
      <c r="X71"/>
      <c r="Y71"/>
      <c r="Z71"/>
      <c r="AA71"/>
      <c r="AB71"/>
      <c r="AC71"/>
      <c r="AD71"/>
      <c r="AE71"/>
      <c r="AF71"/>
      <c r="AG71"/>
      <c r="AH71"/>
      <c r="AL71" s="2" t="s">
        <v>145</v>
      </c>
      <c r="AM71" s="7">
        <v>45037</v>
      </c>
      <c r="AN71" s="8" t="s">
        <v>34327</v>
      </c>
      <c r="AO71" s="4" t="s">
        <v>6331</v>
      </c>
      <c r="AP71" s="4" t="s">
        <v>6331</v>
      </c>
      <c r="AQ71" s="4">
        <v>1960</v>
      </c>
      <c r="AR71" s="4" t="s">
        <v>6331</v>
      </c>
    </row>
    <row r="72" spans="1:44" ht="15.75" customHeight="1">
      <c r="A72" s="2" t="s">
        <v>589</v>
      </c>
      <c r="B72" s="4">
        <v>1919</v>
      </c>
      <c r="C72" s="7">
        <v>45072</v>
      </c>
      <c r="D72" s="8" t="s">
        <v>548</v>
      </c>
      <c r="E72" s="9">
        <v>3</v>
      </c>
      <c r="F72" s="11" t="s">
        <v>674</v>
      </c>
      <c r="G72" s="2" t="s">
        <v>74</v>
      </c>
      <c r="H72" s="13" t="s">
        <v>55</v>
      </c>
      <c r="J72" s="4">
        <v>1842</v>
      </c>
      <c r="K72" s="11" t="s">
        <v>73</v>
      </c>
      <c r="L72" s="8" t="s">
        <v>74</v>
      </c>
      <c r="M72" s="129">
        <v>2</v>
      </c>
      <c r="Q72" s="11" t="s">
        <v>34328</v>
      </c>
      <c r="R72" s="8" t="s">
        <v>34329</v>
      </c>
      <c r="S72" s="129">
        <v>1</v>
      </c>
      <c r="U72"/>
      <c r="V72"/>
      <c r="W72"/>
      <c r="X72"/>
      <c r="Y72"/>
      <c r="Z72"/>
      <c r="AA72"/>
      <c r="AB72"/>
      <c r="AC72"/>
      <c r="AD72"/>
      <c r="AE72"/>
      <c r="AF72"/>
      <c r="AG72"/>
      <c r="AH72"/>
      <c r="AL72" s="2" t="s">
        <v>145</v>
      </c>
      <c r="AM72" s="7">
        <v>45037</v>
      </c>
      <c r="AN72" s="8" t="s">
        <v>34330</v>
      </c>
      <c r="AO72" s="4" t="s">
        <v>6331</v>
      </c>
      <c r="AP72" s="4">
        <v>1917</v>
      </c>
      <c r="AQ72" s="4" t="s">
        <v>6331</v>
      </c>
      <c r="AR72" s="4" t="s">
        <v>6331</v>
      </c>
    </row>
    <row r="73" spans="1:44" ht="15.75" customHeight="1">
      <c r="A73" s="2" t="s">
        <v>589</v>
      </c>
      <c r="B73" s="4">
        <v>1858</v>
      </c>
      <c r="C73" s="7">
        <v>45082</v>
      </c>
      <c r="D73" s="8" t="s">
        <v>667</v>
      </c>
      <c r="E73" s="9">
        <v>2</v>
      </c>
      <c r="F73" s="11" t="s">
        <v>73</v>
      </c>
      <c r="G73" s="2" t="s">
        <v>74</v>
      </c>
      <c r="H73" s="13" t="s">
        <v>55</v>
      </c>
      <c r="J73" s="4">
        <v>1578</v>
      </c>
      <c r="K73" s="11" t="s">
        <v>2201</v>
      </c>
      <c r="L73" s="2" t="s">
        <v>2202</v>
      </c>
      <c r="M73" s="129">
        <v>2</v>
      </c>
      <c r="Q73" s="11" t="s">
        <v>34331</v>
      </c>
      <c r="R73" s="2" t="s">
        <v>34332</v>
      </c>
      <c r="S73" s="129">
        <v>1</v>
      </c>
      <c r="U73"/>
      <c r="V73"/>
      <c r="W73"/>
      <c r="X73"/>
      <c r="Y73"/>
      <c r="Z73"/>
      <c r="AA73"/>
      <c r="AB73"/>
      <c r="AC73"/>
      <c r="AD73"/>
      <c r="AE73"/>
      <c r="AF73"/>
      <c r="AG73"/>
      <c r="AH73"/>
      <c r="AL73" s="2" t="s">
        <v>145</v>
      </c>
      <c r="AM73" s="7">
        <v>45037</v>
      </c>
      <c r="AN73" s="8" t="s">
        <v>34333</v>
      </c>
      <c r="AO73" s="4" t="s">
        <v>6331</v>
      </c>
      <c r="AP73" s="4">
        <v>1917</v>
      </c>
      <c r="AQ73" s="4" t="s">
        <v>6331</v>
      </c>
      <c r="AR73" s="4" t="s">
        <v>6331</v>
      </c>
    </row>
    <row r="74" spans="1:44" ht="15.75" customHeight="1">
      <c r="A74" s="2" t="s">
        <v>589</v>
      </c>
      <c r="B74" s="4">
        <v>1938</v>
      </c>
      <c r="C74" s="7">
        <v>45082</v>
      </c>
      <c r="D74" s="8">
        <v>48</v>
      </c>
      <c r="E74" s="9">
        <v>2</v>
      </c>
      <c r="F74" s="11" t="s">
        <v>674</v>
      </c>
      <c r="G74" s="2" t="s">
        <v>74</v>
      </c>
      <c r="H74" s="13" t="s">
        <v>55</v>
      </c>
      <c r="J74" s="4">
        <v>1566</v>
      </c>
      <c r="K74" s="11" t="s">
        <v>2040</v>
      </c>
      <c r="L74" s="2" t="s">
        <v>2041</v>
      </c>
      <c r="M74" s="129">
        <v>2</v>
      </c>
      <c r="Q74" s="11" t="s">
        <v>177</v>
      </c>
      <c r="R74" s="8" t="s">
        <v>34334</v>
      </c>
      <c r="S74" s="129">
        <v>1</v>
      </c>
      <c r="U74"/>
      <c r="V74"/>
      <c r="W74"/>
      <c r="X74"/>
      <c r="Y74"/>
      <c r="Z74"/>
      <c r="AA74"/>
      <c r="AB74"/>
      <c r="AC74"/>
      <c r="AD74"/>
      <c r="AE74"/>
      <c r="AF74"/>
      <c r="AG74"/>
      <c r="AH74"/>
      <c r="AL74" s="2" t="s">
        <v>145</v>
      </c>
      <c r="AM74" s="7">
        <v>45037</v>
      </c>
      <c r="AN74" s="8" t="s">
        <v>34335</v>
      </c>
      <c r="AO74" s="4" t="s">
        <v>6331</v>
      </c>
      <c r="AP74" s="4">
        <v>1917</v>
      </c>
      <c r="AQ74" s="4" t="s">
        <v>6331</v>
      </c>
      <c r="AR74" s="4" t="s">
        <v>6331</v>
      </c>
    </row>
    <row r="75" spans="1:44" ht="15.75" customHeight="1">
      <c r="A75" s="2" t="s">
        <v>589</v>
      </c>
      <c r="B75" s="4">
        <v>1958</v>
      </c>
      <c r="C75" s="7">
        <v>45085</v>
      </c>
      <c r="D75" s="8" t="s">
        <v>34336</v>
      </c>
      <c r="E75" s="9">
        <v>2</v>
      </c>
      <c r="F75" s="11" t="s">
        <v>73</v>
      </c>
      <c r="G75" s="2" t="s">
        <v>74</v>
      </c>
      <c r="H75" s="13" t="s">
        <v>55</v>
      </c>
      <c r="J75" s="4">
        <v>1512</v>
      </c>
      <c r="K75" s="11" t="s">
        <v>34309</v>
      </c>
      <c r="L75" s="2" t="s">
        <v>121</v>
      </c>
      <c r="M75" s="129">
        <v>2</v>
      </c>
      <c r="Q75" s="11" t="s">
        <v>34337</v>
      </c>
      <c r="R75" s="2" t="s">
        <v>34338</v>
      </c>
      <c r="S75" s="129">
        <v>1</v>
      </c>
      <c r="U75"/>
      <c r="V75"/>
      <c r="W75"/>
      <c r="X75"/>
      <c r="Y75"/>
      <c r="Z75"/>
      <c r="AA75"/>
      <c r="AB75"/>
      <c r="AC75"/>
      <c r="AD75"/>
      <c r="AE75"/>
      <c r="AF75"/>
      <c r="AG75"/>
      <c r="AH75"/>
      <c r="AL75" s="2" t="s">
        <v>145</v>
      </c>
      <c r="AM75" s="7">
        <v>45037</v>
      </c>
      <c r="AN75" s="8" t="s">
        <v>34339</v>
      </c>
      <c r="AO75" s="4" t="s">
        <v>6331</v>
      </c>
      <c r="AP75" s="4" t="s">
        <v>6331</v>
      </c>
      <c r="AQ75" s="4">
        <v>1960</v>
      </c>
      <c r="AR75" s="4" t="s">
        <v>6331</v>
      </c>
    </row>
    <row r="76" spans="1:44" ht="15.75" customHeight="1">
      <c r="A76" s="2" t="s">
        <v>589</v>
      </c>
      <c r="B76" s="4">
        <v>1958</v>
      </c>
      <c r="C76" s="7">
        <v>45085</v>
      </c>
      <c r="D76" s="8" t="s">
        <v>30668</v>
      </c>
      <c r="E76" s="9">
        <v>2</v>
      </c>
      <c r="F76" s="11" t="s">
        <v>73</v>
      </c>
      <c r="G76" s="8" t="s">
        <v>74</v>
      </c>
      <c r="H76" s="13" t="s">
        <v>55</v>
      </c>
      <c r="J76" s="4">
        <v>1500</v>
      </c>
      <c r="K76" s="11" t="s">
        <v>2071</v>
      </c>
      <c r="L76" s="8" t="s">
        <v>1287</v>
      </c>
      <c r="M76" s="129">
        <v>2</v>
      </c>
      <c r="Q76" s="11" t="s">
        <v>415</v>
      </c>
      <c r="R76" s="2" t="s">
        <v>416</v>
      </c>
      <c r="S76" s="129">
        <v>1</v>
      </c>
      <c r="U76"/>
      <c r="V76"/>
      <c r="W76"/>
      <c r="X76"/>
      <c r="Y76"/>
      <c r="Z76"/>
      <c r="AA76"/>
      <c r="AB76"/>
      <c r="AC76"/>
      <c r="AD76"/>
      <c r="AE76"/>
      <c r="AF76"/>
      <c r="AG76"/>
      <c r="AH76"/>
      <c r="AL76" s="2" t="s">
        <v>68</v>
      </c>
      <c r="AM76" s="7">
        <v>45040</v>
      </c>
      <c r="AN76" s="8" t="s">
        <v>94</v>
      </c>
      <c r="AO76" s="4" t="s">
        <v>6331</v>
      </c>
      <c r="AP76" s="4" t="s">
        <v>6331</v>
      </c>
      <c r="AQ76" s="4" t="s">
        <v>6331</v>
      </c>
      <c r="AR76" s="4">
        <v>1960</v>
      </c>
    </row>
    <row r="77" spans="1:44" ht="15.75" customHeight="1">
      <c r="A77" s="2" t="s">
        <v>589</v>
      </c>
      <c r="B77" s="4">
        <v>1866</v>
      </c>
      <c r="C77" s="7">
        <v>45086</v>
      </c>
      <c r="D77" s="8" t="s">
        <v>784</v>
      </c>
      <c r="E77" s="9">
        <v>4</v>
      </c>
      <c r="F77" s="11" t="s">
        <v>73</v>
      </c>
      <c r="G77" s="2" t="s">
        <v>74</v>
      </c>
      <c r="H77" s="13" t="s">
        <v>55</v>
      </c>
      <c r="J77" s="4">
        <v>1985</v>
      </c>
      <c r="K77" s="11" t="s">
        <v>312</v>
      </c>
      <c r="L77" s="8" t="s">
        <v>186</v>
      </c>
      <c r="M77" s="129">
        <v>1</v>
      </c>
      <c r="Q77" s="11" t="s">
        <v>169</v>
      </c>
      <c r="R77" s="2" t="s">
        <v>186</v>
      </c>
      <c r="S77" s="129">
        <v>1</v>
      </c>
      <c r="U77"/>
      <c r="V77"/>
      <c r="W77"/>
      <c r="X77"/>
      <c r="Y77"/>
      <c r="Z77"/>
      <c r="AA77"/>
      <c r="AB77"/>
      <c r="AC77"/>
      <c r="AD77"/>
      <c r="AE77"/>
      <c r="AF77"/>
      <c r="AG77"/>
      <c r="AH77"/>
      <c r="AL77" s="2" t="s">
        <v>402</v>
      </c>
      <c r="AM77" s="7">
        <v>45040</v>
      </c>
      <c r="AN77" s="8" t="s">
        <v>34340</v>
      </c>
      <c r="AO77" s="4" t="s">
        <v>6331</v>
      </c>
      <c r="AP77" s="4">
        <v>1916</v>
      </c>
      <c r="AQ77" s="4" t="s">
        <v>6331</v>
      </c>
      <c r="AR77" s="4" t="s">
        <v>6331</v>
      </c>
    </row>
    <row r="78" spans="1:44" ht="15.75" customHeight="1">
      <c r="A78" s="2" t="s">
        <v>589</v>
      </c>
      <c r="B78" s="4">
        <v>1939</v>
      </c>
      <c r="C78" s="7">
        <v>45097</v>
      </c>
      <c r="D78" s="8" t="s">
        <v>34341</v>
      </c>
      <c r="E78" s="9">
        <v>4</v>
      </c>
      <c r="F78" s="11" t="s">
        <v>674</v>
      </c>
      <c r="G78" s="2" t="s">
        <v>74</v>
      </c>
      <c r="H78" s="13" t="s">
        <v>55</v>
      </c>
      <c r="J78" s="4">
        <v>1985</v>
      </c>
      <c r="K78" s="11" t="s">
        <v>185</v>
      </c>
      <c r="L78" s="8" t="s">
        <v>186</v>
      </c>
      <c r="M78" s="129">
        <v>1</v>
      </c>
      <c r="Q78" s="30" t="s">
        <v>152</v>
      </c>
      <c r="R78" s="32" t="s">
        <v>3015</v>
      </c>
      <c r="S78" s="129">
        <v>1</v>
      </c>
      <c r="U78"/>
      <c r="V78"/>
      <c r="W78"/>
      <c r="X78"/>
      <c r="Y78"/>
      <c r="Z78"/>
      <c r="AA78"/>
      <c r="AB78"/>
      <c r="AC78"/>
      <c r="AD78"/>
      <c r="AE78"/>
      <c r="AF78"/>
      <c r="AG78"/>
      <c r="AH78"/>
      <c r="AL78" s="2" t="s">
        <v>402</v>
      </c>
      <c r="AM78" s="7">
        <v>45040</v>
      </c>
      <c r="AN78" s="8" t="s">
        <v>34342</v>
      </c>
      <c r="AO78" s="4" t="s">
        <v>6331</v>
      </c>
      <c r="AP78" s="4">
        <v>1916</v>
      </c>
      <c r="AQ78" s="4" t="s">
        <v>6331</v>
      </c>
      <c r="AR78" s="4" t="s">
        <v>6331</v>
      </c>
    </row>
    <row r="79" spans="1:44" ht="15.75" customHeight="1">
      <c r="A79" s="2" t="s">
        <v>589</v>
      </c>
      <c r="B79" s="4">
        <v>1846</v>
      </c>
      <c r="C79" s="7">
        <v>45097</v>
      </c>
      <c r="D79" s="8" t="s">
        <v>34343</v>
      </c>
      <c r="E79" s="9">
        <v>3</v>
      </c>
      <c r="F79" s="11" t="s">
        <v>73</v>
      </c>
      <c r="G79" s="8" t="s">
        <v>74</v>
      </c>
      <c r="H79" s="13" t="s">
        <v>55</v>
      </c>
      <c r="J79" s="4">
        <v>1985</v>
      </c>
      <c r="K79" s="11" t="s">
        <v>181</v>
      </c>
      <c r="L79" s="2" t="s">
        <v>186</v>
      </c>
      <c r="M79" s="129">
        <v>1</v>
      </c>
      <c r="Q79" s="11" t="s">
        <v>234</v>
      </c>
      <c r="R79" s="2" t="s">
        <v>1540</v>
      </c>
      <c r="S79" s="129">
        <v>1</v>
      </c>
      <c r="U79"/>
      <c r="V79"/>
      <c r="W79"/>
      <c r="X79"/>
      <c r="Y79"/>
      <c r="Z79"/>
      <c r="AA79"/>
      <c r="AB79"/>
      <c r="AC79"/>
      <c r="AD79"/>
      <c r="AE79"/>
      <c r="AF79"/>
      <c r="AG79"/>
      <c r="AH79"/>
      <c r="AL79" s="2" t="s">
        <v>402</v>
      </c>
      <c r="AM79" s="7">
        <v>45040</v>
      </c>
      <c r="AN79" s="8" t="s">
        <v>34344</v>
      </c>
      <c r="AO79" s="4" t="s">
        <v>6331</v>
      </c>
      <c r="AP79" s="4">
        <v>1916</v>
      </c>
      <c r="AQ79" s="4" t="s">
        <v>6331</v>
      </c>
      <c r="AR79" s="4" t="s">
        <v>6331</v>
      </c>
    </row>
    <row r="80" spans="1:44" ht="15.75" customHeight="1">
      <c r="A80" s="2" t="s">
        <v>589</v>
      </c>
      <c r="B80" s="4">
        <v>1837</v>
      </c>
      <c r="C80" s="7">
        <v>45097</v>
      </c>
      <c r="D80" s="8" t="s">
        <v>34345</v>
      </c>
      <c r="E80" s="9">
        <v>3</v>
      </c>
      <c r="F80" s="11" t="s">
        <v>73</v>
      </c>
      <c r="G80" s="2" t="s">
        <v>74</v>
      </c>
      <c r="H80" s="13" t="s">
        <v>55</v>
      </c>
      <c r="J80" s="4">
        <v>1985</v>
      </c>
      <c r="K80" s="11" t="s">
        <v>169</v>
      </c>
      <c r="L80" s="2" t="s">
        <v>186</v>
      </c>
      <c r="M80" s="129">
        <v>1</v>
      </c>
      <c r="Q80" s="11" t="s">
        <v>234</v>
      </c>
      <c r="R80" s="2" t="s">
        <v>258</v>
      </c>
      <c r="S80" s="129">
        <v>1</v>
      </c>
      <c r="U80"/>
      <c r="V80"/>
      <c r="W80"/>
      <c r="X80"/>
      <c r="Y80"/>
      <c r="Z80"/>
      <c r="AA80"/>
      <c r="AB80"/>
      <c r="AC80"/>
      <c r="AD80"/>
      <c r="AE80"/>
      <c r="AF80"/>
      <c r="AG80"/>
      <c r="AH80"/>
      <c r="AL80" s="2" t="s">
        <v>48</v>
      </c>
      <c r="AM80" s="7">
        <v>45040</v>
      </c>
      <c r="AN80" s="8">
        <v>42</v>
      </c>
      <c r="AO80" s="4" t="s">
        <v>6331</v>
      </c>
      <c r="AP80" s="4" t="s">
        <v>6331</v>
      </c>
      <c r="AQ80" s="4" t="s">
        <v>6331</v>
      </c>
      <c r="AR80" s="4">
        <v>1568</v>
      </c>
    </row>
    <row r="81" spans="1:44" ht="15.75" customHeight="1">
      <c r="A81" s="2" t="s">
        <v>589</v>
      </c>
      <c r="B81" s="4">
        <v>1839</v>
      </c>
      <c r="C81" s="7">
        <v>45097</v>
      </c>
      <c r="D81" s="8" t="s">
        <v>34346</v>
      </c>
      <c r="E81" s="9">
        <v>3</v>
      </c>
      <c r="F81" s="11" t="s">
        <v>73</v>
      </c>
      <c r="G81" s="8" t="s">
        <v>74</v>
      </c>
      <c r="H81" s="13" t="s">
        <v>55</v>
      </c>
      <c r="J81" s="4">
        <v>1984</v>
      </c>
      <c r="K81" s="11" t="s">
        <v>34328</v>
      </c>
      <c r="L81" s="8" t="s">
        <v>30198</v>
      </c>
      <c r="M81" s="129">
        <v>1</v>
      </c>
      <c r="Q81" s="11" t="s">
        <v>234</v>
      </c>
      <c r="R81" s="2" t="s">
        <v>295</v>
      </c>
      <c r="S81" s="129">
        <v>1</v>
      </c>
      <c r="U81"/>
      <c r="V81"/>
      <c r="W81"/>
      <c r="X81"/>
      <c r="Y81"/>
      <c r="Z81"/>
      <c r="AA81"/>
      <c r="AB81"/>
      <c r="AC81"/>
      <c r="AD81"/>
      <c r="AE81"/>
      <c r="AF81"/>
      <c r="AG81"/>
      <c r="AH81"/>
      <c r="AL81" s="2" t="s">
        <v>48</v>
      </c>
      <c r="AM81" s="7">
        <v>45040</v>
      </c>
      <c r="AN81" s="8" t="s">
        <v>89</v>
      </c>
      <c r="AO81" s="4" t="s">
        <v>6331</v>
      </c>
      <c r="AP81" s="4">
        <v>1940</v>
      </c>
      <c r="AQ81" s="4" t="s">
        <v>6331</v>
      </c>
      <c r="AR81" s="4" t="s">
        <v>6331</v>
      </c>
    </row>
    <row r="82" spans="1:44" ht="15.75" customHeight="1">
      <c r="A82" s="2" t="s">
        <v>589</v>
      </c>
      <c r="B82" s="4">
        <v>1939</v>
      </c>
      <c r="C82" s="7">
        <v>45097</v>
      </c>
      <c r="D82" s="8" t="s">
        <v>34347</v>
      </c>
      <c r="E82" s="9">
        <v>2</v>
      </c>
      <c r="F82" s="11" t="s">
        <v>288</v>
      </c>
      <c r="G82" s="2" t="s">
        <v>74</v>
      </c>
      <c r="H82" s="13" t="s">
        <v>55</v>
      </c>
      <c r="J82" s="23">
        <v>1980</v>
      </c>
      <c r="K82" s="30" t="s">
        <v>34325</v>
      </c>
      <c r="L82" s="32" t="s">
        <v>34326</v>
      </c>
      <c r="M82" s="129">
        <v>1</v>
      </c>
      <c r="Q82" s="11" t="s">
        <v>477</v>
      </c>
      <c r="R82" s="2" t="s">
        <v>478</v>
      </c>
      <c r="S82" s="129">
        <v>1</v>
      </c>
      <c r="U82"/>
      <c r="V82"/>
      <c r="W82"/>
      <c r="X82"/>
      <c r="Y82"/>
      <c r="Z82"/>
      <c r="AA82"/>
      <c r="AB82"/>
      <c r="AC82"/>
      <c r="AD82"/>
      <c r="AE82"/>
      <c r="AF82"/>
      <c r="AG82"/>
      <c r="AH82"/>
      <c r="AL82" s="2" t="s">
        <v>48</v>
      </c>
      <c r="AM82" s="7">
        <v>45040</v>
      </c>
      <c r="AN82" s="8" t="s">
        <v>34348</v>
      </c>
      <c r="AO82" s="4" t="s">
        <v>6331</v>
      </c>
      <c r="AP82" s="4" t="s">
        <v>6331</v>
      </c>
      <c r="AQ82" s="4">
        <v>1980</v>
      </c>
      <c r="AR82" s="4" t="s">
        <v>6331</v>
      </c>
    </row>
    <row r="83" spans="1:44" ht="15.75" customHeight="1">
      <c r="A83" s="2" t="s">
        <v>589</v>
      </c>
      <c r="B83" s="4">
        <v>1939</v>
      </c>
      <c r="C83" s="7">
        <v>45097</v>
      </c>
      <c r="D83" s="8" t="s">
        <v>34349</v>
      </c>
      <c r="E83" s="9">
        <v>2</v>
      </c>
      <c r="F83" s="11" t="s">
        <v>288</v>
      </c>
      <c r="G83" s="8" t="s">
        <v>74</v>
      </c>
      <c r="H83" s="13" t="s">
        <v>55</v>
      </c>
      <c r="J83" s="4">
        <v>1980</v>
      </c>
      <c r="K83" s="11" t="s">
        <v>34331</v>
      </c>
      <c r="L83" s="2" t="s">
        <v>31132</v>
      </c>
      <c r="M83" s="129">
        <v>1</v>
      </c>
      <c r="Q83" s="11" t="s">
        <v>173</v>
      </c>
      <c r="R83" s="2" t="s">
        <v>74</v>
      </c>
      <c r="S83" s="129">
        <v>1</v>
      </c>
      <c r="U83"/>
      <c r="V83"/>
      <c r="W83"/>
      <c r="X83"/>
      <c r="Y83"/>
      <c r="Z83"/>
      <c r="AA83"/>
      <c r="AB83"/>
      <c r="AC83"/>
      <c r="AD83"/>
      <c r="AE83"/>
      <c r="AF83"/>
      <c r="AG83"/>
      <c r="AH83"/>
      <c r="AL83" s="2" t="s">
        <v>145</v>
      </c>
      <c r="AM83" s="7">
        <v>45040</v>
      </c>
      <c r="AN83" s="8">
        <v>83</v>
      </c>
      <c r="AO83" s="4" t="s">
        <v>6331</v>
      </c>
      <c r="AP83" s="4" t="s">
        <v>6331</v>
      </c>
      <c r="AQ83" s="4">
        <v>1960</v>
      </c>
      <c r="AR83" s="4" t="s">
        <v>6331</v>
      </c>
    </row>
    <row r="84" spans="1:44" ht="15.75" customHeight="1">
      <c r="A84" s="2" t="s">
        <v>589</v>
      </c>
      <c r="B84" s="4">
        <v>1829</v>
      </c>
      <c r="C84" s="7">
        <v>45097</v>
      </c>
      <c r="D84" s="8" t="s">
        <v>34350</v>
      </c>
      <c r="E84" s="9">
        <v>2</v>
      </c>
      <c r="F84" s="11" t="s">
        <v>73</v>
      </c>
      <c r="G84" s="8" t="s">
        <v>74</v>
      </c>
      <c r="H84" s="13" t="s">
        <v>55</v>
      </c>
      <c r="J84" s="4">
        <v>1980</v>
      </c>
      <c r="K84" s="11" t="s">
        <v>34337</v>
      </c>
      <c r="L84" s="2" t="s">
        <v>34338</v>
      </c>
      <c r="M84" s="129">
        <v>1</v>
      </c>
      <c r="Q84" s="11" t="s">
        <v>34289</v>
      </c>
      <c r="R84" s="2" t="s">
        <v>770</v>
      </c>
      <c r="S84" s="129">
        <v>1</v>
      </c>
      <c r="U84"/>
      <c r="V84"/>
      <c r="W84"/>
      <c r="X84"/>
      <c r="Y84"/>
      <c r="Z84"/>
      <c r="AA84"/>
      <c r="AB84"/>
      <c r="AC84"/>
      <c r="AD84"/>
      <c r="AE84"/>
      <c r="AF84"/>
      <c r="AG84"/>
      <c r="AH84"/>
      <c r="AL84" s="2" t="s">
        <v>68</v>
      </c>
      <c r="AM84" s="7">
        <v>45041</v>
      </c>
      <c r="AN84" s="8" t="s">
        <v>100</v>
      </c>
      <c r="AO84" s="4" t="s">
        <v>6331</v>
      </c>
      <c r="AP84" s="4">
        <v>1960</v>
      </c>
      <c r="AQ84" s="4" t="s">
        <v>6331</v>
      </c>
      <c r="AR84" s="4" t="s">
        <v>6331</v>
      </c>
    </row>
    <row r="85" spans="1:44" ht="15.75" customHeight="1">
      <c r="A85" s="2" t="s">
        <v>589</v>
      </c>
      <c r="B85" s="4">
        <v>1843</v>
      </c>
      <c r="C85" s="7">
        <v>45097</v>
      </c>
      <c r="D85" s="8" t="s">
        <v>34351</v>
      </c>
      <c r="E85" s="9">
        <v>2</v>
      </c>
      <c r="F85" s="11" t="s">
        <v>73</v>
      </c>
      <c r="G85" s="2" t="s">
        <v>74</v>
      </c>
      <c r="H85" s="13" t="s">
        <v>55</v>
      </c>
      <c r="J85" s="4">
        <v>1980</v>
      </c>
      <c r="K85" s="11" t="s">
        <v>415</v>
      </c>
      <c r="L85" s="2" t="s">
        <v>416</v>
      </c>
      <c r="M85" s="129">
        <v>1</v>
      </c>
      <c r="Q85" s="11" t="s">
        <v>960</v>
      </c>
      <c r="R85" s="2" t="s">
        <v>961</v>
      </c>
      <c r="S85" s="129">
        <v>1</v>
      </c>
      <c r="U85"/>
      <c r="V85"/>
      <c r="W85"/>
      <c r="X85"/>
      <c r="Y85"/>
      <c r="Z85"/>
      <c r="AA85"/>
      <c r="AB85"/>
      <c r="AC85"/>
      <c r="AD85"/>
      <c r="AE85"/>
      <c r="AF85"/>
      <c r="AG85"/>
      <c r="AH85"/>
      <c r="AL85" s="2" t="s">
        <v>145</v>
      </c>
      <c r="AM85" s="7">
        <v>45041</v>
      </c>
      <c r="AN85" s="8">
        <v>5</v>
      </c>
      <c r="AO85" s="4" t="s">
        <v>6331</v>
      </c>
      <c r="AP85" s="4" t="s">
        <v>6331</v>
      </c>
      <c r="AQ85" s="4" t="s">
        <v>6331</v>
      </c>
      <c r="AR85" s="4">
        <v>1917</v>
      </c>
    </row>
    <row r="86" spans="1:44" ht="15.75" customHeight="1">
      <c r="A86" s="2" t="s">
        <v>589</v>
      </c>
      <c r="B86" s="4">
        <v>1958</v>
      </c>
      <c r="C86" s="7">
        <v>45105</v>
      </c>
      <c r="D86" s="8" t="s">
        <v>984</v>
      </c>
      <c r="E86" s="9">
        <v>4</v>
      </c>
      <c r="F86" s="11" t="s">
        <v>73</v>
      </c>
      <c r="G86" s="8" t="s">
        <v>74</v>
      </c>
      <c r="H86" s="13" t="s">
        <v>55</v>
      </c>
      <c r="J86" s="4">
        <v>1980</v>
      </c>
      <c r="K86" s="11" t="s">
        <v>960</v>
      </c>
      <c r="L86" s="2" t="s">
        <v>961</v>
      </c>
      <c r="M86" s="129">
        <v>1</v>
      </c>
      <c r="Q86"/>
      <c r="R86"/>
      <c r="S86"/>
      <c r="U86"/>
      <c r="V86"/>
      <c r="W86"/>
      <c r="X86"/>
      <c r="Y86"/>
      <c r="Z86"/>
      <c r="AA86"/>
      <c r="AB86"/>
      <c r="AC86"/>
      <c r="AD86"/>
      <c r="AE86"/>
      <c r="AF86"/>
      <c r="AG86"/>
      <c r="AH86"/>
      <c r="AL86" s="2" t="s">
        <v>402</v>
      </c>
      <c r="AM86" s="7">
        <v>45041</v>
      </c>
      <c r="AN86" s="8" t="s">
        <v>1669</v>
      </c>
      <c r="AO86" s="4" t="s">
        <v>6331</v>
      </c>
      <c r="AP86" s="4" t="s">
        <v>6331</v>
      </c>
      <c r="AQ86" s="4">
        <v>1950</v>
      </c>
      <c r="AR86" s="4" t="s">
        <v>6331</v>
      </c>
    </row>
    <row r="87" spans="1:44" ht="15.75" customHeight="1">
      <c r="A87" s="2" t="s">
        <v>589</v>
      </c>
      <c r="B87" s="4">
        <v>1851</v>
      </c>
      <c r="C87" s="7">
        <v>45106</v>
      </c>
      <c r="D87" s="8" t="s">
        <v>1011</v>
      </c>
      <c r="E87" s="9">
        <v>2</v>
      </c>
      <c r="F87" s="11" t="s">
        <v>73</v>
      </c>
      <c r="G87" s="8" t="s">
        <v>74</v>
      </c>
      <c r="H87" s="13" t="s">
        <v>55</v>
      </c>
      <c r="J87" s="4">
        <v>1958</v>
      </c>
      <c r="K87" s="11" t="s">
        <v>34320</v>
      </c>
      <c r="L87" s="8" t="s">
        <v>29561</v>
      </c>
      <c r="M87" s="129">
        <v>1</v>
      </c>
      <c r="Q87"/>
      <c r="R87"/>
      <c r="S87"/>
      <c r="U87"/>
      <c r="V87"/>
      <c r="W87"/>
      <c r="X87"/>
      <c r="Y87"/>
      <c r="Z87"/>
      <c r="AA87"/>
      <c r="AB87"/>
      <c r="AC87"/>
      <c r="AD87"/>
      <c r="AE87"/>
      <c r="AF87"/>
      <c r="AG87"/>
      <c r="AH87"/>
      <c r="AL87" s="2" t="s">
        <v>78</v>
      </c>
      <c r="AM87" s="7">
        <v>45041</v>
      </c>
      <c r="AN87" s="8">
        <v>67</v>
      </c>
      <c r="AO87" s="4" t="s">
        <v>6331</v>
      </c>
      <c r="AP87" s="4" t="s">
        <v>6331</v>
      </c>
      <c r="AQ87" s="4" t="s">
        <v>6331</v>
      </c>
      <c r="AR87" s="4">
        <v>1916</v>
      </c>
    </row>
    <row r="88" spans="1:44" ht="15.75" customHeight="1">
      <c r="A88" s="2" t="s">
        <v>589</v>
      </c>
      <c r="B88" s="4">
        <v>1958</v>
      </c>
      <c r="C88" s="7">
        <v>45106</v>
      </c>
      <c r="D88" s="8" t="s">
        <v>1015</v>
      </c>
      <c r="E88" s="9">
        <v>2</v>
      </c>
      <c r="F88" s="11" t="s">
        <v>288</v>
      </c>
      <c r="G88" s="2" t="s">
        <v>74</v>
      </c>
      <c r="H88" s="13" t="s">
        <v>55</v>
      </c>
      <c r="J88" s="4">
        <v>1958</v>
      </c>
      <c r="K88" s="11" t="s">
        <v>177</v>
      </c>
      <c r="L88" s="8" t="s">
        <v>34334</v>
      </c>
      <c r="M88" s="129">
        <v>1</v>
      </c>
      <c r="Q88"/>
      <c r="R88"/>
      <c r="S88"/>
      <c r="U88"/>
      <c r="V88"/>
      <c r="W88"/>
      <c r="X88"/>
      <c r="Y88"/>
      <c r="Z88"/>
      <c r="AA88"/>
      <c r="AB88"/>
      <c r="AC88"/>
      <c r="AD88"/>
      <c r="AE88"/>
      <c r="AF88"/>
      <c r="AG88"/>
      <c r="AH88"/>
      <c r="AL88" s="2" t="s">
        <v>103</v>
      </c>
      <c r="AM88" s="7">
        <v>45041</v>
      </c>
      <c r="AN88" s="8" t="s">
        <v>1680</v>
      </c>
      <c r="AO88" s="4" t="s">
        <v>6331</v>
      </c>
      <c r="AP88" s="4" t="s">
        <v>6331</v>
      </c>
      <c r="AQ88" s="4">
        <v>1500</v>
      </c>
      <c r="AR88" s="4" t="s">
        <v>6331</v>
      </c>
    </row>
    <row r="89" spans="1:44" ht="15.75" customHeight="1">
      <c r="A89" s="2" t="s">
        <v>589</v>
      </c>
      <c r="B89" s="4">
        <v>1853</v>
      </c>
      <c r="C89" s="7">
        <v>45112</v>
      </c>
      <c r="D89" s="8">
        <v>81</v>
      </c>
      <c r="E89" s="9">
        <v>3</v>
      </c>
      <c r="F89" s="11" t="s">
        <v>73</v>
      </c>
      <c r="G89" s="2" t="s">
        <v>74</v>
      </c>
      <c r="H89" s="13" t="s">
        <v>55</v>
      </c>
      <c r="J89" s="4">
        <v>1958</v>
      </c>
      <c r="K89" s="11" t="s">
        <v>82</v>
      </c>
      <c r="L89" s="2" t="s">
        <v>83</v>
      </c>
      <c r="M89" s="129">
        <v>1</v>
      </c>
      <c r="Q89"/>
      <c r="R89"/>
      <c r="S89"/>
      <c r="U89"/>
      <c r="V89"/>
      <c r="W89"/>
      <c r="X89"/>
      <c r="Y89"/>
      <c r="Z89"/>
      <c r="AA89"/>
      <c r="AB89"/>
      <c r="AC89"/>
      <c r="AD89"/>
      <c r="AE89"/>
      <c r="AF89"/>
      <c r="AG89"/>
      <c r="AH89"/>
      <c r="AL89" s="2" t="s">
        <v>145</v>
      </c>
      <c r="AM89" s="7">
        <v>45042</v>
      </c>
      <c r="AN89" s="8" t="s">
        <v>1685</v>
      </c>
      <c r="AO89" s="4" t="s">
        <v>6331</v>
      </c>
      <c r="AP89" s="4">
        <v>1940</v>
      </c>
      <c r="AQ89" s="4" t="s">
        <v>6331</v>
      </c>
      <c r="AR89" s="4" t="s">
        <v>6331</v>
      </c>
    </row>
    <row r="90" spans="1:44" ht="15.75" customHeight="1">
      <c r="A90" s="2" t="s">
        <v>589</v>
      </c>
      <c r="B90" s="4">
        <v>1844</v>
      </c>
      <c r="C90" s="7">
        <v>45112</v>
      </c>
      <c r="D90" s="8" t="s">
        <v>1087</v>
      </c>
      <c r="E90" s="9">
        <v>4</v>
      </c>
      <c r="F90" s="11" t="s">
        <v>73</v>
      </c>
      <c r="G90" s="2" t="s">
        <v>74</v>
      </c>
      <c r="H90" s="13" t="s">
        <v>55</v>
      </c>
      <c r="J90" s="4">
        <v>1958</v>
      </c>
      <c r="K90" s="11" t="s">
        <v>674</v>
      </c>
      <c r="L90" s="8" t="s">
        <v>74</v>
      </c>
      <c r="M90" s="129">
        <v>1</v>
      </c>
      <c r="Q90"/>
      <c r="R90"/>
      <c r="S90"/>
      <c r="U90"/>
      <c r="V90"/>
      <c r="W90"/>
      <c r="X90"/>
      <c r="Y90"/>
      <c r="Z90"/>
      <c r="AA90"/>
      <c r="AB90"/>
      <c r="AC90"/>
      <c r="AD90"/>
      <c r="AE90"/>
      <c r="AF90"/>
      <c r="AG90"/>
      <c r="AH90"/>
      <c r="AL90" s="2" t="s">
        <v>145</v>
      </c>
      <c r="AM90" s="7">
        <v>45042</v>
      </c>
      <c r="AN90" s="8" t="s">
        <v>1687</v>
      </c>
      <c r="AO90" s="4" t="s">
        <v>6331</v>
      </c>
      <c r="AP90" s="4" t="s">
        <v>6331</v>
      </c>
      <c r="AQ90" s="4" t="s">
        <v>6331</v>
      </c>
      <c r="AR90" s="4">
        <v>1980</v>
      </c>
    </row>
    <row r="91" spans="1:44" ht="15.75" customHeight="1">
      <c r="A91" s="2" t="s">
        <v>589</v>
      </c>
      <c r="B91" s="4">
        <v>1958</v>
      </c>
      <c r="C91" s="7">
        <v>45112</v>
      </c>
      <c r="D91" s="8" t="s">
        <v>34352</v>
      </c>
      <c r="E91" s="9">
        <v>2</v>
      </c>
      <c r="F91" s="11" t="s">
        <v>288</v>
      </c>
      <c r="G91" s="2" t="s">
        <v>74</v>
      </c>
      <c r="H91" s="13" t="s">
        <v>55</v>
      </c>
      <c r="J91" s="4">
        <v>1955</v>
      </c>
      <c r="K91" s="11" t="s">
        <v>288</v>
      </c>
      <c r="L91" s="2" t="s">
        <v>74</v>
      </c>
      <c r="M91" s="129">
        <v>1</v>
      </c>
      <c r="Q91"/>
      <c r="R91"/>
      <c r="S91"/>
      <c r="U91"/>
      <c r="V91"/>
      <c r="W91"/>
      <c r="X91"/>
      <c r="Y91"/>
      <c r="Z91"/>
      <c r="AA91"/>
      <c r="AB91"/>
      <c r="AC91"/>
      <c r="AD91"/>
      <c r="AE91"/>
      <c r="AF91"/>
      <c r="AG91"/>
      <c r="AH91"/>
      <c r="AL91" s="2" t="s">
        <v>103</v>
      </c>
      <c r="AM91" s="7">
        <v>45042</v>
      </c>
      <c r="AN91" s="8" t="s">
        <v>1690</v>
      </c>
      <c r="AO91" s="4" t="s">
        <v>6331</v>
      </c>
      <c r="AP91" s="4" t="s">
        <v>6331</v>
      </c>
      <c r="AQ91" s="4" t="s">
        <v>6331</v>
      </c>
      <c r="AR91" s="4">
        <v>1500</v>
      </c>
    </row>
    <row r="92" spans="1:44" ht="15.75" customHeight="1">
      <c r="A92" s="2" t="s">
        <v>589</v>
      </c>
      <c r="B92" s="4">
        <v>1941</v>
      </c>
      <c r="C92" s="7">
        <v>45112</v>
      </c>
      <c r="D92" s="8" t="s">
        <v>34353</v>
      </c>
      <c r="E92" s="9">
        <v>2</v>
      </c>
      <c r="F92" s="11" t="s">
        <v>288</v>
      </c>
      <c r="G92" s="8" t="s">
        <v>74</v>
      </c>
      <c r="H92" s="13" t="s">
        <v>55</v>
      </c>
      <c r="J92" s="4">
        <v>1954</v>
      </c>
      <c r="K92" s="11" t="s">
        <v>73</v>
      </c>
      <c r="L92" s="2" t="s">
        <v>74</v>
      </c>
      <c r="M92" s="129">
        <v>1</v>
      </c>
      <c r="Q92"/>
      <c r="R92"/>
      <c r="S92"/>
      <c r="U92"/>
      <c r="V92"/>
      <c r="W92"/>
      <c r="X92"/>
      <c r="Y92"/>
      <c r="Z92"/>
      <c r="AA92"/>
      <c r="AB92"/>
      <c r="AC92"/>
      <c r="AD92"/>
      <c r="AE92"/>
      <c r="AF92"/>
      <c r="AG92"/>
      <c r="AH92"/>
      <c r="AL92" s="2" t="s">
        <v>275</v>
      </c>
      <c r="AM92" s="7">
        <v>45043</v>
      </c>
      <c r="AN92" s="8">
        <v>170</v>
      </c>
      <c r="AO92" s="4" t="s">
        <v>6331</v>
      </c>
      <c r="AP92" s="4">
        <v>1980</v>
      </c>
      <c r="AQ92" s="4" t="s">
        <v>6331</v>
      </c>
      <c r="AR92" s="4" t="s">
        <v>6331</v>
      </c>
    </row>
    <row r="93" spans="1:44" ht="15.75" customHeight="1">
      <c r="A93" s="2" t="s">
        <v>589</v>
      </c>
      <c r="B93" s="4">
        <v>1958</v>
      </c>
      <c r="C93" s="7">
        <v>45118</v>
      </c>
      <c r="D93" s="8" t="s">
        <v>1161</v>
      </c>
      <c r="E93" s="9">
        <v>2</v>
      </c>
      <c r="F93" s="11" t="s">
        <v>288</v>
      </c>
      <c r="G93" s="8" t="s">
        <v>74</v>
      </c>
      <c r="H93" s="13" t="s">
        <v>55</v>
      </c>
      <c r="J93" s="4">
        <v>1953</v>
      </c>
      <c r="K93" s="11" t="s">
        <v>34321</v>
      </c>
      <c r="L93" s="8" t="s">
        <v>34322</v>
      </c>
      <c r="M93" s="129">
        <v>1</v>
      </c>
      <c r="Q93"/>
      <c r="R93"/>
      <c r="S93"/>
      <c r="U93"/>
      <c r="V93"/>
      <c r="W93"/>
      <c r="X93"/>
      <c r="Y93"/>
      <c r="Z93"/>
      <c r="AA93"/>
      <c r="AB93"/>
      <c r="AC93"/>
      <c r="AD93"/>
      <c r="AE93"/>
      <c r="AF93"/>
      <c r="AG93"/>
      <c r="AH93"/>
      <c r="AL93" s="2" t="s">
        <v>145</v>
      </c>
      <c r="AM93" s="7">
        <v>45043</v>
      </c>
      <c r="AN93" s="8" t="s">
        <v>1692</v>
      </c>
      <c r="AO93" s="4" t="s">
        <v>6331</v>
      </c>
      <c r="AP93" s="4" t="s">
        <v>6331</v>
      </c>
      <c r="AQ93" s="4" t="s">
        <v>6331</v>
      </c>
      <c r="AR93" s="4">
        <v>1980</v>
      </c>
    </row>
    <row r="94" spans="1:44" ht="15.75" customHeight="1">
      <c r="A94" s="2" t="s">
        <v>589</v>
      </c>
      <c r="B94" s="4">
        <v>1839</v>
      </c>
      <c r="C94" s="7">
        <v>45124</v>
      </c>
      <c r="D94" s="8">
        <v>121</v>
      </c>
      <c r="E94" s="9">
        <v>4</v>
      </c>
      <c r="F94" s="11" t="s">
        <v>73</v>
      </c>
      <c r="G94" s="8" t="s">
        <v>74</v>
      </c>
      <c r="H94" s="13" t="s">
        <v>55</v>
      </c>
      <c r="J94" s="23">
        <v>1953</v>
      </c>
      <c r="K94" s="30" t="s">
        <v>34323</v>
      </c>
      <c r="L94" s="32" t="s">
        <v>6936</v>
      </c>
      <c r="M94" s="129">
        <v>1</v>
      </c>
      <c r="Q94"/>
      <c r="R94"/>
      <c r="S94"/>
      <c r="U94"/>
      <c r="V94"/>
      <c r="W94"/>
      <c r="X94"/>
      <c r="Y94"/>
      <c r="Z94"/>
      <c r="AA94"/>
      <c r="AB94"/>
      <c r="AC94"/>
      <c r="AD94"/>
      <c r="AE94"/>
      <c r="AF94"/>
      <c r="AG94"/>
      <c r="AH94"/>
      <c r="AL94" s="2" t="s">
        <v>145</v>
      </c>
      <c r="AM94" s="7">
        <v>45043</v>
      </c>
      <c r="AN94" s="8" t="s">
        <v>34354</v>
      </c>
      <c r="AO94" s="4" t="s">
        <v>6331</v>
      </c>
      <c r="AP94" s="4" t="s">
        <v>6331</v>
      </c>
      <c r="AQ94" s="4">
        <v>1916</v>
      </c>
      <c r="AR94" s="4" t="s">
        <v>6331</v>
      </c>
    </row>
    <row r="95" spans="1:44" ht="15.75" customHeight="1">
      <c r="A95" s="2" t="s">
        <v>589</v>
      </c>
      <c r="B95" s="4">
        <v>1858</v>
      </c>
      <c r="C95" s="7">
        <v>45168</v>
      </c>
      <c r="D95" s="8" t="s">
        <v>34355</v>
      </c>
      <c r="E95" s="9">
        <v>2</v>
      </c>
      <c r="F95" s="11" t="s">
        <v>73</v>
      </c>
      <c r="G95" s="8" t="s">
        <v>74</v>
      </c>
      <c r="H95" s="13" t="s">
        <v>55</v>
      </c>
      <c r="J95" s="4">
        <v>1952</v>
      </c>
      <c r="K95" s="11" t="s">
        <v>73</v>
      </c>
      <c r="L95" s="2" t="s">
        <v>74</v>
      </c>
      <c r="M95" s="129">
        <v>1</v>
      </c>
      <c r="Q95"/>
      <c r="R95"/>
      <c r="S95"/>
      <c r="U95"/>
      <c r="V95"/>
      <c r="W95"/>
      <c r="X95"/>
      <c r="Y95"/>
      <c r="Z95"/>
      <c r="AA95"/>
      <c r="AB95"/>
      <c r="AC95"/>
      <c r="AD95"/>
      <c r="AE95"/>
      <c r="AF95"/>
      <c r="AG95"/>
      <c r="AH95"/>
      <c r="AL95" s="2" t="s">
        <v>145</v>
      </c>
      <c r="AM95" s="7">
        <v>45043</v>
      </c>
      <c r="AN95" s="8" t="s">
        <v>34356</v>
      </c>
      <c r="AO95" s="4" t="s">
        <v>6331</v>
      </c>
      <c r="AP95" s="4" t="s">
        <v>6331</v>
      </c>
      <c r="AQ95" s="4">
        <v>1916</v>
      </c>
      <c r="AR95" s="4" t="s">
        <v>6331</v>
      </c>
    </row>
    <row r="96" spans="1:44" ht="15.75" customHeight="1">
      <c r="A96" s="2" t="s">
        <v>589</v>
      </c>
      <c r="B96" s="4">
        <v>1861</v>
      </c>
      <c r="C96" s="7">
        <v>45168</v>
      </c>
      <c r="D96" s="8" t="s">
        <v>34357</v>
      </c>
      <c r="E96" s="9">
        <v>2</v>
      </c>
      <c r="F96" s="11" t="s">
        <v>73</v>
      </c>
      <c r="G96" s="2" t="s">
        <v>74</v>
      </c>
      <c r="H96" s="13" t="s">
        <v>55</v>
      </c>
      <c r="J96" s="23">
        <v>1951</v>
      </c>
      <c r="K96" s="30" t="s">
        <v>34314</v>
      </c>
      <c r="L96" s="32" t="s">
        <v>34358</v>
      </c>
      <c r="M96" s="129">
        <v>1</v>
      </c>
      <c r="Q96"/>
      <c r="R96"/>
      <c r="S96"/>
      <c r="U96"/>
      <c r="V96"/>
      <c r="W96"/>
      <c r="X96"/>
      <c r="Y96"/>
      <c r="Z96"/>
      <c r="AA96"/>
      <c r="AB96"/>
      <c r="AC96"/>
      <c r="AD96"/>
      <c r="AE96"/>
      <c r="AF96"/>
      <c r="AG96"/>
      <c r="AH96"/>
      <c r="AL96" s="2" t="s">
        <v>145</v>
      </c>
      <c r="AM96" s="7">
        <v>45043</v>
      </c>
      <c r="AN96" s="8" t="s">
        <v>34359</v>
      </c>
      <c r="AO96" s="4" t="s">
        <v>6331</v>
      </c>
      <c r="AP96" s="4" t="s">
        <v>6331</v>
      </c>
      <c r="AQ96" s="4">
        <v>1916</v>
      </c>
      <c r="AR96" s="4" t="s">
        <v>6331</v>
      </c>
    </row>
    <row r="97" spans="1:44" ht="15.75" customHeight="1">
      <c r="A97" s="21" t="s">
        <v>589</v>
      </c>
      <c r="B97" s="23">
        <v>1834</v>
      </c>
      <c r="C97" s="26">
        <v>45168</v>
      </c>
      <c r="D97" s="32" t="s">
        <v>71</v>
      </c>
      <c r="E97" s="28">
        <v>3</v>
      </c>
      <c r="F97" s="30" t="s">
        <v>73</v>
      </c>
      <c r="G97" s="21" t="s">
        <v>74</v>
      </c>
      <c r="H97" s="34" t="s">
        <v>55</v>
      </c>
      <c r="J97" s="4">
        <v>1950</v>
      </c>
      <c r="K97" s="11" t="s">
        <v>2515</v>
      </c>
      <c r="L97" s="8" t="s">
        <v>2516</v>
      </c>
      <c r="M97" s="129">
        <v>1</v>
      </c>
      <c r="Q97"/>
      <c r="R97"/>
      <c r="S97"/>
      <c r="U97"/>
      <c r="V97"/>
      <c r="W97"/>
      <c r="X97"/>
      <c r="Y97"/>
      <c r="Z97"/>
      <c r="AA97"/>
      <c r="AB97"/>
      <c r="AC97"/>
      <c r="AD97"/>
      <c r="AE97"/>
      <c r="AF97"/>
      <c r="AG97"/>
      <c r="AH97"/>
      <c r="AL97" s="2" t="s">
        <v>271</v>
      </c>
      <c r="AM97" s="7">
        <v>45044</v>
      </c>
      <c r="AN97" s="8">
        <v>52</v>
      </c>
      <c r="AO97" s="4" t="s">
        <v>6331</v>
      </c>
      <c r="AP97" s="4">
        <v>1958</v>
      </c>
      <c r="AQ97" s="4" t="s">
        <v>6331</v>
      </c>
      <c r="AR97" s="4" t="s">
        <v>6331</v>
      </c>
    </row>
    <row r="98" spans="1:44" ht="15.75" customHeight="1">
      <c r="A98" s="21" t="s">
        <v>589</v>
      </c>
      <c r="B98" s="23">
        <v>1870</v>
      </c>
      <c r="C98" s="26">
        <v>45168</v>
      </c>
      <c r="D98" s="32">
        <v>42</v>
      </c>
      <c r="E98" s="28">
        <v>4</v>
      </c>
      <c r="F98" s="30" t="s">
        <v>73</v>
      </c>
      <c r="G98" s="32" t="s">
        <v>74</v>
      </c>
      <c r="H98" s="34" t="s">
        <v>55</v>
      </c>
      <c r="J98" s="4">
        <v>1950</v>
      </c>
      <c r="K98" s="11" t="s">
        <v>2193</v>
      </c>
      <c r="L98" s="8" t="s">
        <v>2194</v>
      </c>
      <c r="M98" s="129">
        <v>1</v>
      </c>
      <c r="Q98"/>
      <c r="R98"/>
      <c r="S98"/>
      <c r="U98"/>
      <c r="V98"/>
      <c r="W98"/>
      <c r="X98"/>
      <c r="Y98"/>
      <c r="Z98"/>
      <c r="AA98"/>
      <c r="AB98"/>
      <c r="AC98"/>
      <c r="AD98"/>
      <c r="AE98"/>
      <c r="AF98"/>
      <c r="AG98"/>
      <c r="AH98"/>
      <c r="AL98" s="2" t="s">
        <v>402</v>
      </c>
      <c r="AM98" s="7">
        <v>45044</v>
      </c>
      <c r="AN98" s="8" t="s">
        <v>30073</v>
      </c>
      <c r="AO98" s="4" t="s">
        <v>6331</v>
      </c>
      <c r="AP98" s="4" t="s">
        <v>6331</v>
      </c>
      <c r="AQ98" s="4">
        <v>1916</v>
      </c>
      <c r="AR98" s="4" t="s">
        <v>6331</v>
      </c>
    </row>
    <row r="99" spans="1:44" ht="15.75" customHeight="1">
      <c r="A99" s="21" t="s">
        <v>589</v>
      </c>
      <c r="B99" s="23">
        <v>1958</v>
      </c>
      <c r="C99" s="26">
        <v>45168</v>
      </c>
      <c r="D99" s="32" t="s">
        <v>34360</v>
      </c>
      <c r="E99" s="28">
        <v>3</v>
      </c>
      <c r="F99" s="30" t="s">
        <v>288</v>
      </c>
      <c r="G99" s="32" t="s">
        <v>74</v>
      </c>
      <c r="H99" s="34" t="s">
        <v>55</v>
      </c>
      <c r="J99" s="4">
        <v>1950</v>
      </c>
      <c r="K99" s="11" t="s">
        <v>34361</v>
      </c>
      <c r="L99" s="2" t="s">
        <v>652</v>
      </c>
      <c r="M99" s="129">
        <v>1</v>
      </c>
      <c r="Q99"/>
      <c r="R99"/>
      <c r="S99"/>
      <c r="U99"/>
      <c r="V99"/>
      <c r="W99"/>
      <c r="X99"/>
      <c r="Y99"/>
      <c r="Z99"/>
      <c r="AA99"/>
      <c r="AB99"/>
      <c r="AC99"/>
      <c r="AD99"/>
      <c r="AE99"/>
      <c r="AF99"/>
      <c r="AG99"/>
      <c r="AH99"/>
      <c r="AL99" s="2" t="s">
        <v>78</v>
      </c>
      <c r="AM99" s="7">
        <v>45044</v>
      </c>
      <c r="AN99" s="8" t="s">
        <v>34362</v>
      </c>
      <c r="AO99" s="4" t="s">
        <v>6331</v>
      </c>
      <c r="AP99" s="4" t="s">
        <v>6331</v>
      </c>
      <c r="AQ99" s="4">
        <v>1916</v>
      </c>
      <c r="AR99" s="4" t="s">
        <v>6331</v>
      </c>
    </row>
    <row r="100" spans="1:44" ht="15.75" customHeight="1">
      <c r="A100" s="21" t="s">
        <v>589</v>
      </c>
      <c r="B100" s="23">
        <v>1949</v>
      </c>
      <c r="C100" s="26">
        <v>45188</v>
      </c>
      <c r="D100" s="32">
        <v>72</v>
      </c>
      <c r="E100" s="28">
        <v>2</v>
      </c>
      <c r="F100" s="30" t="s">
        <v>30132</v>
      </c>
      <c r="G100" s="21" t="s">
        <v>34363</v>
      </c>
      <c r="H100" s="13" t="s">
        <v>55</v>
      </c>
      <c r="J100" s="4">
        <v>1950</v>
      </c>
      <c r="K100" s="11" t="s">
        <v>2193</v>
      </c>
      <c r="L100" s="8" t="s">
        <v>2436</v>
      </c>
      <c r="M100" s="129">
        <v>1</v>
      </c>
      <c r="Q100"/>
      <c r="R100"/>
      <c r="S100"/>
      <c r="U100"/>
      <c r="V100"/>
      <c r="W100"/>
      <c r="X100"/>
      <c r="Y100"/>
      <c r="Z100"/>
      <c r="AA100"/>
      <c r="AB100"/>
      <c r="AC100"/>
      <c r="AD100"/>
      <c r="AE100"/>
      <c r="AF100"/>
      <c r="AG100"/>
      <c r="AH100"/>
      <c r="AL100" s="2" t="s">
        <v>78</v>
      </c>
      <c r="AM100" s="7">
        <v>45044</v>
      </c>
      <c r="AN100" s="8" t="s">
        <v>34364</v>
      </c>
      <c r="AO100" s="4" t="s">
        <v>6331</v>
      </c>
      <c r="AP100" s="4" t="s">
        <v>6331</v>
      </c>
      <c r="AQ100" s="4" t="s">
        <v>6331</v>
      </c>
      <c r="AR100" s="4">
        <v>1916</v>
      </c>
    </row>
    <row r="101" spans="1:44" ht="15.75" customHeight="1">
      <c r="A101" s="21" t="s">
        <v>589</v>
      </c>
      <c r="B101" s="23">
        <v>1858</v>
      </c>
      <c r="C101" s="26">
        <v>45188</v>
      </c>
      <c r="D101" s="32" t="s">
        <v>464</v>
      </c>
      <c r="E101" s="28">
        <v>4</v>
      </c>
      <c r="F101" s="30" t="s">
        <v>34289</v>
      </c>
      <c r="G101" s="21" t="s">
        <v>34363</v>
      </c>
      <c r="H101" s="13" t="s">
        <v>55</v>
      </c>
      <c r="J101" s="4">
        <v>1949</v>
      </c>
      <c r="K101" s="11" t="s">
        <v>177</v>
      </c>
      <c r="L101" s="8" t="s">
        <v>74</v>
      </c>
      <c r="M101" s="129">
        <v>1</v>
      </c>
      <c r="Q101"/>
      <c r="R101"/>
      <c r="S101"/>
      <c r="U101"/>
      <c r="V101"/>
      <c r="W101"/>
      <c r="X101"/>
      <c r="Y101"/>
      <c r="Z101"/>
      <c r="AA101"/>
      <c r="AB101"/>
      <c r="AC101"/>
      <c r="AD101"/>
      <c r="AE101"/>
      <c r="AF101"/>
      <c r="AG101"/>
      <c r="AH101"/>
      <c r="AL101" s="2" t="s">
        <v>126</v>
      </c>
      <c r="AM101" s="7">
        <v>45044</v>
      </c>
      <c r="AN101" s="8">
        <v>14</v>
      </c>
      <c r="AO101" s="4" t="s">
        <v>6331</v>
      </c>
      <c r="AP101" s="4">
        <v>1925</v>
      </c>
      <c r="AQ101" s="4" t="s">
        <v>6331</v>
      </c>
      <c r="AR101" s="4" t="s">
        <v>6331</v>
      </c>
    </row>
    <row r="102" spans="1:44" ht="15.75" customHeight="1">
      <c r="A102" s="2" t="s">
        <v>589</v>
      </c>
      <c r="B102" s="4">
        <v>1856</v>
      </c>
      <c r="C102" s="26">
        <v>45189</v>
      </c>
      <c r="D102" s="32">
        <v>62</v>
      </c>
      <c r="E102" s="9">
        <v>1</v>
      </c>
      <c r="F102" s="30" t="s">
        <v>34289</v>
      </c>
      <c r="G102" s="2" t="s">
        <v>74</v>
      </c>
      <c r="H102" s="13" t="s">
        <v>55</v>
      </c>
      <c r="J102" s="23">
        <v>1948</v>
      </c>
      <c r="K102" s="30" t="s">
        <v>177</v>
      </c>
      <c r="L102" s="32" t="s">
        <v>74</v>
      </c>
      <c r="M102" s="129">
        <v>1</v>
      </c>
      <c r="Q102"/>
      <c r="R102"/>
      <c r="S102"/>
      <c r="U102"/>
      <c r="V102"/>
      <c r="W102"/>
      <c r="X102"/>
      <c r="Y102"/>
      <c r="Z102"/>
      <c r="AA102"/>
      <c r="AB102"/>
      <c r="AC102"/>
      <c r="AD102"/>
      <c r="AE102"/>
      <c r="AF102"/>
      <c r="AG102"/>
      <c r="AH102"/>
      <c r="AL102" s="2" t="s">
        <v>589</v>
      </c>
      <c r="AM102" s="7">
        <v>45044</v>
      </c>
      <c r="AN102" s="8" t="s">
        <v>34299</v>
      </c>
      <c r="AO102" s="4" t="s">
        <v>6331</v>
      </c>
      <c r="AP102" s="4" t="s">
        <v>6331</v>
      </c>
      <c r="AQ102" s="4" t="s">
        <v>6331</v>
      </c>
      <c r="AR102" s="4">
        <v>1952</v>
      </c>
    </row>
    <row r="103" spans="1:44" ht="15.75" customHeight="1">
      <c r="A103" s="21" t="s">
        <v>589</v>
      </c>
      <c r="B103" s="23">
        <v>1958</v>
      </c>
      <c r="C103" s="26">
        <v>45189</v>
      </c>
      <c r="D103" s="32" t="s">
        <v>34365</v>
      </c>
      <c r="E103" s="28">
        <v>2</v>
      </c>
      <c r="F103" s="30" t="s">
        <v>31191</v>
      </c>
      <c r="G103" s="2" t="s">
        <v>74</v>
      </c>
      <c r="H103" s="13" t="s">
        <v>55</v>
      </c>
      <c r="J103" s="4">
        <v>1948</v>
      </c>
      <c r="K103" s="11" t="s">
        <v>30132</v>
      </c>
      <c r="L103" s="2" t="s">
        <v>770</v>
      </c>
      <c r="M103" s="129">
        <v>1</v>
      </c>
      <c r="Q103"/>
      <c r="R103"/>
      <c r="S103"/>
      <c r="U103"/>
      <c r="V103"/>
      <c r="W103"/>
      <c r="X103"/>
      <c r="Y103"/>
      <c r="Z103"/>
      <c r="AA103"/>
      <c r="AB103"/>
      <c r="AC103"/>
      <c r="AD103"/>
      <c r="AE103"/>
      <c r="AF103"/>
      <c r="AG103"/>
      <c r="AH103"/>
      <c r="AL103" s="2" t="s">
        <v>589</v>
      </c>
      <c r="AM103" s="7">
        <v>45044</v>
      </c>
      <c r="AN103" s="8" t="s">
        <v>34300</v>
      </c>
      <c r="AO103" s="4" t="s">
        <v>6331</v>
      </c>
      <c r="AP103" s="4">
        <v>1958</v>
      </c>
      <c r="AQ103" s="4" t="s">
        <v>6331</v>
      </c>
      <c r="AR103" s="4" t="s">
        <v>6331</v>
      </c>
    </row>
    <row r="104" spans="1:44" ht="15.75" customHeight="1">
      <c r="A104" s="2" t="s">
        <v>589</v>
      </c>
      <c r="B104" s="4">
        <v>1839</v>
      </c>
      <c r="C104" s="26">
        <v>45195</v>
      </c>
      <c r="D104" s="32" t="s">
        <v>34366</v>
      </c>
      <c r="E104" s="9">
        <v>4</v>
      </c>
      <c r="F104" s="11" t="s">
        <v>73</v>
      </c>
      <c r="G104" s="8" t="s">
        <v>74</v>
      </c>
      <c r="H104" s="13" t="s">
        <v>55</v>
      </c>
      <c r="J104" s="4">
        <v>1945</v>
      </c>
      <c r="K104" s="11" t="s">
        <v>674</v>
      </c>
      <c r="L104" s="8" t="s">
        <v>74</v>
      </c>
      <c r="M104" s="129">
        <v>1</v>
      </c>
      <c r="Q104"/>
      <c r="R104"/>
      <c r="S104"/>
      <c r="U104"/>
      <c r="V104"/>
      <c r="W104"/>
      <c r="X104"/>
      <c r="Y104"/>
      <c r="Z104"/>
      <c r="AA104"/>
      <c r="AB104"/>
      <c r="AC104"/>
      <c r="AD104"/>
      <c r="AE104"/>
      <c r="AF104"/>
      <c r="AG104"/>
      <c r="AH104"/>
      <c r="AL104" s="2" t="s">
        <v>589</v>
      </c>
      <c r="AM104" s="7">
        <v>45044</v>
      </c>
      <c r="AN104" s="8" t="s">
        <v>34301</v>
      </c>
      <c r="AO104" s="4" t="s">
        <v>6331</v>
      </c>
      <c r="AP104" s="4">
        <v>1958</v>
      </c>
      <c r="AQ104" s="4" t="s">
        <v>6331</v>
      </c>
      <c r="AR104" s="4" t="s">
        <v>6331</v>
      </c>
    </row>
    <row r="105" spans="1:44" ht="15.75" customHeight="1">
      <c r="A105" s="73" t="s">
        <v>589</v>
      </c>
      <c r="B105" s="23">
        <v>1940</v>
      </c>
      <c r="C105" s="26">
        <v>45196</v>
      </c>
      <c r="D105" s="32">
        <v>40</v>
      </c>
      <c r="E105" s="28">
        <v>4</v>
      </c>
      <c r="F105" s="30" t="s">
        <v>674</v>
      </c>
      <c r="G105" s="32" t="s">
        <v>74</v>
      </c>
      <c r="H105" s="34" t="s">
        <v>55</v>
      </c>
      <c r="J105" s="4">
        <v>1944</v>
      </c>
      <c r="K105" s="11" t="s">
        <v>177</v>
      </c>
      <c r="L105" s="8" t="s">
        <v>74</v>
      </c>
      <c r="M105" s="129">
        <v>1</v>
      </c>
      <c r="Q105"/>
      <c r="R105"/>
      <c r="S105"/>
      <c r="U105"/>
      <c r="V105"/>
      <c r="W105"/>
      <c r="X105"/>
      <c r="Y105"/>
      <c r="Z105"/>
      <c r="AA105"/>
      <c r="AB105"/>
      <c r="AC105"/>
      <c r="AD105"/>
      <c r="AE105"/>
      <c r="AF105"/>
      <c r="AG105"/>
      <c r="AH105"/>
      <c r="AL105"/>
      <c r="AM105"/>
      <c r="AN105"/>
      <c r="AO105"/>
      <c r="AP105"/>
      <c r="AQ105"/>
      <c r="AR105"/>
    </row>
    <row r="106" spans="1:44" ht="15.75" customHeight="1">
      <c r="A106" s="2" t="s">
        <v>589</v>
      </c>
      <c r="B106" s="4">
        <v>1958</v>
      </c>
      <c r="C106" s="26">
        <v>45196</v>
      </c>
      <c r="D106" s="32" t="s">
        <v>635</v>
      </c>
      <c r="E106" s="9">
        <v>4</v>
      </c>
      <c r="F106" s="11" t="s">
        <v>152</v>
      </c>
      <c r="G106" s="2" t="s">
        <v>153</v>
      </c>
      <c r="H106" s="13" t="s">
        <v>55</v>
      </c>
      <c r="J106" s="4">
        <v>1944</v>
      </c>
      <c r="K106" s="11" t="s">
        <v>152</v>
      </c>
      <c r="L106" s="8" t="s">
        <v>34284</v>
      </c>
      <c r="M106" s="129">
        <v>1</v>
      </c>
      <c r="Q106"/>
      <c r="R106"/>
      <c r="S106"/>
      <c r="U106"/>
      <c r="V106"/>
      <c r="W106"/>
      <c r="X106"/>
      <c r="Y106"/>
      <c r="Z106"/>
      <c r="AA106"/>
      <c r="AB106"/>
      <c r="AC106"/>
      <c r="AD106"/>
      <c r="AE106"/>
      <c r="AF106"/>
      <c r="AG106"/>
      <c r="AH106"/>
      <c r="AL106"/>
      <c r="AM106"/>
      <c r="AN106"/>
      <c r="AO106"/>
      <c r="AP106"/>
      <c r="AQ106"/>
      <c r="AR106"/>
    </row>
    <row r="107" spans="1:44" ht="15.75" customHeight="1">
      <c r="A107" s="2" t="s">
        <v>589</v>
      </c>
      <c r="B107" s="4">
        <v>1940</v>
      </c>
      <c r="C107" s="26">
        <v>45196</v>
      </c>
      <c r="D107" s="32" t="s">
        <v>30371</v>
      </c>
      <c r="E107" s="9">
        <v>2</v>
      </c>
      <c r="F107" s="30" t="s">
        <v>674</v>
      </c>
      <c r="G107" s="2" t="s">
        <v>74</v>
      </c>
      <c r="H107" s="13" t="s">
        <v>55</v>
      </c>
      <c r="J107" s="4">
        <v>1944</v>
      </c>
      <c r="K107" s="11" t="s">
        <v>288</v>
      </c>
      <c r="L107" s="8" t="s">
        <v>74</v>
      </c>
      <c r="M107" s="129">
        <v>1</v>
      </c>
      <c r="Q107"/>
      <c r="R107"/>
      <c r="S107"/>
      <c r="U107"/>
      <c r="V107"/>
      <c r="W107"/>
      <c r="X107"/>
      <c r="Y107"/>
      <c r="Z107"/>
      <c r="AA107"/>
      <c r="AB107"/>
      <c r="AC107"/>
      <c r="AD107"/>
      <c r="AE107"/>
      <c r="AF107"/>
      <c r="AG107"/>
      <c r="AH107"/>
      <c r="AL107"/>
      <c r="AM107"/>
      <c r="AN107"/>
      <c r="AO107"/>
      <c r="AP107"/>
      <c r="AQ107"/>
      <c r="AR107"/>
    </row>
    <row r="108" spans="1:44" ht="15.75" customHeight="1">
      <c r="A108" s="21" t="s">
        <v>589</v>
      </c>
      <c r="B108" s="23">
        <v>1940</v>
      </c>
      <c r="C108" s="26">
        <v>45196</v>
      </c>
      <c r="D108" s="32" t="s">
        <v>31330</v>
      </c>
      <c r="E108" s="28">
        <v>2</v>
      </c>
      <c r="F108" s="30" t="s">
        <v>674</v>
      </c>
      <c r="G108" s="32" t="s">
        <v>74</v>
      </c>
      <c r="H108" s="34" t="s">
        <v>55</v>
      </c>
      <c r="J108" s="4">
        <v>1943</v>
      </c>
      <c r="K108" s="11" t="s">
        <v>674</v>
      </c>
      <c r="L108" s="2" t="s">
        <v>74</v>
      </c>
      <c r="M108" s="129">
        <v>1</v>
      </c>
      <c r="Q108"/>
      <c r="R108"/>
      <c r="S108"/>
      <c r="U108"/>
      <c r="V108"/>
      <c r="W108"/>
      <c r="X108"/>
      <c r="Y108"/>
      <c r="Z108"/>
      <c r="AA108"/>
      <c r="AB108"/>
      <c r="AC108"/>
      <c r="AD108"/>
      <c r="AE108"/>
      <c r="AF108"/>
      <c r="AG108"/>
      <c r="AH108"/>
      <c r="AL108"/>
      <c r="AM108"/>
      <c r="AN108"/>
      <c r="AO108"/>
      <c r="AP108"/>
      <c r="AQ108"/>
      <c r="AR108"/>
    </row>
    <row r="109" spans="1:44" ht="15.75" customHeight="1">
      <c r="A109" s="21" t="s">
        <v>589</v>
      </c>
      <c r="B109" s="23">
        <v>1954</v>
      </c>
      <c r="C109" s="26">
        <v>45196</v>
      </c>
      <c r="D109" s="32" t="s">
        <v>603</v>
      </c>
      <c r="E109" s="28">
        <v>2</v>
      </c>
      <c r="F109" s="30" t="s">
        <v>73</v>
      </c>
      <c r="G109" s="21" t="s">
        <v>74</v>
      </c>
      <c r="H109" s="13" t="s">
        <v>55</v>
      </c>
      <c r="J109" s="4">
        <v>1941</v>
      </c>
      <c r="K109" s="11" t="s">
        <v>288</v>
      </c>
      <c r="L109" s="8" t="s">
        <v>74</v>
      </c>
      <c r="M109" s="129">
        <v>1</v>
      </c>
      <c r="Q109"/>
      <c r="R109"/>
      <c r="S109"/>
      <c r="U109"/>
      <c r="V109"/>
      <c r="W109"/>
      <c r="X109"/>
      <c r="Y109"/>
      <c r="Z109"/>
      <c r="AA109"/>
      <c r="AB109"/>
      <c r="AC109"/>
      <c r="AD109"/>
      <c r="AE109"/>
      <c r="AF109"/>
      <c r="AG109"/>
      <c r="AH109"/>
      <c r="AL109"/>
      <c r="AM109"/>
      <c r="AN109"/>
      <c r="AO109"/>
      <c r="AP109"/>
      <c r="AQ109"/>
      <c r="AR109"/>
    </row>
    <row r="110" spans="1:44" ht="15.75" customHeight="1">
      <c r="A110" s="2" t="s">
        <v>589</v>
      </c>
      <c r="B110" s="4">
        <v>1880</v>
      </c>
      <c r="C110" s="26">
        <v>45196</v>
      </c>
      <c r="D110" s="32" t="s">
        <v>620</v>
      </c>
      <c r="E110" s="9">
        <v>3</v>
      </c>
      <c r="F110" s="11" t="s">
        <v>152</v>
      </c>
      <c r="G110" s="2" t="s">
        <v>74</v>
      </c>
      <c r="H110" s="13" t="s">
        <v>55</v>
      </c>
      <c r="J110" s="4">
        <v>1941</v>
      </c>
      <c r="K110" s="11" t="s">
        <v>173</v>
      </c>
      <c r="L110" s="2" t="s">
        <v>74</v>
      </c>
      <c r="M110" s="129">
        <v>1</v>
      </c>
      <c r="Q110"/>
      <c r="R110"/>
      <c r="S110"/>
      <c r="U110"/>
      <c r="V110"/>
      <c r="W110"/>
      <c r="X110"/>
      <c r="Y110"/>
      <c r="Z110"/>
      <c r="AA110"/>
      <c r="AB110"/>
      <c r="AC110"/>
      <c r="AD110"/>
      <c r="AE110"/>
      <c r="AF110"/>
      <c r="AG110"/>
      <c r="AH110"/>
      <c r="AL110"/>
      <c r="AM110"/>
      <c r="AN110"/>
      <c r="AO110"/>
      <c r="AP110"/>
      <c r="AQ110"/>
      <c r="AR110"/>
    </row>
    <row r="111" spans="1:44" ht="15.75" customHeight="1">
      <c r="A111" s="21" t="s">
        <v>589</v>
      </c>
      <c r="B111" s="23">
        <v>1940</v>
      </c>
      <c r="C111" s="26">
        <v>45196</v>
      </c>
      <c r="D111" s="32" t="s">
        <v>630</v>
      </c>
      <c r="E111" s="28">
        <v>3</v>
      </c>
      <c r="F111" s="30" t="s">
        <v>674</v>
      </c>
      <c r="G111" s="21" t="s">
        <v>74</v>
      </c>
      <c r="H111" s="13" t="s">
        <v>55</v>
      </c>
      <c r="J111" s="4">
        <v>1941</v>
      </c>
      <c r="K111" s="11" t="s">
        <v>73</v>
      </c>
      <c r="L111" s="2" t="s">
        <v>74</v>
      </c>
      <c r="M111" s="129">
        <v>1</v>
      </c>
      <c r="Q111"/>
      <c r="R111"/>
      <c r="S111"/>
      <c r="U111"/>
      <c r="V111"/>
      <c r="W111"/>
      <c r="X111"/>
      <c r="Y111"/>
      <c r="Z111"/>
      <c r="AA111"/>
      <c r="AB111"/>
      <c r="AC111"/>
      <c r="AD111"/>
      <c r="AE111"/>
      <c r="AF111"/>
      <c r="AG111"/>
      <c r="AH111"/>
      <c r="AL111"/>
      <c r="AM111"/>
      <c r="AN111"/>
      <c r="AO111"/>
      <c r="AP111"/>
      <c r="AQ111"/>
      <c r="AR111"/>
    </row>
    <row r="112" spans="1:44" ht="15.75" customHeight="1">
      <c r="A112" s="2" t="s">
        <v>589</v>
      </c>
      <c r="B112" s="4">
        <v>1958</v>
      </c>
      <c r="C112" s="7">
        <v>45212</v>
      </c>
      <c r="D112" s="8" t="s">
        <v>774</v>
      </c>
      <c r="E112" s="9">
        <v>3</v>
      </c>
      <c r="F112" s="11" t="s">
        <v>152</v>
      </c>
      <c r="G112" s="2" t="s">
        <v>74</v>
      </c>
      <c r="H112" s="13" t="s">
        <v>55</v>
      </c>
      <c r="J112" s="4">
        <v>1940</v>
      </c>
      <c r="K112" s="11" t="s">
        <v>1474</v>
      </c>
      <c r="L112" s="8" t="s">
        <v>1107</v>
      </c>
      <c r="M112" s="129">
        <v>1</v>
      </c>
      <c r="Q112"/>
      <c r="R112"/>
      <c r="S112"/>
      <c r="U112"/>
      <c r="V112"/>
      <c r="W112"/>
      <c r="X112"/>
      <c r="Y112"/>
      <c r="Z112"/>
      <c r="AA112"/>
      <c r="AB112"/>
      <c r="AC112"/>
      <c r="AD112"/>
      <c r="AE112"/>
      <c r="AF112"/>
      <c r="AG112"/>
      <c r="AH112"/>
      <c r="AL112"/>
      <c r="AM112"/>
      <c r="AN112"/>
      <c r="AO112"/>
      <c r="AP112"/>
      <c r="AQ112"/>
      <c r="AR112"/>
    </row>
    <row r="113" spans="1:44" ht="15.75" customHeight="1">
      <c r="A113" s="2" t="s">
        <v>589</v>
      </c>
      <c r="B113" s="4">
        <v>1958</v>
      </c>
      <c r="C113" s="26">
        <v>45212</v>
      </c>
      <c r="D113" s="8" t="s">
        <v>779</v>
      </c>
      <c r="E113" s="28">
        <v>4</v>
      </c>
      <c r="F113" s="11" t="s">
        <v>674</v>
      </c>
      <c r="G113" s="8" t="s">
        <v>74</v>
      </c>
      <c r="H113" s="13" t="s">
        <v>55</v>
      </c>
      <c r="J113" s="4">
        <v>1940</v>
      </c>
      <c r="K113" s="11" t="s">
        <v>1474</v>
      </c>
      <c r="L113" s="62" t="s">
        <v>34318</v>
      </c>
      <c r="M113" s="129">
        <v>1</v>
      </c>
      <c r="Q113"/>
      <c r="R113"/>
      <c r="S113"/>
      <c r="U113"/>
      <c r="V113"/>
      <c r="W113"/>
      <c r="X113"/>
      <c r="Y113"/>
      <c r="Z113"/>
      <c r="AA113"/>
      <c r="AB113"/>
      <c r="AC113"/>
      <c r="AD113"/>
      <c r="AE113"/>
      <c r="AF113"/>
      <c r="AG113"/>
      <c r="AH113"/>
      <c r="AL113"/>
      <c r="AM113"/>
      <c r="AN113"/>
      <c r="AO113"/>
      <c r="AP113"/>
      <c r="AQ113"/>
      <c r="AR113"/>
    </row>
    <row r="114" spans="1:44" ht="15.75" customHeight="1">
      <c r="A114" s="2" t="s">
        <v>589</v>
      </c>
      <c r="B114" s="4">
        <v>1957</v>
      </c>
      <c r="C114" s="7">
        <v>45212</v>
      </c>
      <c r="D114" s="8" t="s">
        <v>464</v>
      </c>
      <c r="E114" s="9">
        <v>2</v>
      </c>
      <c r="F114" s="11" t="s">
        <v>288</v>
      </c>
      <c r="G114" s="2" t="s">
        <v>74</v>
      </c>
      <c r="H114" s="13" t="s">
        <v>55</v>
      </c>
      <c r="J114" s="4">
        <v>1940</v>
      </c>
      <c r="K114" s="11" t="s">
        <v>1474</v>
      </c>
      <c r="L114" s="8" t="s">
        <v>34315</v>
      </c>
      <c r="M114" s="129">
        <v>1</v>
      </c>
      <c r="Q114"/>
      <c r="R114"/>
      <c r="S114"/>
      <c r="U114"/>
      <c r="V114"/>
      <c r="W114"/>
      <c r="X114"/>
      <c r="Y114"/>
      <c r="Z114"/>
      <c r="AA114"/>
      <c r="AB114"/>
      <c r="AC114"/>
      <c r="AD114"/>
      <c r="AE114"/>
      <c r="AF114"/>
      <c r="AG114"/>
      <c r="AH114"/>
      <c r="AL114"/>
      <c r="AM114"/>
      <c r="AN114"/>
      <c r="AO114"/>
      <c r="AP114"/>
      <c r="AQ114"/>
      <c r="AR114"/>
    </row>
    <row r="115" spans="1:44" ht="15.75" customHeight="1">
      <c r="A115" s="2" t="s">
        <v>589</v>
      </c>
      <c r="B115" s="4">
        <v>1946</v>
      </c>
      <c r="C115" s="26">
        <v>45217</v>
      </c>
      <c r="D115" s="75">
        <v>17</v>
      </c>
      <c r="E115" s="9">
        <v>4</v>
      </c>
      <c r="F115" s="11" t="s">
        <v>674</v>
      </c>
      <c r="G115" s="2" t="s">
        <v>74</v>
      </c>
      <c r="H115" s="13" t="s">
        <v>55</v>
      </c>
      <c r="J115" s="4">
        <v>1940</v>
      </c>
      <c r="K115" s="11" t="s">
        <v>34317</v>
      </c>
      <c r="L115" s="8" t="s">
        <v>34318</v>
      </c>
      <c r="M115" s="129">
        <v>1</v>
      </c>
      <c r="Q115"/>
      <c r="R115"/>
      <c r="S115"/>
      <c r="U115"/>
      <c r="V115"/>
      <c r="W115"/>
      <c r="X115"/>
      <c r="Y115"/>
      <c r="Z115"/>
      <c r="AA115"/>
      <c r="AB115"/>
      <c r="AC115"/>
      <c r="AD115"/>
      <c r="AE115"/>
      <c r="AF115"/>
      <c r="AG115"/>
      <c r="AH115"/>
      <c r="AL115"/>
      <c r="AM115"/>
      <c r="AN115"/>
      <c r="AO115"/>
      <c r="AP115"/>
      <c r="AQ115"/>
      <c r="AR115"/>
    </row>
    <row r="116" spans="1:44" ht="15.75" customHeight="1">
      <c r="A116" s="21" t="s">
        <v>589</v>
      </c>
      <c r="B116" s="23">
        <v>1958</v>
      </c>
      <c r="C116" s="26">
        <v>45217</v>
      </c>
      <c r="D116" s="76" t="s">
        <v>34367</v>
      </c>
      <c r="E116" s="28">
        <v>2</v>
      </c>
      <c r="F116" s="30" t="s">
        <v>674</v>
      </c>
      <c r="G116" s="32" t="s">
        <v>74</v>
      </c>
      <c r="H116" s="34" t="s">
        <v>55</v>
      </c>
      <c r="J116" s="4">
        <v>1940</v>
      </c>
      <c r="K116" s="11" t="s">
        <v>73</v>
      </c>
      <c r="L116" s="2" t="s">
        <v>74</v>
      </c>
      <c r="M116" s="129">
        <v>1</v>
      </c>
      <c r="Q116"/>
      <c r="R116"/>
      <c r="S116"/>
      <c r="U116"/>
      <c r="V116"/>
      <c r="W116"/>
      <c r="X116"/>
      <c r="Y116"/>
      <c r="Z116"/>
      <c r="AA116"/>
      <c r="AB116"/>
      <c r="AC116"/>
      <c r="AD116"/>
      <c r="AE116"/>
      <c r="AF116"/>
      <c r="AG116"/>
      <c r="AH116"/>
      <c r="AL116"/>
      <c r="AM116"/>
      <c r="AN116"/>
      <c r="AO116"/>
      <c r="AP116"/>
      <c r="AQ116"/>
      <c r="AR116"/>
    </row>
    <row r="117" spans="1:44" ht="15.75" customHeight="1">
      <c r="A117" s="21" t="s">
        <v>589</v>
      </c>
      <c r="B117" s="23">
        <v>1958</v>
      </c>
      <c r="C117" s="26">
        <v>45217</v>
      </c>
      <c r="D117" s="27" t="s">
        <v>30260</v>
      </c>
      <c r="E117" s="28">
        <v>2</v>
      </c>
      <c r="F117" s="30" t="s">
        <v>674</v>
      </c>
      <c r="G117" s="32" t="s">
        <v>74</v>
      </c>
      <c r="H117" s="34" t="s">
        <v>55</v>
      </c>
      <c r="J117" s="4">
        <v>1938</v>
      </c>
      <c r="K117" s="11" t="s">
        <v>674</v>
      </c>
      <c r="L117" s="2" t="s">
        <v>74</v>
      </c>
      <c r="M117" s="129">
        <v>1</v>
      </c>
      <c r="Q117"/>
      <c r="R117"/>
      <c r="S117"/>
      <c r="U117"/>
      <c r="V117"/>
      <c r="W117"/>
      <c r="X117"/>
      <c r="Y117"/>
      <c r="Z117"/>
      <c r="AA117"/>
      <c r="AB117"/>
      <c r="AC117"/>
      <c r="AD117"/>
      <c r="AE117"/>
      <c r="AF117"/>
      <c r="AG117"/>
      <c r="AH117"/>
      <c r="AL117"/>
      <c r="AM117"/>
      <c r="AN117"/>
      <c r="AO117"/>
      <c r="AP117"/>
      <c r="AQ117"/>
      <c r="AR117"/>
    </row>
    <row r="118" spans="1:44" ht="15.75" customHeight="1">
      <c r="A118" s="2" t="s">
        <v>589</v>
      </c>
      <c r="B118" s="4">
        <v>1928</v>
      </c>
      <c r="C118" s="26">
        <v>45217</v>
      </c>
      <c r="D118" s="76" t="s">
        <v>34368</v>
      </c>
      <c r="E118" s="28">
        <v>4</v>
      </c>
      <c r="F118" s="30" t="s">
        <v>73</v>
      </c>
      <c r="G118" s="21" t="s">
        <v>74</v>
      </c>
      <c r="H118" s="34" t="s">
        <v>55</v>
      </c>
      <c r="J118" s="4">
        <v>1938</v>
      </c>
      <c r="K118" s="11" t="s">
        <v>73</v>
      </c>
      <c r="L118" s="2" t="s">
        <v>74</v>
      </c>
      <c r="M118" s="129">
        <v>1</v>
      </c>
      <c r="Q118"/>
      <c r="R118"/>
      <c r="S118"/>
      <c r="U118"/>
      <c r="V118"/>
      <c r="W118"/>
      <c r="X118"/>
      <c r="Y118"/>
      <c r="Z118"/>
      <c r="AA118"/>
      <c r="AB118"/>
      <c r="AC118"/>
      <c r="AD118"/>
      <c r="AE118"/>
      <c r="AF118"/>
      <c r="AG118"/>
      <c r="AH118"/>
      <c r="AL118"/>
      <c r="AM118"/>
      <c r="AN118"/>
      <c r="AO118"/>
      <c r="AP118"/>
      <c r="AQ118"/>
      <c r="AR118"/>
    </row>
    <row r="119" spans="1:44" ht="15.75" customHeight="1">
      <c r="A119" s="21" t="s">
        <v>589</v>
      </c>
      <c r="B119" s="23">
        <v>1853</v>
      </c>
      <c r="C119" s="26">
        <v>45217</v>
      </c>
      <c r="D119" s="27" t="s">
        <v>34343</v>
      </c>
      <c r="E119" s="28">
        <v>3</v>
      </c>
      <c r="F119" s="30" t="s">
        <v>73</v>
      </c>
      <c r="G119" s="32" t="s">
        <v>74</v>
      </c>
      <c r="H119" s="34" t="s">
        <v>55</v>
      </c>
      <c r="J119" s="4">
        <v>1929</v>
      </c>
      <c r="K119" s="11" t="s">
        <v>73</v>
      </c>
      <c r="L119" s="2" t="s">
        <v>74</v>
      </c>
      <c r="M119" s="129">
        <v>1</v>
      </c>
      <c r="Q119"/>
      <c r="R119"/>
      <c r="S119"/>
      <c r="U119"/>
      <c r="V119"/>
      <c r="W119"/>
      <c r="X119"/>
      <c r="Y119"/>
      <c r="Z119"/>
      <c r="AA119"/>
      <c r="AB119"/>
      <c r="AC119"/>
      <c r="AD119"/>
      <c r="AE119"/>
      <c r="AF119"/>
      <c r="AG119"/>
      <c r="AH119"/>
      <c r="AL119"/>
      <c r="AM119"/>
      <c r="AN119"/>
      <c r="AO119"/>
      <c r="AP119"/>
      <c r="AQ119"/>
      <c r="AR119"/>
    </row>
    <row r="120" spans="1:44" ht="15.75" customHeight="1">
      <c r="A120" s="21" t="s">
        <v>589</v>
      </c>
      <c r="B120" s="23">
        <v>1862</v>
      </c>
      <c r="C120" s="26">
        <v>45217</v>
      </c>
      <c r="D120" s="27" t="s">
        <v>30671</v>
      </c>
      <c r="E120" s="28">
        <v>3</v>
      </c>
      <c r="F120" s="30" t="s">
        <v>73</v>
      </c>
      <c r="G120" s="21" t="s">
        <v>74</v>
      </c>
      <c r="H120" s="34" t="s">
        <v>55</v>
      </c>
      <c r="J120" s="4">
        <v>1925</v>
      </c>
      <c r="K120" s="11" t="s">
        <v>34311</v>
      </c>
      <c r="L120" s="8" t="s">
        <v>1287</v>
      </c>
      <c r="M120" s="129">
        <v>1</v>
      </c>
      <c r="Q120"/>
      <c r="R120"/>
      <c r="S120"/>
      <c r="U120"/>
      <c r="V120"/>
      <c r="W120"/>
      <c r="X120"/>
      <c r="Y120"/>
      <c r="Z120"/>
      <c r="AA120"/>
      <c r="AB120"/>
      <c r="AC120"/>
      <c r="AD120"/>
      <c r="AE120"/>
      <c r="AF120"/>
      <c r="AG120"/>
      <c r="AH120"/>
      <c r="AL120"/>
      <c r="AM120"/>
      <c r="AN120"/>
      <c r="AO120"/>
      <c r="AP120"/>
      <c r="AQ120"/>
      <c r="AR120"/>
    </row>
    <row r="121" spans="1:44" ht="15.75" customHeight="1">
      <c r="A121" s="21" t="s">
        <v>589</v>
      </c>
      <c r="B121" s="23">
        <v>1958</v>
      </c>
      <c r="C121" s="7">
        <v>45218</v>
      </c>
      <c r="D121" s="823" t="s">
        <v>31340</v>
      </c>
      <c r="E121" s="28">
        <v>4</v>
      </c>
      <c r="F121" s="30" t="s">
        <v>152</v>
      </c>
      <c r="G121" s="32" t="s">
        <v>153</v>
      </c>
      <c r="H121" s="34" t="s">
        <v>55</v>
      </c>
      <c r="J121" s="23">
        <v>1924</v>
      </c>
      <c r="K121" s="30" t="s">
        <v>30693</v>
      </c>
      <c r="L121" s="32" t="s">
        <v>34369</v>
      </c>
      <c r="M121" s="129">
        <v>1</v>
      </c>
      <c r="Q121"/>
      <c r="R121"/>
      <c r="S121"/>
      <c r="U121"/>
      <c r="V121"/>
      <c r="W121"/>
      <c r="X121"/>
      <c r="Y121"/>
      <c r="Z121"/>
      <c r="AA121"/>
      <c r="AB121"/>
      <c r="AC121"/>
      <c r="AD121"/>
      <c r="AE121"/>
      <c r="AF121"/>
      <c r="AG121"/>
      <c r="AH121"/>
      <c r="AL121"/>
      <c r="AM121"/>
      <c r="AN121"/>
      <c r="AO121"/>
      <c r="AP121"/>
      <c r="AQ121"/>
      <c r="AR121"/>
    </row>
    <row r="122" spans="1:44" ht="15.75" customHeight="1">
      <c r="A122" s="21" t="s">
        <v>589</v>
      </c>
      <c r="B122" s="23">
        <v>1958</v>
      </c>
      <c r="C122" s="7">
        <v>45218</v>
      </c>
      <c r="D122" s="824" t="s">
        <v>30773</v>
      </c>
      <c r="E122" s="28">
        <v>3</v>
      </c>
      <c r="F122" s="30" t="s">
        <v>674</v>
      </c>
      <c r="G122" s="32" t="s">
        <v>74</v>
      </c>
      <c r="H122" s="34" t="s">
        <v>55</v>
      </c>
      <c r="J122" s="4">
        <v>1922</v>
      </c>
      <c r="K122" s="11" t="s">
        <v>73</v>
      </c>
      <c r="L122" s="2" t="s">
        <v>74</v>
      </c>
      <c r="M122" s="129">
        <v>1</v>
      </c>
      <c r="Q122"/>
      <c r="R122"/>
      <c r="S122"/>
      <c r="U122"/>
      <c r="V122"/>
      <c r="W122"/>
      <c r="X122"/>
      <c r="Y122"/>
      <c r="Z122"/>
      <c r="AA122"/>
      <c r="AB122"/>
      <c r="AC122"/>
      <c r="AD122"/>
      <c r="AE122"/>
      <c r="AF122"/>
      <c r="AG122"/>
      <c r="AH122"/>
      <c r="AL122"/>
      <c r="AM122"/>
      <c r="AN122"/>
      <c r="AO122"/>
      <c r="AP122"/>
      <c r="AQ122"/>
      <c r="AR122"/>
    </row>
    <row r="123" spans="1:44" ht="15.75" customHeight="1">
      <c r="A123" s="21" t="s">
        <v>589</v>
      </c>
      <c r="B123" s="23">
        <v>1958</v>
      </c>
      <c r="C123" s="7">
        <v>45218</v>
      </c>
      <c r="D123" s="824" t="s">
        <v>30083</v>
      </c>
      <c r="E123" s="28">
        <v>2</v>
      </c>
      <c r="F123" s="30" t="s">
        <v>674</v>
      </c>
      <c r="G123" s="32" t="s">
        <v>74</v>
      </c>
      <c r="H123" s="34" t="s">
        <v>55</v>
      </c>
      <c r="J123" s="4">
        <v>1919</v>
      </c>
      <c r="K123" s="11" t="s">
        <v>674</v>
      </c>
      <c r="L123" s="2" t="s">
        <v>74</v>
      </c>
      <c r="M123" s="129">
        <v>1</v>
      </c>
      <c r="Q123"/>
      <c r="R123"/>
      <c r="S123"/>
      <c r="U123"/>
      <c r="V123"/>
      <c r="W123"/>
      <c r="X123"/>
      <c r="Y123"/>
      <c r="Z123"/>
      <c r="AA123"/>
      <c r="AB123"/>
      <c r="AC123"/>
      <c r="AD123"/>
      <c r="AE123"/>
      <c r="AF123"/>
      <c r="AG123"/>
      <c r="AH123"/>
      <c r="AL123"/>
      <c r="AM123"/>
      <c r="AN123"/>
      <c r="AO123"/>
      <c r="AP123"/>
      <c r="AQ123"/>
      <c r="AR123"/>
    </row>
    <row r="124" spans="1:44" ht="15.75" customHeight="1">
      <c r="A124" s="21" t="s">
        <v>589</v>
      </c>
      <c r="B124" s="23">
        <v>1958</v>
      </c>
      <c r="C124" s="7">
        <v>45218</v>
      </c>
      <c r="D124" s="824">
        <v>49</v>
      </c>
      <c r="E124" s="28">
        <v>2</v>
      </c>
      <c r="F124" s="30" t="s">
        <v>674</v>
      </c>
      <c r="G124" s="32" t="s">
        <v>74</v>
      </c>
      <c r="H124" s="34" t="s">
        <v>55</v>
      </c>
      <c r="J124" s="4">
        <v>1915</v>
      </c>
      <c r="K124" s="11" t="s">
        <v>73</v>
      </c>
      <c r="L124" s="8" t="s">
        <v>74</v>
      </c>
      <c r="M124" s="129">
        <v>1</v>
      </c>
      <c r="Q124"/>
      <c r="R124"/>
      <c r="S124"/>
      <c r="U124"/>
      <c r="V124"/>
      <c r="W124"/>
      <c r="X124"/>
      <c r="Y124"/>
      <c r="Z124"/>
      <c r="AA124"/>
      <c r="AB124"/>
      <c r="AC124"/>
      <c r="AD124"/>
      <c r="AE124"/>
      <c r="AF124"/>
      <c r="AG124"/>
      <c r="AH124"/>
      <c r="AL124"/>
      <c r="AM124"/>
      <c r="AN124"/>
      <c r="AO124"/>
      <c r="AP124"/>
      <c r="AQ124"/>
      <c r="AR124"/>
    </row>
    <row r="125" spans="1:44" ht="15.75" customHeight="1">
      <c r="A125" s="21" t="s">
        <v>589</v>
      </c>
      <c r="B125" s="23">
        <v>1958</v>
      </c>
      <c r="C125" s="7">
        <v>45218</v>
      </c>
      <c r="D125" s="824" t="s">
        <v>34370</v>
      </c>
      <c r="E125" s="28">
        <v>3</v>
      </c>
      <c r="F125" s="30" t="s">
        <v>674</v>
      </c>
      <c r="G125" s="32" t="s">
        <v>74</v>
      </c>
      <c r="H125" s="34" t="s">
        <v>55</v>
      </c>
      <c r="J125" s="4">
        <v>1909</v>
      </c>
      <c r="K125" s="11" t="s">
        <v>73</v>
      </c>
      <c r="L125" s="2" t="s">
        <v>74</v>
      </c>
      <c r="M125" s="129">
        <v>1</v>
      </c>
      <c r="Q125"/>
      <c r="R125"/>
      <c r="S125"/>
      <c r="U125"/>
      <c r="V125"/>
      <c r="W125"/>
      <c r="X125"/>
      <c r="Y125"/>
      <c r="Z125"/>
      <c r="AA125"/>
      <c r="AB125"/>
      <c r="AC125"/>
      <c r="AD125"/>
      <c r="AE125"/>
      <c r="AF125"/>
      <c r="AG125"/>
      <c r="AH125"/>
      <c r="AL125"/>
      <c r="AM125"/>
      <c r="AN125"/>
      <c r="AO125"/>
      <c r="AP125"/>
      <c r="AQ125"/>
      <c r="AR125"/>
    </row>
    <row r="126" spans="1:44" ht="15.75" customHeight="1">
      <c r="A126" s="2" t="s">
        <v>589</v>
      </c>
      <c r="B126" s="4">
        <v>1947</v>
      </c>
      <c r="C126" s="7">
        <v>45218</v>
      </c>
      <c r="D126" s="824" t="s">
        <v>34371</v>
      </c>
      <c r="E126" s="9">
        <v>4</v>
      </c>
      <c r="F126" s="11" t="s">
        <v>674</v>
      </c>
      <c r="G126" s="2" t="s">
        <v>74</v>
      </c>
      <c r="H126" s="13" t="s">
        <v>55</v>
      </c>
      <c r="J126" s="4">
        <v>1894</v>
      </c>
      <c r="K126" s="11" t="s">
        <v>185</v>
      </c>
      <c r="L126" s="8" t="s">
        <v>186</v>
      </c>
      <c r="M126" s="129">
        <v>1</v>
      </c>
      <c r="Q126"/>
      <c r="R126"/>
      <c r="S126"/>
      <c r="U126"/>
      <c r="V126"/>
      <c r="W126"/>
      <c r="X126"/>
      <c r="Y126"/>
      <c r="Z126"/>
      <c r="AA126"/>
      <c r="AB126"/>
      <c r="AC126"/>
      <c r="AD126"/>
      <c r="AE126"/>
      <c r="AF126"/>
      <c r="AG126"/>
      <c r="AH126"/>
      <c r="AL126"/>
      <c r="AM126"/>
      <c r="AN126"/>
      <c r="AO126"/>
      <c r="AP126"/>
      <c r="AQ126"/>
      <c r="AR126"/>
    </row>
    <row r="127" spans="1:44" ht="15.75" customHeight="1">
      <c r="A127" s="21" t="s">
        <v>589</v>
      </c>
      <c r="B127" s="23">
        <v>1863</v>
      </c>
      <c r="C127" s="26">
        <v>45219</v>
      </c>
      <c r="D127" s="824" t="s">
        <v>34372</v>
      </c>
      <c r="E127" s="28">
        <v>4</v>
      </c>
      <c r="F127" s="30" t="s">
        <v>73</v>
      </c>
      <c r="G127" s="32" t="s">
        <v>74</v>
      </c>
      <c r="H127" s="34" t="s">
        <v>55</v>
      </c>
      <c r="J127" s="4">
        <v>1893</v>
      </c>
      <c r="K127" s="11" t="s">
        <v>312</v>
      </c>
      <c r="L127" s="8" t="s">
        <v>186</v>
      </c>
      <c r="M127" s="129">
        <v>1</v>
      </c>
      <c r="Q127"/>
      <c r="R127"/>
      <c r="S127"/>
      <c r="U127"/>
      <c r="V127"/>
      <c r="W127"/>
      <c r="X127"/>
      <c r="Y127"/>
      <c r="Z127"/>
      <c r="AA127"/>
      <c r="AB127"/>
      <c r="AC127"/>
      <c r="AD127"/>
      <c r="AE127"/>
      <c r="AF127"/>
      <c r="AG127"/>
      <c r="AH127"/>
      <c r="AL127"/>
      <c r="AM127"/>
      <c r="AN127"/>
      <c r="AO127"/>
      <c r="AP127"/>
      <c r="AQ127"/>
      <c r="AR127"/>
    </row>
    <row r="128" spans="1:44" ht="15.75" customHeight="1" thickBot="1">
      <c r="A128" s="21" t="s">
        <v>589</v>
      </c>
      <c r="B128" s="23">
        <v>1958</v>
      </c>
      <c r="C128" s="26">
        <v>45219</v>
      </c>
      <c r="D128" s="77" t="s">
        <v>34373</v>
      </c>
      <c r="E128" s="28">
        <v>2</v>
      </c>
      <c r="F128" s="30" t="s">
        <v>152</v>
      </c>
      <c r="G128" s="21" t="s">
        <v>153</v>
      </c>
      <c r="H128" s="34" t="s">
        <v>55</v>
      </c>
      <c r="J128" s="4">
        <v>1881</v>
      </c>
      <c r="K128" s="11" t="s">
        <v>73</v>
      </c>
      <c r="L128" s="2" t="s">
        <v>74</v>
      </c>
      <c r="M128" s="129">
        <v>1</v>
      </c>
      <c r="Q128"/>
      <c r="R128"/>
      <c r="S128"/>
      <c r="U128"/>
      <c r="V128"/>
      <c r="W128"/>
      <c r="X128"/>
      <c r="Y128"/>
      <c r="Z128"/>
      <c r="AA128"/>
      <c r="AB128"/>
      <c r="AC128"/>
      <c r="AD128"/>
      <c r="AE128"/>
      <c r="AF128"/>
      <c r="AG128"/>
      <c r="AH128"/>
      <c r="AL128"/>
      <c r="AM128"/>
      <c r="AN128"/>
      <c r="AO128"/>
      <c r="AP128"/>
      <c r="AQ128"/>
      <c r="AR128"/>
    </row>
    <row r="129" spans="1:44" ht="15.75" customHeight="1">
      <c r="A129" s="21" t="s">
        <v>589</v>
      </c>
      <c r="B129" s="23">
        <v>1958</v>
      </c>
      <c r="C129" s="26">
        <v>45225</v>
      </c>
      <c r="D129" s="27" t="s">
        <v>1011</v>
      </c>
      <c r="E129" s="28">
        <v>2</v>
      </c>
      <c r="F129" s="30" t="s">
        <v>152</v>
      </c>
      <c r="G129" s="32" t="s">
        <v>34284</v>
      </c>
      <c r="H129" s="34" t="s">
        <v>55</v>
      </c>
      <c r="J129" s="4">
        <v>1873</v>
      </c>
      <c r="K129" s="11" t="s">
        <v>73</v>
      </c>
      <c r="L129" s="2" t="s">
        <v>74</v>
      </c>
      <c r="M129" s="129">
        <v>1</v>
      </c>
      <c r="Q129"/>
      <c r="R129"/>
      <c r="S129"/>
      <c r="U129"/>
      <c r="V129"/>
      <c r="W129"/>
      <c r="X129"/>
      <c r="Y129"/>
      <c r="Z129"/>
      <c r="AA129"/>
      <c r="AB129"/>
      <c r="AC129"/>
      <c r="AD129"/>
      <c r="AE129"/>
      <c r="AF129"/>
      <c r="AG129"/>
      <c r="AH129"/>
      <c r="AL129"/>
      <c r="AM129"/>
      <c r="AN129"/>
      <c r="AO129"/>
      <c r="AP129"/>
      <c r="AQ129"/>
      <c r="AR129"/>
    </row>
    <row r="130" spans="1:44" ht="15.75" customHeight="1">
      <c r="A130" s="21" t="s">
        <v>589</v>
      </c>
      <c r="B130" s="23">
        <v>1958</v>
      </c>
      <c r="C130" s="26">
        <v>45230</v>
      </c>
      <c r="D130" s="27" t="s">
        <v>1121</v>
      </c>
      <c r="E130" s="9">
        <v>3</v>
      </c>
      <c r="F130" s="30" t="s">
        <v>152</v>
      </c>
      <c r="G130" s="21" t="s">
        <v>34284</v>
      </c>
      <c r="H130" s="34" t="s">
        <v>55</v>
      </c>
      <c r="J130" s="683">
        <v>1870</v>
      </c>
      <c r="K130" s="90" t="s">
        <v>73</v>
      </c>
      <c r="L130" s="92" t="s">
        <v>74</v>
      </c>
      <c r="M130" s="129">
        <v>1</v>
      </c>
      <c r="Q130"/>
      <c r="R130"/>
      <c r="S130"/>
      <c r="U130"/>
      <c r="V130"/>
      <c r="W130"/>
      <c r="X130"/>
      <c r="Y130"/>
      <c r="Z130"/>
      <c r="AA130"/>
      <c r="AB130"/>
      <c r="AC130"/>
      <c r="AD130"/>
      <c r="AE130"/>
      <c r="AF130"/>
      <c r="AG130"/>
      <c r="AH130"/>
      <c r="AL130"/>
      <c r="AM130"/>
      <c r="AN130"/>
      <c r="AO130"/>
      <c r="AP130"/>
      <c r="AQ130"/>
      <c r="AR130"/>
    </row>
    <row r="131" spans="1:44" ht="15.75" customHeight="1">
      <c r="A131" s="2" t="s">
        <v>589</v>
      </c>
      <c r="B131" s="4">
        <v>1958</v>
      </c>
      <c r="C131" s="26">
        <v>45230</v>
      </c>
      <c r="D131" s="824">
        <v>80</v>
      </c>
      <c r="E131" s="28">
        <v>2</v>
      </c>
      <c r="F131" s="11" t="s">
        <v>152</v>
      </c>
      <c r="G131" s="21" t="s">
        <v>34284</v>
      </c>
      <c r="H131" s="13" t="s">
        <v>55</v>
      </c>
      <c r="J131" s="4">
        <v>1866</v>
      </c>
      <c r="K131" s="11" t="s">
        <v>73</v>
      </c>
      <c r="L131" s="2" t="s">
        <v>74</v>
      </c>
      <c r="M131" s="129">
        <v>1</v>
      </c>
      <c r="Q131"/>
      <c r="R131"/>
      <c r="S131"/>
      <c r="U131"/>
      <c r="V131"/>
      <c r="W131"/>
      <c r="X131"/>
      <c r="Y131"/>
      <c r="Z131"/>
      <c r="AA131"/>
      <c r="AB131"/>
      <c r="AC131"/>
      <c r="AD131"/>
      <c r="AE131"/>
      <c r="AF131"/>
      <c r="AG131"/>
      <c r="AH131"/>
      <c r="AL131"/>
      <c r="AM131"/>
      <c r="AN131"/>
      <c r="AO131"/>
      <c r="AP131"/>
      <c r="AQ131"/>
      <c r="AR131"/>
    </row>
    <row r="132" spans="1:44" ht="15.75" customHeight="1">
      <c r="A132" s="21" t="s">
        <v>589</v>
      </c>
      <c r="B132" s="23">
        <v>1958</v>
      </c>
      <c r="C132" s="26">
        <v>45230</v>
      </c>
      <c r="D132" s="824" t="s">
        <v>1117</v>
      </c>
      <c r="E132" s="28">
        <v>4</v>
      </c>
      <c r="F132" s="30" t="s">
        <v>152</v>
      </c>
      <c r="G132" s="32" t="s">
        <v>34284</v>
      </c>
      <c r="H132" s="34" t="s">
        <v>55</v>
      </c>
      <c r="J132" s="4">
        <v>1860</v>
      </c>
      <c r="K132" s="11" t="s">
        <v>73</v>
      </c>
      <c r="L132" s="2" t="s">
        <v>74</v>
      </c>
      <c r="M132" s="129">
        <v>1</v>
      </c>
      <c r="Q132"/>
      <c r="R132"/>
      <c r="S132"/>
      <c r="U132"/>
      <c r="V132"/>
      <c r="W132"/>
      <c r="X132"/>
      <c r="Y132"/>
      <c r="Z132"/>
      <c r="AA132"/>
      <c r="AB132"/>
      <c r="AC132"/>
      <c r="AD132"/>
      <c r="AE132"/>
      <c r="AF132"/>
      <c r="AG132"/>
      <c r="AH132"/>
      <c r="AL132"/>
      <c r="AM132"/>
      <c r="AN132"/>
      <c r="AO132"/>
      <c r="AP132"/>
      <c r="AQ132"/>
      <c r="AR132"/>
    </row>
    <row r="133" spans="1:44" ht="15.75" customHeight="1">
      <c r="A133" s="21" t="s">
        <v>589</v>
      </c>
      <c r="B133" s="23">
        <v>1943</v>
      </c>
      <c r="C133" s="26">
        <v>45246</v>
      </c>
      <c r="D133" s="824" t="s">
        <v>34374</v>
      </c>
      <c r="E133" s="28">
        <v>4</v>
      </c>
      <c r="F133" s="30" t="s">
        <v>73</v>
      </c>
      <c r="G133" s="32" t="s">
        <v>74</v>
      </c>
      <c r="H133" s="34" t="s">
        <v>55</v>
      </c>
      <c r="J133" s="4">
        <v>1859</v>
      </c>
      <c r="K133" s="11" t="s">
        <v>152</v>
      </c>
      <c r="L133" s="2" t="s">
        <v>74</v>
      </c>
      <c r="M133" s="129">
        <v>1</v>
      </c>
      <c r="Q133"/>
      <c r="R133"/>
      <c r="S133"/>
      <c r="U133"/>
      <c r="V133"/>
      <c r="W133"/>
      <c r="X133"/>
      <c r="Y133"/>
      <c r="Z133"/>
      <c r="AA133"/>
      <c r="AB133"/>
      <c r="AC133"/>
      <c r="AD133"/>
      <c r="AE133"/>
      <c r="AF133"/>
      <c r="AG133"/>
      <c r="AH133"/>
      <c r="AL133"/>
      <c r="AM133"/>
      <c r="AN133"/>
      <c r="AO133"/>
      <c r="AP133"/>
      <c r="AQ133"/>
      <c r="AR133"/>
    </row>
    <row r="134" spans="1:44" ht="15.75" customHeight="1">
      <c r="A134" s="2" t="s">
        <v>589</v>
      </c>
      <c r="B134" s="4">
        <v>1958</v>
      </c>
      <c r="C134" s="26">
        <v>45251</v>
      </c>
      <c r="D134" s="106" t="s">
        <v>1346</v>
      </c>
      <c r="E134" s="9">
        <v>4</v>
      </c>
      <c r="F134" s="11" t="s">
        <v>34289</v>
      </c>
      <c r="G134" s="32" t="s">
        <v>74</v>
      </c>
      <c r="H134" s="34" t="s">
        <v>55</v>
      </c>
      <c r="J134" s="4">
        <v>1855</v>
      </c>
      <c r="K134" s="11" t="s">
        <v>73</v>
      </c>
      <c r="L134" s="8" t="s">
        <v>74</v>
      </c>
      <c r="M134" s="129">
        <v>1</v>
      </c>
      <c r="Q134"/>
      <c r="R134"/>
      <c r="S134"/>
      <c r="U134"/>
      <c r="V134"/>
      <c r="W134"/>
      <c r="X134"/>
      <c r="Y134"/>
      <c r="Z134"/>
      <c r="AA134"/>
      <c r="AB134"/>
      <c r="AC134"/>
      <c r="AD134"/>
      <c r="AE134"/>
      <c r="AF134"/>
      <c r="AG134"/>
      <c r="AH134"/>
      <c r="AL134"/>
      <c r="AM134"/>
      <c r="AN134"/>
      <c r="AO134"/>
      <c r="AP134"/>
      <c r="AQ134"/>
      <c r="AR134"/>
    </row>
    <row r="135" spans="1:44" ht="15.75" customHeight="1">
      <c r="A135" s="21" t="s">
        <v>589</v>
      </c>
      <c r="B135" s="23">
        <v>1840</v>
      </c>
      <c r="C135" s="26">
        <v>45251</v>
      </c>
      <c r="D135" s="43">
        <v>75</v>
      </c>
      <c r="E135" s="28">
        <v>2</v>
      </c>
      <c r="F135" s="11" t="s">
        <v>34289</v>
      </c>
      <c r="G135" s="32" t="s">
        <v>74</v>
      </c>
      <c r="H135" s="34" t="s">
        <v>55</v>
      </c>
      <c r="J135" s="4">
        <v>1852</v>
      </c>
      <c r="K135" s="11" t="s">
        <v>73</v>
      </c>
      <c r="L135" s="8" t="s">
        <v>74</v>
      </c>
      <c r="M135" s="129">
        <v>1</v>
      </c>
      <c r="Q135"/>
      <c r="R135"/>
      <c r="S135"/>
      <c r="U135"/>
      <c r="V135"/>
      <c r="W135"/>
      <c r="X135"/>
      <c r="Y135"/>
      <c r="Z135"/>
      <c r="AA135"/>
      <c r="AB135"/>
      <c r="AC135"/>
      <c r="AD135"/>
      <c r="AE135"/>
      <c r="AF135"/>
      <c r="AG135"/>
      <c r="AH135"/>
      <c r="AL135"/>
      <c r="AM135"/>
      <c r="AN135"/>
      <c r="AO135"/>
      <c r="AP135"/>
      <c r="AQ135"/>
      <c r="AR135"/>
    </row>
    <row r="136" spans="1:44" ht="15.75" customHeight="1">
      <c r="A136" s="21" t="s">
        <v>589</v>
      </c>
      <c r="B136" s="23">
        <v>1947</v>
      </c>
      <c r="C136" s="26">
        <v>45251</v>
      </c>
      <c r="D136" s="824" t="s">
        <v>1353</v>
      </c>
      <c r="E136" s="28">
        <v>3</v>
      </c>
      <c r="F136" s="11" t="s">
        <v>34268</v>
      </c>
      <c r="G136" s="32" t="s">
        <v>74</v>
      </c>
      <c r="H136" s="34" t="s">
        <v>55</v>
      </c>
      <c r="J136" s="4">
        <v>1851</v>
      </c>
      <c r="K136" s="11" t="s">
        <v>73</v>
      </c>
      <c r="L136" s="8" t="s">
        <v>74</v>
      </c>
      <c r="M136" s="129">
        <v>1</v>
      </c>
      <c r="Q136"/>
      <c r="R136"/>
      <c r="S136"/>
      <c r="U136"/>
      <c r="V136"/>
      <c r="W136"/>
      <c r="X136"/>
      <c r="Y136"/>
      <c r="Z136"/>
      <c r="AA136"/>
      <c r="AB136"/>
      <c r="AC136"/>
      <c r="AD136"/>
      <c r="AE136"/>
      <c r="AF136"/>
      <c r="AG136"/>
      <c r="AH136"/>
      <c r="AL136"/>
      <c r="AM136"/>
      <c r="AN136"/>
      <c r="AO136"/>
      <c r="AP136"/>
      <c r="AQ136"/>
      <c r="AR136"/>
    </row>
    <row r="137" spans="1:44" ht="15.75" customHeight="1">
      <c r="A137" s="21" t="s">
        <v>589</v>
      </c>
      <c r="B137" s="23">
        <v>1944</v>
      </c>
      <c r="C137" s="7">
        <v>45251</v>
      </c>
      <c r="D137" s="824" t="s">
        <v>1357</v>
      </c>
      <c r="E137" s="28">
        <v>4</v>
      </c>
      <c r="F137" s="11" t="s">
        <v>34268</v>
      </c>
      <c r="G137" s="32" t="s">
        <v>74</v>
      </c>
      <c r="H137" s="34" t="s">
        <v>55</v>
      </c>
      <c r="J137" s="4">
        <v>1849</v>
      </c>
      <c r="K137" s="11" t="s">
        <v>73</v>
      </c>
      <c r="L137" s="8" t="s">
        <v>74</v>
      </c>
      <c r="M137" s="129">
        <v>1</v>
      </c>
      <c r="Q137"/>
      <c r="R137"/>
      <c r="S137"/>
      <c r="U137"/>
      <c r="V137"/>
      <c r="W137"/>
      <c r="X137"/>
      <c r="Y137"/>
      <c r="Z137"/>
      <c r="AA137"/>
      <c r="AB137"/>
      <c r="AC137"/>
      <c r="AD137"/>
      <c r="AE137"/>
      <c r="AF137"/>
      <c r="AG137"/>
      <c r="AH137"/>
      <c r="AL137"/>
      <c r="AM137"/>
      <c r="AN137"/>
      <c r="AO137"/>
      <c r="AP137"/>
      <c r="AQ137"/>
      <c r="AR137"/>
    </row>
    <row r="138" spans="1:44" ht="15.75" customHeight="1">
      <c r="A138" s="21" t="s">
        <v>589</v>
      </c>
      <c r="B138" s="23">
        <v>1848</v>
      </c>
      <c r="C138" s="26">
        <v>45254</v>
      </c>
      <c r="D138" s="27" t="s">
        <v>1367</v>
      </c>
      <c r="E138" s="28">
        <v>2</v>
      </c>
      <c r="F138" s="30" t="s">
        <v>73</v>
      </c>
      <c r="G138" s="32" t="s">
        <v>74</v>
      </c>
      <c r="H138" s="34" t="s">
        <v>55</v>
      </c>
      <c r="J138" s="4">
        <v>1846</v>
      </c>
      <c r="K138" s="11" t="s">
        <v>73</v>
      </c>
      <c r="L138" s="8" t="s">
        <v>74</v>
      </c>
      <c r="M138" s="129">
        <v>1</v>
      </c>
      <c r="Q138"/>
      <c r="R138"/>
      <c r="S138"/>
      <c r="U138"/>
      <c r="V138"/>
      <c r="W138"/>
      <c r="X138"/>
      <c r="Y138"/>
      <c r="Z138"/>
      <c r="AA138"/>
      <c r="AB138"/>
      <c r="AC138"/>
      <c r="AD138"/>
      <c r="AE138"/>
      <c r="AF138"/>
      <c r="AG138"/>
      <c r="AH138"/>
      <c r="AL138"/>
      <c r="AM138"/>
      <c r="AN138"/>
      <c r="AO138"/>
      <c r="AP138"/>
      <c r="AQ138"/>
      <c r="AR138"/>
    </row>
    <row r="139" spans="1:44" ht="15.75" customHeight="1">
      <c r="A139" s="2" t="s">
        <v>589</v>
      </c>
      <c r="B139" s="23">
        <v>1841</v>
      </c>
      <c r="C139" s="7">
        <v>45254</v>
      </c>
      <c r="D139" s="824" t="s">
        <v>1374</v>
      </c>
      <c r="E139" s="9">
        <v>4</v>
      </c>
      <c r="F139" s="30" t="s">
        <v>73</v>
      </c>
      <c r="G139" s="21" t="s">
        <v>74</v>
      </c>
      <c r="H139" s="34" t="s">
        <v>55</v>
      </c>
      <c r="J139" s="4">
        <v>1844</v>
      </c>
      <c r="K139" s="11" t="s">
        <v>73</v>
      </c>
      <c r="L139" s="2" t="s">
        <v>74</v>
      </c>
      <c r="M139" s="129">
        <v>1</v>
      </c>
      <c r="Q139"/>
      <c r="R139"/>
      <c r="S139"/>
      <c r="U139"/>
      <c r="V139"/>
      <c r="W139"/>
      <c r="X139"/>
      <c r="Y139"/>
      <c r="Z139"/>
      <c r="AA139"/>
      <c r="AB139"/>
      <c r="AC139"/>
      <c r="AD139"/>
      <c r="AE139"/>
      <c r="AF139"/>
      <c r="AG139"/>
      <c r="AH139"/>
      <c r="AL139"/>
      <c r="AM139"/>
      <c r="AN139"/>
      <c r="AO139"/>
      <c r="AP139"/>
      <c r="AQ139"/>
      <c r="AR139"/>
    </row>
    <row r="140" spans="1:44" ht="15.75" customHeight="1">
      <c r="A140" s="21" t="s">
        <v>589</v>
      </c>
      <c r="B140" s="23">
        <v>1941</v>
      </c>
      <c r="C140" s="26">
        <v>45254</v>
      </c>
      <c r="D140" s="27" t="s">
        <v>1377</v>
      </c>
      <c r="E140" s="28">
        <v>2</v>
      </c>
      <c r="F140" s="30" t="s">
        <v>73</v>
      </c>
      <c r="G140" s="2" t="s">
        <v>74</v>
      </c>
      <c r="H140" s="13" t="s">
        <v>55</v>
      </c>
      <c r="J140" s="4">
        <v>1843</v>
      </c>
      <c r="K140" s="11" t="s">
        <v>73</v>
      </c>
      <c r="L140" s="2" t="s">
        <v>74</v>
      </c>
      <c r="M140" s="129">
        <v>1</v>
      </c>
      <c r="Q140"/>
      <c r="R140"/>
      <c r="S140"/>
      <c r="U140"/>
      <c r="V140"/>
      <c r="W140"/>
      <c r="X140"/>
      <c r="Y140"/>
      <c r="Z140"/>
      <c r="AA140"/>
      <c r="AB140"/>
      <c r="AC140"/>
      <c r="AD140"/>
      <c r="AE140"/>
      <c r="AF140"/>
      <c r="AG140"/>
      <c r="AH140"/>
      <c r="AL140"/>
      <c r="AM140"/>
      <c r="AN140"/>
      <c r="AO140"/>
      <c r="AP140"/>
      <c r="AQ140"/>
      <c r="AR140"/>
    </row>
    <row r="141" spans="1:44" ht="15.75" customHeight="1">
      <c r="A141" s="21" t="s">
        <v>589</v>
      </c>
      <c r="B141" s="23">
        <v>1910</v>
      </c>
      <c r="C141" s="7">
        <v>45254</v>
      </c>
      <c r="D141" s="824" t="s">
        <v>1380</v>
      </c>
      <c r="E141" s="28">
        <v>3</v>
      </c>
      <c r="F141" s="30" t="s">
        <v>73</v>
      </c>
      <c r="G141" s="32" t="s">
        <v>74</v>
      </c>
      <c r="H141" s="34" t="s">
        <v>55</v>
      </c>
      <c r="J141" s="4">
        <v>1837</v>
      </c>
      <c r="K141" s="11" t="s">
        <v>73</v>
      </c>
      <c r="L141" s="2" t="s">
        <v>74</v>
      </c>
      <c r="M141" s="129">
        <v>1</v>
      </c>
      <c r="Q141"/>
      <c r="R141"/>
      <c r="S141"/>
      <c r="U141"/>
      <c r="V141"/>
      <c r="W141"/>
      <c r="X141"/>
      <c r="Y141"/>
      <c r="Z141"/>
      <c r="AA141"/>
      <c r="AB141"/>
      <c r="AC141"/>
      <c r="AD141"/>
      <c r="AE141"/>
      <c r="AF141"/>
      <c r="AG141"/>
      <c r="AH141"/>
      <c r="AL141"/>
      <c r="AM141"/>
      <c r="AN141"/>
      <c r="AO141"/>
      <c r="AP141"/>
      <c r="AQ141"/>
      <c r="AR141"/>
    </row>
    <row r="142" spans="1:44" ht="15.75" customHeight="1">
      <c r="A142" s="21" t="s">
        <v>589</v>
      </c>
      <c r="B142" s="23">
        <v>1848</v>
      </c>
      <c r="C142" s="7">
        <v>45254</v>
      </c>
      <c r="D142" s="824" t="s">
        <v>1387</v>
      </c>
      <c r="E142" s="9">
        <v>3</v>
      </c>
      <c r="F142" s="30" t="s">
        <v>73</v>
      </c>
      <c r="G142" s="32" t="s">
        <v>74</v>
      </c>
      <c r="H142" s="34" t="s">
        <v>55</v>
      </c>
      <c r="J142" s="683">
        <v>1834</v>
      </c>
      <c r="K142" s="90" t="s">
        <v>73</v>
      </c>
      <c r="L142" s="231" t="s">
        <v>74</v>
      </c>
      <c r="M142" s="129">
        <v>1</v>
      </c>
      <c r="Q142"/>
      <c r="R142"/>
      <c r="S142"/>
      <c r="U142"/>
      <c r="V142"/>
      <c r="W142"/>
      <c r="X142"/>
      <c r="Y142"/>
      <c r="Z142"/>
      <c r="AA142"/>
      <c r="AB142"/>
      <c r="AC142"/>
      <c r="AD142"/>
      <c r="AE142"/>
      <c r="AF142"/>
      <c r="AG142"/>
      <c r="AH142"/>
      <c r="AL142"/>
      <c r="AM142"/>
      <c r="AN142"/>
      <c r="AO142"/>
      <c r="AP142"/>
      <c r="AQ142"/>
      <c r="AR142"/>
    </row>
    <row r="143" spans="1:44" ht="15.75" customHeight="1">
      <c r="A143" s="2" t="s">
        <v>34266</v>
      </c>
      <c r="B143" s="23">
        <v>1958</v>
      </c>
      <c r="C143" s="7">
        <v>45258</v>
      </c>
      <c r="D143" s="824">
        <v>140</v>
      </c>
      <c r="E143" s="28">
        <v>2</v>
      </c>
      <c r="F143" s="30" t="s">
        <v>34268</v>
      </c>
      <c r="G143" s="21" t="s">
        <v>34363</v>
      </c>
      <c r="H143" s="34" t="s">
        <v>55</v>
      </c>
      <c r="J143" s="4">
        <v>1829</v>
      </c>
      <c r="K143" s="11" t="s">
        <v>73</v>
      </c>
      <c r="L143" s="8" t="s">
        <v>74</v>
      </c>
      <c r="M143" s="129">
        <v>1</v>
      </c>
      <c r="Q143"/>
      <c r="R143"/>
      <c r="S143"/>
      <c r="U143"/>
      <c r="V143"/>
      <c r="W143"/>
      <c r="X143"/>
      <c r="Y143"/>
      <c r="Z143"/>
      <c r="AA143"/>
      <c r="AB143"/>
      <c r="AC143"/>
      <c r="AD143"/>
      <c r="AE143"/>
      <c r="AF143"/>
      <c r="AG143"/>
      <c r="AH143"/>
      <c r="AL143"/>
      <c r="AM143"/>
      <c r="AN143"/>
      <c r="AO143"/>
      <c r="AP143"/>
      <c r="AQ143"/>
      <c r="AR143"/>
    </row>
    <row r="144" spans="1:44" ht="15.75" customHeight="1">
      <c r="A144" s="2" t="s">
        <v>29559</v>
      </c>
      <c r="B144" s="23">
        <v>1958</v>
      </c>
      <c r="C144" s="26">
        <v>45258</v>
      </c>
      <c r="D144" s="27" t="s">
        <v>1396</v>
      </c>
      <c r="E144" s="28">
        <v>2</v>
      </c>
      <c r="F144" s="30" t="s">
        <v>34268</v>
      </c>
      <c r="G144" s="21" t="s">
        <v>34363</v>
      </c>
      <c r="H144" s="34" t="s">
        <v>55</v>
      </c>
      <c r="J144" s="4">
        <v>1827</v>
      </c>
      <c r="K144" s="11" t="s">
        <v>73</v>
      </c>
      <c r="L144" s="2" t="s">
        <v>74</v>
      </c>
      <c r="M144" s="129">
        <v>1</v>
      </c>
      <c r="Q144"/>
      <c r="R144"/>
      <c r="S144"/>
      <c r="U144"/>
      <c r="V144"/>
      <c r="W144"/>
      <c r="X144"/>
      <c r="Y144"/>
      <c r="Z144"/>
      <c r="AA144"/>
      <c r="AB144"/>
      <c r="AC144"/>
      <c r="AD144"/>
      <c r="AE144"/>
      <c r="AF144"/>
      <c r="AG144"/>
      <c r="AH144"/>
      <c r="AL144"/>
      <c r="AM144"/>
      <c r="AN144"/>
      <c r="AO144"/>
      <c r="AP144"/>
      <c r="AQ144"/>
      <c r="AR144"/>
    </row>
    <row r="145" spans="1:44" ht="15.75" customHeight="1">
      <c r="A145" s="2" t="s">
        <v>34266</v>
      </c>
      <c r="B145" s="23">
        <v>1952</v>
      </c>
      <c r="C145" s="7">
        <v>45258</v>
      </c>
      <c r="D145" s="824" t="s">
        <v>1400</v>
      </c>
      <c r="E145" s="9">
        <v>4</v>
      </c>
      <c r="F145" s="30" t="s">
        <v>34268</v>
      </c>
      <c r="G145" s="21" t="s">
        <v>34363</v>
      </c>
      <c r="H145" s="34" t="s">
        <v>55</v>
      </c>
      <c r="J145" s="4">
        <v>1817</v>
      </c>
      <c r="K145" s="11" t="s">
        <v>73</v>
      </c>
      <c r="L145" s="2" t="s">
        <v>74</v>
      </c>
      <c r="M145" s="129">
        <v>1</v>
      </c>
      <c r="Q145"/>
      <c r="R145"/>
      <c r="S145"/>
      <c r="U145"/>
      <c r="V145"/>
      <c r="W145"/>
      <c r="X145"/>
      <c r="Y145"/>
      <c r="Z145"/>
      <c r="AA145"/>
      <c r="AB145"/>
      <c r="AC145"/>
      <c r="AD145"/>
      <c r="AE145"/>
      <c r="AF145"/>
      <c r="AG145"/>
      <c r="AH145"/>
      <c r="AL145"/>
      <c r="AM145"/>
      <c r="AN145"/>
      <c r="AO145"/>
      <c r="AP145"/>
      <c r="AQ145"/>
      <c r="AR145"/>
    </row>
    <row r="146" spans="1:44" ht="15.75" customHeight="1">
      <c r="A146" s="2" t="s">
        <v>29559</v>
      </c>
      <c r="B146" s="23">
        <v>1958</v>
      </c>
      <c r="C146" s="7">
        <v>45258</v>
      </c>
      <c r="D146" s="824">
        <v>89</v>
      </c>
      <c r="E146" s="9">
        <v>4</v>
      </c>
      <c r="F146" s="30" t="s">
        <v>34268</v>
      </c>
      <c r="G146" s="21" t="s">
        <v>34363</v>
      </c>
      <c r="H146" s="34" t="s">
        <v>55</v>
      </c>
      <c r="J146" s="4">
        <v>1815</v>
      </c>
      <c r="K146" s="11" t="s">
        <v>234</v>
      </c>
      <c r="L146" s="2" t="s">
        <v>1540</v>
      </c>
      <c r="M146" s="129">
        <v>1</v>
      </c>
      <c r="Q146"/>
      <c r="R146"/>
      <c r="S146"/>
      <c r="U146"/>
      <c r="V146"/>
      <c r="W146"/>
      <c r="X146"/>
      <c r="Y146"/>
      <c r="Z146"/>
      <c r="AA146"/>
      <c r="AB146"/>
      <c r="AC146"/>
      <c r="AD146"/>
      <c r="AE146"/>
      <c r="AF146"/>
      <c r="AG146"/>
      <c r="AH146"/>
      <c r="AL146"/>
      <c r="AM146"/>
      <c r="AN146"/>
      <c r="AO146"/>
      <c r="AP146"/>
      <c r="AQ146"/>
      <c r="AR146"/>
    </row>
    <row r="147" spans="1:44" ht="15.75" customHeight="1">
      <c r="A147" s="21" t="s">
        <v>589</v>
      </c>
      <c r="B147" s="23">
        <v>1863</v>
      </c>
      <c r="C147" s="26">
        <v>45258</v>
      </c>
      <c r="D147" s="76" t="s">
        <v>1415</v>
      </c>
      <c r="E147" s="28">
        <v>3</v>
      </c>
      <c r="F147" s="30" t="s">
        <v>73</v>
      </c>
      <c r="G147" s="32" t="s">
        <v>74</v>
      </c>
      <c r="H147" s="34" t="s">
        <v>55</v>
      </c>
      <c r="J147" s="4">
        <v>1815</v>
      </c>
      <c r="K147" s="11" t="s">
        <v>234</v>
      </c>
      <c r="L147" s="2" t="s">
        <v>295</v>
      </c>
      <c r="M147" s="129">
        <v>1</v>
      </c>
      <c r="Q147"/>
      <c r="R147"/>
      <c r="S147"/>
      <c r="U147"/>
      <c r="V147"/>
      <c r="W147"/>
      <c r="X147"/>
      <c r="Y147"/>
      <c r="Z147"/>
      <c r="AA147"/>
      <c r="AB147"/>
      <c r="AC147"/>
      <c r="AD147"/>
      <c r="AE147"/>
      <c r="AF147"/>
      <c r="AG147"/>
      <c r="AH147"/>
      <c r="AL147"/>
      <c r="AM147"/>
      <c r="AN147"/>
      <c r="AO147"/>
      <c r="AP147"/>
      <c r="AQ147"/>
      <c r="AR147"/>
    </row>
    <row r="148" spans="1:44" ht="15.75" customHeight="1">
      <c r="A148" s="21" t="s">
        <v>589</v>
      </c>
      <c r="B148" s="23">
        <v>1958</v>
      </c>
      <c r="C148" s="26">
        <v>45258</v>
      </c>
      <c r="D148" s="80" t="s">
        <v>3884</v>
      </c>
      <c r="E148" s="28">
        <v>1</v>
      </c>
      <c r="F148" s="30" t="s">
        <v>31357</v>
      </c>
      <c r="G148" s="32" t="s">
        <v>74</v>
      </c>
      <c r="H148" s="34" t="s">
        <v>55</v>
      </c>
      <c r="J148" s="4">
        <v>1728</v>
      </c>
      <c r="K148" s="11" t="s">
        <v>306</v>
      </c>
      <c r="L148" s="2" t="s">
        <v>121</v>
      </c>
      <c r="M148" s="129">
        <v>1</v>
      </c>
      <c r="Q148"/>
      <c r="R148"/>
      <c r="S148"/>
      <c r="U148"/>
      <c r="V148"/>
      <c r="W148"/>
      <c r="X148"/>
      <c r="Y148"/>
      <c r="Z148"/>
      <c r="AA148"/>
      <c r="AB148"/>
      <c r="AC148"/>
      <c r="AD148"/>
      <c r="AE148"/>
      <c r="AF148"/>
      <c r="AG148"/>
      <c r="AH148"/>
      <c r="AL148"/>
      <c r="AM148"/>
      <c r="AN148"/>
      <c r="AO148"/>
      <c r="AP148"/>
      <c r="AQ148"/>
      <c r="AR148"/>
    </row>
    <row r="149" spans="1:44" ht="15.75" customHeight="1">
      <c r="A149" s="21" t="s">
        <v>589</v>
      </c>
      <c r="B149" s="23">
        <v>1958</v>
      </c>
      <c r="C149" s="26">
        <v>45258</v>
      </c>
      <c r="D149" s="27">
        <v>46</v>
      </c>
      <c r="E149" s="28">
        <v>3</v>
      </c>
      <c r="F149" s="11" t="s">
        <v>34289</v>
      </c>
      <c r="G149" s="32" t="s">
        <v>74</v>
      </c>
      <c r="H149" s="34" t="s">
        <v>55</v>
      </c>
      <c r="J149" s="57">
        <v>1659</v>
      </c>
      <c r="K149" s="710" t="s">
        <v>2785</v>
      </c>
      <c r="L149" s="681" t="s">
        <v>2202</v>
      </c>
      <c r="M149" s="129">
        <v>1</v>
      </c>
      <c r="Q149"/>
      <c r="R149"/>
      <c r="S149"/>
      <c r="U149"/>
      <c r="V149"/>
      <c r="W149"/>
      <c r="X149"/>
      <c r="Y149"/>
      <c r="Z149"/>
      <c r="AA149"/>
      <c r="AB149"/>
      <c r="AC149"/>
      <c r="AD149"/>
      <c r="AE149"/>
      <c r="AF149"/>
      <c r="AG149"/>
      <c r="AH149"/>
      <c r="AL149"/>
      <c r="AM149"/>
      <c r="AN149"/>
      <c r="AO149"/>
      <c r="AP149"/>
      <c r="AQ149"/>
      <c r="AR149"/>
    </row>
    <row r="150" spans="1:44" ht="15.75" customHeight="1">
      <c r="A150" s="2" t="s">
        <v>29559</v>
      </c>
      <c r="B150" s="4">
        <v>1831</v>
      </c>
      <c r="C150" s="7">
        <v>45265</v>
      </c>
      <c r="D150" s="76" t="s">
        <v>1459</v>
      </c>
      <c r="E150" s="9">
        <v>2</v>
      </c>
      <c r="F150" s="11" t="s">
        <v>34289</v>
      </c>
      <c r="G150" s="8" t="s">
        <v>34363</v>
      </c>
      <c r="H150" s="13" t="s">
        <v>55</v>
      </c>
      <c r="J150" s="23">
        <v>1566</v>
      </c>
      <c r="K150" s="30" t="s">
        <v>152</v>
      </c>
      <c r="L150" s="32" t="s">
        <v>3015</v>
      </c>
      <c r="M150" s="129">
        <v>1</v>
      </c>
      <c r="Q150"/>
      <c r="R150"/>
      <c r="S150"/>
      <c r="U150"/>
      <c r="V150"/>
      <c r="W150"/>
      <c r="X150"/>
      <c r="Y150"/>
      <c r="Z150"/>
      <c r="AA150"/>
      <c r="AB150"/>
      <c r="AC150"/>
      <c r="AD150"/>
      <c r="AE150"/>
      <c r="AF150"/>
      <c r="AG150"/>
      <c r="AH150"/>
      <c r="AL150"/>
      <c r="AM150"/>
      <c r="AN150"/>
      <c r="AO150"/>
      <c r="AP150"/>
      <c r="AQ150"/>
      <c r="AR150"/>
    </row>
    <row r="151" spans="1:44" ht="15.75" customHeight="1">
      <c r="A151" s="21" t="s">
        <v>589</v>
      </c>
      <c r="B151" s="23">
        <v>1958</v>
      </c>
      <c r="C151" s="26">
        <v>45266</v>
      </c>
      <c r="D151" s="27" t="s">
        <v>31363</v>
      </c>
      <c r="E151" s="28">
        <v>2</v>
      </c>
      <c r="F151" s="30" t="s">
        <v>288</v>
      </c>
      <c r="G151" s="32" t="s">
        <v>74</v>
      </c>
      <c r="H151" s="34" t="s">
        <v>55</v>
      </c>
      <c r="J151" s="4">
        <v>1510</v>
      </c>
      <c r="K151" s="11" t="s">
        <v>234</v>
      </c>
      <c r="L151" s="2" t="s">
        <v>258</v>
      </c>
      <c r="M151" s="129">
        <v>1</v>
      </c>
      <c r="Q151"/>
      <c r="R151"/>
      <c r="S151"/>
      <c r="U151"/>
      <c r="V151"/>
      <c r="W151"/>
      <c r="X151"/>
      <c r="Y151"/>
      <c r="Z151"/>
      <c r="AA151"/>
      <c r="AB151"/>
      <c r="AC151"/>
      <c r="AD151"/>
      <c r="AE151"/>
      <c r="AF151"/>
      <c r="AG151"/>
      <c r="AH151"/>
      <c r="AL151"/>
      <c r="AM151"/>
      <c r="AN151"/>
      <c r="AO151"/>
      <c r="AP151"/>
      <c r="AQ151"/>
      <c r="AR151"/>
    </row>
    <row r="152" spans="1:44" ht="15.75" customHeight="1">
      <c r="A152" s="2" t="s">
        <v>34266</v>
      </c>
      <c r="B152" s="23">
        <v>1942</v>
      </c>
      <c r="C152" s="26">
        <v>45267</v>
      </c>
      <c r="D152" s="27" t="s">
        <v>34375</v>
      </c>
      <c r="E152" s="28">
        <v>3</v>
      </c>
      <c r="F152" s="30" t="s">
        <v>34268</v>
      </c>
      <c r="G152" s="21" t="s">
        <v>34363</v>
      </c>
      <c r="H152" s="34" t="s">
        <v>55</v>
      </c>
      <c r="J152" s="4">
        <v>1452</v>
      </c>
      <c r="K152" s="11" t="s">
        <v>477</v>
      </c>
      <c r="L152" s="2" t="s">
        <v>478</v>
      </c>
      <c r="M152" s="129">
        <v>1</v>
      </c>
      <c r="Q152"/>
      <c r="R152"/>
      <c r="S152"/>
      <c r="U152"/>
      <c r="V152"/>
      <c r="W152"/>
      <c r="X152"/>
      <c r="Y152"/>
      <c r="Z152"/>
      <c r="AA152"/>
      <c r="AB152"/>
      <c r="AC152"/>
      <c r="AD152"/>
      <c r="AE152"/>
      <c r="AF152"/>
      <c r="AG152"/>
      <c r="AH152"/>
      <c r="AL152"/>
      <c r="AM152"/>
      <c r="AN152"/>
      <c r="AO152"/>
      <c r="AP152"/>
      <c r="AQ152"/>
      <c r="AR152"/>
    </row>
    <row r="153" spans="1:44" ht="15.75" customHeight="1">
      <c r="A153"/>
      <c r="B153"/>
      <c r="C153"/>
      <c r="D153"/>
      <c r="E153"/>
      <c r="F153"/>
      <c r="G153"/>
      <c r="H153"/>
      <c r="J153" s="4">
        <v>1452</v>
      </c>
      <c r="K153" s="11" t="s">
        <v>477</v>
      </c>
      <c r="L153" s="2" t="s">
        <v>121</v>
      </c>
      <c r="M153" s="129">
        <v>1</v>
      </c>
      <c r="Q153"/>
      <c r="R153"/>
      <c r="S153"/>
      <c r="U153"/>
      <c r="V153"/>
      <c r="W153"/>
      <c r="X153"/>
      <c r="Y153"/>
      <c r="Z153"/>
      <c r="AA153"/>
      <c r="AB153"/>
      <c r="AC153"/>
      <c r="AD153"/>
      <c r="AE153"/>
      <c r="AF153"/>
      <c r="AG153"/>
      <c r="AH153"/>
      <c r="AL153"/>
      <c r="AM153"/>
      <c r="AN153"/>
      <c r="AO153"/>
      <c r="AP153"/>
      <c r="AQ153"/>
      <c r="AR153"/>
    </row>
    <row r="154" spans="1:44" ht="15.75" customHeight="1">
      <c r="A154"/>
      <c r="B154"/>
      <c r="C154"/>
      <c r="D154"/>
      <c r="E154"/>
      <c r="F154"/>
      <c r="G154"/>
      <c r="H154"/>
      <c r="J154" s="4">
        <v>1300</v>
      </c>
      <c r="K154" s="11" t="s">
        <v>2387</v>
      </c>
      <c r="L154" s="8" t="s">
        <v>2388</v>
      </c>
      <c r="M154" s="129">
        <v>1</v>
      </c>
      <c r="Q154"/>
      <c r="R154"/>
      <c r="S154"/>
      <c r="U154"/>
      <c r="V154"/>
      <c r="W154"/>
      <c r="X154"/>
      <c r="Y154"/>
      <c r="Z154"/>
      <c r="AA154"/>
      <c r="AB154"/>
      <c r="AC154"/>
      <c r="AD154"/>
      <c r="AE154"/>
      <c r="AF154"/>
      <c r="AG154"/>
      <c r="AH154"/>
      <c r="AL154"/>
      <c r="AM154"/>
      <c r="AN154"/>
      <c r="AO154"/>
      <c r="AP154"/>
      <c r="AQ154"/>
      <c r="AR154"/>
    </row>
    <row r="155" spans="1:44" ht="15.75" customHeight="1">
      <c r="A155"/>
      <c r="B155"/>
      <c r="C155"/>
      <c r="D155"/>
      <c r="E155"/>
      <c r="F155"/>
      <c r="G155"/>
      <c r="H155"/>
      <c r="J155" s="4">
        <v>1000</v>
      </c>
      <c r="K155" s="11" t="s">
        <v>62</v>
      </c>
      <c r="L155" s="2" t="s">
        <v>34287</v>
      </c>
      <c r="M155" s="129">
        <v>1</v>
      </c>
      <c r="Q155"/>
      <c r="R155"/>
      <c r="S155"/>
      <c r="U155"/>
      <c r="V155"/>
      <c r="W155"/>
      <c r="X155"/>
      <c r="Y155"/>
      <c r="Z155"/>
      <c r="AA155"/>
      <c r="AB155"/>
      <c r="AC155"/>
      <c r="AD155"/>
      <c r="AE155"/>
      <c r="AF155"/>
      <c r="AG155"/>
      <c r="AH155"/>
      <c r="AL155"/>
      <c r="AM155"/>
      <c r="AN155"/>
      <c r="AO155"/>
      <c r="AP155"/>
      <c r="AQ155"/>
      <c r="AR155"/>
    </row>
    <row r="156" spans="1:44" ht="15.75" customHeight="1">
      <c r="A156"/>
      <c r="B156"/>
      <c r="C156"/>
      <c r="D156"/>
      <c r="E156"/>
      <c r="F156"/>
      <c r="G156"/>
      <c r="H156"/>
      <c r="J156" s="4">
        <v>1000</v>
      </c>
      <c r="K156" s="11" t="s">
        <v>604</v>
      </c>
      <c r="L156" s="2" t="s">
        <v>660</v>
      </c>
      <c r="M156" s="129">
        <v>1</v>
      </c>
      <c r="Q156"/>
      <c r="R156"/>
      <c r="S156"/>
      <c r="U156"/>
      <c r="V156"/>
      <c r="W156"/>
      <c r="X156"/>
      <c r="Y156"/>
      <c r="Z156"/>
      <c r="AA156"/>
      <c r="AB156"/>
      <c r="AC156"/>
      <c r="AD156"/>
      <c r="AE156"/>
      <c r="AF156"/>
      <c r="AG156"/>
      <c r="AH156"/>
      <c r="AL156"/>
      <c r="AM156"/>
      <c r="AN156"/>
      <c r="AO156"/>
      <c r="AP156"/>
      <c r="AQ156"/>
      <c r="AR156"/>
    </row>
    <row r="157" spans="1:44" ht="15.75" customHeight="1">
      <c r="A157"/>
      <c r="B157"/>
      <c r="C157"/>
      <c r="D157"/>
      <c r="E157"/>
      <c r="F157"/>
      <c r="G157"/>
      <c r="H157"/>
      <c r="J157" s="4">
        <v>925</v>
      </c>
      <c r="K157" s="11" t="s">
        <v>62</v>
      </c>
      <c r="L157" s="2" t="s">
        <v>941</v>
      </c>
      <c r="M157" s="129">
        <v>1</v>
      </c>
      <c r="Q157"/>
      <c r="R157"/>
      <c r="S157"/>
      <c r="U157"/>
      <c r="V157"/>
      <c r="W157"/>
      <c r="X157"/>
      <c r="Y157"/>
      <c r="Z157"/>
      <c r="AA157"/>
      <c r="AB157"/>
      <c r="AC157"/>
      <c r="AD157"/>
      <c r="AE157"/>
      <c r="AF157"/>
      <c r="AG157"/>
      <c r="AH157"/>
      <c r="AL157"/>
      <c r="AM157"/>
      <c r="AN157"/>
      <c r="AO157"/>
      <c r="AP157"/>
      <c r="AQ157"/>
      <c r="AR157"/>
    </row>
    <row r="158" spans="1:44" ht="15.75" customHeight="1">
      <c r="A158"/>
      <c r="B158"/>
      <c r="C158"/>
      <c r="D158"/>
      <c r="E158"/>
      <c r="F158"/>
      <c r="G158"/>
      <c r="H158"/>
      <c r="J158" s="4">
        <v>925</v>
      </c>
      <c r="K158" s="11" t="s">
        <v>604</v>
      </c>
      <c r="L158" s="2" t="s">
        <v>34298</v>
      </c>
      <c r="M158" s="129">
        <v>1</v>
      </c>
      <c r="Q158"/>
      <c r="R158"/>
      <c r="S158"/>
      <c r="U158"/>
      <c r="V158"/>
      <c r="W158"/>
      <c r="X158"/>
      <c r="Y158"/>
      <c r="Z158"/>
      <c r="AA158"/>
      <c r="AB158"/>
      <c r="AC158"/>
      <c r="AD158"/>
      <c r="AE158"/>
      <c r="AF158"/>
      <c r="AG158"/>
      <c r="AH158"/>
      <c r="AL158"/>
      <c r="AM158"/>
      <c r="AN158"/>
      <c r="AO158"/>
      <c r="AP158"/>
      <c r="AQ158"/>
      <c r="AR158"/>
    </row>
    <row r="159" spans="1:44" ht="15.75" customHeight="1">
      <c r="A159"/>
      <c r="B159"/>
      <c r="C159"/>
      <c r="D159"/>
      <c r="E159"/>
      <c r="F159"/>
      <c r="G159"/>
      <c r="H159"/>
      <c r="J159" s="23">
        <v>61</v>
      </c>
      <c r="K159" s="30" t="s">
        <v>34376</v>
      </c>
      <c r="L159" s="32" t="s">
        <v>31292</v>
      </c>
      <c r="M159" s="129">
        <v>1</v>
      </c>
      <c r="Q159"/>
      <c r="R159"/>
      <c r="S159"/>
      <c r="U159"/>
      <c r="V159"/>
      <c r="W159"/>
      <c r="X159"/>
      <c r="Y159"/>
      <c r="Z159"/>
      <c r="AA159"/>
      <c r="AB159"/>
      <c r="AC159"/>
      <c r="AD159"/>
      <c r="AE159"/>
      <c r="AF159"/>
      <c r="AG159"/>
      <c r="AH159"/>
      <c r="AL159"/>
      <c r="AM159"/>
      <c r="AN159"/>
      <c r="AO159"/>
      <c r="AP159"/>
      <c r="AQ159"/>
      <c r="AR159"/>
    </row>
    <row r="160" spans="1:44" ht="15.75" customHeight="1">
      <c r="A160"/>
      <c r="B160"/>
      <c r="C160"/>
      <c r="D160"/>
      <c r="E160"/>
      <c r="F160"/>
      <c r="G160"/>
      <c r="H160"/>
      <c r="J160"/>
      <c r="K160"/>
      <c r="L160"/>
      <c r="M160"/>
      <c r="Q160"/>
      <c r="R160"/>
      <c r="S160"/>
      <c r="U160"/>
      <c r="V160"/>
      <c r="W160"/>
      <c r="X160"/>
      <c r="Y160"/>
      <c r="Z160"/>
      <c r="AA160"/>
      <c r="AB160"/>
      <c r="AC160"/>
      <c r="AD160"/>
      <c r="AE160"/>
      <c r="AF160"/>
      <c r="AG160"/>
      <c r="AH160"/>
      <c r="AL160"/>
      <c r="AM160"/>
      <c r="AN160"/>
      <c r="AO160"/>
      <c r="AP160"/>
      <c r="AQ160"/>
      <c r="AR160"/>
    </row>
    <row r="161" spans="1:44" ht="15.75" customHeight="1">
      <c r="A161"/>
      <c r="B161"/>
      <c r="C161"/>
      <c r="D161"/>
      <c r="E161"/>
      <c r="F161"/>
      <c r="G161"/>
      <c r="H161"/>
      <c r="J161"/>
      <c r="K161"/>
      <c r="L161"/>
      <c r="M161"/>
      <c r="Q161"/>
      <c r="R161"/>
      <c r="S161"/>
      <c r="U161"/>
      <c r="V161"/>
      <c r="W161"/>
      <c r="X161"/>
      <c r="Y161"/>
      <c r="Z161"/>
      <c r="AA161"/>
      <c r="AB161"/>
      <c r="AC161"/>
      <c r="AD161"/>
      <c r="AE161"/>
      <c r="AF161"/>
      <c r="AG161"/>
      <c r="AH161"/>
      <c r="AL161"/>
      <c r="AM161"/>
      <c r="AN161"/>
      <c r="AO161"/>
      <c r="AP161"/>
      <c r="AQ161"/>
      <c r="AR161"/>
    </row>
    <row r="162" spans="1:44" ht="15.75" customHeight="1">
      <c r="A162"/>
      <c r="B162"/>
      <c r="C162"/>
      <c r="D162"/>
      <c r="E162"/>
      <c r="F162"/>
      <c r="G162"/>
      <c r="H162"/>
      <c r="J162"/>
      <c r="K162"/>
      <c r="L162"/>
      <c r="M162"/>
      <c r="Q162"/>
      <c r="R162"/>
      <c r="S162"/>
      <c r="U162"/>
      <c r="V162"/>
      <c r="W162"/>
      <c r="X162"/>
      <c r="Y162"/>
      <c r="Z162"/>
      <c r="AA162"/>
      <c r="AB162"/>
      <c r="AC162"/>
      <c r="AD162"/>
      <c r="AE162"/>
      <c r="AF162"/>
      <c r="AG162"/>
      <c r="AH162"/>
      <c r="AL162"/>
      <c r="AM162"/>
      <c r="AN162"/>
      <c r="AO162"/>
      <c r="AP162"/>
      <c r="AQ162"/>
      <c r="AR162"/>
    </row>
    <row r="163" spans="1:44" ht="15.75" customHeight="1">
      <c r="A163"/>
      <c r="B163"/>
      <c r="C163"/>
      <c r="D163"/>
      <c r="E163"/>
      <c r="F163"/>
      <c r="G163"/>
      <c r="H163"/>
      <c r="J163"/>
      <c r="K163"/>
      <c r="L163"/>
      <c r="M163"/>
      <c r="Q163"/>
      <c r="R163"/>
      <c r="S163"/>
      <c r="U163"/>
      <c r="V163"/>
      <c r="W163"/>
      <c r="X163"/>
      <c r="Y163"/>
      <c r="Z163"/>
      <c r="AA163"/>
      <c r="AB163"/>
      <c r="AC163"/>
      <c r="AD163"/>
      <c r="AE163"/>
      <c r="AF163"/>
      <c r="AG163"/>
      <c r="AH163"/>
      <c r="AL163"/>
      <c r="AM163"/>
      <c r="AN163"/>
      <c r="AO163"/>
      <c r="AP163"/>
      <c r="AQ163"/>
      <c r="AR163"/>
    </row>
    <row r="164" spans="1:44" ht="15.75" customHeight="1">
      <c r="A164"/>
      <c r="B164"/>
      <c r="C164"/>
      <c r="D164"/>
      <c r="E164"/>
      <c r="F164"/>
      <c r="G164"/>
      <c r="H164"/>
      <c r="J164"/>
      <c r="K164"/>
      <c r="L164"/>
      <c r="M164"/>
      <c r="Q164"/>
      <c r="R164"/>
      <c r="S164"/>
      <c r="U164"/>
      <c r="V164"/>
      <c r="W164"/>
      <c r="X164"/>
      <c r="Y164"/>
      <c r="Z164"/>
      <c r="AA164"/>
      <c r="AB164"/>
      <c r="AC164"/>
      <c r="AD164"/>
      <c r="AE164"/>
      <c r="AF164"/>
      <c r="AG164"/>
      <c r="AH164"/>
      <c r="AL164"/>
      <c r="AM164"/>
      <c r="AN164"/>
      <c r="AO164"/>
      <c r="AP164"/>
      <c r="AQ164"/>
      <c r="AR164"/>
    </row>
    <row r="165" spans="1:44" ht="15.75" customHeight="1">
      <c r="A165"/>
      <c r="B165"/>
      <c r="C165"/>
      <c r="D165"/>
      <c r="E165"/>
      <c r="F165"/>
      <c r="G165"/>
      <c r="H165"/>
      <c r="J165"/>
      <c r="K165"/>
      <c r="L165"/>
      <c r="M165"/>
      <c r="Q165"/>
      <c r="R165"/>
      <c r="S165"/>
      <c r="U165"/>
      <c r="V165"/>
      <c r="W165"/>
      <c r="X165"/>
      <c r="Y165"/>
      <c r="Z165"/>
      <c r="AA165"/>
      <c r="AB165"/>
      <c r="AC165"/>
      <c r="AD165"/>
      <c r="AE165"/>
      <c r="AF165"/>
      <c r="AG165"/>
      <c r="AH165"/>
      <c r="AL165"/>
      <c r="AM165"/>
      <c r="AN165"/>
      <c r="AO165"/>
      <c r="AP165"/>
      <c r="AQ165"/>
      <c r="AR165"/>
    </row>
    <row r="166" spans="1:44" ht="15.75" customHeight="1">
      <c r="A166"/>
      <c r="B166"/>
      <c r="C166"/>
      <c r="D166"/>
      <c r="E166"/>
      <c r="F166"/>
      <c r="G166"/>
      <c r="H166"/>
      <c r="J166"/>
      <c r="K166"/>
      <c r="L166"/>
      <c r="M166"/>
      <c r="Q166"/>
      <c r="R166"/>
      <c r="S166"/>
      <c r="U166"/>
      <c r="V166"/>
      <c r="W166"/>
      <c r="X166"/>
      <c r="Y166"/>
      <c r="Z166"/>
      <c r="AA166"/>
      <c r="AB166"/>
      <c r="AC166"/>
      <c r="AD166"/>
      <c r="AE166"/>
      <c r="AF166"/>
      <c r="AG166"/>
      <c r="AH166"/>
      <c r="AL166"/>
      <c r="AM166"/>
      <c r="AN166"/>
      <c r="AO166"/>
      <c r="AP166"/>
      <c r="AQ166"/>
      <c r="AR166"/>
    </row>
    <row r="167" spans="1:44" ht="15.75" customHeight="1">
      <c r="A167"/>
      <c r="B167"/>
      <c r="C167"/>
      <c r="D167"/>
      <c r="E167"/>
      <c r="F167"/>
      <c r="G167"/>
      <c r="H167"/>
      <c r="J167"/>
      <c r="K167"/>
      <c r="L167"/>
      <c r="M167"/>
      <c r="Q167"/>
      <c r="R167"/>
      <c r="S167"/>
      <c r="U167"/>
      <c r="V167"/>
      <c r="W167"/>
      <c r="X167"/>
      <c r="Y167"/>
      <c r="Z167"/>
      <c r="AA167"/>
      <c r="AB167"/>
      <c r="AC167"/>
      <c r="AD167"/>
      <c r="AE167"/>
      <c r="AF167"/>
      <c r="AG167"/>
      <c r="AH167"/>
      <c r="AL167"/>
      <c r="AM167"/>
      <c r="AN167"/>
      <c r="AO167"/>
      <c r="AP167"/>
      <c r="AQ167"/>
      <c r="AR167"/>
    </row>
    <row r="168" spans="1:44" ht="15.75" customHeight="1">
      <c r="A168"/>
      <c r="B168"/>
      <c r="C168"/>
      <c r="D168"/>
      <c r="E168"/>
      <c r="F168"/>
      <c r="G168"/>
      <c r="H168"/>
      <c r="J168"/>
      <c r="K168"/>
      <c r="L168"/>
      <c r="M168"/>
      <c r="Q168"/>
      <c r="R168"/>
      <c r="S168"/>
      <c r="U168"/>
      <c r="V168"/>
      <c r="W168"/>
      <c r="X168"/>
      <c r="Y168"/>
      <c r="Z168"/>
      <c r="AA168"/>
      <c r="AB168"/>
      <c r="AC168"/>
      <c r="AD168"/>
      <c r="AE168"/>
      <c r="AF168"/>
      <c r="AG168"/>
      <c r="AH168"/>
      <c r="AL168"/>
      <c r="AM168"/>
      <c r="AN168"/>
      <c r="AO168"/>
      <c r="AP168"/>
      <c r="AQ168"/>
      <c r="AR168"/>
    </row>
    <row r="169" spans="1:44" ht="15.75" customHeight="1">
      <c r="A169"/>
      <c r="B169"/>
      <c r="C169"/>
      <c r="D169"/>
      <c r="E169"/>
      <c r="F169"/>
      <c r="G169"/>
      <c r="H169"/>
      <c r="J169"/>
      <c r="K169"/>
      <c r="L169"/>
      <c r="M169"/>
      <c r="Q169"/>
      <c r="R169"/>
      <c r="S169"/>
      <c r="U169"/>
      <c r="V169"/>
      <c r="W169"/>
      <c r="X169"/>
      <c r="Y169"/>
      <c r="Z169"/>
      <c r="AA169"/>
      <c r="AB169"/>
      <c r="AC169"/>
      <c r="AD169"/>
      <c r="AE169"/>
      <c r="AF169"/>
      <c r="AG169"/>
      <c r="AH169"/>
      <c r="AL169"/>
      <c r="AM169"/>
      <c r="AN169"/>
      <c r="AO169"/>
      <c r="AP169"/>
      <c r="AQ169"/>
      <c r="AR169"/>
    </row>
    <row r="170" spans="1:44" ht="15.75" customHeight="1">
      <c r="A170"/>
      <c r="B170"/>
      <c r="C170"/>
      <c r="D170"/>
      <c r="E170"/>
      <c r="F170"/>
      <c r="G170"/>
      <c r="H170"/>
      <c r="J170"/>
      <c r="K170"/>
      <c r="L170"/>
      <c r="M170"/>
      <c r="Q170"/>
      <c r="R170"/>
      <c r="S170"/>
      <c r="U170"/>
      <c r="V170"/>
      <c r="W170"/>
      <c r="X170"/>
      <c r="Y170"/>
      <c r="Z170"/>
      <c r="AA170"/>
      <c r="AB170"/>
      <c r="AC170"/>
      <c r="AD170"/>
      <c r="AE170"/>
      <c r="AF170"/>
      <c r="AG170"/>
      <c r="AH170"/>
      <c r="AL170"/>
      <c r="AM170"/>
      <c r="AN170"/>
      <c r="AO170"/>
      <c r="AP170"/>
      <c r="AQ170"/>
      <c r="AR170"/>
    </row>
    <row r="171" spans="1:44" ht="15.75" customHeight="1">
      <c r="A171"/>
      <c r="B171"/>
      <c r="C171"/>
      <c r="D171"/>
      <c r="E171"/>
      <c r="F171"/>
      <c r="G171"/>
      <c r="H171"/>
      <c r="J171"/>
      <c r="K171"/>
      <c r="L171"/>
      <c r="M171"/>
      <c r="Q171"/>
      <c r="R171"/>
      <c r="S171"/>
      <c r="U171"/>
      <c r="V171"/>
      <c r="W171"/>
      <c r="X171"/>
      <c r="Y171"/>
      <c r="Z171"/>
      <c r="AA171"/>
      <c r="AB171"/>
      <c r="AC171"/>
      <c r="AD171"/>
      <c r="AE171"/>
      <c r="AF171"/>
      <c r="AG171"/>
      <c r="AH171"/>
      <c r="AL171"/>
      <c r="AM171"/>
      <c r="AN171"/>
      <c r="AO171"/>
      <c r="AP171"/>
      <c r="AQ171"/>
      <c r="AR171"/>
    </row>
    <row r="172" spans="1:44" ht="15.75" customHeight="1">
      <c r="A172"/>
      <c r="B172"/>
      <c r="C172"/>
      <c r="D172"/>
      <c r="E172"/>
      <c r="F172"/>
      <c r="G172"/>
      <c r="H172"/>
      <c r="J172"/>
      <c r="K172"/>
      <c r="L172"/>
      <c r="M172"/>
      <c r="Q172"/>
      <c r="R172"/>
      <c r="S172"/>
      <c r="U172"/>
      <c r="V172"/>
      <c r="W172"/>
      <c r="X172"/>
      <c r="Y172"/>
      <c r="Z172"/>
      <c r="AA172"/>
      <c r="AB172"/>
      <c r="AC172"/>
      <c r="AD172"/>
      <c r="AE172"/>
      <c r="AF172"/>
      <c r="AG172"/>
      <c r="AH172"/>
      <c r="AL172"/>
      <c r="AM172"/>
      <c r="AN172"/>
      <c r="AO172"/>
      <c r="AP172"/>
      <c r="AQ172"/>
      <c r="AR172"/>
    </row>
    <row r="173" spans="1:44" ht="15.75" customHeight="1">
      <c r="A173"/>
      <c r="B173"/>
      <c r="C173"/>
      <c r="D173"/>
      <c r="E173"/>
      <c r="F173"/>
      <c r="G173"/>
      <c r="H173"/>
      <c r="J173"/>
      <c r="K173"/>
      <c r="L173"/>
      <c r="M173"/>
      <c r="Q173"/>
      <c r="R173"/>
      <c r="S173"/>
      <c r="U173"/>
      <c r="V173"/>
      <c r="W173"/>
      <c r="X173"/>
      <c r="Y173"/>
      <c r="Z173"/>
      <c r="AA173"/>
      <c r="AB173"/>
      <c r="AC173"/>
      <c r="AD173"/>
      <c r="AE173"/>
      <c r="AF173"/>
      <c r="AG173"/>
      <c r="AH173"/>
      <c r="AL173"/>
      <c r="AM173"/>
      <c r="AN173"/>
      <c r="AO173"/>
      <c r="AP173"/>
      <c r="AQ173"/>
      <c r="AR173"/>
    </row>
    <row r="174" spans="1:44" ht="15.75" customHeight="1">
      <c r="A174"/>
      <c r="B174"/>
      <c r="C174"/>
      <c r="D174"/>
      <c r="E174"/>
      <c r="F174"/>
      <c r="G174"/>
      <c r="H174"/>
      <c r="J174"/>
      <c r="K174"/>
      <c r="L174"/>
      <c r="M174"/>
      <c r="Q174"/>
      <c r="R174"/>
      <c r="S174"/>
      <c r="U174"/>
      <c r="V174"/>
      <c r="W174"/>
      <c r="X174"/>
      <c r="Y174"/>
      <c r="Z174"/>
      <c r="AA174"/>
      <c r="AB174"/>
      <c r="AC174"/>
      <c r="AD174"/>
      <c r="AE174"/>
      <c r="AF174"/>
      <c r="AG174"/>
      <c r="AH174"/>
      <c r="AL174"/>
      <c r="AM174"/>
      <c r="AN174"/>
      <c r="AO174"/>
      <c r="AP174"/>
      <c r="AQ174"/>
      <c r="AR174"/>
    </row>
    <row r="175" spans="1:44" ht="15.75" customHeight="1">
      <c r="A175"/>
      <c r="B175"/>
      <c r="C175"/>
      <c r="D175"/>
      <c r="E175"/>
      <c r="F175"/>
      <c r="G175"/>
      <c r="H175"/>
      <c r="J175"/>
      <c r="K175"/>
      <c r="L175"/>
      <c r="M175"/>
      <c r="Q175"/>
      <c r="R175"/>
      <c r="S175"/>
      <c r="U175"/>
      <c r="V175"/>
      <c r="W175"/>
      <c r="X175"/>
      <c r="Y175"/>
      <c r="Z175"/>
      <c r="AA175"/>
      <c r="AB175"/>
      <c r="AC175"/>
      <c r="AD175"/>
      <c r="AE175"/>
      <c r="AF175"/>
      <c r="AG175"/>
      <c r="AH175"/>
      <c r="AL175"/>
      <c r="AM175"/>
      <c r="AN175"/>
      <c r="AO175"/>
      <c r="AP175"/>
      <c r="AQ175"/>
      <c r="AR175"/>
    </row>
    <row r="176" spans="1:44" ht="15.75" customHeight="1">
      <c r="A176"/>
      <c r="B176"/>
      <c r="C176"/>
      <c r="D176"/>
      <c r="E176"/>
      <c r="F176"/>
      <c r="G176"/>
      <c r="H176"/>
      <c r="J176"/>
      <c r="K176"/>
      <c r="L176"/>
      <c r="M176"/>
      <c r="Q176"/>
      <c r="R176"/>
      <c r="S176"/>
      <c r="U176"/>
      <c r="V176"/>
      <c r="W176"/>
      <c r="X176"/>
      <c r="Y176"/>
      <c r="Z176"/>
      <c r="AA176"/>
      <c r="AB176"/>
      <c r="AC176"/>
      <c r="AD176"/>
      <c r="AE176"/>
      <c r="AF176"/>
      <c r="AG176"/>
      <c r="AH176"/>
      <c r="AL176"/>
      <c r="AM176"/>
      <c r="AN176"/>
      <c r="AO176"/>
      <c r="AP176"/>
      <c r="AQ176"/>
      <c r="AR176"/>
    </row>
    <row r="177" spans="1:44" ht="15.75" customHeight="1">
      <c r="A177"/>
      <c r="B177"/>
      <c r="C177"/>
      <c r="D177"/>
      <c r="E177"/>
      <c r="F177"/>
      <c r="G177"/>
      <c r="H177"/>
      <c r="J177"/>
      <c r="K177"/>
      <c r="L177"/>
      <c r="M177"/>
      <c r="Q177"/>
      <c r="R177"/>
      <c r="S177"/>
      <c r="U177"/>
      <c r="V177"/>
      <c r="W177"/>
      <c r="X177"/>
      <c r="Y177"/>
      <c r="Z177"/>
      <c r="AA177"/>
      <c r="AB177"/>
      <c r="AC177"/>
      <c r="AD177"/>
      <c r="AE177"/>
      <c r="AF177"/>
      <c r="AG177"/>
      <c r="AH177"/>
      <c r="AL177"/>
      <c r="AM177"/>
      <c r="AN177"/>
      <c r="AO177"/>
      <c r="AP177"/>
      <c r="AQ177"/>
      <c r="AR177"/>
    </row>
    <row r="178" spans="1:44" ht="15.75" customHeight="1">
      <c r="A178"/>
      <c r="B178"/>
      <c r="C178"/>
      <c r="D178"/>
      <c r="E178"/>
      <c r="F178"/>
      <c r="G178"/>
      <c r="H178"/>
      <c r="J178"/>
      <c r="K178"/>
      <c r="L178"/>
      <c r="M178"/>
      <c r="Q178"/>
      <c r="R178"/>
      <c r="S178"/>
      <c r="U178"/>
      <c r="V178"/>
      <c r="W178"/>
      <c r="X178"/>
      <c r="Y178"/>
      <c r="Z178"/>
      <c r="AA178"/>
      <c r="AB178"/>
      <c r="AC178"/>
      <c r="AD178"/>
      <c r="AE178"/>
      <c r="AF178"/>
      <c r="AG178"/>
      <c r="AH178"/>
      <c r="AL178"/>
      <c r="AM178"/>
      <c r="AN178"/>
      <c r="AO178"/>
      <c r="AP178"/>
      <c r="AQ178"/>
      <c r="AR178"/>
    </row>
    <row r="179" spans="1:44" ht="15.75" customHeight="1">
      <c r="A179"/>
      <c r="B179"/>
      <c r="C179"/>
      <c r="D179"/>
      <c r="E179"/>
      <c r="F179"/>
      <c r="G179"/>
      <c r="H179"/>
      <c r="J179"/>
      <c r="K179"/>
      <c r="L179"/>
      <c r="M179"/>
      <c r="Q179"/>
      <c r="R179"/>
      <c r="S179"/>
      <c r="U179"/>
      <c r="V179"/>
      <c r="W179"/>
      <c r="X179"/>
      <c r="Y179"/>
      <c r="Z179"/>
      <c r="AA179"/>
      <c r="AB179"/>
      <c r="AC179"/>
      <c r="AD179"/>
      <c r="AE179"/>
      <c r="AF179"/>
      <c r="AG179"/>
      <c r="AH179"/>
      <c r="AL179"/>
      <c r="AM179"/>
      <c r="AN179"/>
      <c r="AO179"/>
      <c r="AP179"/>
      <c r="AQ179"/>
      <c r="AR179"/>
    </row>
    <row r="180" spans="1:44" ht="15.75" customHeight="1">
      <c r="A180"/>
      <c r="B180"/>
      <c r="C180"/>
      <c r="D180"/>
      <c r="E180"/>
      <c r="F180"/>
      <c r="G180"/>
      <c r="H180"/>
      <c r="J180"/>
      <c r="K180"/>
      <c r="L180"/>
      <c r="M180"/>
      <c r="Q180"/>
      <c r="R180"/>
      <c r="S180"/>
      <c r="U180"/>
      <c r="V180"/>
      <c r="W180"/>
      <c r="X180"/>
      <c r="Y180"/>
      <c r="Z180"/>
      <c r="AA180"/>
      <c r="AB180"/>
      <c r="AC180"/>
      <c r="AD180"/>
      <c r="AE180"/>
      <c r="AF180"/>
      <c r="AG180"/>
      <c r="AH180"/>
      <c r="AL180"/>
      <c r="AM180"/>
      <c r="AN180"/>
      <c r="AO180"/>
      <c r="AP180"/>
      <c r="AQ180"/>
      <c r="AR180"/>
    </row>
    <row r="181" spans="1:44" ht="15.75" customHeight="1">
      <c r="A181"/>
      <c r="B181"/>
      <c r="C181"/>
      <c r="D181"/>
      <c r="E181"/>
      <c r="F181"/>
      <c r="G181"/>
      <c r="H181"/>
      <c r="J181"/>
      <c r="K181"/>
      <c r="L181"/>
      <c r="M181"/>
      <c r="Q181"/>
      <c r="R181"/>
      <c r="S181"/>
      <c r="U181"/>
      <c r="V181"/>
      <c r="W181"/>
      <c r="X181"/>
      <c r="Y181"/>
      <c r="Z181"/>
      <c r="AA181"/>
      <c r="AB181"/>
      <c r="AC181"/>
      <c r="AD181"/>
      <c r="AE181"/>
      <c r="AF181"/>
      <c r="AG181"/>
      <c r="AH181"/>
      <c r="AL181"/>
      <c r="AM181"/>
      <c r="AN181"/>
      <c r="AO181"/>
      <c r="AP181"/>
      <c r="AQ181"/>
      <c r="AR181"/>
    </row>
    <row r="182" spans="1:44" ht="15.75" customHeight="1">
      <c r="A182"/>
      <c r="B182"/>
      <c r="C182"/>
      <c r="D182"/>
      <c r="E182"/>
      <c r="F182"/>
      <c r="G182"/>
      <c r="H182"/>
      <c r="J182"/>
      <c r="K182"/>
      <c r="L182"/>
      <c r="M182"/>
      <c r="Q182"/>
      <c r="R182"/>
      <c r="S182"/>
      <c r="U182"/>
      <c r="V182"/>
      <c r="W182"/>
      <c r="X182"/>
      <c r="Y182"/>
      <c r="Z182"/>
      <c r="AA182"/>
      <c r="AB182"/>
      <c r="AC182"/>
      <c r="AD182"/>
      <c r="AE182"/>
      <c r="AF182"/>
      <c r="AG182"/>
      <c r="AH182"/>
      <c r="AL182"/>
      <c r="AM182"/>
      <c r="AN182"/>
      <c r="AO182"/>
      <c r="AP182"/>
      <c r="AQ182"/>
      <c r="AR182"/>
    </row>
    <row r="183" spans="1:44" ht="15.75" customHeight="1">
      <c r="A183"/>
      <c r="B183"/>
      <c r="C183"/>
      <c r="D183"/>
      <c r="E183"/>
      <c r="F183"/>
      <c r="G183"/>
      <c r="H183"/>
      <c r="J183"/>
      <c r="K183"/>
      <c r="L183"/>
      <c r="M183"/>
      <c r="Q183"/>
      <c r="R183"/>
      <c r="S183"/>
      <c r="U183"/>
      <c r="V183"/>
      <c r="W183"/>
      <c r="X183"/>
      <c r="Y183"/>
      <c r="Z183"/>
      <c r="AA183"/>
      <c r="AB183"/>
      <c r="AC183"/>
      <c r="AD183"/>
      <c r="AE183"/>
      <c r="AF183"/>
      <c r="AG183"/>
      <c r="AH183"/>
      <c r="AL183"/>
      <c r="AM183"/>
      <c r="AN183"/>
      <c r="AO183"/>
      <c r="AP183"/>
      <c r="AQ183"/>
      <c r="AR183"/>
    </row>
    <row r="184" spans="1:44" ht="15.75" customHeight="1">
      <c r="A184"/>
      <c r="B184"/>
      <c r="C184"/>
      <c r="D184"/>
      <c r="E184"/>
      <c r="F184"/>
      <c r="G184"/>
      <c r="H184"/>
      <c r="J184"/>
      <c r="K184"/>
      <c r="L184"/>
      <c r="M184"/>
      <c r="Q184"/>
      <c r="R184"/>
      <c r="S184"/>
      <c r="U184"/>
      <c r="V184"/>
      <c r="W184"/>
      <c r="X184"/>
      <c r="Y184"/>
      <c r="Z184"/>
      <c r="AA184"/>
      <c r="AB184"/>
      <c r="AC184"/>
      <c r="AD184"/>
      <c r="AE184"/>
      <c r="AF184"/>
      <c r="AG184"/>
      <c r="AH184"/>
      <c r="AL184"/>
      <c r="AM184"/>
      <c r="AN184"/>
      <c r="AO184"/>
      <c r="AP184"/>
      <c r="AQ184"/>
      <c r="AR184"/>
    </row>
    <row r="185" spans="1:44" ht="15.75" customHeight="1">
      <c r="A185"/>
      <c r="B185"/>
      <c r="C185"/>
      <c r="D185"/>
      <c r="E185"/>
      <c r="F185"/>
      <c r="G185"/>
      <c r="H185"/>
      <c r="J185"/>
      <c r="K185"/>
      <c r="L185"/>
      <c r="M185"/>
      <c r="Q185"/>
      <c r="R185"/>
      <c r="S185"/>
      <c r="U185"/>
      <c r="V185"/>
      <c r="W185"/>
      <c r="X185"/>
      <c r="Y185"/>
      <c r="Z185"/>
      <c r="AA185"/>
      <c r="AB185"/>
      <c r="AC185"/>
      <c r="AD185"/>
      <c r="AE185"/>
      <c r="AF185"/>
      <c r="AG185"/>
      <c r="AH185"/>
      <c r="AL185"/>
      <c r="AM185"/>
      <c r="AN185"/>
      <c r="AO185"/>
      <c r="AP185"/>
      <c r="AQ185"/>
      <c r="AR185"/>
    </row>
    <row r="186" spans="1:44" ht="15.75" customHeight="1">
      <c r="A186"/>
      <c r="B186"/>
      <c r="C186"/>
      <c r="D186"/>
      <c r="E186"/>
      <c r="F186"/>
      <c r="G186"/>
      <c r="H186"/>
      <c r="J186"/>
      <c r="K186"/>
      <c r="L186"/>
      <c r="M186"/>
      <c r="Q186"/>
      <c r="R186"/>
      <c r="S186"/>
      <c r="U186"/>
      <c r="V186"/>
      <c r="W186"/>
      <c r="X186"/>
      <c r="Y186"/>
      <c r="Z186"/>
      <c r="AA186"/>
      <c r="AB186"/>
      <c r="AC186"/>
      <c r="AD186"/>
      <c r="AE186"/>
      <c r="AF186"/>
      <c r="AG186"/>
      <c r="AH186"/>
      <c r="AL186"/>
      <c r="AM186"/>
      <c r="AN186"/>
      <c r="AO186"/>
      <c r="AP186"/>
      <c r="AQ186"/>
      <c r="AR186"/>
    </row>
    <row r="187" spans="1:44" ht="15.75" customHeight="1">
      <c r="A187"/>
      <c r="B187"/>
      <c r="C187"/>
      <c r="D187"/>
      <c r="E187"/>
      <c r="F187"/>
      <c r="G187"/>
      <c r="H187"/>
      <c r="J187"/>
      <c r="K187"/>
      <c r="L187"/>
      <c r="M187"/>
      <c r="Q187"/>
      <c r="R187"/>
      <c r="S187"/>
      <c r="U187"/>
      <c r="V187"/>
      <c r="W187"/>
      <c r="X187"/>
      <c r="Y187"/>
      <c r="Z187"/>
      <c r="AA187"/>
      <c r="AB187"/>
      <c r="AC187"/>
      <c r="AD187"/>
      <c r="AE187"/>
      <c r="AF187"/>
      <c r="AG187"/>
      <c r="AH187"/>
      <c r="AL187"/>
      <c r="AM187"/>
      <c r="AN187"/>
      <c r="AO187"/>
      <c r="AP187"/>
      <c r="AQ187"/>
      <c r="AR187"/>
    </row>
    <row r="188" spans="1:44" ht="15.75" customHeight="1">
      <c r="A188"/>
      <c r="B188"/>
      <c r="C188"/>
      <c r="D188"/>
      <c r="E188"/>
      <c r="F188"/>
      <c r="G188"/>
      <c r="H188"/>
      <c r="J188"/>
      <c r="K188"/>
      <c r="L188"/>
      <c r="M188"/>
      <c r="Q188"/>
      <c r="R188"/>
      <c r="S188"/>
      <c r="U188"/>
      <c r="V188"/>
      <c r="W188"/>
      <c r="X188"/>
      <c r="Y188"/>
      <c r="Z188"/>
      <c r="AA188"/>
      <c r="AB188"/>
      <c r="AC188"/>
      <c r="AD188"/>
      <c r="AE188"/>
      <c r="AF188"/>
      <c r="AG188"/>
      <c r="AH188"/>
      <c r="AL188"/>
      <c r="AM188"/>
      <c r="AN188"/>
      <c r="AO188"/>
      <c r="AP188"/>
      <c r="AQ188"/>
      <c r="AR188"/>
    </row>
    <row r="189" spans="1:44" ht="15.75" customHeight="1">
      <c r="A189"/>
      <c r="B189"/>
      <c r="C189"/>
      <c r="D189"/>
      <c r="E189"/>
      <c r="F189"/>
      <c r="G189"/>
      <c r="H189"/>
      <c r="J189"/>
      <c r="K189"/>
      <c r="L189"/>
      <c r="M189"/>
      <c r="Q189"/>
      <c r="R189"/>
      <c r="S189"/>
      <c r="U189"/>
      <c r="V189"/>
      <c r="W189"/>
      <c r="X189"/>
      <c r="Y189"/>
      <c r="Z189"/>
      <c r="AA189"/>
      <c r="AB189"/>
      <c r="AC189"/>
      <c r="AD189"/>
      <c r="AE189"/>
      <c r="AF189"/>
      <c r="AG189"/>
      <c r="AH189"/>
      <c r="AL189"/>
      <c r="AM189"/>
      <c r="AN189"/>
      <c r="AO189"/>
      <c r="AP189"/>
      <c r="AQ189"/>
      <c r="AR189"/>
    </row>
    <row r="190" spans="1:44" ht="15.75" customHeight="1">
      <c r="A190"/>
      <c r="B190"/>
      <c r="C190"/>
      <c r="D190"/>
      <c r="E190"/>
      <c r="F190"/>
      <c r="G190"/>
      <c r="H190"/>
      <c r="J190"/>
      <c r="K190"/>
      <c r="L190"/>
      <c r="M190"/>
      <c r="Q190"/>
      <c r="R190"/>
      <c r="S190"/>
      <c r="U190"/>
      <c r="V190"/>
      <c r="W190"/>
      <c r="X190"/>
      <c r="Y190"/>
      <c r="Z190"/>
      <c r="AA190"/>
      <c r="AB190"/>
      <c r="AC190"/>
      <c r="AD190"/>
      <c r="AE190"/>
      <c r="AF190"/>
      <c r="AG190"/>
      <c r="AH190"/>
      <c r="AL190"/>
      <c r="AM190"/>
      <c r="AN190"/>
      <c r="AO190"/>
      <c r="AP190"/>
      <c r="AQ190"/>
      <c r="AR190"/>
    </row>
    <row r="191" spans="1:44" ht="15.75" customHeight="1">
      <c r="A191"/>
      <c r="B191"/>
      <c r="C191"/>
      <c r="D191"/>
      <c r="E191"/>
      <c r="F191"/>
      <c r="G191"/>
      <c r="H191"/>
      <c r="J191"/>
      <c r="K191"/>
      <c r="L191"/>
      <c r="M191"/>
      <c r="Q191"/>
      <c r="R191"/>
      <c r="S191"/>
      <c r="U191"/>
      <c r="V191"/>
      <c r="W191"/>
      <c r="X191"/>
      <c r="Y191"/>
      <c r="Z191"/>
      <c r="AA191"/>
      <c r="AB191"/>
      <c r="AC191"/>
      <c r="AD191"/>
      <c r="AE191"/>
      <c r="AF191"/>
      <c r="AG191"/>
      <c r="AH191"/>
      <c r="AL191"/>
      <c r="AM191"/>
      <c r="AN191"/>
      <c r="AO191"/>
      <c r="AP191"/>
      <c r="AQ191"/>
      <c r="AR191"/>
    </row>
    <row r="192" spans="1:44" ht="15.75" customHeight="1">
      <c r="A192"/>
      <c r="B192"/>
      <c r="C192"/>
      <c r="D192"/>
      <c r="E192"/>
      <c r="F192"/>
      <c r="G192"/>
      <c r="H192"/>
      <c r="J192"/>
      <c r="K192"/>
      <c r="L192"/>
      <c r="M192"/>
      <c r="Q192"/>
      <c r="R192"/>
      <c r="S192"/>
      <c r="U192"/>
      <c r="V192"/>
      <c r="W192"/>
      <c r="X192"/>
      <c r="Y192"/>
      <c r="Z192"/>
      <c r="AA192"/>
      <c r="AB192"/>
      <c r="AC192"/>
      <c r="AD192"/>
      <c r="AE192"/>
      <c r="AF192"/>
      <c r="AG192"/>
      <c r="AH192"/>
      <c r="AL192"/>
      <c r="AM192"/>
      <c r="AN192"/>
      <c r="AO192"/>
      <c r="AP192"/>
      <c r="AQ192"/>
      <c r="AR192"/>
    </row>
    <row r="193" spans="1:44" ht="15.75" customHeight="1">
      <c r="A193"/>
      <c r="B193"/>
      <c r="C193"/>
      <c r="D193"/>
      <c r="E193"/>
      <c r="F193"/>
      <c r="G193"/>
      <c r="H193"/>
      <c r="J193"/>
      <c r="K193"/>
      <c r="L193"/>
      <c r="M193"/>
      <c r="Q193"/>
      <c r="R193"/>
      <c r="S193"/>
      <c r="U193"/>
      <c r="V193"/>
      <c r="W193"/>
      <c r="X193"/>
      <c r="Y193"/>
      <c r="Z193"/>
      <c r="AA193"/>
      <c r="AB193"/>
      <c r="AC193"/>
      <c r="AD193"/>
      <c r="AE193"/>
      <c r="AF193"/>
      <c r="AG193"/>
      <c r="AH193"/>
      <c r="AL193"/>
      <c r="AM193"/>
      <c r="AN193"/>
      <c r="AO193"/>
      <c r="AP193"/>
      <c r="AQ193"/>
      <c r="AR193"/>
    </row>
    <row r="194" spans="1:44" ht="15.75" customHeight="1">
      <c r="A194"/>
      <c r="B194"/>
      <c r="C194"/>
      <c r="D194"/>
      <c r="E194"/>
      <c r="F194"/>
      <c r="G194"/>
      <c r="H194"/>
      <c r="J194"/>
      <c r="K194"/>
      <c r="L194"/>
      <c r="M194"/>
      <c r="Q194"/>
      <c r="R194"/>
      <c r="S194"/>
      <c r="U194"/>
      <c r="V194"/>
      <c r="W194"/>
      <c r="X194"/>
      <c r="Y194"/>
      <c r="Z194"/>
      <c r="AA194"/>
      <c r="AB194"/>
      <c r="AC194"/>
      <c r="AD194"/>
      <c r="AE194"/>
      <c r="AF194"/>
      <c r="AG194"/>
      <c r="AH194"/>
      <c r="AL194"/>
      <c r="AM194"/>
      <c r="AN194"/>
      <c r="AO194"/>
      <c r="AP194"/>
      <c r="AQ194"/>
      <c r="AR194"/>
    </row>
    <row r="195" spans="1:44" ht="15.75" customHeight="1">
      <c r="A195"/>
      <c r="B195"/>
      <c r="C195"/>
      <c r="D195"/>
      <c r="E195"/>
      <c r="F195"/>
      <c r="G195"/>
      <c r="H195"/>
      <c r="J195"/>
      <c r="K195"/>
      <c r="L195"/>
      <c r="M195"/>
      <c r="Q195"/>
      <c r="R195"/>
      <c r="S195"/>
      <c r="U195"/>
      <c r="V195"/>
      <c r="W195"/>
      <c r="X195"/>
      <c r="Y195"/>
      <c r="Z195"/>
      <c r="AA195"/>
      <c r="AB195"/>
      <c r="AC195"/>
      <c r="AD195"/>
      <c r="AE195"/>
      <c r="AF195"/>
      <c r="AG195"/>
      <c r="AH195"/>
      <c r="AL195"/>
      <c r="AM195"/>
      <c r="AN195"/>
      <c r="AO195"/>
      <c r="AP195"/>
      <c r="AQ195"/>
      <c r="AR195"/>
    </row>
    <row r="196" spans="1:44" ht="15.75" customHeight="1">
      <c r="A196"/>
      <c r="B196"/>
      <c r="C196"/>
      <c r="D196"/>
      <c r="E196"/>
      <c r="F196"/>
      <c r="G196"/>
      <c r="H196"/>
      <c r="J196"/>
      <c r="K196"/>
      <c r="L196"/>
      <c r="M196"/>
      <c r="Q196"/>
      <c r="R196"/>
      <c r="S196"/>
      <c r="U196"/>
      <c r="V196"/>
      <c r="W196"/>
      <c r="X196"/>
      <c r="Y196"/>
      <c r="Z196"/>
      <c r="AA196"/>
      <c r="AB196"/>
      <c r="AC196"/>
      <c r="AD196"/>
      <c r="AE196"/>
      <c r="AF196"/>
      <c r="AG196"/>
      <c r="AH196"/>
      <c r="AL196"/>
      <c r="AM196"/>
      <c r="AN196"/>
      <c r="AO196"/>
      <c r="AP196"/>
      <c r="AQ196"/>
      <c r="AR196"/>
    </row>
    <row r="197" spans="1:44" ht="15.75" customHeight="1">
      <c r="A197"/>
      <c r="B197"/>
      <c r="C197"/>
      <c r="D197"/>
      <c r="E197"/>
      <c r="F197"/>
      <c r="G197"/>
      <c r="H197"/>
      <c r="J197"/>
      <c r="K197"/>
      <c r="L197"/>
      <c r="M197"/>
      <c r="Q197"/>
      <c r="R197"/>
      <c r="S197"/>
      <c r="U197"/>
      <c r="V197"/>
      <c r="W197"/>
      <c r="X197"/>
      <c r="Y197"/>
      <c r="Z197"/>
      <c r="AA197"/>
      <c r="AB197"/>
      <c r="AC197"/>
      <c r="AD197"/>
      <c r="AE197"/>
      <c r="AF197"/>
      <c r="AG197"/>
      <c r="AH197"/>
      <c r="AL197"/>
      <c r="AM197"/>
      <c r="AN197"/>
      <c r="AO197"/>
      <c r="AP197"/>
      <c r="AQ197"/>
      <c r="AR197"/>
    </row>
    <row r="198" spans="1:44" ht="15.75" customHeight="1">
      <c r="A198"/>
      <c r="B198"/>
      <c r="C198"/>
      <c r="D198"/>
      <c r="E198"/>
      <c r="F198"/>
      <c r="G198"/>
      <c r="H198"/>
      <c r="J198"/>
      <c r="K198"/>
      <c r="L198"/>
      <c r="M198"/>
      <c r="Q198"/>
      <c r="R198"/>
      <c r="S198"/>
      <c r="U198"/>
      <c r="V198"/>
      <c r="W198"/>
      <c r="X198"/>
      <c r="Y198"/>
      <c r="Z198"/>
      <c r="AA198"/>
      <c r="AB198"/>
      <c r="AC198"/>
      <c r="AD198"/>
      <c r="AE198"/>
      <c r="AF198"/>
      <c r="AG198"/>
      <c r="AH198"/>
      <c r="AL198"/>
      <c r="AM198"/>
      <c r="AN198"/>
      <c r="AO198"/>
      <c r="AP198"/>
      <c r="AQ198"/>
      <c r="AR198"/>
    </row>
    <row r="199" spans="1:44" ht="15.75" customHeight="1">
      <c r="A199"/>
      <c r="B199"/>
      <c r="C199"/>
      <c r="D199"/>
      <c r="E199"/>
      <c r="F199"/>
      <c r="G199"/>
      <c r="H199"/>
      <c r="J199"/>
      <c r="K199"/>
      <c r="L199"/>
      <c r="M199"/>
      <c r="Q199"/>
      <c r="R199"/>
      <c r="S199"/>
      <c r="U199"/>
      <c r="V199"/>
      <c r="W199"/>
      <c r="X199"/>
      <c r="Y199"/>
      <c r="Z199"/>
      <c r="AA199"/>
      <c r="AB199"/>
      <c r="AC199"/>
      <c r="AD199"/>
      <c r="AE199"/>
      <c r="AF199"/>
      <c r="AG199"/>
      <c r="AH199"/>
      <c r="AL199"/>
      <c r="AM199"/>
      <c r="AN199"/>
      <c r="AO199"/>
      <c r="AP199"/>
      <c r="AQ199"/>
      <c r="AR199"/>
    </row>
    <row r="200" spans="1:44" ht="15.75" customHeight="1">
      <c r="A200"/>
      <c r="B200"/>
      <c r="C200"/>
      <c r="D200"/>
      <c r="E200"/>
      <c r="F200"/>
      <c r="G200"/>
      <c r="H200"/>
      <c r="J200"/>
      <c r="K200"/>
      <c r="L200"/>
      <c r="M200"/>
      <c r="Q200"/>
      <c r="R200"/>
      <c r="S200"/>
      <c r="U200"/>
      <c r="V200"/>
      <c r="W200"/>
      <c r="X200"/>
      <c r="Y200"/>
      <c r="Z200"/>
      <c r="AA200"/>
      <c r="AB200"/>
      <c r="AC200"/>
      <c r="AD200"/>
      <c r="AE200"/>
      <c r="AF200"/>
      <c r="AG200"/>
      <c r="AH200"/>
      <c r="AL200"/>
      <c r="AM200"/>
      <c r="AN200"/>
      <c r="AO200"/>
      <c r="AP200"/>
      <c r="AQ200"/>
      <c r="AR200"/>
    </row>
    <row r="201" spans="1:44" ht="15.75" customHeight="1">
      <c r="A201"/>
      <c r="B201"/>
      <c r="C201"/>
      <c r="D201"/>
      <c r="E201"/>
      <c r="F201"/>
      <c r="G201"/>
      <c r="H201"/>
      <c r="J201"/>
      <c r="K201"/>
      <c r="L201"/>
      <c r="M201"/>
      <c r="Q201"/>
      <c r="R201"/>
      <c r="S201"/>
      <c r="AL201"/>
      <c r="AM201"/>
      <c r="AN201"/>
      <c r="AO201"/>
      <c r="AP201"/>
      <c r="AQ201"/>
      <c r="AR201"/>
    </row>
    <row r="202" spans="1:44" ht="15.75" customHeight="1">
      <c r="A202"/>
      <c r="B202"/>
      <c r="C202"/>
      <c r="D202"/>
      <c r="E202"/>
      <c r="F202"/>
      <c r="G202"/>
      <c r="H202"/>
      <c r="J202"/>
      <c r="K202"/>
      <c r="L202"/>
      <c r="M202"/>
      <c r="Q202"/>
      <c r="R202"/>
      <c r="S202"/>
      <c r="AL202"/>
      <c r="AM202"/>
      <c r="AN202"/>
      <c r="AO202"/>
      <c r="AP202"/>
      <c r="AQ202"/>
      <c r="AR202"/>
    </row>
    <row r="203" spans="1:44" ht="15.75" customHeight="1">
      <c r="A203"/>
      <c r="B203"/>
      <c r="C203"/>
      <c r="D203"/>
      <c r="E203"/>
      <c r="F203"/>
      <c r="G203"/>
      <c r="H203"/>
      <c r="J203"/>
      <c r="K203"/>
      <c r="L203"/>
      <c r="M203"/>
      <c r="Q203"/>
      <c r="R203"/>
      <c r="S203"/>
      <c r="AL203"/>
      <c r="AM203"/>
      <c r="AN203"/>
      <c r="AO203"/>
      <c r="AP203"/>
      <c r="AQ203"/>
      <c r="AR203"/>
    </row>
    <row r="204" spans="1:44" ht="15.75" customHeight="1">
      <c r="A204"/>
      <c r="B204"/>
      <c r="C204"/>
      <c r="D204"/>
      <c r="E204"/>
      <c r="F204"/>
      <c r="G204"/>
      <c r="H204"/>
      <c r="J204"/>
      <c r="K204"/>
      <c r="L204"/>
      <c r="M204"/>
      <c r="Q204"/>
      <c r="R204"/>
      <c r="S204"/>
      <c r="AL204"/>
      <c r="AM204"/>
      <c r="AN204"/>
      <c r="AO204"/>
      <c r="AP204"/>
      <c r="AQ204"/>
      <c r="AR204"/>
    </row>
    <row r="205" spans="1:44" ht="15.75" customHeight="1">
      <c r="A205"/>
      <c r="B205"/>
      <c r="C205"/>
      <c r="D205"/>
      <c r="E205"/>
      <c r="F205"/>
      <c r="G205"/>
      <c r="H205"/>
      <c r="J205"/>
      <c r="K205"/>
      <c r="L205"/>
      <c r="M205"/>
      <c r="Q205"/>
      <c r="R205"/>
      <c r="S205"/>
      <c r="AL205"/>
      <c r="AM205"/>
      <c r="AN205"/>
      <c r="AO205"/>
      <c r="AP205"/>
      <c r="AQ205"/>
      <c r="AR205"/>
    </row>
    <row r="206" spans="1:44" ht="15.75" customHeight="1">
      <c r="A206"/>
      <c r="B206"/>
      <c r="C206"/>
      <c r="D206"/>
      <c r="E206"/>
      <c r="F206"/>
      <c r="G206"/>
      <c r="H206"/>
      <c r="J206"/>
      <c r="K206"/>
      <c r="L206"/>
      <c r="M206"/>
      <c r="Q206"/>
      <c r="R206"/>
      <c r="S206"/>
      <c r="AL206"/>
      <c r="AM206"/>
      <c r="AN206"/>
      <c r="AO206"/>
      <c r="AP206"/>
      <c r="AQ206"/>
      <c r="AR206"/>
    </row>
    <row r="207" spans="1:44" ht="15.75" customHeight="1">
      <c r="A207"/>
      <c r="B207"/>
      <c r="C207"/>
      <c r="D207"/>
      <c r="E207"/>
      <c r="F207"/>
      <c r="G207"/>
      <c r="H207"/>
      <c r="J207"/>
      <c r="K207"/>
      <c r="L207"/>
      <c r="M207"/>
      <c r="Q207"/>
      <c r="R207"/>
      <c r="S207"/>
      <c r="AL207"/>
      <c r="AM207"/>
      <c r="AN207"/>
      <c r="AO207"/>
      <c r="AP207"/>
      <c r="AQ207"/>
      <c r="AR207"/>
    </row>
    <row r="208" spans="1:44" ht="15.75" customHeight="1">
      <c r="A208"/>
      <c r="B208"/>
      <c r="C208"/>
      <c r="D208"/>
      <c r="E208"/>
      <c r="F208"/>
      <c r="G208"/>
      <c r="H208"/>
      <c r="J208"/>
      <c r="K208"/>
      <c r="L208"/>
      <c r="M208"/>
      <c r="Q208"/>
      <c r="R208"/>
      <c r="S208"/>
      <c r="AL208"/>
      <c r="AM208"/>
      <c r="AN208"/>
      <c r="AO208"/>
      <c r="AP208"/>
      <c r="AQ208"/>
      <c r="AR208"/>
    </row>
    <row r="209" spans="1:44" ht="15.75" customHeight="1">
      <c r="A209"/>
      <c r="B209"/>
      <c r="C209"/>
      <c r="D209"/>
      <c r="E209"/>
      <c r="F209"/>
      <c r="G209"/>
      <c r="H209"/>
      <c r="J209"/>
      <c r="K209"/>
      <c r="L209"/>
      <c r="M209"/>
      <c r="Q209"/>
      <c r="R209"/>
      <c r="S209"/>
      <c r="AL209"/>
      <c r="AM209"/>
      <c r="AN209"/>
      <c r="AO209"/>
      <c r="AP209"/>
      <c r="AQ209"/>
      <c r="AR209"/>
    </row>
    <row r="210" spans="1:44" ht="15.75" customHeight="1">
      <c r="A210"/>
      <c r="B210"/>
      <c r="C210"/>
      <c r="D210"/>
      <c r="E210"/>
      <c r="F210"/>
      <c r="G210"/>
      <c r="H210"/>
      <c r="J210"/>
      <c r="K210"/>
      <c r="L210"/>
      <c r="M210"/>
      <c r="Q210"/>
      <c r="R210"/>
      <c r="S210"/>
      <c r="AL210"/>
      <c r="AM210"/>
      <c r="AN210"/>
      <c r="AO210"/>
      <c r="AP210"/>
      <c r="AQ210"/>
      <c r="AR210"/>
    </row>
    <row r="211" spans="1:44" ht="15.75" customHeight="1">
      <c r="A211"/>
      <c r="B211"/>
      <c r="C211"/>
      <c r="D211"/>
      <c r="E211"/>
      <c r="F211"/>
      <c r="G211"/>
      <c r="H211"/>
      <c r="J211"/>
      <c r="K211"/>
      <c r="L211"/>
      <c r="M211"/>
      <c r="Q211"/>
      <c r="R211"/>
      <c r="S211"/>
      <c r="AL211"/>
      <c r="AM211"/>
      <c r="AN211"/>
      <c r="AO211"/>
      <c r="AP211"/>
      <c r="AQ211"/>
      <c r="AR211"/>
    </row>
    <row r="212" spans="1:44" ht="15.75" customHeight="1">
      <c r="A212"/>
      <c r="B212"/>
      <c r="C212"/>
      <c r="D212"/>
      <c r="E212"/>
      <c r="F212"/>
      <c r="G212"/>
      <c r="H212"/>
      <c r="J212"/>
      <c r="K212"/>
      <c r="L212"/>
      <c r="M212"/>
      <c r="Q212"/>
      <c r="R212"/>
      <c r="S212"/>
      <c r="AL212"/>
      <c r="AM212"/>
      <c r="AN212"/>
      <c r="AO212"/>
      <c r="AP212"/>
      <c r="AQ212"/>
      <c r="AR212"/>
    </row>
    <row r="213" spans="1:44" ht="15.75" customHeight="1">
      <c r="A213"/>
      <c r="B213"/>
      <c r="C213"/>
      <c r="D213"/>
      <c r="E213"/>
      <c r="F213"/>
      <c r="G213"/>
      <c r="H213"/>
      <c r="J213"/>
      <c r="K213"/>
      <c r="L213"/>
      <c r="M213"/>
      <c r="Q213"/>
      <c r="R213"/>
      <c r="S213"/>
      <c r="AL213"/>
      <c r="AM213"/>
      <c r="AN213"/>
      <c r="AO213"/>
      <c r="AP213"/>
      <c r="AQ213"/>
      <c r="AR213"/>
    </row>
    <row r="214" spans="1:44" ht="15.75" customHeight="1">
      <c r="A214"/>
      <c r="B214"/>
      <c r="C214"/>
      <c r="D214"/>
      <c r="E214"/>
      <c r="F214"/>
      <c r="G214"/>
      <c r="H214"/>
      <c r="J214"/>
      <c r="K214"/>
      <c r="L214"/>
      <c r="M214"/>
      <c r="Q214"/>
      <c r="R214"/>
      <c r="S214"/>
      <c r="AL214"/>
      <c r="AM214"/>
      <c r="AN214"/>
      <c r="AO214"/>
      <c r="AP214"/>
      <c r="AQ214"/>
      <c r="AR214"/>
    </row>
    <row r="215" spans="1:44" ht="15.75" customHeight="1">
      <c r="A215"/>
      <c r="B215"/>
      <c r="C215"/>
      <c r="D215"/>
      <c r="E215"/>
      <c r="F215"/>
      <c r="G215"/>
      <c r="H215"/>
      <c r="J215"/>
      <c r="K215"/>
      <c r="L215"/>
      <c r="M215"/>
      <c r="Q215"/>
      <c r="R215"/>
      <c r="S215"/>
      <c r="AL215"/>
      <c r="AM215"/>
      <c r="AN215"/>
      <c r="AO215"/>
      <c r="AP215"/>
      <c r="AQ215"/>
      <c r="AR215"/>
    </row>
    <row r="216" spans="1:44" ht="15.75" customHeight="1">
      <c r="A216"/>
      <c r="B216"/>
      <c r="C216"/>
      <c r="D216"/>
      <c r="E216"/>
      <c r="F216"/>
      <c r="G216"/>
      <c r="H216"/>
      <c r="J216"/>
      <c r="K216"/>
      <c r="L216"/>
      <c r="M216"/>
      <c r="Q216"/>
      <c r="R216"/>
      <c r="S216"/>
      <c r="AL216"/>
      <c r="AM216"/>
      <c r="AN216"/>
      <c r="AO216"/>
      <c r="AP216"/>
      <c r="AQ216"/>
      <c r="AR216"/>
    </row>
    <row r="217" spans="1:44" ht="15.75" customHeight="1">
      <c r="A217"/>
      <c r="B217"/>
      <c r="C217"/>
      <c r="D217"/>
      <c r="E217"/>
      <c r="F217"/>
      <c r="G217"/>
      <c r="H217"/>
      <c r="J217"/>
      <c r="K217"/>
      <c r="L217"/>
      <c r="M217"/>
      <c r="Q217"/>
      <c r="R217"/>
      <c r="S217"/>
      <c r="AL217"/>
      <c r="AM217"/>
      <c r="AN217"/>
      <c r="AO217"/>
      <c r="AP217"/>
      <c r="AQ217"/>
      <c r="AR217"/>
    </row>
    <row r="218" spans="1:44" ht="15.75" customHeight="1">
      <c r="A218"/>
      <c r="B218"/>
      <c r="C218"/>
      <c r="D218"/>
      <c r="E218"/>
      <c r="F218"/>
      <c r="G218"/>
      <c r="H218"/>
      <c r="J218"/>
      <c r="K218"/>
      <c r="L218"/>
      <c r="M218"/>
      <c r="Q218"/>
      <c r="R218"/>
      <c r="S218"/>
      <c r="AL218"/>
      <c r="AM218"/>
      <c r="AN218"/>
      <c r="AO218"/>
      <c r="AP218"/>
      <c r="AQ218"/>
      <c r="AR218"/>
    </row>
    <row r="219" spans="1:44" ht="15.75" customHeight="1">
      <c r="A219"/>
      <c r="B219"/>
      <c r="C219"/>
      <c r="D219"/>
      <c r="E219"/>
      <c r="F219"/>
      <c r="G219"/>
      <c r="H219"/>
      <c r="J219"/>
      <c r="K219"/>
      <c r="L219"/>
      <c r="M219"/>
      <c r="Q219"/>
      <c r="R219"/>
      <c r="S219"/>
      <c r="AL219"/>
      <c r="AM219"/>
      <c r="AN219"/>
      <c r="AO219"/>
      <c r="AP219"/>
      <c r="AQ219"/>
      <c r="AR219"/>
    </row>
    <row r="220" spans="1:44" ht="15.75" customHeight="1">
      <c r="A220"/>
      <c r="B220"/>
      <c r="C220"/>
      <c r="D220"/>
      <c r="E220"/>
      <c r="F220"/>
      <c r="G220"/>
      <c r="H220"/>
      <c r="J220"/>
      <c r="K220"/>
      <c r="L220"/>
      <c r="M220"/>
      <c r="Q220"/>
      <c r="R220"/>
      <c r="S220"/>
      <c r="AL220"/>
      <c r="AM220"/>
      <c r="AN220"/>
      <c r="AO220"/>
      <c r="AP220"/>
      <c r="AQ220"/>
      <c r="AR220"/>
    </row>
    <row r="221" spans="1:44" ht="15.75" customHeight="1">
      <c r="A221"/>
      <c r="B221"/>
      <c r="C221"/>
      <c r="D221"/>
      <c r="E221"/>
      <c r="F221"/>
      <c r="G221"/>
      <c r="H221"/>
      <c r="J221"/>
      <c r="K221"/>
      <c r="L221"/>
      <c r="M221"/>
      <c r="Q221"/>
      <c r="R221"/>
      <c r="S221"/>
      <c r="AL221"/>
      <c r="AM221"/>
      <c r="AN221"/>
      <c r="AO221"/>
      <c r="AP221"/>
      <c r="AQ221"/>
      <c r="AR221"/>
    </row>
    <row r="222" spans="1:44" ht="15.75" customHeight="1">
      <c r="A222"/>
      <c r="B222"/>
      <c r="C222"/>
      <c r="D222"/>
      <c r="E222"/>
      <c r="F222"/>
      <c r="G222"/>
      <c r="H222"/>
      <c r="J222"/>
      <c r="K222"/>
      <c r="L222"/>
      <c r="M222"/>
      <c r="Q222"/>
      <c r="R222"/>
      <c r="S222"/>
      <c r="AL222"/>
      <c r="AM222"/>
      <c r="AN222"/>
      <c r="AO222"/>
      <c r="AP222"/>
      <c r="AQ222"/>
      <c r="AR222"/>
    </row>
    <row r="223" spans="1:44" ht="15.75" customHeight="1">
      <c r="A223"/>
      <c r="B223"/>
      <c r="C223"/>
      <c r="D223"/>
      <c r="E223"/>
      <c r="F223"/>
      <c r="G223"/>
      <c r="H223"/>
      <c r="J223"/>
      <c r="K223"/>
      <c r="L223"/>
      <c r="M223"/>
      <c r="Q223"/>
      <c r="R223"/>
      <c r="S223"/>
      <c r="AL223"/>
      <c r="AM223"/>
      <c r="AN223"/>
      <c r="AO223"/>
      <c r="AP223"/>
      <c r="AQ223"/>
      <c r="AR223"/>
    </row>
    <row r="224" spans="1:44" ht="15.75" customHeight="1">
      <c r="A224"/>
      <c r="B224"/>
      <c r="C224"/>
      <c r="D224"/>
      <c r="E224"/>
      <c r="F224"/>
      <c r="G224"/>
      <c r="H224"/>
      <c r="J224"/>
      <c r="K224"/>
      <c r="L224"/>
      <c r="M224"/>
      <c r="Q224"/>
      <c r="R224"/>
      <c r="S224"/>
      <c r="AL224"/>
      <c r="AM224"/>
      <c r="AN224"/>
      <c r="AO224"/>
      <c r="AP224"/>
      <c r="AQ224"/>
      <c r="AR224"/>
    </row>
    <row r="225" spans="1:44" ht="15.75" customHeight="1">
      <c r="A225"/>
      <c r="B225"/>
      <c r="C225"/>
      <c r="D225"/>
      <c r="E225"/>
      <c r="F225"/>
      <c r="G225"/>
      <c r="H225"/>
      <c r="J225"/>
      <c r="K225"/>
      <c r="L225"/>
      <c r="M225"/>
      <c r="Q225"/>
      <c r="R225"/>
      <c r="S225"/>
      <c r="AL225"/>
      <c r="AM225"/>
      <c r="AN225"/>
      <c r="AO225"/>
      <c r="AP225"/>
      <c r="AQ225"/>
      <c r="AR225"/>
    </row>
    <row r="226" spans="1:44" ht="15.75" customHeight="1">
      <c r="A226"/>
      <c r="B226"/>
      <c r="C226"/>
      <c r="D226"/>
      <c r="E226"/>
      <c r="F226"/>
      <c r="G226"/>
      <c r="H226"/>
      <c r="J226"/>
      <c r="K226"/>
      <c r="L226"/>
      <c r="M226"/>
      <c r="Q226"/>
      <c r="R226"/>
      <c r="S226"/>
      <c r="AL226"/>
      <c r="AM226"/>
      <c r="AN226"/>
      <c r="AO226"/>
      <c r="AP226"/>
      <c r="AQ226"/>
      <c r="AR226"/>
    </row>
    <row r="227" spans="1:44" ht="15.75" customHeight="1">
      <c r="A227"/>
      <c r="B227"/>
      <c r="C227"/>
      <c r="D227"/>
      <c r="E227"/>
      <c r="F227"/>
      <c r="G227"/>
      <c r="H227"/>
      <c r="J227"/>
      <c r="K227"/>
      <c r="L227"/>
      <c r="M227"/>
      <c r="Q227"/>
      <c r="R227"/>
      <c r="S227"/>
      <c r="AL227"/>
      <c r="AM227"/>
      <c r="AN227"/>
      <c r="AO227"/>
      <c r="AP227"/>
      <c r="AQ227"/>
      <c r="AR227"/>
    </row>
    <row r="228" spans="1:44" ht="15.75" customHeight="1">
      <c r="A228"/>
      <c r="B228"/>
      <c r="C228"/>
      <c r="D228"/>
      <c r="E228"/>
      <c r="F228"/>
      <c r="G228"/>
      <c r="H228"/>
      <c r="J228"/>
      <c r="K228"/>
      <c r="L228"/>
      <c r="M228"/>
      <c r="Q228"/>
      <c r="R228"/>
      <c r="S228"/>
      <c r="AL228"/>
      <c r="AM228"/>
      <c r="AN228"/>
      <c r="AO228"/>
      <c r="AP228"/>
      <c r="AQ228"/>
      <c r="AR228"/>
    </row>
    <row r="229" spans="1:44" ht="15.75" customHeight="1">
      <c r="A229"/>
      <c r="B229"/>
      <c r="C229"/>
      <c r="D229"/>
      <c r="E229"/>
      <c r="F229"/>
      <c r="G229"/>
      <c r="H229"/>
      <c r="J229"/>
      <c r="K229"/>
      <c r="L229"/>
      <c r="M229"/>
      <c r="Q229"/>
      <c r="R229"/>
      <c r="S229"/>
      <c r="AL229"/>
      <c r="AM229"/>
      <c r="AN229"/>
      <c r="AO229"/>
      <c r="AP229"/>
      <c r="AQ229"/>
      <c r="AR229"/>
    </row>
    <row r="230" spans="1:44" ht="15.75" customHeight="1">
      <c r="A230"/>
      <c r="B230"/>
      <c r="C230"/>
      <c r="D230"/>
      <c r="E230"/>
      <c r="F230"/>
      <c r="G230"/>
      <c r="H230"/>
      <c r="J230"/>
      <c r="K230"/>
      <c r="L230"/>
      <c r="M230"/>
      <c r="Q230"/>
      <c r="R230"/>
      <c r="S230"/>
      <c r="AL230"/>
      <c r="AM230"/>
      <c r="AN230"/>
      <c r="AO230"/>
      <c r="AP230"/>
      <c r="AQ230"/>
      <c r="AR230"/>
    </row>
    <row r="231" spans="1:44" ht="15.75" customHeight="1">
      <c r="A231"/>
      <c r="B231"/>
      <c r="C231"/>
      <c r="D231"/>
      <c r="E231"/>
      <c r="F231"/>
      <c r="G231"/>
      <c r="H231"/>
      <c r="J231"/>
      <c r="K231"/>
      <c r="L231"/>
      <c r="M231"/>
      <c r="Q231"/>
      <c r="R231"/>
      <c r="S231"/>
      <c r="AL231"/>
      <c r="AM231"/>
      <c r="AN231"/>
      <c r="AO231"/>
      <c r="AP231"/>
      <c r="AQ231"/>
      <c r="AR231"/>
    </row>
    <row r="232" spans="1:44" ht="15.75" customHeight="1">
      <c r="A232"/>
      <c r="B232"/>
      <c r="C232"/>
      <c r="D232"/>
      <c r="E232"/>
      <c r="F232"/>
      <c r="G232"/>
      <c r="H232"/>
      <c r="J232"/>
      <c r="K232"/>
      <c r="L232"/>
      <c r="M232"/>
      <c r="Q232"/>
      <c r="R232"/>
      <c r="S232"/>
      <c r="AL232"/>
      <c r="AM232"/>
      <c r="AN232"/>
      <c r="AO232"/>
      <c r="AP232"/>
      <c r="AQ232"/>
      <c r="AR232"/>
    </row>
    <row r="233" spans="1:44" ht="15.75" customHeight="1">
      <c r="A233"/>
      <c r="B233"/>
      <c r="C233"/>
      <c r="D233"/>
      <c r="E233"/>
      <c r="F233"/>
      <c r="G233"/>
      <c r="H233"/>
      <c r="J233"/>
      <c r="K233"/>
      <c r="L233"/>
      <c r="M233"/>
      <c r="Q233"/>
      <c r="R233"/>
      <c r="S233"/>
      <c r="AL233"/>
      <c r="AM233"/>
      <c r="AN233"/>
      <c r="AO233"/>
      <c r="AP233"/>
      <c r="AQ233"/>
      <c r="AR233"/>
    </row>
    <row r="234" spans="1:44" ht="15.75" customHeight="1">
      <c r="A234"/>
      <c r="B234"/>
      <c r="C234"/>
      <c r="D234"/>
      <c r="E234"/>
      <c r="F234"/>
      <c r="G234"/>
      <c r="H234"/>
      <c r="J234"/>
      <c r="K234"/>
      <c r="L234"/>
      <c r="M234"/>
      <c r="Q234"/>
      <c r="R234"/>
      <c r="S234"/>
      <c r="AL234"/>
      <c r="AM234"/>
      <c r="AN234"/>
      <c r="AO234"/>
      <c r="AP234"/>
      <c r="AQ234"/>
      <c r="AR234"/>
    </row>
    <row r="235" spans="1:44" ht="15.75" customHeight="1">
      <c r="A235"/>
      <c r="B235"/>
      <c r="C235"/>
      <c r="D235"/>
      <c r="E235"/>
      <c r="F235"/>
      <c r="G235"/>
      <c r="H235"/>
      <c r="J235"/>
      <c r="K235"/>
      <c r="L235"/>
      <c r="M235"/>
      <c r="Q235"/>
      <c r="R235"/>
      <c r="S235"/>
      <c r="AL235"/>
      <c r="AM235"/>
      <c r="AN235"/>
      <c r="AO235"/>
      <c r="AP235"/>
      <c r="AQ235"/>
      <c r="AR235"/>
    </row>
    <row r="236" spans="1:44" ht="15.75" customHeight="1">
      <c r="A236"/>
      <c r="B236"/>
      <c r="C236"/>
      <c r="D236"/>
      <c r="E236"/>
      <c r="F236"/>
      <c r="G236"/>
      <c r="H236"/>
      <c r="J236"/>
      <c r="K236"/>
      <c r="L236"/>
      <c r="M236"/>
      <c r="Q236"/>
      <c r="R236"/>
      <c r="S236"/>
      <c r="AL236"/>
      <c r="AM236"/>
      <c r="AN236"/>
      <c r="AO236"/>
      <c r="AP236"/>
      <c r="AQ236"/>
      <c r="AR236"/>
    </row>
    <row r="237" spans="1:44" ht="15.75" customHeight="1">
      <c r="A237"/>
      <c r="B237"/>
      <c r="C237"/>
      <c r="D237"/>
      <c r="E237"/>
      <c r="F237"/>
      <c r="G237"/>
      <c r="H237"/>
      <c r="J237"/>
      <c r="K237"/>
      <c r="L237"/>
      <c r="M237"/>
      <c r="Q237"/>
      <c r="R237"/>
      <c r="S237"/>
      <c r="AL237"/>
      <c r="AM237"/>
      <c r="AN237"/>
      <c r="AO237"/>
      <c r="AP237"/>
      <c r="AQ237"/>
      <c r="AR237"/>
    </row>
    <row r="238" spans="1:44" ht="15.75" customHeight="1">
      <c r="A238"/>
      <c r="B238"/>
      <c r="C238"/>
      <c r="D238"/>
      <c r="E238"/>
      <c r="F238"/>
      <c r="G238"/>
      <c r="H238"/>
      <c r="J238"/>
      <c r="K238"/>
      <c r="L238"/>
      <c r="M238"/>
      <c r="Q238"/>
      <c r="R238"/>
      <c r="S238"/>
      <c r="AL238"/>
      <c r="AM238"/>
      <c r="AN238"/>
      <c r="AO238"/>
      <c r="AP238"/>
      <c r="AQ238"/>
      <c r="AR238"/>
    </row>
    <row r="239" spans="1:44" ht="15.75" customHeight="1">
      <c r="A239"/>
      <c r="B239"/>
      <c r="C239"/>
      <c r="D239"/>
      <c r="E239"/>
      <c r="F239"/>
      <c r="G239"/>
      <c r="H239"/>
      <c r="J239"/>
      <c r="K239"/>
      <c r="L239"/>
      <c r="M239"/>
      <c r="Q239"/>
      <c r="R239"/>
      <c r="S239"/>
      <c r="AL239"/>
      <c r="AM239"/>
      <c r="AN239"/>
      <c r="AO239"/>
      <c r="AP239"/>
      <c r="AQ239"/>
      <c r="AR239"/>
    </row>
    <row r="240" spans="1:44" ht="15.75" customHeight="1">
      <c r="A240"/>
      <c r="B240"/>
      <c r="C240"/>
      <c r="D240"/>
      <c r="E240"/>
      <c r="F240"/>
      <c r="G240"/>
      <c r="H240"/>
      <c r="J240"/>
      <c r="K240"/>
      <c r="L240"/>
      <c r="M240"/>
      <c r="Q240"/>
      <c r="R240"/>
      <c r="S240"/>
      <c r="AL240"/>
      <c r="AM240"/>
      <c r="AN240"/>
      <c r="AO240"/>
      <c r="AP240"/>
      <c r="AQ240"/>
      <c r="AR240"/>
    </row>
    <row r="241" spans="1:44" ht="15.75" customHeight="1">
      <c r="A241"/>
      <c r="B241"/>
      <c r="C241"/>
      <c r="D241"/>
      <c r="E241"/>
      <c r="F241"/>
      <c r="G241"/>
      <c r="H241"/>
      <c r="J241"/>
      <c r="K241"/>
      <c r="L241"/>
      <c r="M241"/>
      <c r="Q241"/>
      <c r="R241"/>
      <c r="S241"/>
      <c r="AL241"/>
      <c r="AM241"/>
      <c r="AN241"/>
      <c r="AO241"/>
      <c r="AP241"/>
      <c r="AQ241"/>
      <c r="AR241"/>
    </row>
    <row r="242" spans="1:44" ht="15.75" customHeight="1">
      <c r="A242"/>
      <c r="B242"/>
      <c r="C242"/>
      <c r="D242"/>
      <c r="E242"/>
      <c r="F242"/>
      <c r="G242"/>
      <c r="H242"/>
      <c r="J242"/>
      <c r="K242"/>
      <c r="L242"/>
      <c r="M242"/>
      <c r="Q242"/>
      <c r="R242"/>
      <c r="S242"/>
      <c r="AL242"/>
      <c r="AM242"/>
      <c r="AN242"/>
      <c r="AO242"/>
      <c r="AP242"/>
      <c r="AQ242"/>
      <c r="AR242"/>
    </row>
    <row r="243" spans="1:44" ht="15.75" customHeight="1">
      <c r="A243"/>
      <c r="B243"/>
      <c r="C243"/>
      <c r="D243"/>
      <c r="E243"/>
      <c r="F243"/>
      <c r="G243"/>
      <c r="H243"/>
      <c r="J243"/>
      <c r="K243"/>
      <c r="L243"/>
      <c r="M243"/>
      <c r="Q243"/>
      <c r="R243"/>
      <c r="S243"/>
      <c r="AL243"/>
      <c r="AM243"/>
      <c r="AN243"/>
      <c r="AO243"/>
      <c r="AP243"/>
      <c r="AQ243"/>
      <c r="AR243"/>
    </row>
    <row r="244" spans="1:44" ht="15.75" customHeight="1">
      <c r="A244"/>
      <c r="B244"/>
      <c r="C244"/>
      <c r="D244"/>
      <c r="E244"/>
      <c r="F244"/>
      <c r="G244"/>
      <c r="H244"/>
      <c r="J244"/>
      <c r="K244"/>
      <c r="L244"/>
      <c r="M244"/>
      <c r="Q244"/>
      <c r="R244"/>
      <c r="S244"/>
      <c r="AL244"/>
      <c r="AM244"/>
      <c r="AN244"/>
      <c r="AO244"/>
      <c r="AP244"/>
      <c r="AQ244"/>
      <c r="AR244"/>
    </row>
    <row r="245" spans="1:44" ht="15.75" customHeight="1">
      <c r="A245"/>
      <c r="B245"/>
      <c r="C245"/>
      <c r="D245"/>
      <c r="E245"/>
      <c r="F245"/>
      <c r="G245"/>
      <c r="H245"/>
      <c r="J245"/>
      <c r="K245"/>
      <c r="L245"/>
      <c r="M245"/>
      <c r="Q245"/>
      <c r="R245"/>
      <c r="S245"/>
      <c r="AL245"/>
      <c r="AM245"/>
      <c r="AN245"/>
      <c r="AO245"/>
      <c r="AP245"/>
      <c r="AQ245"/>
      <c r="AR245"/>
    </row>
    <row r="246" spans="1:44" ht="15.75" customHeight="1">
      <c r="A246"/>
      <c r="B246"/>
      <c r="C246"/>
      <c r="D246"/>
      <c r="E246"/>
      <c r="F246"/>
      <c r="G246"/>
      <c r="H246"/>
      <c r="J246"/>
      <c r="K246"/>
      <c r="L246"/>
      <c r="M246"/>
      <c r="Q246"/>
      <c r="R246"/>
      <c r="S246"/>
      <c r="AL246"/>
      <c r="AM246"/>
      <c r="AN246"/>
      <c r="AO246"/>
      <c r="AP246"/>
      <c r="AQ246"/>
      <c r="AR246"/>
    </row>
    <row r="247" spans="1:44" ht="15.75" customHeight="1">
      <c r="A247"/>
      <c r="B247"/>
      <c r="C247"/>
      <c r="D247"/>
      <c r="E247"/>
      <c r="F247"/>
      <c r="G247"/>
      <c r="H247"/>
      <c r="J247"/>
      <c r="K247"/>
      <c r="L247"/>
      <c r="M247"/>
      <c r="Q247"/>
      <c r="R247"/>
      <c r="S247"/>
      <c r="AL247"/>
      <c r="AM247"/>
      <c r="AN247"/>
      <c r="AO247"/>
      <c r="AP247"/>
      <c r="AQ247"/>
      <c r="AR247"/>
    </row>
    <row r="248" spans="1:44" ht="15.75" customHeight="1">
      <c r="A248"/>
      <c r="B248"/>
      <c r="C248"/>
      <c r="D248"/>
      <c r="E248"/>
      <c r="F248"/>
      <c r="G248"/>
      <c r="H248"/>
      <c r="J248"/>
      <c r="K248"/>
      <c r="L248"/>
      <c r="M248"/>
      <c r="Q248"/>
      <c r="R248"/>
      <c r="S248"/>
      <c r="AL248"/>
      <c r="AM248"/>
      <c r="AN248"/>
      <c r="AO248"/>
      <c r="AP248"/>
      <c r="AQ248"/>
      <c r="AR248"/>
    </row>
    <row r="249" spans="1:44" ht="15.75" customHeight="1">
      <c r="A249"/>
      <c r="B249"/>
      <c r="C249"/>
      <c r="D249"/>
      <c r="E249"/>
      <c r="F249"/>
      <c r="G249"/>
      <c r="H249"/>
      <c r="J249"/>
      <c r="K249"/>
      <c r="L249"/>
      <c r="M249"/>
      <c r="Q249"/>
      <c r="R249"/>
      <c r="S249"/>
      <c r="AL249"/>
      <c r="AM249"/>
      <c r="AN249"/>
      <c r="AO249"/>
      <c r="AP249"/>
      <c r="AQ249"/>
      <c r="AR249"/>
    </row>
    <row r="250" spans="1:44" ht="15.75" customHeight="1">
      <c r="A250"/>
      <c r="B250"/>
      <c r="C250"/>
      <c r="D250"/>
      <c r="E250"/>
      <c r="F250"/>
      <c r="G250"/>
      <c r="H250"/>
      <c r="J250"/>
      <c r="K250"/>
      <c r="L250"/>
      <c r="M250"/>
      <c r="Q250"/>
      <c r="R250"/>
      <c r="S250"/>
      <c r="AL250"/>
      <c r="AM250"/>
      <c r="AN250"/>
      <c r="AO250"/>
      <c r="AP250"/>
      <c r="AQ250"/>
      <c r="AR250"/>
    </row>
    <row r="251" spans="1:44" ht="15.75" customHeight="1">
      <c r="A251"/>
      <c r="B251"/>
      <c r="C251"/>
      <c r="D251"/>
      <c r="E251"/>
      <c r="F251"/>
      <c r="G251"/>
      <c r="H251"/>
      <c r="J251"/>
      <c r="K251"/>
      <c r="L251"/>
      <c r="M251"/>
      <c r="Q251"/>
      <c r="R251"/>
      <c r="S251"/>
      <c r="AL251"/>
      <c r="AM251"/>
      <c r="AN251"/>
      <c r="AO251"/>
      <c r="AP251"/>
      <c r="AQ251"/>
      <c r="AR251"/>
    </row>
    <row r="252" spans="1:44" ht="15.75" customHeight="1">
      <c r="A252"/>
      <c r="B252"/>
      <c r="C252"/>
      <c r="D252"/>
      <c r="E252"/>
      <c r="F252"/>
      <c r="G252"/>
      <c r="H252"/>
      <c r="J252"/>
      <c r="K252"/>
      <c r="L252"/>
      <c r="M252"/>
      <c r="Q252"/>
      <c r="R252"/>
      <c r="S252"/>
      <c r="AL252"/>
      <c r="AM252"/>
      <c r="AN252"/>
      <c r="AO252"/>
      <c r="AP252"/>
      <c r="AQ252"/>
      <c r="AR252"/>
    </row>
    <row r="253" spans="1:44" ht="15.75" customHeight="1">
      <c r="A253"/>
      <c r="B253"/>
      <c r="C253"/>
      <c r="D253"/>
      <c r="E253"/>
      <c r="F253"/>
      <c r="G253"/>
      <c r="H253"/>
      <c r="J253"/>
      <c r="K253"/>
      <c r="L253"/>
      <c r="M253"/>
      <c r="Q253"/>
      <c r="R253"/>
      <c r="S253"/>
      <c r="AL253"/>
      <c r="AM253"/>
      <c r="AN253"/>
      <c r="AO253"/>
      <c r="AP253"/>
      <c r="AQ253"/>
      <c r="AR253"/>
    </row>
    <row r="254" spans="1:44" ht="15.75" customHeight="1">
      <c r="A254"/>
      <c r="B254"/>
      <c r="C254"/>
      <c r="D254"/>
      <c r="E254"/>
      <c r="F254"/>
      <c r="G254"/>
      <c r="H254"/>
      <c r="J254"/>
      <c r="K254"/>
      <c r="L254"/>
      <c r="M254"/>
      <c r="Q254"/>
      <c r="R254"/>
      <c r="S254"/>
      <c r="AL254"/>
      <c r="AM254"/>
      <c r="AN254"/>
      <c r="AO254"/>
      <c r="AP254"/>
      <c r="AQ254"/>
      <c r="AR254"/>
    </row>
    <row r="255" spans="1:44" ht="15.75" customHeight="1">
      <c r="A255"/>
      <c r="B255"/>
      <c r="C255"/>
      <c r="D255"/>
      <c r="E255"/>
      <c r="F255"/>
      <c r="G255"/>
      <c r="H255"/>
      <c r="J255"/>
      <c r="K255"/>
      <c r="L255"/>
      <c r="M255"/>
      <c r="Q255"/>
      <c r="R255"/>
      <c r="S255"/>
      <c r="AL255"/>
      <c r="AM255"/>
      <c r="AN255"/>
      <c r="AO255"/>
      <c r="AP255"/>
      <c r="AQ255"/>
      <c r="AR255"/>
    </row>
    <row r="256" spans="1:44" ht="15.75" customHeight="1">
      <c r="A256"/>
      <c r="B256"/>
      <c r="C256"/>
      <c r="D256"/>
      <c r="E256"/>
      <c r="F256"/>
      <c r="G256"/>
      <c r="H256"/>
      <c r="J256"/>
      <c r="K256"/>
      <c r="L256"/>
      <c r="M256"/>
      <c r="Q256"/>
      <c r="R256"/>
      <c r="S256"/>
      <c r="AL256"/>
      <c r="AM256"/>
      <c r="AN256"/>
      <c r="AO256"/>
      <c r="AP256"/>
      <c r="AQ256"/>
      <c r="AR256"/>
    </row>
    <row r="257" spans="1:44" ht="15.75" customHeight="1">
      <c r="A257"/>
      <c r="B257"/>
      <c r="C257"/>
      <c r="D257"/>
      <c r="E257"/>
      <c r="F257"/>
      <c r="G257"/>
      <c r="H257"/>
      <c r="J257"/>
      <c r="K257"/>
      <c r="L257"/>
      <c r="M257"/>
      <c r="Q257"/>
      <c r="R257"/>
      <c r="S257"/>
      <c r="AL257"/>
      <c r="AM257"/>
      <c r="AN257"/>
      <c r="AO257"/>
      <c r="AP257"/>
      <c r="AQ257"/>
      <c r="AR257"/>
    </row>
    <row r="258" spans="1:44" ht="15.75" customHeight="1">
      <c r="A258"/>
      <c r="B258"/>
      <c r="C258"/>
      <c r="D258"/>
      <c r="E258"/>
      <c r="F258"/>
      <c r="G258"/>
      <c r="H258"/>
      <c r="J258"/>
      <c r="K258"/>
      <c r="L258"/>
      <c r="M258"/>
      <c r="Q258"/>
      <c r="R258"/>
      <c r="S258"/>
      <c r="AL258"/>
      <c r="AM258"/>
      <c r="AN258"/>
      <c r="AO258"/>
      <c r="AP258"/>
      <c r="AQ258"/>
      <c r="AR258"/>
    </row>
    <row r="259" spans="1:44" ht="15.75" customHeight="1">
      <c r="A259"/>
      <c r="B259"/>
      <c r="C259"/>
      <c r="D259"/>
      <c r="E259"/>
      <c r="F259"/>
      <c r="G259"/>
      <c r="H259"/>
      <c r="J259"/>
      <c r="K259"/>
      <c r="L259"/>
      <c r="M259"/>
      <c r="Q259"/>
      <c r="R259"/>
      <c r="S259"/>
      <c r="AL259"/>
      <c r="AM259"/>
      <c r="AN259"/>
      <c r="AO259"/>
      <c r="AP259"/>
      <c r="AQ259"/>
      <c r="AR259"/>
    </row>
    <row r="260" spans="1:44" ht="15.75" customHeight="1">
      <c r="A260"/>
      <c r="B260"/>
      <c r="C260"/>
      <c r="D260"/>
      <c r="E260"/>
      <c r="F260"/>
      <c r="G260"/>
      <c r="H260"/>
      <c r="J260"/>
      <c r="K260"/>
      <c r="L260"/>
      <c r="M260"/>
      <c r="Q260"/>
      <c r="R260"/>
      <c r="S260"/>
      <c r="AL260"/>
      <c r="AM260"/>
      <c r="AN260"/>
      <c r="AO260"/>
      <c r="AP260"/>
      <c r="AQ260"/>
      <c r="AR260"/>
    </row>
    <row r="261" spans="1:44" ht="15.75" customHeight="1">
      <c r="A261"/>
      <c r="B261"/>
      <c r="C261"/>
      <c r="D261"/>
      <c r="E261"/>
      <c r="F261"/>
      <c r="G261"/>
      <c r="H261"/>
      <c r="J261"/>
      <c r="K261"/>
      <c r="L261"/>
      <c r="M261"/>
      <c r="Q261"/>
      <c r="R261"/>
      <c r="S261"/>
      <c r="AL261"/>
      <c r="AM261"/>
      <c r="AN261"/>
      <c r="AO261"/>
      <c r="AP261"/>
      <c r="AQ261"/>
      <c r="AR261"/>
    </row>
    <row r="262" spans="1:44" ht="15.75" customHeight="1">
      <c r="A262"/>
      <c r="B262"/>
      <c r="C262"/>
      <c r="D262"/>
      <c r="E262"/>
      <c r="F262"/>
      <c r="G262"/>
      <c r="H262"/>
      <c r="J262"/>
      <c r="K262"/>
      <c r="L262"/>
      <c r="M262"/>
      <c r="Q262"/>
      <c r="R262"/>
      <c r="S262"/>
      <c r="AL262"/>
      <c r="AM262"/>
      <c r="AN262"/>
      <c r="AO262"/>
      <c r="AP262"/>
      <c r="AQ262"/>
      <c r="AR262"/>
    </row>
    <row r="263" spans="1:44" ht="15.75" customHeight="1">
      <c r="A263"/>
      <c r="B263"/>
      <c r="C263"/>
      <c r="D263"/>
      <c r="E263"/>
      <c r="F263"/>
      <c r="G263"/>
      <c r="H263"/>
      <c r="J263"/>
      <c r="K263"/>
      <c r="L263"/>
      <c r="M263"/>
      <c r="Q263"/>
      <c r="R263"/>
      <c r="S263"/>
      <c r="AL263"/>
      <c r="AM263"/>
      <c r="AN263"/>
      <c r="AO263"/>
      <c r="AP263"/>
      <c r="AQ263"/>
      <c r="AR263"/>
    </row>
    <row r="264" spans="1:44" ht="15.75" customHeight="1">
      <c r="A264"/>
      <c r="B264"/>
      <c r="C264"/>
      <c r="D264"/>
      <c r="E264"/>
      <c r="F264"/>
      <c r="G264"/>
      <c r="H264"/>
      <c r="J264"/>
      <c r="K264"/>
      <c r="L264"/>
      <c r="M264"/>
      <c r="Q264"/>
      <c r="R264"/>
      <c r="S264"/>
      <c r="AL264"/>
      <c r="AM264"/>
      <c r="AN264"/>
      <c r="AO264"/>
      <c r="AP264"/>
      <c r="AQ264"/>
      <c r="AR264"/>
    </row>
    <row r="265" spans="1:44" ht="15.75" customHeight="1">
      <c r="A265"/>
      <c r="B265"/>
      <c r="C265"/>
      <c r="D265"/>
      <c r="E265"/>
      <c r="F265"/>
      <c r="G265"/>
      <c r="H265"/>
      <c r="J265"/>
      <c r="K265"/>
      <c r="L265"/>
      <c r="M265"/>
      <c r="Q265"/>
      <c r="R265"/>
      <c r="S265"/>
      <c r="AL265"/>
      <c r="AM265"/>
      <c r="AN265"/>
      <c r="AO265"/>
      <c r="AP265"/>
      <c r="AQ265"/>
      <c r="AR265"/>
    </row>
    <row r="266" spans="1:44" ht="15.75" customHeight="1">
      <c r="A266"/>
      <c r="B266"/>
      <c r="C266"/>
      <c r="D266"/>
      <c r="E266"/>
      <c r="F266"/>
      <c r="G266"/>
      <c r="H266"/>
      <c r="J266"/>
      <c r="K266"/>
      <c r="L266"/>
      <c r="M266"/>
      <c r="Q266"/>
      <c r="R266"/>
      <c r="S266"/>
      <c r="AL266"/>
      <c r="AM266"/>
      <c r="AN266"/>
      <c r="AO266"/>
      <c r="AP266"/>
      <c r="AQ266"/>
      <c r="AR266"/>
    </row>
    <row r="267" spans="1:44" ht="15.75" customHeight="1">
      <c r="A267"/>
      <c r="B267"/>
      <c r="C267"/>
      <c r="D267"/>
      <c r="E267"/>
      <c r="F267"/>
      <c r="G267"/>
      <c r="H267"/>
      <c r="J267"/>
      <c r="K267"/>
      <c r="L267"/>
      <c r="M267"/>
      <c r="Q267"/>
      <c r="R267"/>
      <c r="S267"/>
      <c r="AL267"/>
      <c r="AM267"/>
      <c r="AN267"/>
      <c r="AO267"/>
      <c r="AP267"/>
      <c r="AQ267"/>
      <c r="AR267"/>
    </row>
    <row r="268" spans="1:44" ht="15.75" customHeight="1">
      <c r="A268"/>
      <c r="B268"/>
      <c r="C268"/>
      <c r="D268"/>
      <c r="E268"/>
      <c r="F268"/>
      <c r="G268"/>
      <c r="H268"/>
      <c r="J268"/>
      <c r="K268"/>
      <c r="L268"/>
      <c r="M268"/>
      <c r="Q268"/>
      <c r="R268"/>
      <c r="S268"/>
      <c r="AL268"/>
      <c r="AM268"/>
      <c r="AN268"/>
      <c r="AO268"/>
      <c r="AP268"/>
      <c r="AQ268"/>
      <c r="AR268"/>
    </row>
    <row r="269" spans="1:44" ht="15.75" customHeight="1">
      <c r="A269"/>
      <c r="B269"/>
      <c r="C269"/>
      <c r="D269"/>
      <c r="E269"/>
      <c r="F269"/>
      <c r="G269"/>
      <c r="H269"/>
      <c r="J269"/>
      <c r="K269"/>
      <c r="L269"/>
      <c r="M269"/>
      <c r="Q269"/>
      <c r="R269"/>
      <c r="S269"/>
      <c r="AL269"/>
      <c r="AM269"/>
      <c r="AN269"/>
      <c r="AO269"/>
      <c r="AP269"/>
      <c r="AQ269"/>
      <c r="AR269"/>
    </row>
    <row r="270" spans="1:44" ht="15.75" customHeight="1">
      <c r="A270"/>
      <c r="B270"/>
      <c r="C270"/>
      <c r="D270"/>
      <c r="E270"/>
      <c r="F270"/>
      <c r="G270"/>
      <c r="H270"/>
      <c r="J270"/>
      <c r="K270"/>
      <c r="L270"/>
      <c r="M270"/>
      <c r="Q270"/>
      <c r="R270"/>
      <c r="S270"/>
      <c r="AL270"/>
      <c r="AM270"/>
      <c r="AN270"/>
      <c r="AO270"/>
      <c r="AP270"/>
      <c r="AQ270"/>
      <c r="AR270"/>
    </row>
    <row r="271" spans="1:44" ht="15.75" customHeight="1">
      <c r="A271"/>
      <c r="B271"/>
      <c r="C271"/>
      <c r="D271"/>
      <c r="E271"/>
      <c r="F271"/>
      <c r="G271"/>
      <c r="H271"/>
      <c r="J271"/>
      <c r="K271"/>
      <c r="L271"/>
      <c r="M271"/>
      <c r="Q271"/>
      <c r="R271"/>
      <c r="S271"/>
      <c r="AL271"/>
      <c r="AM271"/>
      <c r="AN271"/>
      <c r="AO271"/>
      <c r="AP271"/>
      <c r="AQ271"/>
      <c r="AR271"/>
    </row>
    <row r="272" spans="1:44" ht="15.75" customHeight="1">
      <c r="A272"/>
      <c r="B272"/>
      <c r="C272"/>
      <c r="D272"/>
      <c r="E272"/>
      <c r="F272"/>
      <c r="G272"/>
      <c r="H272"/>
      <c r="J272"/>
      <c r="K272"/>
      <c r="L272"/>
      <c r="M272"/>
      <c r="Q272"/>
      <c r="R272"/>
      <c r="S272"/>
      <c r="AL272"/>
      <c r="AM272"/>
      <c r="AN272"/>
      <c r="AO272"/>
      <c r="AP272"/>
      <c r="AQ272"/>
      <c r="AR272"/>
    </row>
    <row r="273" spans="1:44" ht="15.75" customHeight="1">
      <c r="A273"/>
      <c r="B273"/>
      <c r="C273"/>
      <c r="D273"/>
      <c r="E273"/>
      <c r="F273"/>
      <c r="G273"/>
      <c r="H273"/>
      <c r="J273"/>
      <c r="K273"/>
      <c r="L273"/>
      <c r="M273"/>
      <c r="Q273"/>
      <c r="R273"/>
      <c r="S273"/>
      <c r="AL273"/>
      <c r="AM273"/>
      <c r="AN273"/>
      <c r="AO273"/>
      <c r="AP273"/>
      <c r="AQ273"/>
      <c r="AR273"/>
    </row>
    <row r="274" spans="1:44" ht="15.75" customHeight="1">
      <c r="A274"/>
      <c r="B274"/>
      <c r="C274"/>
      <c r="D274"/>
      <c r="E274"/>
      <c r="F274"/>
      <c r="G274"/>
      <c r="H274"/>
      <c r="J274"/>
      <c r="K274"/>
      <c r="L274"/>
      <c r="M274"/>
      <c r="Q274"/>
      <c r="R274"/>
      <c r="S274"/>
      <c r="AL274"/>
      <c r="AM274"/>
      <c r="AN274"/>
      <c r="AO274"/>
      <c r="AP274"/>
      <c r="AQ274"/>
      <c r="AR274"/>
    </row>
    <row r="275" spans="1:44" ht="15.75" customHeight="1">
      <c r="A275"/>
      <c r="B275"/>
      <c r="C275"/>
      <c r="D275"/>
      <c r="E275"/>
      <c r="F275"/>
      <c r="G275"/>
      <c r="H275"/>
      <c r="J275"/>
      <c r="K275"/>
      <c r="L275"/>
      <c r="M275"/>
      <c r="Q275"/>
      <c r="R275"/>
      <c r="S275"/>
      <c r="AL275"/>
      <c r="AM275"/>
      <c r="AN275"/>
      <c r="AO275"/>
      <c r="AP275"/>
      <c r="AQ275"/>
      <c r="AR275"/>
    </row>
    <row r="276" spans="1:44" ht="15.75" customHeight="1">
      <c r="A276"/>
      <c r="B276"/>
      <c r="C276"/>
      <c r="D276"/>
      <c r="E276"/>
      <c r="F276"/>
      <c r="G276"/>
      <c r="H276"/>
      <c r="J276"/>
      <c r="K276"/>
      <c r="L276"/>
      <c r="M276"/>
      <c r="Q276"/>
      <c r="R276"/>
      <c r="S276"/>
      <c r="AL276"/>
      <c r="AM276"/>
      <c r="AN276"/>
      <c r="AO276"/>
      <c r="AP276"/>
      <c r="AQ276"/>
      <c r="AR276"/>
    </row>
    <row r="277" spans="1:44" ht="15.75" customHeight="1">
      <c r="A277"/>
      <c r="B277"/>
      <c r="C277"/>
      <c r="D277"/>
      <c r="E277"/>
      <c r="F277"/>
      <c r="G277"/>
      <c r="H277"/>
      <c r="J277"/>
      <c r="K277"/>
      <c r="L277"/>
      <c r="M277"/>
      <c r="Q277"/>
      <c r="R277"/>
      <c r="S277"/>
      <c r="AL277"/>
      <c r="AM277"/>
      <c r="AN277"/>
      <c r="AO277"/>
      <c r="AP277"/>
      <c r="AQ277"/>
      <c r="AR277"/>
    </row>
    <row r="278" spans="1:44" ht="15.75" customHeight="1">
      <c r="A278"/>
      <c r="B278"/>
      <c r="C278"/>
      <c r="D278"/>
      <c r="E278"/>
      <c r="F278"/>
      <c r="G278"/>
      <c r="H278"/>
      <c r="J278"/>
      <c r="K278"/>
      <c r="L278"/>
      <c r="M278"/>
      <c r="Q278"/>
      <c r="R278"/>
      <c r="S278"/>
      <c r="AL278"/>
      <c r="AM278"/>
      <c r="AN278"/>
      <c r="AO278"/>
      <c r="AP278"/>
      <c r="AQ278"/>
      <c r="AR278"/>
    </row>
    <row r="279" spans="1:44" ht="15.75" customHeight="1">
      <c r="A279"/>
      <c r="B279"/>
      <c r="C279"/>
      <c r="D279"/>
      <c r="E279"/>
      <c r="F279"/>
      <c r="G279"/>
      <c r="H279"/>
      <c r="J279"/>
      <c r="K279"/>
      <c r="L279"/>
      <c r="M279"/>
      <c r="Q279"/>
      <c r="R279"/>
      <c r="S279"/>
      <c r="AL279"/>
      <c r="AM279"/>
      <c r="AN279"/>
      <c r="AO279"/>
      <c r="AP279"/>
      <c r="AQ279"/>
      <c r="AR279"/>
    </row>
    <row r="280" spans="1:44" ht="15.75" customHeight="1">
      <c r="A280"/>
      <c r="B280"/>
      <c r="C280"/>
      <c r="D280"/>
      <c r="E280"/>
      <c r="F280"/>
      <c r="G280"/>
      <c r="H280"/>
      <c r="J280"/>
      <c r="K280"/>
      <c r="L280"/>
      <c r="M280"/>
      <c r="Q280"/>
      <c r="R280"/>
      <c r="S280"/>
      <c r="AL280"/>
      <c r="AM280"/>
      <c r="AN280"/>
      <c r="AO280"/>
      <c r="AP280"/>
      <c r="AQ280"/>
      <c r="AR280"/>
    </row>
    <row r="281" spans="1:44" ht="15.75" customHeight="1">
      <c r="A281"/>
      <c r="B281"/>
      <c r="C281"/>
      <c r="D281"/>
      <c r="E281"/>
      <c r="F281"/>
      <c r="G281"/>
      <c r="H281"/>
      <c r="J281"/>
      <c r="K281"/>
      <c r="L281"/>
      <c r="M281"/>
      <c r="Q281"/>
      <c r="R281"/>
      <c r="S281"/>
      <c r="AL281"/>
      <c r="AM281"/>
      <c r="AN281"/>
      <c r="AO281"/>
      <c r="AP281"/>
      <c r="AQ281"/>
      <c r="AR281"/>
    </row>
    <row r="282" spans="1:44" ht="15.75" customHeight="1">
      <c r="A282"/>
      <c r="B282"/>
      <c r="C282"/>
      <c r="D282"/>
      <c r="E282"/>
      <c r="F282"/>
      <c r="G282"/>
      <c r="H282"/>
      <c r="J282"/>
      <c r="K282"/>
      <c r="L282"/>
      <c r="M282"/>
      <c r="Q282"/>
      <c r="R282"/>
      <c r="S282"/>
      <c r="AL282"/>
      <c r="AM282"/>
      <c r="AN282"/>
      <c r="AO282"/>
      <c r="AP282"/>
      <c r="AQ282"/>
      <c r="AR282"/>
    </row>
    <row r="283" spans="1:44" ht="15.75" customHeight="1">
      <c r="A283"/>
      <c r="B283"/>
      <c r="C283"/>
      <c r="D283"/>
      <c r="E283"/>
      <c r="F283"/>
      <c r="G283"/>
      <c r="H283"/>
      <c r="J283"/>
      <c r="K283"/>
      <c r="L283"/>
      <c r="M283"/>
      <c r="Q283"/>
      <c r="R283"/>
      <c r="S283"/>
      <c r="AL283"/>
      <c r="AM283"/>
      <c r="AN283"/>
      <c r="AO283"/>
      <c r="AP283"/>
      <c r="AQ283"/>
      <c r="AR283"/>
    </row>
    <row r="284" spans="1:44" ht="15.75" customHeight="1">
      <c r="A284"/>
      <c r="B284"/>
      <c r="C284"/>
      <c r="D284"/>
      <c r="E284"/>
      <c r="F284"/>
      <c r="G284"/>
      <c r="H284"/>
      <c r="J284"/>
      <c r="K284"/>
      <c r="L284"/>
      <c r="M284"/>
      <c r="Q284"/>
      <c r="R284"/>
      <c r="S284"/>
      <c r="AL284"/>
      <c r="AM284"/>
      <c r="AN284"/>
      <c r="AO284"/>
      <c r="AP284"/>
      <c r="AQ284"/>
      <c r="AR284"/>
    </row>
    <row r="285" spans="1:44" ht="15.75" customHeight="1">
      <c r="A285"/>
      <c r="B285"/>
      <c r="C285"/>
      <c r="D285"/>
      <c r="E285"/>
      <c r="F285"/>
      <c r="G285"/>
      <c r="H285"/>
      <c r="J285"/>
      <c r="K285"/>
      <c r="L285"/>
      <c r="M285"/>
      <c r="Q285"/>
      <c r="R285"/>
      <c r="S285"/>
      <c r="AL285"/>
      <c r="AM285"/>
      <c r="AN285"/>
      <c r="AO285"/>
      <c r="AP285"/>
      <c r="AQ285"/>
      <c r="AR285"/>
    </row>
    <row r="286" spans="1:44" ht="15.75" customHeight="1">
      <c r="A286"/>
      <c r="B286"/>
      <c r="C286"/>
      <c r="D286"/>
      <c r="E286"/>
      <c r="F286"/>
      <c r="G286"/>
      <c r="H286"/>
      <c r="J286"/>
      <c r="K286"/>
      <c r="L286"/>
      <c r="M286"/>
      <c r="Q286"/>
      <c r="R286"/>
      <c r="S286"/>
      <c r="AL286"/>
      <c r="AM286"/>
      <c r="AN286"/>
      <c r="AO286"/>
      <c r="AP286"/>
      <c r="AQ286"/>
      <c r="AR286"/>
    </row>
    <row r="287" spans="1:44" ht="15.75" customHeight="1">
      <c r="A287"/>
      <c r="B287"/>
      <c r="C287"/>
      <c r="D287"/>
      <c r="E287"/>
      <c r="F287"/>
      <c r="G287"/>
      <c r="H287"/>
      <c r="J287"/>
      <c r="K287"/>
      <c r="L287"/>
      <c r="M287"/>
      <c r="Q287"/>
      <c r="R287"/>
      <c r="S287"/>
      <c r="AL287"/>
      <c r="AM287"/>
      <c r="AN287"/>
      <c r="AO287"/>
      <c r="AP287"/>
      <c r="AQ287"/>
      <c r="AR287"/>
    </row>
    <row r="288" spans="1:44" ht="15.75" customHeight="1">
      <c r="A288"/>
      <c r="B288"/>
      <c r="C288"/>
      <c r="D288"/>
      <c r="E288"/>
      <c r="F288"/>
      <c r="G288"/>
      <c r="H288"/>
      <c r="J288"/>
      <c r="K288"/>
      <c r="L288"/>
      <c r="M288"/>
      <c r="Q288"/>
      <c r="R288"/>
      <c r="S288"/>
      <c r="AL288"/>
      <c r="AM288"/>
      <c r="AN288"/>
      <c r="AO288"/>
      <c r="AP288"/>
      <c r="AQ288"/>
      <c r="AR288"/>
    </row>
    <row r="289" spans="1:44" ht="15.75" customHeight="1">
      <c r="A289"/>
      <c r="B289"/>
      <c r="C289"/>
      <c r="D289"/>
      <c r="E289"/>
      <c r="F289"/>
      <c r="G289"/>
      <c r="H289"/>
      <c r="J289"/>
      <c r="K289"/>
      <c r="L289"/>
      <c r="M289"/>
      <c r="Q289"/>
      <c r="R289"/>
      <c r="S289"/>
      <c r="AL289"/>
      <c r="AM289"/>
      <c r="AN289"/>
      <c r="AO289"/>
      <c r="AP289"/>
      <c r="AQ289"/>
      <c r="AR289"/>
    </row>
    <row r="290" spans="1:44" ht="15.75" customHeight="1">
      <c r="A290"/>
      <c r="B290"/>
      <c r="C290"/>
      <c r="D290"/>
      <c r="E290"/>
      <c r="F290"/>
      <c r="G290"/>
      <c r="H290"/>
      <c r="J290"/>
      <c r="K290"/>
      <c r="L290"/>
      <c r="M290"/>
      <c r="Q290"/>
      <c r="R290"/>
      <c r="S290"/>
      <c r="AL290"/>
      <c r="AM290"/>
      <c r="AN290"/>
      <c r="AO290"/>
      <c r="AP290"/>
      <c r="AQ290"/>
      <c r="AR290"/>
    </row>
    <row r="291" spans="1:44" ht="15.75" customHeight="1">
      <c r="A291"/>
      <c r="B291"/>
      <c r="C291"/>
      <c r="D291"/>
      <c r="E291"/>
      <c r="F291"/>
      <c r="G291"/>
      <c r="H291"/>
      <c r="J291"/>
      <c r="K291"/>
      <c r="L291"/>
      <c r="M291"/>
      <c r="Q291"/>
      <c r="R291"/>
      <c r="S291"/>
      <c r="AL291"/>
      <c r="AM291"/>
      <c r="AN291"/>
      <c r="AO291"/>
      <c r="AP291"/>
      <c r="AQ291"/>
      <c r="AR291"/>
    </row>
    <row r="292" spans="1:44" ht="15.75" customHeight="1">
      <c r="A292"/>
      <c r="B292"/>
      <c r="C292"/>
      <c r="D292"/>
      <c r="E292"/>
      <c r="F292"/>
      <c r="G292"/>
      <c r="H292"/>
      <c r="J292"/>
      <c r="K292"/>
      <c r="L292"/>
      <c r="M292"/>
      <c r="Q292"/>
      <c r="R292"/>
      <c r="S292"/>
      <c r="AL292"/>
      <c r="AM292"/>
      <c r="AN292"/>
      <c r="AO292"/>
      <c r="AP292"/>
      <c r="AQ292"/>
      <c r="AR292"/>
    </row>
    <row r="293" spans="1:44" ht="15.75" customHeight="1">
      <c r="A293"/>
      <c r="B293"/>
      <c r="C293"/>
      <c r="D293"/>
      <c r="E293"/>
      <c r="F293"/>
      <c r="G293"/>
      <c r="H293"/>
      <c r="J293"/>
      <c r="K293"/>
      <c r="L293"/>
      <c r="M293"/>
      <c r="Q293"/>
      <c r="R293"/>
      <c r="S293"/>
      <c r="AL293"/>
      <c r="AM293"/>
      <c r="AN293"/>
      <c r="AO293"/>
      <c r="AP293"/>
      <c r="AQ293"/>
      <c r="AR293"/>
    </row>
    <row r="294" spans="1:44" ht="15.75" customHeight="1">
      <c r="A294"/>
      <c r="B294"/>
      <c r="C294"/>
      <c r="D294"/>
      <c r="E294"/>
      <c r="F294"/>
      <c r="G294"/>
      <c r="H294"/>
      <c r="J294"/>
      <c r="K294"/>
      <c r="L294"/>
      <c r="M294"/>
      <c r="Q294"/>
      <c r="R294"/>
      <c r="S294"/>
      <c r="AL294"/>
      <c r="AM294"/>
      <c r="AN294"/>
      <c r="AO294"/>
      <c r="AP294"/>
      <c r="AQ294"/>
      <c r="AR294"/>
    </row>
    <row r="295" spans="1:44" ht="15.75" customHeight="1">
      <c r="A295"/>
      <c r="B295"/>
      <c r="C295"/>
      <c r="D295"/>
      <c r="E295"/>
      <c r="F295"/>
      <c r="G295"/>
      <c r="H295"/>
      <c r="J295"/>
      <c r="K295"/>
      <c r="L295"/>
      <c r="M295"/>
      <c r="Q295"/>
      <c r="R295"/>
      <c r="S295"/>
      <c r="AL295"/>
      <c r="AM295"/>
      <c r="AN295"/>
      <c r="AO295"/>
      <c r="AP295"/>
      <c r="AQ295"/>
      <c r="AR295"/>
    </row>
    <row r="296" spans="1:44" ht="15.75" customHeight="1">
      <c r="A296"/>
      <c r="B296"/>
      <c r="C296"/>
      <c r="D296"/>
      <c r="E296"/>
      <c r="F296"/>
      <c r="G296"/>
      <c r="H296"/>
      <c r="J296"/>
      <c r="K296"/>
      <c r="L296"/>
      <c r="M296"/>
      <c r="Q296"/>
      <c r="R296"/>
      <c r="S296"/>
      <c r="AL296"/>
      <c r="AM296"/>
      <c r="AN296"/>
      <c r="AO296"/>
      <c r="AP296"/>
      <c r="AQ296"/>
      <c r="AR296"/>
    </row>
    <row r="297" spans="1:44" ht="15.75" customHeight="1">
      <c r="A297"/>
      <c r="B297"/>
      <c r="C297"/>
      <c r="D297"/>
      <c r="E297"/>
      <c r="F297"/>
      <c r="G297"/>
      <c r="H297"/>
      <c r="J297"/>
      <c r="K297"/>
      <c r="L297"/>
      <c r="M297"/>
      <c r="Q297"/>
      <c r="R297"/>
      <c r="S297"/>
      <c r="AL297"/>
      <c r="AM297"/>
      <c r="AN297"/>
      <c r="AO297"/>
      <c r="AP297"/>
      <c r="AQ297"/>
      <c r="AR297"/>
    </row>
    <row r="298" spans="1:44" ht="15.75" customHeight="1">
      <c r="A298"/>
      <c r="B298"/>
      <c r="C298"/>
      <c r="D298"/>
      <c r="E298"/>
      <c r="F298"/>
      <c r="G298"/>
      <c r="H298"/>
      <c r="J298"/>
      <c r="K298"/>
      <c r="L298"/>
      <c r="M298"/>
      <c r="Q298"/>
      <c r="R298"/>
      <c r="S298"/>
      <c r="AL298"/>
      <c r="AM298"/>
      <c r="AN298"/>
      <c r="AO298"/>
      <c r="AP298"/>
      <c r="AQ298"/>
      <c r="AR298"/>
    </row>
    <row r="299" spans="1:44" ht="15.75" customHeight="1">
      <c r="A299"/>
      <c r="B299"/>
      <c r="C299"/>
      <c r="D299"/>
      <c r="E299"/>
      <c r="F299"/>
      <c r="G299"/>
      <c r="H299"/>
      <c r="J299"/>
      <c r="K299"/>
      <c r="L299"/>
      <c r="M299"/>
      <c r="Q299"/>
      <c r="R299"/>
      <c r="S299"/>
      <c r="AL299"/>
      <c r="AM299"/>
      <c r="AN299"/>
      <c r="AO299"/>
      <c r="AP299"/>
      <c r="AQ299"/>
      <c r="AR299"/>
    </row>
    <row r="300" spans="1:44" ht="15.75" customHeight="1">
      <c r="A300"/>
      <c r="B300"/>
      <c r="C300"/>
      <c r="D300"/>
      <c r="E300"/>
      <c r="F300"/>
      <c r="G300"/>
      <c r="H300"/>
      <c r="J300"/>
      <c r="K300"/>
      <c r="L300"/>
      <c r="M300"/>
      <c r="Q300"/>
      <c r="R300"/>
      <c r="S300"/>
      <c r="AL300"/>
      <c r="AM300"/>
      <c r="AN300"/>
      <c r="AO300"/>
      <c r="AP300"/>
      <c r="AQ300"/>
      <c r="AR300"/>
    </row>
    <row r="301" spans="1:44" ht="15.75" customHeight="1">
      <c r="A301"/>
      <c r="B301"/>
      <c r="C301"/>
      <c r="D301"/>
      <c r="E301"/>
      <c r="F301"/>
      <c r="G301"/>
      <c r="H301"/>
      <c r="J301"/>
      <c r="K301"/>
      <c r="L301"/>
      <c r="M301"/>
      <c r="Q301"/>
      <c r="R301"/>
      <c r="S301"/>
      <c r="AL301"/>
      <c r="AM301"/>
      <c r="AN301"/>
      <c r="AO301"/>
      <c r="AP301"/>
      <c r="AQ301"/>
      <c r="AR301"/>
    </row>
    <row r="302" spans="1:44" ht="15.75" customHeight="1">
      <c r="A302"/>
      <c r="B302"/>
      <c r="C302"/>
      <c r="D302"/>
      <c r="E302"/>
      <c r="F302"/>
      <c r="G302"/>
      <c r="H302"/>
      <c r="J302"/>
      <c r="K302"/>
      <c r="L302"/>
      <c r="M302"/>
      <c r="Q302"/>
      <c r="R302"/>
      <c r="S302"/>
      <c r="AL302"/>
      <c r="AM302"/>
      <c r="AN302"/>
      <c r="AO302"/>
      <c r="AP302"/>
      <c r="AQ302"/>
      <c r="AR302"/>
    </row>
    <row r="303" spans="1:44" ht="15.75" customHeight="1">
      <c r="A303"/>
      <c r="B303"/>
      <c r="C303"/>
      <c r="D303"/>
      <c r="E303"/>
      <c r="F303"/>
      <c r="G303"/>
      <c r="H303"/>
      <c r="J303"/>
      <c r="K303"/>
      <c r="L303"/>
      <c r="M303"/>
      <c r="Q303"/>
      <c r="R303"/>
      <c r="S303"/>
      <c r="AL303"/>
      <c r="AM303"/>
      <c r="AN303"/>
      <c r="AO303"/>
      <c r="AP303"/>
      <c r="AQ303"/>
      <c r="AR303"/>
    </row>
    <row r="304" spans="1:44" ht="15.75" customHeight="1">
      <c r="A304"/>
      <c r="B304"/>
      <c r="C304"/>
      <c r="D304"/>
      <c r="E304"/>
      <c r="F304"/>
      <c r="G304"/>
      <c r="H304"/>
      <c r="J304"/>
      <c r="K304"/>
      <c r="L304"/>
      <c r="M304"/>
      <c r="Q304"/>
      <c r="R304"/>
      <c r="S304"/>
      <c r="AL304"/>
      <c r="AM304"/>
      <c r="AN304"/>
      <c r="AO304"/>
      <c r="AP304"/>
      <c r="AQ304"/>
      <c r="AR304"/>
    </row>
    <row r="305" spans="1:44" ht="15.75" customHeight="1">
      <c r="A305"/>
      <c r="B305"/>
      <c r="C305"/>
      <c r="D305"/>
      <c r="E305"/>
      <c r="F305"/>
      <c r="G305"/>
      <c r="H305"/>
      <c r="J305"/>
      <c r="K305"/>
      <c r="L305"/>
      <c r="M305"/>
      <c r="Q305"/>
      <c r="R305"/>
      <c r="S305"/>
      <c r="AL305"/>
      <c r="AM305"/>
      <c r="AN305"/>
      <c r="AO305"/>
      <c r="AP305"/>
      <c r="AQ305"/>
      <c r="AR305"/>
    </row>
    <row r="306" spans="1:44" ht="15.75" customHeight="1">
      <c r="A306"/>
      <c r="B306"/>
      <c r="C306"/>
      <c r="D306"/>
      <c r="E306"/>
      <c r="F306"/>
      <c r="G306"/>
      <c r="H306"/>
      <c r="J306"/>
      <c r="K306"/>
      <c r="L306"/>
      <c r="M306"/>
      <c r="Q306"/>
      <c r="R306"/>
      <c r="S306"/>
      <c r="AL306"/>
      <c r="AM306"/>
      <c r="AN306"/>
      <c r="AO306"/>
      <c r="AP306"/>
      <c r="AQ306"/>
      <c r="AR306"/>
    </row>
    <row r="307" spans="1:44" ht="15.75" customHeight="1">
      <c r="A307"/>
      <c r="B307"/>
      <c r="C307"/>
      <c r="D307"/>
      <c r="E307"/>
      <c r="F307"/>
      <c r="G307"/>
      <c r="H307"/>
      <c r="J307"/>
      <c r="K307"/>
      <c r="L307"/>
      <c r="M307"/>
      <c r="Q307"/>
      <c r="R307"/>
      <c r="S307"/>
      <c r="AL307"/>
      <c r="AM307"/>
      <c r="AN307"/>
      <c r="AO307"/>
      <c r="AP307"/>
      <c r="AQ307"/>
      <c r="AR307"/>
    </row>
    <row r="308" spans="1:44" ht="15.75" customHeight="1">
      <c r="A308"/>
      <c r="B308"/>
      <c r="C308"/>
      <c r="D308"/>
      <c r="E308"/>
      <c r="F308"/>
      <c r="G308"/>
      <c r="H308"/>
      <c r="J308"/>
      <c r="K308"/>
      <c r="L308"/>
      <c r="M308"/>
      <c r="Q308"/>
      <c r="R308"/>
      <c r="S308"/>
      <c r="AL308"/>
      <c r="AM308"/>
      <c r="AN308"/>
      <c r="AO308"/>
      <c r="AP308"/>
      <c r="AQ308"/>
      <c r="AR308"/>
    </row>
    <row r="309" spans="1:44" ht="15.75" customHeight="1">
      <c r="A309"/>
      <c r="B309"/>
      <c r="C309"/>
      <c r="D309"/>
      <c r="E309"/>
      <c r="F309"/>
      <c r="G309"/>
      <c r="H309"/>
      <c r="J309"/>
      <c r="K309"/>
      <c r="L309"/>
      <c r="M309"/>
      <c r="Q309"/>
      <c r="R309"/>
      <c r="S309"/>
      <c r="AL309"/>
      <c r="AM309"/>
      <c r="AN309"/>
      <c r="AO309"/>
      <c r="AP309"/>
      <c r="AQ309"/>
      <c r="AR309"/>
    </row>
    <row r="310" spans="1:44" ht="15.75" customHeight="1">
      <c r="A310"/>
      <c r="B310"/>
      <c r="C310"/>
      <c r="D310"/>
      <c r="E310"/>
      <c r="F310"/>
      <c r="G310"/>
      <c r="H310"/>
      <c r="J310"/>
      <c r="K310"/>
      <c r="L310"/>
      <c r="M310"/>
      <c r="Q310"/>
      <c r="R310"/>
      <c r="S310"/>
      <c r="AL310"/>
      <c r="AM310"/>
      <c r="AN310"/>
      <c r="AO310"/>
      <c r="AP310"/>
      <c r="AQ310"/>
      <c r="AR310"/>
    </row>
    <row r="311" spans="1:44" ht="15.75" customHeight="1">
      <c r="A311"/>
      <c r="B311"/>
      <c r="C311"/>
      <c r="D311"/>
      <c r="E311"/>
      <c r="F311"/>
      <c r="G311"/>
      <c r="H311"/>
      <c r="J311"/>
      <c r="K311"/>
      <c r="L311"/>
      <c r="M311"/>
      <c r="Q311"/>
      <c r="R311"/>
      <c r="S311"/>
      <c r="AL311"/>
      <c r="AM311"/>
      <c r="AN311"/>
      <c r="AO311"/>
      <c r="AP311"/>
      <c r="AQ311"/>
      <c r="AR311"/>
    </row>
    <row r="312" spans="1:44" ht="15.75" customHeight="1">
      <c r="A312"/>
      <c r="B312"/>
      <c r="C312"/>
      <c r="D312"/>
      <c r="E312"/>
      <c r="F312"/>
      <c r="G312"/>
      <c r="H312"/>
      <c r="J312"/>
      <c r="K312"/>
      <c r="L312"/>
      <c r="M312"/>
      <c r="Q312"/>
      <c r="R312"/>
      <c r="S312"/>
      <c r="AL312"/>
      <c r="AM312"/>
      <c r="AN312"/>
      <c r="AO312"/>
      <c r="AP312"/>
      <c r="AQ312"/>
      <c r="AR312"/>
    </row>
    <row r="313" spans="1:44" ht="15.75" customHeight="1">
      <c r="A313"/>
      <c r="B313"/>
      <c r="C313"/>
      <c r="D313"/>
      <c r="E313"/>
      <c r="F313"/>
      <c r="G313"/>
      <c r="H313"/>
      <c r="J313"/>
      <c r="K313"/>
      <c r="L313"/>
      <c r="M313"/>
      <c r="Q313"/>
      <c r="R313"/>
      <c r="S313"/>
      <c r="AL313"/>
      <c r="AM313"/>
      <c r="AN313"/>
      <c r="AO313"/>
      <c r="AP313"/>
      <c r="AQ313"/>
      <c r="AR313"/>
    </row>
    <row r="314" spans="1:44" ht="15.75" customHeight="1">
      <c r="A314"/>
      <c r="B314"/>
      <c r="C314"/>
      <c r="D314"/>
      <c r="E314"/>
      <c r="F314"/>
      <c r="G314"/>
      <c r="H314"/>
      <c r="J314"/>
      <c r="K314"/>
      <c r="L314"/>
      <c r="M314"/>
      <c r="Q314"/>
      <c r="R314"/>
      <c r="S314"/>
      <c r="AL314"/>
      <c r="AM314"/>
      <c r="AN314"/>
      <c r="AO314"/>
      <c r="AP314"/>
      <c r="AQ314"/>
      <c r="AR314"/>
    </row>
    <row r="315" spans="1:44" ht="15.75" customHeight="1">
      <c r="A315"/>
      <c r="B315"/>
      <c r="C315"/>
      <c r="D315"/>
      <c r="E315"/>
      <c r="F315"/>
      <c r="G315"/>
      <c r="H315"/>
      <c r="J315"/>
      <c r="K315"/>
      <c r="L315"/>
      <c r="M315"/>
      <c r="Q315"/>
      <c r="R315"/>
      <c r="S315"/>
      <c r="AL315"/>
      <c r="AM315"/>
      <c r="AN315"/>
      <c r="AO315"/>
      <c r="AP315"/>
      <c r="AQ315"/>
      <c r="AR315"/>
    </row>
    <row r="316" spans="1:44" ht="15.75" customHeight="1">
      <c r="A316"/>
      <c r="B316"/>
      <c r="C316"/>
      <c r="D316"/>
      <c r="E316"/>
      <c r="F316"/>
      <c r="G316"/>
      <c r="H316"/>
      <c r="J316"/>
      <c r="K316"/>
      <c r="L316"/>
      <c r="M316"/>
      <c r="Q316"/>
      <c r="R316"/>
      <c r="S316"/>
      <c r="AL316"/>
      <c r="AM316"/>
      <c r="AN316"/>
      <c r="AO316"/>
      <c r="AP316"/>
      <c r="AQ316"/>
      <c r="AR316"/>
    </row>
    <row r="317" spans="1:44" ht="15.75" customHeight="1">
      <c r="A317"/>
      <c r="B317"/>
      <c r="C317"/>
      <c r="D317"/>
      <c r="E317"/>
      <c r="F317"/>
      <c r="G317"/>
      <c r="H317"/>
      <c r="J317"/>
      <c r="K317"/>
      <c r="L317"/>
      <c r="M317"/>
      <c r="Q317"/>
      <c r="R317"/>
      <c r="S317"/>
      <c r="AL317"/>
      <c r="AM317"/>
      <c r="AN317"/>
      <c r="AO317"/>
      <c r="AP317"/>
      <c r="AQ317"/>
      <c r="AR317"/>
    </row>
    <row r="318" spans="1:44" ht="15.75" customHeight="1">
      <c r="A318"/>
      <c r="B318"/>
      <c r="C318"/>
      <c r="D318"/>
      <c r="E318"/>
      <c r="F318"/>
      <c r="G318"/>
      <c r="H318"/>
      <c r="J318"/>
      <c r="K318"/>
      <c r="L318"/>
      <c r="M318"/>
      <c r="Q318"/>
      <c r="R318"/>
      <c r="S318"/>
      <c r="AL318"/>
      <c r="AM318"/>
      <c r="AN318"/>
      <c r="AO318"/>
      <c r="AP318"/>
      <c r="AQ318"/>
      <c r="AR318"/>
    </row>
    <row r="319" spans="1:44" ht="15.75" customHeight="1">
      <c r="A319"/>
      <c r="B319"/>
      <c r="C319"/>
      <c r="D319"/>
      <c r="E319"/>
      <c r="F319"/>
      <c r="G319"/>
      <c r="H319"/>
      <c r="J319"/>
      <c r="K319"/>
      <c r="L319"/>
      <c r="M319"/>
      <c r="Q319"/>
      <c r="R319"/>
      <c r="S319"/>
      <c r="AL319"/>
      <c r="AM319"/>
      <c r="AN319"/>
      <c r="AO319"/>
      <c r="AP319"/>
      <c r="AQ319"/>
      <c r="AR319"/>
    </row>
    <row r="320" spans="1:44" ht="15.75" customHeight="1">
      <c r="A320"/>
      <c r="B320"/>
      <c r="C320"/>
      <c r="D320"/>
      <c r="E320"/>
      <c r="F320"/>
      <c r="G320"/>
      <c r="H320"/>
      <c r="J320"/>
      <c r="K320"/>
      <c r="L320"/>
      <c r="M320"/>
      <c r="Q320"/>
      <c r="R320"/>
      <c r="S320"/>
      <c r="AL320"/>
      <c r="AM320"/>
      <c r="AN320"/>
      <c r="AO320"/>
      <c r="AP320"/>
      <c r="AQ320"/>
      <c r="AR320"/>
    </row>
    <row r="321" spans="1:44" ht="15.75" customHeight="1">
      <c r="A321"/>
      <c r="B321"/>
      <c r="C321"/>
      <c r="D321"/>
      <c r="E321"/>
      <c r="F321"/>
      <c r="G321"/>
      <c r="H321"/>
      <c r="J321"/>
      <c r="K321"/>
      <c r="L321"/>
      <c r="M321"/>
      <c r="Q321"/>
      <c r="R321"/>
      <c r="S321"/>
      <c r="AL321"/>
      <c r="AM321"/>
      <c r="AN321"/>
      <c r="AO321"/>
      <c r="AP321"/>
      <c r="AQ321"/>
      <c r="AR321"/>
    </row>
    <row r="322" spans="1:44" ht="15.75" customHeight="1">
      <c r="A322"/>
      <c r="B322"/>
      <c r="C322"/>
      <c r="D322"/>
      <c r="E322"/>
      <c r="F322"/>
      <c r="G322"/>
      <c r="H322"/>
      <c r="J322"/>
      <c r="K322"/>
      <c r="L322"/>
      <c r="M322"/>
      <c r="Q322"/>
      <c r="R322"/>
      <c r="S322"/>
      <c r="AL322"/>
      <c r="AM322"/>
      <c r="AN322"/>
      <c r="AO322"/>
      <c r="AP322"/>
      <c r="AQ322"/>
      <c r="AR322"/>
    </row>
    <row r="323" spans="1:44" ht="15.75" customHeight="1">
      <c r="A323"/>
      <c r="B323"/>
      <c r="C323"/>
      <c r="D323"/>
      <c r="E323"/>
      <c r="F323"/>
      <c r="G323"/>
      <c r="H323"/>
      <c r="J323"/>
      <c r="K323"/>
      <c r="L323"/>
      <c r="M323"/>
      <c r="Q323"/>
      <c r="R323"/>
      <c r="S323"/>
      <c r="AL323"/>
      <c r="AM323"/>
      <c r="AN323"/>
      <c r="AO323"/>
      <c r="AP323"/>
      <c r="AQ323"/>
      <c r="AR323"/>
    </row>
    <row r="324" spans="1:44" ht="15.75" customHeight="1">
      <c r="A324"/>
      <c r="B324"/>
      <c r="C324"/>
      <c r="D324"/>
      <c r="E324"/>
      <c r="F324"/>
      <c r="G324"/>
      <c r="H324"/>
      <c r="J324"/>
      <c r="K324"/>
      <c r="L324"/>
      <c r="M324"/>
      <c r="Q324"/>
      <c r="R324"/>
      <c r="S324"/>
      <c r="AL324"/>
      <c r="AM324"/>
      <c r="AN324"/>
      <c r="AO324"/>
      <c r="AP324"/>
      <c r="AQ324"/>
      <c r="AR324"/>
    </row>
    <row r="325" spans="1:44" ht="15.75" customHeight="1">
      <c r="A325"/>
      <c r="B325"/>
      <c r="C325"/>
      <c r="D325"/>
      <c r="E325"/>
      <c r="F325"/>
      <c r="G325"/>
      <c r="H325"/>
      <c r="J325"/>
      <c r="K325"/>
      <c r="L325"/>
      <c r="M325"/>
      <c r="Q325"/>
      <c r="R325"/>
      <c r="S325"/>
      <c r="AL325"/>
      <c r="AM325"/>
      <c r="AN325"/>
      <c r="AO325"/>
      <c r="AP325"/>
      <c r="AQ325"/>
      <c r="AR325"/>
    </row>
    <row r="326" spans="1:44" ht="15.75" customHeight="1">
      <c r="A326"/>
      <c r="B326"/>
      <c r="C326"/>
      <c r="D326"/>
      <c r="E326"/>
      <c r="F326"/>
      <c r="G326"/>
      <c r="H326"/>
      <c r="J326"/>
      <c r="K326"/>
      <c r="L326"/>
      <c r="M326"/>
      <c r="Q326"/>
      <c r="R326"/>
      <c r="S326"/>
      <c r="AL326"/>
      <c r="AM326"/>
      <c r="AN326"/>
      <c r="AO326"/>
      <c r="AP326"/>
      <c r="AQ326"/>
      <c r="AR326"/>
    </row>
    <row r="327" spans="1:44" ht="15.75" customHeight="1">
      <c r="A327"/>
      <c r="B327"/>
      <c r="C327"/>
      <c r="D327"/>
      <c r="E327"/>
      <c r="F327"/>
      <c r="G327"/>
      <c r="H327"/>
      <c r="J327"/>
      <c r="K327"/>
      <c r="L327"/>
      <c r="M327"/>
      <c r="Q327"/>
      <c r="R327"/>
      <c r="S327"/>
      <c r="AL327"/>
      <c r="AM327"/>
      <c r="AN327"/>
      <c r="AO327"/>
      <c r="AP327"/>
      <c r="AQ327"/>
      <c r="AR327"/>
    </row>
    <row r="328" spans="1:44" ht="15.75" customHeight="1">
      <c r="A328"/>
      <c r="B328"/>
      <c r="C328"/>
      <c r="D328"/>
      <c r="E328"/>
      <c r="F328"/>
      <c r="G328"/>
      <c r="H328"/>
      <c r="J328"/>
      <c r="K328"/>
      <c r="L328"/>
      <c r="M328"/>
      <c r="Q328"/>
      <c r="R328"/>
      <c r="S328"/>
      <c r="AL328"/>
      <c r="AM328"/>
      <c r="AN328"/>
      <c r="AO328"/>
      <c r="AP328"/>
      <c r="AQ328"/>
      <c r="AR328"/>
    </row>
    <row r="329" spans="1:44" ht="15.75" customHeight="1">
      <c r="A329"/>
      <c r="B329"/>
      <c r="C329"/>
      <c r="D329"/>
      <c r="E329"/>
      <c r="F329"/>
      <c r="G329"/>
      <c r="H329"/>
      <c r="J329"/>
      <c r="K329"/>
      <c r="L329"/>
      <c r="M329"/>
      <c r="Q329"/>
      <c r="R329"/>
      <c r="S329"/>
      <c r="AL329"/>
      <c r="AM329"/>
      <c r="AN329"/>
      <c r="AO329"/>
      <c r="AP329"/>
      <c r="AQ329"/>
      <c r="AR329"/>
    </row>
    <row r="330" spans="1:44" ht="15.75" customHeight="1">
      <c r="A330"/>
      <c r="B330"/>
      <c r="C330"/>
      <c r="D330"/>
      <c r="E330"/>
      <c r="F330"/>
      <c r="G330"/>
      <c r="H330"/>
      <c r="J330"/>
      <c r="K330"/>
      <c r="L330"/>
      <c r="M330"/>
      <c r="Q330"/>
      <c r="R330"/>
      <c r="S330"/>
      <c r="AL330"/>
      <c r="AM330"/>
      <c r="AN330"/>
      <c r="AO330"/>
      <c r="AP330"/>
      <c r="AQ330"/>
      <c r="AR330"/>
    </row>
    <row r="331" spans="1:44" ht="15.75" customHeight="1">
      <c r="A331"/>
      <c r="B331"/>
      <c r="C331"/>
      <c r="D331"/>
      <c r="E331"/>
      <c r="F331"/>
      <c r="G331"/>
      <c r="H331"/>
      <c r="J331"/>
      <c r="K331"/>
      <c r="L331"/>
      <c r="M331"/>
      <c r="Q331"/>
      <c r="R331"/>
      <c r="S331"/>
      <c r="AL331"/>
      <c r="AM331"/>
      <c r="AN331"/>
      <c r="AO331"/>
      <c r="AP331"/>
      <c r="AQ331"/>
      <c r="AR331"/>
    </row>
    <row r="332" spans="1:44" ht="15.75" customHeight="1">
      <c r="A332"/>
      <c r="B332"/>
      <c r="C332"/>
      <c r="D332"/>
      <c r="E332"/>
      <c r="F332"/>
      <c r="G332"/>
      <c r="H332"/>
      <c r="J332"/>
      <c r="K332"/>
      <c r="L332"/>
      <c r="M332"/>
      <c r="Q332"/>
      <c r="R332"/>
      <c r="S332"/>
      <c r="AL332"/>
      <c r="AM332"/>
      <c r="AN332"/>
      <c r="AO332"/>
      <c r="AP332"/>
      <c r="AQ332"/>
      <c r="AR332"/>
    </row>
    <row r="333" spans="1:44" ht="15.75" customHeight="1">
      <c r="A333"/>
      <c r="B333"/>
      <c r="C333"/>
      <c r="D333"/>
      <c r="E333"/>
      <c r="F333"/>
      <c r="G333"/>
      <c r="H333"/>
      <c r="J333"/>
      <c r="K333"/>
      <c r="L333"/>
      <c r="M333"/>
      <c r="Q333"/>
      <c r="R333"/>
      <c r="S333"/>
      <c r="AL333"/>
      <c r="AM333"/>
      <c r="AN333"/>
      <c r="AO333"/>
      <c r="AP333"/>
      <c r="AQ333"/>
      <c r="AR333"/>
    </row>
    <row r="334" spans="1:44" ht="15.75" customHeight="1">
      <c r="A334"/>
      <c r="B334"/>
      <c r="C334"/>
      <c r="D334"/>
      <c r="E334"/>
      <c r="F334"/>
      <c r="G334"/>
      <c r="H334"/>
      <c r="J334"/>
      <c r="K334"/>
      <c r="L334"/>
      <c r="M334"/>
      <c r="Q334"/>
      <c r="R334"/>
      <c r="S334"/>
      <c r="AL334"/>
      <c r="AM334"/>
      <c r="AN334"/>
      <c r="AO334"/>
      <c r="AP334"/>
      <c r="AQ334"/>
      <c r="AR334"/>
    </row>
    <row r="335" spans="1:44" ht="15.75" customHeight="1">
      <c r="A335"/>
      <c r="B335"/>
      <c r="C335"/>
      <c r="D335"/>
      <c r="E335"/>
      <c r="F335"/>
      <c r="G335"/>
      <c r="H335"/>
      <c r="J335"/>
      <c r="K335"/>
      <c r="L335"/>
      <c r="M335"/>
      <c r="Q335"/>
      <c r="R335"/>
      <c r="S335"/>
      <c r="AL335"/>
      <c r="AM335"/>
      <c r="AN335"/>
      <c r="AO335"/>
      <c r="AP335"/>
      <c r="AQ335"/>
      <c r="AR335"/>
    </row>
    <row r="336" spans="1:44" ht="15.75" customHeight="1">
      <c r="A336"/>
      <c r="B336"/>
      <c r="C336"/>
      <c r="D336"/>
      <c r="E336"/>
      <c r="F336"/>
      <c r="G336"/>
      <c r="H336"/>
      <c r="J336"/>
      <c r="K336"/>
      <c r="L336"/>
      <c r="M336"/>
      <c r="Q336"/>
      <c r="R336"/>
      <c r="S336"/>
      <c r="AL336"/>
      <c r="AM336"/>
      <c r="AN336"/>
      <c r="AO336"/>
      <c r="AP336"/>
      <c r="AQ336"/>
      <c r="AR336"/>
    </row>
    <row r="337" spans="1:44" ht="15.75" customHeight="1">
      <c r="A337"/>
      <c r="B337"/>
      <c r="C337"/>
      <c r="D337"/>
      <c r="E337"/>
      <c r="F337"/>
      <c r="G337"/>
      <c r="H337"/>
      <c r="J337"/>
      <c r="K337"/>
      <c r="L337"/>
      <c r="M337"/>
      <c r="Q337"/>
      <c r="R337"/>
      <c r="S337"/>
      <c r="AL337"/>
      <c r="AM337"/>
      <c r="AN337"/>
      <c r="AO337"/>
      <c r="AP337"/>
      <c r="AQ337"/>
      <c r="AR337"/>
    </row>
    <row r="338" spans="1:44" ht="15.75" customHeight="1">
      <c r="A338"/>
      <c r="B338"/>
      <c r="C338"/>
      <c r="D338"/>
      <c r="E338"/>
      <c r="F338"/>
      <c r="G338"/>
      <c r="H338"/>
      <c r="J338"/>
      <c r="K338"/>
      <c r="L338"/>
      <c r="M338"/>
      <c r="Q338"/>
      <c r="R338"/>
      <c r="S338"/>
      <c r="AL338"/>
      <c r="AM338"/>
      <c r="AN338"/>
      <c r="AO338"/>
      <c r="AP338"/>
      <c r="AQ338"/>
      <c r="AR338"/>
    </row>
    <row r="339" spans="1:44" ht="15.75" customHeight="1">
      <c r="A339"/>
      <c r="B339"/>
      <c r="C339"/>
      <c r="D339"/>
      <c r="E339"/>
      <c r="F339"/>
      <c r="G339"/>
      <c r="H339"/>
      <c r="J339"/>
      <c r="K339"/>
      <c r="L339"/>
      <c r="M339"/>
      <c r="Q339"/>
      <c r="R339"/>
      <c r="S339"/>
      <c r="AL339"/>
      <c r="AM339"/>
      <c r="AN339"/>
      <c r="AO339"/>
      <c r="AP339"/>
      <c r="AQ339"/>
      <c r="AR339"/>
    </row>
    <row r="340" spans="1:44" ht="15.75" customHeight="1">
      <c r="A340"/>
      <c r="B340"/>
      <c r="C340"/>
      <c r="D340"/>
      <c r="E340"/>
      <c r="F340"/>
      <c r="G340"/>
      <c r="H340"/>
      <c r="J340"/>
      <c r="K340"/>
      <c r="L340"/>
      <c r="M340"/>
      <c r="Q340"/>
      <c r="R340"/>
      <c r="S340"/>
      <c r="AL340"/>
      <c r="AM340"/>
      <c r="AN340"/>
      <c r="AO340"/>
      <c r="AP340"/>
      <c r="AQ340"/>
      <c r="AR340"/>
    </row>
    <row r="341" spans="1:44" ht="15.75" customHeight="1">
      <c r="A341"/>
      <c r="B341"/>
      <c r="C341"/>
      <c r="D341"/>
      <c r="E341"/>
      <c r="F341"/>
      <c r="G341"/>
      <c r="H341"/>
      <c r="J341"/>
      <c r="K341"/>
      <c r="L341"/>
      <c r="M341"/>
      <c r="Q341"/>
      <c r="R341"/>
      <c r="S341"/>
      <c r="AL341"/>
      <c r="AM341"/>
      <c r="AN341"/>
      <c r="AO341"/>
      <c r="AP341"/>
      <c r="AQ341"/>
      <c r="AR341"/>
    </row>
    <row r="342" spans="1:44" ht="15.75" customHeight="1">
      <c r="A342"/>
      <c r="B342"/>
      <c r="C342"/>
      <c r="D342"/>
      <c r="E342"/>
      <c r="F342"/>
      <c r="G342"/>
      <c r="H342"/>
      <c r="J342"/>
      <c r="K342"/>
      <c r="L342"/>
      <c r="M342"/>
      <c r="Q342"/>
      <c r="R342"/>
      <c r="S342"/>
      <c r="AL342"/>
      <c r="AM342"/>
      <c r="AN342"/>
      <c r="AO342"/>
      <c r="AP342"/>
      <c r="AQ342"/>
      <c r="AR342"/>
    </row>
    <row r="343" spans="1:44" ht="15.75" customHeight="1">
      <c r="A343"/>
      <c r="B343"/>
      <c r="C343"/>
      <c r="D343"/>
      <c r="E343"/>
      <c r="F343"/>
      <c r="G343"/>
      <c r="H343"/>
      <c r="J343"/>
      <c r="K343"/>
      <c r="L343"/>
      <c r="M343"/>
      <c r="Q343"/>
      <c r="R343"/>
      <c r="S343"/>
      <c r="AL343"/>
      <c r="AM343"/>
      <c r="AN343"/>
      <c r="AO343"/>
      <c r="AP343"/>
      <c r="AQ343"/>
      <c r="AR343"/>
    </row>
    <row r="344" spans="1:44" ht="15.75" customHeight="1">
      <c r="A344"/>
      <c r="B344"/>
      <c r="C344"/>
      <c r="D344"/>
      <c r="E344"/>
      <c r="F344"/>
      <c r="G344"/>
      <c r="H344"/>
      <c r="J344"/>
      <c r="K344"/>
      <c r="L344"/>
      <c r="M344"/>
      <c r="Q344"/>
      <c r="R344"/>
      <c r="S344"/>
      <c r="AL344"/>
      <c r="AM344"/>
      <c r="AN344"/>
      <c r="AO344"/>
      <c r="AP344"/>
      <c r="AQ344"/>
      <c r="AR344"/>
    </row>
    <row r="345" spans="1:44" ht="15.75" customHeight="1">
      <c r="A345"/>
      <c r="B345"/>
      <c r="C345"/>
      <c r="D345"/>
      <c r="E345"/>
      <c r="F345"/>
      <c r="G345"/>
      <c r="H345"/>
      <c r="J345"/>
      <c r="K345"/>
      <c r="L345"/>
      <c r="M345"/>
      <c r="Q345"/>
      <c r="R345"/>
      <c r="S345"/>
      <c r="AL345"/>
      <c r="AM345"/>
      <c r="AN345"/>
      <c r="AO345"/>
      <c r="AP345"/>
      <c r="AQ345"/>
      <c r="AR345"/>
    </row>
    <row r="346" spans="1:44" ht="15.75" customHeight="1">
      <c r="A346"/>
      <c r="B346"/>
      <c r="C346"/>
      <c r="D346"/>
      <c r="E346"/>
      <c r="F346"/>
      <c r="G346"/>
      <c r="H346"/>
      <c r="J346"/>
      <c r="K346"/>
      <c r="L346"/>
      <c r="M346"/>
      <c r="Q346"/>
      <c r="R346"/>
      <c r="S346"/>
      <c r="AL346"/>
      <c r="AM346"/>
      <c r="AN346"/>
      <c r="AO346"/>
      <c r="AP346"/>
      <c r="AQ346"/>
      <c r="AR346"/>
    </row>
    <row r="347" spans="1:44" ht="15.75" customHeight="1">
      <c r="A347"/>
      <c r="B347"/>
      <c r="C347"/>
      <c r="D347"/>
      <c r="E347"/>
      <c r="F347"/>
      <c r="G347"/>
      <c r="H347"/>
      <c r="J347"/>
      <c r="K347"/>
      <c r="L347"/>
      <c r="M347"/>
      <c r="Q347"/>
      <c r="R347"/>
      <c r="S347"/>
      <c r="AL347"/>
      <c r="AM347"/>
      <c r="AN347"/>
      <c r="AO347"/>
      <c r="AP347"/>
      <c r="AQ347"/>
      <c r="AR347"/>
    </row>
    <row r="348" spans="1:44" ht="15.75" customHeight="1">
      <c r="A348"/>
      <c r="B348"/>
      <c r="C348"/>
      <c r="D348"/>
      <c r="E348"/>
      <c r="F348"/>
      <c r="G348"/>
      <c r="H348"/>
      <c r="J348"/>
      <c r="K348"/>
      <c r="L348"/>
      <c r="M348"/>
      <c r="Q348"/>
      <c r="R348"/>
      <c r="S348"/>
      <c r="AL348"/>
      <c r="AM348"/>
      <c r="AN348"/>
      <c r="AO348"/>
      <c r="AP348"/>
      <c r="AQ348"/>
      <c r="AR348"/>
    </row>
    <row r="349" spans="1:44" ht="15.75" customHeight="1">
      <c r="A349"/>
      <c r="B349"/>
      <c r="C349"/>
      <c r="D349"/>
      <c r="E349"/>
      <c r="F349"/>
      <c r="G349"/>
      <c r="H349"/>
      <c r="J349"/>
      <c r="K349"/>
      <c r="L349"/>
      <c r="M349"/>
      <c r="Q349"/>
      <c r="R349"/>
      <c r="S349"/>
      <c r="AL349"/>
      <c r="AM349"/>
      <c r="AN349"/>
      <c r="AO349"/>
      <c r="AP349"/>
      <c r="AQ349"/>
      <c r="AR349"/>
    </row>
    <row r="350" spans="1:44" ht="15.75" customHeight="1">
      <c r="A350"/>
      <c r="B350"/>
      <c r="C350"/>
      <c r="D350"/>
      <c r="E350"/>
      <c r="F350"/>
      <c r="G350"/>
      <c r="H350"/>
      <c r="J350"/>
      <c r="K350"/>
      <c r="L350"/>
      <c r="M350"/>
      <c r="Q350"/>
      <c r="R350"/>
      <c r="S350"/>
      <c r="AL350"/>
      <c r="AM350"/>
      <c r="AN350"/>
      <c r="AO350"/>
      <c r="AP350"/>
      <c r="AQ350"/>
      <c r="AR350"/>
    </row>
    <row r="351" spans="1:44" ht="15.75" customHeight="1">
      <c r="A351"/>
      <c r="B351"/>
      <c r="C351"/>
      <c r="D351"/>
      <c r="E351"/>
      <c r="F351"/>
      <c r="G351"/>
      <c r="H351"/>
      <c r="J351"/>
      <c r="K351"/>
      <c r="L351"/>
      <c r="M351"/>
      <c r="Q351"/>
      <c r="R351"/>
      <c r="S351"/>
      <c r="AL351"/>
      <c r="AM351"/>
      <c r="AN351"/>
      <c r="AO351"/>
      <c r="AP351"/>
      <c r="AQ351"/>
      <c r="AR351"/>
    </row>
    <row r="352" spans="1:44" ht="15.75" customHeight="1">
      <c r="A352"/>
      <c r="B352"/>
      <c r="C352"/>
      <c r="D352"/>
      <c r="E352"/>
      <c r="F352"/>
      <c r="G352"/>
      <c r="H352"/>
      <c r="J352"/>
      <c r="K352"/>
      <c r="L352"/>
      <c r="M352"/>
      <c r="Q352"/>
      <c r="R352"/>
      <c r="S352"/>
      <c r="AL352"/>
      <c r="AM352"/>
      <c r="AN352"/>
      <c r="AO352"/>
      <c r="AP352"/>
      <c r="AQ352"/>
      <c r="AR352"/>
    </row>
    <row r="353" spans="1:44" ht="15.75" customHeight="1">
      <c r="A353"/>
      <c r="B353"/>
      <c r="C353"/>
      <c r="D353"/>
      <c r="E353"/>
      <c r="F353"/>
      <c r="G353"/>
      <c r="H353"/>
      <c r="J353"/>
      <c r="K353"/>
      <c r="L353"/>
      <c r="M353"/>
      <c r="Q353"/>
      <c r="R353"/>
      <c r="S353"/>
      <c r="AL353"/>
      <c r="AM353"/>
      <c r="AN353"/>
      <c r="AO353"/>
      <c r="AP353"/>
      <c r="AQ353"/>
      <c r="AR353"/>
    </row>
    <row r="354" spans="1:44" ht="15.75" customHeight="1">
      <c r="A354"/>
      <c r="B354"/>
      <c r="C354"/>
      <c r="D354"/>
      <c r="E354"/>
      <c r="F354"/>
      <c r="G354"/>
      <c r="H354"/>
      <c r="J354"/>
      <c r="K354"/>
      <c r="L354"/>
      <c r="M354"/>
      <c r="Q354"/>
      <c r="R354"/>
      <c r="S354"/>
      <c r="AL354"/>
      <c r="AM354"/>
      <c r="AN354"/>
      <c r="AO354"/>
      <c r="AP354"/>
      <c r="AQ354"/>
      <c r="AR354"/>
    </row>
    <row r="355" spans="1:44" ht="15.75" customHeight="1">
      <c r="A355"/>
      <c r="B355"/>
      <c r="C355"/>
      <c r="D355"/>
      <c r="E355"/>
      <c r="F355"/>
      <c r="G355"/>
      <c r="H355"/>
      <c r="J355"/>
      <c r="K355"/>
      <c r="L355"/>
      <c r="M355"/>
      <c r="Q355"/>
      <c r="R355"/>
      <c r="S355"/>
      <c r="AL355"/>
      <c r="AM355"/>
      <c r="AN355"/>
      <c r="AO355"/>
      <c r="AP355"/>
      <c r="AQ355"/>
      <c r="AR355"/>
    </row>
    <row r="356" spans="1:44" ht="15.75" customHeight="1">
      <c r="A356"/>
      <c r="B356"/>
      <c r="C356"/>
      <c r="D356"/>
      <c r="E356"/>
      <c r="F356"/>
      <c r="G356"/>
      <c r="H356"/>
      <c r="J356"/>
      <c r="K356"/>
      <c r="L356"/>
      <c r="M356"/>
      <c r="Q356"/>
      <c r="R356"/>
      <c r="S356"/>
      <c r="AL356"/>
      <c r="AM356"/>
      <c r="AN356"/>
      <c r="AO356"/>
      <c r="AP356"/>
      <c r="AQ356"/>
      <c r="AR356"/>
    </row>
    <row r="357" spans="1:44" ht="15.75" customHeight="1">
      <c r="A357"/>
      <c r="B357"/>
      <c r="C357"/>
      <c r="D357"/>
      <c r="E357"/>
      <c r="F357"/>
      <c r="G357"/>
      <c r="H357"/>
      <c r="J357"/>
      <c r="K357"/>
      <c r="L357"/>
      <c r="M357"/>
      <c r="Q357"/>
      <c r="R357"/>
      <c r="S357"/>
      <c r="AL357"/>
      <c r="AM357"/>
      <c r="AN357"/>
      <c r="AO357"/>
      <c r="AP357"/>
      <c r="AQ357"/>
      <c r="AR357"/>
    </row>
    <row r="358" spans="1:44" ht="15.75" customHeight="1">
      <c r="A358"/>
      <c r="B358"/>
      <c r="C358"/>
      <c r="D358"/>
      <c r="E358"/>
      <c r="F358"/>
      <c r="G358"/>
      <c r="H358"/>
      <c r="J358"/>
      <c r="K358"/>
      <c r="L358"/>
      <c r="M358"/>
      <c r="Q358"/>
      <c r="R358"/>
      <c r="S358"/>
      <c r="AL358"/>
      <c r="AM358"/>
      <c r="AN358"/>
      <c r="AO358"/>
      <c r="AP358"/>
      <c r="AQ358"/>
      <c r="AR358"/>
    </row>
    <row r="359" spans="1:44" ht="15.75" customHeight="1">
      <c r="A359"/>
      <c r="B359"/>
      <c r="C359"/>
      <c r="D359"/>
      <c r="E359"/>
      <c r="F359"/>
      <c r="G359"/>
      <c r="H359"/>
      <c r="J359"/>
      <c r="K359"/>
      <c r="L359"/>
      <c r="M359"/>
      <c r="Q359"/>
      <c r="R359"/>
      <c r="S359"/>
      <c r="AL359"/>
      <c r="AM359"/>
      <c r="AN359"/>
      <c r="AO359"/>
      <c r="AP359"/>
      <c r="AQ359"/>
      <c r="AR359"/>
    </row>
    <row r="360" spans="1:44" ht="15.75" customHeight="1">
      <c r="A360"/>
      <c r="B360"/>
      <c r="C360"/>
      <c r="D360"/>
      <c r="E360"/>
      <c r="F360"/>
      <c r="G360"/>
      <c r="H360"/>
      <c r="J360"/>
      <c r="K360"/>
      <c r="L360"/>
      <c r="M360"/>
      <c r="Q360"/>
      <c r="R360"/>
      <c r="S360"/>
      <c r="AL360"/>
      <c r="AM360"/>
      <c r="AN360"/>
      <c r="AO360"/>
      <c r="AP360"/>
      <c r="AQ360"/>
      <c r="AR360"/>
    </row>
    <row r="361" spans="1:44" ht="15.75" customHeight="1">
      <c r="A361"/>
      <c r="B361"/>
      <c r="C361"/>
      <c r="D361"/>
      <c r="E361"/>
      <c r="F361"/>
      <c r="G361"/>
      <c r="H361"/>
      <c r="J361"/>
      <c r="K361"/>
      <c r="L361"/>
      <c r="M361"/>
      <c r="Q361"/>
      <c r="R361"/>
      <c r="S361"/>
      <c r="AL361"/>
      <c r="AM361"/>
      <c r="AN361"/>
      <c r="AO361"/>
      <c r="AP361"/>
      <c r="AQ361"/>
      <c r="AR361"/>
    </row>
    <row r="362" spans="1:44" ht="15.75" customHeight="1">
      <c r="A362"/>
      <c r="B362"/>
      <c r="C362"/>
      <c r="D362"/>
      <c r="E362"/>
      <c r="F362"/>
      <c r="G362"/>
      <c r="H362"/>
      <c r="J362"/>
      <c r="K362"/>
      <c r="L362"/>
      <c r="M362"/>
      <c r="Q362"/>
      <c r="R362"/>
      <c r="S362"/>
      <c r="AL362"/>
      <c r="AM362"/>
      <c r="AN362"/>
      <c r="AO362"/>
      <c r="AP362"/>
      <c r="AQ362"/>
      <c r="AR362"/>
    </row>
    <row r="363" spans="1:44" ht="15.75" customHeight="1">
      <c r="A363"/>
      <c r="B363"/>
      <c r="C363"/>
      <c r="D363"/>
      <c r="E363"/>
      <c r="F363"/>
      <c r="G363"/>
      <c r="H363"/>
      <c r="J363"/>
      <c r="K363"/>
      <c r="L363"/>
      <c r="M363"/>
      <c r="Q363"/>
      <c r="R363"/>
      <c r="S363"/>
      <c r="AL363"/>
      <c r="AM363"/>
      <c r="AN363"/>
      <c r="AO363"/>
      <c r="AP363"/>
      <c r="AQ363"/>
      <c r="AR363"/>
    </row>
    <row r="364" spans="1:44" ht="15.75" customHeight="1">
      <c r="A364"/>
      <c r="B364"/>
      <c r="C364"/>
      <c r="D364"/>
      <c r="E364"/>
      <c r="F364"/>
      <c r="G364"/>
      <c r="H364"/>
      <c r="J364"/>
      <c r="K364"/>
      <c r="L364"/>
      <c r="M364"/>
      <c r="Q364"/>
      <c r="R364"/>
      <c r="S364"/>
      <c r="AL364"/>
      <c r="AM364"/>
      <c r="AN364"/>
      <c r="AO364"/>
      <c r="AP364"/>
      <c r="AQ364"/>
      <c r="AR364"/>
    </row>
    <row r="365" spans="1:44" ht="15.75" customHeight="1">
      <c r="A365"/>
      <c r="B365"/>
      <c r="C365"/>
      <c r="D365"/>
      <c r="E365"/>
      <c r="F365"/>
      <c r="G365"/>
      <c r="H365"/>
      <c r="J365"/>
      <c r="K365"/>
      <c r="L365"/>
      <c r="M365"/>
      <c r="Q365"/>
      <c r="R365"/>
      <c r="S365"/>
      <c r="AL365"/>
      <c r="AM365"/>
      <c r="AN365"/>
      <c r="AO365"/>
      <c r="AP365"/>
      <c r="AQ365"/>
      <c r="AR365"/>
    </row>
    <row r="366" spans="1:44" ht="15.75" customHeight="1">
      <c r="A366"/>
      <c r="B366"/>
      <c r="C366"/>
      <c r="D366"/>
      <c r="E366"/>
      <c r="F366"/>
      <c r="G366"/>
      <c r="H366"/>
      <c r="J366"/>
      <c r="K366"/>
      <c r="L366"/>
      <c r="M366"/>
      <c r="Q366"/>
      <c r="R366"/>
      <c r="S366"/>
      <c r="AL366"/>
      <c r="AM366"/>
      <c r="AN366"/>
      <c r="AO366"/>
      <c r="AP366"/>
      <c r="AQ366"/>
      <c r="AR366"/>
    </row>
    <row r="367" spans="1:44" ht="15.75" customHeight="1">
      <c r="A367"/>
      <c r="B367"/>
      <c r="C367"/>
      <c r="D367"/>
      <c r="E367"/>
      <c r="F367"/>
      <c r="G367"/>
      <c r="H367"/>
      <c r="J367"/>
      <c r="K367"/>
      <c r="L367"/>
      <c r="M367"/>
      <c r="Q367"/>
      <c r="R367"/>
      <c r="S367"/>
      <c r="AL367"/>
      <c r="AM367"/>
      <c r="AN367"/>
      <c r="AO367"/>
      <c r="AP367"/>
      <c r="AQ367"/>
      <c r="AR367"/>
    </row>
    <row r="368" spans="1:44" ht="15.75" customHeight="1">
      <c r="A368"/>
      <c r="B368"/>
      <c r="C368"/>
      <c r="D368"/>
      <c r="E368"/>
      <c r="F368"/>
      <c r="G368"/>
      <c r="H368"/>
      <c r="J368"/>
      <c r="K368"/>
      <c r="L368"/>
      <c r="M368"/>
      <c r="Q368"/>
      <c r="R368"/>
      <c r="S368"/>
      <c r="AL368"/>
      <c r="AM368"/>
      <c r="AN368"/>
      <c r="AO368"/>
      <c r="AP368"/>
      <c r="AQ368"/>
      <c r="AR368"/>
    </row>
    <row r="369" spans="1:44" ht="15.75" customHeight="1">
      <c r="A369"/>
      <c r="B369"/>
      <c r="C369"/>
      <c r="D369"/>
      <c r="E369"/>
      <c r="F369"/>
      <c r="G369"/>
      <c r="H369"/>
      <c r="J369"/>
      <c r="K369"/>
      <c r="L369"/>
      <c r="M369"/>
      <c r="Q369"/>
      <c r="R369"/>
      <c r="S369"/>
      <c r="AL369"/>
      <c r="AM369"/>
      <c r="AN369"/>
      <c r="AO369"/>
      <c r="AP369"/>
      <c r="AQ369"/>
      <c r="AR369"/>
    </row>
    <row r="370" spans="1:44" ht="15.75" customHeight="1">
      <c r="A370"/>
      <c r="B370"/>
      <c r="C370"/>
      <c r="D370"/>
      <c r="E370"/>
      <c r="F370"/>
      <c r="G370"/>
      <c r="H370"/>
      <c r="J370"/>
      <c r="K370"/>
      <c r="L370"/>
      <c r="M370"/>
      <c r="Q370"/>
      <c r="R370"/>
      <c r="S370"/>
      <c r="AL370"/>
      <c r="AM370"/>
      <c r="AN370"/>
      <c r="AO370"/>
      <c r="AP370"/>
      <c r="AQ370"/>
      <c r="AR370"/>
    </row>
    <row r="371" spans="1:44" ht="15.75" customHeight="1">
      <c r="A371"/>
      <c r="B371"/>
      <c r="C371"/>
      <c r="D371"/>
      <c r="E371"/>
      <c r="F371"/>
      <c r="G371"/>
      <c r="H371"/>
      <c r="J371"/>
      <c r="K371"/>
      <c r="L371"/>
      <c r="M371"/>
      <c r="Q371"/>
      <c r="R371"/>
      <c r="S371"/>
      <c r="AL371"/>
      <c r="AM371"/>
      <c r="AN371"/>
      <c r="AO371"/>
      <c r="AP371"/>
      <c r="AQ371"/>
      <c r="AR371"/>
    </row>
    <row r="372" spans="1:44" ht="15.75" customHeight="1">
      <c r="A372"/>
      <c r="B372"/>
      <c r="C372"/>
      <c r="D372"/>
      <c r="E372"/>
      <c r="F372"/>
      <c r="G372"/>
      <c r="H372"/>
      <c r="J372"/>
      <c r="K372"/>
      <c r="L372"/>
      <c r="M372"/>
      <c r="Q372"/>
      <c r="R372"/>
      <c r="S372"/>
      <c r="AL372"/>
      <c r="AM372"/>
      <c r="AN372"/>
      <c r="AO372"/>
      <c r="AP372"/>
      <c r="AQ372"/>
      <c r="AR372"/>
    </row>
    <row r="373" spans="1:44" ht="15.75" customHeight="1">
      <c r="A373"/>
      <c r="B373"/>
      <c r="C373"/>
      <c r="D373"/>
      <c r="E373"/>
      <c r="F373"/>
      <c r="G373"/>
      <c r="H373"/>
      <c r="J373"/>
      <c r="K373"/>
      <c r="L373"/>
      <c r="M373"/>
      <c r="Q373"/>
      <c r="R373"/>
      <c r="S373"/>
      <c r="AL373"/>
      <c r="AM373"/>
      <c r="AN373"/>
      <c r="AO373"/>
      <c r="AP373"/>
      <c r="AQ373"/>
      <c r="AR373"/>
    </row>
    <row r="374" spans="1:44" ht="15.75" customHeight="1">
      <c r="A374"/>
      <c r="B374"/>
      <c r="C374"/>
      <c r="D374"/>
      <c r="E374"/>
      <c r="F374"/>
      <c r="G374"/>
      <c r="H374"/>
      <c r="J374"/>
      <c r="K374"/>
      <c r="L374"/>
      <c r="M374"/>
      <c r="Q374"/>
      <c r="R374"/>
      <c r="S374"/>
      <c r="AL374"/>
      <c r="AM374"/>
      <c r="AN374"/>
      <c r="AO374"/>
      <c r="AP374"/>
      <c r="AQ374"/>
      <c r="AR374"/>
    </row>
    <row r="375" spans="1:44" ht="15.75" customHeight="1">
      <c r="A375"/>
      <c r="B375"/>
      <c r="C375"/>
      <c r="D375"/>
      <c r="E375"/>
      <c r="F375"/>
      <c r="G375"/>
      <c r="H375"/>
      <c r="J375"/>
      <c r="K375"/>
      <c r="L375"/>
      <c r="M375"/>
      <c r="Q375"/>
      <c r="R375"/>
      <c r="S375"/>
      <c r="AL375"/>
      <c r="AM375"/>
      <c r="AN375"/>
      <c r="AO375"/>
      <c r="AP375"/>
      <c r="AQ375"/>
      <c r="AR375"/>
    </row>
    <row r="376" spans="1:44" ht="15.75" customHeight="1">
      <c r="A376"/>
      <c r="B376"/>
      <c r="C376"/>
      <c r="D376"/>
      <c r="E376"/>
      <c r="F376"/>
      <c r="G376"/>
      <c r="H376"/>
      <c r="J376"/>
      <c r="K376"/>
      <c r="L376"/>
      <c r="M376"/>
      <c r="Q376"/>
      <c r="R376"/>
      <c r="S376"/>
      <c r="AL376"/>
      <c r="AM376"/>
      <c r="AN376"/>
      <c r="AO376"/>
      <c r="AP376"/>
      <c r="AQ376"/>
      <c r="AR376"/>
    </row>
    <row r="377" spans="1:44" ht="15.75" customHeight="1">
      <c r="A377"/>
      <c r="B377"/>
      <c r="C377"/>
      <c r="D377"/>
      <c r="E377"/>
      <c r="F377"/>
      <c r="G377"/>
      <c r="H377"/>
      <c r="J377"/>
      <c r="K377"/>
      <c r="L377"/>
      <c r="M377"/>
      <c r="Q377"/>
      <c r="R377"/>
      <c r="S377"/>
      <c r="AL377"/>
      <c r="AM377"/>
      <c r="AN377"/>
      <c r="AO377"/>
      <c r="AP377"/>
      <c r="AQ377"/>
      <c r="AR377"/>
    </row>
    <row r="378" spans="1:44" ht="15.75" customHeight="1">
      <c r="A378"/>
      <c r="B378"/>
      <c r="C378"/>
      <c r="D378"/>
      <c r="E378"/>
      <c r="F378"/>
      <c r="G378"/>
      <c r="H378"/>
      <c r="J378"/>
      <c r="K378"/>
      <c r="L378"/>
      <c r="M378"/>
      <c r="Q378"/>
      <c r="R378"/>
      <c r="S378"/>
      <c r="AL378"/>
      <c r="AM378"/>
      <c r="AN378"/>
      <c r="AO378"/>
      <c r="AP378"/>
      <c r="AQ378"/>
      <c r="AR378"/>
    </row>
    <row r="379" spans="1:44" ht="15.75" customHeight="1">
      <c r="A379"/>
      <c r="B379"/>
      <c r="C379"/>
      <c r="D379"/>
      <c r="E379"/>
      <c r="F379"/>
      <c r="G379"/>
      <c r="H379"/>
      <c r="J379"/>
      <c r="K379"/>
      <c r="L379"/>
      <c r="M379"/>
      <c r="Q379"/>
      <c r="R379"/>
      <c r="S379"/>
      <c r="AL379"/>
      <c r="AM379"/>
      <c r="AN379"/>
      <c r="AO379"/>
      <c r="AP379"/>
      <c r="AQ379"/>
      <c r="AR379"/>
    </row>
    <row r="380" spans="1:44" ht="15.75" customHeight="1">
      <c r="A380"/>
      <c r="B380"/>
      <c r="C380"/>
      <c r="D380"/>
      <c r="E380"/>
      <c r="F380"/>
      <c r="G380"/>
      <c r="H380"/>
      <c r="J380"/>
      <c r="K380"/>
      <c r="L380"/>
      <c r="M380"/>
      <c r="Q380"/>
      <c r="R380"/>
      <c r="S380"/>
      <c r="AL380"/>
      <c r="AM380"/>
      <c r="AN380"/>
      <c r="AO380"/>
      <c r="AP380"/>
      <c r="AQ380"/>
      <c r="AR380"/>
    </row>
    <row r="381" spans="1:44" ht="15.75" customHeight="1">
      <c r="A381"/>
      <c r="B381"/>
      <c r="C381"/>
      <c r="D381"/>
      <c r="E381"/>
      <c r="F381"/>
      <c r="G381"/>
      <c r="H381"/>
      <c r="J381"/>
      <c r="K381"/>
      <c r="L381"/>
      <c r="M381"/>
      <c r="Q381"/>
      <c r="R381"/>
      <c r="S381"/>
      <c r="AL381"/>
      <c r="AM381"/>
      <c r="AN381"/>
      <c r="AO381"/>
      <c r="AP381"/>
      <c r="AQ381"/>
      <c r="AR381"/>
    </row>
    <row r="382" spans="1:44" ht="15.75" customHeight="1">
      <c r="A382"/>
      <c r="B382"/>
      <c r="C382"/>
      <c r="D382"/>
      <c r="E382"/>
      <c r="F382"/>
      <c r="G382"/>
      <c r="H382"/>
      <c r="J382"/>
      <c r="K382"/>
      <c r="L382"/>
      <c r="M382"/>
      <c r="Q382"/>
      <c r="R382"/>
      <c r="S382"/>
      <c r="AL382"/>
      <c r="AM382"/>
      <c r="AN382"/>
      <c r="AO382"/>
      <c r="AP382"/>
      <c r="AQ382"/>
      <c r="AR382"/>
    </row>
    <row r="383" spans="1:44" ht="15.75" customHeight="1">
      <c r="A383"/>
      <c r="B383"/>
      <c r="C383"/>
      <c r="D383"/>
      <c r="E383"/>
      <c r="F383"/>
      <c r="G383"/>
      <c r="H383"/>
      <c r="J383"/>
      <c r="K383"/>
      <c r="L383"/>
      <c r="M383"/>
      <c r="Q383"/>
      <c r="R383"/>
      <c r="S383"/>
      <c r="AL383"/>
      <c r="AM383"/>
      <c r="AN383"/>
      <c r="AO383"/>
      <c r="AP383"/>
      <c r="AQ383"/>
      <c r="AR383"/>
    </row>
    <row r="384" spans="1:44" ht="15.75" customHeight="1">
      <c r="A384"/>
      <c r="B384"/>
      <c r="C384"/>
      <c r="D384"/>
      <c r="E384"/>
      <c r="F384"/>
      <c r="G384"/>
      <c r="H384"/>
      <c r="J384"/>
      <c r="K384"/>
      <c r="L384"/>
      <c r="M384"/>
      <c r="Q384"/>
      <c r="R384"/>
      <c r="S384"/>
      <c r="AL384"/>
      <c r="AM384"/>
      <c r="AN384"/>
      <c r="AO384"/>
      <c r="AP384"/>
      <c r="AQ384"/>
      <c r="AR384"/>
    </row>
    <row r="385" spans="1:44" ht="15.75" customHeight="1">
      <c r="A385"/>
      <c r="B385"/>
      <c r="C385"/>
      <c r="D385"/>
      <c r="E385"/>
      <c r="F385"/>
      <c r="G385"/>
      <c r="H385"/>
      <c r="J385"/>
      <c r="K385"/>
      <c r="L385"/>
      <c r="M385"/>
      <c r="Q385"/>
      <c r="R385"/>
      <c r="S385"/>
      <c r="AL385"/>
      <c r="AM385"/>
      <c r="AN385"/>
      <c r="AO385"/>
      <c r="AP385"/>
      <c r="AQ385"/>
      <c r="AR385"/>
    </row>
    <row r="386" spans="1:44" ht="15.75" customHeight="1">
      <c r="A386"/>
      <c r="B386"/>
      <c r="C386"/>
      <c r="D386"/>
      <c r="E386"/>
      <c r="F386"/>
      <c r="G386"/>
      <c r="H386"/>
      <c r="J386"/>
      <c r="K386"/>
      <c r="L386"/>
      <c r="M386"/>
      <c r="Q386"/>
      <c r="R386"/>
      <c r="S386"/>
      <c r="AL386"/>
      <c r="AM386"/>
      <c r="AN386"/>
      <c r="AO386"/>
      <c r="AP386"/>
      <c r="AQ386"/>
      <c r="AR386"/>
    </row>
    <row r="387" spans="1:44" ht="15.75" customHeight="1">
      <c r="A387"/>
      <c r="B387"/>
      <c r="C387"/>
      <c r="D387"/>
      <c r="E387"/>
      <c r="F387"/>
      <c r="G387"/>
      <c r="H387"/>
      <c r="J387"/>
      <c r="K387"/>
      <c r="L387"/>
      <c r="M387"/>
      <c r="Q387"/>
      <c r="R387"/>
      <c r="S387"/>
      <c r="AL387"/>
      <c r="AM387"/>
      <c r="AN387"/>
      <c r="AO387"/>
      <c r="AP387"/>
      <c r="AQ387"/>
      <c r="AR387"/>
    </row>
    <row r="388" spans="1:44" ht="15.75" customHeight="1">
      <c r="A388"/>
      <c r="B388"/>
      <c r="C388"/>
      <c r="D388"/>
      <c r="E388"/>
      <c r="F388"/>
      <c r="G388"/>
      <c r="H388"/>
      <c r="J388"/>
      <c r="K388"/>
      <c r="L388"/>
      <c r="M388"/>
      <c r="Q388"/>
      <c r="R388"/>
      <c r="S388"/>
      <c r="AL388"/>
      <c r="AM388"/>
      <c r="AN388"/>
      <c r="AO388"/>
      <c r="AP388"/>
      <c r="AQ388"/>
      <c r="AR388"/>
    </row>
    <row r="389" spans="1:44" ht="15.75" customHeight="1">
      <c r="A389"/>
      <c r="B389"/>
      <c r="C389"/>
      <c r="D389"/>
      <c r="E389"/>
      <c r="F389"/>
      <c r="G389"/>
      <c r="H389"/>
      <c r="J389"/>
      <c r="K389"/>
      <c r="L389"/>
      <c r="M389"/>
      <c r="Q389"/>
      <c r="R389"/>
      <c r="S389"/>
      <c r="AL389"/>
      <c r="AM389"/>
      <c r="AN389"/>
      <c r="AO389"/>
      <c r="AP389"/>
      <c r="AQ389"/>
      <c r="AR389"/>
    </row>
    <row r="390" spans="1:44" ht="15.75" customHeight="1">
      <c r="A390"/>
      <c r="B390"/>
      <c r="C390"/>
      <c r="D390"/>
      <c r="E390"/>
      <c r="F390"/>
      <c r="G390"/>
      <c r="H390"/>
      <c r="J390"/>
      <c r="K390"/>
      <c r="L390"/>
      <c r="M390"/>
      <c r="Q390"/>
      <c r="R390"/>
      <c r="S390"/>
      <c r="AL390"/>
      <c r="AM390"/>
      <c r="AN390"/>
      <c r="AO390"/>
      <c r="AP390"/>
      <c r="AQ390"/>
      <c r="AR390"/>
    </row>
    <row r="391" spans="1:44" ht="15.75" customHeight="1">
      <c r="A391"/>
      <c r="B391"/>
      <c r="C391"/>
      <c r="D391"/>
      <c r="E391"/>
      <c r="F391"/>
      <c r="G391"/>
      <c r="H391"/>
      <c r="J391"/>
      <c r="K391"/>
      <c r="L391"/>
      <c r="M391"/>
      <c r="Q391"/>
      <c r="R391"/>
      <c r="S391"/>
      <c r="AL391"/>
      <c r="AM391"/>
      <c r="AN391"/>
      <c r="AO391"/>
      <c r="AP391"/>
      <c r="AQ391"/>
      <c r="AR391"/>
    </row>
    <row r="392" spans="1:44" ht="15.75" customHeight="1">
      <c r="A392"/>
      <c r="B392"/>
      <c r="C392"/>
      <c r="D392"/>
      <c r="E392"/>
      <c r="F392"/>
      <c r="G392"/>
      <c r="H392"/>
      <c r="J392"/>
      <c r="K392"/>
      <c r="L392"/>
      <c r="M392"/>
      <c r="Q392"/>
      <c r="R392"/>
      <c r="S392"/>
      <c r="AL392"/>
      <c r="AM392"/>
      <c r="AN392"/>
      <c r="AO392"/>
      <c r="AP392"/>
      <c r="AQ392"/>
      <c r="AR392"/>
    </row>
    <row r="393" spans="1:44" ht="15.75" customHeight="1">
      <c r="A393"/>
      <c r="B393"/>
      <c r="C393"/>
      <c r="D393"/>
      <c r="E393"/>
      <c r="F393"/>
      <c r="G393"/>
      <c r="H393"/>
      <c r="J393"/>
      <c r="K393"/>
      <c r="L393"/>
      <c r="M393"/>
      <c r="Q393"/>
      <c r="R393"/>
      <c r="S393"/>
      <c r="AL393"/>
      <c r="AM393"/>
      <c r="AN393"/>
      <c r="AO393"/>
      <c r="AP393"/>
      <c r="AQ393"/>
      <c r="AR393"/>
    </row>
    <row r="394" spans="1:44" ht="15.75" customHeight="1">
      <c r="A394"/>
      <c r="B394"/>
      <c r="C394"/>
      <c r="D394"/>
      <c r="E394"/>
      <c r="F394"/>
      <c r="G394"/>
      <c r="H394"/>
      <c r="J394"/>
      <c r="K394"/>
      <c r="L394"/>
      <c r="M394"/>
      <c r="Q394"/>
      <c r="R394"/>
      <c r="S394"/>
      <c r="AL394"/>
      <c r="AM394"/>
      <c r="AN394"/>
      <c r="AO394"/>
      <c r="AP394"/>
      <c r="AQ394"/>
      <c r="AR394"/>
    </row>
    <row r="395" spans="1:44" ht="15.75" customHeight="1">
      <c r="A395"/>
      <c r="B395"/>
      <c r="C395"/>
      <c r="D395"/>
      <c r="E395"/>
      <c r="F395"/>
      <c r="G395"/>
      <c r="H395"/>
      <c r="J395"/>
      <c r="K395"/>
      <c r="L395"/>
      <c r="M395"/>
      <c r="Q395"/>
      <c r="R395"/>
      <c r="S395"/>
      <c r="AL395"/>
      <c r="AM395"/>
      <c r="AN395"/>
      <c r="AO395"/>
      <c r="AP395"/>
      <c r="AQ395"/>
      <c r="AR395"/>
    </row>
    <row r="396" spans="1:44" ht="15.75" customHeight="1">
      <c r="A396"/>
      <c r="B396"/>
      <c r="C396"/>
      <c r="D396"/>
      <c r="E396"/>
      <c r="F396"/>
      <c r="G396"/>
      <c r="H396"/>
      <c r="J396"/>
      <c r="K396"/>
      <c r="L396"/>
      <c r="M396"/>
      <c r="Q396"/>
      <c r="R396"/>
      <c r="S396"/>
      <c r="AL396"/>
      <c r="AM396"/>
      <c r="AN396"/>
      <c r="AO396"/>
      <c r="AP396"/>
      <c r="AQ396"/>
      <c r="AR396"/>
    </row>
    <row r="397" spans="1:44" ht="15.75" customHeight="1">
      <c r="A397"/>
      <c r="B397"/>
      <c r="C397"/>
      <c r="D397"/>
      <c r="E397"/>
      <c r="F397"/>
      <c r="G397"/>
      <c r="H397"/>
      <c r="J397"/>
      <c r="K397"/>
      <c r="L397"/>
      <c r="M397"/>
      <c r="Q397"/>
      <c r="R397"/>
      <c r="S397"/>
      <c r="AL397"/>
      <c r="AM397"/>
      <c r="AN397"/>
      <c r="AO397"/>
      <c r="AP397"/>
      <c r="AQ397"/>
      <c r="AR397"/>
    </row>
    <row r="398" spans="1:44" ht="15.75" customHeight="1">
      <c r="A398"/>
      <c r="B398"/>
      <c r="C398"/>
      <c r="D398"/>
      <c r="E398"/>
      <c r="F398"/>
      <c r="G398"/>
      <c r="H398"/>
      <c r="J398"/>
      <c r="K398"/>
      <c r="L398"/>
      <c r="M398"/>
      <c r="Q398"/>
      <c r="R398"/>
      <c r="S398"/>
      <c r="AL398"/>
      <c r="AM398"/>
      <c r="AN398"/>
      <c r="AO398"/>
      <c r="AP398"/>
      <c r="AQ398"/>
      <c r="AR398"/>
    </row>
    <row r="399" spans="1:44" ht="15.75" customHeight="1">
      <c r="A399"/>
      <c r="B399"/>
      <c r="C399"/>
      <c r="D399"/>
      <c r="E399"/>
      <c r="F399"/>
      <c r="G399"/>
      <c r="H399"/>
      <c r="J399"/>
      <c r="K399"/>
      <c r="L399"/>
      <c r="M399"/>
      <c r="Q399"/>
      <c r="R399"/>
      <c r="S399"/>
      <c r="AL399"/>
      <c r="AM399"/>
      <c r="AN399"/>
      <c r="AO399"/>
      <c r="AP399"/>
      <c r="AQ399"/>
      <c r="AR399"/>
    </row>
    <row r="400" spans="1:44" ht="15.75" customHeight="1">
      <c r="A400"/>
      <c r="B400"/>
      <c r="C400"/>
      <c r="D400"/>
      <c r="E400"/>
      <c r="F400"/>
      <c r="G400"/>
      <c r="H400"/>
      <c r="J400"/>
      <c r="K400"/>
      <c r="L400"/>
      <c r="M400"/>
      <c r="Q400"/>
      <c r="R400"/>
      <c r="S400"/>
      <c r="AL400"/>
      <c r="AM400"/>
      <c r="AN400"/>
      <c r="AO400"/>
      <c r="AP400"/>
      <c r="AQ400"/>
      <c r="AR400"/>
    </row>
    <row r="401" spans="1:44" ht="15.75" customHeight="1">
      <c r="A401"/>
      <c r="B401"/>
      <c r="C401"/>
      <c r="D401"/>
      <c r="E401"/>
      <c r="F401"/>
      <c r="G401"/>
      <c r="H401"/>
      <c r="J401"/>
      <c r="K401"/>
      <c r="L401"/>
      <c r="M401"/>
      <c r="Q401"/>
      <c r="R401"/>
      <c r="S401"/>
      <c r="AL401"/>
      <c r="AM401"/>
      <c r="AN401"/>
      <c r="AO401"/>
      <c r="AP401"/>
      <c r="AQ401"/>
      <c r="AR401"/>
    </row>
    <row r="402" spans="1:44" ht="15.75" customHeight="1">
      <c r="A402"/>
      <c r="B402"/>
      <c r="C402"/>
      <c r="D402"/>
      <c r="E402"/>
      <c r="F402"/>
      <c r="G402"/>
      <c r="H402"/>
      <c r="J402"/>
      <c r="K402"/>
      <c r="L402"/>
      <c r="M402"/>
      <c r="Q402"/>
      <c r="R402"/>
      <c r="S402"/>
      <c r="AL402"/>
      <c r="AM402"/>
      <c r="AN402"/>
      <c r="AO402"/>
      <c r="AP402"/>
      <c r="AQ402"/>
      <c r="AR402"/>
    </row>
    <row r="403" spans="1:44" ht="15.75" customHeight="1">
      <c r="A403"/>
      <c r="B403"/>
      <c r="C403"/>
      <c r="D403"/>
      <c r="E403"/>
      <c r="F403"/>
      <c r="G403"/>
      <c r="H403"/>
      <c r="J403"/>
      <c r="K403"/>
      <c r="L403"/>
      <c r="M403"/>
      <c r="Q403"/>
      <c r="R403"/>
      <c r="S403"/>
      <c r="AL403"/>
      <c r="AM403"/>
      <c r="AN403"/>
      <c r="AO403"/>
      <c r="AP403"/>
      <c r="AQ403"/>
      <c r="AR403"/>
    </row>
    <row r="404" spans="1:44" ht="15.75" customHeight="1">
      <c r="A404"/>
      <c r="B404"/>
      <c r="C404"/>
      <c r="D404"/>
      <c r="E404"/>
      <c r="F404"/>
      <c r="G404"/>
      <c r="H404"/>
      <c r="J404"/>
      <c r="K404"/>
      <c r="L404"/>
      <c r="M404"/>
      <c r="Q404"/>
      <c r="R404"/>
      <c r="S404"/>
      <c r="AL404"/>
      <c r="AM404"/>
      <c r="AN404"/>
      <c r="AO404"/>
      <c r="AP404"/>
      <c r="AQ404"/>
      <c r="AR404"/>
    </row>
    <row r="405" spans="1:44" ht="15.75" customHeight="1">
      <c r="A405"/>
      <c r="B405"/>
      <c r="C405"/>
      <c r="D405"/>
      <c r="E405"/>
      <c r="F405"/>
      <c r="G405"/>
      <c r="H405"/>
      <c r="J405"/>
      <c r="K405"/>
      <c r="L405"/>
      <c r="M405"/>
      <c r="Q405"/>
      <c r="R405"/>
      <c r="S405"/>
      <c r="AL405"/>
      <c r="AM405"/>
      <c r="AN405"/>
      <c r="AO405"/>
      <c r="AP405"/>
      <c r="AQ405"/>
      <c r="AR405"/>
    </row>
    <row r="406" spans="1:44" ht="15.75" customHeight="1">
      <c r="A406"/>
      <c r="B406"/>
      <c r="C406"/>
      <c r="D406"/>
      <c r="E406"/>
      <c r="F406"/>
      <c r="G406"/>
      <c r="H406"/>
      <c r="J406"/>
      <c r="K406"/>
      <c r="L406"/>
      <c r="M406"/>
      <c r="Q406"/>
      <c r="R406"/>
      <c r="S406"/>
      <c r="AL406"/>
      <c r="AM406"/>
      <c r="AN406"/>
      <c r="AO406"/>
      <c r="AP406"/>
      <c r="AQ406"/>
      <c r="AR406"/>
    </row>
    <row r="407" spans="1:44" ht="15.75" customHeight="1">
      <c r="A407"/>
      <c r="B407"/>
      <c r="C407"/>
      <c r="D407"/>
      <c r="E407"/>
      <c r="F407"/>
      <c r="G407"/>
      <c r="H407"/>
      <c r="J407"/>
      <c r="K407"/>
      <c r="L407"/>
      <c r="M407"/>
      <c r="Q407"/>
      <c r="R407"/>
      <c r="S407"/>
      <c r="AL407"/>
      <c r="AM407"/>
      <c r="AN407"/>
      <c r="AO407"/>
      <c r="AP407"/>
      <c r="AQ407"/>
      <c r="AR407"/>
    </row>
    <row r="408" spans="1:44" ht="15.75" customHeight="1">
      <c r="A408"/>
      <c r="B408"/>
      <c r="C408"/>
      <c r="D408"/>
      <c r="E408"/>
      <c r="F408"/>
      <c r="G408"/>
      <c r="H408"/>
      <c r="J408"/>
      <c r="K408"/>
      <c r="L408"/>
      <c r="M408"/>
      <c r="Q408"/>
      <c r="R408"/>
      <c r="S408"/>
      <c r="AL408"/>
      <c r="AM408"/>
      <c r="AN408"/>
      <c r="AO408"/>
      <c r="AP408"/>
      <c r="AQ408"/>
      <c r="AR408"/>
    </row>
    <row r="409" spans="1:44" ht="15.75" customHeight="1">
      <c r="A409"/>
      <c r="B409"/>
      <c r="C409"/>
      <c r="D409"/>
      <c r="E409"/>
      <c r="F409"/>
      <c r="G409"/>
      <c r="H409"/>
      <c r="J409"/>
      <c r="K409"/>
      <c r="L409"/>
      <c r="M409"/>
      <c r="Q409"/>
      <c r="R409"/>
      <c r="S409"/>
      <c r="AL409"/>
      <c r="AM409"/>
      <c r="AN409"/>
      <c r="AO409"/>
      <c r="AP409"/>
      <c r="AQ409"/>
      <c r="AR409"/>
    </row>
    <row r="410" spans="1:44" ht="15.75" customHeight="1">
      <c r="A410"/>
      <c r="B410"/>
      <c r="C410"/>
      <c r="D410"/>
      <c r="E410"/>
      <c r="F410"/>
      <c r="G410"/>
      <c r="H410"/>
      <c r="J410"/>
      <c r="K410"/>
      <c r="L410"/>
      <c r="M410"/>
      <c r="Q410"/>
      <c r="R410"/>
      <c r="S410"/>
      <c r="AL410"/>
      <c r="AM410"/>
      <c r="AN410"/>
      <c r="AO410"/>
      <c r="AP410"/>
      <c r="AQ410"/>
      <c r="AR410"/>
    </row>
    <row r="411" spans="1:44" ht="15.75" customHeight="1">
      <c r="A411"/>
      <c r="B411"/>
      <c r="C411"/>
      <c r="D411"/>
      <c r="E411"/>
      <c r="F411"/>
      <c r="G411"/>
      <c r="H411"/>
      <c r="J411"/>
      <c r="K411"/>
      <c r="L411"/>
      <c r="M411"/>
      <c r="Q411"/>
      <c r="R411"/>
      <c r="S411"/>
      <c r="AL411"/>
      <c r="AM411"/>
      <c r="AN411"/>
      <c r="AO411"/>
      <c r="AP411"/>
      <c r="AQ411"/>
      <c r="AR411"/>
    </row>
    <row r="412" spans="1:44" ht="15.75" customHeight="1">
      <c r="A412"/>
      <c r="B412"/>
      <c r="C412"/>
      <c r="D412"/>
      <c r="E412"/>
      <c r="F412"/>
      <c r="G412"/>
      <c r="H412"/>
      <c r="J412"/>
      <c r="K412"/>
      <c r="L412"/>
      <c r="M412"/>
      <c r="Q412"/>
      <c r="R412"/>
      <c r="S412"/>
      <c r="AL412"/>
      <c r="AM412"/>
      <c r="AN412"/>
      <c r="AO412"/>
      <c r="AP412"/>
      <c r="AQ412"/>
      <c r="AR412"/>
    </row>
    <row r="413" spans="1:44" ht="15.75" customHeight="1">
      <c r="A413"/>
      <c r="B413"/>
      <c r="C413"/>
      <c r="D413"/>
      <c r="E413"/>
      <c r="F413"/>
      <c r="G413"/>
      <c r="H413"/>
      <c r="J413"/>
      <c r="K413"/>
      <c r="L413"/>
      <c r="M413"/>
      <c r="Q413"/>
      <c r="R413"/>
      <c r="S413"/>
      <c r="AL413"/>
      <c r="AM413"/>
      <c r="AN413"/>
      <c r="AO413"/>
      <c r="AP413"/>
      <c r="AQ413"/>
      <c r="AR413"/>
    </row>
    <row r="414" spans="1:44" ht="15.75" customHeight="1">
      <c r="A414"/>
      <c r="B414"/>
      <c r="C414"/>
      <c r="D414"/>
      <c r="E414"/>
      <c r="F414"/>
      <c r="G414"/>
      <c r="H414"/>
      <c r="J414"/>
      <c r="K414"/>
      <c r="L414"/>
      <c r="M414"/>
      <c r="Q414"/>
      <c r="R414"/>
      <c r="S414"/>
      <c r="AL414"/>
      <c r="AM414"/>
      <c r="AN414"/>
      <c r="AO414"/>
      <c r="AP414"/>
      <c r="AQ414"/>
      <c r="AR414"/>
    </row>
    <row r="415" spans="1:44" ht="15.75" customHeight="1">
      <c r="A415"/>
      <c r="B415"/>
      <c r="C415"/>
      <c r="D415"/>
      <c r="E415"/>
      <c r="F415"/>
      <c r="G415"/>
      <c r="H415"/>
      <c r="J415"/>
      <c r="K415"/>
      <c r="L415"/>
      <c r="M415"/>
      <c r="Q415"/>
      <c r="R415"/>
      <c r="S415"/>
      <c r="AL415"/>
      <c r="AM415"/>
      <c r="AN415"/>
      <c r="AO415"/>
      <c r="AP415"/>
      <c r="AQ415"/>
      <c r="AR415"/>
    </row>
    <row r="416" spans="1:44" ht="15.75" customHeight="1">
      <c r="A416"/>
      <c r="B416"/>
      <c r="C416"/>
      <c r="D416"/>
      <c r="E416"/>
      <c r="F416"/>
      <c r="G416"/>
      <c r="H416"/>
      <c r="J416"/>
      <c r="K416"/>
      <c r="L416"/>
      <c r="M416"/>
      <c r="Q416"/>
      <c r="R416"/>
      <c r="S416"/>
      <c r="AL416"/>
      <c r="AM416"/>
      <c r="AN416"/>
      <c r="AO416"/>
      <c r="AP416"/>
      <c r="AQ416"/>
      <c r="AR416"/>
    </row>
    <row r="417" spans="1:44" ht="15.75" customHeight="1">
      <c r="A417"/>
      <c r="B417"/>
      <c r="C417"/>
      <c r="D417"/>
      <c r="E417"/>
      <c r="F417"/>
      <c r="G417"/>
      <c r="H417"/>
      <c r="J417"/>
      <c r="K417"/>
      <c r="L417"/>
      <c r="M417"/>
      <c r="Q417"/>
      <c r="R417"/>
      <c r="S417"/>
      <c r="AL417"/>
      <c r="AM417"/>
      <c r="AN417"/>
      <c r="AO417"/>
      <c r="AP417"/>
      <c r="AQ417"/>
      <c r="AR417"/>
    </row>
    <row r="418" spans="1:44" ht="15.75" customHeight="1">
      <c r="A418"/>
      <c r="B418"/>
      <c r="C418"/>
      <c r="D418"/>
      <c r="E418"/>
      <c r="F418"/>
      <c r="G418"/>
      <c r="H418"/>
      <c r="J418"/>
      <c r="K418"/>
      <c r="L418"/>
      <c r="M418"/>
      <c r="Q418"/>
      <c r="R418"/>
      <c r="S418"/>
      <c r="AL418"/>
      <c r="AM418"/>
      <c r="AN418"/>
      <c r="AO418"/>
      <c r="AP418"/>
      <c r="AQ418"/>
      <c r="AR418"/>
    </row>
    <row r="419" spans="1:44" ht="15.75" customHeight="1">
      <c r="A419"/>
      <c r="B419"/>
      <c r="C419"/>
      <c r="D419"/>
      <c r="E419"/>
      <c r="F419"/>
      <c r="G419"/>
      <c r="H419"/>
      <c r="J419"/>
      <c r="K419"/>
      <c r="L419"/>
      <c r="M419"/>
      <c r="Q419"/>
      <c r="R419"/>
      <c r="S419"/>
      <c r="AL419"/>
      <c r="AM419"/>
      <c r="AN419"/>
      <c r="AO419"/>
      <c r="AP419"/>
      <c r="AQ419"/>
      <c r="AR419"/>
    </row>
    <row r="420" spans="1:44" ht="15.75" customHeight="1">
      <c r="A420"/>
      <c r="B420"/>
      <c r="C420"/>
      <c r="D420"/>
      <c r="E420"/>
      <c r="F420"/>
      <c r="G420"/>
      <c r="H420"/>
      <c r="J420"/>
      <c r="K420"/>
      <c r="L420"/>
      <c r="M420"/>
      <c r="Q420"/>
      <c r="R420"/>
      <c r="S420"/>
      <c r="AL420"/>
      <c r="AM420"/>
      <c r="AN420"/>
      <c r="AO420"/>
      <c r="AP420"/>
      <c r="AQ420"/>
      <c r="AR420"/>
    </row>
    <row r="421" spans="1:44" ht="15.75" customHeight="1">
      <c r="A421"/>
      <c r="B421"/>
      <c r="C421"/>
      <c r="D421"/>
      <c r="E421"/>
      <c r="F421"/>
      <c r="G421"/>
      <c r="H421"/>
      <c r="J421"/>
      <c r="K421"/>
      <c r="L421"/>
      <c r="M421"/>
      <c r="Q421"/>
      <c r="R421"/>
      <c r="S421"/>
      <c r="AL421"/>
      <c r="AM421"/>
      <c r="AN421"/>
      <c r="AO421"/>
      <c r="AP421"/>
      <c r="AQ421"/>
      <c r="AR421"/>
    </row>
    <row r="422" spans="1:44" ht="15.75" customHeight="1">
      <c r="A422"/>
      <c r="B422"/>
      <c r="C422"/>
      <c r="D422"/>
      <c r="E422"/>
      <c r="F422"/>
      <c r="G422"/>
      <c r="H422"/>
      <c r="J422"/>
      <c r="K422"/>
      <c r="L422"/>
      <c r="M422"/>
      <c r="Q422"/>
      <c r="R422"/>
      <c r="S422"/>
      <c r="AL422"/>
      <c r="AM422"/>
      <c r="AN422"/>
      <c r="AO422"/>
      <c r="AP422"/>
      <c r="AQ422"/>
      <c r="AR422"/>
    </row>
    <row r="423" spans="1:44" ht="15.75" customHeight="1">
      <c r="A423"/>
      <c r="B423"/>
      <c r="C423"/>
      <c r="D423"/>
      <c r="E423"/>
      <c r="F423"/>
      <c r="G423"/>
      <c r="H423"/>
      <c r="J423"/>
      <c r="K423"/>
      <c r="L423"/>
      <c r="M423"/>
      <c r="Q423"/>
      <c r="R423"/>
      <c r="S423"/>
      <c r="AL423"/>
      <c r="AM423"/>
      <c r="AN423"/>
      <c r="AO423"/>
      <c r="AP423"/>
      <c r="AQ423"/>
      <c r="AR423"/>
    </row>
    <row r="424" spans="1:44" ht="15.75" customHeight="1">
      <c r="A424"/>
      <c r="B424"/>
      <c r="C424"/>
      <c r="D424"/>
      <c r="E424"/>
      <c r="F424"/>
      <c r="G424"/>
      <c r="H424"/>
      <c r="J424"/>
      <c r="K424"/>
      <c r="L424"/>
      <c r="M424"/>
      <c r="Q424"/>
      <c r="R424"/>
      <c r="S424"/>
      <c r="AL424"/>
      <c r="AM424"/>
      <c r="AN424"/>
      <c r="AO424"/>
      <c r="AP424"/>
      <c r="AQ424"/>
      <c r="AR424"/>
    </row>
    <row r="425" spans="1:44" ht="15.75" customHeight="1">
      <c r="A425"/>
      <c r="B425"/>
      <c r="C425"/>
      <c r="D425"/>
      <c r="E425"/>
      <c r="F425"/>
      <c r="G425"/>
      <c r="H425"/>
      <c r="J425"/>
      <c r="K425"/>
      <c r="L425"/>
      <c r="M425"/>
      <c r="Q425"/>
      <c r="R425"/>
      <c r="S425"/>
      <c r="AL425"/>
      <c r="AM425"/>
      <c r="AN425"/>
      <c r="AO425"/>
      <c r="AP425"/>
      <c r="AQ425"/>
      <c r="AR425"/>
    </row>
    <row r="426" spans="1:44" ht="15.75" customHeight="1">
      <c r="A426"/>
      <c r="B426"/>
      <c r="C426"/>
      <c r="D426"/>
      <c r="E426"/>
      <c r="F426"/>
      <c r="G426"/>
      <c r="H426"/>
      <c r="J426"/>
      <c r="K426"/>
      <c r="L426"/>
      <c r="M426"/>
      <c r="Q426"/>
      <c r="R426"/>
      <c r="S426"/>
      <c r="AL426"/>
      <c r="AM426"/>
      <c r="AN426"/>
      <c r="AO426"/>
      <c r="AP426"/>
      <c r="AQ426"/>
      <c r="AR426"/>
    </row>
    <row r="427" spans="1:44" ht="15.75" customHeight="1">
      <c r="A427"/>
      <c r="B427"/>
      <c r="C427"/>
      <c r="D427"/>
      <c r="E427"/>
      <c r="F427"/>
      <c r="G427"/>
      <c r="H427"/>
      <c r="J427"/>
      <c r="K427"/>
      <c r="L427"/>
      <c r="M427"/>
      <c r="Q427"/>
      <c r="R427"/>
      <c r="S427"/>
      <c r="AL427"/>
      <c r="AM427"/>
      <c r="AN427"/>
      <c r="AO427"/>
      <c r="AP427"/>
      <c r="AQ427"/>
      <c r="AR427"/>
    </row>
    <row r="428" spans="1:44" ht="15.75" customHeight="1">
      <c r="A428"/>
      <c r="B428"/>
      <c r="C428"/>
      <c r="D428"/>
      <c r="E428"/>
      <c r="F428"/>
      <c r="G428"/>
      <c r="H428"/>
      <c r="J428"/>
      <c r="K428"/>
      <c r="L428"/>
      <c r="M428"/>
      <c r="Q428"/>
      <c r="R428"/>
      <c r="S428"/>
      <c r="AL428"/>
      <c r="AM428"/>
      <c r="AN428"/>
      <c r="AO428"/>
      <c r="AP428"/>
      <c r="AQ428"/>
      <c r="AR428"/>
    </row>
    <row r="429" spans="1:44" ht="15.75" customHeight="1">
      <c r="A429"/>
      <c r="B429"/>
      <c r="C429"/>
      <c r="D429"/>
      <c r="E429"/>
      <c r="F429"/>
      <c r="G429"/>
      <c r="H429"/>
      <c r="J429"/>
      <c r="K429"/>
      <c r="L429"/>
      <c r="M429"/>
      <c r="Q429"/>
      <c r="R429"/>
      <c r="S429"/>
      <c r="AL429"/>
      <c r="AM429"/>
      <c r="AN429"/>
      <c r="AO429"/>
      <c r="AP429"/>
      <c r="AQ429"/>
      <c r="AR429"/>
    </row>
    <row r="430" spans="1:44" ht="15.75" customHeight="1">
      <c r="A430"/>
      <c r="B430"/>
      <c r="C430"/>
      <c r="D430"/>
      <c r="E430"/>
      <c r="F430"/>
      <c r="G430"/>
      <c r="H430"/>
      <c r="J430"/>
      <c r="K430"/>
      <c r="L430"/>
      <c r="M430"/>
      <c r="Q430"/>
      <c r="R430"/>
      <c r="S430"/>
      <c r="AL430"/>
      <c r="AM430"/>
      <c r="AN430"/>
      <c r="AO430"/>
      <c r="AP430"/>
      <c r="AQ430"/>
      <c r="AR430"/>
    </row>
    <row r="431" spans="1:44" ht="15.75" customHeight="1">
      <c r="A431"/>
      <c r="B431"/>
      <c r="C431"/>
      <c r="D431"/>
      <c r="E431"/>
      <c r="F431"/>
      <c r="G431"/>
      <c r="H431"/>
      <c r="J431"/>
      <c r="K431"/>
      <c r="L431"/>
      <c r="M431"/>
      <c r="Q431"/>
      <c r="R431"/>
      <c r="S431"/>
      <c r="AL431"/>
      <c r="AM431"/>
      <c r="AN431"/>
      <c r="AO431"/>
      <c r="AP431"/>
      <c r="AQ431"/>
      <c r="AR431"/>
    </row>
    <row r="432" spans="1:44" ht="15.75" customHeight="1">
      <c r="A432"/>
      <c r="B432"/>
      <c r="C432"/>
      <c r="D432"/>
      <c r="E432"/>
      <c r="F432"/>
      <c r="G432"/>
      <c r="H432"/>
      <c r="J432"/>
      <c r="K432"/>
      <c r="L432"/>
      <c r="M432"/>
      <c r="Q432"/>
      <c r="R432"/>
      <c r="S432"/>
      <c r="AL432"/>
      <c r="AM432"/>
      <c r="AN432"/>
      <c r="AO432"/>
      <c r="AP432"/>
      <c r="AQ432"/>
      <c r="AR432"/>
    </row>
    <row r="433" spans="1:44" ht="15.75" customHeight="1">
      <c r="A433"/>
      <c r="B433"/>
      <c r="C433"/>
      <c r="D433"/>
      <c r="E433"/>
      <c r="F433"/>
      <c r="G433"/>
      <c r="H433"/>
      <c r="J433"/>
      <c r="K433"/>
      <c r="L433"/>
      <c r="M433"/>
      <c r="Q433"/>
      <c r="R433"/>
      <c r="S433"/>
      <c r="AL433"/>
      <c r="AM433"/>
      <c r="AN433"/>
      <c r="AO433"/>
      <c r="AP433"/>
      <c r="AQ433"/>
      <c r="AR433"/>
    </row>
    <row r="434" spans="1:44" ht="15.75" customHeight="1">
      <c r="A434"/>
      <c r="B434"/>
      <c r="C434"/>
      <c r="D434"/>
      <c r="E434"/>
      <c r="F434"/>
      <c r="G434"/>
      <c r="H434"/>
      <c r="J434"/>
      <c r="K434"/>
      <c r="L434"/>
      <c r="M434"/>
      <c r="Q434"/>
      <c r="R434"/>
      <c r="S434"/>
      <c r="AL434"/>
      <c r="AM434"/>
      <c r="AN434"/>
      <c r="AO434"/>
      <c r="AP434"/>
      <c r="AQ434"/>
      <c r="AR434"/>
    </row>
    <row r="435" spans="1:44" ht="15.75" customHeight="1">
      <c r="A435"/>
      <c r="B435"/>
      <c r="C435"/>
      <c r="D435"/>
      <c r="E435"/>
      <c r="F435"/>
      <c r="G435"/>
      <c r="H435"/>
      <c r="J435"/>
      <c r="K435"/>
      <c r="L435"/>
      <c r="M435"/>
      <c r="Q435"/>
      <c r="R435"/>
      <c r="S435"/>
      <c r="AL435"/>
      <c r="AM435"/>
      <c r="AN435"/>
      <c r="AO435"/>
      <c r="AP435"/>
      <c r="AQ435"/>
      <c r="AR435"/>
    </row>
    <row r="436" spans="1:44" ht="15.75" customHeight="1">
      <c r="A436"/>
      <c r="B436"/>
      <c r="C436"/>
      <c r="D436"/>
      <c r="E436"/>
      <c r="F436"/>
      <c r="G436"/>
      <c r="H436"/>
      <c r="J436"/>
      <c r="K436"/>
      <c r="L436"/>
      <c r="M436"/>
      <c r="Q436"/>
      <c r="R436"/>
      <c r="S436"/>
      <c r="AL436"/>
      <c r="AM436"/>
      <c r="AN436"/>
      <c r="AO436"/>
      <c r="AP436"/>
      <c r="AQ436"/>
      <c r="AR436"/>
    </row>
    <row r="437" spans="1:44" ht="15.75" customHeight="1">
      <c r="A437"/>
      <c r="B437"/>
      <c r="C437"/>
      <c r="D437"/>
      <c r="E437"/>
      <c r="F437"/>
      <c r="G437"/>
      <c r="H437"/>
      <c r="J437"/>
      <c r="K437"/>
      <c r="L437"/>
      <c r="M437"/>
      <c r="Q437"/>
      <c r="R437"/>
      <c r="S437"/>
      <c r="AL437"/>
      <c r="AM437"/>
      <c r="AN437"/>
      <c r="AO437"/>
      <c r="AP437"/>
      <c r="AQ437"/>
      <c r="AR437"/>
    </row>
    <row r="438" spans="1:44" ht="15.75" customHeight="1">
      <c r="A438"/>
      <c r="B438"/>
      <c r="C438"/>
      <c r="D438"/>
      <c r="E438"/>
      <c r="F438"/>
      <c r="G438"/>
      <c r="H438"/>
      <c r="J438"/>
      <c r="K438"/>
      <c r="L438"/>
      <c r="M438"/>
      <c r="Q438"/>
      <c r="R438"/>
      <c r="S438"/>
      <c r="AL438"/>
      <c r="AM438"/>
      <c r="AN438"/>
      <c r="AO438"/>
      <c r="AP438"/>
      <c r="AQ438"/>
      <c r="AR438"/>
    </row>
    <row r="439" spans="1:44" ht="15.75" customHeight="1">
      <c r="A439"/>
      <c r="B439"/>
      <c r="C439"/>
      <c r="D439"/>
      <c r="E439"/>
      <c r="F439"/>
      <c r="G439"/>
      <c r="H439"/>
      <c r="J439"/>
      <c r="K439"/>
      <c r="L439"/>
      <c r="M439"/>
      <c r="Q439"/>
      <c r="R439"/>
      <c r="S439"/>
      <c r="AL439"/>
      <c r="AM439"/>
      <c r="AN439"/>
      <c r="AO439"/>
      <c r="AP439"/>
      <c r="AQ439"/>
      <c r="AR439"/>
    </row>
    <row r="440" spans="1:44" ht="15.75" customHeight="1">
      <c r="A440"/>
      <c r="B440"/>
      <c r="C440"/>
      <c r="D440"/>
      <c r="E440"/>
      <c r="F440"/>
      <c r="G440"/>
      <c r="H440"/>
      <c r="J440"/>
      <c r="K440"/>
      <c r="L440"/>
      <c r="M440"/>
      <c r="Q440"/>
      <c r="R440"/>
      <c r="S440"/>
      <c r="AL440"/>
      <c r="AM440"/>
      <c r="AN440"/>
      <c r="AO440"/>
      <c r="AP440"/>
      <c r="AQ440"/>
      <c r="AR440"/>
    </row>
    <row r="441" spans="1:44" ht="15.75" customHeight="1">
      <c r="A441"/>
      <c r="B441"/>
      <c r="C441"/>
      <c r="D441"/>
      <c r="E441"/>
      <c r="F441"/>
      <c r="G441"/>
      <c r="H441"/>
      <c r="J441"/>
      <c r="K441"/>
      <c r="L441"/>
      <c r="M441"/>
      <c r="Q441"/>
      <c r="R441"/>
      <c r="S441"/>
      <c r="AL441"/>
      <c r="AM441"/>
      <c r="AN441"/>
      <c r="AO441"/>
      <c r="AP441"/>
      <c r="AQ441"/>
      <c r="AR441"/>
    </row>
    <row r="442" spans="1:44" ht="15.75" customHeight="1">
      <c r="A442"/>
      <c r="B442"/>
      <c r="C442"/>
      <c r="D442"/>
      <c r="E442"/>
      <c r="F442"/>
      <c r="G442"/>
      <c r="H442"/>
      <c r="J442"/>
      <c r="K442"/>
      <c r="L442"/>
      <c r="M442"/>
      <c r="Q442"/>
      <c r="R442"/>
      <c r="S442"/>
      <c r="AL442"/>
      <c r="AM442"/>
      <c r="AN442"/>
      <c r="AO442"/>
      <c r="AP442"/>
      <c r="AQ442"/>
      <c r="AR442"/>
    </row>
    <row r="443" spans="1:44" ht="15.75" customHeight="1">
      <c r="A443"/>
      <c r="B443"/>
      <c r="C443"/>
      <c r="D443"/>
      <c r="E443"/>
      <c r="F443"/>
      <c r="G443"/>
      <c r="H443"/>
      <c r="J443"/>
      <c r="K443"/>
      <c r="L443"/>
      <c r="M443"/>
      <c r="Q443"/>
      <c r="R443"/>
      <c r="S443"/>
      <c r="AL443"/>
      <c r="AM443"/>
      <c r="AN443"/>
      <c r="AO443"/>
      <c r="AP443"/>
      <c r="AQ443"/>
      <c r="AR443"/>
    </row>
    <row r="444" spans="1:44" ht="15.75" customHeight="1">
      <c r="A444"/>
      <c r="B444"/>
      <c r="C444"/>
      <c r="D444"/>
      <c r="E444"/>
      <c r="F444"/>
      <c r="G444"/>
      <c r="H444"/>
      <c r="J444"/>
      <c r="K444"/>
      <c r="L444"/>
      <c r="M444"/>
      <c r="Q444"/>
      <c r="R444"/>
      <c r="S444"/>
      <c r="AL444"/>
      <c r="AM444"/>
      <c r="AN444"/>
      <c r="AO444"/>
      <c r="AP444"/>
      <c r="AQ444"/>
      <c r="AR444"/>
    </row>
    <row r="445" spans="1:44" ht="15.75" customHeight="1">
      <c r="A445"/>
      <c r="B445"/>
      <c r="C445"/>
      <c r="D445"/>
      <c r="E445"/>
      <c r="F445"/>
      <c r="G445"/>
      <c r="H445"/>
      <c r="J445"/>
      <c r="K445"/>
      <c r="L445"/>
      <c r="M445"/>
      <c r="Q445"/>
      <c r="R445"/>
      <c r="S445"/>
      <c r="AL445"/>
      <c r="AM445"/>
      <c r="AN445"/>
      <c r="AO445"/>
      <c r="AP445"/>
      <c r="AQ445"/>
      <c r="AR445"/>
    </row>
    <row r="446" spans="1:44" ht="15.75" customHeight="1">
      <c r="A446"/>
      <c r="B446"/>
      <c r="C446"/>
      <c r="D446"/>
      <c r="E446"/>
      <c r="F446"/>
      <c r="G446"/>
      <c r="H446"/>
      <c r="J446"/>
      <c r="K446"/>
      <c r="L446"/>
      <c r="M446"/>
      <c r="Q446"/>
      <c r="R446"/>
      <c r="S446"/>
      <c r="AL446"/>
      <c r="AM446"/>
      <c r="AN446"/>
      <c r="AO446"/>
      <c r="AP446"/>
      <c r="AQ446"/>
      <c r="AR446"/>
    </row>
    <row r="447" spans="1:44" ht="15.75" customHeight="1">
      <c r="A447"/>
      <c r="B447"/>
      <c r="C447"/>
      <c r="D447"/>
      <c r="E447"/>
      <c r="F447"/>
      <c r="G447"/>
      <c r="H447"/>
      <c r="J447"/>
      <c r="K447"/>
      <c r="L447"/>
      <c r="M447"/>
      <c r="Q447"/>
      <c r="R447"/>
      <c r="S447"/>
      <c r="AL447"/>
      <c r="AM447"/>
      <c r="AN447"/>
      <c r="AO447"/>
      <c r="AP447"/>
      <c r="AQ447"/>
      <c r="AR447"/>
    </row>
    <row r="448" spans="1:44" ht="15.75" customHeight="1">
      <c r="A448"/>
      <c r="B448"/>
      <c r="C448"/>
      <c r="D448"/>
      <c r="E448"/>
      <c r="F448"/>
      <c r="G448"/>
      <c r="H448"/>
      <c r="J448"/>
      <c r="K448"/>
      <c r="L448"/>
      <c r="M448"/>
      <c r="Q448"/>
      <c r="R448"/>
      <c r="S448"/>
      <c r="AL448"/>
      <c r="AM448"/>
      <c r="AN448"/>
      <c r="AO448"/>
      <c r="AP448"/>
      <c r="AQ448"/>
      <c r="AR448"/>
    </row>
    <row r="449" spans="1:44" ht="15.75" customHeight="1">
      <c r="A449"/>
      <c r="B449"/>
      <c r="C449"/>
      <c r="D449"/>
      <c r="E449"/>
      <c r="F449"/>
      <c r="G449"/>
      <c r="H449"/>
      <c r="J449"/>
      <c r="K449"/>
      <c r="L449"/>
      <c r="M449"/>
      <c r="Q449"/>
      <c r="R449"/>
      <c r="S449"/>
      <c r="AL449"/>
      <c r="AM449"/>
      <c r="AN449"/>
      <c r="AO449"/>
      <c r="AP449"/>
      <c r="AQ449"/>
      <c r="AR449"/>
    </row>
    <row r="450" spans="1:44" ht="15.75" customHeight="1">
      <c r="A450"/>
      <c r="B450"/>
      <c r="C450"/>
      <c r="D450"/>
      <c r="E450"/>
      <c r="F450"/>
      <c r="G450"/>
      <c r="H450"/>
      <c r="J450"/>
      <c r="K450"/>
      <c r="L450"/>
      <c r="M450"/>
      <c r="Q450"/>
      <c r="R450"/>
      <c r="S450"/>
      <c r="AL450"/>
      <c r="AM450"/>
      <c r="AN450"/>
      <c r="AO450"/>
      <c r="AP450"/>
      <c r="AQ450"/>
      <c r="AR450"/>
    </row>
    <row r="451" spans="1:44" ht="15.75" customHeight="1">
      <c r="A451"/>
      <c r="B451"/>
      <c r="C451"/>
      <c r="D451"/>
      <c r="E451"/>
      <c r="F451"/>
      <c r="G451"/>
      <c r="H451"/>
      <c r="J451"/>
      <c r="K451"/>
      <c r="L451"/>
      <c r="M451"/>
      <c r="Q451"/>
      <c r="R451"/>
      <c r="S451"/>
      <c r="AL451"/>
      <c r="AM451"/>
      <c r="AN451"/>
      <c r="AO451"/>
      <c r="AP451"/>
      <c r="AQ451"/>
      <c r="AR451"/>
    </row>
    <row r="452" spans="1:44" ht="15.75" customHeight="1">
      <c r="A452"/>
      <c r="B452"/>
      <c r="C452"/>
      <c r="D452"/>
      <c r="E452"/>
      <c r="F452"/>
      <c r="G452"/>
      <c r="H452"/>
      <c r="J452"/>
      <c r="K452"/>
      <c r="L452"/>
      <c r="M452"/>
      <c r="Q452"/>
      <c r="R452"/>
      <c r="S452"/>
      <c r="AL452"/>
      <c r="AM452"/>
      <c r="AN452"/>
      <c r="AO452"/>
      <c r="AP452"/>
      <c r="AQ452"/>
      <c r="AR452"/>
    </row>
    <row r="453" spans="1:44" ht="15.75" customHeight="1">
      <c r="A453"/>
      <c r="B453"/>
      <c r="C453"/>
      <c r="D453"/>
      <c r="E453"/>
      <c r="F453"/>
      <c r="G453"/>
      <c r="H453"/>
      <c r="J453"/>
      <c r="K453"/>
      <c r="L453"/>
      <c r="M453"/>
      <c r="Q453"/>
      <c r="R453"/>
      <c r="S453"/>
      <c r="AL453"/>
      <c r="AM453"/>
      <c r="AN453"/>
      <c r="AO453"/>
      <c r="AP453"/>
      <c r="AQ453"/>
      <c r="AR453"/>
    </row>
    <row r="454" spans="1:44" ht="15.75" customHeight="1">
      <c r="A454"/>
      <c r="B454"/>
      <c r="C454"/>
      <c r="D454"/>
      <c r="E454"/>
      <c r="F454"/>
      <c r="G454"/>
      <c r="H454"/>
      <c r="J454"/>
      <c r="K454"/>
      <c r="L454"/>
      <c r="M454"/>
      <c r="Q454"/>
      <c r="R454"/>
      <c r="S454"/>
      <c r="AL454"/>
      <c r="AM454"/>
      <c r="AN454"/>
      <c r="AO454"/>
      <c r="AP454"/>
      <c r="AQ454"/>
      <c r="AR454"/>
    </row>
    <row r="455" spans="1:44" ht="15.75" customHeight="1">
      <c r="A455"/>
      <c r="B455"/>
      <c r="C455"/>
      <c r="D455"/>
      <c r="E455"/>
      <c r="F455"/>
      <c r="G455"/>
      <c r="H455"/>
      <c r="J455"/>
      <c r="K455"/>
      <c r="L455"/>
      <c r="M455"/>
      <c r="Q455"/>
      <c r="R455"/>
      <c r="S455"/>
      <c r="AL455"/>
      <c r="AM455"/>
      <c r="AN455"/>
      <c r="AO455"/>
      <c r="AP455"/>
      <c r="AQ455"/>
      <c r="AR455"/>
    </row>
    <row r="456" spans="1:44" ht="15.75" customHeight="1">
      <c r="A456"/>
      <c r="B456"/>
      <c r="C456"/>
      <c r="D456"/>
      <c r="E456"/>
      <c r="F456"/>
      <c r="G456"/>
      <c r="H456"/>
      <c r="J456"/>
      <c r="K456"/>
      <c r="L456"/>
      <c r="M456"/>
      <c r="Q456"/>
      <c r="R456"/>
      <c r="S456"/>
      <c r="AL456"/>
      <c r="AM456"/>
      <c r="AN456"/>
      <c r="AO456"/>
      <c r="AP456"/>
      <c r="AQ456"/>
      <c r="AR456"/>
    </row>
    <row r="457" spans="1:44" ht="15.75" customHeight="1">
      <c r="A457"/>
      <c r="B457"/>
      <c r="C457"/>
      <c r="D457"/>
      <c r="E457"/>
      <c r="F457"/>
      <c r="G457"/>
      <c r="H457"/>
      <c r="J457"/>
      <c r="K457"/>
      <c r="L457"/>
      <c r="M457"/>
      <c r="Q457"/>
      <c r="R457"/>
      <c r="S457"/>
      <c r="AL457"/>
      <c r="AM457"/>
      <c r="AN457"/>
      <c r="AO457"/>
      <c r="AP457"/>
      <c r="AQ457"/>
      <c r="AR457"/>
    </row>
    <row r="458" spans="1:44" ht="15.75" customHeight="1">
      <c r="A458"/>
      <c r="B458"/>
      <c r="C458"/>
      <c r="D458"/>
      <c r="E458"/>
      <c r="F458"/>
      <c r="G458"/>
      <c r="H458"/>
      <c r="J458"/>
      <c r="K458"/>
      <c r="L458"/>
      <c r="M458"/>
      <c r="Q458"/>
      <c r="R458"/>
      <c r="S458"/>
      <c r="AL458"/>
      <c r="AM458"/>
      <c r="AN458"/>
      <c r="AO458"/>
      <c r="AP458"/>
      <c r="AQ458"/>
      <c r="AR458"/>
    </row>
    <row r="459" spans="1:44" ht="15.75" customHeight="1">
      <c r="A459"/>
      <c r="B459"/>
      <c r="C459"/>
      <c r="D459"/>
      <c r="E459"/>
      <c r="F459"/>
      <c r="G459"/>
      <c r="H459"/>
      <c r="J459"/>
      <c r="K459"/>
      <c r="L459"/>
      <c r="M459"/>
      <c r="Q459"/>
      <c r="R459"/>
      <c r="S459"/>
      <c r="AL459"/>
      <c r="AM459"/>
      <c r="AN459"/>
      <c r="AO459"/>
      <c r="AP459"/>
      <c r="AQ459"/>
      <c r="AR459"/>
    </row>
    <row r="460" spans="1:44" ht="15.75" customHeight="1">
      <c r="A460"/>
      <c r="B460"/>
      <c r="C460"/>
      <c r="D460"/>
      <c r="E460"/>
      <c r="F460"/>
      <c r="G460"/>
      <c r="H460"/>
      <c r="J460"/>
      <c r="K460"/>
      <c r="L460"/>
      <c r="M460"/>
      <c r="Q460"/>
      <c r="R460"/>
      <c r="S460"/>
      <c r="AL460"/>
      <c r="AM460"/>
      <c r="AN460"/>
      <c r="AO460"/>
      <c r="AP460"/>
      <c r="AQ460"/>
      <c r="AR460"/>
    </row>
    <row r="461" spans="1:44" ht="15.75" customHeight="1">
      <c r="A461"/>
      <c r="B461"/>
      <c r="C461"/>
      <c r="D461"/>
      <c r="E461"/>
      <c r="F461"/>
      <c r="G461"/>
      <c r="H461"/>
      <c r="J461"/>
      <c r="K461"/>
      <c r="L461"/>
      <c r="M461"/>
      <c r="Q461"/>
      <c r="R461"/>
      <c r="S461"/>
      <c r="AL461"/>
      <c r="AM461"/>
      <c r="AN461"/>
      <c r="AO461"/>
      <c r="AP461"/>
      <c r="AQ461"/>
      <c r="AR461"/>
    </row>
    <row r="462" spans="1:44" ht="15.75" customHeight="1">
      <c r="A462"/>
      <c r="B462"/>
      <c r="C462"/>
      <c r="D462"/>
      <c r="E462"/>
      <c r="F462"/>
      <c r="G462"/>
      <c r="H462"/>
      <c r="J462"/>
      <c r="K462"/>
      <c r="L462"/>
      <c r="M462"/>
      <c r="Q462"/>
      <c r="R462"/>
      <c r="S462"/>
      <c r="AL462"/>
      <c r="AM462"/>
      <c r="AN462"/>
      <c r="AO462"/>
      <c r="AP462"/>
      <c r="AQ462"/>
      <c r="AR462"/>
    </row>
    <row r="463" spans="1:44" ht="15.75" customHeight="1">
      <c r="A463"/>
      <c r="B463"/>
      <c r="C463"/>
      <c r="D463"/>
      <c r="E463"/>
      <c r="F463"/>
      <c r="G463"/>
      <c r="H463"/>
      <c r="J463"/>
      <c r="K463"/>
      <c r="L463"/>
      <c r="M463"/>
      <c r="Q463"/>
      <c r="R463"/>
      <c r="S463"/>
      <c r="AL463"/>
      <c r="AM463"/>
      <c r="AN463"/>
      <c r="AO463"/>
      <c r="AP463"/>
      <c r="AQ463"/>
      <c r="AR463"/>
    </row>
    <row r="464" spans="1:44" ht="15.75" customHeight="1">
      <c r="A464"/>
      <c r="B464"/>
      <c r="C464"/>
      <c r="D464"/>
      <c r="E464"/>
      <c r="F464"/>
      <c r="G464"/>
      <c r="H464"/>
      <c r="J464"/>
      <c r="K464"/>
      <c r="L464"/>
      <c r="M464"/>
      <c r="Q464"/>
      <c r="R464"/>
      <c r="S464"/>
      <c r="AL464"/>
      <c r="AM464"/>
      <c r="AN464"/>
      <c r="AO464"/>
      <c r="AP464"/>
      <c r="AQ464"/>
      <c r="AR464"/>
    </row>
    <row r="465" spans="1:44" ht="15.75" customHeight="1">
      <c r="A465"/>
      <c r="B465"/>
      <c r="C465"/>
      <c r="D465"/>
      <c r="E465"/>
      <c r="F465"/>
      <c r="G465"/>
      <c r="H465"/>
      <c r="J465"/>
      <c r="K465"/>
      <c r="L465"/>
      <c r="M465"/>
      <c r="Q465"/>
      <c r="R465"/>
      <c r="S465"/>
      <c r="AL465"/>
      <c r="AM465"/>
      <c r="AN465"/>
      <c r="AO465"/>
      <c r="AP465"/>
      <c r="AQ465"/>
      <c r="AR465"/>
    </row>
    <row r="466" spans="1:44" ht="15.75" customHeight="1">
      <c r="A466"/>
      <c r="B466"/>
      <c r="C466"/>
      <c r="D466"/>
      <c r="E466"/>
      <c r="F466"/>
      <c r="G466"/>
      <c r="H466"/>
      <c r="J466"/>
      <c r="K466"/>
      <c r="L466"/>
      <c r="M466"/>
      <c r="Q466"/>
      <c r="R466"/>
      <c r="S466"/>
      <c r="AL466"/>
      <c r="AM466"/>
      <c r="AN466"/>
      <c r="AO466"/>
      <c r="AP466"/>
      <c r="AQ466"/>
      <c r="AR466"/>
    </row>
    <row r="467" spans="1:44" ht="15.75" customHeight="1">
      <c r="A467"/>
      <c r="B467"/>
      <c r="C467"/>
      <c r="D467"/>
      <c r="E467"/>
      <c r="F467"/>
      <c r="G467"/>
      <c r="H467"/>
      <c r="J467"/>
      <c r="K467"/>
      <c r="L467"/>
      <c r="M467"/>
      <c r="Q467"/>
      <c r="R467"/>
      <c r="S467"/>
      <c r="AL467"/>
      <c r="AM467"/>
      <c r="AN467"/>
      <c r="AO467"/>
      <c r="AP467"/>
      <c r="AQ467"/>
      <c r="AR467"/>
    </row>
    <row r="468" spans="1:44" ht="15.75" customHeight="1">
      <c r="A468"/>
      <c r="B468"/>
      <c r="C468"/>
      <c r="D468"/>
      <c r="E468"/>
      <c r="F468"/>
      <c r="G468"/>
      <c r="H468"/>
      <c r="J468"/>
      <c r="K468"/>
      <c r="L468"/>
      <c r="M468"/>
      <c r="Q468"/>
      <c r="R468"/>
      <c r="S468"/>
      <c r="AL468"/>
      <c r="AM468"/>
      <c r="AN468"/>
      <c r="AO468"/>
      <c r="AP468"/>
      <c r="AQ468"/>
      <c r="AR468"/>
    </row>
    <row r="469" spans="1:44" ht="15.75" customHeight="1">
      <c r="A469"/>
      <c r="B469"/>
      <c r="C469"/>
      <c r="D469"/>
      <c r="E469"/>
      <c r="F469"/>
      <c r="G469"/>
      <c r="H469"/>
      <c r="J469"/>
      <c r="K469"/>
      <c r="L469"/>
      <c r="M469"/>
      <c r="Q469"/>
      <c r="R469"/>
      <c r="S469"/>
      <c r="AL469"/>
      <c r="AM469"/>
      <c r="AN469"/>
      <c r="AO469"/>
      <c r="AP469"/>
      <c r="AQ469"/>
      <c r="AR469"/>
    </row>
    <row r="470" spans="1:44" ht="15.75" customHeight="1">
      <c r="A470"/>
      <c r="B470"/>
      <c r="C470"/>
      <c r="D470"/>
      <c r="E470"/>
      <c r="F470"/>
      <c r="G470"/>
      <c r="H470"/>
      <c r="J470"/>
      <c r="K470"/>
      <c r="L470"/>
      <c r="M470"/>
      <c r="Q470"/>
      <c r="R470"/>
      <c r="S470"/>
      <c r="AL470"/>
      <c r="AM470"/>
      <c r="AN470"/>
      <c r="AO470"/>
      <c r="AP470"/>
      <c r="AQ470"/>
      <c r="AR470"/>
    </row>
    <row r="471" spans="1:44" ht="15.75" customHeight="1">
      <c r="A471"/>
      <c r="B471"/>
      <c r="C471"/>
      <c r="D471"/>
      <c r="E471"/>
      <c r="F471"/>
      <c r="G471"/>
      <c r="H471"/>
      <c r="J471"/>
      <c r="K471"/>
      <c r="L471"/>
      <c r="M471"/>
      <c r="Q471"/>
      <c r="R471"/>
      <c r="S471"/>
      <c r="AL471"/>
      <c r="AM471"/>
      <c r="AN471"/>
      <c r="AO471"/>
      <c r="AP471"/>
      <c r="AQ471"/>
      <c r="AR471"/>
    </row>
    <row r="472" spans="1:44" ht="15.75" customHeight="1">
      <c r="A472"/>
      <c r="B472"/>
      <c r="C472"/>
      <c r="D472"/>
      <c r="E472"/>
      <c r="F472"/>
      <c r="G472"/>
      <c r="H472"/>
      <c r="J472"/>
      <c r="K472"/>
      <c r="L472"/>
      <c r="M472"/>
      <c r="Q472"/>
      <c r="R472"/>
      <c r="S472"/>
      <c r="AL472"/>
      <c r="AM472"/>
      <c r="AN472"/>
      <c r="AO472"/>
      <c r="AP472"/>
      <c r="AQ472"/>
      <c r="AR472"/>
    </row>
    <row r="473" spans="1:44" ht="15.75" customHeight="1">
      <c r="A473"/>
      <c r="B473"/>
      <c r="C473"/>
      <c r="D473"/>
      <c r="E473"/>
      <c r="F473"/>
      <c r="G473"/>
      <c r="H473"/>
      <c r="J473"/>
      <c r="K473"/>
      <c r="L473"/>
      <c r="M473"/>
      <c r="Q473"/>
      <c r="R473"/>
      <c r="S473"/>
      <c r="AL473"/>
      <c r="AM473"/>
      <c r="AN473"/>
      <c r="AO473"/>
      <c r="AP473"/>
      <c r="AQ473"/>
      <c r="AR473"/>
    </row>
    <row r="474" spans="1:44" ht="15.75" customHeight="1">
      <c r="A474"/>
      <c r="B474"/>
      <c r="C474"/>
      <c r="D474"/>
      <c r="E474"/>
      <c r="F474"/>
      <c r="G474"/>
      <c r="H474"/>
      <c r="J474"/>
      <c r="K474"/>
      <c r="L474"/>
      <c r="M474"/>
      <c r="Q474"/>
      <c r="R474"/>
      <c r="S474"/>
      <c r="AL474"/>
      <c r="AM474"/>
      <c r="AN474"/>
      <c r="AO474"/>
      <c r="AP474"/>
      <c r="AQ474"/>
      <c r="AR474"/>
    </row>
    <row r="475" spans="1:44" ht="15.75" customHeight="1">
      <c r="J475"/>
      <c r="K475"/>
      <c r="L475"/>
      <c r="M475"/>
      <c r="Q475"/>
      <c r="R475"/>
      <c r="S475"/>
      <c r="AL475"/>
      <c r="AM475"/>
      <c r="AN475"/>
      <c r="AO475"/>
      <c r="AP475"/>
      <c r="AQ475"/>
      <c r="AR475"/>
    </row>
    <row r="476" spans="1:44" ht="15.75" customHeight="1">
      <c r="J476"/>
      <c r="K476"/>
      <c r="L476"/>
      <c r="M476"/>
      <c r="Q476"/>
      <c r="R476"/>
      <c r="S476"/>
      <c r="AL476"/>
      <c r="AM476"/>
      <c r="AN476"/>
      <c r="AO476"/>
      <c r="AP476"/>
      <c r="AQ476"/>
      <c r="AR476"/>
    </row>
    <row r="477" spans="1:44" ht="15.75" customHeight="1">
      <c r="J477"/>
      <c r="K477"/>
      <c r="L477"/>
      <c r="M477"/>
      <c r="Q477"/>
      <c r="R477"/>
      <c r="S477"/>
      <c r="AL477"/>
      <c r="AM477"/>
      <c r="AN477"/>
      <c r="AO477"/>
      <c r="AP477"/>
      <c r="AQ477"/>
      <c r="AR477"/>
    </row>
    <row r="478" spans="1:44" ht="15.75" customHeight="1">
      <c r="J478"/>
      <c r="K478"/>
      <c r="L478"/>
      <c r="M478"/>
      <c r="Q478"/>
      <c r="R478"/>
      <c r="S478"/>
      <c r="AL478"/>
      <c r="AM478"/>
      <c r="AN478"/>
      <c r="AO478"/>
      <c r="AP478"/>
      <c r="AQ478"/>
      <c r="AR478"/>
    </row>
    <row r="479" spans="1:44" ht="15.75" customHeight="1">
      <c r="J479"/>
      <c r="K479"/>
      <c r="L479"/>
      <c r="M479"/>
      <c r="Q479"/>
      <c r="R479"/>
      <c r="S479"/>
      <c r="AL479"/>
      <c r="AM479"/>
      <c r="AN479"/>
      <c r="AO479"/>
      <c r="AP479"/>
      <c r="AQ479"/>
      <c r="AR479"/>
    </row>
    <row r="480" spans="1:44" ht="15.75" customHeight="1">
      <c r="J480"/>
      <c r="K480"/>
      <c r="L480"/>
      <c r="M480"/>
      <c r="Q480"/>
      <c r="R480"/>
      <c r="S480"/>
      <c r="AL480"/>
      <c r="AM480"/>
      <c r="AN480"/>
      <c r="AO480"/>
      <c r="AP480"/>
      <c r="AQ480"/>
      <c r="AR480"/>
    </row>
    <row r="481" spans="10:44" ht="15.75" customHeight="1">
      <c r="J481"/>
      <c r="K481"/>
      <c r="L481"/>
      <c r="M481"/>
      <c r="Q481"/>
      <c r="R481"/>
      <c r="S481"/>
      <c r="AL481"/>
      <c r="AM481"/>
      <c r="AN481"/>
      <c r="AO481"/>
      <c r="AP481"/>
      <c r="AQ481"/>
      <c r="AR481"/>
    </row>
    <row r="482" spans="10:44" ht="15.75" customHeight="1">
      <c r="J482"/>
      <c r="K482"/>
      <c r="L482"/>
      <c r="M482"/>
      <c r="Q482"/>
      <c r="R482"/>
      <c r="S482"/>
      <c r="AL482"/>
      <c r="AM482"/>
      <c r="AN482"/>
      <c r="AO482"/>
      <c r="AP482"/>
      <c r="AQ482"/>
      <c r="AR482"/>
    </row>
    <row r="483" spans="10:44" ht="15.75" customHeight="1">
      <c r="J483"/>
      <c r="K483"/>
      <c r="L483"/>
      <c r="M483"/>
      <c r="Q483"/>
      <c r="R483"/>
      <c r="S483"/>
      <c r="AL483"/>
      <c r="AM483"/>
      <c r="AN483"/>
      <c r="AO483"/>
      <c r="AP483"/>
      <c r="AQ483"/>
      <c r="AR483"/>
    </row>
    <row r="484" spans="10:44" ht="15.75" customHeight="1">
      <c r="J484"/>
      <c r="K484"/>
      <c r="L484"/>
      <c r="M484"/>
      <c r="Q484"/>
      <c r="R484"/>
      <c r="S484"/>
      <c r="AL484"/>
      <c r="AM484"/>
      <c r="AN484"/>
      <c r="AO484"/>
      <c r="AP484"/>
      <c r="AQ484"/>
      <c r="AR484"/>
    </row>
    <row r="485" spans="10:44" ht="15.75" customHeight="1">
      <c r="J485"/>
      <c r="K485"/>
      <c r="L485"/>
      <c r="M485"/>
      <c r="Q485"/>
      <c r="R485"/>
      <c r="S485"/>
      <c r="AL485"/>
      <c r="AM485"/>
      <c r="AN485"/>
      <c r="AO485"/>
      <c r="AP485"/>
      <c r="AQ485"/>
      <c r="AR485"/>
    </row>
    <row r="486" spans="10:44" ht="15.75" customHeight="1">
      <c r="J486"/>
      <c r="K486"/>
      <c r="L486"/>
      <c r="M486"/>
      <c r="Q486"/>
      <c r="R486"/>
      <c r="S486"/>
      <c r="AL486"/>
      <c r="AM486"/>
      <c r="AN486"/>
      <c r="AO486"/>
      <c r="AP486"/>
      <c r="AQ486"/>
      <c r="AR486"/>
    </row>
    <row r="487" spans="10:44" ht="15.75" customHeight="1">
      <c r="J487"/>
      <c r="K487"/>
      <c r="L487"/>
      <c r="M487"/>
      <c r="Q487"/>
      <c r="R487"/>
      <c r="S487"/>
      <c r="AL487"/>
      <c r="AM487"/>
      <c r="AN487"/>
      <c r="AO487"/>
      <c r="AP487"/>
      <c r="AQ487"/>
      <c r="AR487"/>
    </row>
    <row r="488" spans="10:44" ht="15.75" customHeight="1">
      <c r="J488"/>
      <c r="K488"/>
      <c r="L488"/>
      <c r="M488"/>
      <c r="Q488"/>
      <c r="R488"/>
      <c r="S488"/>
      <c r="AL488"/>
      <c r="AM488"/>
      <c r="AN488"/>
      <c r="AO488"/>
      <c r="AP488"/>
      <c r="AQ488"/>
      <c r="AR488"/>
    </row>
    <row r="489" spans="10:44" ht="15.75" customHeight="1">
      <c r="J489"/>
      <c r="K489"/>
      <c r="L489"/>
      <c r="M489"/>
      <c r="Q489"/>
      <c r="R489"/>
      <c r="S489"/>
      <c r="AL489"/>
      <c r="AM489"/>
      <c r="AN489"/>
      <c r="AO489"/>
      <c r="AP489"/>
      <c r="AQ489"/>
      <c r="AR489"/>
    </row>
    <row r="490" spans="10:44" ht="15.75" customHeight="1">
      <c r="J490"/>
      <c r="K490"/>
      <c r="L490"/>
      <c r="M490"/>
      <c r="Q490"/>
      <c r="R490"/>
      <c r="S490"/>
      <c r="AL490"/>
      <c r="AM490"/>
      <c r="AN490"/>
      <c r="AO490"/>
      <c r="AP490"/>
      <c r="AQ490"/>
      <c r="AR490"/>
    </row>
    <row r="491" spans="10:44" ht="15.75" customHeight="1">
      <c r="J491"/>
      <c r="K491"/>
      <c r="L491"/>
      <c r="M491"/>
      <c r="Q491"/>
      <c r="R491"/>
      <c r="S491"/>
      <c r="AL491"/>
      <c r="AM491"/>
      <c r="AN491"/>
      <c r="AO491"/>
      <c r="AP491"/>
      <c r="AQ491"/>
      <c r="AR491"/>
    </row>
    <row r="492" spans="10:44" ht="15.75" customHeight="1">
      <c r="J492"/>
      <c r="K492"/>
      <c r="L492"/>
      <c r="M492"/>
      <c r="Q492"/>
      <c r="R492"/>
      <c r="S492"/>
      <c r="AL492"/>
      <c r="AM492"/>
      <c r="AN492"/>
      <c r="AO492"/>
      <c r="AP492"/>
      <c r="AQ492"/>
      <c r="AR492"/>
    </row>
    <row r="493" spans="10:44" ht="15.75" customHeight="1">
      <c r="J493"/>
      <c r="K493"/>
      <c r="L493"/>
      <c r="M493"/>
      <c r="Q493"/>
      <c r="R493"/>
      <c r="S493"/>
      <c r="AL493"/>
      <c r="AM493"/>
      <c r="AN493"/>
      <c r="AO493"/>
      <c r="AP493"/>
      <c r="AQ493"/>
      <c r="AR493"/>
    </row>
    <row r="494" spans="10:44" ht="15.75" customHeight="1">
      <c r="J494"/>
      <c r="K494"/>
      <c r="L494"/>
      <c r="M494"/>
      <c r="Q494"/>
      <c r="R494"/>
      <c r="S494"/>
      <c r="AL494"/>
      <c r="AM494"/>
      <c r="AN494"/>
      <c r="AO494"/>
      <c r="AP494"/>
      <c r="AQ494"/>
      <c r="AR494"/>
    </row>
    <row r="495" spans="10:44" ht="15.75" customHeight="1">
      <c r="J495"/>
      <c r="K495"/>
      <c r="L495"/>
      <c r="M495"/>
      <c r="Q495"/>
      <c r="R495"/>
      <c r="S495"/>
      <c r="AL495"/>
      <c r="AM495"/>
      <c r="AN495"/>
      <c r="AO495"/>
      <c r="AP495"/>
      <c r="AQ495"/>
      <c r="AR495"/>
    </row>
    <row r="496" spans="10:44" ht="15.75" customHeight="1">
      <c r="J496"/>
      <c r="K496"/>
      <c r="L496"/>
      <c r="M496"/>
      <c r="Q496"/>
      <c r="R496"/>
      <c r="S496"/>
      <c r="AL496"/>
      <c r="AM496"/>
      <c r="AN496"/>
      <c r="AO496"/>
      <c r="AP496"/>
      <c r="AQ496"/>
      <c r="AR496"/>
    </row>
    <row r="497" spans="10:44" ht="15.75" customHeight="1">
      <c r="J497"/>
      <c r="K497"/>
      <c r="L497"/>
      <c r="M497"/>
      <c r="Q497"/>
      <c r="R497"/>
      <c r="S497"/>
      <c r="AL497"/>
      <c r="AM497"/>
      <c r="AN497"/>
      <c r="AO497"/>
      <c r="AP497"/>
      <c r="AQ497"/>
      <c r="AR497"/>
    </row>
    <row r="498" spans="10:44" ht="15.75" customHeight="1">
      <c r="J498"/>
      <c r="K498"/>
      <c r="L498"/>
      <c r="M498"/>
      <c r="Q498"/>
      <c r="R498"/>
      <c r="S498"/>
      <c r="AL498"/>
      <c r="AM498"/>
      <c r="AN498"/>
      <c r="AO498"/>
      <c r="AP498"/>
      <c r="AQ498"/>
      <c r="AR498"/>
    </row>
    <row r="499" spans="10:44" ht="15.75" customHeight="1">
      <c r="J499"/>
      <c r="K499"/>
      <c r="L499"/>
      <c r="M499"/>
      <c r="Q499"/>
      <c r="R499"/>
      <c r="S499"/>
      <c r="AL499"/>
      <c r="AM499"/>
      <c r="AN499"/>
      <c r="AO499"/>
      <c r="AP499"/>
      <c r="AQ499"/>
      <c r="AR499"/>
    </row>
    <row r="500" spans="10:44" ht="15.75" customHeight="1">
      <c r="J500"/>
      <c r="K500"/>
      <c r="L500"/>
      <c r="M500"/>
      <c r="Q500"/>
      <c r="R500"/>
      <c r="S500"/>
      <c r="AL500"/>
      <c r="AM500"/>
      <c r="AN500"/>
      <c r="AO500"/>
      <c r="AP500"/>
      <c r="AQ500"/>
      <c r="AR500"/>
    </row>
    <row r="501" spans="10:44" ht="15.75" customHeight="1">
      <c r="J501"/>
      <c r="K501"/>
      <c r="L501"/>
      <c r="M501"/>
      <c r="Q501"/>
      <c r="R501"/>
      <c r="S501"/>
      <c r="AL501"/>
      <c r="AM501"/>
      <c r="AN501"/>
      <c r="AO501"/>
      <c r="AP501"/>
      <c r="AQ501"/>
      <c r="AR501"/>
    </row>
    <row r="502" spans="10:44" ht="15.75" customHeight="1">
      <c r="J502"/>
      <c r="K502"/>
      <c r="L502"/>
      <c r="M502"/>
      <c r="Q502"/>
      <c r="R502"/>
      <c r="S502"/>
      <c r="AL502"/>
      <c r="AM502"/>
      <c r="AN502"/>
      <c r="AO502"/>
      <c r="AP502"/>
      <c r="AQ502"/>
      <c r="AR502"/>
    </row>
    <row r="503" spans="10:44" ht="15.75" customHeight="1">
      <c r="J503"/>
      <c r="K503"/>
      <c r="L503"/>
      <c r="M503"/>
      <c r="Q503"/>
      <c r="R503"/>
      <c r="S503"/>
      <c r="AL503"/>
      <c r="AM503"/>
      <c r="AN503"/>
      <c r="AO503"/>
      <c r="AP503"/>
      <c r="AQ503"/>
      <c r="AR503"/>
    </row>
    <row r="504" spans="10:44" ht="15.75" customHeight="1">
      <c r="J504"/>
      <c r="K504"/>
      <c r="L504"/>
      <c r="M504"/>
      <c r="Q504"/>
      <c r="R504"/>
      <c r="S504"/>
      <c r="AL504"/>
      <c r="AM504"/>
      <c r="AN504"/>
      <c r="AO504"/>
      <c r="AP504"/>
      <c r="AQ504"/>
      <c r="AR504"/>
    </row>
    <row r="505" spans="10:44" ht="15.75" customHeight="1">
      <c r="J505"/>
      <c r="K505"/>
      <c r="L505"/>
      <c r="M505"/>
      <c r="Q505"/>
      <c r="R505"/>
      <c r="S505"/>
      <c r="AL505"/>
      <c r="AM505"/>
      <c r="AN505"/>
      <c r="AO505"/>
      <c r="AP505"/>
      <c r="AQ505"/>
      <c r="AR505"/>
    </row>
    <row r="506" spans="10:44" ht="15.75" customHeight="1">
      <c r="J506"/>
      <c r="K506"/>
      <c r="L506"/>
      <c r="M506"/>
      <c r="Q506"/>
      <c r="R506"/>
      <c r="S506"/>
      <c r="AL506"/>
      <c r="AM506"/>
      <c r="AN506"/>
      <c r="AO506"/>
      <c r="AP506"/>
      <c r="AQ506"/>
      <c r="AR506"/>
    </row>
    <row r="507" spans="10:44" ht="15.75" customHeight="1">
      <c r="J507"/>
      <c r="K507"/>
      <c r="L507"/>
      <c r="M507"/>
      <c r="Q507"/>
      <c r="R507"/>
      <c r="S507"/>
      <c r="AL507"/>
      <c r="AM507"/>
      <c r="AN507"/>
      <c r="AO507"/>
      <c r="AP507"/>
      <c r="AQ507"/>
      <c r="AR507"/>
    </row>
    <row r="508" spans="10:44" ht="15.75" customHeight="1">
      <c r="J508"/>
      <c r="K508"/>
      <c r="L508"/>
      <c r="M508"/>
      <c r="Q508"/>
      <c r="R508"/>
      <c r="S508"/>
      <c r="AL508"/>
      <c r="AM508"/>
      <c r="AN508"/>
      <c r="AO508"/>
      <c r="AP508"/>
      <c r="AQ508"/>
      <c r="AR508"/>
    </row>
    <row r="509" spans="10:44" ht="15.75" customHeight="1">
      <c r="J509"/>
      <c r="K509"/>
      <c r="L509"/>
      <c r="M509"/>
      <c r="Q509"/>
      <c r="R509"/>
      <c r="S509"/>
      <c r="AL509"/>
      <c r="AM509"/>
      <c r="AN509"/>
      <c r="AO509"/>
      <c r="AP509"/>
      <c r="AQ509"/>
      <c r="AR509"/>
    </row>
    <row r="510" spans="10:44" ht="15.75" customHeight="1">
      <c r="J510"/>
      <c r="K510"/>
      <c r="L510"/>
      <c r="M510"/>
      <c r="Q510"/>
      <c r="R510"/>
      <c r="S510"/>
      <c r="AL510"/>
      <c r="AM510"/>
      <c r="AN510"/>
      <c r="AO510"/>
      <c r="AP510"/>
      <c r="AQ510"/>
      <c r="AR510"/>
    </row>
    <row r="511" spans="10:44" ht="15.75" customHeight="1">
      <c r="J511"/>
      <c r="K511"/>
      <c r="L511"/>
      <c r="M511"/>
      <c r="Q511"/>
      <c r="R511"/>
      <c r="S511"/>
      <c r="AL511"/>
      <c r="AM511"/>
      <c r="AN511"/>
      <c r="AO511"/>
      <c r="AP511"/>
      <c r="AQ511"/>
      <c r="AR511"/>
    </row>
    <row r="512" spans="10:44" ht="15.75" customHeight="1">
      <c r="J512"/>
      <c r="K512"/>
      <c r="L512"/>
      <c r="M512"/>
      <c r="Q512"/>
      <c r="R512"/>
      <c r="S512"/>
      <c r="AL512"/>
      <c r="AM512"/>
      <c r="AN512"/>
      <c r="AO512"/>
      <c r="AP512"/>
      <c r="AQ512"/>
      <c r="AR512"/>
    </row>
    <row r="513" spans="10:44" ht="15.75" customHeight="1">
      <c r="J513"/>
      <c r="K513"/>
      <c r="L513"/>
      <c r="M513"/>
      <c r="Q513"/>
      <c r="R513"/>
      <c r="S513"/>
      <c r="AL513"/>
      <c r="AM513"/>
      <c r="AN513"/>
      <c r="AO513"/>
      <c r="AP513"/>
      <c r="AQ513"/>
      <c r="AR513"/>
    </row>
    <row r="514" spans="10:44" ht="15.75" customHeight="1">
      <c r="J514"/>
      <c r="K514"/>
      <c r="L514"/>
      <c r="M514"/>
      <c r="Q514"/>
      <c r="R514"/>
      <c r="S514"/>
      <c r="AL514"/>
      <c r="AM514"/>
      <c r="AN514"/>
      <c r="AO514"/>
      <c r="AP514"/>
      <c r="AQ514"/>
      <c r="AR514"/>
    </row>
    <row r="515" spans="10:44" ht="15.75" customHeight="1">
      <c r="J515"/>
      <c r="K515"/>
      <c r="L515"/>
      <c r="M515"/>
      <c r="Q515"/>
      <c r="R515"/>
      <c r="S515"/>
      <c r="AL515"/>
      <c r="AM515"/>
      <c r="AN515"/>
      <c r="AO515"/>
      <c r="AP515"/>
      <c r="AQ515"/>
      <c r="AR515"/>
    </row>
    <row r="516" spans="10:44" ht="15.75" customHeight="1">
      <c r="J516"/>
      <c r="K516"/>
      <c r="L516"/>
      <c r="M516"/>
      <c r="Q516"/>
      <c r="R516"/>
      <c r="S516"/>
      <c r="AL516"/>
      <c r="AM516"/>
      <c r="AN516"/>
      <c r="AO516"/>
      <c r="AP516"/>
      <c r="AQ516"/>
      <c r="AR516"/>
    </row>
    <row r="517" spans="10:44" ht="15.75" customHeight="1">
      <c r="J517"/>
      <c r="K517"/>
      <c r="L517"/>
      <c r="M517"/>
      <c r="Q517"/>
      <c r="R517"/>
      <c r="S517"/>
      <c r="AL517"/>
      <c r="AM517"/>
      <c r="AN517"/>
      <c r="AO517"/>
      <c r="AP517"/>
      <c r="AQ517"/>
      <c r="AR517"/>
    </row>
    <row r="518" spans="10:44" ht="15.75" customHeight="1">
      <c r="J518"/>
      <c r="K518"/>
      <c r="L518"/>
      <c r="M518"/>
      <c r="Q518"/>
      <c r="R518"/>
      <c r="S518"/>
      <c r="AL518"/>
      <c r="AM518"/>
      <c r="AN518"/>
      <c r="AO518"/>
      <c r="AP518"/>
      <c r="AQ518"/>
      <c r="AR518"/>
    </row>
    <row r="519" spans="10:44" ht="15.75" customHeight="1">
      <c r="J519"/>
      <c r="K519"/>
      <c r="L519"/>
      <c r="M519"/>
      <c r="Q519"/>
      <c r="R519"/>
      <c r="S519"/>
      <c r="AL519"/>
      <c r="AM519"/>
      <c r="AN519"/>
      <c r="AO519"/>
      <c r="AP519"/>
      <c r="AQ519"/>
      <c r="AR519"/>
    </row>
    <row r="520" spans="10:44" ht="15.75" customHeight="1">
      <c r="J520"/>
      <c r="K520"/>
      <c r="L520"/>
      <c r="M520"/>
      <c r="Q520"/>
      <c r="R520"/>
      <c r="S520"/>
      <c r="AL520"/>
      <c r="AM520"/>
      <c r="AN520"/>
      <c r="AO520"/>
      <c r="AP520"/>
      <c r="AQ520"/>
      <c r="AR520"/>
    </row>
    <row r="521" spans="10:44" ht="15.75" customHeight="1">
      <c r="J521"/>
      <c r="K521"/>
      <c r="L521"/>
      <c r="M521"/>
      <c r="Q521"/>
      <c r="R521"/>
      <c r="S521"/>
      <c r="AL521"/>
      <c r="AM521"/>
      <c r="AN521"/>
      <c r="AO521"/>
      <c r="AP521"/>
      <c r="AQ521"/>
      <c r="AR521"/>
    </row>
    <row r="522" spans="10:44" ht="15.75" customHeight="1">
      <c r="J522"/>
      <c r="K522"/>
      <c r="L522"/>
      <c r="M522"/>
      <c r="Q522"/>
      <c r="R522"/>
      <c r="S522"/>
      <c r="AL522"/>
      <c r="AM522"/>
      <c r="AN522"/>
      <c r="AO522"/>
      <c r="AP522"/>
      <c r="AQ522"/>
      <c r="AR522"/>
    </row>
    <row r="523" spans="10:44" ht="15.75" customHeight="1">
      <c r="J523"/>
      <c r="K523"/>
      <c r="L523"/>
      <c r="M523"/>
      <c r="Q523"/>
      <c r="R523"/>
      <c r="S523"/>
      <c r="AL523"/>
      <c r="AM523"/>
      <c r="AN523"/>
      <c r="AO523"/>
      <c r="AP523"/>
      <c r="AQ523"/>
      <c r="AR523"/>
    </row>
    <row r="524" spans="10:44" ht="15.75" customHeight="1">
      <c r="J524"/>
      <c r="K524"/>
      <c r="L524"/>
      <c r="M524"/>
      <c r="Q524"/>
      <c r="R524"/>
      <c r="S524"/>
      <c r="AL524"/>
      <c r="AM524"/>
      <c r="AN524"/>
      <c r="AO524"/>
      <c r="AP524"/>
      <c r="AQ524"/>
      <c r="AR524"/>
    </row>
    <row r="525" spans="10:44" ht="15.75" customHeight="1">
      <c r="J525"/>
      <c r="K525"/>
      <c r="L525"/>
      <c r="M525"/>
      <c r="Q525"/>
      <c r="R525"/>
      <c r="S525"/>
      <c r="AL525"/>
      <c r="AM525"/>
      <c r="AN525"/>
      <c r="AO525"/>
      <c r="AP525"/>
      <c r="AQ525"/>
      <c r="AR525"/>
    </row>
    <row r="526" spans="10:44" ht="15.75" customHeight="1">
      <c r="J526"/>
      <c r="K526"/>
      <c r="L526"/>
      <c r="M526"/>
      <c r="Q526"/>
      <c r="R526"/>
      <c r="S526"/>
      <c r="AL526"/>
      <c r="AM526"/>
      <c r="AN526"/>
      <c r="AO526"/>
      <c r="AP526"/>
      <c r="AQ526"/>
      <c r="AR526"/>
    </row>
    <row r="527" spans="10:44" ht="15.75" customHeight="1">
      <c r="J527"/>
      <c r="K527"/>
      <c r="L527"/>
      <c r="M527"/>
      <c r="Q527"/>
      <c r="R527"/>
      <c r="S527"/>
      <c r="AL527"/>
      <c r="AM527"/>
      <c r="AN527"/>
      <c r="AO527"/>
      <c r="AP527"/>
      <c r="AQ527"/>
      <c r="AR527"/>
    </row>
    <row r="528" spans="10:44" ht="15.75" customHeight="1">
      <c r="J528"/>
      <c r="K528"/>
      <c r="L528"/>
      <c r="M528"/>
      <c r="Q528"/>
      <c r="R528"/>
      <c r="S528"/>
      <c r="AL528"/>
      <c r="AM528"/>
      <c r="AN528"/>
      <c r="AO528"/>
      <c r="AP528"/>
      <c r="AQ528"/>
      <c r="AR528"/>
    </row>
    <row r="529" spans="10:44" ht="15.75" customHeight="1">
      <c r="J529"/>
      <c r="K529"/>
      <c r="L529"/>
      <c r="M529"/>
      <c r="Q529"/>
      <c r="R529"/>
      <c r="S529"/>
      <c r="AL529"/>
      <c r="AM529"/>
      <c r="AN529"/>
      <c r="AO529"/>
      <c r="AP529"/>
      <c r="AQ529"/>
      <c r="AR529"/>
    </row>
    <row r="530" spans="10:44" ht="15.75" customHeight="1">
      <c r="J530"/>
      <c r="K530"/>
      <c r="L530"/>
      <c r="M530"/>
      <c r="Q530"/>
      <c r="R530"/>
      <c r="S530"/>
      <c r="AL530"/>
      <c r="AM530"/>
      <c r="AN530"/>
      <c r="AO530"/>
      <c r="AP530"/>
      <c r="AQ530"/>
      <c r="AR530"/>
    </row>
    <row r="531" spans="10:44" ht="15.75" customHeight="1">
      <c r="J531"/>
      <c r="K531"/>
      <c r="L531"/>
      <c r="M531"/>
      <c r="Q531"/>
      <c r="R531"/>
      <c r="S531"/>
      <c r="AL531"/>
      <c r="AM531"/>
      <c r="AN531"/>
      <c r="AO531"/>
      <c r="AP531"/>
      <c r="AQ531"/>
      <c r="AR531"/>
    </row>
    <row r="532" spans="10:44" ht="15.75" customHeight="1">
      <c r="J532"/>
      <c r="K532"/>
      <c r="L532"/>
      <c r="M532"/>
      <c r="Q532"/>
      <c r="R532"/>
      <c r="S532"/>
      <c r="AL532"/>
      <c r="AM532"/>
      <c r="AN532"/>
      <c r="AO532"/>
      <c r="AP532"/>
      <c r="AQ532"/>
      <c r="AR532"/>
    </row>
    <row r="533" spans="10:44" ht="15.75" customHeight="1">
      <c r="J533"/>
      <c r="K533"/>
      <c r="L533"/>
      <c r="M533"/>
      <c r="Q533"/>
      <c r="R533"/>
      <c r="S533"/>
      <c r="AL533"/>
      <c r="AM533"/>
      <c r="AN533"/>
      <c r="AO533"/>
      <c r="AP533"/>
      <c r="AQ533"/>
      <c r="AR533"/>
    </row>
    <row r="534" spans="10:44" ht="15.75" customHeight="1">
      <c r="J534"/>
      <c r="K534"/>
      <c r="L534"/>
      <c r="M534"/>
      <c r="Q534"/>
      <c r="R534"/>
      <c r="S534"/>
      <c r="AL534"/>
      <c r="AM534"/>
      <c r="AN534"/>
      <c r="AO534"/>
      <c r="AP534"/>
      <c r="AQ534"/>
      <c r="AR534"/>
    </row>
    <row r="535" spans="10:44" ht="15.75" customHeight="1">
      <c r="J535"/>
      <c r="K535"/>
      <c r="L535"/>
      <c r="M535"/>
      <c r="Q535"/>
      <c r="R535"/>
      <c r="S535"/>
      <c r="AL535"/>
      <c r="AM535"/>
      <c r="AN535"/>
      <c r="AO535"/>
      <c r="AP535"/>
      <c r="AQ535"/>
      <c r="AR535"/>
    </row>
    <row r="536" spans="10:44" ht="15.75" customHeight="1">
      <c r="J536"/>
      <c r="K536"/>
      <c r="L536"/>
      <c r="M536"/>
      <c r="Q536"/>
      <c r="R536"/>
      <c r="S536"/>
      <c r="AL536"/>
      <c r="AM536"/>
      <c r="AN536"/>
      <c r="AO536"/>
      <c r="AP536"/>
      <c r="AQ536"/>
      <c r="AR536"/>
    </row>
    <row r="537" spans="10:44" ht="15.75" customHeight="1">
      <c r="J537"/>
      <c r="K537"/>
      <c r="L537"/>
      <c r="M537"/>
      <c r="Q537"/>
      <c r="R537"/>
      <c r="S537"/>
      <c r="AL537"/>
      <c r="AM537"/>
      <c r="AN537"/>
      <c r="AO537"/>
      <c r="AP537"/>
      <c r="AQ537"/>
      <c r="AR537"/>
    </row>
    <row r="538" spans="10:44" ht="15.75" customHeight="1">
      <c r="J538"/>
      <c r="K538"/>
      <c r="L538"/>
      <c r="M538"/>
      <c r="Q538"/>
      <c r="R538"/>
      <c r="S538"/>
      <c r="AL538"/>
      <c r="AM538"/>
      <c r="AN538"/>
      <c r="AO538"/>
      <c r="AP538"/>
      <c r="AQ538"/>
      <c r="AR538"/>
    </row>
    <row r="539" spans="10:44" ht="15.75" customHeight="1">
      <c r="J539"/>
      <c r="K539"/>
      <c r="L539"/>
      <c r="M539"/>
      <c r="Q539"/>
      <c r="R539"/>
      <c r="S539"/>
      <c r="AL539"/>
      <c r="AM539"/>
      <c r="AN539"/>
      <c r="AO539"/>
      <c r="AP539"/>
      <c r="AQ539"/>
      <c r="AR539"/>
    </row>
    <row r="540" spans="10:44" ht="15.75" customHeight="1">
      <c r="J540"/>
      <c r="K540"/>
      <c r="L540"/>
      <c r="M540"/>
      <c r="Q540"/>
      <c r="R540"/>
      <c r="S540"/>
      <c r="AL540"/>
      <c r="AM540"/>
      <c r="AN540"/>
      <c r="AO540"/>
      <c r="AP540"/>
      <c r="AQ540"/>
      <c r="AR540"/>
    </row>
    <row r="541" spans="10:44" ht="15.75" customHeight="1">
      <c r="J541"/>
      <c r="K541"/>
      <c r="L541"/>
      <c r="M541"/>
      <c r="Q541"/>
      <c r="R541"/>
      <c r="S541"/>
      <c r="AL541"/>
      <c r="AM541"/>
      <c r="AN541"/>
      <c r="AO541"/>
      <c r="AP541"/>
      <c r="AQ541"/>
      <c r="AR541"/>
    </row>
    <row r="542" spans="10:44" ht="15.75" customHeight="1">
      <c r="J542"/>
      <c r="K542"/>
      <c r="L542"/>
      <c r="M542"/>
      <c r="Q542"/>
      <c r="R542"/>
      <c r="S542"/>
      <c r="AL542"/>
      <c r="AM542"/>
      <c r="AN542"/>
      <c r="AO542"/>
      <c r="AP542"/>
      <c r="AQ542"/>
      <c r="AR542"/>
    </row>
    <row r="543" spans="10:44" ht="15.75" customHeight="1">
      <c r="J543"/>
      <c r="K543"/>
      <c r="L543"/>
      <c r="M543"/>
      <c r="Q543"/>
      <c r="R543"/>
      <c r="S543"/>
      <c r="AL543"/>
      <c r="AM543"/>
      <c r="AN543"/>
      <c r="AO543"/>
      <c r="AP543"/>
      <c r="AQ543"/>
      <c r="AR543"/>
    </row>
    <row r="544" spans="10:44" ht="15.75" customHeight="1">
      <c r="J544"/>
      <c r="K544"/>
      <c r="L544"/>
      <c r="M544"/>
      <c r="Q544"/>
      <c r="R544"/>
      <c r="S544"/>
      <c r="AL544"/>
      <c r="AM544"/>
      <c r="AN544"/>
      <c r="AO544"/>
      <c r="AP544"/>
      <c r="AQ544"/>
      <c r="AR544"/>
    </row>
    <row r="545" spans="10:44" ht="15.75" customHeight="1">
      <c r="J545"/>
      <c r="K545"/>
      <c r="L545"/>
      <c r="M545"/>
      <c r="Q545"/>
      <c r="R545"/>
      <c r="S545"/>
      <c r="AL545"/>
      <c r="AM545"/>
      <c r="AN545"/>
      <c r="AO545"/>
      <c r="AP545"/>
      <c r="AQ545"/>
      <c r="AR545"/>
    </row>
    <row r="546" spans="10:44" ht="15.75" customHeight="1">
      <c r="J546"/>
      <c r="K546"/>
      <c r="L546"/>
      <c r="M546"/>
      <c r="Q546"/>
      <c r="R546"/>
      <c r="S546"/>
      <c r="AL546"/>
      <c r="AM546"/>
      <c r="AN546"/>
      <c r="AO546"/>
      <c r="AP546"/>
      <c r="AQ546"/>
      <c r="AR546"/>
    </row>
    <row r="547" spans="10:44" ht="15.75" customHeight="1">
      <c r="J547"/>
      <c r="K547"/>
      <c r="L547"/>
      <c r="M547"/>
      <c r="Q547"/>
      <c r="R547"/>
      <c r="S547"/>
      <c r="AL547"/>
      <c r="AM547"/>
      <c r="AN547"/>
      <c r="AO547"/>
      <c r="AP547"/>
      <c r="AQ547"/>
      <c r="AR547"/>
    </row>
    <row r="548" spans="10:44" ht="15.75" customHeight="1">
      <c r="J548"/>
      <c r="K548"/>
      <c r="L548"/>
      <c r="M548"/>
      <c r="Q548"/>
      <c r="R548"/>
      <c r="S548"/>
      <c r="AL548"/>
      <c r="AM548"/>
      <c r="AN548"/>
      <c r="AO548"/>
      <c r="AP548"/>
      <c r="AQ548"/>
      <c r="AR548"/>
    </row>
    <row r="549" spans="10:44" ht="15.75" customHeight="1">
      <c r="J549"/>
      <c r="K549"/>
      <c r="L549"/>
      <c r="M549"/>
      <c r="Q549"/>
      <c r="R549"/>
      <c r="S549"/>
      <c r="AL549"/>
      <c r="AM549"/>
      <c r="AN549"/>
      <c r="AO549"/>
      <c r="AP549"/>
      <c r="AQ549"/>
      <c r="AR549"/>
    </row>
    <row r="550" spans="10:44" ht="15.75" customHeight="1">
      <c r="J550"/>
      <c r="K550"/>
      <c r="L550"/>
      <c r="M550"/>
      <c r="Q550"/>
      <c r="R550"/>
      <c r="S550"/>
      <c r="AL550"/>
      <c r="AM550"/>
      <c r="AN550"/>
      <c r="AO550"/>
      <c r="AP550"/>
      <c r="AQ550"/>
      <c r="AR550"/>
    </row>
    <row r="551" spans="10:44" ht="15.75" customHeight="1">
      <c r="J551"/>
      <c r="K551"/>
      <c r="L551"/>
      <c r="M551"/>
      <c r="Q551"/>
      <c r="R551"/>
      <c r="S551"/>
      <c r="AL551"/>
      <c r="AM551"/>
      <c r="AN551"/>
      <c r="AO551"/>
      <c r="AP551"/>
      <c r="AQ551"/>
      <c r="AR551"/>
    </row>
    <row r="552" spans="10:44" ht="15.75" customHeight="1">
      <c r="J552"/>
      <c r="K552"/>
      <c r="L552"/>
      <c r="M552"/>
      <c r="Q552"/>
      <c r="R552"/>
      <c r="S552"/>
      <c r="AL552"/>
      <c r="AM552"/>
      <c r="AN552"/>
      <c r="AO552"/>
      <c r="AP552"/>
      <c r="AQ552"/>
      <c r="AR552"/>
    </row>
    <row r="553" spans="10:44" ht="15.75" customHeight="1">
      <c r="J553"/>
      <c r="K553"/>
      <c r="L553"/>
      <c r="M553"/>
      <c r="Q553"/>
      <c r="R553"/>
      <c r="S553"/>
      <c r="AL553"/>
      <c r="AM553"/>
      <c r="AN553"/>
      <c r="AO553"/>
      <c r="AP553"/>
      <c r="AQ553"/>
      <c r="AR553"/>
    </row>
    <row r="554" spans="10:44" ht="15.75" customHeight="1">
      <c r="J554"/>
      <c r="K554"/>
      <c r="L554"/>
      <c r="M554"/>
      <c r="Q554"/>
      <c r="R554"/>
      <c r="S554"/>
      <c r="AL554"/>
      <c r="AM554"/>
      <c r="AN554"/>
      <c r="AO554"/>
      <c r="AP554"/>
      <c r="AQ554"/>
      <c r="AR554"/>
    </row>
    <row r="555" spans="10:44" ht="15.75" customHeight="1">
      <c r="J555"/>
      <c r="K555"/>
      <c r="L555"/>
      <c r="M555"/>
      <c r="Q555"/>
      <c r="R555"/>
      <c r="S555"/>
      <c r="AL555"/>
      <c r="AM555"/>
      <c r="AN555"/>
      <c r="AO555"/>
      <c r="AP555"/>
      <c r="AQ555"/>
      <c r="AR555"/>
    </row>
    <row r="556" spans="10:44" ht="15.75" customHeight="1">
      <c r="J556"/>
      <c r="K556"/>
      <c r="L556"/>
      <c r="M556"/>
      <c r="Q556"/>
      <c r="R556"/>
      <c r="S556"/>
      <c r="AL556"/>
      <c r="AM556"/>
      <c r="AN556"/>
      <c r="AO556"/>
      <c r="AP556"/>
      <c r="AQ556"/>
      <c r="AR556"/>
    </row>
    <row r="557" spans="10:44" ht="15.75" customHeight="1">
      <c r="J557"/>
      <c r="K557"/>
      <c r="L557"/>
      <c r="M557"/>
      <c r="Q557"/>
      <c r="R557"/>
      <c r="S557"/>
      <c r="AL557"/>
      <c r="AM557"/>
      <c r="AN557"/>
      <c r="AO557"/>
      <c r="AP557"/>
      <c r="AQ557"/>
      <c r="AR557"/>
    </row>
    <row r="558" spans="10:44" ht="15.75" customHeight="1">
      <c r="J558"/>
      <c r="K558"/>
      <c r="L558"/>
      <c r="M558"/>
      <c r="Q558"/>
      <c r="R558"/>
      <c r="S558"/>
      <c r="AL558"/>
      <c r="AM558"/>
      <c r="AN558"/>
      <c r="AO558"/>
      <c r="AP558"/>
      <c r="AQ558"/>
      <c r="AR558"/>
    </row>
    <row r="559" spans="10:44" ht="15.75" customHeight="1">
      <c r="J559"/>
      <c r="K559"/>
      <c r="L559"/>
      <c r="M559"/>
      <c r="Q559"/>
      <c r="R559"/>
      <c r="S559"/>
      <c r="AL559"/>
      <c r="AM559"/>
      <c r="AN559"/>
      <c r="AO559"/>
      <c r="AP559"/>
      <c r="AQ559"/>
      <c r="AR559"/>
    </row>
    <row r="560" spans="10:44" ht="15.75" customHeight="1">
      <c r="J560"/>
      <c r="K560"/>
      <c r="L560"/>
      <c r="M560"/>
      <c r="Q560"/>
      <c r="R560"/>
      <c r="S560"/>
      <c r="AL560"/>
      <c r="AM560"/>
      <c r="AN560"/>
      <c r="AO560"/>
      <c r="AP560"/>
      <c r="AQ560"/>
      <c r="AR560"/>
    </row>
    <row r="561" spans="10:44" ht="15.75" customHeight="1">
      <c r="J561"/>
      <c r="K561"/>
      <c r="L561"/>
      <c r="M561"/>
      <c r="Q561"/>
      <c r="R561"/>
      <c r="S561"/>
      <c r="AL561"/>
      <c r="AM561"/>
      <c r="AN561"/>
      <c r="AO561"/>
      <c r="AP561"/>
      <c r="AQ561"/>
      <c r="AR561"/>
    </row>
    <row r="562" spans="10:44" ht="15.75" customHeight="1">
      <c r="J562"/>
      <c r="K562"/>
      <c r="L562"/>
      <c r="M562"/>
      <c r="Q562"/>
      <c r="R562"/>
      <c r="S562"/>
      <c r="AL562"/>
      <c r="AM562"/>
      <c r="AN562"/>
      <c r="AO562"/>
      <c r="AP562"/>
      <c r="AQ562"/>
      <c r="AR562"/>
    </row>
    <row r="563" spans="10:44" ht="15.75" customHeight="1">
      <c r="J563"/>
      <c r="K563"/>
      <c r="L563"/>
      <c r="M563"/>
      <c r="Q563"/>
      <c r="R563"/>
      <c r="S563"/>
      <c r="AL563"/>
      <c r="AM563"/>
      <c r="AN563"/>
      <c r="AO563"/>
      <c r="AP563"/>
      <c r="AQ563"/>
      <c r="AR563"/>
    </row>
    <row r="564" spans="10:44" ht="15.75" customHeight="1">
      <c r="J564"/>
      <c r="K564"/>
      <c r="L564"/>
      <c r="M564"/>
      <c r="Q564"/>
      <c r="R564"/>
      <c r="S564"/>
      <c r="AL564"/>
      <c r="AM564"/>
      <c r="AN564"/>
      <c r="AO564"/>
      <c r="AP564"/>
      <c r="AQ564"/>
      <c r="AR564"/>
    </row>
    <row r="565" spans="10:44" ht="15.75" customHeight="1">
      <c r="J565"/>
      <c r="K565"/>
      <c r="L565"/>
      <c r="M565"/>
      <c r="Q565"/>
      <c r="R565"/>
      <c r="S565"/>
      <c r="AL565"/>
      <c r="AM565"/>
      <c r="AN565"/>
      <c r="AO565"/>
      <c r="AP565"/>
      <c r="AQ565"/>
      <c r="AR565"/>
    </row>
    <row r="566" spans="10:44" ht="15.75" customHeight="1">
      <c r="J566"/>
      <c r="K566"/>
      <c r="L566"/>
      <c r="M566"/>
      <c r="Q566"/>
      <c r="R566"/>
      <c r="S566"/>
      <c r="AL566"/>
      <c r="AM566"/>
      <c r="AN566"/>
      <c r="AO566"/>
      <c r="AP566"/>
      <c r="AQ566"/>
      <c r="AR566"/>
    </row>
    <row r="567" spans="10:44" ht="15.75" customHeight="1">
      <c r="J567"/>
      <c r="K567"/>
      <c r="L567"/>
      <c r="M567"/>
      <c r="Q567"/>
      <c r="R567"/>
      <c r="S567"/>
      <c r="AL567"/>
      <c r="AM567"/>
      <c r="AN567"/>
      <c r="AO567"/>
      <c r="AP567"/>
      <c r="AQ567"/>
      <c r="AR567"/>
    </row>
    <row r="568" spans="10:44" ht="15.75" customHeight="1">
      <c r="J568"/>
      <c r="K568"/>
      <c r="L568"/>
      <c r="M568"/>
      <c r="Q568"/>
      <c r="R568"/>
      <c r="S568"/>
      <c r="AL568"/>
      <c r="AM568"/>
      <c r="AN568"/>
      <c r="AO568"/>
      <c r="AP568"/>
      <c r="AQ568"/>
      <c r="AR568"/>
    </row>
    <row r="569" spans="10:44" ht="15.75" customHeight="1">
      <c r="J569"/>
      <c r="K569"/>
      <c r="L569"/>
      <c r="M569"/>
      <c r="Q569"/>
      <c r="R569"/>
      <c r="S569"/>
      <c r="AL569"/>
      <c r="AM569"/>
      <c r="AN569"/>
      <c r="AO569"/>
      <c r="AP569"/>
      <c r="AQ569"/>
      <c r="AR569"/>
    </row>
    <row r="570" spans="10:44" ht="15.75" customHeight="1">
      <c r="J570"/>
      <c r="K570"/>
      <c r="L570"/>
      <c r="M570"/>
      <c r="Q570"/>
      <c r="R570"/>
      <c r="S570"/>
      <c r="AL570"/>
      <c r="AM570"/>
      <c r="AN570"/>
      <c r="AO570"/>
      <c r="AP570"/>
      <c r="AQ570"/>
      <c r="AR570"/>
    </row>
    <row r="571" spans="10:44" ht="15.75" customHeight="1">
      <c r="J571"/>
      <c r="K571"/>
      <c r="L571"/>
      <c r="M571"/>
      <c r="Q571"/>
      <c r="R571"/>
      <c r="S571"/>
      <c r="AL571"/>
      <c r="AM571"/>
      <c r="AN571"/>
      <c r="AO571"/>
      <c r="AP571"/>
      <c r="AQ571"/>
      <c r="AR571"/>
    </row>
    <row r="572" spans="10:44" ht="15.75" customHeight="1">
      <c r="J572"/>
      <c r="K572"/>
      <c r="L572"/>
      <c r="M572"/>
      <c r="Q572"/>
      <c r="R572"/>
      <c r="S572"/>
      <c r="AL572"/>
      <c r="AM572"/>
      <c r="AN572"/>
      <c r="AO572"/>
      <c r="AP572"/>
      <c r="AQ572"/>
      <c r="AR572"/>
    </row>
    <row r="573" spans="10:44" ht="15.75" customHeight="1">
      <c r="J573"/>
      <c r="K573"/>
      <c r="L573"/>
      <c r="M573"/>
      <c r="Q573"/>
      <c r="R573"/>
      <c r="S573"/>
      <c r="AL573"/>
      <c r="AM573"/>
      <c r="AN573"/>
      <c r="AO573"/>
      <c r="AP573"/>
      <c r="AQ573"/>
      <c r="AR573"/>
    </row>
    <row r="574" spans="10:44" ht="15.75" customHeight="1">
      <c r="J574"/>
      <c r="K574"/>
      <c r="L574"/>
      <c r="M574"/>
      <c r="Q574"/>
      <c r="R574"/>
      <c r="S574"/>
      <c r="AL574"/>
      <c r="AM574"/>
      <c r="AN574"/>
      <c r="AO574"/>
      <c r="AP574"/>
      <c r="AQ574"/>
      <c r="AR574"/>
    </row>
    <row r="575" spans="10:44" ht="15.75" customHeight="1">
      <c r="J575"/>
      <c r="K575"/>
      <c r="L575"/>
      <c r="M575"/>
      <c r="Q575"/>
      <c r="R575"/>
      <c r="S575"/>
      <c r="AL575"/>
      <c r="AM575"/>
      <c r="AN575"/>
      <c r="AO575"/>
      <c r="AP575"/>
      <c r="AQ575"/>
      <c r="AR575"/>
    </row>
    <row r="576" spans="10:44" ht="15.75" customHeight="1">
      <c r="J576"/>
      <c r="K576"/>
      <c r="L576"/>
      <c r="M576"/>
      <c r="Q576"/>
      <c r="R576"/>
      <c r="S576"/>
      <c r="AL576"/>
      <c r="AM576"/>
      <c r="AN576"/>
      <c r="AO576"/>
      <c r="AP576"/>
      <c r="AQ576"/>
      <c r="AR576"/>
    </row>
    <row r="577" spans="10:44" ht="15.75" customHeight="1">
      <c r="J577"/>
      <c r="K577"/>
      <c r="L577"/>
      <c r="M577"/>
      <c r="Q577"/>
      <c r="R577"/>
      <c r="S577"/>
      <c r="AL577"/>
      <c r="AM577"/>
      <c r="AN577"/>
      <c r="AO577"/>
      <c r="AP577"/>
      <c r="AQ577"/>
      <c r="AR577"/>
    </row>
    <row r="578" spans="10:44" ht="15.75" customHeight="1">
      <c r="J578"/>
      <c r="K578"/>
      <c r="L578"/>
      <c r="M578"/>
      <c r="Q578"/>
      <c r="R578"/>
      <c r="S578"/>
      <c r="AL578"/>
      <c r="AM578"/>
      <c r="AN578"/>
      <c r="AO578"/>
      <c r="AP578"/>
      <c r="AQ578"/>
      <c r="AR578"/>
    </row>
    <row r="579" spans="10:44" ht="15.75" customHeight="1">
      <c r="J579"/>
      <c r="K579"/>
      <c r="L579"/>
      <c r="M579"/>
      <c r="Q579"/>
      <c r="R579"/>
      <c r="S579"/>
      <c r="AL579"/>
      <c r="AM579"/>
      <c r="AN579"/>
      <c r="AO579"/>
      <c r="AP579"/>
      <c r="AQ579"/>
      <c r="AR579"/>
    </row>
    <row r="580" spans="10:44" ht="15.75" customHeight="1">
      <c r="J580"/>
      <c r="K580"/>
      <c r="L580"/>
      <c r="M580"/>
      <c r="Q580"/>
      <c r="R580"/>
      <c r="S580"/>
      <c r="AL580"/>
      <c r="AM580"/>
      <c r="AN580"/>
      <c r="AO580"/>
      <c r="AP580"/>
      <c r="AQ580"/>
      <c r="AR580"/>
    </row>
    <row r="581" spans="10:44" ht="15.75" customHeight="1">
      <c r="J581"/>
      <c r="K581"/>
      <c r="L581"/>
      <c r="M581"/>
      <c r="Q581"/>
      <c r="R581"/>
      <c r="S581"/>
      <c r="AL581"/>
      <c r="AM581"/>
      <c r="AN581"/>
      <c r="AO581"/>
      <c r="AP581"/>
      <c r="AQ581"/>
      <c r="AR581"/>
    </row>
    <row r="582" spans="10:44" ht="15.75" customHeight="1">
      <c r="J582"/>
      <c r="K582"/>
      <c r="L582"/>
      <c r="M582"/>
      <c r="Q582"/>
      <c r="R582"/>
      <c r="S582"/>
      <c r="AL582"/>
      <c r="AM582"/>
      <c r="AN582"/>
      <c r="AO582"/>
      <c r="AP582"/>
      <c r="AQ582"/>
      <c r="AR582"/>
    </row>
    <row r="583" spans="10:44" ht="15.75" customHeight="1">
      <c r="J583"/>
      <c r="K583"/>
      <c r="L583"/>
      <c r="M583"/>
      <c r="Q583"/>
      <c r="R583"/>
      <c r="S583"/>
      <c r="AL583"/>
      <c r="AM583"/>
      <c r="AN583"/>
      <c r="AO583"/>
      <c r="AP583"/>
      <c r="AQ583"/>
      <c r="AR583"/>
    </row>
    <row r="584" spans="10:44" ht="15.75" customHeight="1">
      <c r="J584"/>
      <c r="K584"/>
      <c r="L584"/>
      <c r="M584"/>
      <c r="Q584"/>
      <c r="R584"/>
      <c r="S584"/>
      <c r="AL584"/>
      <c r="AM584"/>
      <c r="AN584"/>
      <c r="AO584"/>
      <c r="AP584"/>
      <c r="AQ584"/>
      <c r="AR584"/>
    </row>
    <row r="585" spans="10:44" ht="15.75" customHeight="1">
      <c r="J585"/>
      <c r="K585"/>
      <c r="L585"/>
      <c r="M585"/>
      <c r="Q585"/>
      <c r="R585"/>
      <c r="S585"/>
      <c r="AL585"/>
      <c r="AM585"/>
      <c r="AN585"/>
      <c r="AO585"/>
      <c r="AP585"/>
      <c r="AQ585"/>
      <c r="AR585"/>
    </row>
    <row r="586" spans="10:44" ht="15.75" customHeight="1">
      <c r="J586"/>
      <c r="K586"/>
      <c r="L586"/>
      <c r="M586"/>
      <c r="Q586"/>
      <c r="R586"/>
      <c r="S586"/>
      <c r="AL586"/>
      <c r="AM586"/>
      <c r="AN586"/>
      <c r="AO586"/>
      <c r="AP586"/>
      <c r="AQ586"/>
      <c r="AR586"/>
    </row>
    <row r="587" spans="10:44" ht="15.75" customHeight="1">
      <c r="J587"/>
      <c r="K587"/>
      <c r="L587"/>
      <c r="M587"/>
      <c r="Q587"/>
      <c r="R587"/>
      <c r="S587"/>
      <c r="AL587"/>
      <c r="AM587"/>
      <c r="AN587"/>
      <c r="AO587"/>
      <c r="AP587"/>
      <c r="AQ587"/>
      <c r="AR587"/>
    </row>
    <row r="588" spans="10:44" ht="15.75" customHeight="1">
      <c r="J588"/>
      <c r="K588"/>
      <c r="L588"/>
      <c r="M588"/>
      <c r="Q588"/>
      <c r="R588"/>
      <c r="S588"/>
      <c r="AL588"/>
      <c r="AM588"/>
      <c r="AN588"/>
      <c r="AO588"/>
      <c r="AP588"/>
      <c r="AQ588"/>
      <c r="AR588"/>
    </row>
    <row r="589" spans="10:44" ht="15.75" customHeight="1">
      <c r="J589"/>
      <c r="K589"/>
      <c r="L589"/>
      <c r="M589"/>
      <c r="Q589"/>
      <c r="R589"/>
      <c r="S589"/>
      <c r="AL589"/>
      <c r="AM589"/>
      <c r="AN589"/>
      <c r="AO589"/>
      <c r="AP589"/>
      <c r="AQ589"/>
      <c r="AR589"/>
    </row>
    <row r="590" spans="10:44" ht="15.75" customHeight="1">
      <c r="J590"/>
      <c r="K590"/>
      <c r="L590"/>
      <c r="M590"/>
      <c r="Q590"/>
      <c r="R590"/>
      <c r="S590"/>
      <c r="AL590"/>
      <c r="AM590"/>
      <c r="AN590"/>
      <c r="AO590"/>
      <c r="AP590"/>
      <c r="AQ590"/>
      <c r="AR590"/>
    </row>
    <row r="591" spans="10:44" ht="15.75" customHeight="1">
      <c r="J591"/>
      <c r="K591"/>
      <c r="L591"/>
      <c r="M591"/>
      <c r="Q591"/>
      <c r="R591"/>
      <c r="S591"/>
      <c r="AL591"/>
      <c r="AM591"/>
      <c r="AN591"/>
      <c r="AO591"/>
      <c r="AP591"/>
      <c r="AQ591"/>
      <c r="AR591"/>
    </row>
    <row r="592" spans="10:44" ht="15.75" customHeight="1">
      <c r="J592"/>
      <c r="K592"/>
      <c r="L592"/>
      <c r="M592"/>
      <c r="Q592"/>
      <c r="R592"/>
      <c r="S592"/>
      <c r="AL592"/>
      <c r="AM592"/>
      <c r="AN592"/>
      <c r="AO592"/>
      <c r="AP592"/>
      <c r="AQ592"/>
      <c r="AR592"/>
    </row>
    <row r="593" spans="10:44" ht="15.75" customHeight="1">
      <c r="J593"/>
      <c r="K593"/>
      <c r="L593"/>
      <c r="M593"/>
      <c r="Q593"/>
      <c r="R593"/>
      <c r="S593"/>
      <c r="AL593"/>
      <c r="AM593"/>
      <c r="AN593"/>
      <c r="AO593"/>
      <c r="AP593"/>
      <c r="AQ593"/>
      <c r="AR593"/>
    </row>
    <row r="594" spans="10:44" ht="15.75" customHeight="1">
      <c r="J594"/>
      <c r="K594"/>
      <c r="L594"/>
      <c r="M594"/>
      <c r="Q594"/>
      <c r="R594"/>
      <c r="S594"/>
      <c r="AL594"/>
      <c r="AM594"/>
      <c r="AN594"/>
      <c r="AO594"/>
      <c r="AP594"/>
      <c r="AQ594"/>
      <c r="AR594"/>
    </row>
    <row r="595" spans="10:44" ht="15.75" customHeight="1">
      <c r="J595"/>
      <c r="K595"/>
      <c r="L595"/>
      <c r="M595"/>
      <c r="Q595"/>
      <c r="R595"/>
      <c r="S595"/>
      <c r="AL595"/>
      <c r="AM595"/>
      <c r="AN595"/>
      <c r="AO595"/>
      <c r="AP595"/>
      <c r="AQ595"/>
      <c r="AR595"/>
    </row>
    <row r="596" spans="10:44" ht="15.75" customHeight="1">
      <c r="J596"/>
      <c r="K596"/>
      <c r="L596"/>
      <c r="M596"/>
      <c r="Q596"/>
      <c r="R596"/>
      <c r="S596"/>
      <c r="AL596"/>
      <c r="AM596"/>
      <c r="AN596"/>
      <c r="AO596"/>
      <c r="AP596"/>
      <c r="AQ596"/>
      <c r="AR596"/>
    </row>
    <row r="597" spans="10:44" ht="15.75" customHeight="1">
      <c r="J597"/>
      <c r="K597"/>
      <c r="L597"/>
      <c r="M597"/>
      <c r="Q597"/>
      <c r="R597"/>
      <c r="S597"/>
      <c r="AL597"/>
      <c r="AM597"/>
      <c r="AN597"/>
      <c r="AO597"/>
      <c r="AP597"/>
      <c r="AQ597"/>
      <c r="AR597"/>
    </row>
    <row r="598" spans="10:44" ht="15.75" customHeight="1">
      <c r="J598"/>
      <c r="K598"/>
      <c r="L598"/>
      <c r="M598"/>
      <c r="Q598"/>
      <c r="R598"/>
      <c r="S598"/>
      <c r="AL598"/>
      <c r="AM598"/>
      <c r="AN598"/>
      <c r="AO598"/>
      <c r="AP598"/>
      <c r="AQ598"/>
      <c r="AR598"/>
    </row>
    <row r="599" spans="10:44" ht="15.75" customHeight="1">
      <c r="J599"/>
      <c r="K599"/>
      <c r="L599"/>
      <c r="M599"/>
      <c r="Q599"/>
      <c r="R599"/>
      <c r="S599"/>
      <c r="AL599"/>
      <c r="AM599"/>
      <c r="AN599"/>
      <c r="AO599"/>
      <c r="AP599"/>
      <c r="AQ599"/>
      <c r="AR599"/>
    </row>
    <row r="600" spans="10:44" ht="15.75" customHeight="1">
      <c r="J600"/>
      <c r="K600"/>
      <c r="L600"/>
      <c r="M600"/>
      <c r="Q600"/>
      <c r="R600"/>
      <c r="S600"/>
      <c r="AL600"/>
      <c r="AM600"/>
      <c r="AN600"/>
      <c r="AO600"/>
      <c r="AP600"/>
      <c r="AQ600"/>
      <c r="AR600"/>
    </row>
    <row r="601" spans="10:44" ht="15.75" customHeight="1">
      <c r="J601"/>
      <c r="K601"/>
      <c r="L601"/>
      <c r="M601"/>
      <c r="Q601"/>
      <c r="R601"/>
      <c r="S601"/>
      <c r="AL601"/>
      <c r="AM601"/>
      <c r="AN601"/>
      <c r="AO601"/>
      <c r="AP601"/>
      <c r="AQ601"/>
      <c r="AR601"/>
    </row>
    <row r="602" spans="10:44" ht="15.75" customHeight="1">
      <c r="J602"/>
      <c r="K602"/>
      <c r="L602"/>
      <c r="M602"/>
      <c r="Q602"/>
      <c r="R602"/>
      <c r="S602"/>
      <c r="AL602"/>
      <c r="AM602"/>
      <c r="AN602"/>
      <c r="AO602"/>
      <c r="AP602"/>
      <c r="AQ602"/>
      <c r="AR602"/>
    </row>
    <row r="603" spans="10:44" ht="15.75" customHeight="1">
      <c r="J603"/>
      <c r="K603"/>
      <c r="L603"/>
      <c r="M603"/>
      <c r="Q603"/>
      <c r="R603"/>
      <c r="S603"/>
      <c r="AL603"/>
      <c r="AM603"/>
      <c r="AN603"/>
      <c r="AO603"/>
      <c r="AP603"/>
      <c r="AQ603"/>
      <c r="AR603"/>
    </row>
    <row r="604" spans="10:44" ht="15.75" customHeight="1">
      <c r="J604"/>
      <c r="K604"/>
      <c r="L604"/>
      <c r="M604"/>
      <c r="Q604"/>
      <c r="R604"/>
      <c r="S604"/>
      <c r="AL604"/>
      <c r="AM604"/>
      <c r="AN604"/>
      <c r="AO604"/>
      <c r="AP604"/>
      <c r="AQ604"/>
      <c r="AR604"/>
    </row>
    <row r="605" spans="10:44" ht="15.75" customHeight="1">
      <c r="J605"/>
      <c r="K605"/>
      <c r="L605"/>
      <c r="M605"/>
      <c r="Q605"/>
      <c r="R605"/>
      <c r="S605"/>
      <c r="AL605"/>
      <c r="AM605"/>
      <c r="AN605"/>
      <c r="AO605"/>
      <c r="AP605"/>
      <c r="AQ605"/>
      <c r="AR605"/>
    </row>
    <row r="606" spans="10:44" ht="15.75" customHeight="1">
      <c r="J606"/>
      <c r="K606"/>
      <c r="L606"/>
      <c r="M606"/>
      <c r="Q606"/>
      <c r="R606"/>
      <c r="S606"/>
      <c r="AL606"/>
      <c r="AM606"/>
      <c r="AN606"/>
      <c r="AO606"/>
      <c r="AP606"/>
      <c r="AQ606"/>
      <c r="AR606"/>
    </row>
    <row r="607" spans="10:44" ht="15.75" customHeight="1">
      <c r="J607"/>
      <c r="K607"/>
      <c r="L607"/>
      <c r="M607"/>
      <c r="Q607"/>
      <c r="R607"/>
      <c r="S607"/>
      <c r="AL607"/>
      <c r="AM607"/>
      <c r="AN607"/>
      <c r="AO607"/>
      <c r="AP607"/>
      <c r="AQ607"/>
      <c r="AR607"/>
    </row>
    <row r="608" spans="10:44" ht="15.75" customHeight="1">
      <c r="J608"/>
      <c r="K608"/>
      <c r="L608"/>
      <c r="M608"/>
      <c r="Q608"/>
      <c r="R608"/>
      <c r="S608"/>
      <c r="AL608"/>
      <c r="AM608"/>
      <c r="AN608"/>
      <c r="AO608"/>
      <c r="AP608"/>
      <c r="AQ608"/>
      <c r="AR608"/>
    </row>
    <row r="609" spans="10:44" ht="15.75" customHeight="1">
      <c r="J609"/>
      <c r="K609"/>
      <c r="L609"/>
      <c r="M609"/>
      <c r="Q609"/>
      <c r="R609"/>
      <c r="S609"/>
      <c r="AL609"/>
      <c r="AM609"/>
      <c r="AN609"/>
      <c r="AO609"/>
      <c r="AP609"/>
      <c r="AQ609"/>
      <c r="AR609"/>
    </row>
    <row r="610" spans="10:44" ht="15.75" customHeight="1">
      <c r="J610"/>
      <c r="K610"/>
      <c r="L610"/>
      <c r="M610"/>
      <c r="Q610"/>
      <c r="R610"/>
      <c r="S610"/>
      <c r="AL610"/>
      <c r="AM610"/>
      <c r="AN610"/>
      <c r="AO610"/>
      <c r="AP610"/>
      <c r="AQ610"/>
      <c r="AR610"/>
    </row>
    <row r="611" spans="10:44" ht="15.75" customHeight="1">
      <c r="J611"/>
      <c r="K611"/>
      <c r="L611"/>
      <c r="M611"/>
      <c r="Q611"/>
      <c r="R611"/>
      <c r="S611"/>
      <c r="AL611"/>
      <c r="AM611"/>
      <c r="AN611"/>
      <c r="AO611"/>
      <c r="AP611"/>
      <c r="AQ611"/>
      <c r="AR611"/>
    </row>
    <row r="612" spans="10:44" ht="15.75" customHeight="1">
      <c r="J612"/>
      <c r="K612"/>
      <c r="L612"/>
      <c r="M612"/>
      <c r="Q612"/>
      <c r="R612"/>
      <c r="S612"/>
      <c r="AL612"/>
      <c r="AM612"/>
      <c r="AN612"/>
      <c r="AO612"/>
      <c r="AP612"/>
      <c r="AQ612"/>
      <c r="AR612"/>
    </row>
    <row r="613" spans="10:44" ht="15.75" customHeight="1">
      <c r="J613"/>
      <c r="K613"/>
      <c r="L613"/>
      <c r="M613"/>
      <c r="Q613"/>
      <c r="R613"/>
      <c r="S613"/>
      <c r="AL613"/>
      <c r="AM613"/>
      <c r="AN613"/>
      <c r="AO613"/>
      <c r="AP613"/>
      <c r="AQ613"/>
      <c r="AR613"/>
    </row>
    <row r="614" spans="10:44" ht="15.75" customHeight="1">
      <c r="J614"/>
      <c r="K614"/>
      <c r="L614"/>
      <c r="M614"/>
      <c r="Q614"/>
      <c r="R614"/>
      <c r="S614"/>
      <c r="AL614"/>
      <c r="AM614"/>
      <c r="AN614"/>
      <c r="AO614"/>
      <c r="AP614"/>
      <c r="AQ614"/>
      <c r="AR614"/>
    </row>
    <row r="615" spans="10:44" ht="15.75" customHeight="1">
      <c r="J615"/>
      <c r="K615"/>
      <c r="L615"/>
      <c r="M615"/>
      <c r="Q615"/>
      <c r="R615"/>
      <c r="S615"/>
      <c r="AL615"/>
      <c r="AM615"/>
      <c r="AN615"/>
      <c r="AO615"/>
      <c r="AP615"/>
      <c r="AQ615"/>
      <c r="AR615"/>
    </row>
    <row r="616" spans="10:44" ht="15.75" customHeight="1">
      <c r="J616"/>
      <c r="K616"/>
      <c r="L616"/>
      <c r="M616"/>
      <c r="Q616"/>
      <c r="R616"/>
      <c r="S616"/>
      <c r="AL616"/>
      <c r="AM616"/>
      <c r="AN616"/>
      <c r="AO616"/>
      <c r="AP616"/>
      <c r="AQ616"/>
      <c r="AR616"/>
    </row>
    <row r="617" spans="10:44" ht="15.75" customHeight="1">
      <c r="J617"/>
      <c r="K617"/>
      <c r="L617"/>
      <c r="M617"/>
      <c r="Q617"/>
      <c r="R617"/>
      <c r="S617"/>
      <c r="AL617"/>
      <c r="AM617"/>
      <c r="AN617"/>
      <c r="AO617"/>
      <c r="AP617"/>
      <c r="AQ617"/>
      <c r="AR617"/>
    </row>
    <row r="618" spans="10:44" ht="15.75" customHeight="1">
      <c r="J618"/>
      <c r="K618"/>
      <c r="L618"/>
      <c r="M618"/>
      <c r="Q618"/>
      <c r="R618"/>
      <c r="S618"/>
      <c r="AL618"/>
      <c r="AM618"/>
      <c r="AN618"/>
      <c r="AO618"/>
      <c r="AP618"/>
      <c r="AQ618"/>
      <c r="AR618"/>
    </row>
    <row r="619" spans="10:44" ht="15.75" customHeight="1">
      <c r="J619"/>
      <c r="K619"/>
      <c r="L619"/>
      <c r="M619"/>
      <c r="Q619"/>
      <c r="R619"/>
      <c r="S619"/>
      <c r="AL619"/>
      <c r="AM619"/>
      <c r="AN619"/>
      <c r="AO619"/>
      <c r="AP619"/>
      <c r="AQ619"/>
      <c r="AR619"/>
    </row>
    <row r="620" spans="10:44" ht="15.75" customHeight="1">
      <c r="J620"/>
      <c r="K620"/>
      <c r="L620"/>
      <c r="M620"/>
      <c r="Q620"/>
      <c r="R620"/>
      <c r="S620"/>
      <c r="AL620"/>
      <c r="AM620"/>
      <c r="AN620"/>
      <c r="AO620"/>
      <c r="AP620"/>
      <c r="AQ620"/>
      <c r="AR620"/>
    </row>
    <row r="621" spans="10:44" ht="15.75" customHeight="1">
      <c r="J621"/>
      <c r="K621"/>
      <c r="L621"/>
      <c r="M621"/>
      <c r="Q621"/>
      <c r="R621"/>
      <c r="S621"/>
      <c r="AL621"/>
      <c r="AM621"/>
      <c r="AN621"/>
      <c r="AO621"/>
      <c r="AP621"/>
      <c r="AQ621"/>
      <c r="AR621"/>
    </row>
    <row r="622" spans="10:44" ht="15.75" customHeight="1">
      <c r="J622"/>
      <c r="K622"/>
      <c r="L622"/>
      <c r="M622"/>
      <c r="Q622"/>
      <c r="R622"/>
      <c r="S622"/>
      <c r="AL622"/>
      <c r="AM622"/>
      <c r="AN622"/>
      <c r="AO622"/>
      <c r="AP622"/>
      <c r="AQ622"/>
      <c r="AR622"/>
    </row>
    <row r="623" spans="10:44" ht="15.75" customHeight="1">
      <c r="J623"/>
      <c r="K623"/>
      <c r="L623"/>
      <c r="M623"/>
      <c r="Q623"/>
      <c r="R623"/>
      <c r="S623"/>
      <c r="AL623"/>
      <c r="AM623"/>
      <c r="AN623"/>
      <c r="AO623"/>
      <c r="AP623"/>
      <c r="AQ623"/>
      <c r="AR623"/>
    </row>
    <row r="624" spans="10:44" ht="15.75" customHeight="1">
      <c r="J624"/>
      <c r="K624"/>
      <c r="L624"/>
      <c r="M624"/>
      <c r="Q624"/>
      <c r="R624"/>
      <c r="S624"/>
      <c r="AL624"/>
      <c r="AM624"/>
      <c r="AN624"/>
      <c r="AO624"/>
      <c r="AP624"/>
      <c r="AQ624"/>
      <c r="AR624"/>
    </row>
    <row r="625" spans="10:44" ht="15.75" customHeight="1">
      <c r="J625"/>
      <c r="K625"/>
      <c r="L625"/>
      <c r="M625"/>
      <c r="Q625"/>
      <c r="R625"/>
      <c r="S625"/>
      <c r="AL625"/>
      <c r="AM625"/>
      <c r="AN625"/>
      <c r="AO625"/>
      <c r="AP625"/>
      <c r="AQ625"/>
      <c r="AR625"/>
    </row>
    <row r="626" spans="10:44" ht="15.75" customHeight="1">
      <c r="J626"/>
      <c r="K626"/>
      <c r="L626"/>
      <c r="M626"/>
      <c r="Q626"/>
      <c r="R626"/>
      <c r="S626"/>
      <c r="AL626"/>
      <c r="AM626"/>
      <c r="AN626"/>
      <c r="AO626"/>
      <c r="AP626"/>
      <c r="AQ626"/>
      <c r="AR626"/>
    </row>
    <row r="627" spans="10:44" ht="15.75" customHeight="1">
      <c r="J627"/>
      <c r="K627"/>
      <c r="L627"/>
      <c r="M627"/>
      <c r="Q627"/>
      <c r="R627"/>
      <c r="S627"/>
      <c r="AL627"/>
      <c r="AM627"/>
      <c r="AN627"/>
      <c r="AO627"/>
      <c r="AP627"/>
      <c r="AQ627"/>
      <c r="AR627"/>
    </row>
    <row r="628" spans="10:44" ht="15.75" customHeight="1">
      <c r="J628"/>
      <c r="K628"/>
      <c r="L628"/>
      <c r="M628"/>
      <c r="Q628"/>
      <c r="R628"/>
      <c r="S628"/>
      <c r="AL628"/>
      <c r="AM628"/>
      <c r="AN628"/>
      <c r="AO628"/>
      <c r="AP628"/>
      <c r="AQ628"/>
      <c r="AR628"/>
    </row>
    <row r="629" spans="10:44" ht="15.75" customHeight="1">
      <c r="J629"/>
      <c r="K629"/>
      <c r="L629"/>
      <c r="M629"/>
      <c r="Q629"/>
      <c r="R629"/>
      <c r="S629"/>
      <c r="AL629"/>
      <c r="AM629"/>
      <c r="AN629"/>
      <c r="AO629"/>
      <c r="AP629"/>
      <c r="AQ629"/>
      <c r="AR629"/>
    </row>
    <row r="630" spans="10:44" ht="15.75" customHeight="1">
      <c r="J630"/>
      <c r="K630"/>
      <c r="L630"/>
      <c r="M630"/>
      <c r="Q630"/>
      <c r="R630"/>
      <c r="S630"/>
      <c r="AL630"/>
      <c r="AM630"/>
      <c r="AN630"/>
      <c r="AO630"/>
      <c r="AP630"/>
      <c r="AQ630"/>
      <c r="AR630"/>
    </row>
    <row r="631" spans="10:44" ht="15.75" customHeight="1">
      <c r="J631"/>
      <c r="K631"/>
      <c r="L631"/>
      <c r="M631"/>
      <c r="Q631"/>
      <c r="R631"/>
      <c r="S631"/>
      <c r="AL631"/>
      <c r="AM631"/>
      <c r="AN631"/>
      <c r="AO631"/>
      <c r="AP631"/>
      <c r="AQ631"/>
      <c r="AR631"/>
    </row>
    <row r="632" spans="10:44" ht="15.75" customHeight="1">
      <c r="J632"/>
      <c r="K632"/>
      <c r="L632"/>
      <c r="M632"/>
      <c r="Q632"/>
      <c r="R632"/>
      <c r="S632"/>
      <c r="AL632"/>
      <c r="AM632"/>
      <c r="AN632"/>
      <c r="AO632"/>
      <c r="AP632"/>
      <c r="AQ632"/>
      <c r="AR632"/>
    </row>
    <row r="633" spans="10:44" ht="15.75" customHeight="1">
      <c r="J633"/>
      <c r="K633"/>
      <c r="L633"/>
      <c r="M633"/>
      <c r="Q633"/>
      <c r="R633"/>
      <c r="S633"/>
      <c r="AL633"/>
      <c r="AM633"/>
      <c r="AN633"/>
      <c r="AO633"/>
      <c r="AP633"/>
      <c r="AQ633"/>
      <c r="AR633"/>
    </row>
    <row r="634" spans="10:44" ht="15.75" customHeight="1">
      <c r="J634"/>
      <c r="K634"/>
      <c r="L634"/>
      <c r="M634"/>
      <c r="Q634"/>
      <c r="R634"/>
      <c r="S634"/>
      <c r="AL634"/>
      <c r="AM634"/>
      <c r="AN634"/>
      <c r="AO634"/>
      <c r="AP634"/>
      <c r="AQ634"/>
      <c r="AR634"/>
    </row>
    <row r="635" spans="10:44" ht="15.75" customHeight="1">
      <c r="J635"/>
      <c r="K635"/>
      <c r="L635"/>
      <c r="M635"/>
      <c r="Q635"/>
      <c r="R635"/>
      <c r="S635"/>
      <c r="AL635"/>
      <c r="AM635"/>
      <c r="AN635"/>
      <c r="AO635"/>
      <c r="AP635"/>
      <c r="AQ635"/>
      <c r="AR635"/>
    </row>
    <row r="636" spans="10:44" ht="15.75" customHeight="1">
      <c r="J636"/>
      <c r="K636"/>
      <c r="L636"/>
      <c r="M636"/>
      <c r="Q636"/>
      <c r="R636"/>
      <c r="S636"/>
      <c r="AL636"/>
      <c r="AM636"/>
      <c r="AN636"/>
      <c r="AO636"/>
      <c r="AP636"/>
      <c r="AQ636"/>
      <c r="AR636"/>
    </row>
    <row r="637" spans="10:44" ht="15.75" customHeight="1">
      <c r="J637"/>
      <c r="K637"/>
      <c r="L637"/>
      <c r="M637"/>
      <c r="Q637"/>
      <c r="R637"/>
      <c r="S637"/>
      <c r="AL637"/>
      <c r="AM637"/>
      <c r="AN637"/>
      <c r="AO637"/>
      <c r="AP637"/>
      <c r="AQ637"/>
      <c r="AR637"/>
    </row>
    <row r="638" spans="10:44" ht="15.75" customHeight="1">
      <c r="J638"/>
      <c r="K638"/>
      <c r="L638"/>
      <c r="M638"/>
      <c r="Q638"/>
      <c r="R638"/>
      <c r="S638"/>
      <c r="AL638"/>
      <c r="AM638"/>
      <c r="AN638"/>
      <c r="AO638"/>
      <c r="AP638"/>
      <c r="AQ638"/>
      <c r="AR638"/>
    </row>
    <row r="639" spans="10:44" ht="15.75" customHeight="1">
      <c r="J639"/>
      <c r="K639"/>
      <c r="L639"/>
      <c r="M639"/>
      <c r="Q639"/>
      <c r="R639"/>
      <c r="S639"/>
      <c r="AL639"/>
      <c r="AM639"/>
      <c r="AN639"/>
      <c r="AO639"/>
      <c r="AP639"/>
      <c r="AQ639"/>
      <c r="AR639"/>
    </row>
    <row r="640" spans="10:44" ht="15.75" customHeight="1">
      <c r="J640"/>
      <c r="K640"/>
      <c r="L640"/>
      <c r="M640"/>
      <c r="Q640"/>
      <c r="R640"/>
      <c r="S640"/>
      <c r="AL640"/>
      <c r="AM640"/>
      <c r="AN640"/>
      <c r="AO640"/>
      <c r="AP640"/>
      <c r="AQ640"/>
      <c r="AR640"/>
    </row>
    <row r="641" spans="10:44" ht="15.75" customHeight="1">
      <c r="J641"/>
      <c r="K641"/>
      <c r="L641"/>
      <c r="M641"/>
      <c r="Q641"/>
      <c r="R641"/>
      <c r="S641"/>
      <c r="AL641"/>
      <c r="AM641"/>
      <c r="AN641"/>
      <c r="AO641"/>
      <c r="AP641"/>
      <c r="AQ641"/>
      <c r="AR641"/>
    </row>
    <row r="642" spans="10:44" ht="15.75" customHeight="1">
      <c r="J642"/>
      <c r="K642"/>
      <c r="L642"/>
      <c r="M642"/>
      <c r="Q642"/>
      <c r="R642"/>
      <c r="S642"/>
      <c r="AL642"/>
      <c r="AM642"/>
      <c r="AN642"/>
      <c r="AO642"/>
      <c r="AP642"/>
      <c r="AQ642"/>
      <c r="AR642"/>
    </row>
    <row r="643" spans="10:44" ht="15.75" customHeight="1">
      <c r="J643"/>
      <c r="K643"/>
      <c r="L643"/>
      <c r="M643"/>
      <c r="Q643"/>
      <c r="R643"/>
      <c r="S643"/>
      <c r="AL643"/>
      <c r="AM643"/>
      <c r="AN643"/>
      <c r="AO643"/>
      <c r="AP643"/>
      <c r="AQ643"/>
      <c r="AR643"/>
    </row>
    <row r="644" spans="10:44" ht="15.75" customHeight="1">
      <c r="J644"/>
      <c r="K644"/>
      <c r="L644"/>
      <c r="M644"/>
      <c r="Q644"/>
      <c r="R644"/>
      <c r="S644"/>
      <c r="AL644"/>
      <c r="AM644"/>
      <c r="AN644"/>
      <c r="AO644"/>
      <c r="AP644"/>
      <c r="AQ644"/>
      <c r="AR644"/>
    </row>
    <row r="645" spans="10:44" ht="15.75" customHeight="1">
      <c r="J645"/>
      <c r="K645"/>
      <c r="L645"/>
      <c r="M645"/>
      <c r="Q645"/>
      <c r="R645"/>
      <c r="S645"/>
      <c r="AL645"/>
      <c r="AM645"/>
      <c r="AN645"/>
      <c r="AO645"/>
      <c r="AP645"/>
      <c r="AQ645"/>
      <c r="AR645"/>
    </row>
    <row r="646" spans="10:44" ht="15.75" customHeight="1">
      <c r="J646"/>
      <c r="K646"/>
      <c r="L646"/>
      <c r="M646"/>
      <c r="Q646"/>
      <c r="R646"/>
      <c r="S646"/>
      <c r="AL646"/>
      <c r="AM646"/>
      <c r="AN646"/>
      <c r="AO646"/>
      <c r="AP646"/>
      <c r="AQ646"/>
      <c r="AR646"/>
    </row>
    <row r="647" spans="10:44" ht="15.75" customHeight="1">
      <c r="J647"/>
      <c r="K647"/>
      <c r="L647"/>
      <c r="M647"/>
      <c r="Q647"/>
      <c r="R647"/>
      <c r="S647"/>
      <c r="AL647"/>
      <c r="AM647"/>
      <c r="AN647"/>
      <c r="AO647"/>
      <c r="AP647"/>
      <c r="AQ647"/>
      <c r="AR647"/>
    </row>
    <row r="648" spans="10:44" ht="15.75" customHeight="1">
      <c r="J648"/>
      <c r="K648"/>
      <c r="L648"/>
      <c r="M648"/>
      <c r="Q648"/>
      <c r="R648"/>
      <c r="S648"/>
      <c r="AL648"/>
      <c r="AM648"/>
      <c r="AN648"/>
      <c r="AO648"/>
      <c r="AP648"/>
      <c r="AQ648"/>
      <c r="AR648"/>
    </row>
    <row r="649" spans="10:44" ht="15.75" customHeight="1">
      <c r="J649"/>
      <c r="K649"/>
      <c r="L649"/>
      <c r="M649"/>
      <c r="Q649"/>
      <c r="R649"/>
      <c r="S649"/>
      <c r="AL649"/>
      <c r="AM649"/>
      <c r="AN649"/>
      <c r="AO649"/>
      <c r="AP649"/>
      <c r="AQ649"/>
      <c r="AR649"/>
    </row>
    <row r="650" spans="10:44" ht="15.75" customHeight="1">
      <c r="J650"/>
      <c r="K650"/>
      <c r="L650"/>
      <c r="M650"/>
      <c r="Q650"/>
      <c r="R650"/>
      <c r="S650"/>
      <c r="AL650"/>
      <c r="AM650"/>
      <c r="AN650"/>
      <c r="AO650"/>
      <c r="AP650"/>
      <c r="AQ650"/>
      <c r="AR650"/>
    </row>
    <row r="651" spans="10:44" ht="15.75" customHeight="1">
      <c r="J651"/>
      <c r="K651"/>
      <c r="L651"/>
      <c r="M651"/>
      <c r="Q651"/>
      <c r="R651"/>
      <c r="S651"/>
      <c r="AL651"/>
      <c r="AM651"/>
      <c r="AN651"/>
      <c r="AO651"/>
      <c r="AP651"/>
      <c r="AQ651"/>
      <c r="AR651"/>
    </row>
    <row r="652" spans="10:44" ht="15.75" customHeight="1">
      <c r="J652"/>
      <c r="K652"/>
      <c r="L652"/>
      <c r="M652"/>
      <c r="Q652"/>
      <c r="R652"/>
      <c r="S652"/>
      <c r="AL652"/>
      <c r="AM652"/>
      <c r="AN652"/>
      <c r="AO652"/>
      <c r="AP652"/>
      <c r="AQ652"/>
      <c r="AR652"/>
    </row>
    <row r="653" spans="10:44" ht="15.75" customHeight="1">
      <c r="J653"/>
      <c r="K653"/>
      <c r="L653"/>
      <c r="M653"/>
      <c r="Q653"/>
      <c r="R653"/>
      <c r="S653"/>
      <c r="AL653"/>
      <c r="AM653"/>
      <c r="AN653"/>
      <c r="AO653"/>
      <c r="AP653"/>
      <c r="AQ653"/>
      <c r="AR653"/>
    </row>
    <row r="654" spans="10:44" ht="15.75" customHeight="1">
      <c r="J654"/>
      <c r="K654"/>
      <c r="L654"/>
      <c r="M654"/>
      <c r="Q654"/>
      <c r="R654"/>
      <c r="S654"/>
      <c r="AL654"/>
      <c r="AM654"/>
      <c r="AN654"/>
      <c r="AO654"/>
      <c r="AP654"/>
      <c r="AQ654"/>
      <c r="AR654"/>
    </row>
    <row r="655" spans="10:44" ht="15.75" customHeight="1">
      <c r="J655"/>
      <c r="K655"/>
      <c r="L655"/>
      <c r="M655"/>
      <c r="Q655"/>
      <c r="R655"/>
      <c r="S655"/>
      <c r="AL655"/>
      <c r="AM655"/>
      <c r="AN655"/>
      <c r="AO655"/>
      <c r="AP655"/>
      <c r="AQ655"/>
      <c r="AR655"/>
    </row>
    <row r="656" spans="10:44" ht="15.75" customHeight="1">
      <c r="J656"/>
      <c r="K656"/>
      <c r="L656"/>
      <c r="M656"/>
      <c r="Q656"/>
      <c r="R656"/>
      <c r="S656"/>
      <c r="AL656"/>
      <c r="AM656"/>
      <c r="AN656"/>
      <c r="AO656"/>
      <c r="AP656"/>
      <c r="AQ656"/>
      <c r="AR656"/>
    </row>
    <row r="657" spans="10:44" ht="15.75" customHeight="1">
      <c r="J657"/>
      <c r="K657"/>
      <c r="L657"/>
      <c r="M657"/>
      <c r="Q657"/>
      <c r="R657"/>
      <c r="S657"/>
      <c r="AL657"/>
      <c r="AM657"/>
      <c r="AN657"/>
      <c r="AO657"/>
      <c r="AP657"/>
      <c r="AQ657"/>
      <c r="AR657"/>
    </row>
    <row r="658" spans="10:44" ht="15.75" customHeight="1">
      <c r="J658"/>
      <c r="K658"/>
      <c r="L658"/>
      <c r="M658"/>
      <c r="Q658"/>
      <c r="R658"/>
      <c r="S658"/>
      <c r="AL658"/>
      <c r="AM658"/>
      <c r="AN658"/>
      <c r="AO658"/>
      <c r="AP658"/>
      <c r="AQ658"/>
      <c r="AR658"/>
    </row>
    <row r="659" spans="10:44" ht="15.75" customHeight="1">
      <c r="J659"/>
      <c r="K659"/>
      <c r="L659"/>
      <c r="M659"/>
      <c r="Q659"/>
      <c r="R659"/>
      <c r="S659"/>
      <c r="AL659"/>
      <c r="AM659"/>
      <c r="AN659"/>
      <c r="AO659"/>
      <c r="AP659"/>
      <c r="AQ659"/>
      <c r="AR659"/>
    </row>
    <row r="660" spans="10:44" ht="15.75" customHeight="1">
      <c r="J660"/>
      <c r="K660"/>
      <c r="L660"/>
      <c r="M660"/>
      <c r="Q660"/>
      <c r="R660"/>
      <c r="S660"/>
      <c r="AL660"/>
      <c r="AM660"/>
      <c r="AN660"/>
      <c r="AO660"/>
      <c r="AP660"/>
      <c r="AQ660"/>
      <c r="AR660"/>
    </row>
    <row r="661" spans="10:44" ht="15.75" customHeight="1">
      <c r="J661"/>
      <c r="K661"/>
      <c r="L661"/>
      <c r="M661"/>
      <c r="Q661"/>
      <c r="R661"/>
      <c r="S661"/>
      <c r="AL661"/>
      <c r="AM661"/>
      <c r="AN661"/>
      <c r="AO661"/>
      <c r="AP661"/>
      <c r="AQ661"/>
      <c r="AR661"/>
    </row>
    <row r="662" spans="10:44" ht="15.75" customHeight="1">
      <c r="J662"/>
      <c r="K662"/>
      <c r="L662"/>
      <c r="M662"/>
      <c r="Q662"/>
      <c r="R662"/>
      <c r="S662"/>
      <c r="AL662"/>
      <c r="AM662"/>
      <c r="AN662"/>
      <c r="AO662"/>
      <c r="AP662"/>
      <c r="AQ662"/>
      <c r="AR662"/>
    </row>
    <row r="663" spans="10:44" ht="15.75" customHeight="1">
      <c r="J663"/>
      <c r="K663"/>
      <c r="L663"/>
      <c r="M663"/>
      <c r="Q663"/>
      <c r="R663"/>
      <c r="S663"/>
      <c r="AL663"/>
      <c r="AM663"/>
      <c r="AN663"/>
      <c r="AO663"/>
      <c r="AP663"/>
      <c r="AQ663"/>
      <c r="AR663"/>
    </row>
    <row r="664" spans="10:44" ht="15.75" customHeight="1">
      <c r="J664"/>
      <c r="K664"/>
      <c r="L664"/>
      <c r="M664"/>
      <c r="Q664"/>
      <c r="R664"/>
      <c r="S664"/>
      <c r="AL664"/>
      <c r="AM664"/>
      <c r="AN664"/>
      <c r="AO664"/>
      <c r="AP664"/>
      <c r="AQ664"/>
      <c r="AR664"/>
    </row>
    <row r="665" spans="10:44" ht="15.75" customHeight="1">
      <c r="J665"/>
      <c r="K665"/>
      <c r="L665"/>
      <c r="M665"/>
      <c r="Q665"/>
      <c r="R665"/>
      <c r="S665"/>
      <c r="AL665"/>
      <c r="AM665"/>
      <c r="AN665"/>
      <c r="AO665"/>
      <c r="AP665"/>
      <c r="AQ665"/>
      <c r="AR665"/>
    </row>
    <row r="666" spans="10:44" ht="15.75" customHeight="1">
      <c r="J666"/>
      <c r="K666"/>
      <c r="L666"/>
      <c r="M666"/>
      <c r="Q666"/>
      <c r="R666"/>
      <c r="S666"/>
      <c r="AL666"/>
      <c r="AM666"/>
      <c r="AN666"/>
      <c r="AO666"/>
      <c r="AP666"/>
      <c r="AQ666"/>
      <c r="AR666"/>
    </row>
    <row r="667" spans="10:44" ht="15.75" customHeight="1">
      <c r="J667"/>
      <c r="K667"/>
      <c r="L667"/>
      <c r="M667"/>
      <c r="Q667"/>
      <c r="R667"/>
      <c r="S667"/>
      <c r="AL667"/>
      <c r="AM667"/>
      <c r="AN667"/>
      <c r="AO667"/>
      <c r="AP667"/>
      <c r="AQ667"/>
      <c r="AR667"/>
    </row>
    <row r="668" spans="10:44" ht="15.75" customHeight="1">
      <c r="J668"/>
      <c r="K668"/>
      <c r="L668"/>
      <c r="M668"/>
      <c r="Q668"/>
      <c r="R668"/>
      <c r="S668"/>
      <c r="AL668"/>
      <c r="AM668"/>
      <c r="AN668"/>
      <c r="AO668"/>
      <c r="AP668"/>
      <c r="AQ668"/>
      <c r="AR668"/>
    </row>
    <row r="669" spans="10:44" ht="15.75" customHeight="1">
      <c r="J669"/>
      <c r="K669"/>
      <c r="L669"/>
      <c r="M669"/>
      <c r="Q669"/>
      <c r="R669"/>
      <c r="S669"/>
      <c r="AL669"/>
      <c r="AM669"/>
      <c r="AN669"/>
      <c r="AO669"/>
      <c r="AP669"/>
      <c r="AQ669"/>
      <c r="AR669"/>
    </row>
    <row r="670" spans="10:44" ht="15.75" customHeight="1">
      <c r="J670"/>
      <c r="K670"/>
      <c r="L670"/>
      <c r="M670"/>
      <c r="Q670"/>
      <c r="R670"/>
      <c r="S670"/>
      <c r="AL670"/>
      <c r="AM670"/>
      <c r="AN670"/>
      <c r="AO670"/>
      <c r="AP670"/>
      <c r="AQ670"/>
      <c r="AR670"/>
    </row>
    <row r="671" spans="10:44" ht="15.75" customHeight="1">
      <c r="J671"/>
      <c r="K671"/>
      <c r="L671"/>
      <c r="M671"/>
      <c r="Q671"/>
      <c r="R671"/>
      <c r="S671"/>
      <c r="AL671"/>
      <c r="AM671"/>
      <c r="AN671"/>
      <c r="AO671"/>
      <c r="AP671"/>
      <c r="AQ671"/>
      <c r="AR671"/>
    </row>
    <row r="672" spans="10:44" ht="15.75" customHeight="1">
      <c r="J672"/>
      <c r="K672"/>
      <c r="L672"/>
      <c r="M672"/>
      <c r="Q672"/>
      <c r="R672"/>
      <c r="S672"/>
      <c r="AL672"/>
      <c r="AM672"/>
      <c r="AN672"/>
      <c r="AO672"/>
      <c r="AP672"/>
      <c r="AQ672"/>
      <c r="AR672"/>
    </row>
    <row r="673" spans="10:44" ht="15.75" customHeight="1">
      <c r="J673"/>
      <c r="K673"/>
      <c r="L673"/>
      <c r="M673"/>
      <c r="Q673"/>
      <c r="R673"/>
      <c r="S673"/>
      <c r="AL673"/>
      <c r="AM673"/>
      <c r="AN673"/>
      <c r="AO673"/>
      <c r="AP673"/>
      <c r="AQ673"/>
      <c r="AR673"/>
    </row>
    <row r="674" spans="10:44" ht="15.75" customHeight="1">
      <c r="J674"/>
      <c r="K674"/>
      <c r="L674"/>
      <c r="M674"/>
      <c r="Q674"/>
      <c r="R674"/>
      <c r="S674"/>
      <c r="AL674"/>
      <c r="AM674"/>
      <c r="AN674"/>
      <c r="AO674"/>
      <c r="AP674"/>
      <c r="AQ674"/>
      <c r="AR674"/>
    </row>
    <row r="675" spans="10:44" ht="15.75" customHeight="1">
      <c r="J675"/>
      <c r="K675"/>
      <c r="L675"/>
      <c r="M675"/>
      <c r="Q675"/>
      <c r="R675"/>
      <c r="S675"/>
      <c r="AL675"/>
      <c r="AM675"/>
      <c r="AN675"/>
      <c r="AO675"/>
      <c r="AP675"/>
      <c r="AQ675"/>
      <c r="AR675"/>
    </row>
    <row r="676" spans="10:44" ht="15.75" customHeight="1">
      <c r="J676"/>
      <c r="K676"/>
      <c r="L676"/>
      <c r="M676"/>
      <c r="Q676"/>
      <c r="R676"/>
      <c r="S676"/>
      <c r="AL676"/>
      <c r="AM676"/>
      <c r="AN676"/>
      <c r="AO676"/>
      <c r="AP676"/>
      <c r="AQ676"/>
      <c r="AR676"/>
    </row>
    <row r="677" spans="10:44" ht="15.75" customHeight="1">
      <c r="J677"/>
      <c r="K677"/>
      <c r="L677"/>
      <c r="M677"/>
      <c r="Q677"/>
      <c r="R677"/>
      <c r="S677"/>
      <c r="AL677"/>
      <c r="AM677"/>
      <c r="AN677"/>
      <c r="AO677"/>
      <c r="AP677"/>
      <c r="AQ677"/>
      <c r="AR677"/>
    </row>
    <row r="678" spans="10:44" ht="15.75" customHeight="1">
      <c r="J678"/>
      <c r="K678"/>
      <c r="L678"/>
      <c r="M678"/>
      <c r="Q678"/>
      <c r="R678"/>
      <c r="S678"/>
      <c r="AL678"/>
      <c r="AM678"/>
      <c r="AN678"/>
      <c r="AO678"/>
      <c r="AP678"/>
      <c r="AQ678"/>
      <c r="AR678"/>
    </row>
    <row r="679" spans="10:44" ht="15.75" customHeight="1">
      <c r="J679"/>
      <c r="K679"/>
      <c r="L679"/>
      <c r="M679"/>
      <c r="Q679"/>
      <c r="R679"/>
      <c r="S679"/>
      <c r="AL679"/>
      <c r="AM679"/>
      <c r="AN679"/>
      <c r="AO679"/>
      <c r="AP679"/>
      <c r="AQ679"/>
      <c r="AR679"/>
    </row>
    <row r="680" spans="10:44" ht="15.75" customHeight="1">
      <c r="J680"/>
      <c r="K680"/>
      <c r="L680"/>
      <c r="M680"/>
      <c r="Q680"/>
      <c r="R680"/>
      <c r="S680"/>
      <c r="AL680"/>
      <c r="AM680"/>
      <c r="AN680"/>
      <c r="AO680"/>
      <c r="AP680"/>
      <c r="AQ680"/>
      <c r="AR680"/>
    </row>
    <row r="681" spans="10:44" ht="15.75" customHeight="1">
      <c r="J681"/>
      <c r="K681"/>
      <c r="L681"/>
      <c r="M681"/>
      <c r="Q681"/>
      <c r="R681"/>
      <c r="S681"/>
      <c r="AL681"/>
      <c r="AM681"/>
      <c r="AN681"/>
      <c r="AO681"/>
      <c r="AP681"/>
      <c r="AQ681"/>
      <c r="AR681"/>
    </row>
    <row r="682" spans="10:44" ht="15.75" customHeight="1">
      <c r="J682"/>
      <c r="K682"/>
      <c r="L682"/>
      <c r="M682"/>
      <c r="Q682"/>
      <c r="R682"/>
      <c r="S682"/>
      <c r="AL682"/>
      <c r="AM682"/>
      <c r="AN682"/>
      <c r="AO682"/>
      <c r="AP682"/>
      <c r="AQ682"/>
      <c r="AR682"/>
    </row>
    <row r="683" spans="10:44" ht="15.75" customHeight="1">
      <c r="J683"/>
      <c r="K683"/>
      <c r="L683"/>
      <c r="M683"/>
      <c r="Q683"/>
      <c r="R683"/>
      <c r="S683"/>
      <c r="AL683"/>
      <c r="AM683"/>
      <c r="AN683"/>
      <c r="AO683"/>
      <c r="AP683"/>
      <c r="AQ683"/>
      <c r="AR683"/>
    </row>
    <row r="684" spans="10:44" ht="15.75" customHeight="1">
      <c r="J684"/>
      <c r="K684"/>
      <c r="L684"/>
      <c r="M684"/>
      <c r="Q684"/>
      <c r="R684"/>
      <c r="S684"/>
      <c r="AL684"/>
      <c r="AM684"/>
      <c r="AN684"/>
      <c r="AO684"/>
      <c r="AP684"/>
      <c r="AQ684"/>
      <c r="AR684"/>
    </row>
    <row r="685" spans="10:44" ht="15.75" customHeight="1">
      <c r="J685"/>
      <c r="K685"/>
      <c r="L685"/>
      <c r="M685"/>
      <c r="Q685"/>
      <c r="R685"/>
      <c r="S685"/>
      <c r="AL685"/>
      <c r="AM685"/>
      <c r="AN685"/>
      <c r="AO685"/>
      <c r="AP685"/>
      <c r="AQ685"/>
      <c r="AR685"/>
    </row>
    <row r="686" spans="10:44" ht="15.75" customHeight="1">
      <c r="J686"/>
      <c r="K686"/>
      <c r="L686"/>
      <c r="M686"/>
      <c r="Q686"/>
      <c r="R686"/>
      <c r="S686"/>
      <c r="AL686"/>
      <c r="AM686"/>
      <c r="AN686"/>
      <c r="AO686"/>
      <c r="AP686"/>
      <c r="AQ686"/>
      <c r="AR686"/>
    </row>
    <row r="687" spans="10:44" ht="15.75" customHeight="1">
      <c r="J687"/>
      <c r="K687"/>
      <c r="L687"/>
      <c r="M687"/>
      <c r="Q687"/>
      <c r="R687"/>
      <c r="S687"/>
      <c r="AL687"/>
      <c r="AM687"/>
      <c r="AN687"/>
      <c r="AO687"/>
      <c r="AP687"/>
      <c r="AQ687"/>
      <c r="AR687"/>
    </row>
    <row r="688" spans="10:44" ht="15.75" customHeight="1">
      <c r="J688"/>
      <c r="K688"/>
      <c r="L688"/>
      <c r="M688"/>
      <c r="Q688"/>
      <c r="R688"/>
      <c r="S688"/>
      <c r="AL688"/>
      <c r="AM688"/>
      <c r="AN688"/>
      <c r="AO688"/>
      <c r="AP688"/>
      <c r="AQ688"/>
      <c r="AR688"/>
    </row>
    <row r="689" spans="10:44" ht="15.75" customHeight="1">
      <c r="J689"/>
      <c r="K689"/>
      <c r="L689"/>
      <c r="M689"/>
      <c r="Q689"/>
      <c r="R689"/>
      <c r="S689"/>
      <c r="AL689"/>
      <c r="AM689"/>
      <c r="AN689"/>
      <c r="AO689"/>
      <c r="AP689"/>
      <c r="AQ689"/>
      <c r="AR689"/>
    </row>
    <row r="690" spans="10:44" ht="15.75" customHeight="1">
      <c r="J690"/>
      <c r="K690"/>
      <c r="L690"/>
      <c r="M690"/>
      <c r="Q690"/>
      <c r="R690"/>
      <c r="S690"/>
      <c r="AL690"/>
      <c r="AM690"/>
      <c r="AN690"/>
      <c r="AO690"/>
      <c r="AP690"/>
      <c r="AQ690"/>
      <c r="AR690"/>
    </row>
    <row r="691" spans="10:44" ht="15.75" customHeight="1">
      <c r="J691"/>
      <c r="K691"/>
      <c r="L691"/>
      <c r="M691"/>
      <c r="Q691"/>
      <c r="R691"/>
      <c r="S691"/>
      <c r="AL691"/>
      <c r="AM691"/>
      <c r="AN691"/>
      <c r="AO691"/>
      <c r="AP691"/>
      <c r="AQ691"/>
      <c r="AR691"/>
    </row>
    <row r="692" spans="10:44" ht="15.75" customHeight="1">
      <c r="J692"/>
      <c r="K692"/>
      <c r="L692"/>
      <c r="M692"/>
      <c r="Q692"/>
      <c r="R692"/>
      <c r="S692"/>
      <c r="AL692"/>
      <c r="AM692"/>
      <c r="AN692"/>
      <c r="AO692"/>
      <c r="AP692"/>
      <c r="AQ692"/>
      <c r="AR692"/>
    </row>
    <row r="693" spans="10:44" ht="15.75" customHeight="1">
      <c r="J693"/>
      <c r="K693"/>
      <c r="L693"/>
      <c r="M693"/>
      <c r="Q693"/>
      <c r="R693"/>
      <c r="S693"/>
      <c r="AL693"/>
      <c r="AM693"/>
      <c r="AN693"/>
      <c r="AO693"/>
      <c r="AP693"/>
      <c r="AQ693"/>
      <c r="AR693"/>
    </row>
    <row r="694" spans="10:44" ht="15.75" customHeight="1">
      <c r="J694"/>
      <c r="K694"/>
      <c r="L694"/>
      <c r="M694"/>
      <c r="Q694"/>
      <c r="R694"/>
      <c r="S694"/>
      <c r="AL694"/>
      <c r="AM694"/>
      <c r="AN694"/>
      <c r="AO694"/>
      <c r="AP694"/>
      <c r="AQ694"/>
      <c r="AR694"/>
    </row>
    <row r="695" spans="10:44" ht="15.75" customHeight="1">
      <c r="J695"/>
      <c r="K695"/>
      <c r="L695"/>
      <c r="M695"/>
      <c r="Q695"/>
      <c r="R695"/>
      <c r="S695"/>
      <c r="AL695"/>
      <c r="AM695"/>
      <c r="AN695"/>
      <c r="AO695"/>
      <c r="AP695"/>
      <c r="AQ695"/>
      <c r="AR695"/>
    </row>
    <row r="696" spans="10:44" ht="15.75" customHeight="1">
      <c r="J696"/>
      <c r="K696"/>
      <c r="L696"/>
      <c r="M696"/>
      <c r="Q696"/>
      <c r="R696"/>
      <c r="S696"/>
      <c r="AL696"/>
      <c r="AM696"/>
      <c r="AN696"/>
      <c r="AO696"/>
      <c r="AP696"/>
      <c r="AQ696"/>
      <c r="AR696"/>
    </row>
    <row r="697" spans="10:44" ht="15.75" customHeight="1">
      <c r="J697"/>
      <c r="K697"/>
      <c r="L697"/>
      <c r="M697"/>
      <c r="Q697"/>
      <c r="R697"/>
      <c r="S697"/>
      <c r="AL697"/>
      <c r="AM697"/>
      <c r="AN697"/>
      <c r="AO697"/>
      <c r="AP697"/>
      <c r="AQ697"/>
      <c r="AR697"/>
    </row>
    <row r="698" spans="10:44" ht="15.75" customHeight="1">
      <c r="J698"/>
      <c r="K698"/>
      <c r="L698"/>
      <c r="M698"/>
      <c r="Q698"/>
      <c r="R698"/>
      <c r="S698"/>
      <c r="AL698"/>
      <c r="AM698"/>
      <c r="AN698"/>
      <c r="AO698"/>
      <c r="AP698"/>
      <c r="AQ698"/>
      <c r="AR698"/>
    </row>
    <row r="699" spans="10:44" ht="15.75" customHeight="1">
      <c r="J699"/>
      <c r="K699"/>
      <c r="L699"/>
      <c r="M699"/>
      <c r="Q699"/>
      <c r="R699"/>
      <c r="S699"/>
      <c r="AL699"/>
      <c r="AM699"/>
      <c r="AN699"/>
      <c r="AO699"/>
      <c r="AP699"/>
      <c r="AQ699"/>
      <c r="AR699"/>
    </row>
    <row r="700" spans="10:44" ht="15.75" customHeight="1">
      <c r="J700"/>
      <c r="K700"/>
      <c r="L700"/>
      <c r="M700"/>
      <c r="Q700"/>
      <c r="R700"/>
      <c r="S700"/>
      <c r="AL700"/>
      <c r="AM700"/>
      <c r="AN700"/>
      <c r="AO700"/>
      <c r="AP700"/>
      <c r="AQ700"/>
      <c r="AR700"/>
    </row>
    <row r="701" spans="10:44" ht="15.75" customHeight="1">
      <c r="J701"/>
      <c r="K701"/>
      <c r="L701"/>
      <c r="M701"/>
      <c r="Q701"/>
      <c r="R701"/>
      <c r="S701"/>
      <c r="AL701"/>
      <c r="AM701"/>
      <c r="AN701"/>
      <c r="AO701"/>
      <c r="AP701"/>
      <c r="AQ701"/>
      <c r="AR701"/>
    </row>
    <row r="702" spans="10:44" ht="15.75" customHeight="1">
      <c r="J702"/>
      <c r="K702"/>
      <c r="L702"/>
      <c r="M702"/>
      <c r="Q702"/>
      <c r="R702"/>
      <c r="S702"/>
      <c r="AL702"/>
      <c r="AM702"/>
      <c r="AN702"/>
      <c r="AO702"/>
      <c r="AP702"/>
      <c r="AQ702"/>
      <c r="AR702"/>
    </row>
    <row r="703" spans="10:44" ht="15.75" customHeight="1">
      <c r="J703"/>
      <c r="K703"/>
      <c r="L703"/>
      <c r="M703"/>
      <c r="Q703"/>
      <c r="R703"/>
      <c r="S703"/>
      <c r="AL703"/>
      <c r="AM703"/>
      <c r="AN703"/>
      <c r="AO703"/>
      <c r="AP703"/>
      <c r="AQ703"/>
      <c r="AR703"/>
    </row>
    <row r="704" spans="10:44" ht="15.75" customHeight="1">
      <c r="J704"/>
      <c r="K704"/>
      <c r="L704"/>
      <c r="M704"/>
      <c r="Q704"/>
      <c r="R704"/>
      <c r="S704"/>
      <c r="AL704"/>
      <c r="AM704"/>
      <c r="AN704"/>
      <c r="AO704"/>
      <c r="AP704"/>
      <c r="AQ704"/>
      <c r="AR704"/>
    </row>
    <row r="705" spans="10:44" ht="15.75" customHeight="1">
      <c r="J705"/>
      <c r="K705"/>
      <c r="L705"/>
      <c r="M705"/>
      <c r="Q705"/>
      <c r="R705"/>
      <c r="S705"/>
      <c r="AL705"/>
      <c r="AM705"/>
      <c r="AN705"/>
      <c r="AO705"/>
      <c r="AP705"/>
      <c r="AQ705"/>
      <c r="AR705"/>
    </row>
    <row r="706" spans="10:44" ht="15.75" customHeight="1">
      <c r="J706"/>
      <c r="K706"/>
      <c r="L706"/>
      <c r="M706"/>
      <c r="Q706"/>
      <c r="R706"/>
      <c r="S706"/>
      <c r="AL706"/>
      <c r="AM706"/>
      <c r="AN706"/>
      <c r="AO706"/>
      <c r="AP706"/>
      <c r="AQ706"/>
      <c r="AR706"/>
    </row>
    <row r="707" spans="10:44" ht="15.75" customHeight="1">
      <c r="J707"/>
      <c r="K707"/>
      <c r="L707"/>
      <c r="M707"/>
      <c r="Q707"/>
      <c r="R707"/>
      <c r="S707"/>
      <c r="AL707"/>
      <c r="AM707"/>
      <c r="AN707"/>
      <c r="AO707"/>
      <c r="AP707"/>
      <c r="AQ707"/>
      <c r="AR707"/>
    </row>
    <row r="708" spans="10:44" ht="15.75" customHeight="1">
      <c r="J708"/>
      <c r="K708"/>
      <c r="L708"/>
      <c r="M708"/>
      <c r="Q708"/>
      <c r="R708"/>
      <c r="S708"/>
      <c r="AL708"/>
      <c r="AM708"/>
      <c r="AN708"/>
      <c r="AO708"/>
      <c r="AP708"/>
      <c r="AQ708"/>
      <c r="AR708"/>
    </row>
    <row r="709" spans="10:44" ht="15.75" customHeight="1">
      <c r="J709"/>
      <c r="K709"/>
      <c r="L709"/>
      <c r="M709"/>
      <c r="Q709"/>
      <c r="R709"/>
      <c r="S709"/>
      <c r="AL709"/>
      <c r="AM709"/>
      <c r="AN709"/>
      <c r="AO709"/>
      <c r="AP709"/>
      <c r="AQ709"/>
      <c r="AR709"/>
    </row>
    <row r="710" spans="10:44" ht="15.75" customHeight="1">
      <c r="J710"/>
      <c r="K710"/>
      <c r="L710"/>
      <c r="M710"/>
      <c r="Q710"/>
      <c r="R710"/>
      <c r="S710"/>
      <c r="AL710"/>
      <c r="AM710"/>
      <c r="AN710"/>
      <c r="AO710"/>
      <c r="AP710"/>
      <c r="AQ710"/>
      <c r="AR710"/>
    </row>
    <row r="711" spans="10:44" ht="15.75" customHeight="1">
      <c r="J711"/>
      <c r="K711"/>
      <c r="L711"/>
      <c r="M711"/>
      <c r="Q711"/>
      <c r="R711"/>
      <c r="S711"/>
      <c r="AL711"/>
      <c r="AM711"/>
      <c r="AN711"/>
      <c r="AO711"/>
      <c r="AP711"/>
      <c r="AQ711"/>
      <c r="AR711"/>
    </row>
    <row r="712" spans="10:44" ht="15.75" customHeight="1">
      <c r="J712"/>
      <c r="K712"/>
      <c r="L712"/>
      <c r="M712"/>
      <c r="Q712"/>
      <c r="R712"/>
      <c r="S712"/>
      <c r="AL712"/>
      <c r="AM712"/>
      <c r="AN712"/>
      <c r="AO712"/>
      <c r="AP712"/>
      <c r="AQ712"/>
      <c r="AR712"/>
    </row>
    <row r="713" spans="10:44" ht="15.75" customHeight="1">
      <c r="J713"/>
      <c r="K713"/>
      <c r="L713"/>
      <c r="M713"/>
      <c r="Q713"/>
      <c r="R713"/>
      <c r="S713"/>
      <c r="AL713"/>
      <c r="AM713"/>
      <c r="AN713"/>
      <c r="AO713"/>
      <c r="AP713"/>
      <c r="AQ713"/>
      <c r="AR713"/>
    </row>
    <row r="714" spans="10:44" ht="15.75" customHeight="1">
      <c r="J714"/>
      <c r="K714"/>
      <c r="L714"/>
      <c r="M714"/>
      <c r="Q714"/>
      <c r="R714"/>
      <c r="S714"/>
      <c r="AL714"/>
      <c r="AM714"/>
      <c r="AN714"/>
      <c r="AO714"/>
      <c r="AP714"/>
      <c r="AQ714"/>
      <c r="AR714"/>
    </row>
    <row r="715" spans="10:44" ht="15.75" customHeight="1">
      <c r="J715"/>
      <c r="K715"/>
      <c r="L715"/>
      <c r="M715"/>
      <c r="Q715"/>
      <c r="R715"/>
      <c r="S715"/>
      <c r="AL715"/>
      <c r="AM715"/>
      <c r="AN715"/>
      <c r="AO715"/>
      <c r="AP715"/>
      <c r="AQ715"/>
      <c r="AR715"/>
    </row>
    <row r="716" spans="10:44" ht="15.75" customHeight="1">
      <c r="J716"/>
      <c r="K716"/>
      <c r="L716"/>
      <c r="M716"/>
      <c r="Q716"/>
      <c r="R716"/>
      <c r="S716"/>
      <c r="AL716"/>
      <c r="AM716"/>
      <c r="AN716"/>
      <c r="AO716"/>
      <c r="AP716"/>
      <c r="AQ716"/>
      <c r="AR716"/>
    </row>
    <row r="717" spans="10:44" ht="15.75" customHeight="1">
      <c r="J717"/>
      <c r="K717"/>
      <c r="L717"/>
      <c r="M717"/>
      <c r="Q717"/>
      <c r="R717"/>
      <c r="S717"/>
      <c r="AL717"/>
      <c r="AM717"/>
      <c r="AN717"/>
      <c r="AO717"/>
      <c r="AP717"/>
      <c r="AQ717"/>
      <c r="AR717"/>
    </row>
    <row r="718" spans="10:44" ht="15.75" customHeight="1">
      <c r="J718"/>
      <c r="K718"/>
      <c r="L718"/>
      <c r="M718"/>
      <c r="Q718"/>
      <c r="R718"/>
      <c r="S718"/>
      <c r="AL718"/>
      <c r="AM718"/>
      <c r="AN718"/>
      <c r="AO718"/>
      <c r="AP718"/>
      <c r="AQ718"/>
      <c r="AR718"/>
    </row>
    <row r="719" spans="10:44" ht="15.75" customHeight="1">
      <c r="J719"/>
      <c r="K719"/>
      <c r="L719"/>
      <c r="M719"/>
      <c r="Q719"/>
      <c r="R719"/>
      <c r="S719"/>
      <c r="AL719"/>
      <c r="AM719"/>
      <c r="AN719"/>
      <c r="AO719"/>
      <c r="AP719"/>
      <c r="AQ719"/>
      <c r="AR719"/>
    </row>
    <row r="720" spans="10:44" ht="15.75" customHeight="1">
      <c r="J720"/>
      <c r="K720"/>
      <c r="L720"/>
      <c r="M720"/>
      <c r="Q720"/>
      <c r="R720"/>
      <c r="S720"/>
      <c r="AL720"/>
      <c r="AM720"/>
      <c r="AN720"/>
      <c r="AO720"/>
      <c r="AP720"/>
      <c r="AQ720"/>
      <c r="AR720"/>
    </row>
    <row r="721" spans="10:44" ht="15.75" customHeight="1">
      <c r="J721"/>
      <c r="K721"/>
      <c r="L721"/>
      <c r="M721"/>
      <c r="Q721"/>
      <c r="R721"/>
      <c r="S721"/>
      <c r="AL721"/>
      <c r="AM721"/>
      <c r="AN721"/>
      <c r="AO721"/>
      <c r="AP721"/>
      <c r="AQ721"/>
      <c r="AR721"/>
    </row>
    <row r="722" spans="10:44" ht="15.75" customHeight="1">
      <c r="J722"/>
      <c r="K722"/>
      <c r="L722"/>
      <c r="M722"/>
      <c r="Q722"/>
      <c r="R722"/>
      <c r="S722"/>
      <c r="AL722"/>
      <c r="AM722"/>
      <c r="AN722"/>
      <c r="AO722"/>
      <c r="AP722"/>
      <c r="AQ722"/>
      <c r="AR722"/>
    </row>
    <row r="723" spans="10:44" ht="15.75" customHeight="1">
      <c r="J723"/>
      <c r="K723"/>
      <c r="L723"/>
      <c r="M723"/>
      <c r="Q723"/>
      <c r="R723"/>
      <c r="S723"/>
      <c r="AL723"/>
      <c r="AM723"/>
      <c r="AN723"/>
      <c r="AO723"/>
      <c r="AP723"/>
      <c r="AQ723"/>
      <c r="AR723"/>
    </row>
    <row r="724" spans="10:44" ht="15.75" customHeight="1">
      <c r="J724"/>
      <c r="K724"/>
      <c r="L724"/>
      <c r="M724"/>
      <c r="Q724"/>
      <c r="R724"/>
      <c r="S724"/>
      <c r="AL724"/>
      <c r="AM724"/>
      <c r="AN724"/>
      <c r="AO724"/>
      <c r="AP724"/>
      <c r="AQ724"/>
      <c r="AR724"/>
    </row>
    <row r="725" spans="10:44" ht="15.75" customHeight="1">
      <c r="J725"/>
      <c r="K725"/>
      <c r="L725"/>
      <c r="M725"/>
      <c r="Q725"/>
      <c r="R725"/>
      <c r="S725"/>
      <c r="AL725"/>
      <c r="AM725"/>
      <c r="AN725"/>
      <c r="AO725"/>
      <c r="AP725"/>
      <c r="AQ725"/>
      <c r="AR725"/>
    </row>
    <row r="726" spans="10:44" ht="15.75" customHeight="1">
      <c r="J726"/>
      <c r="K726"/>
      <c r="L726"/>
      <c r="M726"/>
      <c r="Q726"/>
      <c r="R726"/>
      <c r="S726"/>
      <c r="AL726"/>
      <c r="AM726"/>
      <c r="AN726"/>
      <c r="AO726"/>
      <c r="AP726"/>
      <c r="AQ726"/>
      <c r="AR726"/>
    </row>
    <row r="727" spans="10:44" ht="15.75" customHeight="1">
      <c r="J727"/>
      <c r="K727"/>
      <c r="L727"/>
      <c r="M727"/>
      <c r="Q727"/>
      <c r="R727"/>
      <c r="S727"/>
      <c r="AL727"/>
      <c r="AM727"/>
      <c r="AN727"/>
      <c r="AO727"/>
      <c r="AP727"/>
      <c r="AQ727"/>
      <c r="AR727"/>
    </row>
    <row r="728" spans="10:44" ht="15.75" customHeight="1">
      <c r="J728"/>
      <c r="K728"/>
      <c r="L728"/>
      <c r="M728"/>
      <c r="Q728"/>
      <c r="R728"/>
      <c r="S728"/>
      <c r="AL728"/>
      <c r="AM728"/>
      <c r="AN728"/>
      <c r="AO728"/>
      <c r="AP728"/>
      <c r="AQ728"/>
      <c r="AR728"/>
    </row>
    <row r="729" spans="10:44" ht="15.75" customHeight="1">
      <c r="J729"/>
      <c r="K729"/>
      <c r="L729"/>
      <c r="M729"/>
      <c r="Q729"/>
      <c r="R729"/>
      <c r="S729"/>
      <c r="AL729"/>
      <c r="AM729"/>
      <c r="AN729"/>
      <c r="AO729"/>
      <c r="AP729"/>
      <c r="AQ729"/>
      <c r="AR729"/>
    </row>
    <row r="730" spans="10:44" ht="15.75" customHeight="1">
      <c r="J730"/>
      <c r="K730"/>
      <c r="L730"/>
      <c r="M730"/>
      <c r="Q730"/>
      <c r="R730"/>
      <c r="S730"/>
      <c r="AL730"/>
      <c r="AM730"/>
      <c r="AN730"/>
      <c r="AO730"/>
      <c r="AP730"/>
      <c r="AQ730"/>
      <c r="AR730"/>
    </row>
    <row r="731" spans="10:44" ht="15.75" customHeight="1">
      <c r="J731"/>
      <c r="K731"/>
      <c r="L731"/>
      <c r="M731"/>
      <c r="Q731"/>
      <c r="R731"/>
      <c r="S731"/>
      <c r="AL731"/>
      <c r="AM731"/>
      <c r="AN731"/>
      <c r="AO731"/>
      <c r="AP731"/>
      <c r="AQ731"/>
      <c r="AR731"/>
    </row>
    <row r="732" spans="10:44" ht="15.75" customHeight="1">
      <c r="J732"/>
      <c r="K732"/>
      <c r="L732"/>
      <c r="M732"/>
      <c r="Q732"/>
      <c r="R732"/>
      <c r="S732"/>
      <c r="AL732"/>
      <c r="AM732"/>
      <c r="AN732"/>
      <c r="AO732"/>
      <c r="AP732"/>
      <c r="AQ732"/>
      <c r="AR732"/>
    </row>
    <row r="733" spans="10:44" ht="15.75" customHeight="1">
      <c r="J733"/>
      <c r="K733"/>
      <c r="L733"/>
      <c r="M733"/>
      <c r="Q733"/>
      <c r="R733"/>
      <c r="S733"/>
      <c r="AL733"/>
      <c r="AM733"/>
      <c r="AN733"/>
      <c r="AO733"/>
      <c r="AP733"/>
      <c r="AQ733"/>
      <c r="AR733"/>
    </row>
    <row r="734" spans="10:44" ht="15.75" customHeight="1">
      <c r="J734"/>
      <c r="K734"/>
      <c r="L734"/>
      <c r="M734"/>
      <c r="Q734"/>
      <c r="R734"/>
      <c r="S734"/>
      <c r="AL734"/>
      <c r="AM734"/>
      <c r="AN734"/>
      <c r="AO734"/>
      <c r="AP734"/>
      <c r="AQ734"/>
      <c r="AR734"/>
    </row>
    <row r="735" spans="10:44" ht="15.75" customHeight="1">
      <c r="J735"/>
      <c r="K735"/>
      <c r="L735"/>
      <c r="M735"/>
      <c r="Q735"/>
      <c r="R735"/>
      <c r="S735"/>
      <c r="AL735"/>
      <c r="AM735"/>
      <c r="AN735"/>
      <c r="AO735"/>
      <c r="AP735"/>
      <c r="AQ735"/>
      <c r="AR735"/>
    </row>
    <row r="736" spans="10:44" ht="15.75" customHeight="1">
      <c r="J736"/>
      <c r="K736"/>
      <c r="L736"/>
      <c r="M736"/>
      <c r="Q736"/>
      <c r="R736"/>
      <c r="S736"/>
      <c r="AL736"/>
      <c r="AM736"/>
      <c r="AN736"/>
      <c r="AO736"/>
      <c r="AP736"/>
      <c r="AQ736"/>
      <c r="AR736"/>
    </row>
    <row r="737" spans="10:44" ht="15.75" customHeight="1">
      <c r="J737"/>
      <c r="K737"/>
      <c r="L737"/>
      <c r="M737"/>
      <c r="Q737"/>
      <c r="R737"/>
      <c r="S737"/>
      <c r="AL737"/>
      <c r="AM737"/>
      <c r="AN737"/>
      <c r="AO737"/>
      <c r="AP737"/>
      <c r="AQ737"/>
      <c r="AR737"/>
    </row>
    <row r="738" spans="10:44" ht="15.75" customHeight="1">
      <c r="J738"/>
      <c r="K738"/>
      <c r="L738"/>
      <c r="M738"/>
      <c r="Q738"/>
      <c r="R738"/>
      <c r="S738"/>
      <c r="AL738"/>
      <c r="AM738"/>
      <c r="AN738"/>
      <c r="AO738"/>
      <c r="AP738"/>
      <c r="AQ738"/>
      <c r="AR738"/>
    </row>
    <row r="739" spans="10:44" ht="15.75" customHeight="1">
      <c r="J739"/>
      <c r="K739"/>
      <c r="L739"/>
      <c r="M739"/>
      <c r="Q739"/>
      <c r="R739"/>
      <c r="S739"/>
      <c r="AL739"/>
      <c r="AM739"/>
      <c r="AN739"/>
      <c r="AO739"/>
      <c r="AP739"/>
      <c r="AQ739"/>
      <c r="AR739"/>
    </row>
    <row r="740" spans="10:44" ht="15.75" customHeight="1">
      <c r="J740"/>
      <c r="K740"/>
      <c r="L740"/>
      <c r="M740"/>
      <c r="Q740"/>
      <c r="R740"/>
      <c r="S740"/>
      <c r="AL740"/>
      <c r="AM740"/>
      <c r="AN740"/>
      <c r="AO740"/>
      <c r="AP740"/>
      <c r="AQ740"/>
      <c r="AR740"/>
    </row>
    <row r="741" spans="10:44" ht="15.75" customHeight="1">
      <c r="J741"/>
      <c r="K741"/>
      <c r="L741"/>
      <c r="M741"/>
      <c r="Q741"/>
      <c r="R741"/>
      <c r="S741"/>
      <c r="AL741"/>
      <c r="AM741"/>
      <c r="AN741"/>
      <c r="AO741"/>
      <c r="AP741"/>
      <c r="AQ741"/>
      <c r="AR741"/>
    </row>
    <row r="742" spans="10:44" ht="15.75" customHeight="1">
      <c r="J742"/>
      <c r="K742"/>
      <c r="L742"/>
      <c r="M742"/>
      <c r="Q742"/>
      <c r="R742"/>
      <c r="S742"/>
      <c r="AL742"/>
      <c r="AM742"/>
      <c r="AN742"/>
      <c r="AO742"/>
      <c r="AP742"/>
      <c r="AQ742"/>
      <c r="AR742"/>
    </row>
    <row r="743" spans="10:44" ht="15.75" customHeight="1">
      <c r="J743"/>
      <c r="K743"/>
      <c r="L743"/>
      <c r="M743"/>
      <c r="Q743"/>
      <c r="R743"/>
      <c r="S743"/>
      <c r="AL743"/>
      <c r="AM743"/>
      <c r="AN743"/>
      <c r="AO743"/>
      <c r="AP743"/>
      <c r="AQ743"/>
      <c r="AR743"/>
    </row>
    <row r="744" spans="10:44" ht="15.75" customHeight="1">
      <c r="J744"/>
      <c r="K744"/>
      <c r="L744"/>
      <c r="M744"/>
      <c r="Q744"/>
      <c r="R744"/>
      <c r="S744"/>
      <c r="AL744"/>
      <c r="AM744"/>
      <c r="AN744"/>
      <c r="AO744"/>
      <c r="AP744"/>
      <c r="AQ744"/>
      <c r="AR744"/>
    </row>
    <row r="745" spans="10:44" ht="15.75" customHeight="1">
      <c r="J745"/>
      <c r="K745"/>
      <c r="L745"/>
      <c r="M745"/>
      <c r="Q745"/>
      <c r="R745"/>
      <c r="S745"/>
      <c r="AL745"/>
      <c r="AM745"/>
      <c r="AN745"/>
      <c r="AO745"/>
      <c r="AP745"/>
      <c r="AQ745"/>
      <c r="AR745"/>
    </row>
    <row r="746" spans="10:44" ht="15.75" customHeight="1">
      <c r="J746"/>
      <c r="K746"/>
      <c r="L746"/>
      <c r="M746"/>
      <c r="Q746"/>
      <c r="R746"/>
      <c r="S746"/>
      <c r="AL746"/>
      <c r="AM746"/>
      <c r="AN746"/>
      <c r="AO746"/>
      <c r="AP746"/>
      <c r="AQ746"/>
      <c r="AR746"/>
    </row>
    <row r="747" spans="10:44" ht="15.75" customHeight="1">
      <c r="J747"/>
      <c r="K747"/>
      <c r="L747"/>
      <c r="M747"/>
      <c r="Q747"/>
      <c r="R747"/>
      <c r="S747"/>
      <c r="AL747"/>
      <c r="AM747"/>
      <c r="AN747"/>
      <c r="AO747"/>
      <c r="AP747"/>
      <c r="AQ747"/>
      <c r="AR747"/>
    </row>
    <row r="748" spans="10:44" ht="15.75" customHeight="1">
      <c r="J748"/>
      <c r="K748"/>
      <c r="L748"/>
      <c r="M748"/>
      <c r="Q748"/>
      <c r="R748"/>
      <c r="S748"/>
      <c r="AL748"/>
      <c r="AM748"/>
      <c r="AN748"/>
      <c r="AO748"/>
      <c r="AP748"/>
      <c r="AQ748"/>
      <c r="AR748"/>
    </row>
    <row r="749" spans="10:44" ht="15.75" customHeight="1">
      <c r="J749"/>
      <c r="K749"/>
      <c r="L749"/>
      <c r="M749"/>
      <c r="Q749"/>
      <c r="R749"/>
      <c r="S749"/>
      <c r="AL749"/>
      <c r="AM749"/>
      <c r="AN749"/>
      <c r="AO749"/>
      <c r="AP749"/>
      <c r="AQ749"/>
      <c r="AR749"/>
    </row>
    <row r="750" spans="10:44" ht="15.75" customHeight="1">
      <c r="J750"/>
      <c r="K750"/>
      <c r="L750"/>
      <c r="M750"/>
      <c r="Q750"/>
      <c r="R750"/>
      <c r="S750"/>
      <c r="AL750"/>
      <c r="AM750"/>
      <c r="AN750"/>
      <c r="AO750"/>
      <c r="AP750"/>
      <c r="AQ750"/>
      <c r="AR750"/>
    </row>
    <row r="751" spans="10:44" ht="15.75" customHeight="1">
      <c r="J751"/>
      <c r="K751"/>
      <c r="L751"/>
      <c r="M751"/>
      <c r="Q751"/>
      <c r="R751"/>
      <c r="S751"/>
      <c r="AL751"/>
      <c r="AM751"/>
      <c r="AN751"/>
      <c r="AO751"/>
      <c r="AP751"/>
      <c r="AQ751"/>
      <c r="AR751"/>
    </row>
    <row r="752" spans="10:44" ht="15.75" customHeight="1">
      <c r="J752"/>
      <c r="K752"/>
      <c r="L752"/>
      <c r="M752"/>
      <c r="Q752"/>
      <c r="R752"/>
      <c r="S752"/>
      <c r="AL752"/>
      <c r="AM752"/>
      <c r="AN752"/>
      <c r="AO752"/>
      <c r="AP752"/>
      <c r="AQ752"/>
      <c r="AR752"/>
    </row>
    <row r="753" spans="10:44" ht="15.75" customHeight="1">
      <c r="J753"/>
      <c r="K753"/>
      <c r="L753"/>
      <c r="M753"/>
      <c r="Q753"/>
      <c r="R753"/>
      <c r="S753"/>
      <c r="AL753"/>
      <c r="AM753"/>
      <c r="AN753"/>
      <c r="AO753"/>
      <c r="AP753"/>
      <c r="AQ753"/>
      <c r="AR753"/>
    </row>
    <row r="754" spans="10:44" ht="15.75" customHeight="1">
      <c r="J754"/>
      <c r="K754"/>
      <c r="L754"/>
      <c r="M754"/>
      <c r="Q754"/>
      <c r="R754"/>
      <c r="S754"/>
      <c r="AL754"/>
      <c r="AM754"/>
      <c r="AN754"/>
      <c r="AO754"/>
      <c r="AP754"/>
      <c r="AQ754"/>
      <c r="AR754"/>
    </row>
    <row r="755" spans="10:44" ht="15.75" customHeight="1">
      <c r="J755"/>
      <c r="K755"/>
      <c r="L755"/>
      <c r="M755"/>
      <c r="Q755"/>
      <c r="R755"/>
      <c r="S755"/>
      <c r="AL755"/>
      <c r="AM755"/>
      <c r="AN755"/>
      <c r="AO755"/>
      <c r="AP755"/>
      <c r="AQ755"/>
      <c r="AR755"/>
    </row>
    <row r="756" spans="10:44" ht="15.75" customHeight="1">
      <c r="J756"/>
      <c r="K756"/>
      <c r="L756"/>
      <c r="M756"/>
      <c r="Q756"/>
      <c r="R756"/>
      <c r="S756"/>
      <c r="AL756"/>
      <c r="AM756"/>
      <c r="AN756"/>
      <c r="AO756"/>
      <c r="AP756"/>
      <c r="AQ756"/>
      <c r="AR756"/>
    </row>
    <row r="757" spans="10:44" ht="15.75" customHeight="1">
      <c r="J757"/>
      <c r="K757"/>
      <c r="L757"/>
      <c r="M757"/>
      <c r="Q757"/>
      <c r="R757"/>
      <c r="S757"/>
      <c r="AL757"/>
      <c r="AM757"/>
      <c r="AN757"/>
      <c r="AO757"/>
      <c r="AP757"/>
      <c r="AQ757"/>
      <c r="AR757"/>
    </row>
    <row r="758" spans="10:44" ht="15.75" customHeight="1">
      <c r="J758"/>
      <c r="K758"/>
      <c r="L758"/>
      <c r="M758"/>
      <c r="Q758"/>
      <c r="R758"/>
      <c r="S758"/>
      <c r="AL758"/>
      <c r="AM758"/>
      <c r="AN758"/>
      <c r="AO758"/>
      <c r="AP758"/>
      <c r="AQ758"/>
      <c r="AR758"/>
    </row>
    <row r="759" spans="10:44" ht="15.75" customHeight="1">
      <c r="J759"/>
      <c r="K759"/>
      <c r="L759"/>
      <c r="M759"/>
      <c r="Q759"/>
      <c r="R759"/>
      <c r="S759"/>
      <c r="AL759"/>
      <c r="AM759"/>
      <c r="AN759"/>
      <c r="AO759"/>
      <c r="AP759"/>
      <c r="AQ759"/>
      <c r="AR759"/>
    </row>
    <row r="760" spans="10:44" ht="15.75" customHeight="1">
      <c r="J760"/>
      <c r="K760"/>
      <c r="L760"/>
      <c r="M760"/>
      <c r="Q760"/>
      <c r="R760"/>
      <c r="S760"/>
      <c r="AL760"/>
      <c r="AM760"/>
      <c r="AN760"/>
      <c r="AO760"/>
      <c r="AP760"/>
      <c r="AQ760"/>
      <c r="AR760"/>
    </row>
    <row r="761" spans="10:44" ht="15.75" customHeight="1">
      <c r="J761"/>
      <c r="K761"/>
      <c r="L761"/>
      <c r="M761"/>
      <c r="Q761"/>
      <c r="R761"/>
      <c r="S761"/>
      <c r="AL761"/>
      <c r="AM761"/>
      <c r="AN761"/>
      <c r="AO761"/>
      <c r="AP761"/>
      <c r="AQ761"/>
      <c r="AR761"/>
    </row>
    <row r="762" spans="10:44" ht="15.75" customHeight="1">
      <c r="J762"/>
      <c r="K762"/>
      <c r="L762"/>
      <c r="M762"/>
      <c r="Q762"/>
      <c r="R762"/>
      <c r="S762"/>
      <c r="AL762"/>
      <c r="AM762"/>
      <c r="AN762"/>
      <c r="AO762"/>
      <c r="AP762"/>
      <c r="AQ762"/>
      <c r="AR762"/>
    </row>
    <row r="763" spans="10:44" ht="15.75" customHeight="1">
      <c r="J763"/>
      <c r="K763"/>
      <c r="L763"/>
      <c r="M763"/>
      <c r="Q763"/>
      <c r="R763"/>
      <c r="S763"/>
      <c r="AL763"/>
      <c r="AM763"/>
      <c r="AN763"/>
      <c r="AO763"/>
      <c r="AP763"/>
      <c r="AQ763"/>
      <c r="AR763"/>
    </row>
    <row r="764" spans="10:44" ht="15.75" customHeight="1">
      <c r="J764"/>
      <c r="K764"/>
      <c r="L764"/>
      <c r="M764"/>
      <c r="Q764"/>
      <c r="R764"/>
      <c r="S764"/>
      <c r="AL764"/>
      <c r="AM764"/>
      <c r="AN764"/>
      <c r="AO764"/>
      <c r="AP764"/>
      <c r="AQ764"/>
      <c r="AR764"/>
    </row>
    <row r="765" spans="10:44" ht="15.75" customHeight="1">
      <c r="J765"/>
      <c r="K765"/>
      <c r="L765"/>
      <c r="M765"/>
      <c r="Q765"/>
      <c r="R765"/>
      <c r="S765"/>
      <c r="AL765"/>
      <c r="AM765"/>
      <c r="AN765"/>
      <c r="AO765"/>
      <c r="AP765"/>
      <c r="AQ765"/>
      <c r="AR765"/>
    </row>
    <row r="766" spans="10:44" ht="15.75" customHeight="1">
      <c r="J766"/>
      <c r="K766"/>
      <c r="L766"/>
      <c r="M766"/>
      <c r="Q766"/>
      <c r="R766"/>
      <c r="S766"/>
      <c r="AL766"/>
      <c r="AM766"/>
      <c r="AN766"/>
      <c r="AO766"/>
      <c r="AP766"/>
      <c r="AQ766"/>
      <c r="AR766"/>
    </row>
    <row r="767" spans="10:44" ht="15.75" customHeight="1">
      <c r="J767"/>
      <c r="K767"/>
      <c r="L767"/>
      <c r="M767"/>
      <c r="Q767"/>
      <c r="R767"/>
      <c r="S767"/>
      <c r="AL767"/>
      <c r="AM767"/>
      <c r="AN767"/>
      <c r="AO767"/>
      <c r="AP767"/>
      <c r="AQ767"/>
      <c r="AR767"/>
    </row>
    <row r="768" spans="10:44" ht="15.75" customHeight="1">
      <c r="J768"/>
      <c r="K768"/>
      <c r="L768"/>
      <c r="M768"/>
      <c r="Q768"/>
      <c r="R768"/>
      <c r="S768"/>
      <c r="AL768"/>
      <c r="AM768"/>
      <c r="AN768"/>
      <c r="AO768"/>
      <c r="AP768"/>
      <c r="AQ768"/>
      <c r="AR768"/>
    </row>
    <row r="769" spans="10:44" ht="15.75" customHeight="1">
      <c r="J769"/>
      <c r="K769"/>
      <c r="L769"/>
      <c r="M769"/>
      <c r="Q769"/>
      <c r="R769"/>
      <c r="S769"/>
      <c r="AL769"/>
      <c r="AM769"/>
      <c r="AN769"/>
      <c r="AO769"/>
      <c r="AP769"/>
      <c r="AQ769"/>
      <c r="AR769"/>
    </row>
    <row r="770" spans="10:44" ht="15.75" customHeight="1">
      <c r="J770"/>
      <c r="K770"/>
      <c r="L770"/>
      <c r="M770"/>
      <c r="Q770"/>
      <c r="R770"/>
      <c r="S770"/>
      <c r="AL770"/>
      <c r="AM770"/>
      <c r="AN770"/>
      <c r="AO770"/>
      <c r="AP770"/>
      <c r="AQ770"/>
      <c r="AR770"/>
    </row>
    <row r="771" spans="10:44" ht="15.75" customHeight="1">
      <c r="J771"/>
      <c r="K771"/>
      <c r="L771"/>
      <c r="M771"/>
      <c r="Q771"/>
      <c r="R771"/>
      <c r="S771"/>
      <c r="AL771"/>
      <c r="AM771"/>
      <c r="AN771"/>
      <c r="AO771"/>
      <c r="AP771"/>
      <c r="AQ771"/>
      <c r="AR771"/>
    </row>
    <row r="772" spans="10:44" ht="15.75" customHeight="1">
      <c r="J772"/>
      <c r="K772"/>
      <c r="L772"/>
      <c r="M772"/>
      <c r="Q772"/>
      <c r="R772"/>
      <c r="S772"/>
      <c r="AL772"/>
      <c r="AM772"/>
      <c r="AN772"/>
      <c r="AO772"/>
      <c r="AP772"/>
      <c r="AQ772"/>
      <c r="AR772"/>
    </row>
    <row r="773" spans="10:44" ht="15.75" customHeight="1">
      <c r="J773"/>
      <c r="K773"/>
      <c r="L773"/>
      <c r="M773"/>
      <c r="Q773"/>
      <c r="R773"/>
      <c r="S773"/>
      <c r="AL773"/>
      <c r="AM773"/>
      <c r="AN773"/>
      <c r="AO773"/>
      <c r="AP773"/>
      <c r="AQ773"/>
      <c r="AR773"/>
    </row>
    <row r="774" spans="10:44" ht="15.75" customHeight="1">
      <c r="J774"/>
      <c r="K774"/>
      <c r="L774"/>
      <c r="M774"/>
      <c r="Q774"/>
      <c r="R774"/>
      <c r="S774"/>
      <c r="AL774"/>
      <c r="AM774"/>
      <c r="AN774"/>
      <c r="AO774"/>
      <c r="AP774"/>
      <c r="AQ774"/>
      <c r="AR774"/>
    </row>
    <row r="775" spans="10:44" ht="15.75" customHeight="1">
      <c r="J775"/>
      <c r="K775"/>
      <c r="L775"/>
      <c r="M775"/>
      <c r="Q775"/>
      <c r="R775"/>
      <c r="S775"/>
      <c r="AL775"/>
      <c r="AM775"/>
      <c r="AN775"/>
      <c r="AO775"/>
      <c r="AP775"/>
      <c r="AQ775"/>
      <c r="AR775"/>
    </row>
    <row r="776" spans="10:44" ht="15.75" customHeight="1">
      <c r="J776"/>
      <c r="K776"/>
      <c r="L776"/>
      <c r="M776"/>
      <c r="Q776"/>
      <c r="R776"/>
      <c r="S776"/>
      <c r="AL776"/>
      <c r="AM776"/>
      <c r="AN776"/>
      <c r="AO776"/>
      <c r="AP776"/>
      <c r="AQ776"/>
      <c r="AR776"/>
    </row>
    <row r="777" spans="10:44" ht="15.75" customHeight="1">
      <c r="J777"/>
      <c r="K777"/>
      <c r="L777"/>
      <c r="M777"/>
      <c r="Q777"/>
      <c r="R777"/>
      <c r="S777"/>
      <c r="AL777"/>
      <c r="AM777"/>
      <c r="AN777"/>
      <c r="AO777"/>
      <c r="AP777"/>
      <c r="AQ777"/>
      <c r="AR777"/>
    </row>
    <row r="778" spans="10:44" ht="15.75" customHeight="1">
      <c r="J778"/>
      <c r="K778"/>
      <c r="L778"/>
      <c r="M778"/>
      <c r="Q778"/>
      <c r="R778"/>
      <c r="S778"/>
      <c r="AL778"/>
      <c r="AM778"/>
      <c r="AN778"/>
      <c r="AO778"/>
      <c r="AP778"/>
      <c r="AQ778"/>
      <c r="AR778"/>
    </row>
    <row r="779" spans="10:44" ht="15.75" customHeight="1">
      <c r="J779"/>
      <c r="K779"/>
      <c r="L779"/>
      <c r="M779"/>
      <c r="Q779"/>
      <c r="R779"/>
      <c r="S779"/>
      <c r="AL779"/>
      <c r="AM779"/>
      <c r="AN779"/>
      <c r="AO779"/>
      <c r="AP779"/>
      <c r="AQ779"/>
      <c r="AR779"/>
    </row>
    <row r="780" spans="10:44" ht="15.75" customHeight="1">
      <c r="J780"/>
      <c r="K780"/>
      <c r="L780"/>
      <c r="M780"/>
      <c r="Q780"/>
      <c r="R780"/>
      <c r="S780"/>
      <c r="AL780"/>
      <c r="AM780"/>
      <c r="AN780"/>
      <c r="AO780"/>
      <c r="AP780"/>
      <c r="AQ780"/>
      <c r="AR780"/>
    </row>
    <row r="781" spans="10:44" ht="15.75" customHeight="1">
      <c r="J781"/>
      <c r="K781"/>
      <c r="L781"/>
      <c r="M781"/>
      <c r="Q781"/>
      <c r="R781"/>
      <c r="S781"/>
      <c r="AL781"/>
      <c r="AM781"/>
      <c r="AN781"/>
      <c r="AO781"/>
      <c r="AP781"/>
      <c r="AQ781"/>
      <c r="AR781"/>
    </row>
    <row r="782" spans="10:44" ht="15.75" customHeight="1">
      <c r="J782"/>
      <c r="K782"/>
      <c r="L782"/>
      <c r="M782"/>
      <c r="Q782"/>
      <c r="R782"/>
      <c r="S782"/>
      <c r="AL782"/>
      <c r="AM782"/>
      <c r="AN782"/>
      <c r="AO782"/>
      <c r="AP782"/>
      <c r="AQ782"/>
      <c r="AR782"/>
    </row>
    <row r="783" spans="10:44" ht="15.75" customHeight="1">
      <c r="J783"/>
      <c r="K783"/>
      <c r="L783"/>
      <c r="M783"/>
      <c r="Q783"/>
      <c r="R783"/>
      <c r="S783"/>
      <c r="AL783"/>
      <c r="AM783"/>
      <c r="AN783"/>
      <c r="AO783"/>
      <c r="AP783"/>
      <c r="AQ783"/>
      <c r="AR783"/>
    </row>
    <row r="784" spans="10:44" ht="15.75" customHeight="1">
      <c r="J784"/>
      <c r="K784"/>
      <c r="L784"/>
      <c r="M784"/>
      <c r="Q784"/>
      <c r="R784"/>
      <c r="S784"/>
      <c r="AL784"/>
      <c r="AM784"/>
      <c r="AN784"/>
      <c r="AO784"/>
      <c r="AP784"/>
      <c r="AQ784"/>
      <c r="AR784"/>
    </row>
    <row r="785" spans="10:44" ht="15.75" customHeight="1">
      <c r="J785"/>
      <c r="K785"/>
      <c r="L785"/>
      <c r="M785"/>
      <c r="Q785"/>
      <c r="R785"/>
      <c r="S785"/>
      <c r="AL785"/>
      <c r="AM785"/>
      <c r="AN785"/>
      <c r="AO785"/>
      <c r="AP785"/>
      <c r="AQ785"/>
      <c r="AR785"/>
    </row>
    <row r="786" spans="10:44" ht="15.75" customHeight="1">
      <c r="J786"/>
      <c r="K786"/>
      <c r="L786"/>
      <c r="M786"/>
      <c r="Q786"/>
      <c r="R786"/>
      <c r="S786"/>
      <c r="AL786"/>
      <c r="AM786"/>
      <c r="AN786"/>
      <c r="AO786"/>
      <c r="AP786"/>
      <c r="AQ786"/>
      <c r="AR786"/>
    </row>
    <row r="787" spans="10:44" ht="15.75" customHeight="1">
      <c r="J787"/>
      <c r="K787"/>
      <c r="L787"/>
      <c r="M787"/>
      <c r="Q787"/>
      <c r="R787"/>
      <c r="S787"/>
      <c r="AL787"/>
      <c r="AM787"/>
      <c r="AN787"/>
      <c r="AO787"/>
      <c r="AP787"/>
      <c r="AQ787"/>
      <c r="AR787"/>
    </row>
    <row r="788" spans="10:44" ht="15.75" customHeight="1">
      <c r="J788"/>
      <c r="K788"/>
      <c r="L788"/>
      <c r="M788"/>
      <c r="Q788"/>
      <c r="R788"/>
      <c r="S788"/>
      <c r="AL788"/>
      <c r="AM788"/>
      <c r="AN788"/>
      <c r="AO788"/>
      <c r="AP788"/>
      <c r="AQ788"/>
      <c r="AR788"/>
    </row>
    <row r="789" spans="10:44" ht="15.75" customHeight="1">
      <c r="J789"/>
      <c r="K789"/>
      <c r="L789"/>
      <c r="M789"/>
      <c r="Q789"/>
      <c r="R789"/>
      <c r="S789"/>
      <c r="AL789"/>
      <c r="AM789"/>
      <c r="AN789"/>
      <c r="AO789"/>
      <c r="AP789"/>
      <c r="AQ789"/>
      <c r="AR789"/>
    </row>
    <row r="790" spans="10:44" ht="15.75" customHeight="1">
      <c r="J790"/>
      <c r="K790"/>
      <c r="L790"/>
      <c r="M790"/>
      <c r="Q790"/>
      <c r="R790"/>
      <c r="S790"/>
      <c r="AL790"/>
      <c r="AM790"/>
      <c r="AN790"/>
      <c r="AO790"/>
      <c r="AP790"/>
      <c r="AQ790"/>
      <c r="AR790"/>
    </row>
    <row r="791" spans="10:44" ht="15.75" customHeight="1">
      <c r="J791"/>
      <c r="K791"/>
      <c r="L791"/>
      <c r="M791"/>
      <c r="Q791"/>
      <c r="R791"/>
      <c r="S791"/>
      <c r="AL791"/>
      <c r="AM791"/>
      <c r="AN791"/>
      <c r="AO791"/>
      <c r="AP791"/>
      <c r="AQ791"/>
      <c r="AR791"/>
    </row>
    <row r="792" spans="10:44" ht="15.75" customHeight="1">
      <c r="J792"/>
      <c r="K792"/>
      <c r="L792"/>
      <c r="M792"/>
      <c r="Q792"/>
      <c r="R792"/>
      <c r="S792"/>
      <c r="AL792"/>
      <c r="AM792"/>
      <c r="AN792"/>
      <c r="AO792"/>
      <c r="AP792"/>
      <c r="AQ792"/>
      <c r="AR792"/>
    </row>
    <row r="793" spans="10:44" ht="15.75" customHeight="1">
      <c r="J793"/>
      <c r="K793"/>
      <c r="L793"/>
      <c r="M793"/>
      <c r="Q793"/>
      <c r="R793"/>
      <c r="S793"/>
      <c r="AL793"/>
      <c r="AM793"/>
      <c r="AN793"/>
      <c r="AO793"/>
      <c r="AP793"/>
      <c r="AQ793"/>
      <c r="AR793"/>
    </row>
    <row r="794" spans="10:44" ht="15.75" customHeight="1">
      <c r="J794"/>
      <c r="K794"/>
      <c r="L794"/>
      <c r="M794"/>
      <c r="Q794"/>
      <c r="R794"/>
      <c r="S794"/>
      <c r="AL794"/>
      <c r="AM794"/>
      <c r="AN794"/>
      <c r="AO794"/>
      <c r="AP794"/>
      <c r="AQ794"/>
      <c r="AR794"/>
    </row>
    <row r="795" spans="10:44" ht="15.75" customHeight="1">
      <c r="J795"/>
      <c r="K795"/>
      <c r="L795"/>
      <c r="M795"/>
      <c r="Q795"/>
      <c r="R795"/>
      <c r="S795"/>
      <c r="AL795"/>
      <c r="AM795"/>
      <c r="AN795"/>
      <c r="AO795"/>
      <c r="AP795"/>
      <c r="AQ795"/>
      <c r="AR795"/>
    </row>
    <row r="796" spans="10:44" ht="15.75" customHeight="1">
      <c r="J796"/>
      <c r="K796"/>
      <c r="L796"/>
      <c r="M796"/>
      <c r="Q796"/>
      <c r="R796"/>
      <c r="S796"/>
      <c r="AL796"/>
      <c r="AM796"/>
      <c r="AN796"/>
      <c r="AO796"/>
      <c r="AP796"/>
      <c r="AQ796"/>
      <c r="AR796"/>
    </row>
    <row r="797" spans="10:44" ht="15.75" customHeight="1">
      <c r="J797"/>
      <c r="K797"/>
      <c r="L797"/>
      <c r="M797"/>
      <c r="Q797"/>
      <c r="R797"/>
      <c r="S797"/>
      <c r="AL797"/>
      <c r="AM797"/>
      <c r="AN797"/>
      <c r="AO797"/>
      <c r="AP797"/>
      <c r="AQ797"/>
      <c r="AR797"/>
    </row>
    <row r="798" spans="10:44" ht="15.75" customHeight="1">
      <c r="J798"/>
      <c r="K798"/>
      <c r="L798"/>
      <c r="M798"/>
      <c r="Q798"/>
      <c r="R798"/>
      <c r="S798"/>
      <c r="AL798"/>
      <c r="AM798"/>
      <c r="AN798"/>
      <c r="AO798"/>
      <c r="AP798"/>
      <c r="AQ798"/>
      <c r="AR798"/>
    </row>
    <row r="799" spans="10:44" ht="15.75" customHeight="1">
      <c r="J799"/>
      <c r="K799"/>
      <c r="L799"/>
      <c r="M799"/>
      <c r="Q799"/>
      <c r="R799"/>
      <c r="S799"/>
      <c r="AL799"/>
      <c r="AM799"/>
      <c r="AN799"/>
      <c r="AO799"/>
      <c r="AP799"/>
      <c r="AQ799"/>
      <c r="AR799"/>
    </row>
    <row r="800" spans="10:44" ht="15.75" customHeight="1">
      <c r="J800"/>
      <c r="K800"/>
      <c r="L800"/>
      <c r="M800"/>
      <c r="Q800"/>
      <c r="R800"/>
      <c r="S800"/>
      <c r="AL800"/>
      <c r="AM800"/>
      <c r="AN800"/>
      <c r="AO800"/>
      <c r="AP800"/>
      <c r="AQ800"/>
      <c r="AR800"/>
    </row>
    <row r="801" spans="10:44" ht="15.75" customHeight="1">
      <c r="J801"/>
      <c r="K801"/>
      <c r="L801"/>
      <c r="M801"/>
      <c r="Q801"/>
      <c r="R801"/>
      <c r="S801"/>
      <c r="AL801"/>
      <c r="AM801"/>
      <c r="AN801"/>
      <c r="AO801"/>
      <c r="AP801"/>
      <c r="AQ801"/>
      <c r="AR801"/>
    </row>
    <row r="802" spans="10:44" ht="15.75" customHeight="1">
      <c r="J802"/>
      <c r="K802"/>
      <c r="L802"/>
      <c r="M802"/>
      <c r="Q802"/>
      <c r="R802"/>
      <c r="S802"/>
      <c r="AL802"/>
      <c r="AM802"/>
      <c r="AN802"/>
      <c r="AO802"/>
      <c r="AP802"/>
      <c r="AQ802"/>
      <c r="AR802"/>
    </row>
    <row r="803" spans="10:44" ht="15.75" customHeight="1">
      <c r="J803"/>
      <c r="K803"/>
      <c r="L803"/>
      <c r="M803"/>
      <c r="Q803"/>
      <c r="R803"/>
      <c r="S803"/>
      <c r="AL803"/>
      <c r="AM803"/>
      <c r="AN803"/>
      <c r="AO803"/>
      <c r="AP803"/>
      <c r="AQ803"/>
      <c r="AR803"/>
    </row>
    <row r="804" spans="10:44" ht="15.75" customHeight="1">
      <c r="J804"/>
      <c r="K804"/>
      <c r="L804"/>
      <c r="M804"/>
      <c r="Q804"/>
      <c r="R804"/>
      <c r="S804"/>
      <c r="AL804"/>
      <c r="AM804"/>
      <c r="AN804"/>
      <c r="AO804"/>
      <c r="AP804"/>
      <c r="AQ804"/>
      <c r="AR804"/>
    </row>
    <row r="805" spans="10:44" ht="15.75" customHeight="1">
      <c r="J805"/>
      <c r="K805"/>
      <c r="L805"/>
      <c r="M805"/>
      <c r="Q805"/>
      <c r="R805"/>
      <c r="S805"/>
      <c r="AL805"/>
      <c r="AM805"/>
      <c r="AN805"/>
      <c r="AO805"/>
      <c r="AP805"/>
      <c r="AQ805"/>
      <c r="AR805"/>
    </row>
    <row r="806" spans="10:44" ht="15.75" customHeight="1">
      <c r="J806"/>
      <c r="K806"/>
      <c r="L806"/>
      <c r="M806"/>
      <c r="Q806"/>
      <c r="R806"/>
      <c r="S806"/>
      <c r="AL806"/>
      <c r="AM806"/>
      <c r="AN806"/>
      <c r="AO806"/>
      <c r="AP806"/>
      <c r="AQ806"/>
      <c r="AR806"/>
    </row>
    <row r="807" spans="10:44" ht="15.75" customHeight="1">
      <c r="J807"/>
      <c r="K807"/>
      <c r="L807"/>
      <c r="M807"/>
      <c r="Q807"/>
      <c r="R807"/>
      <c r="S807"/>
      <c r="AL807"/>
      <c r="AM807"/>
      <c r="AN807"/>
      <c r="AO807"/>
      <c r="AP807"/>
      <c r="AQ807"/>
      <c r="AR807"/>
    </row>
    <row r="808" spans="10:44" ht="15.75" customHeight="1">
      <c r="J808"/>
      <c r="K808"/>
      <c r="L808"/>
      <c r="M808"/>
      <c r="Q808"/>
      <c r="R808"/>
      <c r="S808"/>
      <c r="AL808"/>
      <c r="AM808"/>
      <c r="AN808"/>
      <c r="AO808"/>
      <c r="AP808"/>
      <c r="AQ808"/>
      <c r="AR808"/>
    </row>
    <row r="809" spans="10:44" ht="15.75" customHeight="1">
      <c r="J809"/>
      <c r="K809"/>
      <c r="L809"/>
      <c r="M809"/>
      <c r="Q809"/>
      <c r="R809"/>
      <c r="S809"/>
      <c r="AL809"/>
      <c r="AM809"/>
      <c r="AN809"/>
      <c r="AO809"/>
      <c r="AP809"/>
      <c r="AQ809"/>
      <c r="AR809"/>
    </row>
    <row r="810" spans="10:44" ht="15.75" customHeight="1">
      <c r="J810"/>
      <c r="K810"/>
      <c r="L810"/>
      <c r="M810"/>
      <c r="Q810"/>
      <c r="R810"/>
      <c r="S810"/>
      <c r="AL810"/>
      <c r="AM810"/>
      <c r="AN810"/>
      <c r="AO810"/>
      <c r="AP810"/>
      <c r="AQ810"/>
      <c r="AR810"/>
    </row>
    <row r="811" spans="10:44" ht="15.75" customHeight="1">
      <c r="J811"/>
      <c r="K811"/>
      <c r="L811"/>
      <c r="M811"/>
      <c r="Q811"/>
      <c r="R811"/>
      <c r="S811"/>
      <c r="AL811"/>
      <c r="AM811"/>
      <c r="AN811"/>
      <c r="AO811"/>
      <c r="AP811"/>
      <c r="AQ811"/>
      <c r="AR811"/>
    </row>
    <row r="812" spans="10:44" ht="15.75" customHeight="1">
      <c r="J812"/>
      <c r="K812"/>
      <c r="L812"/>
      <c r="M812"/>
      <c r="Q812"/>
      <c r="R812"/>
      <c r="S812"/>
      <c r="AL812"/>
      <c r="AM812"/>
      <c r="AN812"/>
      <c r="AO812"/>
      <c r="AP812"/>
      <c r="AQ812"/>
      <c r="AR812"/>
    </row>
    <row r="813" spans="10:44" ht="15.75" customHeight="1">
      <c r="J813"/>
      <c r="K813"/>
      <c r="L813"/>
      <c r="M813"/>
      <c r="Q813"/>
      <c r="R813"/>
      <c r="S813"/>
      <c r="AL813"/>
      <c r="AM813"/>
      <c r="AN813"/>
      <c r="AO813"/>
      <c r="AP813"/>
      <c r="AQ813"/>
      <c r="AR813"/>
    </row>
    <row r="814" spans="10:44" ht="15.75" customHeight="1">
      <c r="J814"/>
      <c r="K814"/>
      <c r="L814"/>
      <c r="M814"/>
      <c r="Q814"/>
      <c r="R814"/>
      <c r="S814"/>
      <c r="AL814"/>
      <c r="AM814"/>
      <c r="AN814"/>
      <c r="AO814"/>
      <c r="AP814"/>
      <c r="AQ814"/>
      <c r="AR814"/>
    </row>
    <row r="815" spans="10:44" ht="15.75" customHeight="1">
      <c r="J815"/>
      <c r="K815"/>
      <c r="L815"/>
      <c r="M815"/>
      <c r="Q815"/>
      <c r="R815"/>
      <c r="S815"/>
      <c r="AL815"/>
      <c r="AM815"/>
      <c r="AN815"/>
      <c r="AO815"/>
      <c r="AP815"/>
      <c r="AQ815"/>
      <c r="AR815"/>
    </row>
    <row r="816" spans="10:44" ht="15.75" customHeight="1">
      <c r="J816"/>
      <c r="K816"/>
      <c r="L816"/>
      <c r="M816"/>
      <c r="Q816"/>
      <c r="R816"/>
      <c r="S816"/>
      <c r="AL816"/>
      <c r="AM816"/>
      <c r="AN816"/>
      <c r="AO816"/>
      <c r="AP816"/>
      <c r="AQ816"/>
      <c r="AR816"/>
    </row>
    <row r="817" spans="10:44" ht="15.75" customHeight="1">
      <c r="J817"/>
      <c r="K817"/>
      <c r="L817"/>
      <c r="M817"/>
      <c r="Q817"/>
      <c r="R817"/>
      <c r="S817"/>
      <c r="AL817"/>
      <c r="AM817"/>
      <c r="AN817"/>
      <c r="AO817"/>
      <c r="AP817"/>
      <c r="AQ817"/>
      <c r="AR817"/>
    </row>
    <row r="818" spans="10:44" ht="15.75" customHeight="1">
      <c r="J818"/>
      <c r="K818"/>
      <c r="L818"/>
      <c r="M818"/>
      <c r="Q818"/>
      <c r="R818"/>
      <c r="S818"/>
      <c r="AL818"/>
      <c r="AM818"/>
      <c r="AN818"/>
      <c r="AO818"/>
      <c r="AP818"/>
      <c r="AQ818"/>
      <c r="AR818"/>
    </row>
    <row r="819" spans="10:44" ht="15.75" customHeight="1">
      <c r="J819"/>
      <c r="K819"/>
      <c r="L819"/>
      <c r="M819"/>
      <c r="Q819"/>
      <c r="R819"/>
      <c r="S819"/>
      <c r="AL819"/>
      <c r="AM819"/>
      <c r="AN819"/>
      <c r="AO819"/>
      <c r="AP819"/>
      <c r="AQ819"/>
      <c r="AR819"/>
    </row>
    <row r="820" spans="10:44" ht="15.75" customHeight="1">
      <c r="J820"/>
      <c r="K820"/>
      <c r="L820"/>
      <c r="M820"/>
      <c r="Q820"/>
      <c r="R820"/>
      <c r="S820"/>
      <c r="AL820"/>
      <c r="AM820"/>
      <c r="AN820"/>
      <c r="AO820"/>
      <c r="AP820"/>
      <c r="AQ820"/>
      <c r="AR820"/>
    </row>
    <row r="821" spans="10:44" ht="15.75" customHeight="1">
      <c r="J821"/>
      <c r="K821"/>
      <c r="L821"/>
      <c r="M821"/>
      <c r="Q821"/>
      <c r="R821"/>
      <c r="S821"/>
      <c r="AL821"/>
      <c r="AM821"/>
      <c r="AN821"/>
      <c r="AO821"/>
      <c r="AP821"/>
      <c r="AQ821"/>
      <c r="AR821"/>
    </row>
    <row r="822" spans="10:44" ht="15.75" customHeight="1">
      <c r="J822"/>
      <c r="K822"/>
      <c r="L822"/>
      <c r="M822"/>
      <c r="Q822"/>
      <c r="R822"/>
      <c r="S822"/>
      <c r="AL822"/>
      <c r="AM822"/>
      <c r="AN822"/>
      <c r="AO822"/>
      <c r="AP822"/>
      <c r="AQ822"/>
      <c r="AR822"/>
    </row>
    <row r="823" spans="10:44" ht="15.75" customHeight="1">
      <c r="J823"/>
      <c r="K823"/>
      <c r="L823"/>
      <c r="M823"/>
      <c r="Q823"/>
      <c r="R823"/>
      <c r="S823"/>
      <c r="AL823"/>
      <c r="AM823"/>
      <c r="AN823"/>
      <c r="AO823"/>
      <c r="AP823"/>
      <c r="AQ823"/>
      <c r="AR823"/>
    </row>
    <row r="824" spans="10:44" ht="15.75" customHeight="1">
      <c r="J824"/>
      <c r="K824"/>
      <c r="L824"/>
      <c r="M824"/>
      <c r="Q824"/>
      <c r="R824"/>
      <c r="S824"/>
      <c r="AL824"/>
      <c r="AM824"/>
      <c r="AN824"/>
      <c r="AO824"/>
      <c r="AP824"/>
      <c r="AQ824"/>
      <c r="AR824"/>
    </row>
    <row r="825" spans="10:44" ht="15.75" customHeight="1">
      <c r="J825"/>
      <c r="K825"/>
      <c r="L825"/>
      <c r="M825"/>
      <c r="Q825"/>
      <c r="R825"/>
      <c r="S825"/>
      <c r="AL825"/>
      <c r="AM825"/>
      <c r="AN825"/>
      <c r="AO825"/>
      <c r="AP825"/>
      <c r="AQ825"/>
      <c r="AR825"/>
    </row>
    <row r="826" spans="10:44" ht="15.75" customHeight="1">
      <c r="J826"/>
      <c r="K826"/>
      <c r="L826"/>
      <c r="M826"/>
      <c r="Q826"/>
      <c r="R826"/>
      <c r="S826"/>
      <c r="AL826"/>
      <c r="AM826"/>
      <c r="AN826"/>
      <c r="AO826"/>
      <c r="AP826"/>
      <c r="AQ826"/>
      <c r="AR826"/>
    </row>
    <row r="827" spans="10:44" ht="15.75" customHeight="1">
      <c r="J827"/>
      <c r="K827"/>
      <c r="L827"/>
      <c r="M827"/>
      <c r="Q827"/>
      <c r="R827"/>
      <c r="S827"/>
      <c r="AL827"/>
      <c r="AM827"/>
      <c r="AN827"/>
      <c r="AO827"/>
      <c r="AP827"/>
      <c r="AQ827"/>
      <c r="AR827"/>
    </row>
    <row r="828" spans="10:44" ht="15.75" customHeight="1">
      <c r="J828"/>
      <c r="K828"/>
      <c r="L828"/>
      <c r="M828"/>
      <c r="Q828"/>
      <c r="R828"/>
      <c r="S828"/>
      <c r="AL828"/>
      <c r="AM828"/>
      <c r="AN828"/>
      <c r="AO828"/>
      <c r="AP828"/>
      <c r="AQ828"/>
      <c r="AR828"/>
    </row>
    <row r="829" spans="10:44" ht="15.75" customHeight="1">
      <c r="J829"/>
      <c r="K829"/>
      <c r="L829"/>
      <c r="M829"/>
      <c r="Q829"/>
      <c r="R829"/>
      <c r="S829"/>
      <c r="AL829"/>
      <c r="AM829"/>
      <c r="AN829"/>
      <c r="AO829"/>
      <c r="AP829"/>
      <c r="AQ829"/>
      <c r="AR829"/>
    </row>
    <row r="830" spans="10:44" ht="15.75" customHeight="1">
      <c r="J830"/>
      <c r="K830"/>
      <c r="L830"/>
      <c r="M830"/>
      <c r="Q830"/>
      <c r="R830"/>
      <c r="S830"/>
      <c r="AL830"/>
      <c r="AM830"/>
      <c r="AN830"/>
      <c r="AO830"/>
      <c r="AP830"/>
      <c r="AQ830"/>
      <c r="AR830"/>
    </row>
    <row r="831" spans="10:44" ht="15.75" customHeight="1">
      <c r="J831"/>
      <c r="K831"/>
      <c r="L831"/>
      <c r="M831"/>
      <c r="Q831"/>
      <c r="R831"/>
      <c r="S831"/>
      <c r="AL831"/>
      <c r="AM831"/>
      <c r="AN831"/>
      <c r="AO831"/>
      <c r="AP831"/>
      <c r="AQ831"/>
      <c r="AR831"/>
    </row>
    <row r="832" spans="10:44" ht="15.75" customHeight="1">
      <c r="J832"/>
      <c r="K832"/>
      <c r="L832"/>
      <c r="M832"/>
      <c r="Q832"/>
      <c r="R832"/>
      <c r="S832"/>
      <c r="AL832"/>
      <c r="AM832"/>
      <c r="AN832"/>
      <c r="AO832"/>
      <c r="AP832"/>
      <c r="AQ832"/>
      <c r="AR832"/>
    </row>
    <row r="833" spans="10:44" ht="15.75" customHeight="1">
      <c r="J833"/>
      <c r="K833"/>
      <c r="L833"/>
      <c r="M833"/>
      <c r="Q833"/>
      <c r="R833"/>
      <c r="S833"/>
      <c r="AL833"/>
      <c r="AM833"/>
      <c r="AN833"/>
      <c r="AO833"/>
      <c r="AP833"/>
      <c r="AQ833"/>
      <c r="AR833"/>
    </row>
    <row r="834" spans="10:44" ht="15.75" customHeight="1">
      <c r="J834"/>
      <c r="K834"/>
      <c r="L834"/>
      <c r="M834"/>
      <c r="Q834"/>
      <c r="R834"/>
      <c r="S834"/>
      <c r="AL834"/>
      <c r="AM834"/>
      <c r="AN834"/>
      <c r="AO834"/>
      <c r="AP834"/>
      <c r="AQ834"/>
      <c r="AR834"/>
    </row>
    <row r="835" spans="10:44" ht="15.75" customHeight="1">
      <c r="J835"/>
      <c r="K835"/>
      <c r="L835"/>
      <c r="M835"/>
      <c r="Q835"/>
      <c r="R835"/>
      <c r="S835"/>
      <c r="AL835"/>
      <c r="AM835"/>
      <c r="AN835"/>
      <c r="AO835"/>
      <c r="AP835"/>
      <c r="AQ835"/>
      <c r="AR835"/>
    </row>
    <row r="836" spans="10:44" ht="15.75" customHeight="1">
      <c r="J836"/>
      <c r="K836"/>
      <c r="L836"/>
      <c r="M836"/>
      <c r="Q836"/>
      <c r="R836"/>
      <c r="S836"/>
      <c r="AL836"/>
      <c r="AM836"/>
      <c r="AN836"/>
      <c r="AO836"/>
      <c r="AP836"/>
      <c r="AQ836"/>
      <c r="AR836"/>
    </row>
    <row r="837" spans="10:44" ht="15.75" customHeight="1">
      <c r="J837"/>
      <c r="K837"/>
      <c r="L837"/>
      <c r="M837"/>
      <c r="Q837"/>
      <c r="R837"/>
      <c r="S837"/>
      <c r="AL837"/>
      <c r="AM837"/>
      <c r="AN837"/>
      <c r="AO837"/>
      <c r="AP837"/>
      <c r="AQ837"/>
      <c r="AR837"/>
    </row>
    <row r="838" spans="10:44" ht="15.75" customHeight="1">
      <c r="J838"/>
      <c r="K838"/>
      <c r="L838"/>
      <c r="M838"/>
      <c r="Q838"/>
      <c r="R838"/>
      <c r="S838"/>
      <c r="AL838"/>
      <c r="AM838"/>
      <c r="AN838"/>
      <c r="AO838"/>
      <c r="AP838"/>
      <c r="AQ838"/>
      <c r="AR838"/>
    </row>
    <row r="839" spans="10:44" ht="15.75" customHeight="1">
      <c r="J839"/>
      <c r="K839"/>
      <c r="L839"/>
      <c r="M839"/>
      <c r="Q839"/>
      <c r="R839"/>
      <c r="S839"/>
      <c r="AL839"/>
      <c r="AM839"/>
      <c r="AN839"/>
      <c r="AO839"/>
      <c r="AP839"/>
      <c r="AQ839"/>
      <c r="AR839"/>
    </row>
    <row r="840" spans="10:44" ht="15.75" customHeight="1">
      <c r="J840"/>
      <c r="K840"/>
      <c r="L840"/>
      <c r="M840"/>
      <c r="Q840"/>
      <c r="R840"/>
      <c r="S840"/>
      <c r="AL840"/>
      <c r="AM840"/>
      <c r="AN840"/>
      <c r="AO840"/>
      <c r="AP840"/>
      <c r="AQ840"/>
      <c r="AR840"/>
    </row>
    <row r="841" spans="10:44" ht="15.75" customHeight="1">
      <c r="J841"/>
      <c r="K841"/>
      <c r="L841"/>
      <c r="M841"/>
      <c r="Q841"/>
      <c r="R841"/>
      <c r="S841"/>
      <c r="AL841"/>
      <c r="AM841"/>
      <c r="AN841"/>
      <c r="AO841"/>
      <c r="AP841"/>
      <c r="AQ841"/>
      <c r="AR841"/>
    </row>
    <row r="842" spans="10:44" ht="15.75" customHeight="1">
      <c r="J842"/>
      <c r="K842"/>
      <c r="L842"/>
      <c r="M842"/>
      <c r="Q842"/>
      <c r="R842"/>
      <c r="S842"/>
      <c r="AL842"/>
      <c r="AM842"/>
      <c r="AN842"/>
      <c r="AO842"/>
      <c r="AP842"/>
      <c r="AQ842"/>
      <c r="AR842"/>
    </row>
    <row r="843" spans="10:44" ht="15.75" customHeight="1">
      <c r="J843"/>
      <c r="K843"/>
      <c r="L843"/>
      <c r="M843"/>
      <c r="Q843"/>
      <c r="R843"/>
      <c r="S843"/>
      <c r="AL843"/>
      <c r="AM843"/>
      <c r="AN843"/>
      <c r="AO843"/>
      <c r="AP843"/>
      <c r="AQ843"/>
      <c r="AR843"/>
    </row>
    <row r="844" spans="10:44" ht="15.75" customHeight="1">
      <c r="J844"/>
      <c r="K844"/>
      <c r="L844"/>
      <c r="M844"/>
      <c r="Q844"/>
      <c r="R844"/>
      <c r="S844"/>
      <c r="AL844"/>
      <c r="AM844"/>
      <c r="AN844"/>
      <c r="AO844"/>
      <c r="AP844"/>
      <c r="AQ844"/>
      <c r="AR844"/>
    </row>
    <row r="845" spans="10:44" ht="15.75" customHeight="1">
      <c r="J845"/>
      <c r="K845"/>
      <c r="L845"/>
      <c r="M845"/>
      <c r="Q845"/>
      <c r="R845"/>
      <c r="S845"/>
      <c r="AL845"/>
      <c r="AM845"/>
      <c r="AN845"/>
      <c r="AO845"/>
      <c r="AP845"/>
      <c r="AQ845"/>
      <c r="AR845"/>
    </row>
    <row r="846" spans="10:44" ht="15.75" customHeight="1">
      <c r="J846"/>
      <c r="K846"/>
      <c r="L846"/>
      <c r="M846"/>
      <c r="Q846"/>
      <c r="R846"/>
      <c r="S846"/>
      <c r="AL846"/>
      <c r="AM846"/>
      <c r="AN846"/>
      <c r="AO846"/>
      <c r="AP846"/>
      <c r="AQ846"/>
      <c r="AR846"/>
    </row>
    <row r="847" spans="10:44" ht="15.75" customHeight="1">
      <c r="J847"/>
      <c r="K847"/>
      <c r="L847"/>
      <c r="M847"/>
      <c r="Q847"/>
      <c r="R847"/>
      <c r="S847"/>
      <c r="AL847"/>
      <c r="AM847"/>
      <c r="AN847"/>
      <c r="AO847"/>
      <c r="AP847"/>
      <c r="AQ847"/>
      <c r="AR847"/>
    </row>
    <row r="848" spans="10:44" ht="15.75" customHeight="1">
      <c r="J848"/>
      <c r="K848"/>
      <c r="L848"/>
      <c r="M848"/>
      <c r="Q848"/>
      <c r="R848"/>
      <c r="S848"/>
      <c r="AL848"/>
      <c r="AM848"/>
      <c r="AN848"/>
      <c r="AO848"/>
      <c r="AP848"/>
      <c r="AQ848"/>
      <c r="AR848"/>
    </row>
    <row r="849" spans="10:44" ht="15.75" customHeight="1">
      <c r="J849"/>
      <c r="K849"/>
      <c r="L849"/>
      <c r="M849"/>
      <c r="Q849"/>
      <c r="R849"/>
      <c r="S849"/>
      <c r="AL849"/>
      <c r="AM849"/>
      <c r="AN849"/>
      <c r="AO849"/>
      <c r="AP849"/>
      <c r="AQ849"/>
      <c r="AR849"/>
    </row>
    <row r="850" spans="10:44" ht="15.75" customHeight="1">
      <c r="J850"/>
      <c r="K850"/>
      <c r="L850"/>
      <c r="M850"/>
      <c r="Q850"/>
      <c r="R850"/>
      <c r="S850"/>
      <c r="AL850"/>
      <c r="AM850"/>
      <c r="AN850"/>
      <c r="AO850"/>
      <c r="AP850"/>
      <c r="AQ850"/>
      <c r="AR850"/>
    </row>
    <row r="851" spans="10:44" ht="15.75" customHeight="1">
      <c r="J851"/>
      <c r="K851"/>
      <c r="L851"/>
      <c r="M851"/>
      <c r="Q851"/>
      <c r="R851"/>
      <c r="S851"/>
      <c r="AL851"/>
      <c r="AM851"/>
      <c r="AN851"/>
      <c r="AO851"/>
      <c r="AP851"/>
      <c r="AQ851"/>
      <c r="AR851"/>
    </row>
    <row r="852" spans="10:44" ht="15.75" customHeight="1">
      <c r="J852"/>
      <c r="K852"/>
      <c r="L852"/>
      <c r="M852"/>
      <c r="Q852"/>
      <c r="R852"/>
      <c r="S852"/>
      <c r="AL852"/>
      <c r="AM852"/>
      <c r="AN852"/>
      <c r="AO852"/>
      <c r="AP852"/>
      <c r="AQ852"/>
      <c r="AR852"/>
    </row>
    <row r="853" spans="10:44" ht="15.75" customHeight="1">
      <c r="J853"/>
      <c r="K853"/>
      <c r="L853"/>
      <c r="M853"/>
      <c r="Q853"/>
      <c r="R853"/>
      <c r="S853"/>
      <c r="AL853"/>
      <c r="AM853"/>
      <c r="AN853"/>
      <c r="AO853"/>
      <c r="AP853"/>
      <c r="AQ853"/>
      <c r="AR853"/>
    </row>
    <row r="854" spans="10:44" ht="15.75" customHeight="1">
      <c r="J854"/>
      <c r="K854"/>
      <c r="L854"/>
      <c r="M854"/>
      <c r="Q854"/>
      <c r="R854"/>
      <c r="S854"/>
      <c r="AL854"/>
      <c r="AM854"/>
      <c r="AN854"/>
      <c r="AO854"/>
      <c r="AP854"/>
      <c r="AQ854"/>
      <c r="AR854"/>
    </row>
    <row r="855" spans="10:44" ht="15.75" customHeight="1">
      <c r="J855"/>
      <c r="K855"/>
      <c r="L855"/>
      <c r="M855"/>
      <c r="Q855"/>
      <c r="R855"/>
      <c r="S855"/>
      <c r="AL855"/>
      <c r="AM855"/>
      <c r="AN855"/>
      <c r="AO855"/>
      <c r="AP855"/>
      <c r="AQ855"/>
      <c r="AR855"/>
    </row>
    <row r="856" spans="10:44" ht="15.75" customHeight="1">
      <c r="J856"/>
      <c r="K856"/>
      <c r="L856"/>
      <c r="M856"/>
      <c r="Q856"/>
      <c r="R856"/>
      <c r="S856"/>
      <c r="AL856"/>
      <c r="AM856"/>
      <c r="AN856"/>
      <c r="AO856"/>
      <c r="AP856"/>
      <c r="AQ856"/>
      <c r="AR856"/>
    </row>
    <row r="857" spans="10:44" ht="15.75" customHeight="1">
      <c r="J857"/>
      <c r="K857"/>
      <c r="L857"/>
      <c r="M857"/>
      <c r="Q857"/>
      <c r="R857"/>
      <c r="S857"/>
      <c r="AL857"/>
      <c r="AM857"/>
      <c r="AN857"/>
      <c r="AO857"/>
      <c r="AP857"/>
      <c r="AQ857"/>
      <c r="AR857"/>
    </row>
    <row r="858" spans="10:44" ht="15.75" customHeight="1">
      <c r="J858"/>
      <c r="K858"/>
      <c r="L858"/>
      <c r="M858"/>
      <c r="Q858"/>
      <c r="R858"/>
      <c r="S858"/>
      <c r="AL858"/>
      <c r="AM858"/>
      <c r="AN858"/>
      <c r="AO858"/>
      <c r="AP858"/>
      <c r="AQ858"/>
      <c r="AR858"/>
    </row>
    <row r="859" spans="10:44" ht="15.75" customHeight="1">
      <c r="J859"/>
      <c r="K859"/>
      <c r="L859"/>
      <c r="M859"/>
      <c r="Q859"/>
      <c r="R859"/>
      <c r="S859"/>
      <c r="AL859"/>
      <c r="AM859"/>
      <c r="AN859"/>
      <c r="AO859"/>
      <c r="AP859"/>
      <c r="AQ859"/>
      <c r="AR859"/>
    </row>
    <row r="860" spans="10:44" ht="15.75" customHeight="1">
      <c r="J860"/>
      <c r="K860"/>
      <c r="L860"/>
      <c r="M860"/>
      <c r="Q860"/>
      <c r="R860"/>
      <c r="S860"/>
      <c r="AL860"/>
      <c r="AM860"/>
      <c r="AN860"/>
      <c r="AO860"/>
      <c r="AP860"/>
      <c r="AQ860"/>
      <c r="AR860"/>
    </row>
    <row r="861" spans="10:44" ht="15.75" customHeight="1">
      <c r="J861"/>
      <c r="K861"/>
      <c r="L861"/>
      <c r="M861"/>
      <c r="Q861"/>
      <c r="R861"/>
      <c r="S861"/>
      <c r="AL861"/>
      <c r="AM861"/>
      <c r="AN861"/>
      <c r="AO861"/>
      <c r="AP861"/>
      <c r="AQ861"/>
      <c r="AR861"/>
    </row>
    <row r="862" spans="10:44" ht="15.75" customHeight="1">
      <c r="J862"/>
      <c r="K862"/>
      <c r="L862"/>
      <c r="M862"/>
      <c r="Q862"/>
      <c r="R862"/>
      <c r="S862"/>
      <c r="AL862"/>
      <c r="AM862"/>
      <c r="AN862"/>
      <c r="AO862"/>
      <c r="AP862"/>
      <c r="AQ862"/>
      <c r="AR862"/>
    </row>
    <row r="863" spans="10:44" ht="15.75" customHeight="1">
      <c r="J863"/>
      <c r="K863"/>
      <c r="L863"/>
      <c r="M863"/>
      <c r="Q863"/>
      <c r="R863"/>
      <c r="S863"/>
      <c r="AL863"/>
      <c r="AM863"/>
      <c r="AN863"/>
      <c r="AO863"/>
      <c r="AP863"/>
      <c r="AQ863"/>
      <c r="AR863"/>
    </row>
    <row r="864" spans="10:44" ht="15.75" customHeight="1">
      <c r="J864"/>
      <c r="K864"/>
      <c r="L864"/>
      <c r="M864"/>
      <c r="Q864"/>
      <c r="R864"/>
      <c r="S864"/>
      <c r="AL864"/>
      <c r="AM864"/>
      <c r="AN864"/>
      <c r="AO864"/>
      <c r="AP864"/>
      <c r="AQ864"/>
      <c r="AR864"/>
    </row>
    <row r="865" spans="10:44" ht="15.75" customHeight="1">
      <c r="J865"/>
      <c r="K865"/>
      <c r="L865"/>
      <c r="M865"/>
      <c r="Q865"/>
      <c r="R865"/>
      <c r="S865"/>
      <c r="AL865"/>
      <c r="AM865"/>
      <c r="AN865"/>
      <c r="AO865"/>
      <c r="AP865"/>
      <c r="AQ865"/>
      <c r="AR865"/>
    </row>
    <row r="866" spans="10:44" ht="15.75" customHeight="1">
      <c r="J866"/>
      <c r="K866"/>
      <c r="L866"/>
      <c r="M866"/>
      <c r="Q866"/>
      <c r="R866"/>
      <c r="S866"/>
      <c r="AL866"/>
      <c r="AM866"/>
      <c r="AN866"/>
      <c r="AO866"/>
      <c r="AP866"/>
      <c r="AQ866"/>
      <c r="AR866"/>
    </row>
    <row r="867" spans="10:44" ht="15.75" customHeight="1">
      <c r="J867"/>
      <c r="K867"/>
      <c r="L867"/>
      <c r="M867"/>
      <c r="Q867"/>
      <c r="R867"/>
      <c r="S867"/>
      <c r="AL867"/>
      <c r="AM867"/>
      <c r="AN867"/>
      <c r="AO867"/>
      <c r="AP867"/>
      <c r="AQ867"/>
      <c r="AR867"/>
    </row>
    <row r="868" spans="10:44" ht="15.75" customHeight="1">
      <c r="J868"/>
      <c r="K868"/>
      <c r="L868"/>
      <c r="M868"/>
      <c r="Q868"/>
      <c r="R868"/>
      <c r="S868"/>
      <c r="AL868"/>
      <c r="AM868"/>
      <c r="AN868"/>
      <c r="AO868"/>
      <c r="AP868"/>
      <c r="AQ868"/>
      <c r="AR868"/>
    </row>
    <row r="869" spans="10:44" ht="15.75" customHeight="1">
      <c r="J869"/>
      <c r="K869"/>
      <c r="L869"/>
      <c r="M869"/>
      <c r="Q869"/>
      <c r="R869"/>
      <c r="S869"/>
      <c r="AL869"/>
      <c r="AM869"/>
      <c r="AN869"/>
      <c r="AO869"/>
      <c r="AP869"/>
      <c r="AQ869"/>
      <c r="AR869"/>
    </row>
    <row r="870" spans="10:44" ht="15.75" customHeight="1">
      <c r="J870"/>
      <c r="K870"/>
      <c r="L870"/>
      <c r="M870"/>
      <c r="Q870"/>
      <c r="R870"/>
      <c r="S870"/>
      <c r="AL870"/>
      <c r="AM870"/>
      <c r="AN870"/>
      <c r="AO870"/>
      <c r="AP870"/>
      <c r="AQ870"/>
      <c r="AR870"/>
    </row>
    <row r="871" spans="10:44" ht="15.75" customHeight="1">
      <c r="J871"/>
      <c r="K871"/>
      <c r="L871"/>
      <c r="M871"/>
      <c r="Q871"/>
      <c r="R871"/>
      <c r="S871"/>
      <c r="AL871"/>
      <c r="AM871"/>
      <c r="AN871"/>
      <c r="AO871"/>
      <c r="AP871"/>
      <c r="AQ871"/>
      <c r="AR871"/>
    </row>
    <row r="872" spans="10:44" ht="15.75" customHeight="1">
      <c r="J872"/>
      <c r="K872"/>
      <c r="L872"/>
      <c r="M872"/>
      <c r="Q872"/>
      <c r="R872"/>
      <c r="S872"/>
      <c r="AL872"/>
      <c r="AM872"/>
      <c r="AN872"/>
      <c r="AO872"/>
      <c r="AP872"/>
      <c r="AQ872"/>
      <c r="AR872"/>
    </row>
    <row r="873" spans="10:44" ht="15.75" customHeight="1">
      <c r="J873"/>
      <c r="K873"/>
      <c r="L873"/>
      <c r="M873"/>
      <c r="Q873"/>
      <c r="R873"/>
      <c r="S873"/>
      <c r="AL873"/>
      <c r="AM873"/>
      <c r="AN873"/>
      <c r="AO873"/>
      <c r="AP873"/>
      <c r="AQ873"/>
      <c r="AR873"/>
    </row>
    <row r="874" spans="10:44" ht="15.75" customHeight="1">
      <c r="J874"/>
      <c r="K874"/>
      <c r="L874"/>
      <c r="M874"/>
      <c r="Q874"/>
      <c r="R874"/>
      <c r="S874"/>
      <c r="AL874"/>
      <c r="AM874"/>
      <c r="AN874"/>
      <c r="AO874"/>
      <c r="AP874"/>
      <c r="AQ874"/>
      <c r="AR874"/>
    </row>
    <row r="875" spans="10:44" ht="15.75" customHeight="1">
      <c r="J875"/>
      <c r="K875"/>
      <c r="L875"/>
      <c r="M875"/>
      <c r="Q875"/>
      <c r="R875"/>
      <c r="S875"/>
      <c r="AL875"/>
      <c r="AM875"/>
      <c r="AN875"/>
      <c r="AO875"/>
      <c r="AP875"/>
      <c r="AQ875"/>
      <c r="AR875"/>
    </row>
    <row r="876" spans="10:44" ht="15.75" customHeight="1">
      <c r="J876"/>
      <c r="K876"/>
      <c r="L876"/>
      <c r="M876"/>
      <c r="Q876"/>
      <c r="R876"/>
      <c r="S876"/>
      <c r="AL876"/>
      <c r="AM876"/>
      <c r="AN876"/>
      <c r="AO876"/>
      <c r="AP876"/>
      <c r="AQ876"/>
      <c r="AR876"/>
    </row>
    <row r="877" spans="10:44" ht="15.75" customHeight="1">
      <c r="J877"/>
      <c r="K877"/>
      <c r="L877"/>
      <c r="M877"/>
      <c r="Q877"/>
      <c r="R877"/>
      <c r="S877"/>
      <c r="AL877"/>
      <c r="AM877"/>
      <c r="AN877"/>
      <c r="AO877"/>
      <c r="AP877"/>
      <c r="AQ877"/>
      <c r="AR877"/>
    </row>
    <row r="878" spans="10:44" ht="15.75" customHeight="1">
      <c r="J878"/>
      <c r="K878"/>
      <c r="L878"/>
      <c r="M878"/>
      <c r="Q878"/>
      <c r="R878"/>
      <c r="S878"/>
      <c r="AL878"/>
      <c r="AM878"/>
      <c r="AN878"/>
      <c r="AO878"/>
      <c r="AP878"/>
      <c r="AQ878"/>
      <c r="AR878"/>
    </row>
    <row r="879" spans="10:44" ht="15.75" customHeight="1">
      <c r="J879"/>
      <c r="K879"/>
      <c r="L879"/>
      <c r="M879"/>
      <c r="Q879"/>
      <c r="R879"/>
      <c r="S879"/>
      <c r="AL879"/>
      <c r="AM879"/>
      <c r="AN879"/>
      <c r="AO879"/>
      <c r="AP879"/>
      <c r="AQ879"/>
      <c r="AR879"/>
    </row>
    <row r="880" spans="10:44" ht="15.75" customHeight="1">
      <c r="J880"/>
      <c r="K880"/>
      <c r="L880"/>
      <c r="M880"/>
      <c r="Q880"/>
      <c r="R880"/>
      <c r="S880"/>
      <c r="AL880"/>
      <c r="AM880"/>
      <c r="AN880"/>
      <c r="AO880"/>
      <c r="AP880"/>
      <c r="AQ880"/>
      <c r="AR880"/>
    </row>
    <row r="881" spans="10:44" ht="15.75" customHeight="1">
      <c r="J881"/>
      <c r="K881"/>
      <c r="L881"/>
      <c r="M881"/>
      <c r="Q881"/>
      <c r="R881"/>
      <c r="S881"/>
      <c r="AL881"/>
      <c r="AM881"/>
      <c r="AN881"/>
      <c r="AO881"/>
      <c r="AP881"/>
      <c r="AQ881"/>
      <c r="AR881"/>
    </row>
    <row r="882" spans="10:44" ht="15.75" customHeight="1">
      <c r="J882"/>
      <c r="K882"/>
      <c r="L882"/>
      <c r="M882"/>
      <c r="Q882"/>
      <c r="R882"/>
      <c r="S882"/>
      <c r="AL882"/>
      <c r="AM882"/>
      <c r="AN882"/>
      <c r="AO882"/>
      <c r="AP882"/>
      <c r="AQ882"/>
      <c r="AR882"/>
    </row>
    <row r="883" spans="10:44" ht="15.75" customHeight="1">
      <c r="J883"/>
      <c r="K883"/>
      <c r="L883"/>
      <c r="M883"/>
      <c r="Q883"/>
      <c r="R883"/>
      <c r="S883"/>
      <c r="AL883"/>
      <c r="AM883"/>
      <c r="AN883"/>
      <c r="AO883"/>
      <c r="AP883"/>
      <c r="AQ883"/>
      <c r="AR883"/>
    </row>
    <row r="884" spans="10:44" ht="15.75" customHeight="1">
      <c r="J884"/>
      <c r="K884"/>
      <c r="L884"/>
      <c r="M884"/>
      <c r="Q884"/>
      <c r="R884"/>
      <c r="S884"/>
      <c r="AL884"/>
      <c r="AM884"/>
      <c r="AN884"/>
      <c r="AO884"/>
      <c r="AP884"/>
      <c r="AQ884"/>
      <c r="AR884"/>
    </row>
    <row r="885" spans="10:44" ht="15.75" customHeight="1">
      <c r="J885"/>
      <c r="K885"/>
      <c r="L885"/>
      <c r="M885"/>
      <c r="Q885"/>
      <c r="R885"/>
      <c r="S885"/>
      <c r="AL885"/>
      <c r="AM885"/>
      <c r="AN885"/>
      <c r="AO885"/>
      <c r="AP885"/>
      <c r="AQ885"/>
      <c r="AR885"/>
    </row>
    <row r="886" spans="10:44" ht="15.75" customHeight="1">
      <c r="J886"/>
      <c r="K886"/>
      <c r="L886"/>
      <c r="M886"/>
      <c r="Q886"/>
      <c r="R886"/>
      <c r="S886"/>
      <c r="AL886"/>
      <c r="AM886"/>
      <c r="AN886"/>
      <c r="AO886"/>
      <c r="AP886"/>
      <c r="AQ886"/>
      <c r="AR886"/>
    </row>
    <row r="887" spans="10:44" ht="15.75" customHeight="1">
      <c r="J887"/>
      <c r="K887"/>
      <c r="L887"/>
      <c r="M887"/>
      <c r="Q887"/>
      <c r="R887"/>
      <c r="S887"/>
      <c r="AL887"/>
      <c r="AM887"/>
      <c r="AN887"/>
      <c r="AO887"/>
      <c r="AP887"/>
      <c r="AQ887"/>
      <c r="AR887"/>
    </row>
    <row r="888" spans="10:44" ht="15.75" customHeight="1">
      <c r="J888"/>
      <c r="K888"/>
      <c r="L888"/>
      <c r="M888"/>
      <c r="Q888"/>
      <c r="R888"/>
      <c r="S888"/>
      <c r="AL888"/>
      <c r="AM888"/>
      <c r="AN888"/>
      <c r="AO888"/>
      <c r="AP888"/>
      <c r="AQ888"/>
      <c r="AR888"/>
    </row>
    <row r="889" spans="10:44" ht="15.75" customHeight="1">
      <c r="J889"/>
      <c r="K889"/>
      <c r="L889"/>
      <c r="M889"/>
      <c r="Q889"/>
      <c r="R889"/>
      <c r="S889"/>
      <c r="AL889"/>
      <c r="AM889"/>
      <c r="AN889"/>
      <c r="AO889"/>
      <c r="AP889"/>
      <c r="AQ889"/>
      <c r="AR889"/>
    </row>
    <row r="890" spans="10:44" ht="15.75" customHeight="1">
      <c r="J890"/>
      <c r="K890"/>
      <c r="L890"/>
      <c r="M890"/>
      <c r="Q890"/>
      <c r="R890"/>
      <c r="S890"/>
      <c r="AL890"/>
      <c r="AM890"/>
      <c r="AN890"/>
      <c r="AO890"/>
      <c r="AP890"/>
      <c r="AQ890"/>
      <c r="AR890"/>
    </row>
    <row r="891" spans="10:44" ht="15.75" customHeight="1">
      <c r="J891"/>
      <c r="K891"/>
      <c r="L891"/>
      <c r="M891"/>
      <c r="Q891"/>
      <c r="R891"/>
      <c r="S891"/>
      <c r="AL891"/>
      <c r="AM891"/>
      <c r="AN891"/>
      <c r="AO891"/>
      <c r="AP891"/>
      <c r="AQ891"/>
      <c r="AR891"/>
    </row>
    <row r="892" spans="10:44" ht="15.75" customHeight="1">
      <c r="J892"/>
      <c r="K892"/>
      <c r="L892"/>
      <c r="M892"/>
      <c r="Q892"/>
      <c r="R892"/>
      <c r="S892"/>
      <c r="AL892"/>
      <c r="AM892"/>
      <c r="AN892"/>
      <c r="AO892"/>
      <c r="AP892"/>
      <c r="AQ892"/>
      <c r="AR892"/>
    </row>
    <row r="893" spans="10:44" ht="15.75" customHeight="1">
      <c r="J893"/>
      <c r="K893"/>
      <c r="L893"/>
      <c r="M893"/>
      <c r="Q893"/>
      <c r="R893"/>
      <c r="S893"/>
      <c r="AL893"/>
      <c r="AM893"/>
      <c r="AN893"/>
      <c r="AO893"/>
      <c r="AP893"/>
      <c r="AQ893"/>
      <c r="AR893"/>
    </row>
    <row r="894" spans="10:44" ht="15.75" customHeight="1">
      <c r="J894"/>
      <c r="K894"/>
      <c r="L894"/>
      <c r="M894"/>
      <c r="Q894"/>
      <c r="R894"/>
      <c r="S894"/>
      <c r="AL894"/>
      <c r="AM894"/>
      <c r="AN894"/>
      <c r="AO894"/>
      <c r="AP894"/>
      <c r="AQ894"/>
      <c r="AR894"/>
    </row>
    <row r="895" spans="10:44" ht="15.75" customHeight="1">
      <c r="J895"/>
      <c r="K895"/>
      <c r="L895"/>
      <c r="M895"/>
      <c r="Q895"/>
      <c r="R895"/>
      <c r="S895"/>
      <c r="AL895"/>
      <c r="AM895"/>
      <c r="AN895"/>
      <c r="AO895"/>
      <c r="AP895"/>
      <c r="AQ895"/>
      <c r="AR895"/>
    </row>
    <row r="896" spans="10:44" ht="15.75" customHeight="1">
      <c r="J896"/>
      <c r="K896"/>
      <c r="L896"/>
      <c r="M896"/>
      <c r="Q896"/>
      <c r="R896"/>
      <c r="S896"/>
      <c r="AL896"/>
      <c r="AM896"/>
      <c r="AN896"/>
      <c r="AO896"/>
      <c r="AP896"/>
      <c r="AQ896"/>
      <c r="AR896"/>
    </row>
    <row r="897" spans="10:44" ht="15.75" customHeight="1">
      <c r="J897"/>
      <c r="K897"/>
      <c r="L897"/>
      <c r="M897"/>
      <c r="Q897"/>
      <c r="R897"/>
      <c r="S897"/>
      <c r="AL897"/>
      <c r="AM897"/>
      <c r="AN897"/>
      <c r="AO897"/>
      <c r="AP897"/>
      <c r="AQ897"/>
      <c r="AR897"/>
    </row>
    <row r="898" spans="10:44" ht="15.75" customHeight="1">
      <c r="J898"/>
      <c r="K898"/>
      <c r="L898"/>
      <c r="M898"/>
      <c r="Q898"/>
      <c r="R898"/>
      <c r="S898"/>
      <c r="AL898"/>
      <c r="AM898"/>
      <c r="AN898"/>
      <c r="AO898"/>
      <c r="AP898"/>
      <c r="AQ898"/>
      <c r="AR898"/>
    </row>
    <row r="899" spans="10:44" ht="15.75" customHeight="1">
      <c r="J899"/>
      <c r="K899"/>
      <c r="L899"/>
      <c r="M899"/>
      <c r="Q899"/>
      <c r="R899"/>
      <c r="S899"/>
      <c r="AL899"/>
      <c r="AM899"/>
      <c r="AN899"/>
      <c r="AO899"/>
      <c r="AP899"/>
      <c r="AQ899"/>
      <c r="AR899"/>
    </row>
    <row r="900" spans="10:44" ht="15.75" customHeight="1">
      <c r="J900"/>
      <c r="K900"/>
      <c r="L900"/>
      <c r="M900"/>
      <c r="Q900"/>
      <c r="R900"/>
      <c r="S900"/>
      <c r="AL900"/>
      <c r="AM900"/>
      <c r="AN900"/>
      <c r="AO900"/>
      <c r="AP900"/>
      <c r="AQ900"/>
      <c r="AR900"/>
    </row>
    <row r="901" spans="10:44" ht="15.75" customHeight="1">
      <c r="J901"/>
      <c r="K901"/>
      <c r="L901"/>
      <c r="M901"/>
      <c r="Q901"/>
      <c r="R901"/>
      <c r="S901"/>
      <c r="AL901"/>
      <c r="AM901"/>
      <c r="AN901"/>
      <c r="AO901"/>
      <c r="AP901"/>
      <c r="AQ901"/>
      <c r="AR901"/>
    </row>
    <row r="902" spans="10:44" ht="15.75" customHeight="1">
      <c r="J902"/>
      <c r="K902"/>
      <c r="L902"/>
      <c r="M902"/>
      <c r="Q902"/>
      <c r="R902"/>
      <c r="S902"/>
      <c r="AL902"/>
      <c r="AM902"/>
      <c r="AN902"/>
      <c r="AO902"/>
      <c r="AP902"/>
      <c r="AQ902"/>
      <c r="AR902"/>
    </row>
    <row r="903" spans="10:44" ht="15.75" customHeight="1">
      <c r="J903"/>
      <c r="K903"/>
      <c r="L903"/>
      <c r="M903"/>
      <c r="Q903"/>
      <c r="R903"/>
      <c r="S903"/>
      <c r="AL903"/>
      <c r="AM903"/>
      <c r="AN903"/>
      <c r="AO903"/>
      <c r="AP903"/>
      <c r="AQ903"/>
      <c r="AR903"/>
    </row>
    <row r="904" spans="10:44" ht="15.75" customHeight="1">
      <c r="J904"/>
      <c r="K904"/>
      <c r="L904"/>
      <c r="M904"/>
      <c r="Q904"/>
      <c r="R904"/>
      <c r="S904"/>
      <c r="AL904"/>
      <c r="AM904"/>
      <c r="AN904"/>
      <c r="AO904"/>
      <c r="AP904"/>
      <c r="AQ904"/>
      <c r="AR904"/>
    </row>
    <row r="905" spans="10:44" ht="15.75" customHeight="1">
      <c r="J905"/>
      <c r="K905"/>
      <c r="L905"/>
      <c r="M905"/>
      <c r="Q905"/>
      <c r="R905"/>
      <c r="S905"/>
      <c r="AL905"/>
      <c r="AM905"/>
      <c r="AN905"/>
      <c r="AO905"/>
      <c r="AP905"/>
      <c r="AQ905"/>
      <c r="AR905"/>
    </row>
    <row r="906" spans="10:44" ht="15.75" customHeight="1">
      <c r="J906"/>
      <c r="K906"/>
      <c r="L906"/>
      <c r="M906"/>
      <c r="Q906"/>
      <c r="R906"/>
      <c r="S906"/>
      <c r="AL906"/>
      <c r="AM906"/>
      <c r="AN906"/>
      <c r="AO906"/>
      <c r="AP906"/>
      <c r="AQ906"/>
      <c r="AR906"/>
    </row>
    <row r="907" spans="10:44" ht="15.75" customHeight="1">
      <c r="J907"/>
      <c r="K907"/>
      <c r="L907"/>
      <c r="M907"/>
      <c r="Q907"/>
      <c r="R907"/>
      <c r="S907"/>
      <c r="AL907"/>
      <c r="AM907"/>
      <c r="AN907"/>
      <c r="AO907"/>
      <c r="AP907"/>
      <c r="AQ907"/>
      <c r="AR907"/>
    </row>
    <row r="908" spans="10:44" ht="15.75" customHeight="1">
      <c r="J908"/>
      <c r="K908"/>
      <c r="L908"/>
      <c r="M908"/>
      <c r="Q908"/>
      <c r="R908"/>
      <c r="S908"/>
      <c r="AL908"/>
      <c r="AM908"/>
      <c r="AN908"/>
      <c r="AO908"/>
      <c r="AP908"/>
      <c r="AQ908"/>
      <c r="AR908"/>
    </row>
    <row r="909" spans="10:44" ht="15.75" customHeight="1">
      <c r="J909"/>
      <c r="K909"/>
      <c r="L909"/>
      <c r="M909"/>
      <c r="Q909"/>
      <c r="R909"/>
      <c r="S909"/>
      <c r="AL909"/>
      <c r="AM909"/>
      <c r="AN909"/>
      <c r="AO909"/>
      <c r="AP909"/>
      <c r="AQ909"/>
      <c r="AR909"/>
    </row>
    <row r="910" spans="10:44" ht="15.75" customHeight="1">
      <c r="J910"/>
      <c r="K910"/>
      <c r="L910"/>
      <c r="M910"/>
      <c r="Q910"/>
      <c r="R910"/>
      <c r="S910"/>
      <c r="AL910"/>
      <c r="AM910"/>
      <c r="AN910"/>
      <c r="AO910"/>
      <c r="AP910"/>
      <c r="AQ910"/>
      <c r="AR910"/>
    </row>
    <row r="911" spans="10:44" ht="15.75" customHeight="1">
      <c r="J911"/>
      <c r="K911"/>
      <c r="L911"/>
      <c r="M911"/>
      <c r="Q911"/>
      <c r="R911"/>
      <c r="S911"/>
      <c r="AL911"/>
      <c r="AM911"/>
      <c r="AN911"/>
      <c r="AO911"/>
      <c r="AP911"/>
      <c r="AQ911"/>
      <c r="AR911"/>
    </row>
    <row r="912" spans="10:44" ht="15.75" customHeight="1">
      <c r="J912"/>
      <c r="K912"/>
      <c r="L912"/>
      <c r="M912"/>
      <c r="Q912"/>
      <c r="R912"/>
      <c r="S912"/>
      <c r="AL912"/>
      <c r="AM912"/>
      <c r="AN912"/>
      <c r="AO912"/>
      <c r="AP912"/>
      <c r="AQ912"/>
      <c r="AR912"/>
    </row>
    <row r="913" spans="10:44" ht="15.75" customHeight="1">
      <c r="J913"/>
      <c r="K913"/>
      <c r="L913"/>
      <c r="M913"/>
      <c r="Q913"/>
      <c r="R913"/>
      <c r="S913"/>
      <c r="AL913"/>
      <c r="AM913"/>
      <c r="AN913"/>
      <c r="AO913"/>
      <c r="AP913"/>
      <c r="AQ913"/>
      <c r="AR913"/>
    </row>
    <row r="914" spans="10:44" ht="15.75" customHeight="1">
      <c r="J914"/>
      <c r="K914"/>
      <c r="L914"/>
      <c r="M914"/>
      <c r="Q914"/>
      <c r="R914"/>
      <c r="S914"/>
      <c r="AL914"/>
      <c r="AM914"/>
      <c r="AN914"/>
      <c r="AO914"/>
      <c r="AP914"/>
      <c r="AQ914"/>
      <c r="AR914"/>
    </row>
    <row r="915" spans="10:44" ht="15.75" customHeight="1">
      <c r="J915"/>
      <c r="K915"/>
      <c r="L915"/>
      <c r="M915"/>
      <c r="Q915"/>
      <c r="R915"/>
      <c r="S915"/>
      <c r="AL915"/>
      <c r="AM915"/>
      <c r="AN915"/>
      <c r="AO915"/>
      <c r="AP915"/>
      <c r="AQ915"/>
      <c r="AR915"/>
    </row>
    <row r="916" spans="10:44" ht="15.75" customHeight="1">
      <c r="J916"/>
      <c r="K916"/>
      <c r="L916"/>
      <c r="M916"/>
      <c r="Q916"/>
      <c r="R916"/>
      <c r="S916"/>
      <c r="AL916"/>
      <c r="AM916"/>
      <c r="AN916"/>
      <c r="AO916"/>
      <c r="AP916"/>
      <c r="AQ916"/>
      <c r="AR916"/>
    </row>
    <row r="917" spans="10:44" ht="15.75" customHeight="1">
      <c r="J917"/>
      <c r="K917"/>
      <c r="L917"/>
      <c r="M917"/>
      <c r="Q917"/>
      <c r="R917"/>
      <c r="S917"/>
      <c r="AL917"/>
      <c r="AM917"/>
      <c r="AN917"/>
      <c r="AO917"/>
      <c r="AP917"/>
      <c r="AQ917"/>
      <c r="AR917"/>
    </row>
    <row r="918" spans="10:44" ht="15.75" customHeight="1">
      <c r="J918"/>
      <c r="K918"/>
      <c r="L918"/>
      <c r="M918"/>
      <c r="Q918"/>
      <c r="R918"/>
      <c r="S918"/>
      <c r="AL918"/>
      <c r="AM918"/>
      <c r="AN918"/>
      <c r="AO918"/>
      <c r="AP918"/>
      <c r="AQ918"/>
      <c r="AR918"/>
    </row>
    <row r="919" spans="10:44" ht="15.75" customHeight="1">
      <c r="J919"/>
      <c r="K919"/>
      <c r="L919"/>
      <c r="M919"/>
      <c r="Q919"/>
      <c r="R919"/>
      <c r="S919"/>
      <c r="AL919"/>
      <c r="AM919"/>
      <c r="AN919"/>
      <c r="AO919"/>
      <c r="AP919"/>
      <c r="AQ919"/>
      <c r="AR919"/>
    </row>
    <row r="920" spans="10:44" ht="15.75" customHeight="1">
      <c r="J920"/>
      <c r="K920"/>
      <c r="L920"/>
      <c r="M920"/>
      <c r="Q920"/>
      <c r="R920"/>
      <c r="S920"/>
      <c r="AL920"/>
      <c r="AM920"/>
      <c r="AN920"/>
      <c r="AO920"/>
      <c r="AP920"/>
      <c r="AQ920"/>
      <c r="AR920"/>
    </row>
    <row r="921" spans="10:44" ht="15.75" customHeight="1">
      <c r="J921"/>
      <c r="K921"/>
      <c r="L921"/>
      <c r="M921"/>
      <c r="Q921"/>
      <c r="R921"/>
      <c r="S921"/>
      <c r="AL921"/>
      <c r="AM921"/>
      <c r="AN921"/>
      <c r="AO921"/>
      <c r="AP921"/>
      <c r="AQ921"/>
      <c r="AR921"/>
    </row>
    <row r="922" spans="10:44" ht="15.75" customHeight="1">
      <c r="J922"/>
      <c r="K922"/>
      <c r="L922"/>
      <c r="M922"/>
      <c r="Q922"/>
      <c r="R922"/>
      <c r="S922"/>
      <c r="AL922"/>
      <c r="AM922"/>
      <c r="AN922"/>
      <c r="AO922"/>
      <c r="AP922"/>
      <c r="AQ922"/>
      <c r="AR922"/>
    </row>
    <row r="923" spans="10:44" ht="15.75" customHeight="1">
      <c r="J923"/>
      <c r="K923"/>
      <c r="L923"/>
      <c r="M923"/>
      <c r="Q923"/>
      <c r="R923"/>
      <c r="S923"/>
      <c r="AL923"/>
      <c r="AM923"/>
      <c r="AN923"/>
      <c r="AO923"/>
      <c r="AP923"/>
      <c r="AQ923"/>
      <c r="AR923"/>
    </row>
    <row r="924" spans="10:44" ht="15.75" customHeight="1">
      <c r="J924"/>
      <c r="K924"/>
      <c r="L924"/>
      <c r="M924"/>
      <c r="Q924"/>
      <c r="R924"/>
      <c r="S924"/>
      <c r="AL924"/>
      <c r="AM924"/>
      <c r="AN924"/>
      <c r="AO924"/>
      <c r="AP924"/>
      <c r="AQ924"/>
      <c r="AR924"/>
    </row>
    <row r="925" spans="10:44" ht="15.75" customHeight="1">
      <c r="J925"/>
      <c r="K925"/>
      <c r="L925"/>
      <c r="M925"/>
      <c r="Q925"/>
      <c r="R925"/>
      <c r="S925"/>
      <c r="AL925"/>
      <c r="AM925"/>
      <c r="AN925"/>
      <c r="AO925"/>
      <c r="AP925"/>
      <c r="AQ925"/>
      <c r="AR925"/>
    </row>
    <row r="926" spans="10:44" ht="15.75" customHeight="1">
      <c r="J926"/>
      <c r="K926"/>
      <c r="L926"/>
      <c r="M926"/>
      <c r="Q926"/>
      <c r="R926"/>
      <c r="S926"/>
      <c r="AL926"/>
      <c r="AM926"/>
      <c r="AN926"/>
      <c r="AO926"/>
      <c r="AP926"/>
      <c r="AQ926"/>
      <c r="AR926"/>
    </row>
    <row r="927" spans="10:44" ht="15.75" customHeight="1">
      <c r="J927"/>
      <c r="K927"/>
      <c r="L927"/>
      <c r="M927"/>
      <c r="Q927"/>
      <c r="R927"/>
      <c r="S927"/>
      <c r="AL927"/>
      <c r="AM927"/>
      <c r="AN927"/>
      <c r="AO927"/>
      <c r="AP927"/>
      <c r="AQ927"/>
      <c r="AR927"/>
    </row>
    <row r="928" spans="10:44" ht="15.75" customHeight="1">
      <c r="J928"/>
      <c r="K928"/>
      <c r="L928"/>
      <c r="M928"/>
      <c r="Q928"/>
      <c r="R928"/>
      <c r="S928"/>
      <c r="AL928"/>
      <c r="AM928"/>
      <c r="AN928"/>
      <c r="AO928"/>
      <c r="AP928"/>
      <c r="AQ928"/>
      <c r="AR928"/>
    </row>
    <row r="929" spans="10:44" ht="15.75" customHeight="1">
      <c r="J929"/>
      <c r="K929"/>
      <c r="L929"/>
      <c r="M929"/>
      <c r="Q929"/>
      <c r="R929"/>
      <c r="S929"/>
      <c r="AL929"/>
      <c r="AM929"/>
      <c r="AN929"/>
      <c r="AO929"/>
      <c r="AP929"/>
      <c r="AQ929"/>
      <c r="AR929"/>
    </row>
    <row r="930" spans="10:44" ht="15.75" customHeight="1">
      <c r="J930"/>
      <c r="K930"/>
      <c r="L930"/>
      <c r="M930"/>
      <c r="Q930"/>
      <c r="R930"/>
      <c r="S930"/>
      <c r="AL930"/>
      <c r="AM930"/>
      <c r="AN930"/>
      <c r="AO930"/>
      <c r="AP930"/>
      <c r="AQ930"/>
      <c r="AR930"/>
    </row>
    <row r="931" spans="10:44" ht="15.75" customHeight="1">
      <c r="J931"/>
      <c r="K931"/>
      <c r="L931"/>
      <c r="M931"/>
      <c r="Q931"/>
      <c r="R931"/>
      <c r="S931"/>
      <c r="AL931"/>
      <c r="AM931"/>
      <c r="AN931"/>
      <c r="AO931"/>
      <c r="AP931"/>
      <c r="AQ931"/>
      <c r="AR931"/>
    </row>
    <row r="932" spans="10:44" ht="15.75" customHeight="1">
      <c r="J932"/>
      <c r="K932"/>
      <c r="L932"/>
      <c r="M932"/>
      <c r="Q932"/>
      <c r="R932"/>
      <c r="S932"/>
      <c r="AL932"/>
      <c r="AM932"/>
      <c r="AN932"/>
      <c r="AO932"/>
      <c r="AP932"/>
      <c r="AQ932"/>
      <c r="AR932"/>
    </row>
    <row r="933" spans="10:44" ht="15.75" customHeight="1">
      <c r="J933"/>
      <c r="K933"/>
      <c r="L933"/>
      <c r="M933"/>
      <c r="Q933"/>
      <c r="R933"/>
      <c r="S933"/>
      <c r="AL933"/>
      <c r="AM933"/>
      <c r="AN933"/>
      <c r="AO933"/>
      <c r="AP933"/>
      <c r="AQ933"/>
      <c r="AR933"/>
    </row>
    <row r="934" spans="10:44" ht="15.75" customHeight="1">
      <c r="J934"/>
      <c r="K934"/>
      <c r="L934"/>
      <c r="M934"/>
      <c r="Q934"/>
      <c r="R934"/>
      <c r="S934"/>
      <c r="AL934"/>
      <c r="AM934"/>
      <c r="AN934"/>
      <c r="AO934"/>
      <c r="AP934"/>
      <c r="AQ934"/>
      <c r="AR934"/>
    </row>
    <row r="935" spans="10:44" ht="15.75" customHeight="1">
      <c r="J935"/>
      <c r="K935"/>
      <c r="L935"/>
      <c r="M935"/>
      <c r="Q935"/>
      <c r="R935"/>
      <c r="S935"/>
      <c r="AL935"/>
      <c r="AM935"/>
      <c r="AN935"/>
      <c r="AO935"/>
      <c r="AP935"/>
      <c r="AQ935"/>
      <c r="AR935"/>
    </row>
    <row r="936" spans="10:44" ht="15.75" customHeight="1">
      <c r="J936"/>
      <c r="K936"/>
      <c r="L936"/>
      <c r="M936"/>
      <c r="Q936"/>
      <c r="R936"/>
      <c r="S936"/>
      <c r="AL936"/>
      <c r="AM936"/>
      <c r="AN936"/>
      <c r="AO936"/>
      <c r="AP936"/>
      <c r="AQ936"/>
      <c r="AR936"/>
    </row>
    <row r="937" spans="10:44" ht="15.75" customHeight="1">
      <c r="J937"/>
      <c r="K937"/>
      <c r="L937"/>
      <c r="M937"/>
      <c r="Q937"/>
      <c r="R937"/>
      <c r="S937"/>
      <c r="AL937"/>
      <c r="AM937"/>
      <c r="AN937"/>
      <c r="AO937"/>
      <c r="AP937"/>
      <c r="AQ937"/>
      <c r="AR937"/>
    </row>
    <row r="938" spans="10:44" ht="15.75" customHeight="1">
      <c r="J938"/>
      <c r="K938"/>
      <c r="L938"/>
      <c r="M938"/>
      <c r="Q938"/>
      <c r="R938"/>
      <c r="S938"/>
      <c r="AL938"/>
      <c r="AM938"/>
      <c r="AN938"/>
      <c r="AO938"/>
      <c r="AP938"/>
      <c r="AQ938"/>
      <c r="AR938"/>
    </row>
    <row r="939" spans="10:44" ht="15.75" customHeight="1">
      <c r="J939"/>
      <c r="K939"/>
      <c r="L939"/>
      <c r="M939"/>
      <c r="Q939"/>
      <c r="R939"/>
      <c r="S939"/>
      <c r="AL939"/>
      <c r="AM939"/>
      <c r="AN939"/>
      <c r="AO939"/>
      <c r="AP939"/>
      <c r="AQ939"/>
      <c r="AR939"/>
    </row>
    <row r="940" spans="10:44" ht="15.75" customHeight="1">
      <c r="J940"/>
      <c r="K940"/>
      <c r="L940"/>
      <c r="M940"/>
      <c r="Q940"/>
      <c r="R940"/>
      <c r="S940"/>
      <c r="AL940"/>
      <c r="AM940"/>
      <c r="AN940"/>
      <c r="AO940"/>
      <c r="AP940"/>
      <c r="AQ940"/>
      <c r="AR940"/>
    </row>
    <row r="941" spans="10:44" ht="15.75" customHeight="1">
      <c r="J941"/>
      <c r="K941"/>
      <c r="L941"/>
      <c r="M941"/>
      <c r="Q941"/>
      <c r="R941"/>
      <c r="S941"/>
      <c r="AL941"/>
      <c r="AM941"/>
      <c r="AN941"/>
      <c r="AO941"/>
      <c r="AP941"/>
      <c r="AQ941"/>
      <c r="AR941"/>
    </row>
    <row r="942" spans="10:44" ht="15.75" customHeight="1">
      <c r="J942"/>
      <c r="K942"/>
      <c r="L942"/>
      <c r="M942"/>
      <c r="Q942"/>
      <c r="R942"/>
      <c r="S942"/>
      <c r="AL942"/>
      <c r="AM942"/>
      <c r="AN942"/>
      <c r="AO942"/>
      <c r="AP942"/>
      <c r="AQ942"/>
      <c r="AR942"/>
    </row>
    <row r="943" spans="10:44" ht="15.75" customHeight="1">
      <c r="J943"/>
      <c r="K943"/>
      <c r="L943"/>
      <c r="M943"/>
      <c r="Q943"/>
      <c r="R943"/>
      <c r="S943"/>
      <c r="AL943"/>
      <c r="AM943"/>
      <c r="AN943"/>
      <c r="AO943"/>
      <c r="AP943"/>
      <c r="AQ943"/>
      <c r="AR943"/>
    </row>
    <row r="944" spans="10:44" ht="15.75" customHeight="1">
      <c r="J944"/>
      <c r="K944"/>
      <c r="L944"/>
      <c r="M944"/>
      <c r="Q944"/>
      <c r="R944"/>
      <c r="S944"/>
      <c r="AL944"/>
      <c r="AM944"/>
      <c r="AN944"/>
      <c r="AO944"/>
      <c r="AP944"/>
      <c r="AQ944"/>
      <c r="AR944"/>
    </row>
    <row r="945" spans="10:44" ht="15.75" customHeight="1">
      <c r="J945"/>
      <c r="K945"/>
      <c r="L945"/>
      <c r="M945"/>
      <c r="Q945"/>
      <c r="R945"/>
      <c r="S945"/>
      <c r="AL945"/>
      <c r="AM945"/>
      <c r="AN945"/>
      <c r="AO945"/>
      <c r="AP945"/>
      <c r="AQ945"/>
      <c r="AR945"/>
    </row>
    <row r="946" spans="10:44" ht="15.75" customHeight="1">
      <c r="J946"/>
      <c r="K946"/>
      <c r="L946"/>
      <c r="M946"/>
      <c r="Q946"/>
      <c r="R946"/>
      <c r="S946"/>
      <c r="AL946"/>
      <c r="AM946"/>
      <c r="AN946"/>
      <c r="AO946"/>
      <c r="AP946"/>
      <c r="AQ946"/>
      <c r="AR946"/>
    </row>
    <row r="947" spans="10:44" ht="15.75" customHeight="1">
      <c r="J947"/>
      <c r="K947"/>
      <c r="L947"/>
      <c r="M947"/>
      <c r="Q947"/>
      <c r="R947"/>
      <c r="S947"/>
      <c r="AL947"/>
      <c r="AM947"/>
      <c r="AN947"/>
      <c r="AO947"/>
      <c r="AP947"/>
      <c r="AQ947"/>
      <c r="AR947"/>
    </row>
    <row r="948" spans="10:44" ht="15.75" customHeight="1">
      <c r="J948"/>
      <c r="K948"/>
      <c r="L948"/>
      <c r="M948"/>
      <c r="Q948"/>
      <c r="R948"/>
      <c r="S948"/>
      <c r="AL948"/>
      <c r="AM948"/>
      <c r="AN948"/>
      <c r="AO948"/>
      <c r="AP948"/>
      <c r="AQ948"/>
      <c r="AR948"/>
    </row>
    <row r="949" spans="10:44" ht="15.75" customHeight="1">
      <c r="J949"/>
      <c r="K949"/>
      <c r="L949"/>
      <c r="M949"/>
      <c r="Q949"/>
      <c r="R949"/>
      <c r="S949"/>
      <c r="AL949"/>
      <c r="AM949"/>
      <c r="AN949"/>
      <c r="AO949"/>
      <c r="AP949"/>
      <c r="AQ949"/>
      <c r="AR949"/>
    </row>
    <row r="950" spans="10:44" ht="15.75" customHeight="1">
      <c r="J950"/>
      <c r="K950"/>
      <c r="L950"/>
      <c r="M950"/>
      <c r="Q950"/>
      <c r="R950"/>
      <c r="S950"/>
      <c r="AL950"/>
      <c r="AM950"/>
      <c r="AN950"/>
      <c r="AO950"/>
      <c r="AP950"/>
      <c r="AQ950"/>
      <c r="AR950"/>
    </row>
    <row r="951" spans="10:44" ht="15.75" customHeight="1">
      <c r="J951"/>
      <c r="K951"/>
      <c r="L951"/>
      <c r="M951"/>
      <c r="Q951"/>
      <c r="R951"/>
      <c r="S951"/>
      <c r="AL951"/>
      <c r="AM951"/>
      <c r="AN951"/>
      <c r="AO951"/>
      <c r="AP951"/>
      <c r="AQ951"/>
      <c r="AR951"/>
    </row>
    <row r="952" spans="10:44" ht="15.75" customHeight="1">
      <c r="J952"/>
      <c r="K952"/>
      <c r="L952"/>
      <c r="M952"/>
      <c r="Q952"/>
      <c r="R952"/>
      <c r="S952"/>
      <c r="AL952"/>
      <c r="AM952"/>
      <c r="AN952"/>
      <c r="AO952"/>
      <c r="AP952"/>
      <c r="AQ952"/>
      <c r="AR952"/>
    </row>
    <row r="953" spans="10:44" ht="15.75" customHeight="1">
      <c r="J953"/>
      <c r="K953"/>
      <c r="L953"/>
      <c r="M953"/>
      <c r="Q953"/>
      <c r="R953"/>
      <c r="S953"/>
      <c r="AL953"/>
      <c r="AM953"/>
      <c r="AN953"/>
      <c r="AO953"/>
      <c r="AP953"/>
      <c r="AQ953"/>
      <c r="AR953"/>
    </row>
    <row r="954" spans="10:44" ht="15.75" customHeight="1">
      <c r="J954"/>
      <c r="K954"/>
      <c r="L954"/>
      <c r="M954"/>
      <c r="Q954"/>
      <c r="R954"/>
      <c r="S954"/>
      <c r="AL954"/>
      <c r="AM954"/>
      <c r="AN954"/>
      <c r="AO954"/>
      <c r="AP954"/>
      <c r="AQ954"/>
      <c r="AR954"/>
    </row>
    <row r="955" spans="10:44" ht="15.75" customHeight="1">
      <c r="J955"/>
      <c r="K955"/>
      <c r="L955"/>
      <c r="M955"/>
      <c r="Q955"/>
      <c r="R955"/>
      <c r="S955"/>
      <c r="AL955"/>
      <c r="AM955"/>
      <c r="AN955"/>
      <c r="AO955"/>
      <c r="AP955"/>
      <c r="AQ955"/>
      <c r="AR955"/>
    </row>
    <row r="956" spans="10:44" ht="15.75" customHeight="1">
      <c r="J956"/>
      <c r="K956"/>
      <c r="L956"/>
      <c r="M956"/>
      <c r="Q956"/>
      <c r="R956"/>
      <c r="S956"/>
      <c r="AL956"/>
      <c r="AM956"/>
      <c r="AN956"/>
      <c r="AO956"/>
      <c r="AP956"/>
      <c r="AQ956"/>
      <c r="AR956"/>
    </row>
    <row r="957" spans="10:44" ht="15.75" customHeight="1">
      <c r="J957"/>
      <c r="K957"/>
      <c r="L957"/>
      <c r="M957"/>
      <c r="Q957"/>
      <c r="R957"/>
      <c r="S957"/>
      <c r="AL957"/>
      <c r="AM957"/>
      <c r="AN957"/>
      <c r="AO957"/>
      <c r="AP957"/>
      <c r="AQ957"/>
      <c r="AR957"/>
    </row>
    <row r="958" spans="10:44" ht="15.75" customHeight="1">
      <c r="J958"/>
      <c r="K958"/>
      <c r="L958"/>
      <c r="M958"/>
      <c r="Q958"/>
      <c r="R958"/>
      <c r="S958"/>
      <c r="AL958"/>
      <c r="AM958"/>
      <c r="AN958"/>
      <c r="AO958"/>
      <c r="AP958"/>
      <c r="AQ958"/>
      <c r="AR958"/>
    </row>
    <row r="959" spans="10:44" ht="15.75" customHeight="1">
      <c r="J959"/>
      <c r="K959"/>
      <c r="L959"/>
      <c r="M959"/>
      <c r="Q959"/>
      <c r="R959"/>
      <c r="S959"/>
      <c r="AL959"/>
      <c r="AM959"/>
      <c r="AN959"/>
      <c r="AO959"/>
      <c r="AP959"/>
      <c r="AQ959"/>
      <c r="AR959"/>
    </row>
    <row r="960" spans="10:44" ht="15.75" customHeight="1">
      <c r="J960"/>
      <c r="K960"/>
      <c r="L960"/>
      <c r="M960"/>
      <c r="Q960"/>
      <c r="R960"/>
      <c r="S960"/>
      <c r="AL960"/>
      <c r="AM960"/>
      <c r="AN960"/>
      <c r="AO960"/>
      <c r="AP960"/>
      <c r="AQ960"/>
      <c r="AR960"/>
    </row>
    <row r="961" spans="10:44" ht="15.75" customHeight="1">
      <c r="J961"/>
      <c r="K961"/>
      <c r="L961"/>
      <c r="M961"/>
      <c r="Q961"/>
      <c r="R961"/>
      <c r="S961"/>
      <c r="AL961"/>
      <c r="AM961"/>
      <c r="AN961"/>
      <c r="AO961"/>
      <c r="AP961"/>
      <c r="AQ961"/>
      <c r="AR961"/>
    </row>
    <row r="962" spans="10:44" ht="15.75" customHeight="1">
      <c r="J962"/>
      <c r="K962"/>
      <c r="L962"/>
      <c r="M962"/>
      <c r="Q962"/>
      <c r="R962"/>
      <c r="S962"/>
      <c r="AL962"/>
      <c r="AM962"/>
      <c r="AN962"/>
      <c r="AO962"/>
      <c r="AP962"/>
      <c r="AQ962"/>
      <c r="AR962"/>
    </row>
    <row r="963" spans="10:44" ht="15.75" customHeight="1">
      <c r="J963"/>
      <c r="K963"/>
      <c r="L963"/>
      <c r="M963"/>
      <c r="Q963"/>
      <c r="R963"/>
      <c r="S963"/>
      <c r="AL963"/>
      <c r="AM963"/>
      <c r="AN963"/>
      <c r="AO963"/>
      <c r="AP963"/>
      <c r="AQ963"/>
      <c r="AR963"/>
    </row>
    <row r="964" spans="10:44" ht="15.75" customHeight="1">
      <c r="J964"/>
      <c r="K964"/>
      <c r="L964"/>
      <c r="M964"/>
      <c r="Q964"/>
      <c r="R964"/>
      <c r="S964"/>
      <c r="AL964"/>
      <c r="AM964"/>
      <c r="AN964"/>
      <c r="AO964"/>
      <c r="AP964"/>
      <c r="AQ964"/>
      <c r="AR964"/>
    </row>
    <row r="965" spans="10:44" ht="15.75" customHeight="1">
      <c r="J965"/>
      <c r="K965"/>
      <c r="L965"/>
      <c r="M965"/>
      <c r="Q965"/>
      <c r="R965"/>
      <c r="S965"/>
      <c r="AL965"/>
      <c r="AM965"/>
      <c r="AN965"/>
      <c r="AO965"/>
      <c r="AP965"/>
      <c r="AQ965"/>
      <c r="AR965"/>
    </row>
    <row r="966" spans="10:44" ht="15.75" customHeight="1">
      <c r="J966"/>
      <c r="K966"/>
      <c r="L966"/>
      <c r="M966"/>
      <c r="Q966"/>
      <c r="R966"/>
      <c r="S966"/>
      <c r="AL966"/>
      <c r="AM966"/>
      <c r="AN966"/>
      <c r="AO966"/>
      <c r="AP966"/>
      <c r="AQ966"/>
      <c r="AR966"/>
    </row>
    <row r="967" spans="10:44" ht="15.75" customHeight="1">
      <c r="J967"/>
      <c r="K967"/>
      <c r="L967"/>
      <c r="M967"/>
      <c r="Q967"/>
      <c r="R967"/>
      <c r="S967"/>
      <c r="AL967"/>
      <c r="AM967"/>
      <c r="AN967"/>
      <c r="AO967"/>
      <c r="AP967"/>
      <c r="AQ967"/>
      <c r="AR967"/>
    </row>
    <row r="968" spans="10:44" ht="15.75" customHeight="1">
      <c r="J968"/>
      <c r="K968"/>
      <c r="L968"/>
      <c r="M968"/>
      <c r="Q968"/>
      <c r="R968"/>
      <c r="S968"/>
      <c r="AL968"/>
      <c r="AM968"/>
      <c r="AN968"/>
      <c r="AO968"/>
      <c r="AP968"/>
      <c r="AQ968"/>
      <c r="AR968"/>
    </row>
    <row r="969" spans="10:44" ht="15.75" customHeight="1">
      <c r="J969"/>
      <c r="K969"/>
      <c r="L969"/>
      <c r="M969"/>
      <c r="Q969"/>
      <c r="R969"/>
      <c r="S969"/>
      <c r="AL969"/>
      <c r="AM969"/>
      <c r="AN969"/>
      <c r="AO969"/>
      <c r="AP969"/>
      <c r="AQ969"/>
      <c r="AR969"/>
    </row>
    <row r="970" spans="10:44" ht="15.75" customHeight="1">
      <c r="J970"/>
      <c r="K970"/>
      <c r="L970"/>
      <c r="M970"/>
      <c r="Q970"/>
      <c r="R970"/>
      <c r="S970"/>
      <c r="AL970"/>
      <c r="AM970"/>
      <c r="AN970"/>
      <c r="AO970"/>
      <c r="AP970"/>
      <c r="AQ970"/>
      <c r="AR970"/>
    </row>
    <row r="971" spans="10:44" ht="15.75" customHeight="1">
      <c r="J971"/>
      <c r="K971"/>
      <c r="L971"/>
      <c r="M971"/>
      <c r="Q971"/>
      <c r="R971"/>
      <c r="S971"/>
      <c r="AL971"/>
      <c r="AM971"/>
      <c r="AN971"/>
      <c r="AO971"/>
      <c r="AP971"/>
      <c r="AQ971"/>
      <c r="AR971"/>
    </row>
    <row r="972" spans="10:44" ht="15.75" customHeight="1">
      <c r="J972"/>
      <c r="K972"/>
      <c r="L972"/>
      <c r="M972"/>
      <c r="Q972"/>
      <c r="R972"/>
      <c r="S972"/>
      <c r="AL972"/>
      <c r="AM972"/>
      <c r="AN972"/>
      <c r="AO972"/>
      <c r="AP972"/>
      <c r="AQ972"/>
      <c r="AR972"/>
    </row>
    <row r="973" spans="10:44" ht="15.75" customHeight="1">
      <c r="J973"/>
      <c r="K973"/>
      <c r="L973"/>
      <c r="M973"/>
      <c r="Q973"/>
      <c r="R973"/>
      <c r="S973"/>
      <c r="AL973"/>
      <c r="AM973"/>
      <c r="AN973"/>
      <c r="AO973"/>
      <c r="AP973"/>
      <c r="AQ973"/>
      <c r="AR973"/>
    </row>
    <row r="974" spans="10:44" ht="15.75" customHeight="1">
      <c r="J974"/>
      <c r="K974"/>
      <c r="L974"/>
      <c r="M974"/>
      <c r="Q974"/>
      <c r="R974"/>
      <c r="S974"/>
      <c r="AL974"/>
      <c r="AM974"/>
      <c r="AN974"/>
      <c r="AO974"/>
      <c r="AP974"/>
      <c r="AQ974"/>
      <c r="AR974"/>
    </row>
    <row r="975" spans="10:44" ht="15.75" customHeight="1">
      <c r="J975"/>
      <c r="K975"/>
      <c r="L975"/>
      <c r="M975"/>
      <c r="Q975"/>
      <c r="R975"/>
      <c r="S975"/>
      <c r="AL975"/>
      <c r="AM975"/>
      <c r="AN975"/>
      <c r="AO975"/>
      <c r="AP975"/>
      <c r="AQ975"/>
      <c r="AR975"/>
    </row>
    <row r="976" spans="10:44" ht="15.75" customHeight="1">
      <c r="J976"/>
      <c r="K976"/>
      <c r="L976"/>
      <c r="M976"/>
      <c r="Q976"/>
      <c r="R976"/>
      <c r="S976"/>
      <c r="AL976"/>
      <c r="AM976"/>
      <c r="AN976"/>
      <c r="AO976"/>
      <c r="AP976"/>
      <c r="AQ976"/>
      <c r="AR976"/>
    </row>
    <row r="977" spans="10:44" ht="15.75" customHeight="1">
      <c r="J977"/>
      <c r="K977"/>
      <c r="L977"/>
      <c r="M977"/>
      <c r="Q977"/>
      <c r="R977"/>
      <c r="S977"/>
      <c r="AL977"/>
      <c r="AM977"/>
      <c r="AN977"/>
      <c r="AO977"/>
      <c r="AP977"/>
      <c r="AQ977"/>
      <c r="AR977"/>
    </row>
    <row r="978" spans="10:44" ht="15.75" customHeight="1">
      <c r="J978"/>
      <c r="K978"/>
      <c r="L978"/>
      <c r="M978"/>
      <c r="Q978"/>
      <c r="R978"/>
      <c r="S978"/>
      <c r="AL978"/>
      <c r="AM978"/>
      <c r="AN978"/>
      <c r="AO978"/>
      <c r="AP978"/>
      <c r="AQ978"/>
      <c r="AR978"/>
    </row>
    <row r="979" spans="10:44" ht="15.75" customHeight="1">
      <c r="J979"/>
      <c r="K979"/>
      <c r="L979"/>
      <c r="M979"/>
      <c r="Q979"/>
      <c r="R979"/>
      <c r="S979"/>
      <c r="AL979"/>
      <c r="AM979"/>
      <c r="AN979"/>
      <c r="AO979"/>
      <c r="AP979"/>
      <c r="AQ979"/>
      <c r="AR979"/>
    </row>
    <row r="980" spans="10:44" ht="15.75" customHeight="1">
      <c r="J980"/>
      <c r="K980"/>
      <c r="L980"/>
      <c r="M980"/>
      <c r="Q980"/>
      <c r="R980"/>
      <c r="S980"/>
      <c r="AL980"/>
      <c r="AM980"/>
      <c r="AN980"/>
      <c r="AO980"/>
      <c r="AP980"/>
      <c r="AQ980"/>
      <c r="AR980"/>
    </row>
    <row r="981" spans="10:44" ht="15.75" customHeight="1">
      <c r="J981"/>
      <c r="K981"/>
      <c r="L981"/>
      <c r="M981"/>
      <c r="Q981"/>
      <c r="R981"/>
      <c r="S981"/>
      <c r="AL981"/>
      <c r="AM981"/>
      <c r="AN981"/>
      <c r="AO981"/>
      <c r="AP981"/>
      <c r="AQ981"/>
      <c r="AR981"/>
    </row>
    <row r="982" spans="10:44" ht="15.75" customHeight="1">
      <c r="J982"/>
      <c r="K982"/>
      <c r="L982"/>
      <c r="M982"/>
      <c r="Q982"/>
      <c r="R982"/>
      <c r="S982"/>
      <c r="AL982"/>
      <c r="AM982"/>
      <c r="AN982"/>
      <c r="AO982"/>
      <c r="AP982"/>
      <c r="AQ982"/>
      <c r="AR982"/>
    </row>
    <row r="983" spans="10:44" ht="15.75" customHeight="1">
      <c r="J983"/>
      <c r="K983"/>
      <c r="L983"/>
      <c r="M983"/>
      <c r="Q983"/>
      <c r="R983"/>
      <c r="S983"/>
      <c r="AL983"/>
      <c r="AM983"/>
      <c r="AN983"/>
      <c r="AO983"/>
      <c r="AP983"/>
      <c r="AQ983"/>
      <c r="AR983"/>
    </row>
    <row r="984" spans="10:44" ht="15.75" customHeight="1">
      <c r="J984"/>
      <c r="K984"/>
      <c r="L984"/>
      <c r="M984"/>
      <c r="Q984"/>
      <c r="R984"/>
      <c r="S984"/>
      <c r="AL984"/>
      <c r="AM984"/>
      <c r="AN984"/>
      <c r="AO984"/>
      <c r="AP984"/>
      <c r="AQ984"/>
      <c r="AR984"/>
    </row>
    <row r="985" spans="10:44" ht="15.75" customHeight="1">
      <c r="J985"/>
      <c r="K985"/>
      <c r="L985"/>
      <c r="M985"/>
      <c r="Q985"/>
      <c r="R985"/>
      <c r="S985"/>
      <c r="AL985"/>
      <c r="AM985"/>
      <c r="AN985"/>
      <c r="AO985"/>
      <c r="AP985"/>
      <c r="AQ985"/>
      <c r="AR985"/>
    </row>
    <row r="986" spans="10:44" ht="15.75" customHeight="1">
      <c r="J986"/>
      <c r="K986"/>
      <c r="L986"/>
      <c r="M986"/>
      <c r="Q986"/>
      <c r="R986"/>
      <c r="S986"/>
      <c r="AL986"/>
      <c r="AM986"/>
      <c r="AN986"/>
      <c r="AO986"/>
      <c r="AP986"/>
      <c r="AQ986"/>
      <c r="AR986"/>
    </row>
    <row r="987" spans="10:44" ht="15.75" customHeight="1">
      <c r="J987"/>
      <c r="K987"/>
      <c r="L987"/>
      <c r="M987"/>
      <c r="Q987"/>
      <c r="R987"/>
      <c r="S987"/>
      <c r="AL987"/>
      <c r="AM987"/>
      <c r="AN987"/>
      <c r="AO987"/>
      <c r="AP987"/>
      <c r="AQ987"/>
      <c r="AR987"/>
    </row>
    <row r="988" spans="10:44" ht="15.75" customHeight="1">
      <c r="J988"/>
      <c r="K988"/>
      <c r="L988"/>
      <c r="M988"/>
      <c r="Q988"/>
      <c r="R988"/>
      <c r="S988"/>
      <c r="AL988"/>
      <c r="AM988"/>
      <c r="AN988"/>
      <c r="AO988"/>
      <c r="AP988"/>
      <c r="AQ988"/>
      <c r="AR988"/>
    </row>
    <row r="989" spans="10:44" ht="15.75" customHeight="1">
      <c r="J989"/>
      <c r="K989"/>
      <c r="L989"/>
      <c r="M989"/>
      <c r="Q989"/>
      <c r="R989"/>
      <c r="S989"/>
      <c r="AL989"/>
      <c r="AM989"/>
      <c r="AN989"/>
      <c r="AO989"/>
      <c r="AP989"/>
      <c r="AQ989"/>
      <c r="AR989"/>
    </row>
    <row r="990" spans="10:44" ht="15.75" customHeight="1">
      <c r="J990"/>
      <c r="K990"/>
      <c r="L990"/>
      <c r="M990"/>
      <c r="Q990"/>
      <c r="R990"/>
      <c r="S990"/>
      <c r="AL990"/>
      <c r="AM990"/>
      <c r="AN990"/>
      <c r="AO990"/>
      <c r="AP990"/>
      <c r="AQ990"/>
      <c r="AR990"/>
    </row>
    <row r="991" spans="10:44" ht="15.75" customHeight="1">
      <c r="J991"/>
      <c r="K991"/>
      <c r="L991"/>
      <c r="M991"/>
      <c r="Q991"/>
      <c r="R991"/>
      <c r="S991"/>
      <c r="AL991"/>
      <c r="AM991"/>
      <c r="AN991"/>
      <c r="AO991"/>
      <c r="AP991"/>
      <c r="AQ991"/>
      <c r="AR991"/>
    </row>
    <row r="992" spans="10:44" ht="15.75" customHeight="1">
      <c r="J992"/>
      <c r="K992"/>
      <c r="L992"/>
      <c r="M992"/>
      <c r="Q992"/>
      <c r="R992"/>
      <c r="S992"/>
      <c r="AL992"/>
      <c r="AM992"/>
      <c r="AN992"/>
      <c r="AO992"/>
      <c r="AP992"/>
      <c r="AQ992"/>
      <c r="AR992"/>
    </row>
    <row r="993" spans="10:44" ht="15.75" customHeight="1">
      <c r="J993"/>
      <c r="K993"/>
      <c r="L993"/>
      <c r="M993"/>
      <c r="Q993"/>
      <c r="R993"/>
      <c r="S993"/>
      <c r="AL993"/>
      <c r="AM993"/>
      <c r="AN993"/>
      <c r="AO993"/>
      <c r="AP993"/>
      <c r="AQ993"/>
      <c r="AR993"/>
    </row>
    <row r="994" spans="10:44" ht="15.75" customHeight="1">
      <c r="J994"/>
      <c r="K994"/>
      <c r="L994"/>
      <c r="M994"/>
      <c r="Q994"/>
      <c r="R994"/>
      <c r="S994"/>
      <c r="AL994"/>
      <c r="AM994"/>
      <c r="AN994"/>
      <c r="AO994"/>
      <c r="AP994"/>
      <c r="AQ994"/>
      <c r="AR994"/>
    </row>
    <row r="995" spans="10:44" ht="15.75" customHeight="1">
      <c r="J995"/>
      <c r="K995"/>
      <c r="L995"/>
      <c r="M995"/>
      <c r="Q995"/>
      <c r="R995"/>
      <c r="S995"/>
      <c r="AL995"/>
      <c r="AM995"/>
      <c r="AN995"/>
      <c r="AO995"/>
      <c r="AP995"/>
      <c r="AQ995"/>
      <c r="AR995"/>
    </row>
    <row r="996" spans="10:44" ht="15.75" customHeight="1">
      <c r="J996"/>
      <c r="K996"/>
      <c r="L996"/>
      <c r="M996"/>
      <c r="Q996"/>
      <c r="R996"/>
      <c r="S996"/>
      <c r="AL996"/>
      <c r="AM996"/>
      <c r="AN996"/>
      <c r="AO996"/>
      <c r="AP996"/>
      <c r="AQ996"/>
      <c r="AR996"/>
    </row>
    <row r="997" spans="10:44" ht="15.75" customHeight="1">
      <c r="J997"/>
      <c r="K997"/>
      <c r="L997"/>
      <c r="M997"/>
      <c r="Q997"/>
      <c r="R997"/>
      <c r="S997"/>
      <c r="AL997"/>
      <c r="AM997"/>
      <c r="AN997"/>
      <c r="AO997"/>
      <c r="AP997"/>
      <c r="AQ997"/>
      <c r="AR997"/>
    </row>
    <row r="998" spans="10:44" ht="15.75" customHeight="1">
      <c r="J998"/>
      <c r="K998"/>
      <c r="L998"/>
      <c r="M998"/>
      <c r="Q998"/>
      <c r="R998"/>
      <c r="S998"/>
      <c r="AL998"/>
      <c r="AM998"/>
      <c r="AN998"/>
      <c r="AO998"/>
      <c r="AP998"/>
      <c r="AQ998"/>
      <c r="AR998"/>
    </row>
    <row r="999" spans="10:44" ht="15.75" customHeight="1">
      <c r="J999"/>
      <c r="K999"/>
      <c r="L999"/>
      <c r="M999"/>
      <c r="Q999"/>
      <c r="R999"/>
      <c r="S999"/>
      <c r="AL999"/>
      <c r="AM999"/>
      <c r="AN999"/>
      <c r="AO999"/>
      <c r="AP999"/>
      <c r="AQ999"/>
      <c r="AR999"/>
    </row>
    <row r="1000" spans="10:44" ht="15.75" customHeight="1">
      <c r="J1000"/>
      <c r="K1000"/>
      <c r="L1000"/>
      <c r="M1000"/>
      <c r="Q1000"/>
      <c r="R1000"/>
      <c r="S1000"/>
      <c r="AL1000"/>
      <c r="AM1000"/>
      <c r="AN1000"/>
      <c r="AO1000"/>
      <c r="AP1000"/>
      <c r="AQ1000"/>
      <c r="AR1000"/>
    </row>
    <row r="1001" spans="10:44" ht="15.75" customHeight="1">
      <c r="AL1001"/>
      <c r="AM1001"/>
      <c r="AN1001"/>
      <c r="AO1001"/>
      <c r="AP1001"/>
      <c r="AQ1001"/>
      <c r="AR1001"/>
    </row>
    <row r="1002" spans="10:44" ht="15.75" customHeight="1">
      <c r="AL1002"/>
      <c r="AM1002"/>
      <c r="AN1002"/>
      <c r="AO1002"/>
      <c r="AP1002"/>
      <c r="AQ1002"/>
      <c r="AR1002"/>
    </row>
    <row r="1003" spans="10:44" ht="15.75" customHeight="1">
      <c r="AL1003"/>
      <c r="AM1003"/>
      <c r="AN1003"/>
      <c r="AO1003"/>
      <c r="AP1003"/>
      <c r="AQ1003"/>
      <c r="AR1003"/>
    </row>
    <row r="1004" spans="10:44" ht="15.75" customHeight="1">
      <c r="AL1004"/>
      <c r="AM1004"/>
      <c r="AN1004"/>
      <c r="AO1004"/>
      <c r="AP1004"/>
      <c r="AQ1004"/>
      <c r="AR1004"/>
    </row>
    <row r="1005" spans="10:44" ht="15.75" customHeight="1">
      <c r="AL1005"/>
      <c r="AM1005"/>
      <c r="AN1005"/>
      <c r="AO1005"/>
      <c r="AP1005"/>
      <c r="AQ1005"/>
      <c r="AR1005"/>
    </row>
    <row r="1006" spans="10:44" ht="15.75" customHeight="1">
      <c r="AL1006"/>
      <c r="AM1006"/>
      <c r="AN1006"/>
      <c r="AO1006"/>
      <c r="AP1006"/>
      <c r="AQ1006"/>
      <c r="AR1006"/>
    </row>
    <row r="1007" spans="10:44" ht="15.75" customHeight="1">
      <c r="AL1007"/>
      <c r="AM1007"/>
      <c r="AN1007"/>
      <c r="AO1007"/>
      <c r="AP1007"/>
      <c r="AQ1007"/>
      <c r="AR1007"/>
    </row>
    <row r="1008" spans="10:44" ht="15.75" customHeight="1">
      <c r="AL1008"/>
      <c r="AM1008"/>
      <c r="AN1008"/>
      <c r="AO1008"/>
      <c r="AP1008"/>
      <c r="AQ1008"/>
      <c r="AR1008"/>
    </row>
    <row r="1009" spans="38:44" ht="15.75" customHeight="1">
      <c r="AL1009"/>
      <c r="AM1009"/>
      <c r="AN1009"/>
      <c r="AO1009"/>
      <c r="AP1009"/>
      <c r="AQ1009"/>
      <c r="AR1009"/>
    </row>
    <row r="1010" spans="38:44" ht="15.75" customHeight="1">
      <c r="AL1010"/>
      <c r="AM1010"/>
      <c r="AN1010"/>
      <c r="AO1010"/>
      <c r="AP1010"/>
      <c r="AQ1010"/>
      <c r="AR1010"/>
    </row>
    <row r="1011" spans="38:44" ht="15.75" customHeight="1">
      <c r="AL1011"/>
      <c r="AM1011"/>
      <c r="AN1011"/>
      <c r="AO1011"/>
      <c r="AP1011"/>
      <c r="AQ1011"/>
      <c r="AR1011"/>
    </row>
    <row r="1012" spans="38:44" ht="15.75" customHeight="1">
      <c r="AL1012"/>
      <c r="AM1012"/>
      <c r="AN1012"/>
      <c r="AO1012"/>
      <c r="AP1012"/>
      <c r="AQ1012"/>
      <c r="AR1012"/>
    </row>
    <row r="1013" spans="38:44" ht="15.75" customHeight="1">
      <c r="AL1013"/>
      <c r="AM1013"/>
      <c r="AN1013"/>
      <c r="AO1013"/>
      <c r="AP1013"/>
      <c r="AQ1013"/>
      <c r="AR1013"/>
    </row>
    <row r="1014" spans="38:44" ht="15.75" customHeight="1">
      <c r="AL1014"/>
      <c r="AM1014"/>
      <c r="AN1014"/>
      <c r="AO1014"/>
      <c r="AP1014"/>
      <c r="AQ1014"/>
      <c r="AR1014"/>
    </row>
    <row r="1015" spans="38:44" ht="15.75" customHeight="1">
      <c r="AL1015"/>
      <c r="AM1015"/>
      <c r="AN1015"/>
      <c r="AO1015"/>
      <c r="AP1015"/>
      <c r="AQ1015"/>
      <c r="AR1015"/>
    </row>
    <row r="1016" spans="38:44" ht="15.75" customHeight="1">
      <c r="AL1016"/>
      <c r="AM1016"/>
      <c r="AN1016"/>
      <c r="AO1016"/>
      <c r="AP1016"/>
      <c r="AQ1016"/>
      <c r="AR1016"/>
    </row>
    <row r="1017" spans="38:44" ht="15.75" customHeight="1">
      <c r="AL1017"/>
      <c r="AM1017"/>
      <c r="AN1017"/>
      <c r="AO1017"/>
      <c r="AP1017"/>
      <c r="AQ1017"/>
      <c r="AR1017"/>
    </row>
    <row r="1018" spans="38:44" ht="15.75" customHeight="1">
      <c r="AL1018"/>
      <c r="AM1018"/>
      <c r="AN1018"/>
      <c r="AO1018"/>
      <c r="AP1018"/>
      <c r="AQ1018"/>
      <c r="AR1018"/>
    </row>
    <row r="1019" spans="38:44" ht="15.75" customHeight="1">
      <c r="AL1019"/>
      <c r="AM1019"/>
      <c r="AN1019"/>
      <c r="AO1019"/>
      <c r="AP1019"/>
      <c r="AQ1019"/>
      <c r="AR1019"/>
    </row>
    <row r="1020" spans="38:44" ht="15.75" customHeight="1">
      <c r="AL1020"/>
      <c r="AM1020"/>
      <c r="AN1020"/>
      <c r="AO1020"/>
      <c r="AP1020"/>
      <c r="AQ1020"/>
      <c r="AR1020"/>
    </row>
    <row r="1021" spans="38:44" ht="15.75" customHeight="1">
      <c r="AL1021"/>
      <c r="AM1021"/>
      <c r="AN1021"/>
      <c r="AO1021"/>
      <c r="AP1021"/>
      <c r="AQ1021"/>
      <c r="AR1021"/>
    </row>
    <row r="1022" spans="38:44" ht="15.75" customHeight="1">
      <c r="AL1022"/>
      <c r="AM1022"/>
      <c r="AN1022"/>
      <c r="AO1022"/>
      <c r="AP1022"/>
      <c r="AQ1022"/>
      <c r="AR1022"/>
    </row>
    <row r="1023" spans="38:44" ht="15.75" customHeight="1">
      <c r="AL1023"/>
      <c r="AM1023"/>
      <c r="AN1023"/>
      <c r="AO1023"/>
      <c r="AP1023"/>
      <c r="AQ1023"/>
      <c r="AR1023"/>
    </row>
    <row r="1024" spans="38:44" ht="15.75" customHeight="1">
      <c r="AL1024"/>
      <c r="AM1024"/>
      <c r="AN1024"/>
      <c r="AO1024"/>
      <c r="AP1024"/>
      <c r="AQ1024"/>
      <c r="AR1024"/>
    </row>
    <row r="1025" spans="38:44" ht="15.75" customHeight="1">
      <c r="AL1025"/>
      <c r="AM1025"/>
      <c r="AN1025"/>
      <c r="AO1025"/>
      <c r="AP1025"/>
      <c r="AQ1025"/>
      <c r="AR1025"/>
    </row>
    <row r="1026" spans="38:44" ht="15.75" customHeight="1">
      <c r="AL1026"/>
      <c r="AM1026"/>
      <c r="AN1026"/>
      <c r="AO1026"/>
      <c r="AP1026"/>
      <c r="AQ1026"/>
      <c r="AR1026"/>
    </row>
    <row r="1027" spans="38:44" ht="15.75" customHeight="1">
      <c r="AL1027"/>
      <c r="AM1027"/>
      <c r="AN1027"/>
      <c r="AO1027"/>
      <c r="AP1027"/>
      <c r="AQ1027"/>
      <c r="AR1027"/>
    </row>
    <row r="1028" spans="38:44" ht="15.75" customHeight="1">
      <c r="AL1028"/>
      <c r="AM1028"/>
      <c r="AN1028"/>
      <c r="AO1028"/>
      <c r="AP1028"/>
      <c r="AQ1028"/>
      <c r="AR1028"/>
    </row>
    <row r="1029" spans="38:44" ht="15.75" customHeight="1">
      <c r="AL1029"/>
      <c r="AM1029"/>
      <c r="AN1029"/>
      <c r="AO1029"/>
      <c r="AP1029"/>
      <c r="AQ1029"/>
      <c r="AR1029"/>
    </row>
    <row r="1030" spans="38:44" ht="15.75" customHeight="1">
      <c r="AL1030"/>
      <c r="AM1030"/>
      <c r="AN1030"/>
      <c r="AO1030"/>
      <c r="AP1030"/>
      <c r="AQ1030"/>
      <c r="AR1030"/>
    </row>
    <row r="1031" spans="38:44" ht="15.75" customHeight="1">
      <c r="AL1031"/>
      <c r="AM1031"/>
      <c r="AN1031"/>
      <c r="AO1031"/>
      <c r="AP1031"/>
      <c r="AQ1031"/>
      <c r="AR1031"/>
    </row>
    <row r="1032" spans="38:44" ht="15.75" customHeight="1">
      <c r="AL1032"/>
      <c r="AM1032"/>
      <c r="AN1032"/>
      <c r="AO1032"/>
      <c r="AP1032"/>
      <c r="AQ1032"/>
      <c r="AR1032"/>
    </row>
    <row r="1033" spans="38:44" ht="15.75" customHeight="1">
      <c r="AL1033"/>
      <c r="AM1033"/>
      <c r="AN1033"/>
      <c r="AO1033"/>
      <c r="AP1033"/>
      <c r="AQ1033"/>
      <c r="AR1033"/>
    </row>
    <row r="1034" spans="38:44" ht="15.75" customHeight="1">
      <c r="AL1034"/>
      <c r="AM1034"/>
      <c r="AN1034"/>
      <c r="AO1034"/>
      <c r="AP1034"/>
      <c r="AQ1034"/>
      <c r="AR1034"/>
    </row>
    <row r="1035" spans="38:44" ht="15.75" customHeight="1">
      <c r="AL1035"/>
      <c r="AM1035"/>
      <c r="AN1035"/>
      <c r="AO1035"/>
      <c r="AP1035"/>
      <c r="AQ1035"/>
      <c r="AR1035"/>
    </row>
    <row r="1036" spans="38:44" ht="15.75" customHeight="1">
      <c r="AL1036"/>
      <c r="AM1036"/>
      <c r="AN1036"/>
      <c r="AO1036"/>
      <c r="AP1036"/>
      <c r="AQ1036"/>
      <c r="AR1036"/>
    </row>
    <row r="1037" spans="38:44" ht="15.75" customHeight="1">
      <c r="AL1037"/>
      <c r="AM1037"/>
      <c r="AN1037"/>
      <c r="AO1037"/>
      <c r="AP1037"/>
      <c r="AQ1037"/>
      <c r="AR1037"/>
    </row>
    <row r="1038" spans="38:44" ht="15.75" customHeight="1">
      <c r="AL1038"/>
      <c r="AM1038"/>
      <c r="AN1038"/>
      <c r="AO1038"/>
      <c r="AP1038"/>
      <c r="AQ1038"/>
      <c r="AR1038"/>
    </row>
    <row r="1039" spans="38:44" ht="15.75" customHeight="1">
      <c r="AL1039"/>
      <c r="AM1039"/>
      <c r="AN1039"/>
      <c r="AO1039"/>
      <c r="AP1039"/>
      <c r="AQ1039"/>
      <c r="AR1039"/>
    </row>
    <row r="1040" spans="38:44" ht="15.75" customHeight="1">
      <c r="AL1040"/>
      <c r="AM1040"/>
      <c r="AN1040"/>
      <c r="AO1040"/>
      <c r="AP1040"/>
      <c r="AQ1040"/>
      <c r="AR1040"/>
    </row>
    <row r="1041" spans="38:44" ht="15.75" customHeight="1">
      <c r="AL1041"/>
      <c r="AM1041"/>
      <c r="AN1041"/>
      <c r="AO1041"/>
      <c r="AP1041"/>
      <c r="AQ1041"/>
      <c r="AR1041"/>
    </row>
    <row r="1042" spans="38:44" ht="15.75" customHeight="1">
      <c r="AL1042"/>
      <c r="AM1042"/>
      <c r="AN1042"/>
      <c r="AO1042"/>
      <c r="AP1042"/>
      <c r="AQ1042"/>
      <c r="AR1042"/>
    </row>
    <row r="1043" spans="38:44" ht="15.75" customHeight="1">
      <c r="AL1043"/>
      <c r="AM1043"/>
      <c r="AN1043"/>
      <c r="AO1043"/>
      <c r="AP1043"/>
      <c r="AQ1043"/>
      <c r="AR1043"/>
    </row>
    <row r="1044" spans="38:44" ht="15.75" customHeight="1">
      <c r="AL1044"/>
      <c r="AM1044"/>
      <c r="AN1044"/>
      <c r="AO1044"/>
      <c r="AP1044"/>
      <c r="AQ1044"/>
      <c r="AR1044"/>
    </row>
    <row r="1045" spans="38:44" ht="15.75" customHeight="1">
      <c r="AL1045"/>
      <c r="AM1045"/>
      <c r="AN1045"/>
      <c r="AO1045"/>
      <c r="AP1045"/>
      <c r="AQ1045"/>
      <c r="AR1045"/>
    </row>
    <row r="1046" spans="38:44" ht="15.75" customHeight="1">
      <c r="AL1046"/>
      <c r="AM1046"/>
      <c r="AN1046"/>
      <c r="AO1046"/>
      <c r="AP1046"/>
      <c r="AQ1046"/>
      <c r="AR1046"/>
    </row>
    <row r="1047" spans="38:44" ht="15.75" customHeight="1">
      <c r="AL1047"/>
      <c r="AM1047"/>
      <c r="AN1047"/>
      <c r="AO1047"/>
      <c r="AP1047"/>
      <c r="AQ1047"/>
      <c r="AR1047"/>
    </row>
    <row r="1048" spans="38:44" ht="15.75" customHeight="1">
      <c r="AL1048"/>
      <c r="AM1048"/>
      <c r="AN1048"/>
      <c r="AO1048"/>
      <c r="AP1048"/>
      <c r="AQ1048"/>
      <c r="AR1048"/>
    </row>
    <row r="1049" spans="38:44" ht="15.75" customHeight="1">
      <c r="AL1049"/>
      <c r="AM1049"/>
      <c r="AN1049"/>
      <c r="AO1049"/>
      <c r="AP1049"/>
      <c r="AQ1049"/>
      <c r="AR1049"/>
    </row>
    <row r="1050" spans="38:44" ht="15.75" customHeight="1">
      <c r="AL1050"/>
      <c r="AM1050"/>
      <c r="AN1050"/>
      <c r="AO1050"/>
      <c r="AP1050"/>
      <c r="AQ1050"/>
      <c r="AR1050"/>
    </row>
    <row r="1051" spans="38:44" ht="15.75" customHeight="1">
      <c r="AL1051"/>
      <c r="AM1051"/>
      <c r="AN1051"/>
      <c r="AO1051"/>
      <c r="AP1051"/>
      <c r="AQ1051"/>
      <c r="AR1051"/>
    </row>
    <row r="1052" spans="38:44" ht="15.75" customHeight="1">
      <c r="AL1052"/>
      <c r="AM1052"/>
      <c r="AN1052"/>
      <c r="AO1052"/>
      <c r="AP1052"/>
      <c r="AQ1052"/>
      <c r="AR1052"/>
    </row>
    <row r="1053" spans="38:44" ht="15.75" customHeight="1">
      <c r="AL1053"/>
      <c r="AM1053"/>
      <c r="AN1053"/>
      <c r="AO1053"/>
      <c r="AP1053"/>
      <c r="AQ1053"/>
      <c r="AR1053"/>
    </row>
    <row r="1054" spans="38:44" ht="15.75" customHeight="1">
      <c r="AL1054"/>
      <c r="AM1054"/>
      <c r="AN1054"/>
      <c r="AO1054"/>
      <c r="AP1054"/>
      <c r="AQ1054"/>
      <c r="AR1054"/>
    </row>
    <row r="1055" spans="38:44" ht="15.75" customHeight="1">
      <c r="AL1055"/>
      <c r="AM1055"/>
      <c r="AN1055"/>
      <c r="AO1055"/>
      <c r="AP1055"/>
      <c r="AQ1055"/>
      <c r="AR1055"/>
    </row>
    <row r="1056" spans="38:44" ht="15.75" customHeight="1">
      <c r="AL1056"/>
      <c r="AM1056"/>
      <c r="AN1056"/>
      <c r="AO1056"/>
      <c r="AP1056"/>
      <c r="AQ1056"/>
      <c r="AR1056"/>
    </row>
    <row r="1057" spans="38:44" ht="15.75" customHeight="1">
      <c r="AL1057"/>
      <c r="AM1057"/>
      <c r="AN1057"/>
      <c r="AO1057"/>
      <c r="AP1057"/>
      <c r="AQ1057"/>
      <c r="AR1057"/>
    </row>
    <row r="1058" spans="38:44" ht="15.75" customHeight="1">
      <c r="AL1058"/>
      <c r="AM1058"/>
      <c r="AN1058"/>
      <c r="AO1058"/>
      <c r="AP1058"/>
      <c r="AQ1058"/>
      <c r="AR1058"/>
    </row>
    <row r="1059" spans="38:44" ht="15.75" customHeight="1">
      <c r="AL1059"/>
      <c r="AM1059"/>
      <c r="AN1059"/>
      <c r="AO1059"/>
      <c r="AP1059"/>
      <c r="AQ1059"/>
      <c r="AR1059"/>
    </row>
    <row r="1060" spans="38:44" ht="15.75" customHeight="1">
      <c r="AL1060"/>
      <c r="AM1060"/>
      <c r="AN1060"/>
      <c r="AO1060"/>
      <c r="AP1060"/>
      <c r="AQ1060"/>
      <c r="AR1060"/>
    </row>
    <row r="1061" spans="38:44" ht="15.75" customHeight="1">
      <c r="AL1061"/>
      <c r="AM1061"/>
      <c r="AN1061"/>
      <c r="AO1061"/>
      <c r="AP1061"/>
      <c r="AQ1061"/>
      <c r="AR1061"/>
    </row>
    <row r="1062" spans="38:44" ht="15.75" customHeight="1">
      <c r="AL1062"/>
      <c r="AM1062"/>
      <c r="AN1062"/>
      <c r="AO1062"/>
      <c r="AP1062"/>
      <c r="AQ1062"/>
      <c r="AR1062"/>
    </row>
    <row r="1063" spans="38:44" ht="15.75" customHeight="1">
      <c r="AL1063"/>
      <c r="AM1063"/>
      <c r="AN1063"/>
      <c r="AO1063"/>
      <c r="AP1063"/>
      <c r="AQ1063"/>
      <c r="AR1063"/>
    </row>
    <row r="1064" spans="38:44" ht="15.75" customHeight="1">
      <c r="AL1064"/>
      <c r="AM1064"/>
      <c r="AN1064"/>
      <c r="AO1064"/>
      <c r="AP1064"/>
      <c r="AQ1064"/>
      <c r="AR1064"/>
    </row>
    <row r="1065" spans="38:44" ht="15.75" customHeight="1">
      <c r="AL1065"/>
      <c r="AM1065"/>
      <c r="AN1065"/>
      <c r="AO1065"/>
      <c r="AP1065"/>
      <c r="AQ1065"/>
      <c r="AR1065"/>
    </row>
    <row r="1066" spans="38:44" ht="15.75" customHeight="1">
      <c r="AL1066"/>
      <c r="AM1066"/>
      <c r="AN1066"/>
      <c r="AO1066"/>
      <c r="AP1066"/>
      <c r="AQ1066"/>
      <c r="AR1066"/>
    </row>
    <row r="1067" spans="38:44" ht="15.75" customHeight="1">
      <c r="AL1067"/>
      <c r="AM1067"/>
      <c r="AN1067"/>
      <c r="AO1067"/>
      <c r="AP1067"/>
      <c r="AQ1067"/>
      <c r="AR1067"/>
    </row>
    <row r="1068" spans="38:44" ht="15.75" customHeight="1">
      <c r="AL1068"/>
      <c r="AM1068"/>
      <c r="AN1068"/>
      <c r="AO1068"/>
      <c r="AP1068"/>
      <c r="AQ1068"/>
      <c r="AR1068"/>
    </row>
    <row r="1069" spans="38:44" ht="15.75" customHeight="1">
      <c r="AL1069"/>
      <c r="AM1069"/>
      <c r="AN1069"/>
      <c r="AO1069"/>
      <c r="AP1069"/>
      <c r="AQ1069"/>
      <c r="AR1069"/>
    </row>
    <row r="1070" spans="38:44" ht="15.75" customHeight="1">
      <c r="AL1070"/>
      <c r="AM1070"/>
      <c r="AN1070"/>
      <c r="AO1070"/>
      <c r="AP1070"/>
      <c r="AQ1070"/>
      <c r="AR1070"/>
    </row>
    <row r="1071" spans="38:44" ht="15.75" customHeight="1">
      <c r="AL1071"/>
      <c r="AM1071"/>
      <c r="AN1071"/>
      <c r="AO1071"/>
      <c r="AP1071"/>
      <c r="AQ1071"/>
      <c r="AR1071"/>
    </row>
    <row r="1072" spans="38:44" ht="15.75" customHeight="1">
      <c r="AL1072"/>
      <c r="AM1072"/>
      <c r="AN1072"/>
      <c r="AO1072"/>
      <c r="AP1072"/>
      <c r="AQ1072"/>
      <c r="AR1072"/>
    </row>
    <row r="1073" spans="38:44" ht="15.75" customHeight="1">
      <c r="AL1073"/>
      <c r="AM1073"/>
      <c r="AN1073"/>
      <c r="AO1073"/>
      <c r="AP1073"/>
      <c r="AQ1073"/>
      <c r="AR1073"/>
    </row>
    <row r="1074" spans="38:44" ht="15.75" customHeight="1">
      <c r="AL1074"/>
      <c r="AM1074"/>
      <c r="AN1074"/>
      <c r="AO1074"/>
      <c r="AP1074"/>
      <c r="AQ1074"/>
      <c r="AR1074"/>
    </row>
    <row r="1075" spans="38:44" ht="15.75" customHeight="1">
      <c r="AL1075"/>
      <c r="AM1075"/>
      <c r="AN1075"/>
      <c r="AO1075"/>
      <c r="AP1075"/>
      <c r="AQ1075"/>
      <c r="AR1075"/>
    </row>
    <row r="1076" spans="38:44" ht="15.75" customHeight="1">
      <c r="AL1076"/>
      <c r="AM1076"/>
      <c r="AN1076"/>
      <c r="AO1076"/>
      <c r="AP1076"/>
      <c r="AQ1076"/>
      <c r="AR1076"/>
    </row>
    <row r="1077" spans="38:44" ht="15.75" customHeight="1">
      <c r="AL1077"/>
      <c r="AM1077"/>
      <c r="AN1077"/>
      <c r="AO1077"/>
      <c r="AP1077"/>
      <c r="AQ1077"/>
      <c r="AR1077"/>
    </row>
    <row r="1078" spans="38:44" ht="15.75" customHeight="1">
      <c r="AL1078"/>
      <c r="AM1078"/>
      <c r="AN1078"/>
      <c r="AO1078"/>
      <c r="AP1078"/>
      <c r="AQ1078"/>
      <c r="AR1078"/>
    </row>
    <row r="1079" spans="38:44" ht="15.75" customHeight="1">
      <c r="AL1079"/>
      <c r="AM1079"/>
      <c r="AN1079"/>
      <c r="AO1079"/>
      <c r="AP1079"/>
      <c r="AQ1079"/>
      <c r="AR1079"/>
    </row>
    <row r="1080" spans="38:44" ht="15.75" customHeight="1">
      <c r="AL1080"/>
      <c r="AM1080"/>
      <c r="AN1080"/>
      <c r="AO1080"/>
      <c r="AP1080"/>
      <c r="AQ1080"/>
      <c r="AR1080"/>
    </row>
    <row r="1081" spans="38:44" ht="15.75" customHeight="1">
      <c r="AL1081"/>
      <c r="AM1081"/>
      <c r="AN1081"/>
      <c r="AO1081"/>
      <c r="AP1081"/>
      <c r="AQ1081"/>
      <c r="AR1081"/>
    </row>
    <row r="1082" spans="38:44" ht="15.75" customHeight="1">
      <c r="AL1082"/>
      <c r="AM1082"/>
      <c r="AN1082"/>
      <c r="AO1082"/>
      <c r="AP1082"/>
      <c r="AQ1082"/>
      <c r="AR1082"/>
    </row>
    <row r="1083" spans="38:44" ht="15.75" customHeight="1">
      <c r="AL1083"/>
      <c r="AM1083"/>
      <c r="AN1083"/>
      <c r="AO1083"/>
      <c r="AP1083"/>
      <c r="AQ1083"/>
      <c r="AR1083"/>
    </row>
    <row r="1084" spans="38:44" ht="15.75" customHeight="1">
      <c r="AL1084"/>
      <c r="AM1084"/>
      <c r="AN1084"/>
      <c r="AO1084"/>
      <c r="AP1084"/>
      <c r="AQ1084"/>
      <c r="AR1084"/>
    </row>
    <row r="1085" spans="38:44" ht="15.75" customHeight="1">
      <c r="AL1085"/>
      <c r="AM1085"/>
      <c r="AN1085"/>
      <c r="AO1085"/>
      <c r="AP1085"/>
      <c r="AQ1085"/>
      <c r="AR1085"/>
    </row>
    <row r="1086" spans="38:44" ht="15.75" customHeight="1">
      <c r="AL1086"/>
      <c r="AM1086"/>
      <c r="AN1086"/>
      <c r="AO1086"/>
      <c r="AP1086"/>
      <c r="AQ1086"/>
      <c r="AR1086"/>
    </row>
    <row r="1087" spans="38:44" ht="15.75" customHeight="1">
      <c r="AL1087"/>
      <c r="AM1087"/>
      <c r="AN1087"/>
      <c r="AO1087"/>
      <c r="AP1087"/>
      <c r="AQ1087"/>
      <c r="AR1087"/>
    </row>
    <row r="1088" spans="38:44" ht="15.75" customHeight="1">
      <c r="AL1088"/>
      <c r="AM1088"/>
      <c r="AN1088"/>
      <c r="AO1088"/>
      <c r="AP1088"/>
      <c r="AQ1088"/>
      <c r="AR1088"/>
    </row>
    <row r="1089" spans="38:44" ht="15.75" customHeight="1">
      <c r="AL1089"/>
      <c r="AM1089"/>
      <c r="AN1089"/>
      <c r="AO1089"/>
      <c r="AP1089"/>
      <c r="AQ1089"/>
      <c r="AR1089"/>
    </row>
    <row r="1090" spans="38:44" ht="15.75" customHeight="1">
      <c r="AL1090"/>
      <c r="AM1090"/>
      <c r="AN1090"/>
      <c r="AO1090"/>
      <c r="AP1090"/>
      <c r="AQ1090"/>
      <c r="AR1090"/>
    </row>
    <row r="1091" spans="38:44" ht="15.75" customHeight="1">
      <c r="AL1091"/>
      <c r="AM1091"/>
      <c r="AN1091"/>
      <c r="AO1091"/>
      <c r="AP1091"/>
      <c r="AQ1091"/>
      <c r="AR1091"/>
    </row>
    <row r="1092" spans="38:44" ht="15.75" customHeight="1">
      <c r="AL1092"/>
      <c r="AM1092"/>
      <c r="AN1092"/>
      <c r="AO1092"/>
      <c r="AP1092"/>
      <c r="AQ1092"/>
      <c r="AR1092"/>
    </row>
    <row r="1093" spans="38:44" ht="15.75" customHeight="1">
      <c r="AL1093"/>
      <c r="AM1093"/>
      <c r="AN1093"/>
      <c r="AO1093"/>
      <c r="AP1093"/>
      <c r="AQ1093"/>
      <c r="AR1093"/>
    </row>
    <row r="1094" spans="38:44" ht="15.75" customHeight="1">
      <c r="AL1094"/>
      <c r="AM1094"/>
      <c r="AN1094"/>
      <c r="AO1094"/>
      <c r="AP1094"/>
      <c r="AQ1094"/>
      <c r="AR1094"/>
    </row>
    <row r="1095" spans="38:44" ht="15.75" customHeight="1">
      <c r="AL1095"/>
      <c r="AM1095"/>
      <c r="AN1095"/>
      <c r="AO1095"/>
      <c r="AP1095"/>
      <c r="AQ1095"/>
      <c r="AR1095"/>
    </row>
    <row r="1096" spans="38:44" ht="15.75" customHeight="1">
      <c r="AL1096"/>
      <c r="AM1096"/>
      <c r="AN1096"/>
      <c r="AO1096"/>
      <c r="AP1096"/>
      <c r="AQ1096"/>
      <c r="AR1096"/>
    </row>
    <row r="1097" spans="38:44" ht="15.75" customHeight="1">
      <c r="AL1097"/>
      <c r="AM1097"/>
      <c r="AN1097"/>
      <c r="AO1097"/>
      <c r="AP1097"/>
      <c r="AQ1097"/>
      <c r="AR1097"/>
    </row>
    <row r="1098" spans="38:44" ht="15.75" customHeight="1">
      <c r="AL1098"/>
      <c r="AM1098"/>
      <c r="AN1098"/>
      <c r="AO1098"/>
      <c r="AP1098"/>
      <c r="AQ1098"/>
      <c r="AR1098"/>
    </row>
    <row r="1099" spans="38:44" ht="15.75" customHeight="1">
      <c r="AL1099"/>
      <c r="AM1099"/>
      <c r="AN1099"/>
      <c r="AO1099"/>
      <c r="AP1099"/>
      <c r="AQ1099"/>
      <c r="AR1099"/>
    </row>
    <row r="1100" spans="38:44" ht="15.75" customHeight="1">
      <c r="AL1100"/>
      <c r="AM1100"/>
      <c r="AN1100"/>
      <c r="AO1100"/>
      <c r="AP1100"/>
      <c r="AQ1100"/>
      <c r="AR1100"/>
    </row>
    <row r="1101" spans="38:44" ht="15.75" customHeight="1">
      <c r="AL1101"/>
      <c r="AM1101"/>
      <c r="AN1101"/>
      <c r="AO1101"/>
      <c r="AP1101"/>
      <c r="AQ1101"/>
      <c r="AR1101"/>
    </row>
    <row r="1102" spans="38:44" ht="15.75" customHeight="1">
      <c r="AL1102"/>
      <c r="AM1102"/>
      <c r="AN1102"/>
      <c r="AO1102"/>
      <c r="AP1102"/>
      <c r="AQ1102"/>
      <c r="AR1102"/>
    </row>
    <row r="1103" spans="38:44" ht="15.75" customHeight="1">
      <c r="AL1103"/>
      <c r="AM1103"/>
      <c r="AN1103"/>
      <c r="AO1103"/>
      <c r="AP1103"/>
      <c r="AQ1103"/>
      <c r="AR1103"/>
    </row>
    <row r="1104" spans="38:44" ht="15.75" customHeight="1">
      <c r="AL1104"/>
      <c r="AM1104"/>
      <c r="AN1104"/>
      <c r="AO1104"/>
      <c r="AP1104"/>
      <c r="AQ1104"/>
      <c r="AR1104"/>
    </row>
    <row r="1105" spans="38:44" ht="15.75" customHeight="1">
      <c r="AL1105"/>
      <c r="AM1105"/>
      <c r="AN1105"/>
      <c r="AO1105"/>
      <c r="AP1105"/>
      <c r="AQ1105"/>
      <c r="AR1105"/>
    </row>
    <row r="1106" spans="38:44" ht="15.75" customHeight="1">
      <c r="AL1106"/>
      <c r="AM1106"/>
      <c r="AN1106"/>
      <c r="AO1106"/>
      <c r="AP1106"/>
      <c r="AQ1106"/>
      <c r="AR1106"/>
    </row>
    <row r="1107" spans="38:44" ht="15.75" customHeight="1">
      <c r="AL1107"/>
      <c r="AM1107"/>
      <c r="AN1107"/>
      <c r="AO1107"/>
      <c r="AP1107"/>
      <c r="AQ1107"/>
      <c r="AR1107"/>
    </row>
    <row r="1108" spans="38:44" ht="15.75" customHeight="1">
      <c r="AL1108"/>
      <c r="AM1108"/>
      <c r="AN1108"/>
      <c r="AO1108"/>
      <c r="AP1108"/>
      <c r="AQ1108"/>
      <c r="AR1108"/>
    </row>
    <row r="1109" spans="38:44" ht="15.75" customHeight="1">
      <c r="AL1109"/>
      <c r="AM1109"/>
      <c r="AN1109"/>
      <c r="AO1109"/>
      <c r="AP1109"/>
      <c r="AQ1109"/>
      <c r="AR1109"/>
    </row>
    <row r="1110" spans="38:44" ht="15.75" customHeight="1">
      <c r="AL1110"/>
      <c r="AM1110"/>
      <c r="AN1110"/>
      <c r="AO1110"/>
      <c r="AP1110"/>
      <c r="AQ1110"/>
      <c r="AR1110"/>
    </row>
    <row r="1111" spans="38:44" ht="15.75" customHeight="1">
      <c r="AL1111"/>
      <c r="AM1111"/>
      <c r="AN1111"/>
      <c r="AO1111"/>
      <c r="AP1111"/>
      <c r="AQ1111"/>
      <c r="AR1111"/>
    </row>
    <row r="1112" spans="38:44" ht="15.75" customHeight="1">
      <c r="AL1112"/>
      <c r="AM1112"/>
      <c r="AN1112"/>
      <c r="AO1112"/>
      <c r="AP1112"/>
      <c r="AQ1112"/>
      <c r="AR1112"/>
    </row>
    <row r="1113" spans="38:44" ht="15.75" customHeight="1">
      <c r="AL1113"/>
      <c r="AM1113"/>
      <c r="AN1113"/>
      <c r="AO1113"/>
      <c r="AP1113"/>
      <c r="AQ1113"/>
      <c r="AR1113"/>
    </row>
    <row r="1114" spans="38:44" ht="15.75" customHeight="1">
      <c r="AL1114"/>
      <c r="AM1114"/>
      <c r="AN1114"/>
      <c r="AO1114"/>
      <c r="AP1114"/>
      <c r="AQ1114"/>
      <c r="AR1114"/>
    </row>
    <row r="1115" spans="38:44" ht="15.75" customHeight="1">
      <c r="AL1115"/>
      <c r="AM1115"/>
      <c r="AN1115"/>
      <c r="AO1115"/>
      <c r="AP1115"/>
      <c r="AQ1115"/>
      <c r="AR1115"/>
    </row>
    <row r="1116" spans="38:44" ht="15.75" customHeight="1">
      <c r="AL1116"/>
      <c r="AM1116"/>
      <c r="AN1116"/>
      <c r="AO1116"/>
      <c r="AP1116"/>
      <c r="AQ1116"/>
      <c r="AR1116"/>
    </row>
    <row r="1117" spans="38:44" ht="15.75" customHeight="1">
      <c r="AL1117"/>
      <c r="AM1117"/>
      <c r="AN1117"/>
      <c r="AO1117"/>
      <c r="AP1117"/>
      <c r="AQ1117"/>
      <c r="AR1117"/>
    </row>
    <row r="1118" spans="38:44" ht="15.75" customHeight="1">
      <c r="AL1118"/>
      <c r="AM1118"/>
      <c r="AN1118"/>
      <c r="AO1118"/>
      <c r="AP1118"/>
      <c r="AQ1118"/>
      <c r="AR1118"/>
    </row>
    <row r="1119" spans="38:44" ht="15.75" customHeight="1">
      <c r="AL1119"/>
      <c r="AM1119"/>
      <c r="AN1119"/>
      <c r="AO1119"/>
      <c r="AP1119"/>
      <c r="AQ1119"/>
      <c r="AR1119"/>
    </row>
    <row r="1120" spans="38:44" ht="15.75" customHeight="1">
      <c r="AL1120"/>
      <c r="AM1120"/>
      <c r="AN1120"/>
      <c r="AO1120"/>
      <c r="AP1120"/>
      <c r="AQ1120"/>
      <c r="AR1120"/>
    </row>
    <row r="1121" spans="38:44" ht="15.75" customHeight="1">
      <c r="AL1121"/>
      <c r="AM1121"/>
      <c r="AN1121"/>
      <c r="AO1121"/>
      <c r="AP1121"/>
      <c r="AQ1121"/>
      <c r="AR1121"/>
    </row>
    <row r="1122" spans="38:44" ht="15.75" customHeight="1">
      <c r="AL1122"/>
      <c r="AM1122"/>
      <c r="AN1122"/>
      <c r="AO1122"/>
      <c r="AP1122"/>
      <c r="AQ1122"/>
      <c r="AR1122"/>
    </row>
    <row r="1123" spans="38:44" ht="15.75" customHeight="1">
      <c r="AL1123"/>
      <c r="AM1123"/>
      <c r="AN1123"/>
      <c r="AO1123"/>
      <c r="AP1123"/>
      <c r="AQ1123"/>
      <c r="AR1123"/>
    </row>
    <row r="1124" spans="38:44" ht="15.75" customHeight="1">
      <c r="AL1124"/>
      <c r="AM1124"/>
      <c r="AN1124"/>
      <c r="AO1124"/>
      <c r="AP1124"/>
      <c r="AQ1124"/>
      <c r="AR1124"/>
    </row>
    <row r="1125" spans="38:44" ht="15.75" customHeight="1">
      <c r="AL1125"/>
      <c r="AM1125"/>
      <c r="AN1125"/>
      <c r="AO1125"/>
      <c r="AP1125"/>
      <c r="AQ1125"/>
      <c r="AR1125"/>
    </row>
    <row r="1126" spans="38:44" ht="15.75" customHeight="1">
      <c r="AL1126"/>
      <c r="AM1126"/>
      <c r="AN1126"/>
      <c r="AO1126"/>
      <c r="AP1126"/>
      <c r="AQ1126"/>
      <c r="AR1126"/>
    </row>
    <row r="1127" spans="38:44" ht="15.75" customHeight="1">
      <c r="AL1127"/>
      <c r="AM1127"/>
      <c r="AN1127"/>
      <c r="AO1127"/>
      <c r="AP1127"/>
      <c r="AQ1127"/>
      <c r="AR1127"/>
    </row>
    <row r="1128" spans="38:44" ht="15.75" customHeight="1">
      <c r="AL1128"/>
      <c r="AM1128"/>
      <c r="AN1128"/>
      <c r="AO1128"/>
      <c r="AP1128"/>
      <c r="AQ1128"/>
      <c r="AR1128"/>
    </row>
    <row r="1129" spans="38:44" ht="15.75" customHeight="1">
      <c r="AL1129"/>
      <c r="AM1129"/>
      <c r="AN1129"/>
      <c r="AO1129"/>
      <c r="AP1129"/>
      <c r="AQ1129"/>
      <c r="AR1129"/>
    </row>
    <row r="1130" spans="38:44" ht="15.75" customHeight="1">
      <c r="AL1130"/>
      <c r="AM1130"/>
      <c r="AN1130"/>
      <c r="AO1130"/>
      <c r="AP1130"/>
      <c r="AQ1130"/>
      <c r="AR1130"/>
    </row>
    <row r="1131" spans="38:44" ht="15.75" customHeight="1">
      <c r="AL1131"/>
      <c r="AM1131"/>
      <c r="AN1131"/>
      <c r="AO1131"/>
      <c r="AP1131"/>
      <c r="AQ1131"/>
      <c r="AR1131"/>
    </row>
    <row r="1132" spans="38:44" ht="15.75" customHeight="1">
      <c r="AL1132"/>
      <c r="AM1132"/>
      <c r="AN1132"/>
      <c r="AO1132"/>
      <c r="AP1132"/>
      <c r="AQ1132"/>
      <c r="AR1132"/>
    </row>
    <row r="1133" spans="38:44" ht="15.75" customHeight="1">
      <c r="AL1133"/>
      <c r="AM1133"/>
      <c r="AN1133"/>
      <c r="AO1133"/>
      <c r="AP1133"/>
      <c r="AQ1133"/>
      <c r="AR1133"/>
    </row>
    <row r="1134" spans="38:44" ht="15.75" customHeight="1">
      <c r="AL1134"/>
      <c r="AM1134"/>
      <c r="AN1134"/>
      <c r="AO1134"/>
      <c r="AP1134"/>
      <c r="AQ1134"/>
      <c r="AR1134"/>
    </row>
    <row r="1135" spans="38:44" ht="15.75" customHeight="1">
      <c r="AL1135"/>
      <c r="AM1135"/>
      <c r="AN1135"/>
      <c r="AO1135"/>
      <c r="AP1135"/>
      <c r="AQ1135"/>
      <c r="AR1135"/>
    </row>
    <row r="1136" spans="38:44" ht="15.75" customHeight="1">
      <c r="AL1136"/>
      <c r="AM1136"/>
      <c r="AN1136"/>
      <c r="AO1136"/>
      <c r="AP1136"/>
      <c r="AQ1136"/>
      <c r="AR1136"/>
    </row>
    <row r="1137" spans="38:44" ht="15.75" customHeight="1">
      <c r="AL1137"/>
      <c r="AM1137"/>
      <c r="AN1137"/>
      <c r="AO1137"/>
      <c r="AP1137"/>
      <c r="AQ1137"/>
      <c r="AR1137"/>
    </row>
    <row r="1138" spans="38:44" ht="15.75" customHeight="1">
      <c r="AL1138"/>
      <c r="AM1138"/>
      <c r="AN1138"/>
      <c r="AO1138"/>
      <c r="AP1138"/>
      <c r="AQ1138"/>
      <c r="AR1138"/>
    </row>
    <row r="1139" spans="38:44" ht="15.75" customHeight="1">
      <c r="AL1139"/>
      <c r="AM1139"/>
      <c r="AN1139"/>
      <c r="AO1139"/>
      <c r="AP1139"/>
      <c r="AQ1139"/>
      <c r="AR1139"/>
    </row>
    <row r="1140" spans="38:44" ht="15.75" customHeight="1">
      <c r="AL1140"/>
      <c r="AM1140"/>
      <c r="AN1140"/>
      <c r="AO1140"/>
      <c r="AP1140"/>
      <c r="AQ1140"/>
      <c r="AR1140"/>
    </row>
    <row r="1141" spans="38:44" ht="15.75" customHeight="1">
      <c r="AL1141"/>
      <c r="AM1141"/>
      <c r="AN1141"/>
      <c r="AO1141"/>
      <c r="AP1141"/>
      <c r="AQ1141"/>
      <c r="AR1141"/>
    </row>
    <row r="1142" spans="38:44" ht="15.75" customHeight="1">
      <c r="AL1142"/>
      <c r="AM1142"/>
      <c r="AN1142"/>
      <c r="AO1142"/>
      <c r="AP1142"/>
      <c r="AQ1142"/>
      <c r="AR1142"/>
    </row>
    <row r="1143" spans="38:44" ht="15.75" customHeight="1">
      <c r="AL1143"/>
      <c r="AM1143"/>
      <c r="AN1143"/>
      <c r="AO1143"/>
      <c r="AP1143"/>
      <c r="AQ1143"/>
      <c r="AR1143"/>
    </row>
    <row r="1144" spans="38:44" ht="15.75" customHeight="1">
      <c r="AL1144"/>
      <c r="AM1144"/>
      <c r="AN1144"/>
      <c r="AO1144"/>
      <c r="AP1144"/>
      <c r="AQ1144"/>
      <c r="AR1144"/>
    </row>
    <row r="1145" spans="38:44" ht="15.75" customHeight="1">
      <c r="AL1145"/>
      <c r="AM1145"/>
      <c r="AN1145"/>
      <c r="AO1145"/>
      <c r="AP1145"/>
      <c r="AQ1145"/>
      <c r="AR1145"/>
    </row>
    <row r="1146" spans="38:44" ht="15.75" customHeight="1">
      <c r="AL1146"/>
      <c r="AM1146"/>
      <c r="AN1146"/>
      <c r="AO1146"/>
      <c r="AP1146"/>
      <c r="AQ1146"/>
      <c r="AR1146"/>
    </row>
    <row r="1147" spans="38:44" ht="15.75" customHeight="1">
      <c r="AL1147"/>
      <c r="AM1147"/>
      <c r="AN1147"/>
      <c r="AO1147"/>
      <c r="AP1147"/>
      <c r="AQ1147"/>
      <c r="AR1147"/>
    </row>
    <row r="1148" spans="38:44" ht="15.75" customHeight="1">
      <c r="AL1148"/>
      <c r="AM1148"/>
      <c r="AN1148"/>
      <c r="AO1148"/>
      <c r="AP1148"/>
      <c r="AQ1148"/>
      <c r="AR1148"/>
    </row>
    <row r="1149" spans="38:44" ht="15.75" customHeight="1">
      <c r="AL1149"/>
      <c r="AM1149"/>
      <c r="AN1149"/>
      <c r="AO1149"/>
      <c r="AP1149"/>
      <c r="AQ1149"/>
      <c r="AR1149"/>
    </row>
    <row r="1150" spans="38:44" ht="15.75" customHeight="1">
      <c r="AL1150"/>
      <c r="AM1150"/>
      <c r="AN1150"/>
      <c r="AO1150"/>
      <c r="AP1150"/>
      <c r="AQ1150"/>
      <c r="AR1150"/>
    </row>
    <row r="1151" spans="38:44" ht="15.75" customHeight="1">
      <c r="AL1151"/>
      <c r="AM1151"/>
      <c r="AN1151"/>
      <c r="AO1151"/>
      <c r="AP1151"/>
      <c r="AQ1151"/>
      <c r="AR1151"/>
    </row>
    <row r="1152" spans="38:44" ht="15.75" customHeight="1">
      <c r="AL1152"/>
      <c r="AM1152"/>
      <c r="AN1152"/>
      <c r="AO1152"/>
      <c r="AP1152"/>
      <c r="AQ1152"/>
      <c r="AR1152"/>
    </row>
    <row r="1153" spans="38:44" ht="15.75" customHeight="1">
      <c r="AL1153"/>
      <c r="AM1153"/>
      <c r="AN1153"/>
      <c r="AO1153"/>
      <c r="AP1153"/>
      <c r="AQ1153"/>
      <c r="AR1153"/>
    </row>
    <row r="1154" spans="38:44" ht="15.75" customHeight="1">
      <c r="AL1154"/>
      <c r="AM1154"/>
      <c r="AN1154"/>
      <c r="AO1154"/>
      <c r="AP1154"/>
      <c r="AQ1154"/>
      <c r="AR1154"/>
    </row>
    <row r="1155" spans="38:44" ht="15.75" customHeight="1">
      <c r="AL1155"/>
      <c r="AM1155"/>
      <c r="AN1155"/>
      <c r="AO1155"/>
      <c r="AP1155"/>
      <c r="AQ1155"/>
      <c r="AR1155"/>
    </row>
    <row r="1156" spans="38:44" ht="15.75" customHeight="1">
      <c r="AL1156"/>
      <c r="AM1156"/>
      <c r="AN1156"/>
      <c r="AO1156"/>
      <c r="AP1156"/>
      <c r="AQ1156"/>
      <c r="AR1156"/>
    </row>
    <row r="1157" spans="38:44" ht="15.75" customHeight="1">
      <c r="AL1157"/>
      <c r="AM1157"/>
      <c r="AN1157"/>
      <c r="AO1157"/>
      <c r="AP1157"/>
      <c r="AQ1157"/>
      <c r="AR1157"/>
    </row>
    <row r="1158" spans="38:44" ht="15.75" customHeight="1">
      <c r="AL1158"/>
      <c r="AM1158"/>
      <c r="AN1158"/>
      <c r="AO1158"/>
      <c r="AP1158"/>
      <c r="AQ1158"/>
      <c r="AR1158"/>
    </row>
    <row r="1159" spans="38:44" ht="15.75" customHeight="1">
      <c r="AL1159"/>
      <c r="AM1159"/>
      <c r="AN1159"/>
      <c r="AO1159"/>
      <c r="AP1159"/>
      <c r="AQ1159"/>
      <c r="AR1159"/>
    </row>
    <row r="1160" spans="38:44" ht="15.75" customHeight="1">
      <c r="AL1160"/>
      <c r="AM1160"/>
      <c r="AN1160"/>
      <c r="AO1160"/>
      <c r="AP1160"/>
      <c r="AQ1160"/>
      <c r="AR1160"/>
    </row>
    <row r="1161" spans="38:44" ht="15.75" customHeight="1">
      <c r="AL1161"/>
      <c r="AM1161"/>
      <c r="AN1161"/>
      <c r="AO1161"/>
      <c r="AP1161"/>
      <c r="AQ1161"/>
      <c r="AR1161"/>
    </row>
    <row r="1162" spans="38:44" ht="15.75" customHeight="1">
      <c r="AL1162"/>
      <c r="AM1162"/>
      <c r="AN1162"/>
      <c r="AO1162"/>
      <c r="AP1162"/>
      <c r="AQ1162"/>
      <c r="AR1162"/>
    </row>
    <row r="1163" spans="38:44" ht="15.75" customHeight="1">
      <c r="AL1163"/>
      <c r="AM1163"/>
      <c r="AN1163"/>
      <c r="AO1163"/>
      <c r="AP1163"/>
      <c r="AQ1163"/>
      <c r="AR1163"/>
    </row>
    <row r="1164" spans="38:44" ht="15.75" customHeight="1">
      <c r="AL1164"/>
      <c r="AM1164"/>
      <c r="AN1164"/>
      <c r="AO1164"/>
      <c r="AP1164"/>
      <c r="AQ1164"/>
      <c r="AR1164"/>
    </row>
    <row r="1165" spans="38:44" ht="15.75" customHeight="1">
      <c r="AL1165"/>
      <c r="AM1165"/>
      <c r="AN1165"/>
      <c r="AO1165"/>
      <c r="AP1165"/>
      <c r="AQ1165"/>
      <c r="AR1165"/>
    </row>
    <row r="1166" spans="38:44" ht="15.75" customHeight="1">
      <c r="AL1166"/>
      <c r="AM1166"/>
      <c r="AN1166"/>
      <c r="AO1166"/>
      <c r="AP1166"/>
      <c r="AQ1166"/>
      <c r="AR1166"/>
    </row>
    <row r="1167" spans="38:44" ht="15.75" customHeight="1">
      <c r="AL1167"/>
      <c r="AM1167"/>
      <c r="AN1167"/>
      <c r="AO1167"/>
      <c r="AP1167"/>
      <c r="AQ1167"/>
      <c r="AR1167"/>
    </row>
    <row r="1168" spans="38:44" ht="15.75" customHeight="1">
      <c r="AL1168"/>
      <c r="AM1168"/>
      <c r="AN1168"/>
      <c r="AO1168"/>
      <c r="AP1168"/>
      <c r="AQ1168"/>
      <c r="AR1168"/>
    </row>
    <row r="1169" spans="38:44" ht="15.75" customHeight="1">
      <c r="AL1169"/>
      <c r="AM1169"/>
      <c r="AN1169"/>
      <c r="AO1169"/>
      <c r="AP1169"/>
      <c r="AQ1169"/>
      <c r="AR1169"/>
    </row>
    <row r="1170" spans="38:44" ht="15.75" customHeight="1">
      <c r="AL1170"/>
      <c r="AM1170"/>
      <c r="AN1170"/>
      <c r="AO1170"/>
      <c r="AP1170"/>
      <c r="AQ1170"/>
      <c r="AR1170"/>
    </row>
    <row r="1171" spans="38:44" ht="15.75" customHeight="1">
      <c r="AL1171"/>
      <c r="AM1171"/>
      <c r="AN1171"/>
      <c r="AO1171"/>
      <c r="AP1171"/>
      <c r="AQ1171"/>
      <c r="AR1171"/>
    </row>
    <row r="1172" spans="38:44" ht="15.75" customHeight="1">
      <c r="AL1172"/>
      <c r="AM1172"/>
      <c r="AN1172"/>
      <c r="AO1172"/>
      <c r="AP1172"/>
      <c r="AQ1172"/>
      <c r="AR1172"/>
    </row>
    <row r="1173" spans="38:44" ht="15.75" customHeight="1">
      <c r="AL1173"/>
      <c r="AM1173"/>
      <c r="AN1173"/>
      <c r="AO1173"/>
      <c r="AP1173"/>
      <c r="AQ1173"/>
      <c r="AR1173"/>
    </row>
    <row r="1174" spans="38:44" ht="15.75" customHeight="1">
      <c r="AL1174"/>
      <c r="AM1174"/>
      <c r="AN1174"/>
      <c r="AO1174"/>
      <c r="AP1174"/>
      <c r="AQ1174"/>
      <c r="AR1174"/>
    </row>
    <row r="1175" spans="38:44" ht="15.75" customHeight="1">
      <c r="AL1175"/>
      <c r="AM1175"/>
      <c r="AN1175"/>
      <c r="AO1175"/>
      <c r="AP1175"/>
      <c r="AQ1175"/>
      <c r="AR1175"/>
    </row>
    <row r="1176" spans="38:44" ht="15.75" customHeight="1">
      <c r="AL1176"/>
      <c r="AM1176"/>
      <c r="AN1176"/>
      <c r="AO1176"/>
      <c r="AP1176"/>
      <c r="AQ1176"/>
      <c r="AR1176"/>
    </row>
    <row r="1177" spans="38:44" ht="15.75" customHeight="1">
      <c r="AL1177"/>
      <c r="AM1177"/>
      <c r="AN1177"/>
      <c r="AO1177"/>
      <c r="AP1177"/>
      <c r="AQ1177"/>
      <c r="AR1177"/>
    </row>
    <row r="1178" spans="38:44" ht="15.75" customHeight="1">
      <c r="AL1178"/>
      <c r="AM1178"/>
      <c r="AN1178"/>
      <c r="AO1178"/>
      <c r="AP1178"/>
      <c r="AQ1178"/>
      <c r="AR1178"/>
    </row>
    <row r="1179" spans="38:44" ht="15.75" customHeight="1">
      <c r="AL1179"/>
      <c r="AM1179"/>
      <c r="AN1179"/>
      <c r="AO1179"/>
      <c r="AP1179"/>
      <c r="AQ1179"/>
      <c r="AR1179"/>
    </row>
    <row r="1180" spans="38:44" ht="15.75" customHeight="1">
      <c r="AL1180"/>
      <c r="AM1180"/>
      <c r="AN1180"/>
      <c r="AO1180"/>
      <c r="AP1180"/>
      <c r="AQ1180"/>
      <c r="AR1180"/>
    </row>
    <row r="1181" spans="38:44" ht="15.75" customHeight="1">
      <c r="AL1181"/>
      <c r="AM1181"/>
      <c r="AN1181"/>
      <c r="AO1181"/>
      <c r="AP1181"/>
      <c r="AQ1181"/>
      <c r="AR1181"/>
    </row>
    <row r="1182" spans="38:44" ht="15.75" customHeight="1">
      <c r="AL1182"/>
      <c r="AM1182"/>
      <c r="AN1182"/>
      <c r="AO1182"/>
      <c r="AP1182"/>
      <c r="AQ1182"/>
      <c r="AR1182"/>
    </row>
    <row r="1183" spans="38:44" ht="15.75" customHeight="1">
      <c r="AL1183"/>
      <c r="AM1183"/>
      <c r="AN1183"/>
      <c r="AO1183"/>
      <c r="AP1183"/>
      <c r="AQ1183"/>
      <c r="AR1183"/>
    </row>
    <row r="1184" spans="38:44" ht="15.75" customHeight="1">
      <c r="AL1184"/>
      <c r="AM1184"/>
      <c r="AN1184"/>
      <c r="AO1184"/>
      <c r="AP1184"/>
      <c r="AQ1184"/>
      <c r="AR1184"/>
    </row>
    <row r="1185" spans="38:44" ht="15.75" customHeight="1">
      <c r="AL1185"/>
      <c r="AM1185"/>
      <c r="AN1185"/>
      <c r="AO1185"/>
      <c r="AP1185"/>
      <c r="AQ1185"/>
      <c r="AR1185"/>
    </row>
    <row r="1186" spans="38:44" ht="15.75" customHeight="1">
      <c r="AL1186"/>
      <c r="AM1186"/>
      <c r="AN1186"/>
      <c r="AO1186"/>
      <c r="AP1186"/>
      <c r="AQ1186"/>
      <c r="AR1186"/>
    </row>
    <row r="1187" spans="38:44" ht="15.75" customHeight="1">
      <c r="AL1187"/>
      <c r="AM1187"/>
      <c r="AN1187"/>
      <c r="AO1187"/>
      <c r="AP1187"/>
      <c r="AQ1187"/>
      <c r="AR1187"/>
    </row>
    <row r="1188" spans="38:44" ht="15.75" customHeight="1">
      <c r="AL1188"/>
      <c r="AM1188"/>
      <c r="AN1188"/>
      <c r="AO1188"/>
      <c r="AP1188"/>
      <c r="AQ1188"/>
      <c r="AR1188"/>
    </row>
    <row r="1189" spans="38:44" ht="15.75" customHeight="1">
      <c r="AL1189"/>
      <c r="AM1189"/>
      <c r="AN1189"/>
      <c r="AO1189"/>
      <c r="AP1189"/>
      <c r="AQ1189"/>
      <c r="AR1189"/>
    </row>
    <row r="1190" spans="38:44" ht="15.75" customHeight="1">
      <c r="AL1190"/>
      <c r="AM1190"/>
      <c r="AN1190"/>
      <c r="AO1190"/>
      <c r="AP1190"/>
      <c r="AQ1190"/>
      <c r="AR1190"/>
    </row>
    <row r="1191" spans="38:44" ht="15.75" customHeight="1">
      <c r="AL1191"/>
      <c r="AM1191"/>
      <c r="AN1191"/>
      <c r="AO1191"/>
      <c r="AP1191"/>
      <c r="AQ1191"/>
      <c r="AR1191"/>
    </row>
    <row r="1192" spans="38:44" ht="15.75" customHeight="1">
      <c r="AL1192"/>
      <c r="AM1192"/>
      <c r="AN1192"/>
      <c r="AO1192"/>
      <c r="AP1192"/>
      <c r="AQ1192"/>
      <c r="AR1192"/>
    </row>
    <row r="1193" spans="38:44" ht="15.75" customHeight="1">
      <c r="AL1193"/>
      <c r="AM1193"/>
      <c r="AN1193"/>
      <c r="AO1193"/>
      <c r="AP1193"/>
      <c r="AQ1193"/>
      <c r="AR1193"/>
    </row>
    <row r="1194" spans="38:44" ht="15.75" customHeight="1">
      <c r="AL1194"/>
      <c r="AM1194"/>
      <c r="AN1194"/>
      <c r="AO1194"/>
      <c r="AP1194"/>
      <c r="AQ1194"/>
      <c r="AR1194"/>
    </row>
    <row r="1195" spans="38:44" ht="15.75" customHeight="1">
      <c r="AL1195"/>
      <c r="AM1195"/>
      <c r="AN1195"/>
      <c r="AO1195"/>
      <c r="AP1195"/>
      <c r="AQ1195"/>
      <c r="AR1195"/>
    </row>
    <row r="1196" spans="38:44" ht="15.75" customHeight="1">
      <c r="AL1196"/>
      <c r="AM1196"/>
      <c r="AN1196"/>
      <c r="AO1196"/>
      <c r="AP1196"/>
      <c r="AQ1196"/>
      <c r="AR1196"/>
    </row>
    <row r="1197" spans="38:44" ht="15.75" customHeight="1">
      <c r="AL1197"/>
      <c r="AM1197"/>
      <c r="AN1197"/>
      <c r="AO1197"/>
      <c r="AP1197"/>
      <c r="AQ1197"/>
      <c r="AR1197"/>
    </row>
    <row r="1198" spans="38:44" ht="15.75" customHeight="1">
      <c r="AL1198"/>
      <c r="AM1198"/>
      <c r="AN1198"/>
      <c r="AO1198"/>
      <c r="AP1198"/>
      <c r="AQ1198"/>
      <c r="AR1198"/>
    </row>
    <row r="1199" spans="38:44" ht="15.75" customHeight="1">
      <c r="AL1199"/>
      <c r="AM1199"/>
      <c r="AN1199"/>
      <c r="AO1199"/>
      <c r="AP1199"/>
      <c r="AQ1199"/>
      <c r="AR1199"/>
    </row>
    <row r="1200" spans="38:44" ht="15.75" customHeight="1">
      <c r="AL1200"/>
      <c r="AM1200"/>
      <c r="AN1200"/>
      <c r="AO1200"/>
      <c r="AP1200"/>
      <c r="AQ1200"/>
      <c r="AR1200"/>
    </row>
    <row r="1201" spans="38:44" ht="15.75" customHeight="1">
      <c r="AL1201"/>
      <c r="AM1201"/>
      <c r="AN1201"/>
      <c r="AO1201"/>
      <c r="AP1201"/>
      <c r="AQ1201"/>
      <c r="AR1201"/>
    </row>
    <row r="1202" spans="38:44" ht="15.75" customHeight="1">
      <c r="AL1202"/>
      <c r="AM1202"/>
      <c r="AN1202"/>
      <c r="AO1202"/>
      <c r="AP1202"/>
      <c r="AQ1202"/>
      <c r="AR1202"/>
    </row>
    <row r="1203" spans="38:44" ht="15.75" customHeight="1">
      <c r="AL1203"/>
      <c r="AM1203"/>
      <c r="AN1203"/>
      <c r="AO1203"/>
      <c r="AP1203"/>
      <c r="AQ1203"/>
      <c r="AR1203"/>
    </row>
    <row r="1204" spans="38:44" ht="15.75" customHeight="1">
      <c r="AL1204"/>
      <c r="AM1204"/>
      <c r="AN1204"/>
      <c r="AO1204"/>
      <c r="AP1204"/>
      <c r="AQ1204"/>
      <c r="AR1204"/>
    </row>
    <row r="1205" spans="38:44" ht="15.75" customHeight="1">
      <c r="AL1205"/>
      <c r="AM1205"/>
      <c r="AN1205"/>
      <c r="AO1205"/>
      <c r="AP1205"/>
      <c r="AQ1205"/>
      <c r="AR1205"/>
    </row>
    <row r="1206" spans="38:44" ht="15.75" customHeight="1">
      <c r="AL1206"/>
      <c r="AM1206"/>
      <c r="AN1206"/>
      <c r="AO1206"/>
      <c r="AP1206"/>
      <c r="AQ1206"/>
      <c r="AR1206"/>
    </row>
    <row r="1207" spans="38:44" ht="15.75" customHeight="1">
      <c r="AL1207"/>
      <c r="AM1207"/>
      <c r="AN1207"/>
      <c r="AO1207"/>
      <c r="AP1207"/>
      <c r="AQ1207"/>
      <c r="AR1207"/>
    </row>
    <row r="1208" spans="38:44" ht="15.75" customHeight="1">
      <c r="AL1208"/>
      <c r="AM1208"/>
      <c r="AN1208"/>
      <c r="AO1208"/>
      <c r="AP1208"/>
      <c r="AQ1208"/>
      <c r="AR1208"/>
    </row>
    <row r="1209" spans="38:44" ht="15.75" customHeight="1">
      <c r="AL1209"/>
      <c r="AM1209"/>
      <c r="AN1209"/>
      <c r="AO1209"/>
      <c r="AP1209"/>
      <c r="AQ1209"/>
      <c r="AR1209"/>
    </row>
    <row r="1210" spans="38:44" ht="15.75" customHeight="1">
      <c r="AL1210"/>
      <c r="AM1210"/>
      <c r="AN1210"/>
      <c r="AO1210"/>
      <c r="AP1210"/>
      <c r="AQ1210"/>
      <c r="AR1210"/>
    </row>
    <row r="1211" spans="38:44" ht="15.75" customHeight="1">
      <c r="AL1211"/>
      <c r="AM1211"/>
      <c r="AN1211"/>
      <c r="AO1211"/>
      <c r="AP1211"/>
      <c r="AQ1211"/>
      <c r="AR1211"/>
    </row>
    <row r="1212" spans="38:44" ht="15.75" customHeight="1">
      <c r="AL1212"/>
      <c r="AM1212"/>
      <c r="AN1212"/>
      <c r="AO1212"/>
      <c r="AP1212"/>
      <c r="AQ1212"/>
      <c r="AR1212"/>
    </row>
    <row r="1213" spans="38:44" ht="15.75" customHeight="1">
      <c r="AL1213"/>
      <c r="AM1213"/>
      <c r="AN1213"/>
      <c r="AO1213"/>
      <c r="AP1213"/>
      <c r="AQ1213"/>
      <c r="AR1213"/>
    </row>
    <row r="1214" spans="38:44" ht="15.75" customHeight="1">
      <c r="AL1214"/>
      <c r="AM1214"/>
      <c r="AN1214"/>
      <c r="AO1214"/>
      <c r="AP1214"/>
      <c r="AQ1214"/>
      <c r="AR1214"/>
    </row>
    <row r="1215" spans="38:44" ht="15.75" customHeight="1">
      <c r="AL1215"/>
      <c r="AM1215"/>
      <c r="AN1215"/>
      <c r="AO1215"/>
      <c r="AP1215"/>
      <c r="AQ1215"/>
      <c r="AR1215"/>
    </row>
    <row r="1216" spans="38:44" ht="15.75" customHeight="1">
      <c r="AL1216"/>
      <c r="AM1216"/>
      <c r="AN1216"/>
      <c r="AO1216"/>
      <c r="AP1216"/>
      <c r="AQ1216"/>
      <c r="AR1216"/>
    </row>
    <row r="1217" spans="38:44" ht="15.75" customHeight="1">
      <c r="AL1217"/>
      <c r="AM1217"/>
      <c r="AN1217"/>
      <c r="AO1217"/>
      <c r="AP1217"/>
      <c r="AQ1217"/>
      <c r="AR1217"/>
    </row>
    <row r="1218" spans="38:44" ht="15.75" customHeight="1">
      <c r="AL1218"/>
      <c r="AM1218"/>
      <c r="AN1218"/>
      <c r="AO1218"/>
      <c r="AP1218"/>
      <c r="AQ1218"/>
      <c r="AR1218"/>
    </row>
    <row r="1219" spans="38:44" ht="15.75" customHeight="1">
      <c r="AL1219"/>
      <c r="AM1219"/>
      <c r="AN1219"/>
      <c r="AO1219"/>
      <c r="AP1219"/>
      <c r="AQ1219"/>
      <c r="AR1219"/>
    </row>
    <row r="1220" spans="38:44" ht="15.75" customHeight="1">
      <c r="AL1220"/>
      <c r="AM1220"/>
      <c r="AN1220"/>
      <c r="AO1220"/>
      <c r="AP1220"/>
      <c r="AQ1220"/>
      <c r="AR1220"/>
    </row>
    <row r="1221" spans="38:44" ht="15.75" customHeight="1">
      <c r="AL1221"/>
      <c r="AM1221"/>
      <c r="AN1221"/>
      <c r="AO1221"/>
      <c r="AP1221"/>
      <c r="AQ1221"/>
      <c r="AR1221"/>
    </row>
    <row r="1222" spans="38:44" ht="15.75" customHeight="1">
      <c r="AL1222"/>
      <c r="AM1222"/>
      <c r="AN1222"/>
      <c r="AO1222"/>
      <c r="AP1222"/>
      <c r="AQ1222"/>
      <c r="AR1222"/>
    </row>
    <row r="1223" spans="38:44" ht="15.75" customHeight="1">
      <c r="AL1223"/>
      <c r="AM1223"/>
      <c r="AN1223"/>
      <c r="AO1223"/>
      <c r="AP1223"/>
      <c r="AQ1223"/>
      <c r="AR1223"/>
    </row>
    <row r="1224" spans="38:44" ht="15.75" customHeight="1">
      <c r="AL1224"/>
      <c r="AM1224"/>
      <c r="AN1224"/>
      <c r="AO1224"/>
      <c r="AP1224"/>
      <c r="AQ1224"/>
      <c r="AR1224"/>
    </row>
    <row r="1225" spans="38:44" ht="15.75" customHeight="1">
      <c r="AL1225"/>
      <c r="AM1225"/>
      <c r="AN1225"/>
      <c r="AO1225"/>
      <c r="AP1225"/>
      <c r="AQ1225"/>
      <c r="AR1225"/>
    </row>
    <row r="1226" spans="38:44" ht="15.75" customHeight="1">
      <c r="AL1226"/>
      <c r="AM1226"/>
      <c r="AN1226"/>
      <c r="AO1226"/>
      <c r="AP1226"/>
      <c r="AQ1226"/>
      <c r="AR1226"/>
    </row>
    <row r="1227" spans="38:44" ht="15.75" customHeight="1">
      <c r="AL1227"/>
      <c r="AM1227"/>
      <c r="AN1227"/>
      <c r="AO1227"/>
      <c r="AP1227"/>
      <c r="AQ1227"/>
      <c r="AR1227"/>
    </row>
    <row r="1228" spans="38:44" ht="15.75" customHeight="1">
      <c r="AL1228"/>
      <c r="AM1228"/>
      <c r="AN1228"/>
      <c r="AO1228"/>
      <c r="AP1228"/>
      <c r="AQ1228"/>
      <c r="AR1228"/>
    </row>
    <row r="1229" spans="38:44" ht="15.75" customHeight="1">
      <c r="AL1229"/>
      <c r="AM1229"/>
      <c r="AN1229"/>
      <c r="AO1229"/>
      <c r="AP1229"/>
      <c r="AQ1229"/>
      <c r="AR1229"/>
    </row>
    <row r="1230" spans="38:44" ht="15.75" customHeight="1">
      <c r="AL1230"/>
      <c r="AM1230"/>
      <c r="AN1230"/>
      <c r="AO1230"/>
      <c r="AP1230"/>
      <c r="AQ1230"/>
      <c r="AR1230"/>
    </row>
    <row r="1231" spans="38:44" ht="15.75" customHeight="1">
      <c r="AL1231"/>
      <c r="AM1231"/>
      <c r="AN1231"/>
      <c r="AO1231"/>
      <c r="AP1231"/>
      <c r="AQ1231"/>
      <c r="AR1231"/>
    </row>
    <row r="1232" spans="38:44" ht="15.75" customHeight="1">
      <c r="AL1232"/>
      <c r="AM1232"/>
      <c r="AN1232"/>
      <c r="AO1232"/>
      <c r="AP1232"/>
      <c r="AQ1232"/>
      <c r="AR1232"/>
    </row>
    <row r="1233" spans="38:44" ht="15.75" customHeight="1">
      <c r="AL1233"/>
      <c r="AM1233"/>
      <c r="AN1233"/>
      <c r="AO1233"/>
      <c r="AP1233"/>
      <c r="AQ1233"/>
      <c r="AR1233"/>
    </row>
    <row r="1234" spans="38:44" ht="15.75" customHeight="1">
      <c r="AL1234"/>
      <c r="AM1234"/>
      <c r="AN1234"/>
      <c r="AO1234"/>
      <c r="AP1234"/>
      <c r="AQ1234"/>
      <c r="AR1234"/>
    </row>
    <row r="1235" spans="38:44" ht="15.75" customHeight="1">
      <c r="AL1235"/>
      <c r="AM1235"/>
      <c r="AN1235"/>
      <c r="AO1235"/>
      <c r="AP1235"/>
      <c r="AQ1235"/>
      <c r="AR1235"/>
    </row>
    <row r="1236" spans="38:44" ht="15.75" customHeight="1">
      <c r="AL1236"/>
      <c r="AM1236"/>
      <c r="AN1236"/>
      <c r="AO1236"/>
      <c r="AP1236"/>
      <c r="AQ1236"/>
      <c r="AR1236"/>
    </row>
    <row r="1237" spans="38:44" ht="15.75" customHeight="1">
      <c r="AL1237"/>
      <c r="AM1237"/>
      <c r="AN1237"/>
      <c r="AO1237"/>
      <c r="AP1237"/>
      <c r="AQ1237"/>
      <c r="AR1237"/>
    </row>
    <row r="1238" spans="38:44" ht="15.75" customHeight="1">
      <c r="AL1238"/>
      <c r="AM1238"/>
      <c r="AN1238"/>
      <c r="AO1238"/>
      <c r="AP1238"/>
      <c r="AQ1238"/>
      <c r="AR1238"/>
    </row>
    <row r="1239" spans="38:44" ht="15.75" customHeight="1">
      <c r="AL1239"/>
      <c r="AM1239"/>
      <c r="AN1239"/>
      <c r="AO1239"/>
      <c r="AP1239"/>
      <c r="AQ1239"/>
      <c r="AR1239"/>
    </row>
    <row r="1240" spans="38:44" ht="15.75" customHeight="1">
      <c r="AL1240"/>
      <c r="AM1240"/>
      <c r="AN1240"/>
      <c r="AO1240"/>
      <c r="AP1240"/>
      <c r="AQ1240"/>
      <c r="AR1240"/>
    </row>
    <row r="1241" spans="38:44" ht="15.75" customHeight="1">
      <c r="AL1241"/>
      <c r="AM1241"/>
      <c r="AN1241"/>
      <c r="AO1241"/>
      <c r="AP1241"/>
      <c r="AQ1241"/>
      <c r="AR1241"/>
    </row>
    <row r="1242" spans="38:44" ht="15.75" customHeight="1">
      <c r="AL1242"/>
      <c r="AM1242"/>
      <c r="AN1242"/>
      <c r="AO1242"/>
      <c r="AP1242"/>
      <c r="AQ1242"/>
      <c r="AR1242"/>
    </row>
    <row r="1243" spans="38:44" ht="15.75" customHeight="1">
      <c r="AL1243"/>
      <c r="AM1243"/>
      <c r="AN1243"/>
      <c r="AO1243"/>
      <c r="AP1243"/>
      <c r="AQ1243"/>
      <c r="AR1243"/>
    </row>
    <row r="1244" spans="38:44" ht="15.75" customHeight="1">
      <c r="AL1244"/>
      <c r="AM1244"/>
      <c r="AN1244"/>
      <c r="AO1244"/>
      <c r="AP1244"/>
      <c r="AQ1244"/>
      <c r="AR1244"/>
    </row>
    <row r="1245" spans="38:44" ht="15.75" customHeight="1">
      <c r="AL1245"/>
      <c r="AM1245"/>
      <c r="AN1245"/>
      <c r="AO1245"/>
      <c r="AP1245"/>
      <c r="AQ1245"/>
      <c r="AR1245"/>
    </row>
    <row r="1246" spans="38:44" ht="15.75" customHeight="1">
      <c r="AL1246"/>
      <c r="AM1246"/>
      <c r="AN1246"/>
      <c r="AO1246"/>
      <c r="AP1246"/>
      <c r="AQ1246"/>
      <c r="AR1246"/>
    </row>
    <row r="1247" spans="38:44" ht="15.75" customHeight="1">
      <c r="AL1247"/>
      <c r="AM1247"/>
      <c r="AN1247"/>
      <c r="AO1247"/>
      <c r="AP1247"/>
      <c r="AQ1247"/>
      <c r="AR1247"/>
    </row>
    <row r="1248" spans="38:44" ht="15.75" customHeight="1">
      <c r="AL1248"/>
      <c r="AM1248"/>
      <c r="AN1248"/>
      <c r="AO1248"/>
      <c r="AP1248"/>
      <c r="AQ1248"/>
      <c r="AR1248"/>
    </row>
    <row r="1249" spans="38:44" ht="15.75" customHeight="1">
      <c r="AL1249"/>
      <c r="AM1249"/>
      <c r="AN1249"/>
      <c r="AO1249"/>
      <c r="AP1249"/>
      <c r="AQ1249"/>
      <c r="AR1249"/>
    </row>
    <row r="1250" spans="38:44" ht="15.75" customHeight="1">
      <c r="AL1250"/>
      <c r="AM1250"/>
      <c r="AN1250"/>
      <c r="AO1250"/>
      <c r="AP1250"/>
      <c r="AQ1250"/>
      <c r="AR1250"/>
    </row>
    <row r="1251" spans="38:44" ht="15.75" customHeight="1">
      <c r="AL1251"/>
      <c r="AM1251"/>
      <c r="AN1251"/>
      <c r="AO1251"/>
      <c r="AP1251"/>
      <c r="AQ1251"/>
      <c r="AR1251"/>
    </row>
    <row r="1252" spans="38:44" ht="15.75" customHeight="1">
      <c r="AL1252"/>
      <c r="AM1252"/>
      <c r="AN1252"/>
      <c r="AO1252"/>
      <c r="AP1252"/>
      <c r="AQ1252"/>
      <c r="AR1252"/>
    </row>
    <row r="1253" spans="38:44" ht="15.75" customHeight="1">
      <c r="AL1253"/>
      <c r="AM1253"/>
      <c r="AN1253"/>
      <c r="AO1253"/>
      <c r="AP1253"/>
      <c r="AQ1253"/>
      <c r="AR1253"/>
    </row>
    <row r="1254" spans="38:44" ht="15.75" customHeight="1">
      <c r="AL1254"/>
      <c r="AM1254"/>
      <c r="AN1254"/>
      <c r="AO1254"/>
      <c r="AP1254"/>
      <c r="AQ1254"/>
      <c r="AR1254"/>
    </row>
    <row r="1255" spans="38:44" ht="15.75" customHeight="1">
      <c r="AL1255"/>
      <c r="AM1255"/>
      <c r="AN1255"/>
      <c r="AO1255"/>
      <c r="AP1255"/>
      <c r="AQ1255"/>
      <c r="AR1255"/>
    </row>
    <row r="1256" spans="38:44" ht="15.75" customHeight="1">
      <c r="AL1256"/>
      <c r="AM1256"/>
      <c r="AN1256"/>
      <c r="AO1256"/>
      <c r="AP1256"/>
      <c r="AQ1256"/>
      <c r="AR1256"/>
    </row>
    <row r="1257" spans="38:44" ht="15.75" customHeight="1">
      <c r="AL1257"/>
      <c r="AM1257"/>
      <c r="AN1257"/>
      <c r="AO1257"/>
      <c r="AP1257"/>
      <c r="AQ1257"/>
      <c r="AR1257"/>
    </row>
    <row r="1258" spans="38:44" ht="15.75" customHeight="1">
      <c r="AL1258"/>
      <c r="AM1258"/>
      <c r="AN1258"/>
      <c r="AO1258"/>
      <c r="AP1258"/>
      <c r="AQ1258"/>
      <c r="AR1258"/>
    </row>
    <row r="1259" spans="38:44" ht="15.75" customHeight="1">
      <c r="AL1259"/>
      <c r="AM1259"/>
      <c r="AN1259"/>
      <c r="AO1259"/>
      <c r="AP1259"/>
      <c r="AQ1259"/>
      <c r="AR1259"/>
    </row>
    <row r="1260" spans="38:44" ht="15.75" customHeight="1">
      <c r="AL1260"/>
      <c r="AM1260"/>
      <c r="AN1260"/>
      <c r="AO1260"/>
      <c r="AP1260"/>
      <c r="AQ1260"/>
      <c r="AR1260"/>
    </row>
    <row r="1261" spans="38:44" ht="15.75" customHeight="1">
      <c r="AL1261"/>
      <c r="AM1261"/>
      <c r="AN1261"/>
      <c r="AO1261"/>
      <c r="AP1261"/>
      <c r="AQ1261"/>
      <c r="AR1261"/>
    </row>
    <row r="1262" spans="38:44" ht="15.75" customHeight="1">
      <c r="AL1262"/>
      <c r="AM1262"/>
      <c r="AN1262"/>
      <c r="AO1262"/>
      <c r="AP1262"/>
      <c r="AQ1262"/>
      <c r="AR1262"/>
    </row>
    <row r="1263" spans="38:44" ht="15.75" customHeight="1">
      <c r="AL1263"/>
      <c r="AM1263"/>
      <c r="AN1263"/>
      <c r="AO1263"/>
      <c r="AP1263"/>
      <c r="AQ1263"/>
      <c r="AR1263"/>
    </row>
    <row r="1264" spans="38:44" ht="15.75" customHeight="1">
      <c r="AL1264"/>
      <c r="AM1264"/>
      <c r="AN1264"/>
      <c r="AO1264"/>
      <c r="AP1264"/>
      <c r="AQ1264"/>
      <c r="AR1264"/>
    </row>
    <row r="1265" spans="38:44" ht="15.75" customHeight="1">
      <c r="AL1265"/>
      <c r="AM1265"/>
      <c r="AN1265"/>
      <c r="AO1265"/>
      <c r="AP1265"/>
      <c r="AQ1265"/>
      <c r="AR1265"/>
    </row>
    <row r="1266" spans="38:44" ht="15.75" customHeight="1">
      <c r="AL1266"/>
      <c r="AM1266"/>
      <c r="AN1266"/>
      <c r="AO1266"/>
      <c r="AP1266"/>
      <c r="AQ1266"/>
      <c r="AR1266"/>
    </row>
    <row r="1267" spans="38:44" ht="15.75" customHeight="1">
      <c r="AL1267"/>
      <c r="AM1267"/>
      <c r="AN1267"/>
      <c r="AO1267"/>
      <c r="AP1267"/>
      <c r="AQ1267"/>
      <c r="AR1267"/>
    </row>
    <row r="1268" spans="38:44" ht="15.75" customHeight="1">
      <c r="AL1268"/>
      <c r="AM1268"/>
      <c r="AN1268"/>
      <c r="AO1268"/>
      <c r="AP1268"/>
      <c r="AQ1268"/>
      <c r="AR1268"/>
    </row>
    <row r="1269" spans="38:44" ht="15.75" customHeight="1">
      <c r="AL1269"/>
      <c r="AM1269"/>
      <c r="AN1269"/>
      <c r="AO1269"/>
      <c r="AP1269"/>
      <c r="AQ1269"/>
      <c r="AR1269"/>
    </row>
    <row r="1270" spans="38:44" ht="15.75" customHeight="1">
      <c r="AL1270"/>
      <c r="AM1270"/>
      <c r="AN1270"/>
      <c r="AO1270"/>
      <c r="AP1270"/>
      <c r="AQ1270"/>
      <c r="AR1270"/>
    </row>
    <row r="1271" spans="38:44" ht="15.75" customHeight="1">
      <c r="AL1271"/>
      <c r="AM1271"/>
      <c r="AN1271"/>
      <c r="AO1271"/>
      <c r="AP1271"/>
      <c r="AQ1271"/>
      <c r="AR1271"/>
    </row>
    <row r="1272" spans="38:44" ht="15.75" customHeight="1">
      <c r="AL1272"/>
      <c r="AM1272"/>
      <c r="AN1272"/>
      <c r="AO1272"/>
      <c r="AP1272"/>
      <c r="AQ1272"/>
      <c r="AR1272"/>
    </row>
    <row r="1273" spans="38:44" ht="15.75" customHeight="1">
      <c r="AL1273"/>
      <c r="AM1273"/>
      <c r="AN1273"/>
      <c r="AO1273"/>
      <c r="AP1273"/>
      <c r="AQ1273"/>
      <c r="AR1273"/>
    </row>
    <row r="1274" spans="38:44" ht="15.75" customHeight="1">
      <c r="AL1274"/>
      <c r="AM1274"/>
      <c r="AN1274"/>
      <c r="AO1274"/>
      <c r="AP1274"/>
      <c r="AQ1274"/>
      <c r="AR1274"/>
    </row>
    <row r="1275" spans="38:44" ht="15.75" customHeight="1">
      <c r="AL1275"/>
      <c r="AM1275"/>
      <c r="AN1275"/>
      <c r="AO1275"/>
      <c r="AP1275"/>
      <c r="AQ1275"/>
      <c r="AR1275"/>
    </row>
    <row r="1276" spans="38:44" ht="15.75" customHeight="1">
      <c r="AL1276"/>
      <c r="AM1276"/>
      <c r="AN1276"/>
      <c r="AO1276"/>
      <c r="AP1276"/>
      <c r="AQ1276"/>
      <c r="AR1276"/>
    </row>
    <row r="1277" spans="38:44" ht="15.75" customHeight="1">
      <c r="AL1277"/>
      <c r="AM1277"/>
      <c r="AN1277"/>
      <c r="AO1277"/>
      <c r="AP1277"/>
      <c r="AQ1277"/>
      <c r="AR1277"/>
    </row>
    <row r="1278" spans="38:44" ht="15.75" customHeight="1">
      <c r="AL1278"/>
      <c r="AM1278"/>
      <c r="AN1278"/>
      <c r="AO1278"/>
      <c r="AP1278"/>
      <c r="AQ1278"/>
      <c r="AR1278"/>
    </row>
    <row r="1279" spans="38:44" ht="15.75" customHeight="1">
      <c r="AL1279"/>
      <c r="AM1279"/>
      <c r="AN1279"/>
      <c r="AO1279"/>
      <c r="AP1279"/>
      <c r="AQ1279"/>
      <c r="AR1279"/>
    </row>
    <row r="1280" spans="38:44" ht="15.75" customHeight="1">
      <c r="AL1280"/>
      <c r="AM1280"/>
      <c r="AN1280"/>
      <c r="AO1280"/>
      <c r="AP1280"/>
      <c r="AQ1280"/>
      <c r="AR1280"/>
    </row>
    <row r="1281" spans="38:44" ht="15.75" customHeight="1">
      <c r="AL1281"/>
      <c r="AM1281"/>
      <c r="AN1281"/>
      <c r="AO1281"/>
      <c r="AP1281"/>
      <c r="AQ1281"/>
      <c r="AR1281"/>
    </row>
    <row r="1282" spans="38:44" ht="15.75" customHeight="1">
      <c r="AL1282"/>
      <c r="AM1282"/>
      <c r="AN1282"/>
      <c r="AO1282"/>
      <c r="AP1282"/>
      <c r="AQ1282"/>
      <c r="AR1282"/>
    </row>
    <row r="1283" spans="38:44" ht="15.75" customHeight="1">
      <c r="AL1283"/>
      <c r="AM1283"/>
      <c r="AN1283"/>
      <c r="AO1283"/>
      <c r="AP1283"/>
      <c r="AQ1283"/>
      <c r="AR1283"/>
    </row>
    <row r="1284" spans="38:44" ht="15.75" customHeight="1">
      <c r="AL1284"/>
      <c r="AM1284"/>
      <c r="AN1284"/>
      <c r="AO1284"/>
      <c r="AP1284"/>
      <c r="AQ1284"/>
      <c r="AR1284"/>
    </row>
    <row r="1285" spans="38:44" ht="15.75" customHeight="1">
      <c r="AL1285"/>
      <c r="AM1285"/>
      <c r="AN1285"/>
      <c r="AO1285"/>
      <c r="AP1285"/>
      <c r="AQ1285"/>
      <c r="AR1285"/>
    </row>
    <row r="1286" spans="38:44" ht="15.75" customHeight="1">
      <c r="AL1286"/>
      <c r="AM1286"/>
      <c r="AN1286"/>
      <c r="AO1286"/>
      <c r="AP1286"/>
      <c r="AQ1286"/>
      <c r="AR1286"/>
    </row>
    <row r="1287" spans="38:44" ht="15.75" customHeight="1">
      <c r="AL1287"/>
      <c r="AM1287"/>
      <c r="AN1287"/>
      <c r="AO1287"/>
      <c r="AP1287"/>
      <c r="AQ1287"/>
      <c r="AR1287"/>
    </row>
    <row r="1288" spans="38:44" ht="15.75" customHeight="1">
      <c r="AL1288"/>
      <c r="AM1288"/>
      <c r="AN1288"/>
      <c r="AO1288"/>
      <c r="AP1288"/>
      <c r="AQ1288"/>
      <c r="AR1288"/>
    </row>
    <row r="1289" spans="38:44" ht="15.75" customHeight="1">
      <c r="AL1289"/>
      <c r="AM1289"/>
      <c r="AN1289"/>
      <c r="AO1289"/>
      <c r="AP1289"/>
      <c r="AQ1289"/>
      <c r="AR1289"/>
    </row>
    <row r="1290" spans="38:44" ht="15.75" customHeight="1">
      <c r="AL1290"/>
      <c r="AM1290"/>
      <c r="AN1290"/>
      <c r="AO1290"/>
      <c r="AP1290"/>
      <c r="AQ1290"/>
      <c r="AR1290"/>
    </row>
    <row r="1291" spans="38:44" ht="15.75" customHeight="1">
      <c r="AL1291"/>
      <c r="AM1291"/>
      <c r="AN1291"/>
      <c r="AO1291"/>
      <c r="AP1291"/>
      <c r="AQ1291"/>
      <c r="AR1291"/>
    </row>
    <row r="1292" spans="38:44" ht="15.75" customHeight="1">
      <c r="AL1292"/>
      <c r="AM1292"/>
      <c r="AN1292"/>
      <c r="AO1292"/>
      <c r="AP1292"/>
      <c r="AQ1292"/>
      <c r="AR1292"/>
    </row>
    <row r="1293" spans="38:44" ht="15.75" customHeight="1">
      <c r="AL1293"/>
      <c r="AM1293"/>
      <c r="AN1293"/>
      <c r="AO1293"/>
      <c r="AP1293"/>
      <c r="AQ1293"/>
      <c r="AR1293"/>
    </row>
    <row r="1294" spans="38:44" ht="15.75" customHeight="1">
      <c r="AL1294"/>
      <c r="AM1294"/>
      <c r="AN1294"/>
      <c r="AO1294"/>
      <c r="AP1294"/>
      <c r="AQ1294"/>
      <c r="AR1294"/>
    </row>
    <row r="1295" spans="38:44" ht="15.75" customHeight="1">
      <c r="AL1295"/>
      <c r="AM1295"/>
      <c r="AN1295"/>
      <c r="AO1295"/>
      <c r="AP1295"/>
      <c r="AQ1295"/>
      <c r="AR1295"/>
    </row>
    <row r="1296" spans="38:44" ht="15.75" customHeight="1">
      <c r="AL1296"/>
      <c r="AM1296"/>
      <c r="AN1296"/>
      <c r="AO1296"/>
      <c r="AP1296"/>
      <c r="AQ1296"/>
      <c r="AR1296"/>
    </row>
    <row r="1297" spans="38:44" ht="15.75" customHeight="1">
      <c r="AL1297"/>
      <c r="AM1297"/>
      <c r="AN1297"/>
      <c r="AO1297"/>
      <c r="AP1297"/>
      <c r="AQ1297"/>
      <c r="AR1297"/>
    </row>
    <row r="1298" spans="38:44" ht="15.75" customHeight="1">
      <c r="AL1298"/>
      <c r="AM1298"/>
      <c r="AN1298"/>
      <c r="AO1298"/>
      <c r="AP1298"/>
      <c r="AQ1298"/>
      <c r="AR1298"/>
    </row>
    <row r="1299" spans="38:44" ht="15.75" customHeight="1">
      <c r="AL1299"/>
      <c r="AM1299"/>
      <c r="AN1299"/>
      <c r="AO1299"/>
      <c r="AP1299"/>
      <c r="AQ1299"/>
      <c r="AR1299"/>
    </row>
    <row r="1300" spans="38:44" ht="15.75" customHeight="1">
      <c r="AL1300"/>
      <c r="AM1300"/>
      <c r="AN1300"/>
      <c r="AO1300"/>
      <c r="AP1300"/>
      <c r="AQ1300"/>
      <c r="AR1300"/>
    </row>
    <row r="1301" spans="38:44" ht="15.75" customHeight="1">
      <c r="AL1301"/>
      <c r="AM1301"/>
      <c r="AN1301"/>
      <c r="AO1301"/>
      <c r="AP1301"/>
      <c r="AQ1301"/>
      <c r="AR1301"/>
    </row>
    <row r="1302" spans="38:44" ht="15.75" customHeight="1">
      <c r="AL1302"/>
      <c r="AM1302"/>
      <c r="AN1302"/>
      <c r="AO1302"/>
      <c r="AP1302"/>
      <c r="AQ1302"/>
      <c r="AR1302"/>
    </row>
    <row r="1303" spans="38:44" ht="15.75" customHeight="1">
      <c r="AL1303"/>
      <c r="AM1303"/>
      <c r="AN1303"/>
      <c r="AO1303"/>
      <c r="AP1303"/>
      <c r="AQ1303"/>
      <c r="AR1303"/>
    </row>
    <row r="1304" spans="38:44" ht="15.75" customHeight="1">
      <c r="AL1304"/>
      <c r="AM1304"/>
      <c r="AN1304"/>
      <c r="AO1304"/>
      <c r="AP1304"/>
      <c r="AQ1304"/>
      <c r="AR1304"/>
    </row>
    <row r="1305" spans="38:44" ht="15.75" customHeight="1">
      <c r="AL1305"/>
      <c r="AM1305"/>
      <c r="AN1305"/>
      <c r="AO1305"/>
      <c r="AP1305"/>
      <c r="AQ1305"/>
      <c r="AR1305"/>
    </row>
    <row r="1306" spans="38:44" ht="15.75" customHeight="1">
      <c r="AL1306"/>
      <c r="AM1306"/>
      <c r="AN1306"/>
      <c r="AO1306"/>
      <c r="AP1306"/>
      <c r="AQ1306"/>
      <c r="AR1306"/>
    </row>
    <row r="1307" spans="38:44" ht="15.75" customHeight="1">
      <c r="AL1307"/>
      <c r="AM1307"/>
      <c r="AN1307"/>
      <c r="AO1307"/>
      <c r="AP1307"/>
      <c r="AQ1307"/>
      <c r="AR1307"/>
    </row>
    <row r="1308" spans="38:44" ht="15.75" customHeight="1">
      <c r="AL1308"/>
      <c r="AM1308"/>
      <c r="AN1308"/>
      <c r="AO1308"/>
      <c r="AP1308"/>
      <c r="AQ1308"/>
      <c r="AR1308"/>
    </row>
    <row r="1309" spans="38:44" ht="15.75" customHeight="1">
      <c r="AL1309"/>
      <c r="AM1309"/>
      <c r="AN1309"/>
      <c r="AO1309"/>
      <c r="AP1309"/>
      <c r="AQ1309"/>
      <c r="AR1309"/>
    </row>
    <row r="1310" spans="38:44" ht="15.75" customHeight="1">
      <c r="AL1310"/>
      <c r="AM1310"/>
      <c r="AN1310"/>
      <c r="AO1310"/>
      <c r="AP1310"/>
      <c r="AQ1310"/>
      <c r="AR1310"/>
    </row>
    <row r="1311" spans="38:44" ht="15.75" customHeight="1">
      <c r="AL1311"/>
      <c r="AM1311"/>
      <c r="AN1311"/>
      <c r="AO1311"/>
      <c r="AP1311"/>
      <c r="AQ1311"/>
      <c r="AR1311"/>
    </row>
    <row r="1312" spans="38:44" ht="15.75" customHeight="1">
      <c r="AL1312"/>
      <c r="AM1312"/>
      <c r="AN1312"/>
      <c r="AO1312"/>
      <c r="AP1312"/>
      <c r="AQ1312"/>
      <c r="AR1312"/>
    </row>
    <row r="1313" spans="38:44" ht="15.75" customHeight="1">
      <c r="AL1313"/>
      <c r="AM1313"/>
      <c r="AN1313"/>
      <c r="AO1313"/>
      <c r="AP1313"/>
      <c r="AQ1313"/>
      <c r="AR1313"/>
    </row>
    <row r="1314" spans="38:44" ht="15.75" customHeight="1">
      <c r="AL1314"/>
      <c r="AM1314"/>
      <c r="AN1314"/>
      <c r="AO1314"/>
      <c r="AP1314"/>
      <c r="AQ1314"/>
      <c r="AR1314"/>
    </row>
    <row r="1315" spans="38:44" ht="15.75" customHeight="1">
      <c r="AL1315"/>
      <c r="AM1315"/>
      <c r="AN1315"/>
      <c r="AO1315"/>
      <c r="AP1315"/>
      <c r="AQ1315"/>
      <c r="AR1315"/>
    </row>
    <row r="1316" spans="38:44" ht="15.75" customHeight="1">
      <c r="AL1316"/>
      <c r="AM1316"/>
      <c r="AN1316"/>
      <c r="AO1316"/>
      <c r="AP1316"/>
      <c r="AQ1316"/>
      <c r="AR1316"/>
    </row>
    <row r="1317" spans="38:44" ht="15.75" customHeight="1">
      <c r="AL1317"/>
      <c r="AM1317"/>
      <c r="AN1317"/>
      <c r="AO1317"/>
      <c r="AP1317"/>
      <c r="AQ1317"/>
      <c r="AR1317"/>
    </row>
    <row r="1318" spans="38:44" ht="15.75" customHeight="1">
      <c r="AL1318"/>
      <c r="AM1318"/>
      <c r="AN1318"/>
      <c r="AO1318"/>
      <c r="AP1318"/>
      <c r="AQ1318"/>
      <c r="AR1318"/>
    </row>
    <row r="1319" spans="38:44" ht="15.75" customHeight="1">
      <c r="AL1319"/>
      <c r="AM1319"/>
      <c r="AN1319"/>
      <c r="AO1319"/>
      <c r="AP1319"/>
      <c r="AQ1319"/>
      <c r="AR1319"/>
    </row>
    <row r="1320" spans="38:44" ht="15.75" customHeight="1">
      <c r="AL1320"/>
      <c r="AM1320"/>
      <c r="AN1320"/>
      <c r="AO1320"/>
      <c r="AP1320"/>
      <c r="AQ1320"/>
      <c r="AR1320"/>
    </row>
    <row r="1321" spans="38:44" ht="15.75" customHeight="1">
      <c r="AL1321"/>
      <c r="AM1321"/>
      <c r="AN1321"/>
      <c r="AO1321"/>
      <c r="AP1321"/>
      <c r="AQ1321"/>
      <c r="AR1321"/>
    </row>
    <row r="1322" spans="38:44" ht="15.75" customHeight="1">
      <c r="AL1322"/>
      <c r="AM1322"/>
      <c r="AN1322"/>
      <c r="AO1322"/>
      <c r="AP1322"/>
      <c r="AQ1322"/>
      <c r="AR1322"/>
    </row>
    <row r="1323" spans="38:44" ht="15.75" customHeight="1">
      <c r="AL1323"/>
      <c r="AM1323"/>
      <c r="AN1323"/>
      <c r="AO1323"/>
      <c r="AP1323"/>
      <c r="AQ1323"/>
      <c r="AR1323"/>
    </row>
    <row r="1324" spans="38:44" ht="15.75" customHeight="1">
      <c r="AL1324"/>
      <c r="AM1324"/>
      <c r="AN1324"/>
      <c r="AO1324"/>
      <c r="AP1324"/>
      <c r="AQ1324"/>
      <c r="AR1324"/>
    </row>
    <row r="1325" spans="38:44" ht="15.75" customHeight="1">
      <c r="AL1325"/>
      <c r="AM1325"/>
      <c r="AN1325"/>
      <c r="AO1325"/>
      <c r="AP1325"/>
      <c r="AQ1325"/>
      <c r="AR1325"/>
    </row>
    <row r="1326" spans="38:44" ht="15.75" customHeight="1">
      <c r="AL1326"/>
      <c r="AM1326"/>
      <c r="AN1326"/>
      <c r="AO1326"/>
      <c r="AP1326"/>
      <c r="AQ1326"/>
      <c r="AR1326"/>
    </row>
    <row r="1327" spans="38:44" ht="15.75" customHeight="1">
      <c r="AL1327"/>
      <c r="AM1327"/>
      <c r="AN1327"/>
      <c r="AO1327"/>
      <c r="AP1327"/>
      <c r="AQ1327"/>
      <c r="AR1327"/>
    </row>
    <row r="1328" spans="38:44" ht="15.75" customHeight="1">
      <c r="AL1328"/>
      <c r="AM1328"/>
      <c r="AN1328"/>
      <c r="AO1328"/>
      <c r="AP1328"/>
      <c r="AQ1328"/>
      <c r="AR1328"/>
    </row>
    <row r="1329" spans="38:44" ht="15.75" customHeight="1">
      <c r="AL1329"/>
      <c r="AM1329"/>
      <c r="AN1329"/>
      <c r="AO1329"/>
      <c r="AP1329"/>
      <c r="AQ1329"/>
      <c r="AR1329"/>
    </row>
    <row r="1330" spans="38:44" ht="15.75" customHeight="1">
      <c r="AL1330"/>
      <c r="AM1330"/>
      <c r="AN1330"/>
      <c r="AO1330"/>
      <c r="AP1330"/>
      <c r="AQ1330"/>
      <c r="AR1330"/>
    </row>
    <row r="1331" spans="38:44" ht="15.75" customHeight="1">
      <c r="AL1331"/>
      <c r="AM1331"/>
      <c r="AN1331"/>
      <c r="AO1331"/>
      <c r="AP1331"/>
      <c r="AQ1331"/>
      <c r="AR1331"/>
    </row>
    <row r="1332" spans="38:44" ht="15.75" customHeight="1">
      <c r="AL1332"/>
      <c r="AM1332"/>
      <c r="AN1332"/>
      <c r="AO1332"/>
      <c r="AP1332"/>
      <c r="AQ1332"/>
      <c r="AR1332"/>
    </row>
    <row r="1333" spans="38:44" ht="15.75" customHeight="1">
      <c r="AL1333"/>
      <c r="AM1333"/>
      <c r="AN1333"/>
      <c r="AO1333"/>
      <c r="AP1333"/>
      <c r="AQ1333"/>
      <c r="AR1333"/>
    </row>
    <row r="1334" spans="38:44" ht="15.75" customHeight="1">
      <c r="AL1334"/>
      <c r="AM1334"/>
      <c r="AN1334"/>
      <c r="AO1334"/>
      <c r="AP1334"/>
      <c r="AQ1334"/>
      <c r="AR1334"/>
    </row>
    <row r="1335" spans="38:44" ht="15.75" customHeight="1">
      <c r="AL1335"/>
      <c r="AM1335"/>
      <c r="AN1335"/>
      <c r="AO1335"/>
      <c r="AP1335"/>
      <c r="AQ1335"/>
      <c r="AR1335"/>
    </row>
    <row r="1336" spans="38:44" ht="15.75" customHeight="1">
      <c r="AL1336"/>
      <c r="AM1336"/>
      <c r="AN1336"/>
      <c r="AO1336"/>
      <c r="AP1336"/>
      <c r="AQ1336"/>
      <c r="AR1336"/>
    </row>
    <row r="1337" spans="38:44" ht="15.75" customHeight="1">
      <c r="AL1337"/>
      <c r="AM1337"/>
      <c r="AN1337"/>
      <c r="AO1337"/>
      <c r="AP1337"/>
      <c r="AQ1337"/>
      <c r="AR1337"/>
    </row>
    <row r="1338" spans="38:44" ht="15.75" customHeight="1">
      <c r="AL1338"/>
      <c r="AM1338"/>
      <c r="AN1338"/>
      <c r="AO1338"/>
      <c r="AP1338"/>
      <c r="AQ1338"/>
      <c r="AR1338"/>
    </row>
    <row r="1339" spans="38:44" ht="15.75" customHeight="1">
      <c r="AL1339"/>
      <c r="AM1339"/>
      <c r="AN1339"/>
      <c r="AO1339"/>
      <c r="AP1339"/>
      <c r="AQ1339"/>
      <c r="AR1339"/>
    </row>
    <row r="1340" spans="38:44" ht="15.75" customHeight="1">
      <c r="AL1340"/>
      <c r="AM1340"/>
      <c r="AN1340"/>
      <c r="AO1340"/>
      <c r="AP1340"/>
      <c r="AQ1340"/>
      <c r="AR1340"/>
    </row>
    <row r="1341" spans="38:44" ht="15.75" customHeight="1">
      <c r="AL1341"/>
      <c r="AM1341"/>
      <c r="AN1341"/>
      <c r="AO1341"/>
      <c r="AP1341"/>
      <c r="AQ1341"/>
      <c r="AR1341"/>
    </row>
    <row r="1342" spans="38:44" ht="15.75" customHeight="1">
      <c r="AL1342"/>
      <c r="AM1342"/>
      <c r="AN1342"/>
      <c r="AO1342"/>
      <c r="AP1342"/>
      <c r="AQ1342"/>
      <c r="AR1342"/>
    </row>
    <row r="1343" spans="38:44" ht="15.75" customHeight="1">
      <c r="AL1343"/>
      <c r="AM1343"/>
      <c r="AN1343"/>
      <c r="AO1343"/>
      <c r="AP1343"/>
      <c r="AQ1343"/>
      <c r="AR1343"/>
    </row>
    <row r="1344" spans="38:44" ht="15.75" customHeight="1">
      <c r="AL1344"/>
      <c r="AM1344"/>
      <c r="AN1344"/>
      <c r="AO1344"/>
      <c r="AP1344"/>
      <c r="AQ1344"/>
      <c r="AR1344"/>
    </row>
    <row r="1345" spans="38:44" ht="15.75" customHeight="1">
      <c r="AL1345"/>
      <c r="AM1345"/>
      <c r="AN1345"/>
      <c r="AO1345"/>
      <c r="AP1345"/>
      <c r="AQ1345"/>
      <c r="AR1345"/>
    </row>
    <row r="1346" spans="38:44" ht="15.75" customHeight="1">
      <c r="AL1346"/>
      <c r="AM1346"/>
      <c r="AN1346"/>
      <c r="AO1346"/>
      <c r="AP1346"/>
      <c r="AQ1346"/>
      <c r="AR1346"/>
    </row>
    <row r="1347" spans="38:44" ht="15.75" customHeight="1">
      <c r="AL1347"/>
      <c r="AM1347"/>
      <c r="AN1347"/>
      <c r="AO1347"/>
      <c r="AP1347"/>
      <c r="AQ1347"/>
      <c r="AR1347"/>
    </row>
    <row r="1348" spans="38:44" ht="15.75" customHeight="1">
      <c r="AL1348"/>
      <c r="AM1348"/>
      <c r="AN1348"/>
      <c r="AO1348"/>
      <c r="AP1348"/>
      <c r="AQ1348"/>
      <c r="AR1348"/>
    </row>
    <row r="1349" spans="38:44" ht="15.75" customHeight="1">
      <c r="AL1349"/>
      <c r="AM1349"/>
      <c r="AN1349"/>
      <c r="AO1349"/>
      <c r="AP1349"/>
      <c r="AQ1349"/>
      <c r="AR1349"/>
    </row>
    <row r="1350" spans="38:44" ht="15.75" customHeight="1">
      <c r="AL1350"/>
      <c r="AM1350"/>
      <c r="AN1350"/>
      <c r="AO1350"/>
      <c r="AP1350"/>
      <c r="AQ1350"/>
      <c r="AR1350"/>
    </row>
    <row r="1351" spans="38:44" ht="15.75" customHeight="1">
      <c r="AL1351"/>
      <c r="AM1351"/>
      <c r="AN1351"/>
      <c r="AO1351"/>
      <c r="AP1351"/>
      <c r="AQ1351"/>
      <c r="AR1351"/>
    </row>
    <row r="1352" spans="38:44" ht="15.75" customHeight="1">
      <c r="AL1352"/>
      <c r="AM1352"/>
      <c r="AN1352"/>
      <c r="AO1352"/>
      <c r="AP1352"/>
      <c r="AQ1352"/>
      <c r="AR1352"/>
    </row>
    <row r="1353" spans="38:44" ht="15.75" customHeight="1">
      <c r="AL1353"/>
      <c r="AM1353"/>
      <c r="AN1353"/>
      <c r="AO1353"/>
      <c r="AP1353"/>
      <c r="AQ1353"/>
      <c r="AR1353"/>
    </row>
    <row r="1354" spans="38:44" ht="15.75" customHeight="1">
      <c r="AL1354"/>
      <c r="AM1354"/>
      <c r="AN1354"/>
      <c r="AO1354"/>
      <c r="AP1354"/>
      <c r="AQ1354"/>
      <c r="AR1354"/>
    </row>
    <row r="1355" spans="38:44" ht="15.75" customHeight="1">
      <c r="AL1355"/>
      <c r="AM1355"/>
      <c r="AN1355"/>
      <c r="AO1355"/>
      <c r="AP1355"/>
      <c r="AQ1355"/>
      <c r="AR1355"/>
    </row>
    <row r="1356" spans="38:44" ht="15.75" customHeight="1">
      <c r="AL1356"/>
      <c r="AM1356"/>
      <c r="AN1356"/>
      <c r="AO1356"/>
      <c r="AP1356"/>
      <c r="AQ1356"/>
      <c r="AR1356"/>
    </row>
    <row r="1357" spans="38:44" ht="15.75" customHeight="1">
      <c r="AL1357"/>
      <c r="AM1357"/>
      <c r="AN1357"/>
      <c r="AO1357"/>
      <c r="AP1357"/>
      <c r="AQ1357"/>
      <c r="AR1357"/>
    </row>
    <row r="1358" spans="38:44" ht="15.75" customHeight="1">
      <c r="AL1358"/>
      <c r="AM1358"/>
      <c r="AN1358"/>
      <c r="AO1358"/>
      <c r="AP1358"/>
      <c r="AQ1358"/>
      <c r="AR1358"/>
    </row>
    <row r="1359" spans="38:44" ht="15.75" customHeight="1">
      <c r="AL1359"/>
      <c r="AM1359"/>
      <c r="AN1359"/>
      <c r="AO1359"/>
      <c r="AP1359"/>
      <c r="AQ1359"/>
      <c r="AR1359"/>
    </row>
    <row r="1360" spans="38:44" ht="15.75" customHeight="1">
      <c r="AL1360"/>
      <c r="AM1360"/>
      <c r="AN1360"/>
      <c r="AO1360"/>
      <c r="AP1360"/>
      <c r="AQ1360"/>
      <c r="AR1360"/>
    </row>
    <row r="1361" spans="38:44" ht="15.75" customHeight="1">
      <c r="AL1361"/>
      <c r="AM1361"/>
      <c r="AN1361"/>
      <c r="AO1361"/>
      <c r="AP1361"/>
      <c r="AQ1361"/>
      <c r="AR1361"/>
    </row>
    <row r="1362" spans="38:44" ht="15.75" customHeight="1">
      <c r="AL1362"/>
      <c r="AM1362"/>
      <c r="AN1362"/>
      <c r="AO1362"/>
      <c r="AP1362"/>
      <c r="AQ1362"/>
      <c r="AR1362"/>
    </row>
    <row r="1363" spans="38:44" ht="15.75" customHeight="1">
      <c r="AL1363"/>
      <c r="AM1363"/>
      <c r="AN1363"/>
      <c r="AO1363"/>
      <c r="AP1363"/>
      <c r="AQ1363"/>
      <c r="AR1363"/>
    </row>
    <row r="1364" spans="38:44" ht="15.75" customHeight="1">
      <c r="AL1364"/>
      <c r="AM1364"/>
      <c r="AN1364"/>
      <c r="AO1364"/>
      <c r="AP1364"/>
      <c r="AQ1364"/>
      <c r="AR1364"/>
    </row>
    <row r="1365" spans="38:44" ht="15.75" customHeight="1">
      <c r="AL1365"/>
      <c r="AM1365"/>
      <c r="AN1365"/>
      <c r="AO1365"/>
      <c r="AP1365"/>
      <c r="AQ1365"/>
      <c r="AR1365"/>
    </row>
    <row r="1366" spans="38:44" ht="15.75" customHeight="1">
      <c r="AL1366"/>
      <c r="AM1366"/>
      <c r="AN1366"/>
      <c r="AO1366"/>
      <c r="AP1366"/>
      <c r="AQ1366"/>
      <c r="AR1366"/>
    </row>
    <row r="1367" spans="38:44" ht="15.75" customHeight="1">
      <c r="AL1367"/>
      <c r="AM1367"/>
      <c r="AN1367"/>
      <c r="AO1367"/>
      <c r="AP1367"/>
      <c r="AQ1367"/>
      <c r="AR1367"/>
    </row>
    <row r="1368" spans="38:44" ht="15.75" customHeight="1">
      <c r="AL1368"/>
      <c r="AM1368"/>
      <c r="AN1368"/>
      <c r="AO1368"/>
      <c r="AP1368"/>
      <c r="AQ1368"/>
      <c r="AR1368"/>
    </row>
    <row r="1369" spans="38:44" ht="15.75" customHeight="1">
      <c r="AL1369"/>
      <c r="AM1369"/>
      <c r="AN1369"/>
      <c r="AO1369"/>
      <c r="AP1369"/>
      <c r="AQ1369"/>
      <c r="AR1369"/>
    </row>
    <row r="1370" spans="38:44" ht="15.75" customHeight="1">
      <c r="AL1370"/>
      <c r="AM1370"/>
      <c r="AN1370"/>
      <c r="AO1370"/>
      <c r="AP1370"/>
      <c r="AQ1370"/>
      <c r="AR1370"/>
    </row>
    <row r="1371" spans="38:44" ht="15.75" customHeight="1">
      <c r="AL1371"/>
      <c r="AM1371"/>
      <c r="AN1371"/>
      <c r="AO1371"/>
      <c r="AP1371"/>
      <c r="AQ1371"/>
      <c r="AR1371"/>
    </row>
    <row r="1372" spans="38:44" ht="15.75" customHeight="1">
      <c r="AL1372"/>
      <c r="AM1372"/>
      <c r="AN1372"/>
      <c r="AO1372"/>
      <c r="AP1372"/>
      <c r="AQ1372"/>
      <c r="AR1372"/>
    </row>
    <row r="1373" spans="38:44" ht="15.75" customHeight="1">
      <c r="AL1373"/>
      <c r="AM1373"/>
      <c r="AN1373"/>
      <c r="AO1373"/>
      <c r="AP1373"/>
      <c r="AQ1373"/>
      <c r="AR1373"/>
    </row>
    <row r="1374" spans="38:44" ht="15.75" customHeight="1">
      <c r="AL1374"/>
      <c r="AM1374"/>
      <c r="AN1374"/>
      <c r="AO1374"/>
      <c r="AP1374"/>
      <c r="AQ1374"/>
      <c r="AR1374"/>
    </row>
    <row r="1375" spans="38:44" ht="15.75" customHeight="1">
      <c r="AL1375"/>
      <c r="AM1375"/>
      <c r="AN1375"/>
      <c r="AO1375"/>
      <c r="AP1375"/>
      <c r="AQ1375"/>
      <c r="AR1375"/>
    </row>
    <row r="1376" spans="38:44" ht="15.75" customHeight="1">
      <c r="AL1376"/>
      <c r="AM1376"/>
      <c r="AN1376"/>
      <c r="AO1376"/>
      <c r="AP1376"/>
      <c r="AQ1376"/>
      <c r="AR1376"/>
    </row>
    <row r="1377" spans="38:44" ht="15.75" customHeight="1">
      <c r="AL1377"/>
      <c r="AM1377"/>
      <c r="AN1377"/>
      <c r="AO1377"/>
      <c r="AP1377"/>
      <c r="AQ1377"/>
      <c r="AR1377"/>
    </row>
    <row r="1378" spans="38:44" ht="15.75" customHeight="1">
      <c r="AL1378"/>
      <c r="AM1378"/>
      <c r="AN1378"/>
      <c r="AO1378"/>
      <c r="AP1378"/>
      <c r="AQ1378"/>
      <c r="AR1378"/>
    </row>
    <row r="1379" spans="38:44" ht="15.75" customHeight="1">
      <c r="AL1379"/>
      <c r="AM1379"/>
      <c r="AN1379"/>
      <c r="AO1379"/>
      <c r="AP1379"/>
      <c r="AQ1379"/>
      <c r="AR1379"/>
    </row>
    <row r="1380" spans="38:44" ht="15.75" customHeight="1">
      <c r="AL1380"/>
      <c r="AM1380"/>
      <c r="AN1380"/>
      <c r="AO1380"/>
      <c r="AP1380"/>
      <c r="AQ1380"/>
      <c r="AR1380"/>
    </row>
    <row r="1381" spans="38:44" ht="15.75" customHeight="1">
      <c r="AL1381"/>
      <c r="AM1381"/>
      <c r="AN1381"/>
      <c r="AO1381"/>
      <c r="AP1381"/>
      <c r="AQ1381"/>
      <c r="AR1381"/>
    </row>
    <row r="1382" spans="38:44" ht="15.75" customHeight="1">
      <c r="AL1382"/>
      <c r="AM1382"/>
      <c r="AN1382"/>
      <c r="AO1382"/>
      <c r="AP1382"/>
      <c r="AQ1382"/>
      <c r="AR1382"/>
    </row>
    <row r="1383" spans="38:44" ht="15.75" customHeight="1">
      <c r="AL1383"/>
      <c r="AM1383"/>
      <c r="AN1383"/>
      <c r="AO1383"/>
      <c r="AP1383"/>
      <c r="AQ1383"/>
      <c r="AR1383"/>
    </row>
    <row r="1384" spans="38:44" ht="15.75" customHeight="1">
      <c r="AL1384"/>
      <c r="AM1384"/>
      <c r="AN1384"/>
      <c r="AO1384"/>
      <c r="AP1384"/>
      <c r="AQ1384"/>
      <c r="AR1384"/>
    </row>
    <row r="1385" spans="38:44" ht="15.75" customHeight="1">
      <c r="AL1385"/>
      <c r="AM1385"/>
      <c r="AN1385"/>
      <c r="AO1385"/>
      <c r="AP1385"/>
      <c r="AQ1385"/>
      <c r="AR1385"/>
    </row>
    <row r="1386" spans="38:44" ht="15.75" customHeight="1">
      <c r="AL1386"/>
      <c r="AM1386"/>
      <c r="AN1386"/>
      <c r="AO1386"/>
      <c r="AP1386"/>
      <c r="AQ1386"/>
      <c r="AR1386"/>
    </row>
    <row r="1387" spans="38:44" ht="15.75" customHeight="1">
      <c r="AL1387"/>
      <c r="AM1387"/>
      <c r="AN1387"/>
      <c r="AO1387"/>
      <c r="AP1387"/>
      <c r="AQ1387"/>
      <c r="AR1387"/>
    </row>
    <row r="1388" spans="38:44" ht="15.75" customHeight="1">
      <c r="AL1388"/>
      <c r="AM1388"/>
      <c r="AN1388"/>
      <c r="AO1388"/>
      <c r="AP1388"/>
      <c r="AQ1388"/>
      <c r="AR1388"/>
    </row>
    <row r="1389" spans="38:44" ht="15.75" customHeight="1">
      <c r="AL1389"/>
      <c r="AM1389"/>
      <c r="AN1389"/>
      <c r="AO1389"/>
      <c r="AP1389"/>
      <c r="AQ1389"/>
      <c r="AR1389"/>
    </row>
    <row r="1390" spans="38:44" ht="15.75" customHeight="1">
      <c r="AL1390"/>
      <c r="AM1390"/>
      <c r="AN1390"/>
      <c r="AO1390"/>
      <c r="AP1390"/>
      <c r="AQ1390"/>
      <c r="AR1390"/>
    </row>
    <row r="1391" spans="38:44" ht="15.75" customHeight="1">
      <c r="AL1391"/>
      <c r="AM1391"/>
      <c r="AN1391"/>
      <c r="AO1391"/>
      <c r="AP1391"/>
      <c r="AQ1391"/>
      <c r="AR1391"/>
    </row>
    <row r="1392" spans="38:44" ht="15.75" customHeight="1">
      <c r="AL1392"/>
      <c r="AM1392"/>
      <c r="AN1392"/>
      <c r="AO1392"/>
      <c r="AP1392"/>
      <c r="AQ1392"/>
      <c r="AR1392"/>
    </row>
    <row r="1393" spans="38:44" ht="15.75" customHeight="1">
      <c r="AL1393"/>
      <c r="AM1393"/>
      <c r="AN1393"/>
      <c r="AO1393"/>
      <c r="AP1393"/>
      <c r="AQ1393"/>
      <c r="AR1393"/>
    </row>
    <row r="1394" spans="38:44" ht="15.75" customHeight="1">
      <c r="AL1394"/>
      <c r="AM1394"/>
      <c r="AN1394"/>
      <c r="AO1394"/>
      <c r="AP1394"/>
      <c r="AQ1394"/>
      <c r="AR1394"/>
    </row>
    <row r="1395" spans="38:44" ht="15.75" customHeight="1">
      <c r="AL1395"/>
      <c r="AM1395"/>
      <c r="AN1395"/>
      <c r="AO1395"/>
      <c r="AP1395"/>
      <c r="AQ1395"/>
      <c r="AR1395"/>
    </row>
    <row r="1396" spans="38:44" ht="15.75" customHeight="1">
      <c r="AL1396"/>
      <c r="AM1396"/>
      <c r="AN1396"/>
      <c r="AO1396"/>
      <c r="AP1396"/>
      <c r="AQ1396"/>
      <c r="AR1396"/>
    </row>
    <row r="1397" spans="38:44" ht="15.75" customHeight="1">
      <c r="AL1397"/>
      <c r="AM1397"/>
      <c r="AN1397"/>
      <c r="AO1397"/>
      <c r="AP1397"/>
      <c r="AQ1397"/>
      <c r="AR1397"/>
    </row>
    <row r="1398" spans="38:44" ht="15.75" customHeight="1">
      <c r="AL1398"/>
      <c r="AM1398"/>
      <c r="AN1398"/>
      <c r="AO1398"/>
      <c r="AP1398"/>
      <c r="AQ1398"/>
      <c r="AR1398"/>
    </row>
    <row r="1399" spans="38:44" ht="15.75" customHeight="1">
      <c r="AL1399"/>
      <c r="AM1399"/>
      <c r="AN1399"/>
      <c r="AO1399"/>
      <c r="AP1399"/>
      <c r="AQ1399"/>
      <c r="AR1399"/>
    </row>
    <row r="1400" spans="38:44" ht="15.75" customHeight="1">
      <c r="AL1400"/>
      <c r="AM1400"/>
      <c r="AN1400"/>
      <c r="AO1400"/>
      <c r="AP1400"/>
      <c r="AQ1400"/>
      <c r="AR1400"/>
    </row>
    <row r="1401" spans="38:44" ht="15.75" customHeight="1">
      <c r="AL1401"/>
      <c r="AM1401"/>
      <c r="AN1401"/>
      <c r="AO1401"/>
      <c r="AP1401"/>
      <c r="AQ1401"/>
      <c r="AR1401"/>
    </row>
    <row r="1402" spans="38:44" ht="15.75" customHeight="1">
      <c r="AL1402"/>
      <c r="AM1402"/>
      <c r="AN1402"/>
      <c r="AO1402"/>
      <c r="AP1402"/>
      <c r="AQ1402"/>
      <c r="AR1402"/>
    </row>
    <row r="1403" spans="38:44" ht="15.75" customHeight="1">
      <c r="AL1403"/>
      <c r="AM1403"/>
      <c r="AN1403"/>
      <c r="AO1403"/>
      <c r="AP1403"/>
      <c r="AQ1403"/>
      <c r="AR1403"/>
    </row>
    <row r="1404" spans="38:44" ht="15.75" customHeight="1">
      <c r="AL1404"/>
      <c r="AM1404"/>
      <c r="AN1404"/>
      <c r="AO1404"/>
      <c r="AP1404"/>
      <c r="AQ1404"/>
      <c r="AR1404"/>
    </row>
    <row r="1405" spans="38:44" ht="15.75" customHeight="1">
      <c r="AL1405"/>
      <c r="AM1405"/>
      <c r="AN1405"/>
      <c r="AO1405"/>
      <c r="AP1405"/>
      <c r="AQ1405"/>
      <c r="AR1405"/>
    </row>
    <row r="1406" spans="38:44" ht="15.75" customHeight="1">
      <c r="AL1406"/>
      <c r="AM1406"/>
      <c r="AN1406"/>
      <c r="AO1406"/>
      <c r="AP1406"/>
      <c r="AQ1406"/>
      <c r="AR1406"/>
    </row>
    <row r="1407" spans="38:44" ht="15.75" customHeight="1">
      <c r="AL1407"/>
      <c r="AM1407"/>
      <c r="AN1407"/>
      <c r="AO1407"/>
      <c r="AP1407"/>
      <c r="AQ1407"/>
      <c r="AR1407"/>
    </row>
    <row r="1408" spans="38:44" ht="15.75" customHeight="1">
      <c r="AL1408"/>
      <c r="AM1408"/>
      <c r="AN1408"/>
      <c r="AO1408"/>
      <c r="AP1408"/>
      <c r="AQ1408"/>
      <c r="AR1408"/>
    </row>
    <row r="1409" spans="38:44" ht="15.75" customHeight="1">
      <c r="AL1409"/>
      <c r="AM1409"/>
      <c r="AN1409"/>
      <c r="AO1409"/>
      <c r="AP1409"/>
      <c r="AQ1409"/>
      <c r="AR1409"/>
    </row>
    <row r="1410" spans="38:44" ht="15.75" customHeight="1">
      <c r="AL1410"/>
      <c r="AM1410"/>
      <c r="AN1410"/>
      <c r="AO1410"/>
      <c r="AP1410"/>
      <c r="AQ1410"/>
      <c r="AR1410"/>
    </row>
    <row r="1411" spans="38:44" ht="15.75" customHeight="1">
      <c r="AL1411"/>
      <c r="AM1411"/>
      <c r="AN1411"/>
      <c r="AO1411"/>
      <c r="AP1411"/>
      <c r="AQ1411"/>
      <c r="AR1411"/>
    </row>
    <row r="1412" spans="38:44" ht="15.75" customHeight="1">
      <c r="AL1412"/>
      <c r="AM1412"/>
      <c r="AN1412"/>
      <c r="AO1412"/>
      <c r="AP1412"/>
      <c r="AQ1412"/>
      <c r="AR1412"/>
    </row>
    <row r="1413" spans="38:44" ht="15.75" customHeight="1">
      <c r="AL1413"/>
      <c r="AM1413"/>
      <c r="AN1413"/>
      <c r="AO1413"/>
      <c r="AP1413"/>
      <c r="AQ1413"/>
      <c r="AR1413"/>
    </row>
    <row r="1414" spans="38:44" ht="15.75" customHeight="1">
      <c r="AL1414"/>
      <c r="AM1414"/>
      <c r="AN1414"/>
      <c r="AO1414"/>
      <c r="AP1414"/>
      <c r="AQ1414"/>
      <c r="AR1414"/>
    </row>
    <row r="1415" spans="38:44" ht="15.75" customHeight="1">
      <c r="AL1415"/>
      <c r="AM1415"/>
      <c r="AN1415"/>
      <c r="AO1415"/>
      <c r="AP1415"/>
      <c r="AQ1415"/>
      <c r="AR1415"/>
    </row>
    <row r="1416" spans="38:44" ht="15.75" customHeight="1">
      <c r="AL1416"/>
      <c r="AM1416"/>
      <c r="AN1416"/>
      <c r="AO1416"/>
      <c r="AP1416"/>
      <c r="AQ1416"/>
      <c r="AR1416"/>
    </row>
    <row r="1417" spans="38:44" ht="15.75" customHeight="1">
      <c r="AL1417"/>
      <c r="AM1417"/>
      <c r="AN1417"/>
      <c r="AO1417"/>
      <c r="AP1417"/>
      <c r="AQ1417"/>
      <c r="AR1417"/>
    </row>
    <row r="1418" spans="38:44" ht="15.75" customHeight="1">
      <c r="AL1418"/>
      <c r="AM1418"/>
      <c r="AN1418"/>
      <c r="AO1418"/>
      <c r="AP1418"/>
      <c r="AQ1418"/>
      <c r="AR1418"/>
    </row>
    <row r="1419" spans="38:44" ht="15.75" customHeight="1">
      <c r="AL1419"/>
      <c r="AM1419"/>
      <c r="AN1419"/>
      <c r="AO1419"/>
      <c r="AP1419"/>
      <c r="AQ1419"/>
      <c r="AR1419"/>
    </row>
    <row r="1420" spans="38:44" ht="15.75" customHeight="1">
      <c r="AL1420"/>
      <c r="AM1420"/>
      <c r="AN1420"/>
      <c r="AO1420"/>
      <c r="AP1420"/>
      <c r="AQ1420"/>
      <c r="AR1420"/>
    </row>
    <row r="1421" spans="38:44" ht="15.75" customHeight="1">
      <c r="AL1421"/>
      <c r="AM1421"/>
      <c r="AN1421"/>
      <c r="AO1421"/>
      <c r="AP1421"/>
      <c r="AQ1421"/>
      <c r="AR1421"/>
    </row>
    <row r="1422" spans="38:44" ht="15.75" customHeight="1">
      <c r="AL1422"/>
      <c r="AM1422"/>
      <c r="AN1422"/>
      <c r="AO1422"/>
      <c r="AP1422"/>
      <c r="AQ1422"/>
      <c r="AR1422"/>
    </row>
    <row r="1423" spans="38:44" ht="15.75" customHeight="1">
      <c r="AL1423"/>
      <c r="AM1423"/>
      <c r="AN1423"/>
      <c r="AO1423"/>
      <c r="AP1423"/>
      <c r="AQ1423"/>
      <c r="AR1423"/>
    </row>
    <row r="1424" spans="38:44" ht="15.75" customHeight="1">
      <c r="AL1424"/>
      <c r="AM1424"/>
      <c r="AN1424"/>
      <c r="AO1424"/>
      <c r="AP1424"/>
      <c r="AQ1424"/>
      <c r="AR1424"/>
    </row>
    <row r="1425" spans="38:44" ht="15.75" customHeight="1">
      <c r="AL1425"/>
      <c r="AM1425"/>
      <c r="AN1425"/>
      <c r="AO1425"/>
      <c r="AP1425"/>
      <c r="AQ1425"/>
      <c r="AR1425"/>
    </row>
    <row r="1426" spans="38:44" ht="15.75" customHeight="1">
      <c r="AL1426"/>
      <c r="AM1426"/>
      <c r="AN1426"/>
      <c r="AO1426"/>
      <c r="AP1426"/>
      <c r="AQ1426"/>
      <c r="AR1426"/>
    </row>
    <row r="1427" spans="38:44" ht="15.75" customHeight="1">
      <c r="AL1427"/>
      <c r="AM1427"/>
      <c r="AN1427"/>
      <c r="AO1427"/>
      <c r="AP1427"/>
      <c r="AQ1427"/>
      <c r="AR1427"/>
    </row>
    <row r="1428" spans="38:44" ht="15.75" customHeight="1">
      <c r="AL1428"/>
      <c r="AM1428"/>
      <c r="AN1428"/>
      <c r="AO1428"/>
      <c r="AP1428"/>
      <c r="AQ1428"/>
      <c r="AR1428"/>
    </row>
    <row r="1429" spans="38:44" ht="15.75" customHeight="1">
      <c r="AL1429"/>
      <c r="AM1429"/>
      <c r="AN1429"/>
      <c r="AO1429"/>
      <c r="AP1429"/>
      <c r="AQ1429"/>
      <c r="AR1429"/>
    </row>
    <row r="1430" spans="38:44" ht="15.75" customHeight="1">
      <c r="AL1430"/>
      <c r="AM1430"/>
      <c r="AN1430"/>
      <c r="AO1430"/>
      <c r="AP1430"/>
      <c r="AQ1430"/>
      <c r="AR1430"/>
    </row>
    <row r="1431" spans="38:44" ht="15.75" customHeight="1">
      <c r="AL1431"/>
      <c r="AM1431"/>
      <c r="AN1431"/>
      <c r="AO1431"/>
      <c r="AP1431"/>
      <c r="AQ1431"/>
      <c r="AR1431"/>
    </row>
    <row r="1432" spans="38:44" ht="15.75" customHeight="1">
      <c r="AL1432"/>
      <c r="AM1432"/>
      <c r="AN1432"/>
      <c r="AO1432"/>
      <c r="AP1432"/>
      <c r="AQ1432"/>
      <c r="AR1432"/>
    </row>
    <row r="1433" spans="38:44" ht="15.75" customHeight="1">
      <c r="AL1433"/>
      <c r="AM1433"/>
      <c r="AN1433"/>
      <c r="AO1433"/>
      <c r="AP1433"/>
      <c r="AQ1433"/>
      <c r="AR1433"/>
    </row>
    <row r="1434" spans="38:44" ht="15.75" customHeight="1">
      <c r="AL1434"/>
      <c r="AM1434"/>
      <c r="AN1434"/>
      <c r="AO1434"/>
      <c r="AP1434"/>
      <c r="AQ1434"/>
      <c r="AR1434"/>
    </row>
    <row r="1435" spans="38:44" ht="15.75" customHeight="1">
      <c r="AL1435"/>
      <c r="AM1435"/>
      <c r="AN1435"/>
      <c r="AO1435"/>
      <c r="AP1435"/>
      <c r="AQ1435"/>
      <c r="AR1435"/>
    </row>
    <row r="1436" spans="38:44" ht="15.75" customHeight="1">
      <c r="AL1436"/>
      <c r="AM1436"/>
      <c r="AN1436"/>
      <c r="AO1436"/>
      <c r="AP1436"/>
      <c r="AQ1436"/>
      <c r="AR1436"/>
    </row>
    <row r="1437" spans="38:44" ht="15.75" customHeight="1">
      <c r="AL1437"/>
      <c r="AM1437"/>
      <c r="AN1437"/>
      <c r="AO1437"/>
      <c r="AP1437"/>
      <c r="AQ1437"/>
      <c r="AR1437"/>
    </row>
    <row r="1438" spans="38:44" ht="15.75" customHeight="1">
      <c r="AL1438"/>
      <c r="AM1438"/>
      <c r="AN1438"/>
      <c r="AO1438"/>
      <c r="AP1438"/>
      <c r="AQ1438"/>
      <c r="AR1438"/>
    </row>
    <row r="1439" spans="38:44" ht="15.75" customHeight="1">
      <c r="AL1439"/>
      <c r="AM1439"/>
      <c r="AN1439"/>
      <c r="AO1439"/>
      <c r="AP1439"/>
      <c r="AQ1439"/>
      <c r="AR1439"/>
    </row>
    <row r="1440" spans="38:44" ht="15.75" customHeight="1">
      <c r="AL1440"/>
      <c r="AM1440"/>
      <c r="AN1440"/>
      <c r="AO1440"/>
      <c r="AP1440"/>
      <c r="AQ1440"/>
      <c r="AR1440"/>
    </row>
    <row r="1441" spans="38:44" ht="15.75" customHeight="1">
      <c r="AL1441"/>
      <c r="AM1441"/>
      <c r="AN1441"/>
      <c r="AO1441"/>
      <c r="AP1441"/>
      <c r="AQ1441"/>
      <c r="AR1441"/>
    </row>
    <row r="1442" spans="38:44" ht="15.75" customHeight="1">
      <c r="AL1442"/>
      <c r="AM1442"/>
      <c r="AN1442"/>
      <c r="AO1442"/>
      <c r="AP1442"/>
      <c r="AQ1442"/>
      <c r="AR1442"/>
    </row>
    <row r="1443" spans="38:44" ht="15.75" customHeight="1">
      <c r="AL1443"/>
      <c r="AM1443"/>
      <c r="AN1443"/>
      <c r="AO1443"/>
      <c r="AP1443"/>
      <c r="AQ1443"/>
      <c r="AR1443"/>
    </row>
    <row r="1444" spans="38:44" ht="15.75" customHeight="1">
      <c r="AL1444"/>
      <c r="AM1444"/>
      <c r="AN1444"/>
      <c r="AO1444"/>
      <c r="AP1444"/>
      <c r="AQ1444"/>
      <c r="AR1444"/>
    </row>
    <row r="1445" spans="38:44" ht="15.75" customHeight="1">
      <c r="AL1445"/>
      <c r="AM1445"/>
      <c r="AN1445"/>
      <c r="AO1445"/>
      <c r="AP1445"/>
      <c r="AQ1445"/>
      <c r="AR1445"/>
    </row>
    <row r="1446" spans="38:44" ht="15.75" customHeight="1">
      <c r="AL1446"/>
      <c r="AM1446"/>
      <c r="AN1446"/>
      <c r="AO1446"/>
      <c r="AP1446"/>
      <c r="AQ1446"/>
      <c r="AR1446"/>
    </row>
    <row r="1447" spans="38:44" ht="15.75" customHeight="1">
      <c r="AL1447"/>
      <c r="AM1447"/>
      <c r="AN1447"/>
      <c r="AO1447"/>
      <c r="AP1447"/>
      <c r="AQ1447"/>
      <c r="AR1447"/>
    </row>
    <row r="1448" spans="38:44" ht="15.75" customHeight="1">
      <c r="AL1448"/>
      <c r="AM1448"/>
      <c r="AN1448"/>
      <c r="AO1448"/>
      <c r="AP1448"/>
      <c r="AQ1448"/>
      <c r="AR1448"/>
    </row>
    <row r="1449" spans="38:44" ht="15.75" customHeight="1">
      <c r="AL1449"/>
      <c r="AM1449"/>
      <c r="AN1449"/>
      <c r="AO1449"/>
      <c r="AP1449"/>
      <c r="AQ1449"/>
      <c r="AR1449"/>
    </row>
    <row r="1450" spans="38:44" ht="15.75" customHeight="1">
      <c r="AL1450"/>
      <c r="AM1450"/>
      <c r="AN1450"/>
      <c r="AO1450"/>
      <c r="AP1450"/>
      <c r="AQ1450"/>
      <c r="AR1450"/>
    </row>
    <row r="1451" spans="38:44" ht="15.75" customHeight="1">
      <c r="AL1451"/>
      <c r="AM1451"/>
      <c r="AN1451"/>
      <c r="AO1451"/>
      <c r="AP1451"/>
      <c r="AQ1451"/>
      <c r="AR1451"/>
    </row>
    <row r="1452" spans="38:44" ht="15.75" customHeight="1">
      <c r="AL1452"/>
      <c r="AM1452"/>
      <c r="AN1452"/>
      <c r="AO1452"/>
      <c r="AP1452"/>
      <c r="AQ1452"/>
      <c r="AR1452"/>
    </row>
    <row r="1453" spans="38:44" ht="15.75" customHeight="1">
      <c r="AL1453"/>
      <c r="AM1453"/>
      <c r="AN1453"/>
      <c r="AO1453"/>
      <c r="AP1453"/>
      <c r="AQ1453"/>
      <c r="AR1453"/>
    </row>
    <row r="1454" spans="38:44" ht="15.75" customHeight="1">
      <c r="AL1454"/>
      <c r="AM1454"/>
      <c r="AN1454"/>
      <c r="AO1454"/>
      <c r="AP1454"/>
      <c r="AQ1454"/>
      <c r="AR1454"/>
    </row>
    <row r="1455" spans="38:44" ht="15.75" customHeight="1">
      <c r="AL1455"/>
      <c r="AM1455"/>
      <c r="AN1455"/>
      <c r="AO1455"/>
      <c r="AP1455"/>
      <c r="AQ1455"/>
      <c r="AR1455"/>
    </row>
    <row r="1456" spans="38:44" ht="15.75" customHeight="1">
      <c r="AL1456"/>
      <c r="AM1456"/>
      <c r="AN1456"/>
      <c r="AO1456"/>
      <c r="AP1456"/>
      <c r="AQ1456"/>
      <c r="AR1456"/>
    </row>
    <row r="1457" spans="38:44" ht="15.75" customHeight="1">
      <c r="AL1457"/>
      <c r="AM1457"/>
      <c r="AN1457"/>
      <c r="AO1457"/>
      <c r="AP1457"/>
      <c r="AQ1457"/>
      <c r="AR1457"/>
    </row>
    <row r="1458" spans="38:44" ht="15.75" customHeight="1">
      <c r="AL1458"/>
      <c r="AM1458"/>
      <c r="AN1458"/>
      <c r="AO1458"/>
      <c r="AP1458"/>
      <c r="AQ1458"/>
      <c r="AR1458"/>
    </row>
    <row r="1459" spans="38:44" ht="15.75" customHeight="1">
      <c r="AL1459"/>
      <c r="AM1459"/>
      <c r="AN1459"/>
      <c r="AO1459"/>
      <c r="AP1459"/>
      <c r="AQ1459"/>
      <c r="AR1459"/>
    </row>
    <row r="1460" spans="38:44" ht="15.75" customHeight="1">
      <c r="AL1460"/>
      <c r="AM1460"/>
      <c r="AN1460"/>
      <c r="AO1460"/>
      <c r="AP1460"/>
      <c r="AQ1460"/>
      <c r="AR1460"/>
    </row>
    <row r="1461" spans="38:44" ht="15.75" customHeight="1">
      <c r="AL1461"/>
      <c r="AM1461"/>
      <c r="AN1461"/>
      <c r="AO1461"/>
      <c r="AP1461"/>
      <c r="AQ1461"/>
      <c r="AR1461"/>
    </row>
    <row r="1462" spans="38:44" ht="15.75" customHeight="1">
      <c r="AL1462"/>
      <c r="AM1462"/>
      <c r="AN1462"/>
      <c r="AO1462"/>
      <c r="AP1462"/>
      <c r="AQ1462"/>
      <c r="AR1462"/>
    </row>
    <row r="1463" spans="38:44" ht="15.75" customHeight="1">
      <c r="AL1463"/>
      <c r="AM1463"/>
      <c r="AN1463"/>
      <c r="AO1463"/>
      <c r="AP1463"/>
      <c r="AQ1463"/>
      <c r="AR1463"/>
    </row>
    <row r="1464" spans="38:44" ht="15.75" customHeight="1">
      <c r="AL1464"/>
      <c r="AM1464"/>
      <c r="AN1464"/>
      <c r="AO1464"/>
      <c r="AP1464"/>
      <c r="AQ1464"/>
      <c r="AR1464"/>
    </row>
    <row r="1465" spans="38:44" ht="15.75" customHeight="1">
      <c r="AL1465"/>
      <c r="AM1465"/>
      <c r="AN1465"/>
      <c r="AO1465"/>
      <c r="AP1465"/>
      <c r="AQ1465"/>
      <c r="AR1465"/>
    </row>
    <row r="1466" spans="38:44" ht="15.75" customHeight="1">
      <c r="AL1466"/>
      <c r="AM1466"/>
      <c r="AN1466"/>
      <c r="AO1466"/>
      <c r="AP1466"/>
      <c r="AQ1466"/>
      <c r="AR1466"/>
    </row>
    <row r="1467" spans="38:44" ht="15.75" customHeight="1">
      <c r="AL1467"/>
      <c r="AM1467"/>
      <c r="AN1467"/>
      <c r="AO1467"/>
      <c r="AP1467"/>
      <c r="AQ1467"/>
      <c r="AR1467"/>
    </row>
    <row r="1468" spans="38:44" ht="15.75" customHeight="1">
      <c r="AL1468"/>
      <c r="AM1468"/>
      <c r="AN1468"/>
      <c r="AO1468"/>
      <c r="AP1468"/>
      <c r="AQ1468"/>
      <c r="AR1468"/>
    </row>
    <row r="1469" spans="38:44" ht="15.75" customHeight="1">
      <c r="AL1469"/>
      <c r="AM1469"/>
      <c r="AN1469"/>
      <c r="AO1469"/>
      <c r="AP1469"/>
      <c r="AQ1469"/>
      <c r="AR1469"/>
    </row>
    <row r="1470" spans="38:44" ht="15.75" customHeight="1">
      <c r="AL1470"/>
      <c r="AM1470"/>
      <c r="AN1470"/>
      <c r="AO1470"/>
      <c r="AP1470"/>
      <c r="AQ1470"/>
      <c r="AR1470"/>
    </row>
    <row r="1471" spans="38:44" ht="15.75" customHeight="1">
      <c r="AL1471"/>
      <c r="AM1471"/>
      <c r="AN1471"/>
      <c r="AO1471"/>
      <c r="AP1471"/>
      <c r="AQ1471"/>
      <c r="AR1471"/>
    </row>
    <row r="1472" spans="38:44" ht="15.75" customHeight="1">
      <c r="AL1472"/>
      <c r="AM1472"/>
      <c r="AN1472"/>
      <c r="AO1472"/>
      <c r="AP1472"/>
      <c r="AQ1472"/>
      <c r="AR1472"/>
    </row>
    <row r="1473" spans="38:44" ht="15.75" customHeight="1">
      <c r="AL1473"/>
      <c r="AM1473"/>
      <c r="AN1473"/>
      <c r="AO1473"/>
      <c r="AP1473"/>
      <c r="AQ1473"/>
      <c r="AR1473"/>
    </row>
    <row r="1474" spans="38:44" ht="15.75" customHeight="1">
      <c r="AL1474"/>
      <c r="AM1474"/>
      <c r="AN1474"/>
      <c r="AO1474"/>
      <c r="AP1474"/>
      <c r="AQ1474"/>
      <c r="AR1474"/>
    </row>
    <row r="1475" spans="38:44" ht="15.75" customHeight="1">
      <c r="AL1475"/>
      <c r="AM1475"/>
      <c r="AN1475"/>
      <c r="AO1475"/>
      <c r="AP1475"/>
      <c r="AQ1475"/>
      <c r="AR1475"/>
    </row>
    <row r="1476" spans="38:44" ht="15.75" customHeight="1">
      <c r="AL1476"/>
      <c r="AM1476"/>
      <c r="AN1476"/>
      <c r="AO1476"/>
      <c r="AP1476"/>
      <c r="AQ1476"/>
      <c r="AR1476"/>
    </row>
    <row r="1477" spans="38:44" ht="15.75" customHeight="1">
      <c r="AL1477"/>
      <c r="AM1477"/>
      <c r="AN1477"/>
      <c r="AO1477"/>
      <c r="AP1477"/>
      <c r="AQ1477"/>
      <c r="AR1477"/>
    </row>
    <row r="1478" spans="38:44" ht="15.75" customHeight="1">
      <c r="AL1478"/>
      <c r="AM1478"/>
      <c r="AN1478"/>
      <c r="AO1478"/>
      <c r="AP1478"/>
      <c r="AQ1478"/>
      <c r="AR1478"/>
    </row>
    <row r="1479" spans="38:44" ht="15.75" customHeight="1">
      <c r="AL1479"/>
      <c r="AM1479"/>
      <c r="AN1479"/>
      <c r="AO1479"/>
      <c r="AP1479"/>
      <c r="AQ1479"/>
      <c r="AR1479"/>
    </row>
    <row r="1480" spans="38:44" ht="15.75" customHeight="1">
      <c r="AL1480"/>
      <c r="AM1480"/>
      <c r="AN1480"/>
      <c r="AO1480"/>
      <c r="AP1480"/>
      <c r="AQ1480"/>
      <c r="AR1480"/>
    </row>
    <row r="1481" spans="38:44" ht="15.75" customHeight="1">
      <c r="AL1481"/>
      <c r="AM1481"/>
      <c r="AN1481"/>
      <c r="AO1481"/>
      <c r="AP1481"/>
      <c r="AQ1481"/>
      <c r="AR1481"/>
    </row>
    <row r="1482" spans="38:44" ht="15.75" customHeight="1">
      <c r="AL1482"/>
      <c r="AM1482"/>
      <c r="AN1482"/>
      <c r="AO1482"/>
      <c r="AP1482"/>
      <c r="AQ1482"/>
      <c r="AR1482"/>
    </row>
    <row r="1483" spans="38:44" ht="15.75" customHeight="1">
      <c r="AL1483"/>
      <c r="AM1483"/>
      <c r="AN1483"/>
      <c r="AO1483"/>
      <c r="AP1483"/>
      <c r="AQ1483"/>
      <c r="AR1483"/>
    </row>
    <row r="1484" spans="38:44" ht="15.75" customHeight="1">
      <c r="AL1484"/>
      <c r="AM1484"/>
      <c r="AN1484"/>
      <c r="AO1484"/>
      <c r="AP1484"/>
      <c r="AQ1484"/>
      <c r="AR1484"/>
    </row>
    <row r="1485" spans="38:44" ht="15.75" customHeight="1">
      <c r="AL1485"/>
      <c r="AM1485"/>
      <c r="AN1485"/>
      <c r="AO1485"/>
      <c r="AP1485"/>
      <c r="AQ1485"/>
      <c r="AR1485"/>
    </row>
    <row r="1486" spans="38:44" ht="15.75" customHeight="1">
      <c r="AL1486"/>
      <c r="AM1486"/>
      <c r="AN1486"/>
      <c r="AO1486"/>
      <c r="AP1486"/>
      <c r="AQ1486"/>
      <c r="AR1486"/>
    </row>
    <row r="1487" spans="38:44" ht="15.75" customHeight="1">
      <c r="AL1487"/>
      <c r="AM1487"/>
      <c r="AN1487"/>
      <c r="AO1487"/>
      <c r="AP1487"/>
      <c r="AQ1487"/>
      <c r="AR1487"/>
    </row>
    <row r="1488" spans="38:44" ht="15.75" customHeight="1">
      <c r="AL1488"/>
      <c r="AM1488"/>
      <c r="AN1488"/>
      <c r="AO1488"/>
      <c r="AP1488"/>
      <c r="AQ1488"/>
      <c r="AR1488"/>
    </row>
    <row r="1489" spans="38:44" ht="15.75" customHeight="1">
      <c r="AL1489"/>
      <c r="AM1489"/>
      <c r="AN1489"/>
      <c r="AO1489"/>
      <c r="AP1489"/>
      <c r="AQ1489"/>
      <c r="AR1489"/>
    </row>
    <row r="1490" spans="38:44" ht="15.75" customHeight="1">
      <c r="AL1490"/>
      <c r="AM1490"/>
      <c r="AN1490"/>
      <c r="AO1490"/>
      <c r="AP1490"/>
      <c r="AQ1490"/>
      <c r="AR1490"/>
    </row>
    <row r="1491" spans="38:44" ht="15.75" customHeight="1">
      <c r="AL1491"/>
      <c r="AM1491"/>
      <c r="AN1491"/>
      <c r="AO1491"/>
      <c r="AP1491"/>
      <c r="AQ1491"/>
      <c r="AR1491"/>
    </row>
    <row r="1492" spans="38:44" ht="15.75" customHeight="1">
      <c r="AL1492"/>
      <c r="AM1492"/>
      <c r="AN1492"/>
      <c r="AO1492"/>
      <c r="AP1492"/>
      <c r="AQ1492"/>
      <c r="AR1492"/>
    </row>
    <row r="1493" spans="38:44" ht="15.75" customHeight="1">
      <c r="AL1493"/>
      <c r="AM1493"/>
      <c r="AN1493"/>
      <c r="AO1493"/>
      <c r="AP1493"/>
      <c r="AQ1493"/>
      <c r="AR1493"/>
    </row>
    <row r="1494" spans="38:44" ht="15.75" customHeight="1">
      <c r="AL1494"/>
      <c r="AM1494"/>
      <c r="AN1494"/>
      <c r="AO1494"/>
      <c r="AP1494"/>
      <c r="AQ1494"/>
      <c r="AR1494"/>
    </row>
    <row r="1495" spans="38:44" ht="15.75" customHeight="1">
      <c r="AL1495"/>
      <c r="AM1495"/>
      <c r="AN1495"/>
      <c r="AO1495"/>
      <c r="AP1495"/>
      <c r="AQ1495"/>
      <c r="AR1495"/>
    </row>
    <row r="1496" spans="38:44" ht="15.75" customHeight="1">
      <c r="AL1496"/>
      <c r="AM1496"/>
      <c r="AN1496"/>
      <c r="AO1496"/>
      <c r="AP1496"/>
      <c r="AQ1496"/>
      <c r="AR1496"/>
    </row>
    <row r="1497" spans="38:44" ht="15.75" customHeight="1">
      <c r="AL1497"/>
      <c r="AM1497"/>
      <c r="AN1497"/>
      <c r="AO1497"/>
      <c r="AP1497"/>
      <c r="AQ1497"/>
      <c r="AR1497"/>
    </row>
    <row r="1498" spans="38:44" ht="15.75" customHeight="1">
      <c r="AL1498"/>
      <c r="AM1498"/>
      <c r="AN1498"/>
      <c r="AO1498"/>
      <c r="AP1498"/>
      <c r="AQ1498"/>
      <c r="AR1498"/>
    </row>
    <row r="1499" spans="38:44" ht="15.75" customHeight="1">
      <c r="AL1499"/>
      <c r="AM1499"/>
      <c r="AN1499"/>
      <c r="AO1499"/>
      <c r="AP1499"/>
      <c r="AQ1499"/>
      <c r="AR1499"/>
    </row>
    <row r="1500" spans="38:44" ht="15.75" customHeight="1">
      <c r="AL1500"/>
      <c r="AM1500"/>
      <c r="AN1500"/>
      <c r="AO1500"/>
      <c r="AP1500"/>
      <c r="AQ1500"/>
      <c r="AR1500"/>
    </row>
    <row r="1501" spans="38:44" ht="15.75" customHeight="1">
      <c r="AL1501"/>
      <c r="AM1501"/>
      <c r="AN1501"/>
      <c r="AO1501"/>
      <c r="AP1501"/>
      <c r="AQ1501"/>
      <c r="AR1501"/>
    </row>
    <row r="1502" spans="38:44" ht="15.75" customHeight="1">
      <c r="AL1502"/>
      <c r="AM1502"/>
      <c r="AN1502"/>
      <c r="AO1502"/>
      <c r="AP1502"/>
      <c r="AQ1502"/>
      <c r="AR1502"/>
    </row>
    <row r="1503" spans="38:44" ht="15.75" customHeight="1">
      <c r="AL1503"/>
      <c r="AM1503"/>
      <c r="AN1503"/>
      <c r="AO1503"/>
      <c r="AP1503"/>
      <c r="AQ1503"/>
      <c r="AR1503"/>
    </row>
    <row r="1504" spans="38:44" ht="15.75" customHeight="1">
      <c r="AL1504"/>
      <c r="AM1504"/>
      <c r="AN1504"/>
      <c r="AO1504"/>
      <c r="AP1504"/>
      <c r="AQ1504"/>
      <c r="AR1504"/>
    </row>
    <row r="1505" spans="38:44" ht="15.75" customHeight="1">
      <c r="AL1505"/>
      <c r="AM1505"/>
      <c r="AN1505"/>
      <c r="AO1505"/>
      <c r="AP1505"/>
      <c r="AQ1505"/>
      <c r="AR1505"/>
    </row>
    <row r="1506" spans="38:44" ht="15.75" customHeight="1">
      <c r="AL1506"/>
      <c r="AM1506"/>
      <c r="AN1506"/>
      <c r="AO1506"/>
      <c r="AP1506"/>
      <c r="AQ1506"/>
      <c r="AR1506"/>
    </row>
    <row r="1507" spans="38:44" ht="15.75" customHeight="1">
      <c r="AL1507"/>
      <c r="AM1507"/>
      <c r="AN1507"/>
      <c r="AO1507"/>
      <c r="AP1507"/>
      <c r="AQ1507"/>
      <c r="AR1507"/>
    </row>
    <row r="1508" spans="38:44" ht="15.75" customHeight="1">
      <c r="AL1508"/>
      <c r="AM1508"/>
      <c r="AN1508"/>
      <c r="AO1508"/>
      <c r="AP1508"/>
      <c r="AQ1508"/>
      <c r="AR1508"/>
    </row>
    <row r="1509" spans="38:44" ht="15.75" customHeight="1">
      <c r="AL1509"/>
      <c r="AM1509"/>
      <c r="AN1509"/>
      <c r="AO1509"/>
      <c r="AP1509"/>
      <c r="AQ1509"/>
      <c r="AR1509"/>
    </row>
    <row r="1510" spans="38:44" ht="15.75" customHeight="1">
      <c r="AL1510"/>
      <c r="AM1510"/>
      <c r="AN1510"/>
      <c r="AO1510"/>
      <c r="AP1510"/>
      <c r="AQ1510"/>
      <c r="AR1510"/>
    </row>
    <row r="1511" spans="38:44" ht="15.75" customHeight="1">
      <c r="AL1511"/>
      <c r="AM1511"/>
      <c r="AN1511"/>
      <c r="AO1511"/>
      <c r="AP1511"/>
      <c r="AQ1511"/>
      <c r="AR1511"/>
    </row>
    <row r="1512" spans="38:44" ht="15.75" customHeight="1">
      <c r="AL1512"/>
      <c r="AM1512"/>
      <c r="AN1512"/>
      <c r="AO1512"/>
      <c r="AP1512"/>
      <c r="AQ1512"/>
      <c r="AR1512"/>
    </row>
    <row r="1513" spans="38:44" ht="15.75" customHeight="1">
      <c r="AL1513"/>
      <c r="AM1513"/>
      <c r="AN1513"/>
      <c r="AO1513"/>
      <c r="AP1513"/>
      <c r="AQ1513"/>
      <c r="AR1513"/>
    </row>
    <row r="1514" spans="38:44" ht="15.75" customHeight="1">
      <c r="AL1514"/>
      <c r="AM1514"/>
      <c r="AN1514"/>
      <c r="AO1514"/>
      <c r="AP1514"/>
      <c r="AQ1514"/>
      <c r="AR1514"/>
    </row>
    <row r="1515" spans="38:44" ht="15.75" customHeight="1">
      <c r="AL1515"/>
      <c r="AM1515"/>
      <c r="AN1515"/>
      <c r="AO1515"/>
      <c r="AP1515"/>
      <c r="AQ1515"/>
      <c r="AR1515"/>
    </row>
    <row r="1516" spans="38:44" ht="15.75" customHeight="1">
      <c r="AL1516"/>
      <c r="AM1516"/>
      <c r="AN1516"/>
      <c r="AO1516"/>
      <c r="AP1516"/>
      <c r="AQ1516"/>
      <c r="AR1516"/>
    </row>
    <row r="1517" spans="38:44" ht="15.75" customHeight="1">
      <c r="AL1517"/>
      <c r="AM1517"/>
      <c r="AN1517"/>
      <c r="AO1517"/>
      <c r="AP1517"/>
      <c r="AQ1517"/>
      <c r="AR1517"/>
    </row>
    <row r="1518" spans="38:44" ht="15.75" customHeight="1">
      <c r="AL1518"/>
      <c r="AM1518"/>
      <c r="AN1518"/>
      <c r="AO1518"/>
      <c r="AP1518"/>
      <c r="AQ1518"/>
      <c r="AR1518"/>
    </row>
    <row r="1519" spans="38:44" ht="15.75" customHeight="1">
      <c r="AL1519"/>
      <c r="AM1519"/>
      <c r="AN1519"/>
      <c r="AO1519"/>
      <c r="AP1519"/>
      <c r="AQ1519"/>
      <c r="AR1519"/>
    </row>
    <row r="1520" spans="38:44" ht="15.75" customHeight="1">
      <c r="AL1520"/>
      <c r="AM1520"/>
      <c r="AN1520"/>
      <c r="AO1520"/>
      <c r="AP1520"/>
      <c r="AQ1520"/>
      <c r="AR1520"/>
    </row>
    <row r="1521" spans="38:44" ht="15.75" customHeight="1">
      <c r="AL1521"/>
      <c r="AM1521"/>
      <c r="AN1521"/>
      <c r="AO1521"/>
      <c r="AP1521"/>
      <c r="AQ1521"/>
      <c r="AR1521"/>
    </row>
    <row r="1522" spans="38:44" ht="15.75" customHeight="1">
      <c r="AL1522"/>
      <c r="AM1522"/>
      <c r="AN1522"/>
      <c r="AO1522"/>
      <c r="AP1522"/>
      <c r="AQ1522"/>
      <c r="AR1522"/>
    </row>
    <row r="1523" spans="38:44" ht="15.75" customHeight="1">
      <c r="AL1523"/>
      <c r="AM1523"/>
      <c r="AN1523"/>
      <c r="AO1523"/>
      <c r="AP1523"/>
      <c r="AQ1523"/>
      <c r="AR1523"/>
    </row>
    <row r="1524" spans="38:44" ht="15.75" customHeight="1">
      <c r="AL1524"/>
      <c r="AM1524"/>
      <c r="AN1524"/>
      <c r="AO1524"/>
      <c r="AP1524"/>
      <c r="AQ1524"/>
      <c r="AR1524"/>
    </row>
    <row r="1525" spans="38:44" ht="15.75" customHeight="1">
      <c r="AL1525"/>
      <c r="AM1525"/>
      <c r="AN1525"/>
      <c r="AO1525"/>
      <c r="AP1525"/>
      <c r="AQ1525"/>
      <c r="AR1525"/>
    </row>
    <row r="1526" spans="38:44" ht="15.75" customHeight="1">
      <c r="AL1526"/>
      <c r="AM1526"/>
      <c r="AN1526"/>
      <c r="AO1526"/>
      <c r="AP1526"/>
      <c r="AQ1526"/>
      <c r="AR1526"/>
    </row>
    <row r="1527" spans="38:44" ht="15.75" customHeight="1">
      <c r="AL1527"/>
      <c r="AM1527"/>
      <c r="AN1527"/>
      <c r="AO1527"/>
      <c r="AP1527"/>
      <c r="AQ1527"/>
      <c r="AR1527"/>
    </row>
    <row r="1528" spans="38:44" ht="15.75" customHeight="1">
      <c r="AL1528"/>
      <c r="AM1528"/>
      <c r="AN1528"/>
      <c r="AO1528"/>
      <c r="AP1528"/>
      <c r="AQ1528"/>
      <c r="AR1528"/>
    </row>
    <row r="1529" spans="38:44" ht="15.75" customHeight="1">
      <c r="AL1529"/>
      <c r="AM1529"/>
      <c r="AN1529"/>
      <c r="AO1529"/>
      <c r="AP1529"/>
      <c r="AQ1529"/>
      <c r="AR1529"/>
    </row>
    <row r="1530" spans="38:44" ht="15.75" customHeight="1">
      <c r="AL1530"/>
      <c r="AM1530"/>
      <c r="AN1530"/>
      <c r="AO1530"/>
      <c r="AP1530"/>
      <c r="AQ1530"/>
      <c r="AR1530"/>
    </row>
    <row r="1531" spans="38:44" ht="15.75" customHeight="1">
      <c r="AL1531"/>
      <c r="AM1531"/>
      <c r="AN1531"/>
      <c r="AO1531"/>
      <c r="AP1531"/>
      <c r="AQ1531"/>
      <c r="AR1531"/>
    </row>
    <row r="1532" spans="38:44" ht="15.75" customHeight="1">
      <c r="AL1532"/>
      <c r="AM1532"/>
      <c r="AN1532"/>
      <c r="AO1532"/>
      <c r="AP1532"/>
      <c r="AQ1532"/>
      <c r="AR1532"/>
    </row>
    <row r="1533" spans="38:44" ht="15.75" customHeight="1">
      <c r="AL1533"/>
      <c r="AM1533"/>
      <c r="AN1533"/>
      <c r="AO1533"/>
      <c r="AP1533"/>
      <c r="AQ1533"/>
      <c r="AR1533"/>
    </row>
    <row r="1534" spans="38:44" ht="15.75" customHeight="1">
      <c r="AL1534"/>
      <c r="AM1534"/>
      <c r="AN1534"/>
      <c r="AO1534"/>
      <c r="AP1534"/>
      <c r="AQ1534"/>
      <c r="AR1534"/>
    </row>
    <row r="1535" spans="38:44" ht="15.75" customHeight="1">
      <c r="AL1535"/>
      <c r="AM1535"/>
      <c r="AN1535"/>
      <c r="AO1535"/>
      <c r="AP1535"/>
      <c r="AQ1535"/>
      <c r="AR1535"/>
    </row>
    <row r="1536" spans="38:44" ht="15.75" customHeight="1">
      <c r="AL1536"/>
      <c r="AM1536"/>
      <c r="AN1536"/>
      <c r="AO1536"/>
      <c r="AP1536"/>
      <c r="AQ1536"/>
      <c r="AR1536"/>
    </row>
    <row r="1537" spans="38:44" ht="15.75" customHeight="1">
      <c r="AL1537"/>
      <c r="AM1537"/>
      <c r="AN1537"/>
      <c r="AO1537"/>
      <c r="AP1537"/>
      <c r="AQ1537"/>
      <c r="AR1537"/>
    </row>
    <row r="1538" spans="38:44" ht="15.75" customHeight="1">
      <c r="AL1538"/>
      <c r="AM1538"/>
      <c r="AN1538"/>
      <c r="AO1538"/>
      <c r="AP1538"/>
      <c r="AQ1538"/>
      <c r="AR1538"/>
    </row>
    <row r="1539" spans="38:44" ht="15.75" customHeight="1">
      <c r="AL1539"/>
      <c r="AM1539"/>
      <c r="AN1539"/>
      <c r="AO1539"/>
      <c r="AP1539"/>
      <c r="AQ1539"/>
      <c r="AR1539"/>
    </row>
    <row r="1540" spans="38:44" ht="15.75" customHeight="1">
      <c r="AL1540"/>
      <c r="AM1540"/>
      <c r="AN1540"/>
      <c r="AO1540"/>
      <c r="AP1540"/>
      <c r="AQ1540"/>
      <c r="AR1540"/>
    </row>
    <row r="1541" spans="38:44" ht="15.75" customHeight="1">
      <c r="AL1541"/>
      <c r="AM1541"/>
      <c r="AN1541"/>
      <c r="AO1541"/>
      <c r="AP1541"/>
      <c r="AQ1541"/>
      <c r="AR1541"/>
    </row>
    <row r="1542" spans="38:44" ht="15.75" customHeight="1">
      <c r="AL1542"/>
      <c r="AM1542"/>
      <c r="AN1542"/>
      <c r="AO1542"/>
      <c r="AP1542"/>
      <c r="AQ1542"/>
      <c r="AR1542"/>
    </row>
    <row r="1543" spans="38:44" ht="15.75" customHeight="1">
      <c r="AL1543"/>
      <c r="AM1543"/>
      <c r="AN1543"/>
      <c r="AO1543"/>
      <c r="AP1543"/>
      <c r="AQ1543"/>
      <c r="AR1543"/>
    </row>
    <row r="1544" spans="38:44" ht="15.75" customHeight="1">
      <c r="AL1544"/>
      <c r="AM1544"/>
      <c r="AN1544"/>
      <c r="AO1544"/>
      <c r="AP1544"/>
      <c r="AQ1544"/>
      <c r="AR1544"/>
    </row>
    <row r="1545" spans="38:44" ht="15.75" customHeight="1">
      <c r="AL1545"/>
      <c r="AM1545"/>
      <c r="AN1545"/>
      <c r="AO1545"/>
      <c r="AP1545"/>
      <c r="AQ1545"/>
      <c r="AR1545"/>
    </row>
    <row r="1546" spans="38:44" ht="15.75" customHeight="1">
      <c r="AL1546"/>
      <c r="AM1546"/>
      <c r="AN1546"/>
      <c r="AO1546"/>
      <c r="AP1546"/>
      <c r="AQ1546"/>
      <c r="AR1546"/>
    </row>
    <row r="1547" spans="38:44" ht="15.75" customHeight="1">
      <c r="AL1547"/>
      <c r="AM1547"/>
      <c r="AN1547"/>
      <c r="AO1547"/>
      <c r="AP1547"/>
      <c r="AQ1547"/>
      <c r="AR1547"/>
    </row>
    <row r="1548" spans="38:44" ht="15.75" customHeight="1">
      <c r="AL1548"/>
      <c r="AM1548"/>
      <c r="AN1548"/>
      <c r="AO1548"/>
      <c r="AP1548"/>
      <c r="AQ1548"/>
      <c r="AR1548"/>
    </row>
    <row r="1549" spans="38:44" ht="15.75" customHeight="1">
      <c r="AL1549"/>
      <c r="AM1549"/>
      <c r="AN1549"/>
      <c r="AO1549"/>
      <c r="AP1549"/>
      <c r="AQ1549"/>
      <c r="AR1549"/>
    </row>
    <row r="1550" spans="38:44" ht="15.75" customHeight="1">
      <c r="AL1550"/>
      <c r="AM1550"/>
      <c r="AN1550"/>
      <c r="AO1550"/>
      <c r="AP1550"/>
      <c r="AQ1550"/>
      <c r="AR1550"/>
    </row>
    <row r="1551" spans="38:44" ht="15.75" customHeight="1">
      <c r="AL1551"/>
      <c r="AM1551"/>
      <c r="AN1551"/>
      <c r="AO1551"/>
      <c r="AP1551"/>
      <c r="AQ1551"/>
      <c r="AR1551"/>
    </row>
    <row r="1552" spans="38:44" ht="15.75" customHeight="1">
      <c r="AL1552"/>
      <c r="AM1552"/>
      <c r="AN1552"/>
      <c r="AO1552"/>
      <c r="AP1552"/>
      <c r="AQ1552"/>
      <c r="AR1552"/>
    </row>
    <row r="1553" spans="38:44" ht="15.75" customHeight="1">
      <c r="AL1553"/>
      <c r="AM1553"/>
      <c r="AN1553"/>
      <c r="AO1553"/>
      <c r="AP1553"/>
      <c r="AQ1553"/>
      <c r="AR1553"/>
    </row>
    <row r="1554" spans="38:44" ht="15.75" customHeight="1">
      <c r="AL1554"/>
      <c r="AM1554"/>
      <c r="AN1554"/>
      <c r="AO1554"/>
      <c r="AP1554"/>
      <c r="AQ1554"/>
      <c r="AR1554"/>
    </row>
    <row r="1555" spans="38:44" ht="15.75" customHeight="1">
      <c r="AL1555"/>
      <c r="AM1555"/>
      <c r="AN1555"/>
      <c r="AO1555"/>
      <c r="AP1555"/>
      <c r="AQ1555"/>
      <c r="AR1555"/>
    </row>
    <row r="1556" spans="38:44" ht="15.75" customHeight="1">
      <c r="AL1556"/>
      <c r="AM1556"/>
      <c r="AN1556"/>
      <c r="AO1556"/>
      <c r="AP1556"/>
      <c r="AQ1556"/>
      <c r="AR1556"/>
    </row>
    <row r="1557" spans="38:44" ht="15.75" customHeight="1">
      <c r="AL1557"/>
      <c r="AM1557"/>
      <c r="AN1557"/>
      <c r="AO1557"/>
      <c r="AP1557"/>
      <c r="AQ1557"/>
      <c r="AR1557"/>
    </row>
    <row r="1558" spans="38:44" ht="15.75" customHeight="1">
      <c r="AL1558"/>
      <c r="AM1558"/>
      <c r="AN1558"/>
      <c r="AO1558"/>
      <c r="AP1558"/>
      <c r="AQ1558"/>
      <c r="AR1558"/>
    </row>
    <row r="1559" spans="38:44" ht="15.75" customHeight="1">
      <c r="AL1559"/>
      <c r="AM1559"/>
      <c r="AN1559"/>
      <c r="AO1559"/>
      <c r="AP1559"/>
      <c r="AQ1559"/>
      <c r="AR1559"/>
    </row>
    <row r="1560" spans="38:44" ht="15.75" customHeight="1">
      <c r="AL1560"/>
      <c r="AM1560"/>
      <c r="AN1560"/>
      <c r="AO1560"/>
      <c r="AP1560"/>
      <c r="AQ1560"/>
      <c r="AR1560"/>
    </row>
    <row r="1561" spans="38:44" ht="15.75" customHeight="1">
      <c r="AL1561"/>
      <c r="AM1561"/>
      <c r="AN1561"/>
      <c r="AO1561"/>
      <c r="AP1561"/>
      <c r="AQ1561"/>
      <c r="AR1561"/>
    </row>
    <row r="1562" spans="38:44" ht="15.75" customHeight="1">
      <c r="AL1562"/>
      <c r="AM1562"/>
      <c r="AN1562"/>
      <c r="AO1562"/>
      <c r="AP1562"/>
      <c r="AQ1562"/>
      <c r="AR1562"/>
    </row>
    <row r="1563" spans="38:44" ht="15.75" customHeight="1">
      <c r="AL1563"/>
      <c r="AM1563"/>
      <c r="AN1563"/>
      <c r="AO1563"/>
      <c r="AP1563"/>
      <c r="AQ1563"/>
      <c r="AR1563"/>
    </row>
    <row r="1564" spans="38:44" ht="15.75" customHeight="1">
      <c r="AL1564"/>
      <c r="AM1564"/>
      <c r="AN1564"/>
      <c r="AO1564"/>
      <c r="AP1564"/>
      <c r="AQ1564"/>
      <c r="AR1564"/>
    </row>
    <row r="1565" spans="38:44" ht="15.75" customHeight="1">
      <c r="AL1565"/>
      <c r="AM1565"/>
      <c r="AN1565"/>
      <c r="AO1565"/>
      <c r="AP1565"/>
      <c r="AQ1565"/>
      <c r="AR1565"/>
    </row>
    <row r="1566" spans="38:44" ht="15.75" customHeight="1">
      <c r="AL1566"/>
      <c r="AM1566"/>
      <c r="AN1566"/>
      <c r="AO1566"/>
      <c r="AP1566"/>
      <c r="AQ1566"/>
      <c r="AR1566"/>
    </row>
    <row r="1567" spans="38:44" ht="15.75" customHeight="1">
      <c r="AL1567"/>
      <c r="AM1567"/>
      <c r="AN1567"/>
      <c r="AO1567"/>
      <c r="AP1567"/>
      <c r="AQ1567"/>
      <c r="AR1567"/>
    </row>
    <row r="1568" spans="38:44" ht="15.75" customHeight="1">
      <c r="AL1568"/>
      <c r="AM1568"/>
      <c r="AN1568"/>
      <c r="AO1568"/>
      <c r="AP1568"/>
      <c r="AQ1568"/>
      <c r="AR1568"/>
    </row>
    <row r="1569" spans="38:44" ht="15.75" customHeight="1">
      <c r="AL1569"/>
      <c r="AM1569"/>
      <c r="AN1569"/>
      <c r="AO1569"/>
      <c r="AP1569"/>
      <c r="AQ1569"/>
      <c r="AR1569"/>
    </row>
    <row r="1570" spans="38:44" ht="15.75" customHeight="1">
      <c r="AL1570"/>
      <c r="AM1570"/>
      <c r="AN1570"/>
      <c r="AO1570"/>
      <c r="AP1570"/>
      <c r="AQ1570"/>
      <c r="AR1570"/>
    </row>
    <row r="1571" spans="38:44" ht="15.75" customHeight="1">
      <c r="AL1571"/>
      <c r="AM1571"/>
      <c r="AN1571"/>
      <c r="AO1571"/>
      <c r="AP1571"/>
      <c r="AQ1571"/>
      <c r="AR1571"/>
    </row>
    <row r="1572" spans="38:44" ht="15.75" customHeight="1">
      <c r="AL1572"/>
      <c r="AM1572"/>
      <c r="AN1572"/>
      <c r="AO1572"/>
      <c r="AP1572"/>
      <c r="AQ1572"/>
      <c r="AR1572"/>
    </row>
    <row r="1573" spans="38:44" ht="15.75" customHeight="1">
      <c r="AL1573"/>
      <c r="AM1573"/>
      <c r="AN1573"/>
      <c r="AO1573"/>
      <c r="AP1573"/>
      <c r="AQ1573"/>
      <c r="AR1573"/>
    </row>
    <row r="1574" spans="38:44" ht="15.75" customHeight="1">
      <c r="AL1574"/>
      <c r="AM1574"/>
      <c r="AN1574"/>
      <c r="AO1574"/>
      <c r="AP1574"/>
      <c r="AQ1574"/>
      <c r="AR1574"/>
    </row>
    <row r="1575" spans="38:44" ht="15.75" customHeight="1">
      <c r="AL1575"/>
      <c r="AM1575"/>
      <c r="AN1575"/>
      <c r="AO1575"/>
      <c r="AP1575"/>
      <c r="AQ1575"/>
      <c r="AR1575"/>
    </row>
    <row r="1576" spans="38:44" ht="15.75" customHeight="1">
      <c r="AL1576"/>
      <c r="AM1576"/>
      <c r="AN1576"/>
      <c r="AO1576"/>
      <c r="AP1576"/>
      <c r="AQ1576"/>
      <c r="AR1576"/>
    </row>
    <row r="1577" spans="38:44" ht="15.75" customHeight="1">
      <c r="AL1577"/>
      <c r="AM1577"/>
      <c r="AN1577"/>
      <c r="AO1577"/>
      <c r="AP1577"/>
      <c r="AQ1577"/>
      <c r="AR1577"/>
    </row>
    <row r="1578" spans="38:44" ht="15.75" customHeight="1">
      <c r="AL1578"/>
      <c r="AM1578"/>
      <c r="AN1578"/>
      <c r="AO1578"/>
      <c r="AP1578"/>
      <c r="AQ1578"/>
      <c r="AR1578"/>
    </row>
    <row r="1579" spans="38:44" ht="15.75" customHeight="1">
      <c r="AL1579"/>
      <c r="AM1579"/>
      <c r="AN1579"/>
      <c r="AO1579"/>
      <c r="AP1579"/>
      <c r="AQ1579"/>
      <c r="AR1579"/>
    </row>
    <row r="1580" spans="38:44" ht="15.75" customHeight="1">
      <c r="AL1580"/>
      <c r="AM1580"/>
      <c r="AN1580"/>
      <c r="AO1580"/>
      <c r="AP1580"/>
      <c r="AQ1580"/>
      <c r="AR1580"/>
    </row>
    <row r="1581" spans="38:44" ht="15.75" customHeight="1">
      <c r="AL1581"/>
      <c r="AM1581"/>
      <c r="AN1581"/>
      <c r="AO1581"/>
      <c r="AP1581"/>
      <c r="AQ1581"/>
      <c r="AR1581"/>
    </row>
    <row r="1582" spans="38:44" ht="15.75" customHeight="1">
      <c r="AL1582"/>
      <c r="AM1582"/>
      <c r="AN1582"/>
      <c r="AO1582"/>
      <c r="AP1582"/>
      <c r="AQ1582"/>
      <c r="AR1582"/>
    </row>
    <row r="1583" spans="38:44" ht="15.75" customHeight="1">
      <c r="AL1583"/>
      <c r="AM1583"/>
      <c r="AN1583"/>
      <c r="AO1583"/>
      <c r="AP1583"/>
      <c r="AQ1583"/>
      <c r="AR1583"/>
    </row>
    <row r="1584" spans="38:44" ht="15.75" customHeight="1">
      <c r="AL1584"/>
      <c r="AM1584"/>
      <c r="AN1584"/>
      <c r="AO1584"/>
      <c r="AP1584"/>
      <c r="AQ1584"/>
      <c r="AR1584"/>
    </row>
    <row r="1585" spans="38:44" ht="15.75" customHeight="1">
      <c r="AL1585"/>
      <c r="AM1585"/>
      <c r="AN1585"/>
      <c r="AO1585"/>
      <c r="AP1585"/>
      <c r="AQ1585"/>
      <c r="AR1585"/>
    </row>
    <row r="1586" spans="38:44" ht="15.75" customHeight="1">
      <c r="AL1586"/>
      <c r="AM1586"/>
      <c r="AN1586"/>
      <c r="AO1586"/>
      <c r="AP1586"/>
      <c r="AQ1586"/>
      <c r="AR1586"/>
    </row>
    <row r="1587" spans="38:44" ht="15.75" customHeight="1">
      <c r="AL1587"/>
      <c r="AM1587"/>
      <c r="AN1587"/>
      <c r="AO1587"/>
      <c r="AP1587"/>
      <c r="AQ1587"/>
      <c r="AR1587"/>
    </row>
    <row r="1588" spans="38:44" ht="15.75" customHeight="1">
      <c r="AL1588"/>
      <c r="AM1588"/>
      <c r="AN1588"/>
      <c r="AO1588"/>
      <c r="AP1588"/>
      <c r="AQ1588"/>
      <c r="AR1588"/>
    </row>
    <row r="1589" spans="38:44" ht="15.75" customHeight="1">
      <c r="AL1589"/>
      <c r="AM1589"/>
      <c r="AN1589"/>
      <c r="AO1589"/>
      <c r="AP1589"/>
      <c r="AQ1589"/>
      <c r="AR1589"/>
    </row>
    <row r="1590" spans="38:44" ht="15.75" customHeight="1">
      <c r="AL1590"/>
      <c r="AM1590"/>
      <c r="AN1590"/>
      <c r="AO1590"/>
      <c r="AP1590"/>
      <c r="AQ1590"/>
      <c r="AR1590"/>
    </row>
    <row r="1591" spans="38:44" ht="15.75" customHeight="1">
      <c r="AL1591"/>
      <c r="AM1591"/>
      <c r="AN1591"/>
      <c r="AO1591"/>
      <c r="AP1591"/>
      <c r="AQ1591"/>
      <c r="AR1591"/>
    </row>
    <row r="1592" spans="38:44" ht="15.75" customHeight="1">
      <c r="AL1592"/>
      <c r="AM1592"/>
      <c r="AN1592"/>
      <c r="AO1592"/>
      <c r="AP1592"/>
      <c r="AQ1592"/>
      <c r="AR1592"/>
    </row>
    <row r="1593" spans="38:44" ht="15.75" customHeight="1">
      <c r="AL1593"/>
      <c r="AM1593"/>
      <c r="AN1593"/>
      <c r="AO1593"/>
      <c r="AP1593"/>
      <c r="AQ1593"/>
      <c r="AR1593"/>
    </row>
    <row r="1594" spans="38:44" ht="15.75" customHeight="1">
      <c r="AL1594"/>
      <c r="AM1594"/>
      <c r="AN1594"/>
      <c r="AO1594"/>
      <c r="AP1594"/>
      <c r="AQ1594"/>
      <c r="AR1594"/>
    </row>
    <row r="1595" spans="38:44" ht="15.75" customHeight="1">
      <c r="AL1595"/>
      <c r="AM1595"/>
      <c r="AN1595"/>
      <c r="AO1595"/>
      <c r="AP1595"/>
      <c r="AQ1595"/>
      <c r="AR1595"/>
    </row>
    <row r="1596" spans="38:44" ht="15.75" customHeight="1">
      <c r="AL1596"/>
      <c r="AM1596"/>
      <c r="AN1596"/>
      <c r="AO1596"/>
      <c r="AP1596"/>
      <c r="AQ1596"/>
      <c r="AR1596"/>
    </row>
    <row r="1597" spans="38:44" ht="15.75" customHeight="1">
      <c r="AL1597"/>
      <c r="AM1597"/>
      <c r="AN1597"/>
      <c r="AO1597"/>
      <c r="AP1597"/>
      <c r="AQ1597"/>
      <c r="AR1597"/>
    </row>
    <row r="1598" spans="38:44" ht="15.75" customHeight="1">
      <c r="AL1598"/>
      <c r="AM1598"/>
      <c r="AN1598"/>
      <c r="AO1598"/>
      <c r="AP1598"/>
      <c r="AQ1598"/>
      <c r="AR1598"/>
    </row>
    <row r="1599" spans="38:44" ht="15.75" customHeight="1">
      <c r="AL1599"/>
      <c r="AM1599"/>
      <c r="AN1599"/>
      <c r="AO1599"/>
      <c r="AP1599"/>
      <c r="AQ1599"/>
      <c r="AR1599"/>
    </row>
    <row r="1600" spans="38:44" ht="15.75" customHeight="1">
      <c r="AL1600"/>
      <c r="AM1600"/>
      <c r="AN1600"/>
      <c r="AO1600"/>
      <c r="AP1600"/>
      <c r="AQ1600"/>
      <c r="AR1600"/>
    </row>
    <row r="1601" spans="38:44" ht="15.75" customHeight="1">
      <c r="AL1601"/>
      <c r="AM1601"/>
      <c r="AN1601"/>
      <c r="AO1601"/>
      <c r="AP1601"/>
      <c r="AQ1601"/>
      <c r="AR1601"/>
    </row>
    <row r="1602" spans="38:44" ht="15.75" customHeight="1">
      <c r="AL1602"/>
      <c r="AM1602"/>
      <c r="AN1602"/>
      <c r="AO1602"/>
      <c r="AP1602"/>
      <c r="AQ1602"/>
      <c r="AR1602"/>
    </row>
    <row r="1603" spans="38:44" ht="15.75" customHeight="1">
      <c r="AL1603"/>
      <c r="AM1603"/>
      <c r="AN1603"/>
      <c r="AO1603"/>
      <c r="AP1603"/>
      <c r="AQ1603"/>
      <c r="AR1603"/>
    </row>
    <row r="1604" spans="38:44" ht="15.75" customHeight="1">
      <c r="AL1604"/>
      <c r="AM1604"/>
      <c r="AN1604"/>
      <c r="AO1604"/>
      <c r="AP1604"/>
      <c r="AQ1604"/>
      <c r="AR1604"/>
    </row>
    <row r="1605" spans="38:44" ht="15.75" customHeight="1">
      <c r="AL1605"/>
      <c r="AM1605"/>
      <c r="AN1605"/>
      <c r="AO1605"/>
      <c r="AP1605"/>
      <c r="AQ1605"/>
      <c r="AR1605"/>
    </row>
    <row r="1606" spans="38:44" ht="15.75" customHeight="1">
      <c r="AL1606"/>
      <c r="AM1606"/>
      <c r="AN1606"/>
      <c r="AO1606"/>
      <c r="AP1606"/>
      <c r="AQ1606"/>
      <c r="AR1606"/>
    </row>
    <row r="1607" spans="38:44" ht="15.75" customHeight="1">
      <c r="AL1607"/>
      <c r="AM1607"/>
      <c r="AN1607"/>
      <c r="AO1607"/>
      <c r="AP1607"/>
      <c r="AQ1607"/>
      <c r="AR1607"/>
    </row>
    <row r="1608" spans="38:44" ht="15.75" customHeight="1">
      <c r="AL1608"/>
      <c r="AM1608"/>
      <c r="AN1608"/>
      <c r="AO1608"/>
      <c r="AP1608"/>
      <c r="AQ1608"/>
      <c r="AR1608"/>
    </row>
    <row r="1609" spans="38:44" ht="15.75" customHeight="1">
      <c r="AL1609"/>
      <c r="AM1609"/>
      <c r="AN1609"/>
      <c r="AO1609"/>
      <c r="AP1609"/>
      <c r="AQ1609"/>
      <c r="AR1609"/>
    </row>
    <row r="1610" spans="38:44" ht="15.75" customHeight="1">
      <c r="AL1610"/>
      <c r="AM1610"/>
      <c r="AN1610"/>
      <c r="AO1610"/>
      <c r="AP1610"/>
      <c r="AQ1610"/>
      <c r="AR1610"/>
    </row>
    <row r="1611" spans="38:44" ht="15.75" customHeight="1">
      <c r="AL1611"/>
      <c r="AM1611"/>
      <c r="AN1611"/>
      <c r="AO1611"/>
      <c r="AP1611"/>
      <c r="AQ1611"/>
      <c r="AR1611"/>
    </row>
    <row r="1612" spans="38:44" ht="15.75" customHeight="1">
      <c r="AL1612"/>
      <c r="AM1612"/>
      <c r="AN1612"/>
      <c r="AO1612"/>
      <c r="AP1612"/>
      <c r="AQ1612"/>
      <c r="AR1612"/>
    </row>
    <row r="1613" spans="38:44" ht="15.75" customHeight="1">
      <c r="AL1613"/>
      <c r="AM1613"/>
      <c r="AN1613"/>
      <c r="AO1613"/>
      <c r="AP1613"/>
      <c r="AQ1613"/>
      <c r="AR1613"/>
    </row>
    <row r="1614" spans="38:44" ht="15.75" customHeight="1">
      <c r="AL1614"/>
      <c r="AM1614"/>
      <c r="AN1614"/>
      <c r="AO1614"/>
      <c r="AP1614"/>
      <c r="AQ1614"/>
      <c r="AR1614"/>
    </row>
    <row r="1615" spans="38:44" ht="15.75" customHeight="1">
      <c r="AL1615"/>
      <c r="AM1615"/>
      <c r="AN1615"/>
      <c r="AO1615"/>
      <c r="AP1615"/>
      <c r="AQ1615"/>
      <c r="AR1615"/>
    </row>
    <row r="1616" spans="38:44" ht="15.75" customHeight="1">
      <c r="AL1616"/>
      <c r="AM1616"/>
      <c r="AN1616"/>
      <c r="AO1616"/>
      <c r="AP1616"/>
      <c r="AQ1616"/>
      <c r="AR1616"/>
    </row>
    <row r="1617" spans="38:44" ht="15.75" customHeight="1">
      <c r="AL1617"/>
      <c r="AM1617"/>
      <c r="AN1617"/>
      <c r="AO1617"/>
      <c r="AP1617"/>
      <c r="AQ1617"/>
      <c r="AR1617"/>
    </row>
    <row r="1618" spans="38:44" ht="15.75" customHeight="1">
      <c r="AL1618"/>
      <c r="AM1618"/>
      <c r="AN1618"/>
      <c r="AO1618"/>
      <c r="AP1618"/>
      <c r="AQ1618"/>
      <c r="AR1618"/>
    </row>
    <row r="1619" spans="38:44" ht="15.75" customHeight="1">
      <c r="AL1619"/>
      <c r="AM1619"/>
      <c r="AN1619"/>
      <c r="AO1619"/>
      <c r="AP1619"/>
      <c r="AQ1619"/>
      <c r="AR1619"/>
    </row>
    <row r="1620" spans="38:44" ht="15.75" customHeight="1">
      <c r="AL1620"/>
      <c r="AM1620"/>
      <c r="AN1620"/>
      <c r="AO1620"/>
      <c r="AP1620"/>
      <c r="AQ1620"/>
      <c r="AR1620"/>
    </row>
    <row r="1621" spans="38:44" ht="15.75" customHeight="1">
      <c r="AL1621"/>
      <c r="AM1621"/>
      <c r="AN1621"/>
      <c r="AO1621"/>
      <c r="AP1621"/>
      <c r="AQ1621"/>
      <c r="AR1621"/>
    </row>
    <row r="1622" spans="38:44" ht="15.75" customHeight="1">
      <c r="AL1622"/>
      <c r="AM1622"/>
      <c r="AN1622"/>
      <c r="AO1622"/>
      <c r="AP1622"/>
      <c r="AQ1622"/>
      <c r="AR1622"/>
    </row>
    <row r="1623" spans="38:44" ht="15.75" customHeight="1">
      <c r="AL1623"/>
      <c r="AM1623"/>
      <c r="AN1623"/>
      <c r="AO1623"/>
      <c r="AP1623"/>
      <c r="AQ1623"/>
      <c r="AR1623"/>
    </row>
    <row r="1624" spans="38:44" ht="15.75" customHeight="1">
      <c r="AL1624"/>
      <c r="AM1624"/>
      <c r="AN1624"/>
      <c r="AO1624"/>
      <c r="AP1624"/>
      <c r="AQ1624"/>
      <c r="AR1624"/>
    </row>
    <row r="1625" spans="38:44" ht="15.75" customHeight="1">
      <c r="AL1625"/>
      <c r="AM1625"/>
      <c r="AN1625"/>
      <c r="AO1625"/>
      <c r="AP1625"/>
      <c r="AQ1625"/>
      <c r="AR1625"/>
    </row>
    <row r="1626" spans="38:44" ht="15.75" customHeight="1">
      <c r="AL1626"/>
      <c r="AM1626"/>
      <c r="AN1626"/>
      <c r="AO1626"/>
      <c r="AP1626"/>
      <c r="AQ1626"/>
      <c r="AR1626"/>
    </row>
    <row r="1627" spans="38:44" ht="15.75" customHeight="1">
      <c r="AL1627"/>
      <c r="AM1627"/>
      <c r="AN1627"/>
      <c r="AO1627"/>
      <c r="AP1627"/>
      <c r="AQ1627"/>
      <c r="AR1627"/>
    </row>
    <row r="1628" spans="38:44" ht="15.75" customHeight="1">
      <c r="AL1628"/>
      <c r="AM1628"/>
      <c r="AN1628"/>
      <c r="AO1628"/>
      <c r="AP1628"/>
      <c r="AQ1628"/>
      <c r="AR1628"/>
    </row>
    <row r="1629" spans="38:44" ht="15.75" customHeight="1">
      <c r="AL1629"/>
      <c r="AM1629"/>
      <c r="AN1629"/>
      <c r="AO1629"/>
      <c r="AP1629"/>
      <c r="AQ1629"/>
      <c r="AR1629"/>
    </row>
    <row r="1630" spans="38:44" ht="15.75" customHeight="1">
      <c r="AL1630"/>
      <c r="AM1630"/>
      <c r="AN1630"/>
      <c r="AO1630"/>
      <c r="AP1630"/>
      <c r="AQ1630"/>
      <c r="AR1630"/>
    </row>
    <row r="1631" spans="38:44" ht="15.75" customHeight="1">
      <c r="AL1631"/>
      <c r="AM1631"/>
      <c r="AN1631"/>
      <c r="AO1631"/>
      <c r="AP1631"/>
      <c r="AQ1631"/>
      <c r="AR1631"/>
    </row>
    <row r="1632" spans="38:44" ht="15.75" customHeight="1">
      <c r="AL1632"/>
      <c r="AM1632"/>
      <c r="AN1632"/>
      <c r="AO1632"/>
      <c r="AP1632"/>
      <c r="AQ1632"/>
      <c r="AR1632"/>
    </row>
    <row r="1633" spans="38:44" ht="15.75" customHeight="1">
      <c r="AL1633"/>
      <c r="AM1633"/>
      <c r="AN1633"/>
      <c r="AO1633"/>
      <c r="AP1633"/>
      <c r="AQ1633"/>
      <c r="AR1633"/>
    </row>
    <row r="1634" spans="38:44" ht="15.75" customHeight="1">
      <c r="AL1634"/>
      <c r="AM1634"/>
      <c r="AN1634"/>
      <c r="AO1634"/>
      <c r="AP1634"/>
      <c r="AQ1634"/>
      <c r="AR1634"/>
    </row>
    <row r="1635" spans="38:44" ht="15.75" customHeight="1">
      <c r="AL1635"/>
      <c r="AM1635"/>
      <c r="AN1635"/>
      <c r="AO1635"/>
      <c r="AP1635"/>
      <c r="AQ1635"/>
      <c r="AR1635"/>
    </row>
    <row r="1636" spans="38:44" ht="15.75" customHeight="1">
      <c r="AL1636"/>
      <c r="AM1636"/>
      <c r="AN1636"/>
      <c r="AO1636"/>
      <c r="AP1636"/>
      <c r="AQ1636"/>
      <c r="AR1636"/>
    </row>
    <row r="1637" spans="38:44" ht="15.75" customHeight="1">
      <c r="AL1637"/>
      <c r="AM1637"/>
      <c r="AN1637"/>
      <c r="AO1637"/>
      <c r="AP1637"/>
      <c r="AQ1637"/>
      <c r="AR1637"/>
    </row>
    <row r="1638" spans="38:44" ht="15.75" customHeight="1">
      <c r="AL1638"/>
      <c r="AM1638"/>
      <c r="AN1638"/>
      <c r="AO1638"/>
      <c r="AP1638"/>
      <c r="AQ1638"/>
      <c r="AR1638"/>
    </row>
    <row r="1639" spans="38:44" ht="15.75" customHeight="1">
      <c r="AL1639"/>
      <c r="AM1639"/>
      <c r="AN1639"/>
      <c r="AO1639"/>
      <c r="AP1639"/>
      <c r="AQ1639"/>
      <c r="AR1639"/>
    </row>
    <row r="1640" spans="38:44" ht="15.75" customHeight="1">
      <c r="AL1640"/>
      <c r="AM1640"/>
      <c r="AN1640"/>
      <c r="AO1640"/>
      <c r="AP1640"/>
      <c r="AQ1640"/>
      <c r="AR1640"/>
    </row>
    <row r="1641" spans="38:44" ht="15.75" customHeight="1">
      <c r="AL1641"/>
      <c r="AM1641"/>
      <c r="AN1641"/>
      <c r="AO1641"/>
      <c r="AP1641"/>
      <c r="AQ1641"/>
      <c r="AR1641"/>
    </row>
    <row r="1642" spans="38:44" ht="15.75" customHeight="1">
      <c r="AL1642"/>
      <c r="AM1642"/>
      <c r="AN1642"/>
      <c r="AO1642"/>
      <c r="AP1642"/>
      <c r="AQ1642"/>
      <c r="AR1642"/>
    </row>
    <row r="1643" spans="38:44" ht="15.75" customHeight="1">
      <c r="AL1643"/>
      <c r="AM1643"/>
      <c r="AN1643"/>
      <c r="AO1643"/>
      <c r="AP1643"/>
      <c r="AQ1643"/>
      <c r="AR1643"/>
    </row>
    <row r="1644" spans="38:44" ht="15.75" customHeight="1">
      <c r="AL1644"/>
      <c r="AM1644"/>
      <c r="AN1644"/>
      <c r="AO1644"/>
      <c r="AP1644"/>
      <c r="AQ1644"/>
      <c r="AR1644"/>
    </row>
    <row r="1645" spans="38:44" ht="15.75" customHeight="1">
      <c r="AL1645"/>
      <c r="AM1645"/>
      <c r="AN1645"/>
      <c r="AO1645"/>
      <c r="AP1645"/>
      <c r="AQ1645"/>
      <c r="AR1645"/>
    </row>
    <row r="1646" spans="38:44" ht="15.75" customHeight="1">
      <c r="AL1646"/>
      <c r="AM1646"/>
      <c r="AN1646"/>
      <c r="AO1646"/>
      <c r="AP1646"/>
      <c r="AQ1646"/>
      <c r="AR1646"/>
    </row>
    <row r="1647" spans="38:44" ht="15.75" customHeight="1">
      <c r="AL1647"/>
      <c r="AM1647"/>
      <c r="AN1647"/>
      <c r="AO1647"/>
      <c r="AP1647"/>
      <c r="AQ1647"/>
      <c r="AR1647"/>
    </row>
    <row r="1648" spans="38:44" ht="15.75" customHeight="1">
      <c r="AL1648"/>
      <c r="AM1648"/>
      <c r="AN1648"/>
      <c r="AO1648"/>
      <c r="AP1648"/>
      <c r="AQ1648"/>
      <c r="AR1648"/>
    </row>
    <row r="1649" spans="38:44" ht="15.75" customHeight="1">
      <c r="AL1649"/>
      <c r="AM1649"/>
      <c r="AN1649"/>
      <c r="AO1649"/>
      <c r="AP1649"/>
      <c r="AQ1649"/>
      <c r="AR1649"/>
    </row>
    <row r="1650" spans="38:44" ht="15.75" customHeight="1">
      <c r="AL1650"/>
      <c r="AM1650"/>
      <c r="AN1650"/>
      <c r="AO1650"/>
      <c r="AP1650"/>
      <c r="AQ1650"/>
      <c r="AR1650"/>
    </row>
    <row r="1651" spans="38:44" ht="15.75" customHeight="1">
      <c r="AL1651"/>
      <c r="AM1651"/>
      <c r="AN1651"/>
      <c r="AO1651"/>
      <c r="AP1651"/>
      <c r="AQ1651"/>
      <c r="AR1651"/>
    </row>
    <row r="1652" spans="38:44" ht="15.75" customHeight="1">
      <c r="AL1652"/>
      <c r="AM1652"/>
      <c r="AN1652"/>
      <c r="AO1652"/>
      <c r="AP1652"/>
      <c r="AQ1652"/>
      <c r="AR1652"/>
    </row>
    <row r="1653" spans="38:44" ht="15.75" customHeight="1">
      <c r="AL1653"/>
      <c r="AM1653"/>
      <c r="AN1653"/>
      <c r="AO1653"/>
      <c r="AP1653"/>
      <c r="AQ1653"/>
      <c r="AR1653"/>
    </row>
    <row r="1654" spans="38:44" ht="15.75" customHeight="1">
      <c r="AL1654"/>
      <c r="AM1654"/>
      <c r="AN1654"/>
      <c r="AO1654"/>
      <c r="AP1654"/>
      <c r="AQ1654"/>
      <c r="AR1654"/>
    </row>
    <row r="1655" spans="38:44" ht="15.75" customHeight="1">
      <c r="AL1655"/>
      <c r="AM1655"/>
      <c r="AN1655"/>
      <c r="AO1655"/>
      <c r="AP1655"/>
      <c r="AQ1655"/>
      <c r="AR1655"/>
    </row>
    <row r="1656" spans="38:44" ht="15.75" customHeight="1">
      <c r="AL1656"/>
      <c r="AM1656"/>
      <c r="AN1656"/>
      <c r="AO1656"/>
      <c r="AP1656"/>
      <c r="AQ1656"/>
      <c r="AR1656"/>
    </row>
    <row r="1657" spans="38:44" ht="15.75" customHeight="1">
      <c r="AL1657"/>
      <c r="AM1657"/>
      <c r="AN1657"/>
      <c r="AO1657"/>
      <c r="AP1657"/>
      <c r="AQ1657"/>
      <c r="AR1657"/>
    </row>
    <row r="1658" spans="38:44" ht="15.75" customHeight="1">
      <c r="AL1658"/>
      <c r="AM1658"/>
      <c r="AN1658"/>
      <c r="AO1658"/>
      <c r="AP1658"/>
      <c r="AQ1658"/>
      <c r="AR1658"/>
    </row>
    <row r="1659" spans="38:44" ht="15.75" customHeight="1">
      <c r="AL1659"/>
      <c r="AM1659"/>
      <c r="AN1659"/>
      <c r="AO1659"/>
      <c r="AP1659"/>
      <c r="AQ1659"/>
      <c r="AR1659"/>
    </row>
    <row r="1660" spans="38:44" ht="15.75" customHeight="1">
      <c r="AL1660"/>
      <c r="AM1660"/>
      <c r="AN1660"/>
      <c r="AO1660"/>
      <c r="AP1660"/>
      <c r="AQ1660"/>
      <c r="AR1660"/>
    </row>
    <row r="1661" spans="38:44" ht="15.75" customHeight="1">
      <c r="AL1661"/>
      <c r="AM1661"/>
      <c r="AN1661"/>
      <c r="AO1661"/>
      <c r="AP1661"/>
      <c r="AQ1661"/>
      <c r="AR1661"/>
    </row>
    <row r="1662" spans="38:44" ht="15.75" customHeight="1">
      <c r="AL1662"/>
      <c r="AM1662"/>
      <c r="AN1662"/>
      <c r="AO1662"/>
      <c r="AP1662"/>
      <c r="AQ1662"/>
      <c r="AR1662"/>
    </row>
    <row r="1663" spans="38:44" ht="15.75" customHeight="1">
      <c r="AL1663"/>
      <c r="AM1663"/>
      <c r="AN1663"/>
      <c r="AO1663"/>
      <c r="AP1663"/>
      <c r="AQ1663"/>
      <c r="AR1663"/>
    </row>
    <row r="1664" spans="38:44" ht="15.75" customHeight="1">
      <c r="AL1664"/>
      <c r="AM1664"/>
      <c r="AN1664"/>
      <c r="AO1664"/>
      <c r="AP1664"/>
      <c r="AQ1664"/>
      <c r="AR1664"/>
    </row>
    <row r="1665" spans="38:44" ht="15.75" customHeight="1">
      <c r="AL1665"/>
      <c r="AM1665"/>
      <c r="AN1665"/>
      <c r="AO1665"/>
      <c r="AP1665"/>
      <c r="AQ1665"/>
      <c r="AR1665"/>
    </row>
    <row r="1666" spans="38:44" ht="15.75" customHeight="1">
      <c r="AL1666"/>
      <c r="AM1666"/>
      <c r="AN1666"/>
      <c r="AO1666"/>
      <c r="AP1666"/>
      <c r="AQ1666"/>
      <c r="AR1666"/>
    </row>
    <row r="1667" spans="38:44" ht="15.75" customHeight="1">
      <c r="AL1667"/>
      <c r="AM1667"/>
      <c r="AN1667"/>
      <c r="AO1667"/>
      <c r="AP1667"/>
      <c r="AQ1667"/>
      <c r="AR1667"/>
    </row>
    <row r="1668" spans="38:44" ht="15.75" customHeight="1">
      <c r="AL1668"/>
      <c r="AM1668"/>
      <c r="AN1668"/>
      <c r="AO1668"/>
      <c r="AP1668"/>
      <c r="AQ1668"/>
      <c r="AR1668"/>
    </row>
    <row r="1669" spans="38:44" ht="15.75" customHeight="1">
      <c r="AL1669"/>
      <c r="AM1669"/>
      <c r="AN1669"/>
      <c r="AO1669"/>
      <c r="AP1669"/>
      <c r="AQ1669"/>
      <c r="AR1669"/>
    </row>
    <row r="1670" spans="38:44" ht="15.75" customHeight="1">
      <c r="AL1670"/>
      <c r="AM1670"/>
      <c r="AN1670"/>
      <c r="AO1670"/>
      <c r="AP1670"/>
      <c r="AQ1670"/>
      <c r="AR1670"/>
    </row>
    <row r="1671" spans="38:44" ht="15.75" customHeight="1">
      <c r="AL1671"/>
      <c r="AM1671"/>
      <c r="AN1671"/>
      <c r="AO1671"/>
      <c r="AP1671"/>
      <c r="AQ1671"/>
      <c r="AR1671"/>
    </row>
    <row r="1672" spans="38:44" ht="15.75" customHeight="1">
      <c r="AL1672"/>
      <c r="AM1672"/>
      <c r="AN1672"/>
      <c r="AO1672"/>
      <c r="AP1672"/>
      <c r="AQ1672"/>
      <c r="AR1672"/>
    </row>
    <row r="1673" spans="38:44" ht="15.75" customHeight="1">
      <c r="AL1673"/>
      <c r="AM1673"/>
      <c r="AN1673"/>
      <c r="AO1673"/>
      <c r="AP1673"/>
      <c r="AQ1673"/>
      <c r="AR1673"/>
    </row>
    <row r="1674" spans="38:44" ht="15.75" customHeight="1">
      <c r="AL1674"/>
      <c r="AM1674"/>
      <c r="AN1674"/>
      <c r="AO1674"/>
      <c r="AP1674"/>
      <c r="AQ1674"/>
      <c r="AR1674"/>
    </row>
    <row r="1675" spans="38:44" ht="15.75" customHeight="1">
      <c r="AL1675"/>
      <c r="AM1675"/>
      <c r="AN1675"/>
      <c r="AO1675"/>
      <c r="AP1675"/>
      <c r="AQ1675"/>
      <c r="AR1675"/>
    </row>
    <row r="1676" spans="38:44" ht="15.75" customHeight="1">
      <c r="AL1676"/>
      <c r="AM1676"/>
      <c r="AN1676"/>
      <c r="AO1676"/>
      <c r="AP1676"/>
      <c r="AQ1676"/>
      <c r="AR1676"/>
    </row>
    <row r="1677" spans="38:44" ht="15.75" customHeight="1">
      <c r="AL1677"/>
      <c r="AM1677"/>
      <c r="AN1677"/>
      <c r="AO1677"/>
      <c r="AP1677"/>
      <c r="AQ1677"/>
      <c r="AR1677"/>
    </row>
    <row r="1678" spans="38:44" ht="15.75" customHeight="1">
      <c r="AL1678"/>
      <c r="AM1678"/>
      <c r="AN1678"/>
      <c r="AO1678"/>
      <c r="AP1678"/>
      <c r="AQ1678"/>
      <c r="AR1678"/>
    </row>
    <row r="1679" spans="38:44" ht="15.75" customHeight="1">
      <c r="AL1679"/>
      <c r="AM1679"/>
      <c r="AN1679"/>
      <c r="AO1679"/>
      <c r="AP1679"/>
      <c r="AQ1679"/>
      <c r="AR1679"/>
    </row>
    <row r="1680" spans="38:44" ht="15.75" customHeight="1">
      <c r="AL1680"/>
      <c r="AM1680"/>
      <c r="AN1680"/>
      <c r="AO1680"/>
      <c r="AP1680"/>
      <c r="AQ1680"/>
      <c r="AR1680"/>
    </row>
    <row r="1681" spans="38:44" ht="15.75" customHeight="1">
      <c r="AL1681"/>
      <c r="AM1681"/>
      <c r="AN1681"/>
      <c r="AO1681"/>
      <c r="AP1681"/>
      <c r="AQ1681"/>
      <c r="AR1681"/>
    </row>
    <row r="1682" spans="38:44" ht="15.75" customHeight="1">
      <c r="AL1682"/>
      <c r="AM1682"/>
      <c r="AN1682"/>
      <c r="AO1682"/>
      <c r="AP1682"/>
      <c r="AQ1682"/>
      <c r="AR1682"/>
    </row>
    <row r="1683" spans="38:44" ht="15.75" customHeight="1">
      <c r="AL1683"/>
      <c r="AM1683"/>
      <c r="AN1683"/>
      <c r="AO1683"/>
      <c r="AP1683"/>
      <c r="AQ1683"/>
      <c r="AR1683"/>
    </row>
    <row r="1684" spans="38:44" ht="15.75" customHeight="1">
      <c r="AL1684"/>
      <c r="AM1684"/>
      <c r="AN1684"/>
      <c r="AO1684"/>
      <c r="AP1684"/>
      <c r="AQ1684"/>
      <c r="AR1684"/>
    </row>
    <row r="1685" spans="38:44" ht="15.75" customHeight="1">
      <c r="AL1685"/>
      <c r="AM1685"/>
      <c r="AN1685"/>
      <c r="AO1685"/>
      <c r="AP1685"/>
      <c r="AQ1685"/>
      <c r="AR1685"/>
    </row>
    <row r="1686" spans="38:44" ht="15.75" customHeight="1">
      <c r="AL1686"/>
      <c r="AM1686"/>
      <c r="AN1686"/>
      <c r="AO1686"/>
      <c r="AP1686"/>
      <c r="AQ1686"/>
      <c r="AR1686"/>
    </row>
    <row r="1687" spans="38:44" ht="15.75" customHeight="1">
      <c r="AL1687"/>
      <c r="AM1687"/>
      <c r="AN1687"/>
      <c r="AO1687"/>
      <c r="AP1687"/>
      <c r="AQ1687"/>
      <c r="AR1687"/>
    </row>
    <row r="1688" spans="38:44" ht="15.75" customHeight="1">
      <c r="AL1688"/>
      <c r="AM1688"/>
      <c r="AN1688"/>
      <c r="AO1688"/>
      <c r="AP1688"/>
      <c r="AQ1688"/>
      <c r="AR1688"/>
    </row>
    <row r="1689" spans="38:44" ht="15.75" customHeight="1">
      <c r="AL1689"/>
      <c r="AM1689"/>
      <c r="AN1689"/>
      <c r="AO1689"/>
      <c r="AP1689"/>
      <c r="AQ1689"/>
      <c r="AR1689"/>
    </row>
    <row r="1690" spans="38:44" ht="15.75" customHeight="1">
      <c r="AL1690"/>
      <c r="AM1690"/>
      <c r="AN1690"/>
      <c r="AO1690"/>
      <c r="AP1690"/>
      <c r="AQ1690"/>
      <c r="AR1690"/>
    </row>
    <row r="1691" spans="38:44" ht="15.75" customHeight="1">
      <c r="AL1691"/>
      <c r="AM1691"/>
      <c r="AN1691"/>
      <c r="AO1691"/>
      <c r="AP1691"/>
      <c r="AQ1691"/>
      <c r="AR1691"/>
    </row>
    <row r="1692" spans="38:44" ht="15.75" customHeight="1">
      <c r="AL1692"/>
      <c r="AM1692"/>
      <c r="AN1692"/>
      <c r="AO1692"/>
      <c r="AP1692"/>
      <c r="AQ1692"/>
      <c r="AR1692"/>
    </row>
    <row r="1693" spans="38:44" ht="15.75" customHeight="1">
      <c r="AL1693"/>
      <c r="AM1693"/>
      <c r="AN1693"/>
      <c r="AO1693"/>
      <c r="AP1693"/>
      <c r="AQ1693"/>
      <c r="AR1693"/>
    </row>
    <row r="1694" spans="38:44" ht="15.75" customHeight="1">
      <c r="AL1694"/>
      <c r="AM1694"/>
      <c r="AN1694"/>
      <c r="AO1694"/>
      <c r="AP1694"/>
      <c r="AQ1694"/>
      <c r="AR1694"/>
    </row>
    <row r="1695" spans="38:44" ht="15.75" customHeight="1">
      <c r="AL1695"/>
      <c r="AM1695"/>
      <c r="AN1695"/>
      <c r="AO1695"/>
      <c r="AP1695"/>
      <c r="AQ1695"/>
      <c r="AR1695"/>
    </row>
    <row r="1696" spans="38:44" ht="15.75" customHeight="1">
      <c r="AL1696"/>
      <c r="AM1696"/>
      <c r="AN1696"/>
      <c r="AO1696"/>
      <c r="AP1696"/>
      <c r="AQ1696"/>
      <c r="AR1696"/>
    </row>
    <row r="1697" spans="38:44" ht="15.75" customHeight="1">
      <c r="AL1697"/>
      <c r="AM1697"/>
      <c r="AN1697"/>
      <c r="AO1697"/>
      <c r="AP1697"/>
      <c r="AQ1697"/>
      <c r="AR1697"/>
    </row>
    <row r="1698" spans="38:44" ht="15.75" customHeight="1">
      <c r="AL1698"/>
      <c r="AM1698"/>
      <c r="AN1698"/>
      <c r="AO1698"/>
      <c r="AP1698"/>
      <c r="AQ1698"/>
      <c r="AR1698"/>
    </row>
    <row r="1699" spans="38:44" ht="15.75" customHeight="1">
      <c r="AL1699"/>
      <c r="AM1699"/>
      <c r="AN1699"/>
      <c r="AO1699"/>
      <c r="AP1699"/>
      <c r="AQ1699"/>
      <c r="AR1699"/>
    </row>
    <row r="1700" spans="38:44" ht="15.75" customHeight="1">
      <c r="AL1700"/>
      <c r="AM1700"/>
      <c r="AN1700"/>
      <c r="AO1700"/>
      <c r="AP1700"/>
      <c r="AQ1700"/>
      <c r="AR1700"/>
    </row>
    <row r="1701" spans="38:44" ht="15.75" customHeight="1">
      <c r="AL1701"/>
      <c r="AM1701"/>
      <c r="AN1701"/>
      <c r="AO1701"/>
      <c r="AP1701"/>
      <c r="AQ1701"/>
      <c r="AR1701"/>
    </row>
    <row r="1702" spans="38:44" ht="15.75" customHeight="1">
      <c r="AL1702"/>
      <c r="AM1702"/>
      <c r="AN1702"/>
      <c r="AO1702"/>
      <c r="AP1702"/>
      <c r="AQ1702"/>
      <c r="AR1702"/>
    </row>
    <row r="1703" spans="38:44" ht="15.75" customHeight="1">
      <c r="AL1703"/>
      <c r="AM1703"/>
      <c r="AN1703"/>
      <c r="AO1703"/>
      <c r="AP1703"/>
      <c r="AQ1703"/>
      <c r="AR1703"/>
    </row>
    <row r="1704" spans="38:44" ht="15.75" customHeight="1">
      <c r="AL1704"/>
      <c r="AM1704"/>
      <c r="AN1704"/>
      <c r="AO1704"/>
      <c r="AP1704"/>
      <c r="AQ1704"/>
      <c r="AR1704"/>
    </row>
    <row r="1705" spans="38:44" ht="15.75" customHeight="1">
      <c r="AL1705"/>
      <c r="AM1705"/>
      <c r="AN1705"/>
      <c r="AO1705"/>
      <c r="AP1705"/>
      <c r="AQ1705"/>
      <c r="AR1705"/>
    </row>
    <row r="1706" spans="38:44" ht="15.75" customHeight="1">
      <c r="AL1706"/>
      <c r="AM1706"/>
      <c r="AN1706"/>
      <c r="AO1706"/>
      <c r="AP1706"/>
      <c r="AQ1706"/>
      <c r="AR1706"/>
    </row>
    <row r="1707" spans="38:44" ht="15.75" customHeight="1">
      <c r="AL1707"/>
      <c r="AM1707"/>
      <c r="AN1707"/>
      <c r="AO1707"/>
      <c r="AP1707"/>
      <c r="AQ1707"/>
      <c r="AR1707"/>
    </row>
    <row r="1708" spans="38:44" ht="15.75" customHeight="1">
      <c r="AL1708"/>
      <c r="AM1708"/>
      <c r="AN1708"/>
      <c r="AO1708"/>
      <c r="AP1708"/>
      <c r="AQ1708"/>
      <c r="AR1708"/>
    </row>
    <row r="1709" spans="38:44" ht="15.75" customHeight="1">
      <c r="AL1709"/>
      <c r="AM1709"/>
      <c r="AN1709"/>
      <c r="AO1709"/>
      <c r="AP1709"/>
      <c r="AQ1709"/>
      <c r="AR1709"/>
    </row>
    <row r="1710" spans="38:44" ht="15.75" customHeight="1">
      <c r="AL1710"/>
      <c r="AM1710"/>
      <c r="AN1710"/>
      <c r="AO1710"/>
      <c r="AP1710"/>
      <c r="AQ1710"/>
      <c r="AR1710"/>
    </row>
    <row r="1711" spans="38:44" ht="15.75" customHeight="1">
      <c r="AL1711"/>
      <c r="AM1711"/>
      <c r="AN1711"/>
      <c r="AO1711"/>
      <c r="AP1711"/>
      <c r="AQ1711"/>
      <c r="AR1711"/>
    </row>
    <row r="1712" spans="38:44" ht="15.75" customHeight="1">
      <c r="AL1712"/>
      <c r="AM1712"/>
      <c r="AN1712"/>
      <c r="AO1712"/>
      <c r="AP1712"/>
      <c r="AQ1712"/>
      <c r="AR1712"/>
    </row>
    <row r="1713" spans="38:44" ht="15.75" customHeight="1">
      <c r="AL1713"/>
      <c r="AM1713"/>
      <c r="AN1713"/>
      <c r="AO1713"/>
      <c r="AP1713"/>
      <c r="AQ1713"/>
      <c r="AR1713"/>
    </row>
    <row r="1714" spans="38:44" ht="15.75" customHeight="1">
      <c r="AL1714"/>
      <c r="AM1714"/>
      <c r="AN1714"/>
      <c r="AO1714"/>
      <c r="AP1714"/>
      <c r="AQ1714"/>
      <c r="AR1714"/>
    </row>
    <row r="1715" spans="38:44" ht="15.75" customHeight="1">
      <c r="AL1715"/>
      <c r="AM1715"/>
      <c r="AN1715"/>
      <c r="AO1715"/>
      <c r="AP1715"/>
      <c r="AQ1715"/>
      <c r="AR1715"/>
    </row>
    <row r="1716" spans="38:44" ht="15.75" customHeight="1">
      <c r="AL1716"/>
      <c r="AM1716"/>
      <c r="AN1716"/>
      <c r="AO1716"/>
      <c r="AP1716"/>
      <c r="AQ1716"/>
      <c r="AR1716"/>
    </row>
    <row r="1717" spans="38:44" ht="15.75" customHeight="1">
      <c r="AL1717"/>
      <c r="AM1717"/>
      <c r="AN1717"/>
      <c r="AO1717"/>
      <c r="AP1717"/>
      <c r="AQ1717"/>
      <c r="AR1717"/>
    </row>
    <row r="1718" spans="38:44" ht="15.75" customHeight="1">
      <c r="AL1718"/>
      <c r="AM1718"/>
      <c r="AN1718"/>
      <c r="AO1718"/>
      <c r="AP1718"/>
      <c r="AQ1718"/>
      <c r="AR1718"/>
    </row>
    <row r="1719" spans="38:44" ht="15.75" customHeight="1">
      <c r="AL1719"/>
      <c r="AM1719"/>
      <c r="AN1719"/>
      <c r="AO1719"/>
      <c r="AP1719"/>
      <c r="AQ1719"/>
      <c r="AR1719"/>
    </row>
    <row r="1720" spans="38:44" ht="15.75" customHeight="1">
      <c r="AL1720"/>
      <c r="AM1720"/>
      <c r="AN1720"/>
      <c r="AO1720"/>
      <c r="AP1720"/>
      <c r="AQ1720"/>
      <c r="AR1720"/>
    </row>
    <row r="1721" spans="38:44" ht="15.75" customHeight="1">
      <c r="AL1721"/>
      <c r="AM1721"/>
      <c r="AN1721"/>
      <c r="AO1721"/>
      <c r="AP1721"/>
      <c r="AQ1721"/>
      <c r="AR1721"/>
    </row>
    <row r="1722" spans="38:44" ht="15.75" customHeight="1">
      <c r="AL1722"/>
      <c r="AM1722"/>
      <c r="AN1722"/>
      <c r="AO1722"/>
      <c r="AP1722"/>
      <c r="AQ1722"/>
      <c r="AR1722"/>
    </row>
    <row r="1723" spans="38:44" ht="15.75" customHeight="1">
      <c r="AL1723"/>
      <c r="AM1723"/>
      <c r="AN1723"/>
      <c r="AO1723"/>
      <c r="AP1723"/>
      <c r="AQ1723"/>
      <c r="AR1723"/>
    </row>
    <row r="1724" spans="38:44" ht="15.75" customHeight="1">
      <c r="AL1724"/>
      <c r="AM1724"/>
      <c r="AN1724"/>
      <c r="AO1724"/>
      <c r="AP1724"/>
      <c r="AQ1724"/>
      <c r="AR1724"/>
    </row>
    <row r="1725" spans="38:44" ht="15.75" customHeight="1">
      <c r="AL1725"/>
      <c r="AM1725"/>
      <c r="AN1725"/>
      <c r="AO1725"/>
      <c r="AP1725"/>
      <c r="AQ1725"/>
      <c r="AR1725"/>
    </row>
    <row r="1726" spans="38:44" ht="15.75" customHeight="1">
      <c r="AL1726"/>
      <c r="AM1726"/>
      <c r="AN1726"/>
      <c r="AO1726"/>
      <c r="AP1726"/>
      <c r="AQ1726"/>
      <c r="AR1726"/>
    </row>
    <row r="1727" spans="38:44" ht="15.75" customHeight="1">
      <c r="AL1727"/>
      <c r="AM1727"/>
      <c r="AN1727"/>
      <c r="AO1727"/>
      <c r="AP1727"/>
      <c r="AQ1727"/>
      <c r="AR1727"/>
    </row>
    <row r="1728" spans="38:44" ht="15.75" customHeight="1">
      <c r="AL1728"/>
      <c r="AM1728"/>
      <c r="AN1728"/>
      <c r="AO1728"/>
      <c r="AP1728"/>
      <c r="AQ1728"/>
      <c r="AR1728"/>
    </row>
    <row r="1729" spans="38:44" ht="15.75" customHeight="1">
      <c r="AL1729"/>
      <c r="AM1729"/>
      <c r="AN1729"/>
      <c r="AO1729"/>
      <c r="AP1729"/>
      <c r="AQ1729"/>
      <c r="AR1729"/>
    </row>
    <row r="1730" spans="38:44" ht="15.75" customHeight="1">
      <c r="AL1730"/>
      <c r="AM1730"/>
      <c r="AN1730"/>
      <c r="AO1730"/>
      <c r="AP1730"/>
      <c r="AQ1730"/>
      <c r="AR1730"/>
    </row>
    <row r="1731" spans="38:44" ht="15.75" customHeight="1">
      <c r="AL1731"/>
      <c r="AM1731"/>
      <c r="AN1731"/>
      <c r="AO1731"/>
      <c r="AP1731"/>
      <c r="AQ1731"/>
      <c r="AR1731"/>
    </row>
    <row r="1732" spans="38:44" ht="15.75" customHeight="1">
      <c r="AL1732"/>
      <c r="AM1732"/>
      <c r="AN1732"/>
      <c r="AO1732"/>
      <c r="AP1732"/>
      <c r="AQ1732"/>
      <c r="AR1732"/>
    </row>
    <row r="1733" spans="38:44" ht="15.75" customHeight="1">
      <c r="AL1733"/>
      <c r="AM1733"/>
      <c r="AN1733"/>
      <c r="AO1733"/>
      <c r="AP1733"/>
      <c r="AQ1733"/>
      <c r="AR1733"/>
    </row>
    <row r="1734" spans="38:44" ht="15.75" customHeight="1">
      <c r="AL1734"/>
      <c r="AM1734"/>
      <c r="AN1734"/>
      <c r="AO1734"/>
      <c r="AP1734"/>
      <c r="AQ1734"/>
      <c r="AR1734"/>
    </row>
    <row r="1735" spans="38:44" ht="15.75" customHeight="1">
      <c r="AL1735"/>
      <c r="AM1735"/>
      <c r="AN1735"/>
      <c r="AO1735"/>
      <c r="AP1735"/>
      <c r="AQ1735"/>
      <c r="AR1735"/>
    </row>
    <row r="1736" spans="38:44" ht="15.75" customHeight="1">
      <c r="AL1736"/>
      <c r="AM1736"/>
      <c r="AN1736"/>
      <c r="AO1736"/>
      <c r="AP1736"/>
      <c r="AQ1736"/>
      <c r="AR1736"/>
    </row>
    <row r="1737" spans="38:44" ht="15.75" customHeight="1">
      <c r="AL1737"/>
      <c r="AM1737"/>
      <c r="AN1737"/>
      <c r="AO1737"/>
      <c r="AP1737"/>
      <c r="AQ1737"/>
      <c r="AR1737"/>
    </row>
    <row r="1738" spans="38:44" ht="15.75" customHeight="1">
      <c r="AL1738"/>
      <c r="AM1738"/>
      <c r="AN1738"/>
      <c r="AO1738"/>
      <c r="AP1738"/>
      <c r="AQ1738"/>
      <c r="AR1738"/>
    </row>
    <row r="1739" spans="38:44" ht="15.75" customHeight="1">
      <c r="AL1739"/>
      <c r="AM1739"/>
      <c r="AN1739"/>
      <c r="AO1739"/>
      <c r="AP1739"/>
      <c r="AQ1739"/>
      <c r="AR1739"/>
    </row>
    <row r="1740" spans="38:44" ht="15.75" customHeight="1">
      <c r="AL1740"/>
      <c r="AM1740"/>
      <c r="AN1740"/>
      <c r="AO1740"/>
      <c r="AP1740"/>
      <c r="AQ1740"/>
      <c r="AR1740"/>
    </row>
    <row r="1741" spans="38:44" ht="15.75" customHeight="1">
      <c r="AL1741"/>
      <c r="AM1741"/>
      <c r="AN1741"/>
      <c r="AO1741"/>
      <c r="AP1741"/>
      <c r="AQ1741"/>
      <c r="AR1741"/>
    </row>
    <row r="1742" spans="38:44" ht="15.75" customHeight="1">
      <c r="AL1742"/>
      <c r="AM1742"/>
      <c r="AN1742"/>
      <c r="AO1742"/>
      <c r="AP1742"/>
      <c r="AQ1742"/>
      <c r="AR1742"/>
    </row>
    <row r="1743" spans="38:44" ht="15.75" customHeight="1">
      <c r="AL1743"/>
      <c r="AM1743"/>
      <c r="AN1743"/>
      <c r="AO1743"/>
      <c r="AP1743"/>
      <c r="AQ1743"/>
      <c r="AR1743"/>
    </row>
    <row r="1744" spans="38:44" ht="15.75" customHeight="1">
      <c r="AL1744"/>
      <c r="AM1744"/>
      <c r="AN1744"/>
      <c r="AO1744"/>
      <c r="AP1744"/>
      <c r="AQ1744"/>
      <c r="AR1744"/>
    </row>
    <row r="1745" spans="38:44" ht="15.75" customHeight="1">
      <c r="AL1745"/>
      <c r="AM1745"/>
      <c r="AN1745"/>
      <c r="AO1745"/>
      <c r="AP1745"/>
      <c r="AQ1745"/>
      <c r="AR1745"/>
    </row>
    <row r="1746" spans="38:44" ht="15.75" customHeight="1">
      <c r="AL1746"/>
      <c r="AM1746"/>
      <c r="AN1746"/>
      <c r="AO1746"/>
      <c r="AP1746"/>
      <c r="AQ1746"/>
      <c r="AR1746"/>
    </row>
    <row r="1747" spans="38:44" ht="15.75" customHeight="1">
      <c r="AL1747"/>
      <c r="AM1747"/>
      <c r="AN1747"/>
      <c r="AO1747"/>
      <c r="AP1747"/>
      <c r="AQ1747"/>
      <c r="AR1747"/>
    </row>
    <row r="1748" spans="38:44" ht="15.75" customHeight="1">
      <c r="AL1748"/>
      <c r="AM1748"/>
      <c r="AN1748"/>
      <c r="AO1748"/>
      <c r="AP1748"/>
      <c r="AQ1748"/>
      <c r="AR1748"/>
    </row>
    <row r="1749" spans="38:44" ht="15.75" customHeight="1">
      <c r="AL1749"/>
      <c r="AM1749"/>
      <c r="AN1749"/>
      <c r="AO1749"/>
      <c r="AP1749"/>
      <c r="AQ1749"/>
      <c r="AR1749"/>
    </row>
    <row r="1750" spans="38:44" ht="15.75" customHeight="1">
      <c r="AL1750"/>
      <c r="AM1750"/>
      <c r="AN1750"/>
      <c r="AO1750"/>
      <c r="AP1750"/>
      <c r="AQ1750"/>
      <c r="AR1750"/>
    </row>
    <row r="1751" spans="38:44" ht="15.75" customHeight="1">
      <c r="AL1751"/>
      <c r="AM1751"/>
      <c r="AN1751"/>
      <c r="AO1751"/>
      <c r="AP1751"/>
      <c r="AQ1751"/>
      <c r="AR1751"/>
    </row>
    <row r="1752" spans="38:44" ht="15.75" customHeight="1">
      <c r="AL1752"/>
      <c r="AM1752"/>
      <c r="AN1752"/>
      <c r="AO1752"/>
      <c r="AP1752"/>
      <c r="AQ1752"/>
      <c r="AR1752"/>
    </row>
    <row r="1753" spans="38:44" ht="15.75" customHeight="1">
      <c r="AL1753"/>
      <c r="AM1753"/>
      <c r="AN1753"/>
      <c r="AO1753"/>
      <c r="AP1753"/>
      <c r="AQ1753"/>
      <c r="AR1753"/>
    </row>
    <row r="1754" spans="38:44" ht="15.75" customHeight="1">
      <c r="AL1754"/>
      <c r="AM1754"/>
      <c r="AN1754"/>
      <c r="AO1754"/>
      <c r="AP1754"/>
      <c r="AQ1754"/>
      <c r="AR1754"/>
    </row>
    <row r="1755" spans="38:44" ht="15.75" customHeight="1">
      <c r="AL1755"/>
      <c r="AM1755"/>
      <c r="AN1755"/>
      <c r="AO1755"/>
      <c r="AP1755"/>
      <c r="AQ1755"/>
      <c r="AR1755"/>
    </row>
    <row r="1756" spans="38:44" ht="15.75" customHeight="1">
      <c r="AL1756"/>
      <c r="AM1756"/>
      <c r="AN1756"/>
      <c r="AO1756"/>
      <c r="AP1756"/>
      <c r="AQ1756"/>
      <c r="AR1756"/>
    </row>
    <row r="1757" spans="38:44" ht="15.75" customHeight="1">
      <c r="AL1757"/>
      <c r="AM1757"/>
      <c r="AN1757"/>
      <c r="AO1757"/>
      <c r="AP1757"/>
      <c r="AQ1757"/>
      <c r="AR1757"/>
    </row>
    <row r="1758" spans="38:44" ht="15.75" customHeight="1">
      <c r="AL1758"/>
      <c r="AM1758"/>
      <c r="AN1758"/>
      <c r="AO1758"/>
      <c r="AP1758"/>
      <c r="AQ1758"/>
      <c r="AR1758"/>
    </row>
    <row r="1759" spans="38:44" ht="15.75" customHeight="1">
      <c r="AL1759"/>
      <c r="AM1759"/>
      <c r="AN1759"/>
      <c r="AO1759"/>
      <c r="AP1759"/>
      <c r="AQ1759"/>
      <c r="AR1759"/>
    </row>
    <row r="1760" spans="38:44" ht="15.75" customHeight="1">
      <c r="AL1760"/>
      <c r="AM1760"/>
      <c r="AN1760"/>
      <c r="AO1760"/>
      <c r="AP1760"/>
      <c r="AQ1760"/>
      <c r="AR1760"/>
    </row>
    <row r="1761" spans="38:44" ht="15.75" customHeight="1">
      <c r="AL1761"/>
      <c r="AM1761"/>
      <c r="AN1761"/>
      <c r="AO1761"/>
      <c r="AP1761"/>
      <c r="AQ1761"/>
      <c r="AR1761"/>
    </row>
    <row r="1762" spans="38:44" ht="15.75" customHeight="1">
      <c r="AL1762"/>
      <c r="AM1762"/>
      <c r="AN1762"/>
      <c r="AO1762"/>
      <c r="AP1762"/>
      <c r="AQ1762"/>
      <c r="AR1762"/>
    </row>
    <row r="1763" spans="38:44" ht="15.75" customHeight="1">
      <c r="AL1763"/>
      <c r="AM1763"/>
      <c r="AN1763"/>
      <c r="AO1763"/>
      <c r="AP1763"/>
      <c r="AQ1763"/>
      <c r="AR1763"/>
    </row>
    <row r="1764" spans="38:44" ht="15.75" customHeight="1">
      <c r="AL1764"/>
      <c r="AM1764"/>
      <c r="AN1764"/>
      <c r="AO1764"/>
      <c r="AP1764"/>
      <c r="AQ1764"/>
      <c r="AR1764"/>
    </row>
    <row r="1765" spans="38:44" ht="15.75" customHeight="1">
      <c r="AL1765"/>
      <c r="AM1765"/>
      <c r="AN1765"/>
      <c r="AO1765"/>
      <c r="AP1765"/>
      <c r="AQ1765"/>
      <c r="AR1765"/>
    </row>
    <row r="1766" spans="38:44" ht="15.75" customHeight="1">
      <c r="AL1766"/>
      <c r="AM1766"/>
      <c r="AN1766"/>
      <c r="AO1766"/>
      <c r="AP1766"/>
      <c r="AQ1766"/>
      <c r="AR1766"/>
    </row>
    <row r="1767" spans="38:44" ht="15.75" customHeight="1">
      <c r="AL1767"/>
      <c r="AM1767"/>
      <c r="AN1767"/>
      <c r="AO1767"/>
      <c r="AP1767"/>
      <c r="AQ1767"/>
      <c r="AR1767"/>
    </row>
    <row r="1768" spans="38:44" ht="15.75" customHeight="1">
      <c r="AL1768"/>
      <c r="AM1768"/>
      <c r="AN1768"/>
      <c r="AO1768"/>
      <c r="AP1768"/>
      <c r="AQ1768"/>
      <c r="AR1768"/>
    </row>
    <row r="1769" spans="38:44" ht="15.75" customHeight="1">
      <c r="AL1769"/>
      <c r="AM1769"/>
      <c r="AN1769"/>
      <c r="AO1769"/>
      <c r="AP1769"/>
      <c r="AQ1769"/>
      <c r="AR1769"/>
    </row>
    <row r="1770" spans="38:44" ht="15.75" customHeight="1">
      <c r="AL1770"/>
      <c r="AM1770"/>
      <c r="AN1770"/>
      <c r="AO1770"/>
      <c r="AP1770"/>
      <c r="AQ1770"/>
      <c r="AR1770"/>
    </row>
    <row r="1771" spans="38:44" ht="15.75" customHeight="1">
      <c r="AL1771"/>
      <c r="AM1771"/>
      <c r="AN1771"/>
      <c r="AO1771"/>
      <c r="AP1771"/>
      <c r="AQ1771"/>
      <c r="AR1771"/>
    </row>
    <row r="1772" spans="38:44" ht="15.75" customHeight="1">
      <c r="AL1772"/>
      <c r="AM1772"/>
      <c r="AN1772"/>
      <c r="AO1772"/>
      <c r="AP1772"/>
      <c r="AQ1772"/>
      <c r="AR1772"/>
    </row>
    <row r="1773" spans="38:44" ht="15.75" customHeight="1">
      <c r="AL1773"/>
      <c r="AM1773"/>
      <c r="AN1773"/>
      <c r="AO1773"/>
      <c r="AP1773"/>
      <c r="AQ1773"/>
      <c r="AR1773"/>
    </row>
    <row r="1774" spans="38:44" ht="15.75" customHeight="1">
      <c r="AL1774"/>
      <c r="AM1774"/>
      <c r="AN1774"/>
      <c r="AO1774"/>
      <c r="AP1774"/>
      <c r="AQ1774"/>
      <c r="AR1774"/>
    </row>
    <row r="1775" spans="38:44" ht="15.75" customHeight="1">
      <c r="AL1775"/>
      <c r="AM1775"/>
      <c r="AN1775"/>
      <c r="AO1775"/>
      <c r="AP1775"/>
      <c r="AQ1775"/>
      <c r="AR1775"/>
    </row>
    <row r="1776" spans="38:44" ht="15.75" customHeight="1">
      <c r="AL1776"/>
      <c r="AM1776"/>
      <c r="AN1776"/>
      <c r="AO1776"/>
      <c r="AP1776"/>
      <c r="AQ1776"/>
      <c r="AR1776"/>
    </row>
    <row r="1777" spans="38:44" ht="15.75" customHeight="1">
      <c r="AL1777"/>
      <c r="AM1777"/>
      <c r="AN1777"/>
      <c r="AO1777"/>
      <c r="AP1777"/>
      <c r="AQ1777"/>
      <c r="AR1777"/>
    </row>
    <row r="1778" spans="38:44" ht="15.75" customHeight="1">
      <c r="AL1778"/>
      <c r="AM1778"/>
      <c r="AN1778"/>
      <c r="AO1778"/>
      <c r="AP1778"/>
      <c r="AQ1778"/>
      <c r="AR1778"/>
    </row>
    <row r="1779" spans="38:44" ht="15.75" customHeight="1">
      <c r="AL1779"/>
      <c r="AM1779"/>
      <c r="AN1779"/>
      <c r="AO1779"/>
      <c r="AP1779"/>
      <c r="AQ1779"/>
      <c r="AR1779"/>
    </row>
    <row r="1780" spans="38:44" ht="15.75" customHeight="1">
      <c r="AL1780"/>
      <c r="AM1780"/>
      <c r="AN1780"/>
      <c r="AO1780"/>
      <c r="AP1780"/>
      <c r="AQ1780"/>
      <c r="AR1780"/>
    </row>
    <row r="1781" spans="38:44" ht="15.75" customHeight="1">
      <c r="AL1781"/>
      <c r="AM1781"/>
      <c r="AN1781"/>
      <c r="AO1781"/>
      <c r="AP1781"/>
      <c r="AQ1781"/>
      <c r="AR1781"/>
    </row>
    <row r="1782" spans="38:44" ht="15.75" customHeight="1">
      <c r="AL1782"/>
      <c r="AM1782"/>
      <c r="AN1782"/>
      <c r="AO1782"/>
      <c r="AP1782"/>
      <c r="AQ1782"/>
      <c r="AR1782"/>
    </row>
    <row r="1783" spans="38:44" ht="15.75" customHeight="1">
      <c r="AL1783"/>
      <c r="AM1783"/>
      <c r="AN1783"/>
      <c r="AO1783"/>
      <c r="AP1783"/>
      <c r="AQ1783"/>
      <c r="AR1783"/>
    </row>
    <row r="1784" spans="38:44" ht="15.75" customHeight="1">
      <c r="AL1784"/>
      <c r="AM1784"/>
      <c r="AN1784"/>
      <c r="AO1784"/>
      <c r="AP1784"/>
      <c r="AQ1784"/>
      <c r="AR1784"/>
    </row>
    <row r="1785" spans="38:44" ht="15.75" customHeight="1">
      <c r="AL1785"/>
      <c r="AM1785"/>
      <c r="AN1785"/>
      <c r="AO1785"/>
      <c r="AP1785"/>
      <c r="AQ1785"/>
      <c r="AR1785"/>
    </row>
    <row r="1786" spans="38:44" ht="15.75" customHeight="1">
      <c r="AL1786"/>
      <c r="AM1786"/>
      <c r="AN1786"/>
      <c r="AO1786"/>
      <c r="AP1786"/>
      <c r="AQ1786"/>
      <c r="AR1786"/>
    </row>
    <row r="1787" spans="38:44" ht="15.75" customHeight="1">
      <c r="AL1787"/>
      <c r="AM1787"/>
      <c r="AN1787"/>
      <c r="AO1787"/>
      <c r="AP1787"/>
      <c r="AQ1787"/>
      <c r="AR1787"/>
    </row>
    <row r="1788" spans="38:44" ht="15.75" customHeight="1">
      <c r="AL1788"/>
      <c r="AM1788"/>
      <c r="AN1788"/>
      <c r="AO1788"/>
      <c r="AP1788"/>
      <c r="AQ1788"/>
      <c r="AR1788"/>
    </row>
    <row r="1789" spans="38:44" ht="15.75" customHeight="1">
      <c r="AL1789"/>
      <c r="AM1789"/>
      <c r="AN1789"/>
      <c r="AO1789"/>
      <c r="AP1789"/>
      <c r="AQ1789"/>
      <c r="AR1789"/>
    </row>
    <row r="1790" spans="38:44" ht="15.75" customHeight="1">
      <c r="AL1790"/>
      <c r="AM1790"/>
      <c r="AN1790"/>
      <c r="AO1790"/>
      <c r="AP1790"/>
      <c r="AQ1790"/>
      <c r="AR1790"/>
    </row>
    <row r="1791" spans="38:44" ht="15.75" customHeight="1">
      <c r="AL1791"/>
      <c r="AM1791"/>
      <c r="AN1791"/>
      <c r="AO1791"/>
      <c r="AP1791"/>
      <c r="AQ1791"/>
      <c r="AR1791"/>
    </row>
    <row r="1792" spans="38:44" ht="15.75" customHeight="1">
      <c r="AL1792"/>
      <c r="AM1792"/>
      <c r="AN1792"/>
      <c r="AO1792"/>
      <c r="AP1792"/>
      <c r="AQ1792"/>
      <c r="AR1792"/>
    </row>
    <row r="1793" spans="38:44" ht="15.75" customHeight="1">
      <c r="AL1793"/>
      <c r="AM1793"/>
      <c r="AN1793"/>
      <c r="AO1793"/>
      <c r="AP1793"/>
      <c r="AQ1793"/>
      <c r="AR1793"/>
    </row>
    <row r="1794" spans="38:44" ht="15.75" customHeight="1">
      <c r="AL1794"/>
      <c r="AM1794"/>
      <c r="AN1794"/>
      <c r="AO1794"/>
      <c r="AP1794"/>
      <c r="AQ1794"/>
      <c r="AR1794"/>
    </row>
    <row r="1795" spans="38:44" ht="15.75" customHeight="1">
      <c r="AL1795"/>
      <c r="AM1795"/>
      <c r="AN1795"/>
      <c r="AO1795"/>
      <c r="AP1795"/>
      <c r="AQ1795"/>
      <c r="AR1795"/>
    </row>
    <row r="1796" spans="38:44" ht="15.75" customHeight="1">
      <c r="AL1796"/>
      <c r="AM1796"/>
      <c r="AN1796"/>
      <c r="AO1796"/>
      <c r="AP1796"/>
      <c r="AQ1796"/>
      <c r="AR1796"/>
    </row>
    <row r="1797" spans="38:44" ht="15.75" customHeight="1">
      <c r="AL1797"/>
      <c r="AM1797"/>
      <c r="AN1797"/>
      <c r="AO1797"/>
      <c r="AP1797"/>
      <c r="AQ1797"/>
      <c r="AR1797"/>
    </row>
    <row r="1798" spans="38:44" ht="15.75" customHeight="1">
      <c r="AL1798"/>
      <c r="AM1798"/>
      <c r="AN1798"/>
      <c r="AO1798"/>
      <c r="AP1798"/>
      <c r="AQ1798"/>
      <c r="AR1798"/>
    </row>
    <row r="1799" spans="38:44" ht="15.75" customHeight="1">
      <c r="AL1799"/>
      <c r="AM1799"/>
      <c r="AN1799"/>
      <c r="AO1799"/>
      <c r="AP1799"/>
      <c r="AQ1799"/>
      <c r="AR1799"/>
    </row>
    <row r="1800" spans="38:44" ht="15.75" customHeight="1">
      <c r="AL1800"/>
      <c r="AM1800"/>
      <c r="AN1800"/>
      <c r="AO1800"/>
      <c r="AP1800"/>
      <c r="AQ1800"/>
      <c r="AR1800"/>
    </row>
    <row r="1801" spans="38:44" ht="15.75" customHeight="1">
      <c r="AL1801"/>
      <c r="AM1801"/>
      <c r="AN1801"/>
      <c r="AO1801"/>
      <c r="AP1801"/>
      <c r="AQ1801"/>
      <c r="AR1801"/>
    </row>
    <row r="1802" spans="38:44" ht="15.75" customHeight="1">
      <c r="AL1802"/>
      <c r="AM1802"/>
      <c r="AN1802"/>
      <c r="AO1802"/>
      <c r="AP1802"/>
      <c r="AQ1802"/>
      <c r="AR1802"/>
    </row>
    <row r="1803" spans="38:44" ht="15.75" customHeight="1">
      <c r="AL1803"/>
      <c r="AM1803"/>
      <c r="AN1803"/>
      <c r="AO1803"/>
      <c r="AP1803"/>
      <c r="AQ1803"/>
      <c r="AR1803"/>
    </row>
    <row r="1804" spans="38:44" ht="15.75" customHeight="1">
      <c r="AL1804"/>
      <c r="AM1804"/>
      <c r="AN1804"/>
      <c r="AO1804"/>
      <c r="AP1804"/>
      <c r="AQ1804"/>
      <c r="AR1804"/>
    </row>
    <row r="1805" spans="38:44" ht="15.75" customHeight="1">
      <c r="AL1805"/>
      <c r="AM1805"/>
      <c r="AN1805"/>
      <c r="AO1805"/>
      <c r="AP1805"/>
      <c r="AQ1805"/>
      <c r="AR1805"/>
    </row>
    <row r="1806" spans="38:44" ht="15.75" customHeight="1">
      <c r="AL1806"/>
      <c r="AM1806"/>
      <c r="AN1806"/>
      <c r="AO1806"/>
      <c r="AP1806"/>
      <c r="AQ1806"/>
      <c r="AR1806"/>
    </row>
    <row r="1807" spans="38:44" ht="15.75" customHeight="1">
      <c r="AL1807"/>
      <c r="AM1807"/>
      <c r="AN1807"/>
      <c r="AO1807"/>
      <c r="AP1807"/>
      <c r="AQ1807"/>
      <c r="AR1807"/>
    </row>
    <row r="1808" spans="38:44" ht="15.75" customHeight="1">
      <c r="AL1808"/>
      <c r="AM1808"/>
      <c r="AN1808"/>
      <c r="AO1808"/>
      <c r="AP1808"/>
      <c r="AQ1808"/>
      <c r="AR1808"/>
    </row>
    <row r="1809" spans="38:44" ht="15.75" customHeight="1">
      <c r="AL1809"/>
      <c r="AM1809"/>
      <c r="AN1809"/>
      <c r="AO1809"/>
      <c r="AP1809"/>
      <c r="AQ1809"/>
      <c r="AR1809"/>
    </row>
    <row r="1810" spans="38:44" ht="15.75" customHeight="1">
      <c r="AL1810"/>
      <c r="AM1810"/>
      <c r="AN1810"/>
      <c r="AO1810"/>
      <c r="AP1810"/>
      <c r="AQ1810"/>
      <c r="AR1810"/>
    </row>
    <row r="1811" spans="38:44" ht="15.75" customHeight="1">
      <c r="AL1811"/>
      <c r="AM1811"/>
      <c r="AN1811"/>
      <c r="AO1811"/>
      <c r="AP1811"/>
      <c r="AQ1811"/>
      <c r="AR1811"/>
    </row>
    <row r="1812" spans="38:44" ht="15.75" customHeight="1">
      <c r="AL1812"/>
      <c r="AM1812"/>
      <c r="AN1812"/>
      <c r="AO1812"/>
      <c r="AP1812"/>
      <c r="AQ1812"/>
      <c r="AR1812"/>
    </row>
    <row r="1813" spans="38:44" ht="15.75" customHeight="1">
      <c r="AL1813"/>
      <c r="AM1813"/>
      <c r="AN1813"/>
      <c r="AO1813"/>
      <c r="AP1813"/>
      <c r="AQ1813"/>
      <c r="AR1813"/>
    </row>
    <row r="1814" spans="38:44" ht="15.75" customHeight="1">
      <c r="AL1814"/>
      <c r="AM1814"/>
      <c r="AN1814"/>
      <c r="AO1814"/>
      <c r="AP1814"/>
      <c r="AQ1814"/>
      <c r="AR1814"/>
    </row>
    <row r="1815" spans="38:44" ht="15.75" customHeight="1">
      <c r="AL1815"/>
      <c r="AM1815"/>
      <c r="AN1815"/>
      <c r="AO1815"/>
      <c r="AP1815"/>
      <c r="AQ1815"/>
      <c r="AR1815"/>
    </row>
    <row r="1816" spans="38:44" ht="15.75" customHeight="1">
      <c r="AL1816"/>
      <c r="AM1816"/>
      <c r="AN1816"/>
      <c r="AO1816"/>
      <c r="AP1816"/>
      <c r="AQ1816"/>
      <c r="AR1816"/>
    </row>
    <row r="1817" spans="38:44" ht="15.75" customHeight="1">
      <c r="AL1817"/>
      <c r="AM1817"/>
      <c r="AN1817"/>
      <c r="AO1817"/>
      <c r="AP1817"/>
      <c r="AQ1817"/>
      <c r="AR1817"/>
    </row>
    <row r="1818" spans="38:44" ht="15.75" customHeight="1">
      <c r="AL1818"/>
      <c r="AM1818"/>
      <c r="AN1818"/>
      <c r="AO1818"/>
      <c r="AP1818"/>
      <c r="AQ1818"/>
      <c r="AR1818"/>
    </row>
    <row r="1819" spans="38:44" ht="15.75" customHeight="1">
      <c r="AL1819"/>
      <c r="AM1819"/>
      <c r="AN1819"/>
      <c r="AO1819"/>
      <c r="AP1819"/>
      <c r="AQ1819"/>
      <c r="AR1819"/>
    </row>
    <row r="1820" spans="38:44" ht="15.75" customHeight="1">
      <c r="AL1820"/>
      <c r="AM1820"/>
      <c r="AN1820"/>
      <c r="AO1820"/>
      <c r="AP1820"/>
      <c r="AQ1820"/>
      <c r="AR1820"/>
    </row>
    <row r="1821" spans="38:44" ht="15.75" customHeight="1">
      <c r="AL1821"/>
      <c r="AM1821"/>
      <c r="AN1821"/>
      <c r="AO1821"/>
      <c r="AP1821"/>
      <c r="AQ1821"/>
      <c r="AR1821"/>
    </row>
    <row r="1822" spans="38:44" ht="15.75" customHeight="1">
      <c r="AL1822"/>
      <c r="AM1822"/>
      <c r="AN1822"/>
      <c r="AO1822"/>
      <c r="AP1822"/>
      <c r="AQ1822"/>
      <c r="AR1822"/>
    </row>
    <row r="1823" spans="38:44" ht="15.75" customHeight="1">
      <c r="AL1823"/>
      <c r="AM1823"/>
      <c r="AN1823"/>
      <c r="AO1823"/>
      <c r="AP1823"/>
      <c r="AQ1823"/>
      <c r="AR1823"/>
    </row>
    <row r="1824" spans="38:44" ht="15.75" customHeight="1">
      <c r="AL1824"/>
      <c r="AM1824"/>
      <c r="AN1824"/>
      <c r="AO1824"/>
      <c r="AP1824"/>
      <c r="AQ1824"/>
      <c r="AR1824"/>
    </row>
    <row r="1825" spans="38:44" ht="15.75" customHeight="1">
      <c r="AL1825"/>
      <c r="AM1825"/>
      <c r="AN1825"/>
      <c r="AO1825"/>
      <c r="AP1825"/>
      <c r="AQ1825"/>
      <c r="AR1825"/>
    </row>
    <row r="1826" spans="38:44" ht="15.75" customHeight="1">
      <c r="AL1826"/>
      <c r="AM1826"/>
      <c r="AN1826"/>
      <c r="AO1826"/>
      <c r="AP1826"/>
      <c r="AQ1826"/>
      <c r="AR1826"/>
    </row>
    <row r="1827" spans="38:44" ht="15.75" customHeight="1">
      <c r="AL1827"/>
      <c r="AM1827"/>
      <c r="AN1827"/>
      <c r="AO1827"/>
      <c r="AP1827"/>
      <c r="AQ1827"/>
      <c r="AR1827"/>
    </row>
    <row r="1828" spans="38:44" ht="15.75" customHeight="1">
      <c r="AL1828"/>
      <c r="AM1828"/>
      <c r="AN1828"/>
      <c r="AO1828"/>
      <c r="AP1828"/>
      <c r="AQ1828"/>
      <c r="AR1828"/>
    </row>
    <row r="1829" spans="38:44" ht="15.75" customHeight="1">
      <c r="AL1829"/>
      <c r="AM1829"/>
      <c r="AN1829"/>
      <c r="AO1829"/>
      <c r="AP1829"/>
      <c r="AQ1829"/>
      <c r="AR1829"/>
    </row>
    <row r="1830" spans="38:44" ht="15.75" customHeight="1">
      <c r="AL1830"/>
      <c r="AM1830"/>
      <c r="AN1830"/>
      <c r="AO1830"/>
      <c r="AP1830"/>
      <c r="AQ1830"/>
      <c r="AR1830"/>
    </row>
    <row r="1831" spans="38:44" ht="15.75" customHeight="1">
      <c r="AL1831"/>
      <c r="AM1831"/>
      <c r="AN1831"/>
      <c r="AO1831"/>
      <c r="AP1831"/>
      <c r="AQ1831"/>
      <c r="AR1831"/>
    </row>
    <row r="1832" spans="38:44" ht="15.75" customHeight="1">
      <c r="AL1832"/>
      <c r="AM1832"/>
      <c r="AN1832"/>
      <c r="AO1832"/>
      <c r="AP1832"/>
      <c r="AQ1832"/>
      <c r="AR1832"/>
    </row>
    <row r="1833" spans="38:44" ht="15.75" customHeight="1">
      <c r="AL1833"/>
      <c r="AM1833"/>
      <c r="AN1833"/>
      <c r="AO1833"/>
      <c r="AP1833"/>
      <c r="AQ1833"/>
      <c r="AR1833"/>
    </row>
    <row r="1834" spans="38:44" ht="15.75" customHeight="1">
      <c r="AL1834"/>
      <c r="AM1834"/>
      <c r="AN1834"/>
      <c r="AO1834"/>
      <c r="AP1834"/>
      <c r="AQ1834"/>
      <c r="AR1834"/>
    </row>
    <row r="1835" spans="38:44" ht="15.75" customHeight="1">
      <c r="AL1835"/>
      <c r="AM1835"/>
      <c r="AN1835"/>
      <c r="AO1835"/>
      <c r="AP1835"/>
      <c r="AQ1835"/>
      <c r="AR1835"/>
    </row>
    <row r="1836" spans="38:44" ht="15.75" customHeight="1">
      <c r="AL1836"/>
      <c r="AM1836"/>
      <c r="AN1836"/>
      <c r="AO1836"/>
      <c r="AP1836"/>
      <c r="AQ1836"/>
      <c r="AR1836"/>
    </row>
    <row r="1837" spans="38:44" ht="15.75" customHeight="1">
      <c r="AL1837"/>
      <c r="AM1837"/>
      <c r="AN1837"/>
      <c r="AO1837"/>
      <c r="AP1837"/>
      <c r="AQ1837"/>
      <c r="AR1837"/>
    </row>
    <row r="1838" spans="38:44" ht="15.75" customHeight="1">
      <c r="AL1838"/>
      <c r="AM1838"/>
      <c r="AN1838"/>
      <c r="AO1838"/>
      <c r="AP1838"/>
      <c r="AQ1838"/>
      <c r="AR1838"/>
    </row>
    <row r="1839" spans="38:44" ht="15.75" customHeight="1">
      <c r="AL1839"/>
      <c r="AM1839"/>
      <c r="AN1839"/>
      <c r="AO1839"/>
      <c r="AP1839"/>
      <c r="AQ1839"/>
      <c r="AR1839"/>
    </row>
    <row r="1840" spans="38:44" ht="15.75" customHeight="1">
      <c r="AL1840"/>
      <c r="AM1840"/>
      <c r="AN1840"/>
      <c r="AO1840"/>
      <c r="AP1840"/>
      <c r="AQ1840"/>
      <c r="AR1840"/>
    </row>
    <row r="1841" spans="38:44" ht="15.75" customHeight="1">
      <c r="AL1841"/>
      <c r="AM1841"/>
      <c r="AN1841"/>
      <c r="AO1841"/>
      <c r="AP1841"/>
      <c r="AQ1841"/>
      <c r="AR1841"/>
    </row>
    <row r="1842" spans="38:44" ht="15.75" customHeight="1">
      <c r="AL1842"/>
      <c r="AM1842"/>
      <c r="AN1842"/>
      <c r="AO1842"/>
      <c r="AP1842"/>
      <c r="AQ1842"/>
      <c r="AR1842"/>
    </row>
    <row r="1843" spans="38:44" ht="15.75" customHeight="1">
      <c r="AL1843"/>
      <c r="AM1843"/>
      <c r="AN1843"/>
      <c r="AO1843"/>
      <c r="AP1843"/>
      <c r="AQ1843"/>
      <c r="AR1843"/>
    </row>
    <row r="1844" spans="38:44" ht="15.75" customHeight="1">
      <c r="AL1844"/>
      <c r="AM1844"/>
      <c r="AN1844"/>
      <c r="AO1844"/>
      <c r="AP1844"/>
      <c r="AQ1844"/>
      <c r="AR1844"/>
    </row>
    <row r="1845" spans="38:44" ht="15.75" customHeight="1">
      <c r="AL1845"/>
      <c r="AM1845"/>
      <c r="AN1845"/>
      <c r="AO1845"/>
      <c r="AP1845"/>
      <c r="AQ1845"/>
      <c r="AR1845"/>
    </row>
    <row r="1846" spans="38:44" ht="15.75" customHeight="1">
      <c r="AL1846"/>
      <c r="AM1846"/>
      <c r="AN1846"/>
      <c r="AO1846"/>
      <c r="AP1846"/>
      <c r="AQ1846"/>
      <c r="AR1846"/>
    </row>
    <row r="1847" spans="38:44" ht="15.75" customHeight="1">
      <c r="AL1847"/>
      <c r="AM1847"/>
      <c r="AN1847"/>
      <c r="AO1847"/>
      <c r="AP1847"/>
      <c r="AQ1847"/>
      <c r="AR1847"/>
    </row>
    <row r="1848" spans="38:44" ht="15.75" customHeight="1">
      <c r="AL1848"/>
      <c r="AM1848"/>
      <c r="AN1848"/>
      <c r="AO1848"/>
      <c r="AP1848"/>
      <c r="AQ1848"/>
      <c r="AR1848"/>
    </row>
    <row r="1849" spans="38:44" ht="15.75" customHeight="1">
      <c r="AL1849"/>
      <c r="AM1849"/>
      <c r="AN1849"/>
      <c r="AO1849"/>
      <c r="AP1849"/>
      <c r="AQ1849"/>
      <c r="AR1849"/>
    </row>
    <row r="1850" spans="38:44" ht="15.75" customHeight="1">
      <c r="AL1850"/>
      <c r="AM1850"/>
      <c r="AN1850"/>
      <c r="AO1850"/>
      <c r="AP1850"/>
      <c r="AQ1850"/>
      <c r="AR1850"/>
    </row>
    <row r="1851" spans="38:44" ht="15.75" customHeight="1">
      <c r="AL1851"/>
      <c r="AM1851"/>
      <c r="AN1851"/>
      <c r="AO1851"/>
      <c r="AP1851"/>
      <c r="AQ1851"/>
      <c r="AR1851"/>
    </row>
    <row r="1852" spans="38:44" ht="15.75" customHeight="1">
      <c r="AL1852"/>
      <c r="AM1852"/>
      <c r="AN1852"/>
      <c r="AO1852"/>
      <c r="AP1852"/>
      <c r="AQ1852"/>
      <c r="AR1852"/>
    </row>
    <row r="1853" spans="38:44" ht="15.75" customHeight="1">
      <c r="AL1853"/>
      <c r="AM1853"/>
      <c r="AN1853"/>
      <c r="AO1853"/>
      <c r="AP1853"/>
      <c r="AQ1853"/>
      <c r="AR1853"/>
    </row>
    <row r="1854" spans="38:44" ht="15.75" customHeight="1">
      <c r="AL1854"/>
      <c r="AM1854"/>
      <c r="AN1854"/>
      <c r="AO1854"/>
      <c r="AP1854"/>
      <c r="AQ1854"/>
      <c r="AR1854"/>
    </row>
    <row r="1855" spans="38:44" ht="15.75" customHeight="1">
      <c r="AL1855"/>
      <c r="AM1855"/>
      <c r="AN1855"/>
      <c r="AO1855"/>
      <c r="AP1855"/>
      <c r="AQ1855"/>
      <c r="AR1855"/>
    </row>
    <row r="1856" spans="38:44" ht="15.75" customHeight="1">
      <c r="AL1856"/>
      <c r="AM1856"/>
      <c r="AN1856"/>
      <c r="AO1856"/>
      <c r="AP1856"/>
      <c r="AQ1856"/>
      <c r="AR1856"/>
    </row>
    <row r="1857" spans="38:44" ht="15.75" customHeight="1">
      <c r="AL1857"/>
      <c r="AM1857"/>
      <c r="AN1857"/>
      <c r="AO1857"/>
      <c r="AP1857"/>
      <c r="AQ1857"/>
      <c r="AR1857"/>
    </row>
    <row r="1858" spans="38:44" ht="15.75" customHeight="1">
      <c r="AL1858"/>
      <c r="AM1858"/>
      <c r="AN1858"/>
      <c r="AO1858"/>
      <c r="AP1858"/>
      <c r="AQ1858"/>
      <c r="AR1858"/>
    </row>
    <row r="1859" spans="38:44" ht="15.75" customHeight="1">
      <c r="AL1859"/>
      <c r="AM1859"/>
      <c r="AN1859"/>
      <c r="AO1859"/>
      <c r="AP1859"/>
      <c r="AQ1859"/>
      <c r="AR1859"/>
    </row>
    <row r="1860" spans="38:44" ht="15.75" customHeight="1">
      <c r="AL1860"/>
      <c r="AM1860"/>
      <c r="AN1860"/>
      <c r="AO1860"/>
      <c r="AP1860"/>
      <c r="AQ1860"/>
      <c r="AR1860"/>
    </row>
    <row r="1861" spans="38:44" ht="15.75" customHeight="1">
      <c r="AL1861"/>
      <c r="AM1861"/>
      <c r="AN1861"/>
      <c r="AO1861"/>
      <c r="AP1861"/>
      <c r="AQ1861"/>
      <c r="AR1861"/>
    </row>
    <row r="1862" spans="38:44" ht="15.75" customHeight="1">
      <c r="AL1862"/>
      <c r="AM1862"/>
      <c r="AN1862"/>
      <c r="AO1862"/>
      <c r="AP1862"/>
      <c r="AQ1862"/>
      <c r="AR1862"/>
    </row>
    <row r="1863" spans="38:44" ht="15.75" customHeight="1">
      <c r="AL1863"/>
      <c r="AM1863"/>
      <c r="AN1863"/>
      <c r="AO1863"/>
      <c r="AP1863"/>
      <c r="AQ1863"/>
      <c r="AR1863"/>
    </row>
    <row r="1864" spans="38:44" ht="15.75" customHeight="1">
      <c r="AL1864"/>
      <c r="AM1864"/>
      <c r="AN1864"/>
      <c r="AO1864"/>
      <c r="AP1864"/>
      <c r="AQ1864"/>
      <c r="AR1864"/>
    </row>
    <row r="1865" spans="38:44" ht="15.75" customHeight="1">
      <c r="AL1865"/>
      <c r="AM1865"/>
      <c r="AN1865"/>
      <c r="AO1865"/>
      <c r="AP1865"/>
      <c r="AQ1865"/>
      <c r="AR1865"/>
    </row>
    <row r="1866" spans="38:44" ht="15.75" customHeight="1">
      <c r="AL1866"/>
      <c r="AM1866"/>
      <c r="AN1866"/>
      <c r="AO1866"/>
      <c r="AP1866"/>
      <c r="AQ1866"/>
      <c r="AR1866"/>
    </row>
    <row r="1867" spans="38:44" ht="15.75" customHeight="1">
      <c r="AL1867"/>
      <c r="AM1867"/>
      <c r="AN1867"/>
      <c r="AO1867"/>
      <c r="AP1867"/>
      <c r="AQ1867"/>
      <c r="AR1867"/>
    </row>
    <row r="1868" spans="38:44" ht="15.75" customHeight="1">
      <c r="AL1868"/>
      <c r="AM1868"/>
      <c r="AN1868"/>
      <c r="AO1868"/>
      <c r="AP1868"/>
      <c r="AQ1868"/>
      <c r="AR1868"/>
    </row>
    <row r="1869" spans="38:44" ht="15.75" customHeight="1">
      <c r="AL1869"/>
      <c r="AM1869"/>
      <c r="AN1869"/>
      <c r="AO1869"/>
      <c r="AP1869"/>
      <c r="AQ1869"/>
      <c r="AR1869"/>
    </row>
    <row r="1870" spans="38:44" ht="15.75" customHeight="1">
      <c r="AL1870"/>
      <c r="AM1870"/>
      <c r="AN1870"/>
      <c r="AO1870"/>
      <c r="AP1870"/>
      <c r="AQ1870"/>
      <c r="AR1870"/>
    </row>
    <row r="1871" spans="38:44" ht="15.75" customHeight="1">
      <c r="AL1871"/>
      <c r="AM1871"/>
      <c r="AN1871"/>
      <c r="AO1871"/>
      <c r="AP1871"/>
      <c r="AQ1871"/>
      <c r="AR1871"/>
    </row>
    <row r="1872" spans="38:44" ht="15.75" customHeight="1">
      <c r="AL1872"/>
      <c r="AM1872"/>
      <c r="AN1872"/>
      <c r="AO1872"/>
      <c r="AP1872"/>
      <c r="AQ1872"/>
      <c r="AR1872"/>
    </row>
    <row r="1873" spans="38:44" ht="15.75" customHeight="1">
      <c r="AL1873"/>
      <c r="AM1873"/>
      <c r="AN1873"/>
      <c r="AO1873"/>
      <c r="AP1873"/>
      <c r="AQ1873"/>
      <c r="AR1873"/>
    </row>
    <row r="1874" spans="38:44" ht="15.75" customHeight="1">
      <c r="AL1874"/>
      <c r="AM1874"/>
      <c r="AN1874"/>
      <c r="AO1874"/>
      <c r="AP1874"/>
      <c r="AQ1874"/>
      <c r="AR1874"/>
    </row>
    <row r="1875" spans="38:44" ht="15.75" customHeight="1">
      <c r="AL1875"/>
      <c r="AM1875"/>
      <c r="AN1875"/>
      <c r="AO1875"/>
      <c r="AP1875"/>
      <c r="AQ1875"/>
      <c r="AR1875"/>
    </row>
    <row r="1876" spans="38:44" ht="15.75" customHeight="1">
      <c r="AL1876"/>
      <c r="AM1876"/>
      <c r="AN1876"/>
      <c r="AO1876"/>
      <c r="AP1876"/>
      <c r="AQ1876"/>
      <c r="AR1876"/>
    </row>
    <row r="1877" spans="38:44" ht="15.75" customHeight="1">
      <c r="AL1877"/>
      <c r="AM1877"/>
      <c r="AN1877"/>
      <c r="AO1877"/>
      <c r="AP1877"/>
      <c r="AQ1877"/>
      <c r="AR1877"/>
    </row>
    <row r="1878" spans="38:44" ht="15.75" customHeight="1">
      <c r="AL1878"/>
      <c r="AM1878"/>
      <c r="AN1878"/>
      <c r="AO1878"/>
      <c r="AP1878"/>
      <c r="AQ1878"/>
      <c r="AR1878"/>
    </row>
    <row r="1879" spans="38:44" ht="15.75" customHeight="1">
      <c r="AL1879"/>
      <c r="AM1879"/>
      <c r="AN1879"/>
      <c r="AO1879"/>
      <c r="AP1879"/>
      <c r="AQ1879"/>
      <c r="AR1879"/>
    </row>
    <row r="1880" spans="38:44" ht="15.75" customHeight="1">
      <c r="AL1880"/>
      <c r="AM1880"/>
      <c r="AN1880"/>
      <c r="AO1880"/>
      <c r="AP1880"/>
      <c r="AQ1880"/>
      <c r="AR1880"/>
    </row>
    <row r="1881" spans="38:44" ht="15.75" customHeight="1">
      <c r="AL1881"/>
      <c r="AM1881"/>
      <c r="AN1881"/>
      <c r="AO1881"/>
      <c r="AP1881"/>
      <c r="AQ1881"/>
      <c r="AR1881"/>
    </row>
    <row r="1882" spans="38:44" ht="15.75" customHeight="1">
      <c r="AL1882"/>
      <c r="AM1882"/>
      <c r="AN1882"/>
      <c r="AO1882"/>
      <c r="AP1882"/>
      <c r="AQ1882"/>
      <c r="AR1882"/>
    </row>
    <row r="1883" spans="38:44" ht="15.75" customHeight="1">
      <c r="AL1883"/>
      <c r="AM1883"/>
      <c r="AN1883"/>
      <c r="AO1883"/>
      <c r="AP1883"/>
      <c r="AQ1883"/>
      <c r="AR1883"/>
    </row>
    <row r="1884" spans="38:44" ht="15.75" customHeight="1">
      <c r="AL1884"/>
      <c r="AM1884"/>
      <c r="AN1884"/>
      <c r="AO1884"/>
      <c r="AP1884"/>
      <c r="AQ1884"/>
      <c r="AR1884"/>
    </row>
    <row r="1885" spans="38:44" ht="15.75" customHeight="1">
      <c r="AL1885"/>
      <c r="AM1885"/>
      <c r="AN1885"/>
      <c r="AO1885"/>
      <c r="AP1885"/>
      <c r="AQ1885"/>
      <c r="AR1885"/>
    </row>
    <row r="1886" spans="38:44" ht="15.75" customHeight="1">
      <c r="AL1886"/>
      <c r="AM1886"/>
      <c r="AN1886"/>
      <c r="AO1886"/>
      <c r="AP1886"/>
      <c r="AQ1886"/>
      <c r="AR1886"/>
    </row>
    <row r="1887" spans="38:44" ht="15.75" customHeight="1">
      <c r="AL1887"/>
      <c r="AM1887"/>
      <c r="AN1887"/>
      <c r="AO1887"/>
      <c r="AP1887"/>
      <c r="AQ1887"/>
      <c r="AR1887"/>
    </row>
    <row r="1888" spans="38:44" ht="15.75" customHeight="1">
      <c r="AL1888"/>
      <c r="AM1888"/>
      <c r="AN1888"/>
      <c r="AO1888"/>
      <c r="AP1888"/>
      <c r="AQ1888"/>
      <c r="AR1888"/>
    </row>
    <row r="1889" spans="38:44" ht="15.75" customHeight="1">
      <c r="AL1889"/>
      <c r="AM1889"/>
      <c r="AN1889"/>
      <c r="AO1889"/>
      <c r="AP1889"/>
      <c r="AQ1889"/>
      <c r="AR1889"/>
    </row>
    <row r="1890" spans="38:44" ht="15.75" customHeight="1">
      <c r="AL1890"/>
      <c r="AM1890"/>
      <c r="AN1890"/>
      <c r="AO1890"/>
      <c r="AP1890"/>
      <c r="AQ1890"/>
      <c r="AR1890"/>
    </row>
    <row r="1891" spans="38:44" ht="15.75" customHeight="1">
      <c r="AL1891"/>
      <c r="AM1891"/>
      <c r="AN1891"/>
      <c r="AO1891"/>
      <c r="AP1891"/>
      <c r="AQ1891"/>
      <c r="AR1891"/>
    </row>
    <row r="1892" spans="38:44" ht="15.75" customHeight="1">
      <c r="AL1892"/>
      <c r="AM1892"/>
      <c r="AN1892"/>
      <c r="AO1892"/>
      <c r="AP1892"/>
      <c r="AQ1892"/>
      <c r="AR1892"/>
    </row>
    <row r="1893" spans="38:44" ht="15.75" customHeight="1">
      <c r="AL1893"/>
      <c r="AM1893"/>
      <c r="AN1893"/>
      <c r="AO1893"/>
      <c r="AP1893"/>
      <c r="AQ1893"/>
      <c r="AR1893"/>
    </row>
    <row r="1894" spans="38:44" ht="15.75" customHeight="1">
      <c r="AL1894"/>
      <c r="AM1894"/>
      <c r="AN1894"/>
      <c r="AO1894"/>
      <c r="AP1894"/>
      <c r="AQ1894"/>
      <c r="AR1894"/>
    </row>
    <row r="1895" spans="38:44" ht="15.75" customHeight="1">
      <c r="AL1895"/>
      <c r="AM1895"/>
      <c r="AN1895"/>
      <c r="AO1895"/>
      <c r="AP1895"/>
      <c r="AQ1895"/>
      <c r="AR1895"/>
    </row>
    <row r="1896" spans="38:44" ht="15.75" customHeight="1">
      <c r="AL1896"/>
      <c r="AM1896"/>
      <c r="AN1896"/>
      <c r="AO1896"/>
      <c r="AP1896"/>
      <c r="AQ1896"/>
      <c r="AR1896"/>
    </row>
    <row r="1897" spans="38:44" ht="15.75" customHeight="1">
      <c r="AL1897"/>
      <c r="AM1897"/>
      <c r="AN1897"/>
      <c r="AO1897"/>
      <c r="AP1897"/>
      <c r="AQ1897"/>
      <c r="AR1897"/>
    </row>
    <row r="1898" spans="38:44" ht="15.75" customHeight="1">
      <c r="AL1898"/>
      <c r="AM1898"/>
      <c r="AN1898"/>
      <c r="AO1898"/>
      <c r="AP1898"/>
      <c r="AQ1898"/>
      <c r="AR1898"/>
    </row>
    <row r="1899" spans="38:44" ht="15.75" customHeight="1">
      <c r="AL1899"/>
      <c r="AM1899"/>
      <c r="AN1899"/>
      <c r="AO1899"/>
      <c r="AP1899"/>
      <c r="AQ1899"/>
      <c r="AR1899"/>
    </row>
    <row r="1900" spans="38:44" ht="15.75" customHeight="1">
      <c r="AL1900"/>
      <c r="AM1900"/>
      <c r="AN1900"/>
      <c r="AO1900"/>
      <c r="AP1900"/>
      <c r="AQ1900"/>
      <c r="AR1900"/>
    </row>
    <row r="1901" spans="38:44" ht="15.75" customHeight="1">
      <c r="AL1901"/>
      <c r="AM1901"/>
      <c r="AN1901"/>
      <c r="AO1901"/>
      <c r="AP1901"/>
      <c r="AQ1901"/>
      <c r="AR1901"/>
    </row>
    <row r="1902" spans="38:44" ht="15.75" customHeight="1">
      <c r="AL1902"/>
      <c r="AM1902"/>
      <c r="AN1902"/>
      <c r="AO1902"/>
      <c r="AP1902"/>
      <c r="AQ1902"/>
      <c r="AR1902"/>
    </row>
    <row r="1903" spans="38:44" ht="15.75" customHeight="1">
      <c r="AL1903"/>
      <c r="AM1903"/>
      <c r="AN1903"/>
      <c r="AO1903"/>
      <c r="AP1903"/>
      <c r="AQ1903"/>
      <c r="AR1903"/>
    </row>
    <row r="1904" spans="38:44" ht="15.75" customHeight="1">
      <c r="AL1904"/>
      <c r="AM1904"/>
      <c r="AN1904"/>
      <c r="AO1904"/>
      <c r="AP1904"/>
      <c r="AQ1904"/>
      <c r="AR1904"/>
    </row>
    <row r="1905" spans="38:44" ht="15.75" customHeight="1">
      <c r="AL1905"/>
      <c r="AM1905"/>
      <c r="AN1905"/>
      <c r="AO1905"/>
      <c r="AP1905"/>
      <c r="AQ1905"/>
      <c r="AR1905"/>
    </row>
    <row r="1906" spans="38:44" ht="15.75" customHeight="1">
      <c r="AL1906"/>
      <c r="AM1906"/>
      <c r="AN1906"/>
      <c r="AO1906"/>
      <c r="AP1906"/>
      <c r="AQ1906"/>
      <c r="AR1906"/>
    </row>
    <row r="1907" spans="38:44" ht="15.75" customHeight="1">
      <c r="AL1907"/>
      <c r="AM1907"/>
      <c r="AN1907"/>
      <c r="AO1907"/>
      <c r="AP1907"/>
      <c r="AQ1907"/>
      <c r="AR1907"/>
    </row>
    <row r="1908" spans="38:44" ht="15.75" customHeight="1">
      <c r="AL1908"/>
      <c r="AM1908"/>
      <c r="AN1908"/>
      <c r="AO1908"/>
      <c r="AP1908"/>
      <c r="AQ1908"/>
      <c r="AR1908"/>
    </row>
    <row r="1909" spans="38:44" ht="15.75" customHeight="1">
      <c r="AL1909"/>
      <c r="AM1909"/>
      <c r="AN1909"/>
      <c r="AO1909"/>
      <c r="AP1909"/>
      <c r="AQ1909"/>
      <c r="AR1909"/>
    </row>
    <row r="1910" spans="38:44" ht="15.75" customHeight="1">
      <c r="AL1910"/>
      <c r="AM1910"/>
      <c r="AN1910"/>
      <c r="AO1910"/>
      <c r="AP1910"/>
      <c r="AQ1910"/>
      <c r="AR1910"/>
    </row>
    <row r="1911" spans="38:44" ht="15.75" customHeight="1">
      <c r="AL1911"/>
      <c r="AM1911"/>
      <c r="AN1911"/>
      <c r="AO1911"/>
      <c r="AP1911"/>
      <c r="AQ1911"/>
      <c r="AR1911"/>
    </row>
    <row r="1912" spans="38:44" ht="15.75" customHeight="1">
      <c r="AL1912"/>
      <c r="AM1912"/>
      <c r="AN1912"/>
      <c r="AO1912"/>
      <c r="AP1912"/>
      <c r="AQ1912"/>
      <c r="AR1912"/>
    </row>
    <row r="1913" spans="38:44" ht="15.75" customHeight="1">
      <c r="AL1913"/>
      <c r="AM1913"/>
      <c r="AN1913"/>
      <c r="AO1913"/>
      <c r="AP1913"/>
      <c r="AQ1913"/>
      <c r="AR1913"/>
    </row>
    <row r="1914" spans="38:44" ht="15.75" customHeight="1">
      <c r="AL1914"/>
      <c r="AM1914"/>
      <c r="AN1914"/>
      <c r="AO1914"/>
      <c r="AP1914"/>
      <c r="AQ1914"/>
      <c r="AR1914"/>
    </row>
    <row r="1915" spans="38:44" ht="15.75" customHeight="1">
      <c r="AL1915"/>
      <c r="AM1915"/>
      <c r="AN1915"/>
      <c r="AO1915"/>
      <c r="AP1915"/>
      <c r="AQ1915"/>
      <c r="AR1915"/>
    </row>
    <row r="1916" spans="38:44" ht="15.75" customHeight="1">
      <c r="AL1916"/>
      <c r="AM1916"/>
      <c r="AN1916"/>
      <c r="AO1916"/>
      <c r="AP1916"/>
      <c r="AQ1916"/>
      <c r="AR1916"/>
    </row>
    <row r="1917" spans="38:44" ht="15.75" customHeight="1">
      <c r="AL1917"/>
      <c r="AM1917"/>
      <c r="AN1917"/>
      <c r="AO1917"/>
      <c r="AP1917"/>
      <c r="AQ1917"/>
      <c r="AR1917"/>
    </row>
    <row r="1918" spans="38:44" ht="15.75" customHeight="1">
      <c r="AL1918"/>
      <c r="AM1918"/>
      <c r="AN1918"/>
      <c r="AO1918"/>
      <c r="AP1918"/>
      <c r="AQ1918"/>
      <c r="AR1918"/>
    </row>
    <row r="1919" spans="38:44" ht="15.75" customHeight="1">
      <c r="AL1919"/>
      <c r="AM1919"/>
      <c r="AN1919"/>
      <c r="AO1919"/>
      <c r="AP1919"/>
      <c r="AQ1919"/>
      <c r="AR1919"/>
    </row>
    <row r="1920" spans="38:44" ht="15.75" customHeight="1">
      <c r="AL1920"/>
      <c r="AM1920"/>
      <c r="AN1920"/>
      <c r="AO1920"/>
      <c r="AP1920"/>
      <c r="AQ1920"/>
      <c r="AR1920"/>
    </row>
    <row r="1921" spans="38:44" ht="15.75" customHeight="1">
      <c r="AL1921"/>
      <c r="AM1921"/>
      <c r="AN1921"/>
      <c r="AO1921"/>
      <c r="AP1921"/>
      <c r="AQ1921"/>
      <c r="AR1921"/>
    </row>
    <row r="1922" spans="38:44" ht="15.75" customHeight="1">
      <c r="AL1922"/>
      <c r="AM1922"/>
      <c r="AN1922"/>
      <c r="AO1922"/>
      <c r="AP1922"/>
      <c r="AQ1922"/>
      <c r="AR1922"/>
    </row>
    <row r="1923" spans="38:44" ht="15.75" customHeight="1">
      <c r="AL1923"/>
      <c r="AM1923"/>
      <c r="AN1923"/>
      <c r="AO1923"/>
      <c r="AP1923"/>
      <c r="AQ1923"/>
      <c r="AR1923"/>
    </row>
    <row r="1924" spans="38:44" ht="15.75" customHeight="1">
      <c r="AL1924"/>
      <c r="AM1924"/>
      <c r="AN1924"/>
      <c r="AO1924"/>
      <c r="AP1924"/>
      <c r="AQ1924"/>
      <c r="AR1924"/>
    </row>
    <row r="1925" spans="38:44" ht="15.75" customHeight="1">
      <c r="AL1925"/>
      <c r="AM1925"/>
      <c r="AN1925"/>
      <c r="AO1925"/>
      <c r="AP1925"/>
      <c r="AQ1925"/>
      <c r="AR1925"/>
    </row>
    <row r="1926" spans="38:44" ht="15.75" customHeight="1">
      <c r="AL1926"/>
      <c r="AM1926"/>
      <c r="AN1926"/>
      <c r="AO1926"/>
      <c r="AP1926"/>
      <c r="AQ1926"/>
      <c r="AR1926"/>
    </row>
    <row r="1927" spans="38:44" ht="15.75" customHeight="1">
      <c r="AL1927"/>
      <c r="AM1927"/>
      <c r="AN1927"/>
      <c r="AO1927"/>
      <c r="AP1927"/>
      <c r="AQ1927"/>
      <c r="AR1927"/>
    </row>
    <row r="1928" spans="38:44" ht="15.75" customHeight="1">
      <c r="AL1928"/>
      <c r="AM1928"/>
      <c r="AN1928"/>
      <c r="AO1928"/>
      <c r="AP1928"/>
      <c r="AQ1928"/>
      <c r="AR1928"/>
    </row>
    <row r="1929" spans="38:44" ht="15.75" customHeight="1">
      <c r="AL1929"/>
      <c r="AM1929"/>
      <c r="AN1929"/>
      <c r="AO1929"/>
      <c r="AP1929"/>
      <c r="AQ1929"/>
      <c r="AR1929"/>
    </row>
    <row r="1930" spans="38:44" ht="15.75" customHeight="1">
      <c r="AL1930"/>
      <c r="AM1930"/>
      <c r="AN1930"/>
      <c r="AO1930"/>
      <c r="AP1930"/>
      <c r="AQ1930"/>
      <c r="AR1930"/>
    </row>
    <row r="1931" spans="38:44" ht="15.75" customHeight="1">
      <c r="AL1931"/>
      <c r="AM1931"/>
      <c r="AN1931"/>
      <c r="AO1931"/>
      <c r="AP1931"/>
      <c r="AQ1931"/>
      <c r="AR1931"/>
    </row>
    <row r="1932" spans="38:44" ht="15.75" customHeight="1">
      <c r="AL1932"/>
      <c r="AM1932"/>
      <c r="AN1932"/>
      <c r="AO1932"/>
      <c r="AP1932"/>
      <c r="AQ1932"/>
      <c r="AR1932"/>
    </row>
    <row r="1933" spans="38:44" ht="15.75" customHeight="1">
      <c r="AL1933"/>
      <c r="AM1933"/>
      <c r="AN1933"/>
      <c r="AO1933"/>
      <c r="AP1933"/>
      <c r="AQ1933"/>
      <c r="AR1933"/>
    </row>
    <row r="1934" spans="38:44" ht="15.75" customHeight="1">
      <c r="AL1934"/>
      <c r="AM1934"/>
      <c r="AN1934"/>
      <c r="AO1934"/>
      <c r="AP1934"/>
      <c r="AQ1934"/>
      <c r="AR1934"/>
    </row>
    <row r="1935" spans="38:44" ht="15.75" customHeight="1">
      <c r="AL1935"/>
      <c r="AM1935"/>
      <c r="AN1935"/>
      <c r="AO1935"/>
      <c r="AP1935"/>
      <c r="AQ1935"/>
      <c r="AR1935"/>
    </row>
    <row r="1936" spans="38:44" ht="15.75" customHeight="1">
      <c r="AL1936"/>
      <c r="AM1936"/>
      <c r="AN1936"/>
      <c r="AO1936"/>
      <c r="AP1936"/>
      <c r="AQ1936"/>
      <c r="AR1936"/>
    </row>
    <row r="1937" spans="38:44" ht="15.75" customHeight="1">
      <c r="AL1937"/>
      <c r="AM1937"/>
      <c r="AN1937"/>
      <c r="AO1937"/>
      <c r="AP1937"/>
      <c r="AQ1937"/>
      <c r="AR1937"/>
    </row>
    <row r="1938" spans="38:44" ht="15.75" customHeight="1">
      <c r="AL1938"/>
      <c r="AM1938"/>
      <c r="AN1938"/>
      <c r="AO1938"/>
      <c r="AP1938"/>
      <c r="AQ1938"/>
      <c r="AR1938"/>
    </row>
    <row r="1939" spans="38:44" ht="15.75" customHeight="1">
      <c r="AL1939"/>
      <c r="AM1939"/>
      <c r="AN1939"/>
      <c r="AO1939"/>
      <c r="AP1939"/>
      <c r="AQ1939"/>
      <c r="AR1939"/>
    </row>
    <row r="1940" spans="38:44" ht="15.75" customHeight="1">
      <c r="AL1940"/>
      <c r="AM1940"/>
      <c r="AN1940"/>
      <c r="AO1940"/>
      <c r="AP1940"/>
      <c r="AQ1940"/>
      <c r="AR1940"/>
    </row>
    <row r="1941" spans="38:44" ht="15.75" customHeight="1">
      <c r="AL1941"/>
      <c r="AM1941"/>
      <c r="AN1941"/>
      <c r="AO1941"/>
      <c r="AP1941"/>
      <c r="AQ1941"/>
      <c r="AR1941"/>
    </row>
    <row r="1942" spans="38:44" ht="15.75" customHeight="1">
      <c r="AL1942"/>
      <c r="AM1942"/>
      <c r="AN1942"/>
      <c r="AO1942"/>
      <c r="AP1942"/>
      <c r="AQ1942"/>
      <c r="AR1942"/>
    </row>
    <row r="1943" spans="38:44" ht="15.75" customHeight="1">
      <c r="AL1943"/>
      <c r="AM1943"/>
      <c r="AN1943"/>
      <c r="AO1943"/>
      <c r="AP1943"/>
      <c r="AQ1943"/>
      <c r="AR1943"/>
    </row>
    <row r="1944" spans="38:44" ht="15.75" customHeight="1">
      <c r="AL1944"/>
      <c r="AM1944"/>
      <c r="AN1944"/>
      <c r="AO1944"/>
      <c r="AP1944"/>
      <c r="AQ1944"/>
      <c r="AR1944"/>
    </row>
    <row r="1945" spans="38:44" ht="15.75" customHeight="1">
      <c r="AL1945"/>
      <c r="AM1945"/>
      <c r="AN1945"/>
      <c r="AO1945"/>
      <c r="AP1945"/>
      <c r="AQ1945"/>
      <c r="AR1945"/>
    </row>
    <row r="1946" spans="38:44" ht="15.75" customHeight="1">
      <c r="AL1946"/>
      <c r="AM1946"/>
      <c r="AN1946"/>
      <c r="AO1946"/>
      <c r="AP1946"/>
      <c r="AQ1946"/>
      <c r="AR1946"/>
    </row>
    <row r="1947" spans="38:44" ht="15.75" customHeight="1">
      <c r="AL1947"/>
      <c r="AM1947"/>
      <c r="AN1947"/>
      <c r="AO1947"/>
      <c r="AP1947"/>
      <c r="AQ1947"/>
      <c r="AR1947"/>
    </row>
    <row r="1948" spans="38:44" ht="15.75" customHeight="1">
      <c r="AL1948"/>
      <c r="AM1948"/>
      <c r="AN1948"/>
      <c r="AO1948"/>
      <c r="AP1948"/>
      <c r="AQ1948"/>
      <c r="AR1948"/>
    </row>
    <row r="1949" spans="38:44" ht="15.75" customHeight="1">
      <c r="AL1949"/>
      <c r="AM1949"/>
      <c r="AN1949"/>
      <c r="AO1949"/>
      <c r="AP1949"/>
      <c r="AQ1949"/>
      <c r="AR1949"/>
    </row>
    <row r="1950" spans="38:44" ht="15.75" customHeight="1">
      <c r="AL1950"/>
      <c r="AM1950"/>
      <c r="AN1950"/>
      <c r="AO1950"/>
      <c r="AP1950"/>
      <c r="AQ1950"/>
      <c r="AR1950"/>
    </row>
    <row r="1951" spans="38:44" ht="15.75" customHeight="1">
      <c r="AL1951"/>
      <c r="AM1951"/>
      <c r="AN1951"/>
      <c r="AO1951"/>
      <c r="AP1951"/>
      <c r="AQ1951"/>
      <c r="AR1951"/>
    </row>
    <row r="1952" spans="38:44" ht="15.75" customHeight="1">
      <c r="AL1952"/>
      <c r="AM1952"/>
      <c r="AN1952"/>
      <c r="AO1952"/>
      <c r="AP1952"/>
      <c r="AQ1952"/>
      <c r="AR1952"/>
    </row>
    <row r="1953" spans="38:44" ht="15.75" customHeight="1">
      <c r="AL1953"/>
      <c r="AM1953"/>
      <c r="AN1953"/>
      <c r="AO1953"/>
      <c r="AP1953"/>
      <c r="AQ1953"/>
      <c r="AR1953"/>
    </row>
    <row r="1954" spans="38:44" ht="15.75" customHeight="1">
      <c r="AL1954"/>
      <c r="AM1954"/>
      <c r="AN1954"/>
      <c r="AO1954"/>
      <c r="AP1954"/>
      <c r="AQ1954"/>
      <c r="AR1954"/>
    </row>
    <row r="1955" spans="38:44" ht="15.75" customHeight="1">
      <c r="AL1955"/>
      <c r="AM1955"/>
      <c r="AN1955"/>
      <c r="AO1955"/>
      <c r="AP1955"/>
      <c r="AQ1955"/>
      <c r="AR1955"/>
    </row>
    <row r="1956" spans="38:44" ht="15.75" customHeight="1">
      <c r="AL1956"/>
      <c r="AM1956"/>
      <c r="AN1956"/>
      <c r="AO1956"/>
      <c r="AP1956"/>
      <c r="AQ1956"/>
      <c r="AR1956"/>
    </row>
    <row r="1957" spans="38:44" ht="15.75" customHeight="1">
      <c r="AL1957"/>
      <c r="AM1957"/>
      <c r="AN1957"/>
      <c r="AO1957"/>
      <c r="AP1957"/>
      <c r="AQ1957"/>
      <c r="AR1957"/>
    </row>
    <row r="1958" spans="38:44" ht="15.75" customHeight="1">
      <c r="AL1958"/>
      <c r="AM1958"/>
      <c r="AN1958"/>
      <c r="AO1958"/>
      <c r="AP1958"/>
      <c r="AQ1958"/>
      <c r="AR1958"/>
    </row>
    <row r="1959" spans="38:44" ht="15.75" customHeight="1">
      <c r="AL1959"/>
      <c r="AM1959"/>
      <c r="AN1959"/>
      <c r="AO1959"/>
      <c r="AP1959"/>
      <c r="AQ1959"/>
      <c r="AR1959"/>
    </row>
    <row r="1960" spans="38:44" ht="15.75" customHeight="1">
      <c r="AL1960"/>
      <c r="AM1960"/>
      <c r="AN1960"/>
      <c r="AO1960"/>
      <c r="AP1960"/>
      <c r="AQ1960"/>
      <c r="AR1960"/>
    </row>
    <row r="1961" spans="38:44" ht="15.75" customHeight="1">
      <c r="AL1961"/>
      <c r="AM1961"/>
      <c r="AN1961"/>
      <c r="AO1961"/>
      <c r="AP1961"/>
      <c r="AQ1961"/>
      <c r="AR1961"/>
    </row>
    <row r="1962" spans="38:44" ht="15.75" customHeight="1">
      <c r="AL1962"/>
      <c r="AM1962"/>
      <c r="AN1962"/>
      <c r="AO1962"/>
      <c r="AP1962"/>
      <c r="AQ1962"/>
      <c r="AR1962"/>
    </row>
    <row r="1963" spans="38:44" ht="15.75" customHeight="1">
      <c r="AL1963"/>
      <c r="AM1963"/>
      <c r="AN1963"/>
      <c r="AO1963"/>
      <c r="AP1963"/>
      <c r="AQ1963"/>
      <c r="AR1963"/>
    </row>
    <row r="1964" spans="38:44" ht="15.75" customHeight="1">
      <c r="AL1964"/>
      <c r="AM1964"/>
      <c r="AN1964"/>
      <c r="AO1964"/>
      <c r="AP1964"/>
      <c r="AQ1964"/>
      <c r="AR1964"/>
    </row>
    <row r="1965" spans="38:44" ht="15.75" customHeight="1">
      <c r="AL1965"/>
      <c r="AM1965"/>
      <c r="AN1965"/>
      <c r="AO1965"/>
      <c r="AP1965"/>
      <c r="AQ1965"/>
      <c r="AR1965"/>
    </row>
    <row r="1966" spans="38:44" ht="15.75" customHeight="1">
      <c r="AL1966"/>
      <c r="AM1966"/>
      <c r="AN1966"/>
      <c r="AO1966"/>
      <c r="AP1966"/>
      <c r="AQ1966"/>
      <c r="AR1966"/>
    </row>
    <row r="1967" spans="38:44" ht="15.75" customHeight="1">
      <c r="AL1967"/>
      <c r="AM1967"/>
      <c r="AN1967"/>
      <c r="AO1967"/>
      <c r="AP1967"/>
      <c r="AQ1967"/>
      <c r="AR1967"/>
    </row>
    <row r="1968" spans="38:44" ht="15.75" customHeight="1">
      <c r="AL1968"/>
      <c r="AM1968"/>
      <c r="AN1968"/>
      <c r="AO1968"/>
      <c r="AP1968"/>
      <c r="AQ1968"/>
      <c r="AR1968"/>
    </row>
    <row r="1969" spans="38:44" ht="15.75" customHeight="1">
      <c r="AL1969"/>
      <c r="AM1969"/>
      <c r="AN1969"/>
      <c r="AO1969"/>
      <c r="AP1969"/>
      <c r="AQ1969"/>
      <c r="AR1969"/>
    </row>
    <row r="1970" spans="38:44" ht="15.75" customHeight="1">
      <c r="AL1970"/>
      <c r="AM1970"/>
      <c r="AN1970"/>
      <c r="AO1970"/>
      <c r="AP1970"/>
      <c r="AQ1970"/>
      <c r="AR1970"/>
    </row>
    <row r="1971" spans="38:44" ht="15.75" customHeight="1">
      <c r="AL1971"/>
      <c r="AM1971"/>
      <c r="AN1971"/>
      <c r="AO1971"/>
      <c r="AP1971"/>
      <c r="AQ1971"/>
      <c r="AR1971"/>
    </row>
    <row r="1972" spans="38:44" ht="15.75" customHeight="1">
      <c r="AL1972"/>
      <c r="AM1972"/>
      <c r="AN1972"/>
      <c r="AO1972"/>
      <c r="AP1972"/>
      <c r="AQ1972"/>
      <c r="AR1972"/>
    </row>
    <row r="1973" spans="38:44" ht="15.75" customHeight="1">
      <c r="AL1973"/>
      <c r="AM1973"/>
      <c r="AN1973"/>
      <c r="AO1973"/>
      <c r="AP1973"/>
      <c r="AQ1973"/>
      <c r="AR1973"/>
    </row>
    <row r="1974" spans="38:44" ht="15.75" customHeight="1">
      <c r="AL1974"/>
      <c r="AM1974"/>
      <c r="AN1974"/>
      <c r="AO1974"/>
      <c r="AP1974"/>
      <c r="AQ1974"/>
      <c r="AR1974"/>
    </row>
    <row r="1975" spans="38:44" ht="15.75" customHeight="1">
      <c r="AL1975"/>
      <c r="AM1975"/>
      <c r="AN1975"/>
      <c r="AO1975"/>
      <c r="AP1975"/>
      <c r="AQ1975"/>
      <c r="AR1975"/>
    </row>
    <row r="1976" spans="38:44" ht="15.75" customHeight="1">
      <c r="AL1976"/>
      <c r="AM1976"/>
      <c r="AN1976"/>
      <c r="AO1976"/>
      <c r="AP1976"/>
      <c r="AQ1976"/>
      <c r="AR1976"/>
    </row>
    <row r="1977" spans="38:44" ht="15.75" customHeight="1">
      <c r="AL1977"/>
      <c r="AM1977"/>
      <c r="AN1977"/>
      <c r="AO1977"/>
      <c r="AP1977"/>
      <c r="AQ1977"/>
      <c r="AR1977"/>
    </row>
    <row r="1978" spans="38:44" ht="15.75" customHeight="1">
      <c r="AL1978"/>
      <c r="AM1978"/>
      <c r="AN1978"/>
      <c r="AO1978"/>
      <c r="AP1978"/>
      <c r="AQ1978"/>
      <c r="AR1978"/>
    </row>
    <row r="1979" spans="38:44" ht="15.75" customHeight="1">
      <c r="AL1979"/>
      <c r="AM1979"/>
      <c r="AN1979"/>
      <c r="AO1979"/>
      <c r="AP1979"/>
      <c r="AQ1979"/>
      <c r="AR1979"/>
    </row>
    <row r="1980" spans="38:44" ht="15.75" customHeight="1">
      <c r="AL1980"/>
      <c r="AM1980"/>
      <c r="AN1980"/>
      <c r="AO1980"/>
      <c r="AP1980"/>
      <c r="AQ1980"/>
      <c r="AR1980"/>
    </row>
    <row r="1981" spans="38:44" ht="15.75" customHeight="1">
      <c r="AL1981"/>
      <c r="AM1981"/>
      <c r="AN1981"/>
      <c r="AO1981"/>
      <c r="AP1981"/>
      <c r="AQ1981"/>
      <c r="AR1981"/>
    </row>
    <row r="1982" spans="38:44" ht="15.75" customHeight="1">
      <c r="AL1982"/>
      <c r="AM1982"/>
      <c r="AN1982"/>
      <c r="AO1982"/>
      <c r="AP1982"/>
      <c r="AQ1982"/>
      <c r="AR1982"/>
    </row>
    <row r="1983" spans="38:44" ht="15.75" customHeight="1">
      <c r="AL1983"/>
      <c r="AM1983"/>
      <c r="AN1983"/>
      <c r="AO1983"/>
      <c r="AP1983"/>
      <c r="AQ1983"/>
      <c r="AR1983"/>
    </row>
    <row r="1984" spans="38:44" ht="15.75" customHeight="1">
      <c r="AL1984"/>
      <c r="AM1984"/>
      <c r="AN1984"/>
      <c r="AO1984"/>
      <c r="AP1984"/>
      <c r="AQ1984"/>
      <c r="AR1984"/>
    </row>
    <row r="1985" spans="38:44" ht="15.75" customHeight="1">
      <c r="AL1985"/>
      <c r="AM1985"/>
      <c r="AN1985"/>
      <c r="AO1985"/>
      <c r="AP1985"/>
      <c r="AQ1985"/>
      <c r="AR1985"/>
    </row>
    <row r="1986" spans="38:44" ht="15.75" customHeight="1">
      <c r="AL1986"/>
      <c r="AM1986"/>
      <c r="AN1986"/>
      <c r="AO1986"/>
      <c r="AP1986"/>
      <c r="AQ1986"/>
      <c r="AR1986"/>
    </row>
    <row r="1987" spans="38:44" ht="15.75" customHeight="1">
      <c r="AL1987"/>
      <c r="AM1987"/>
      <c r="AN1987"/>
      <c r="AO1987"/>
      <c r="AP1987"/>
      <c r="AQ1987"/>
      <c r="AR1987"/>
    </row>
    <row r="1988" spans="38:44" ht="15.75" customHeight="1">
      <c r="AL1988"/>
      <c r="AM1988"/>
      <c r="AN1988"/>
      <c r="AO1988"/>
      <c r="AP1988"/>
      <c r="AQ1988"/>
      <c r="AR1988"/>
    </row>
    <row r="1989" spans="38:44" ht="15.75" customHeight="1">
      <c r="AL1989"/>
      <c r="AM1989"/>
      <c r="AN1989"/>
      <c r="AO1989"/>
      <c r="AP1989"/>
      <c r="AQ1989"/>
      <c r="AR1989"/>
    </row>
    <row r="1990" spans="38:44" ht="15.75" customHeight="1">
      <c r="AL1990"/>
      <c r="AM1990"/>
      <c r="AN1990"/>
      <c r="AO1990"/>
      <c r="AP1990"/>
      <c r="AQ1990"/>
      <c r="AR1990"/>
    </row>
    <row r="1991" spans="38:44" ht="15.75" customHeight="1">
      <c r="AL1991"/>
      <c r="AM1991"/>
      <c r="AN1991"/>
      <c r="AO1991"/>
      <c r="AP1991"/>
      <c r="AQ1991"/>
      <c r="AR1991"/>
    </row>
    <row r="1992" spans="38:44" ht="15.75" customHeight="1">
      <c r="AL1992"/>
      <c r="AM1992"/>
      <c r="AN1992"/>
      <c r="AO1992"/>
      <c r="AP1992"/>
      <c r="AQ1992"/>
      <c r="AR1992"/>
    </row>
    <row r="1993" spans="38:44" ht="15.75" customHeight="1">
      <c r="AL1993"/>
      <c r="AM1993"/>
      <c r="AN1993"/>
      <c r="AO1993"/>
      <c r="AP1993"/>
      <c r="AQ1993"/>
      <c r="AR1993"/>
    </row>
    <row r="1994" spans="38:44" ht="15.75" customHeight="1">
      <c r="AL1994"/>
      <c r="AM1994"/>
      <c r="AN1994"/>
      <c r="AO1994"/>
      <c r="AP1994"/>
      <c r="AQ1994"/>
      <c r="AR1994"/>
    </row>
    <row r="1995" spans="38:44" ht="15.75" customHeight="1">
      <c r="AL1995"/>
      <c r="AM1995"/>
      <c r="AN1995"/>
      <c r="AO1995"/>
      <c r="AP1995"/>
      <c r="AQ1995"/>
      <c r="AR1995"/>
    </row>
    <row r="1996" spans="38:44" ht="15.75" customHeight="1">
      <c r="AL1996"/>
      <c r="AM1996"/>
      <c r="AN1996"/>
      <c r="AO1996"/>
      <c r="AP1996"/>
      <c r="AQ1996"/>
      <c r="AR1996"/>
    </row>
    <row r="1997" spans="38:44" ht="15.75" customHeight="1">
      <c r="AL1997"/>
      <c r="AM1997"/>
      <c r="AN1997"/>
      <c r="AO1997"/>
      <c r="AP1997"/>
      <c r="AQ1997"/>
      <c r="AR1997"/>
    </row>
    <row r="1998" spans="38:44" ht="15.75" customHeight="1">
      <c r="AL1998"/>
      <c r="AM1998"/>
      <c r="AN1998"/>
      <c r="AO1998"/>
      <c r="AP1998"/>
      <c r="AQ1998"/>
      <c r="AR1998"/>
    </row>
    <row r="1999" spans="38:44" ht="15.75" customHeight="1">
      <c r="AL1999"/>
      <c r="AM1999"/>
      <c r="AN1999"/>
      <c r="AO1999"/>
      <c r="AP1999"/>
      <c r="AQ1999"/>
      <c r="AR1999"/>
    </row>
    <row r="2000" spans="38:44" ht="15.75" customHeight="1">
      <c r="AL2000"/>
      <c r="AM2000"/>
      <c r="AN2000"/>
      <c r="AO2000"/>
      <c r="AP2000"/>
      <c r="AQ2000"/>
      <c r="AR2000"/>
    </row>
  </sheetData>
  <sortState xmlns:xlrd2="http://schemas.microsoft.com/office/spreadsheetml/2017/richdata2" ref="U6:AH40">
    <sortCondition descending="1" ref="V6"/>
  </sortState>
  <mergeCells count="1">
    <mergeCell ref="J4:K4"/>
  </mergeCells>
  <phoneticPr fontId="1" type="noConversion"/>
  <dataValidations count="2">
    <dataValidation type="list" allowBlank="1" showInputMessage="1" showErrorMessage="1" sqref="M4 S4" xr:uid="{00000000-0002-0000-0200-000000000000}">
      <formula1>"내림,오름,기본"</formula1>
    </dataValidation>
    <dataValidation type="list" allowBlank="1" showInputMessage="1" showErrorMessage="1" sqref="U2" xr:uid="{00000000-0002-0000-0200-000001000000}">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4"/>
  </sheetPr>
  <dimension ref="A1:K23"/>
  <sheetViews>
    <sheetView workbookViewId="0">
      <selection activeCell="H9" sqref="H9"/>
    </sheetView>
  </sheetViews>
  <sheetFormatPr defaultRowHeight="16.5"/>
  <cols>
    <col min="1" max="1" width="11.5" style="713" customWidth="1"/>
    <col min="2" max="2" width="5.375" style="713" customWidth="1"/>
    <col min="3" max="3" width="12.875" style="171" customWidth="1"/>
    <col min="4" max="4" width="6.75" style="713" customWidth="1"/>
    <col min="5" max="5" width="5.125" style="171" customWidth="1"/>
    <col min="6" max="6" width="9" style="171" customWidth="1"/>
    <col min="7" max="7" width="4.75" style="713" customWidth="1"/>
    <col min="8" max="8" width="12.375" style="171" customWidth="1"/>
    <col min="9" max="9" width="10" style="171" customWidth="1"/>
    <col min="10" max="10" width="5.25" style="171" customWidth="1"/>
    <col min="11" max="11" width="4.125" style="714" customWidth="1"/>
  </cols>
  <sheetData>
    <row r="1" spans="1:11" ht="24" customHeight="1"/>
    <row r="2" spans="1:11" ht="24" customHeight="1">
      <c r="A2" s="169" t="s">
        <v>6336</v>
      </c>
      <c r="B2" s="169"/>
      <c r="C2" s="50"/>
      <c r="D2" s="820" t="str">
        <f>현물검사신청서!E29</f>
        <v>2월 24일</v>
      </c>
      <c r="E2" s="820"/>
      <c r="F2" s="820"/>
      <c r="G2" s="715" t="s">
        <v>36</v>
      </c>
      <c r="H2" s="50"/>
      <c r="I2" s="50"/>
      <c r="J2" s="168" t="s">
        <v>6337</v>
      </c>
      <c r="K2" s="740"/>
    </row>
    <row r="3" spans="1:11" ht="37.5" customHeight="1">
      <c r="A3" s="717" t="str">
        <f>예정!S1</f>
        <v>가공일</v>
      </c>
      <c r="B3" s="698" t="str">
        <f>예정!N1</f>
        <v>가공장번호</v>
      </c>
      <c r="C3" s="493" t="str">
        <f>예정!D1</f>
        <v>⑨B/L 번호</v>
      </c>
      <c r="D3" s="169" t="str">
        <f>예정!P1</f>
        <v>품명</v>
      </c>
      <c r="E3" s="697" t="str">
        <f>예정!F1</f>
        <v>⑪총포장
개수</v>
      </c>
      <c r="F3" s="50" t="str">
        <f>예정!E1</f>
        <v>컨테이너</v>
      </c>
      <c r="G3" s="716" t="str">
        <f>예정!J1</f>
        <v>이름</v>
      </c>
      <c r="H3" s="155" t="str">
        <f>예정!Q1&amp;CHAR(10)&amp;예정!H1</f>
        <v>스티커발주상태
판매원</v>
      </c>
      <c r="I3" s="169" t="str">
        <f>예정!C1</f>
        <v>화주</v>
      </c>
      <c r="J3" s="170" t="str">
        <f>예정!K1</f>
        <v>입고
층</v>
      </c>
      <c r="K3" s="757" t="s">
        <v>34388</v>
      </c>
    </row>
    <row r="4" spans="1:11" ht="42" customHeight="1">
      <c r="A4" s="717" t="str">
        <f>예정!S2</f>
        <v>2024.11.8~28</v>
      </c>
      <c r="B4" s="698" t="str">
        <f>예정!N2</f>
        <v>F-201</v>
      </c>
      <c r="C4" s="493" t="str">
        <f>예정!D2</f>
        <v>MAEU246635993</v>
      </c>
      <c r="D4" s="169" t="str">
        <f>예정!P2</f>
        <v>닭발</v>
      </c>
      <c r="E4" s="697">
        <f>예정!F2</f>
        <v>2300</v>
      </c>
      <c r="F4" s="50" t="str">
        <f>예정!E2</f>
        <v>MMAU1413261</v>
      </c>
      <c r="G4" s="716" t="str">
        <f>예정!J2</f>
        <v>꾸</v>
      </c>
      <c r="H4" s="155" t="str">
        <f>예정!Q2&amp;CHAR(10)&amp;예정!H2</f>
        <v xml:space="preserve">일월년(읽는법)
</v>
      </c>
      <c r="I4" s="169" t="str">
        <f>예정!C2</f>
        <v>수월한 주식회사</v>
      </c>
      <c r="J4" s="170">
        <f>예정!K2</f>
        <v>2</v>
      </c>
      <c r="K4" s="757"/>
    </row>
    <row r="5" spans="1:11" ht="42" customHeight="1">
      <c r="A5" s="717" t="str">
        <f>예정!S3</f>
        <v>2024.10.24~11.29</v>
      </c>
      <c r="B5" s="698" t="str">
        <f>예정!N3</f>
        <v>S.I.F-2172</v>
      </c>
      <c r="C5" s="493" t="str">
        <f>예정!D3</f>
        <v>MEDUE8560942</v>
      </c>
      <c r="D5" s="169" t="str">
        <f>예정!P3</f>
        <v>SR조각정육</v>
      </c>
      <c r="E5" s="697">
        <f>예정!F3</f>
        <v>1958</v>
      </c>
      <c r="F5" s="50" t="str">
        <f>예정!E3</f>
        <v>TTNU8460103</v>
      </c>
      <c r="G5" s="716">
        <f>예정!J3</f>
        <v>0</v>
      </c>
      <c r="H5" s="155" t="str">
        <f>예정!Q3&amp;CHAR(10)&amp;예정!H3</f>
        <v xml:space="preserve">작:년월일(읽는법)
</v>
      </c>
      <c r="I5" s="169" t="str">
        <f>예정!C3</f>
        <v>수월한 주식회사</v>
      </c>
      <c r="J5" s="170">
        <f>예정!K3</f>
        <v>0</v>
      </c>
      <c r="K5" s="757"/>
    </row>
    <row r="6" spans="1:11" ht="42" customHeight="1">
      <c r="A6" s="717" t="str">
        <f>예정!S4</f>
        <v>2024.11.23,12.2,3,6,7,9,10</v>
      </c>
      <c r="B6" s="698" t="str">
        <f>예정!N4</f>
        <v>S.I.F-601</v>
      </c>
      <c r="C6" s="493" t="str">
        <f>예정!D4</f>
        <v>SSZ1570932D</v>
      </c>
      <c r="D6" s="169" t="str">
        <f>예정!P4</f>
        <v>AU다리살</v>
      </c>
      <c r="E6" s="697">
        <f>예정!F4</f>
        <v>1960</v>
      </c>
      <c r="F6" s="50" t="str">
        <f>예정!E4</f>
        <v>TEMU9216260</v>
      </c>
      <c r="G6" s="716">
        <f>예정!J4</f>
        <v>0</v>
      </c>
      <c r="H6" s="155" t="str">
        <f>예정!Q4&amp;CHAR(10)&amp;예정!H4</f>
        <v xml:space="preserve">작:일월년(읽는법)
</v>
      </c>
      <c r="I6" s="169" t="str">
        <f>예정!C4</f>
        <v>㈜대성무역</v>
      </c>
      <c r="J6" s="170">
        <f>예정!K4</f>
        <v>0</v>
      </c>
      <c r="K6" s="757"/>
    </row>
    <row r="7" spans="1:11" ht="42" customHeight="1">
      <c r="A7" s="717" t="str">
        <f>예정!S5</f>
        <v>2024.10.11,12</v>
      </c>
      <c r="B7" s="698" t="str">
        <f>예정!N5</f>
        <v>S.I.F-601</v>
      </c>
      <c r="C7" s="493" t="str">
        <f>예정!D5</f>
        <v>SSZ1570932G</v>
      </c>
      <c r="D7" s="169" t="str">
        <f>예정!P5</f>
        <v>AU장각</v>
      </c>
      <c r="E7" s="697">
        <f>예정!F5</f>
        <v>1568</v>
      </c>
      <c r="F7" s="50" t="str">
        <f>예정!E5</f>
        <v>CGMU6587900</v>
      </c>
      <c r="G7" s="716">
        <f>예정!J5</f>
        <v>0</v>
      </c>
      <c r="H7" s="155" t="str">
        <f>예정!Q5&amp;CHAR(10)&amp;예정!H5</f>
        <v xml:space="preserve">작:일월년(읽는법)
</v>
      </c>
      <c r="I7" s="169" t="str">
        <f>예정!C5</f>
        <v>㈜대성무역</v>
      </c>
      <c r="J7" s="170">
        <f>예정!K5</f>
        <v>0</v>
      </c>
      <c r="K7" s="757"/>
    </row>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B0F0"/>
  </sheetPr>
  <dimension ref="A1:M48"/>
  <sheetViews>
    <sheetView topLeftCell="A4" workbookViewId="0">
      <selection activeCell="L17" sqref="L17"/>
    </sheetView>
  </sheetViews>
  <sheetFormatPr defaultColWidth="9" defaultRowHeight="17.25" customHeight="1"/>
  <cols>
    <col min="1" max="1" width="4.75" style="159" customWidth="1"/>
    <col min="2" max="2" width="19.25" style="159" customWidth="1"/>
    <col min="3" max="3" width="7.375" style="159" customWidth="1"/>
    <col min="4" max="4" width="8.875" style="159" customWidth="1"/>
    <col min="5" max="5" width="10.625" style="159" customWidth="1"/>
    <col min="6" max="6" width="8.5" style="159" customWidth="1"/>
    <col min="7" max="7" width="12.875" style="159" customWidth="1"/>
    <col min="8" max="8" width="16.25" style="159" customWidth="1"/>
    <col min="9" max="16384" width="9" style="159"/>
  </cols>
  <sheetData>
    <row r="1" spans="1:8" ht="13.5" customHeight="1"/>
    <row r="2" spans="1:8" ht="33.75" customHeight="1"/>
    <row r="3" spans="1:8" ht="28.5" customHeight="1">
      <c r="G3" s="160" t="str">
        <f>D29</f>
        <v>2025년</v>
      </c>
      <c r="H3" s="159" t="str">
        <f>E29</f>
        <v>2월 24일</v>
      </c>
    </row>
    <row r="4" spans="1:8" ht="28.5" customHeight="1"/>
    <row r="5" spans="1:8" ht="28.5" customHeight="1"/>
    <row r="6" spans="1:8" ht="28.5" customHeight="1"/>
    <row r="7" spans="1:8" ht="18" customHeight="1"/>
    <row r="8" spans="1:8" ht="21" customHeight="1">
      <c r="A8" s="850" t="s">
        <v>30848</v>
      </c>
      <c r="B8" s="850"/>
      <c r="C8" s="850"/>
      <c r="D8" s="850"/>
      <c r="E8" s="850"/>
      <c r="F8" s="850"/>
      <c r="G8" s="850"/>
      <c r="H8" s="850"/>
    </row>
    <row r="9" spans="1:8" ht="32.25" customHeight="1">
      <c r="A9" s="161" t="s">
        <v>6335</v>
      </c>
      <c r="B9" s="695" t="str">
        <f>예정!D1</f>
        <v>⑨B/L 번호</v>
      </c>
      <c r="C9" s="820" t="str">
        <f>예정!O1</f>
        <v>⑩품명</v>
      </c>
      <c r="D9" s="711" t="str">
        <f>예정!F1</f>
        <v>⑪총포장
개수</v>
      </c>
      <c r="E9" s="711" t="str">
        <f>예정!G1</f>
        <v>⑫순중량
(kg)</v>
      </c>
      <c r="F9" s="696" t="str">
        <f>예정!R1</f>
        <v>⑬수출국</v>
      </c>
      <c r="G9" s="162" t="str">
        <f t="shared" ref="G9" si="0">IF(B9="⑨B/L 번호","⑭입고(예정)
일자",$E$29)</f>
        <v>⑭입고(예정)
일자</v>
      </c>
      <c r="H9" s="163" t="str">
        <f>예정!C1</f>
        <v>화주</v>
      </c>
    </row>
    <row r="10" spans="1:8" ht="17.25" customHeight="1">
      <c r="A10" s="712">
        <v>1</v>
      </c>
      <c r="B10" s="695" t="str">
        <f>예정!D2</f>
        <v>MAEU246635993</v>
      </c>
      <c r="C10" s="820" t="str">
        <f>예정!O2</f>
        <v>계육</v>
      </c>
      <c r="D10" s="711">
        <f>예정!F2</f>
        <v>2300</v>
      </c>
      <c r="E10" s="711">
        <f>예정!G2</f>
        <v>23000</v>
      </c>
      <c r="F10" s="696" t="str">
        <f>예정!R2</f>
        <v>핀란드</v>
      </c>
      <c r="G10" s="162" t="str">
        <f t="shared" ref="G10:G13" si="1">IF(B10="⑨B/L 번호","⑭입고(예정)
일자",$E$29)</f>
        <v>2월 24일</v>
      </c>
      <c r="H10" s="163" t="str">
        <f>예정!C2</f>
        <v>수월한 주식회사</v>
      </c>
    </row>
    <row r="11" spans="1:8" ht="17.25" customHeight="1">
      <c r="A11" s="712">
        <v>2</v>
      </c>
      <c r="B11" s="695" t="str">
        <f>예정!D3</f>
        <v>MEDUE8560942</v>
      </c>
      <c r="C11" s="820" t="str">
        <f>예정!O3</f>
        <v>계육</v>
      </c>
      <c r="D11" s="711">
        <f>예정!F3</f>
        <v>1958</v>
      </c>
      <c r="E11" s="711">
        <f>예정!G3</f>
        <v>23496</v>
      </c>
      <c r="F11" s="696" t="str">
        <f>예정!R3</f>
        <v>브라질</v>
      </c>
      <c r="G11" s="162" t="str">
        <f t="shared" si="1"/>
        <v>2월 24일</v>
      </c>
      <c r="H11" s="163" t="str">
        <f>예정!C3</f>
        <v>수월한 주식회사</v>
      </c>
    </row>
    <row r="12" spans="1:8" ht="17.25" customHeight="1">
      <c r="A12" s="712">
        <v>3</v>
      </c>
      <c r="B12" s="695" t="str">
        <f>예정!D4</f>
        <v>SSZ1570932D</v>
      </c>
      <c r="C12" s="820" t="str">
        <f>예정!O4</f>
        <v>계육</v>
      </c>
      <c r="D12" s="711">
        <f>예정!F4</f>
        <v>1960</v>
      </c>
      <c r="E12" s="711">
        <f>예정!G4</f>
        <v>23520</v>
      </c>
      <c r="F12" s="696" t="str">
        <f>예정!R4</f>
        <v>브라질</v>
      </c>
      <c r="G12" s="162" t="str">
        <f t="shared" si="1"/>
        <v>2월 24일</v>
      </c>
      <c r="H12" s="163" t="str">
        <f>예정!C4</f>
        <v>㈜대성무역</v>
      </c>
    </row>
    <row r="13" spans="1:8" ht="17.25" customHeight="1">
      <c r="A13" s="712">
        <v>4</v>
      </c>
      <c r="B13" s="695" t="str">
        <f>예정!D5</f>
        <v>SSZ1570932G</v>
      </c>
      <c r="C13" s="820" t="str">
        <f>예정!O5</f>
        <v>계육</v>
      </c>
      <c r="D13" s="711">
        <f>예정!F5</f>
        <v>1568</v>
      </c>
      <c r="E13" s="711">
        <f>예정!G5</f>
        <v>23520</v>
      </c>
      <c r="F13" s="696" t="str">
        <f>예정!R5</f>
        <v>브라질</v>
      </c>
      <c r="G13" s="162" t="str">
        <f t="shared" si="1"/>
        <v>2월 24일</v>
      </c>
      <c r="H13" s="163" t="str">
        <f>예정!C5</f>
        <v>㈜대성무역</v>
      </c>
    </row>
    <row r="14" spans="1:8" ht="17.25" customHeight="1">
      <c r="A14" s="712">
        <v>5</v>
      </c>
      <c r="B14" s="695"/>
      <c r="C14" s="820"/>
      <c r="D14" s="711"/>
      <c r="E14" s="711"/>
      <c r="F14" s="696"/>
      <c r="G14" s="162"/>
      <c r="H14" s="163"/>
    </row>
    <row r="15" spans="1:8" ht="17.25" customHeight="1">
      <c r="A15" s="820">
        <v>6</v>
      </c>
      <c r="B15" s="695"/>
      <c r="C15" s="820"/>
      <c r="D15" s="711"/>
      <c r="E15" s="711"/>
      <c r="F15" s="162"/>
      <c r="G15" s="162"/>
      <c r="H15" s="163"/>
    </row>
    <row r="16" spans="1:8" ht="17.25" customHeight="1">
      <c r="A16" s="820">
        <v>7</v>
      </c>
      <c r="B16" s="695"/>
      <c r="C16" s="820"/>
      <c r="D16" s="711"/>
      <c r="E16" s="711"/>
      <c r="F16" s="162"/>
      <c r="G16" s="162"/>
      <c r="H16" s="163"/>
    </row>
    <row r="17" spans="1:8" ht="17.25" customHeight="1">
      <c r="A17" s="820">
        <v>8</v>
      </c>
      <c r="B17" s="695"/>
      <c r="C17" s="820"/>
      <c r="D17" s="711"/>
      <c r="E17" s="711"/>
      <c r="F17" s="162"/>
      <c r="G17" s="162"/>
      <c r="H17" s="163"/>
    </row>
    <row r="18" spans="1:8" ht="17.25" customHeight="1">
      <c r="A18" s="820">
        <v>9</v>
      </c>
      <c r="B18" s="695"/>
      <c r="C18" s="820"/>
      <c r="D18" s="711"/>
      <c r="E18" s="711"/>
      <c r="F18" s="162"/>
      <c r="G18" s="162"/>
      <c r="H18" s="163"/>
    </row>
    <row r="19" spans="1:8" ht="17.25" customHeight="1">
      <c r="A19" s="820">
        <v>10</v>
      </c>
      <c r="B19" s="695"/>
      <c r="C19" s="820"/>
      <c r="D19" s="711"/>
      <c r="E19" s="711"/>
      <c r="F19" s="162"/>
      <c r="G19" s="162"/>
      <c r="H19" s="163"/>
    </row>
    <row r="20" spans="1:8" ht="17.25" customHeight="1">
      <c r="A20" s="820">
        <v>11</v>
      </c>
      <c r="B20" s="695"/>
      <c r="C20" s="820"/>
      <c r="D20" s="711"/>
      <c r="E20" s="711"/>
      <c r="F20" s="162"/>
      <c r="G20" s="162"/>
      <c r="H20" s="163"/>
    </row>
    <row r="21" spans="1:8" ht="17.25" customHeight="1">
      <c r="A21" s="820">
        <v>12</v>
      </c>
      <c r="B21" s="695"/>
      <c r="C21" s="820"/>
      <c r="D21" s="711"/>
      <c r="E21" s="711"/>
      <c r="F21" s="162"/>
      <c r="G21" s="162"/>
      <c r="H21" s="163"/>
    </row>
    <row r="22" spans="1:8" ht="17.25" customHeight="1">
      <c r="A22" s="820">
        <v>13</v>
      </c>
      <c r="B22" s="161"/>
      <c r="C22" s="161"/>
      <c r="D22" s="161"/>
      <c r="E22" s="161"/>
      <c r="F22" s="161"/>
      <c r="G22" s="161"/>
      <c r="H22" s="161"/>
    </row>
    <row r="23" spans="1:8" ht="17.25" customHeight="1">
      <c r="A23" s="820">
        <v>14</v>
      </c>
      <c r="B23" s="161"/>
      <c r="C23" s="161"/>
      <c r="D23" s="161"/>
      <c r="E23" s="161"/>
      <c r="F23" s="161"/>
      <c r="G23" s="161"/>
      <c r="H23" s="161"/>
    </row>
    <row r="24" spans="1:8" ht="17.25" customHeight="1">
      <c r="A24" s="820">
        <v>15</v>
      </c>
      <c r="B24" s="161"/>
      <c r="C24" s="161"/>
      <c r="D24" s="161"/>
      <c r="E24" s="161"/>
      <c r="F24" s="161"/>
      <c r="G24" s="161"/>
      <c r="H24" s="161"/>
    </row>
    <row r="25" spans="1:8" ht="17.25" customHeight="1">
      <c r="A25" s="820">
        <v>16</v>
      </c>
      <c r="B25" s="161"/>
      <c r="C25" s="161"/>
      <c r="D25" s="161"/>
      <c r="E25" s="161"/>
      <c r="F25" s="161"/>
      <c r="G25" s="161"/>
      <c r="H25" s="161"/>
    </row>
    <row r="26" spans="1:8" ht="17.25" customHeight="1">
      <c r="A26" s="844"/>
      <c r="B26" s="845"/>
      <c r="C26" s="845"/>
      <c r="D26" s="845"/>
      <c r="E26" s="846"/>
      <c r="F26" s="164">
        <f>COUNTA(B10:B25)</f>
        <v>4</v>
      </c>
      <c r="G26" s="165">
        <f>SUM(D10:D25)</f>
        <v>7786</v>
      </c>
      <c r="H26" s="820" t="str">
        <f>SUM(E10:E25)&amp;" kg"</f>
        <v>93536 kg</v>
      </c>
    </row>
    <row r="27" spans="1:8" ht="17.25" customHeight="1">
      <c r="A27" s="844" t="s">
        <v>34377</v>
      </c>
      <c r="B27" s="845"/>
      <c r="C27" s="845"/>
      <c r="D27" s="845"/>
      <c r="E27" s="845"/>
      <c r="F27" s="845"/>
      <c r="G27" s="845"/>
      <c r="H27" s="846"/>
    </row>
    <row r="28" spans="1:8" ht="26.25" customHeight="1">
      <c r="A28" s="851" t="s">
        <v>34378</v>
      </c>
      <c r="B28" s="852"/>
      <c r="C28" s="852"/>
      <c r="D28" s="852"/>
      <c r="E28" s="852"/>
      <c r="F28" s="852"/>
      <c r="G28" s="852"/>
      <c r="H28" s="853"/>
    </row>
    <row r="29" spans="1:8" ht="26.25" customHeight="1">
      <c r="A29" s="166"/>
      <c r="D29" s="159" t="s">
        <v>34379</v>
      </c>
      <c r="E29" s="159" t="s">
        <v>35808</v>
      </c>
      <c r="H29" s="167"/>
    </row>
    <row r="30" spans="1:8" ht="28.5" customHeight="1">
      <c r="A30" s="854" t="s">
        <v>34380</v>
      </c>
      <c r="B30" s="855"/>
      <c r="C30" s="855"/>
      <c r="D30" s="855"/>
      <c r="E30" s="855"/>
      <c r="F30" s="855"/>
      <c r="G30" s="855"/>
      <c r="H30" s="856"/>
    </row>
    <row r="31" spans="1:8" ht="26.25" customHeight="1">
      <c r="A31" s="857" t="s">
        <v>34381</v>
      </c>
      <c r="B31" s="858"/>
      <c r="C31" s="858"/>
      <c r="D31" s="858"/>
      <c r="E31" s="858"/>
      <c r="F31" s="858"/>
      <c r="G31" s="858"/>
      <c r="H31" s="859"/>
    </row>
    <row r="32" spans="1:8" ht="24" customHeight="1">
      <c r="A32" s="838" t="s">
        <v>34382</v>
      </c>
      <c r="B32" s="839"/>
      <c r="C32" s="839"/>
      <c r="D32" s="840"/>
      <c r="E32" s="844" t="s">
        <v>34383</v>
      </c>
      <c r="F32" s="845"/>
      <c r="G32" s="845"/>
      <c r="H32" s="846"/>
    </row>
    <row r="33" spans="1:13" ht="49.5" customHeight="1">
      <c r="A33" s="841"/>
      <c r="B33" s="842"/>
      <c r="C33" s="842"/>
      <c r="D33" s="843"/>
      <c r="E33" s="847" t="s">
        <v>34384</v>
      </c>
      <c r="F33" s="848"/>
      <c r="G33" s="848"/>
      <c r="H33" s="849"/>
    </row>
    <row r="47" spans="1:13" ht="17.25" customHeight="1">
      <c r="B47" s="739"/>
      <c r="C47" s="739"/>
      <c r="D47" s="739"/>
      <c r="E47" s="739"/>
      <c r="F47" s="739"/>
      <c r="G47" s="739" t="s">
        <v>34385</v>
      </c>
      <c r="H47" s="739"/>
      <c r="M47" s="159" t="s">
        <v>34386</v>
      </c>
    </row>
    <row r="48" spans="1:13" ht="17.25" customHeight="1">
      <c r="B48" s="739"/>
      <c r="C48" s="739"/>
      <c r="D48" s="739"/>
      <c r="E48" s="739"/>
      <c r="F48" s="739"/>
      <c r="G48" s="739" t="s">
        <v>34387</v>
      </c>
      <c r="H48" s="739"/>
      <c r="M48" s="159" t="s">
        <v>34386</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B0F0"/>
  </sheetPr>
  <dimension ref="A1:AB35"/>
  <sheetViews>
    <sheetView workbookViewId="0">
      <selection activeCell="A3" sqref="A3"/>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s>
  <sheetData>
    <row r="1" spans="1:28" ht="20.25" customHeight="1">
      <c r="A1" s="175"/>
      <c r="B1" s="176"/>
      <c r="C1" s="175"/>
      <c r="D1" s="175"/>
      <c r="E1" s="177"/>
      <c r="F1" s="178"/>
      <c r="G1" s="179"/>
      <c r="J1" s="180"/>
      <c r="K1" s="181"/>
      <c r="L1" s="175"/>
      <c r="M1" s="182"/>
      <c r="N1" s="183"/>
      <c r="O1" s="180"/>
      <c r="T1" t="s">
        <v>34553</v>
      </c>
    </row>
    <row r="2" spans="1:28" ht="20.25" customHeight="1">
      <c r="A2" s="860" t="s">
        <v>34554</v>
      </c>
      <c r="B2" s="860"/>
      <c r="C2" s="860"/>
      <c r="D2" s="860"/>
      <c r="E2" s="860"/>
      <c r="F2" s="861">
        <f ca="1">NOW()</f>
        <v>45711.026299999998</v>
      </c>
      <c r="G2" s="861"/>
      <c r="J2" t="s">
        <v>34555</v>
      </c>
      <c r="M2" s="184" t="s">
        <v>34556</v>
      </c>
      <c r="O2" t="s">
        <v>16803</v>
      </c>
    </row>
    <row r="3" spans="1:28" ht="20.25" customHeight="1">
      <c r="A3" s="185" t="s">
        <v>16835</v>
      </c>
      <c r="B3" s="185" t="s">
        <v>34557</v>
      </c>
      <c r="C3" s="185" t="s">
        <v>6341</v>
      </c>
      <c r="D3" s="185" t="s">
        <v>34558</v>
      </c>
      <c r="E3" s="186" t="s">
        <v>34559</v>
      </c>
      <c r="F3" s="187" t="s">
        <v>34560</v>
      </c>
      <c r="G3" s="188" t="s">
        <v>16837</v>
      </c>
      <c r="I3" s="189" t="s">
        <v>34561</v>
      </c>
      <c r="J3" s="189" t="s">
        <v>197</v>
      </c>
      <c r="K3" s="3" t="s">
        <v>16838</v>
      </c>
      <c r="L3" s="190" t="s">
        <v>34562</v>
      </c>
      <c r="M3" s="6" t="s">
        <v>16839</v>
      </c>
      <c r="N3" s="11" t="s">
        <v>34563</v>
      </c>
      <c r="O3" s="191" t="s">
        <v>34564</v>
      </c>
      <c r="P3" s="76" t="s">
        <v>34565</v>
      </c>
      <c r="Q3" s="191" t="s">
        <v>34566</v>
      </c>
      <c r="R3" s="15" t="s">
        <v>32389</v>
      </c>
    </row>
    <row r="4" spans="1:28" ht="20.25" customHeight="1">
      <c r="A4" s="192"/>
      <c r="B4" s="193"/>
      <c r="C4" s="194"/>
      <c r="D4" s="195"/>
      <c r="E4" s="196"/>
      <c r="F4" s="197"/>
      <c r="G4" s="198"/>
      <c r="H4" s="199"/>
      <c r="I4" s="200">
        <v>4</v>
      </c>
      <c r="J4" s="201"/>
      <c r="K4" s="202"/>
      <c r="L4" s="203"/>
      <c r="M4" s="204"/>
      <c r="N4" s="205"/>
      <c r="O4" s="206"/>
      <c r="P4" s="207"/>
      <c r="Q4" s="208"/>
      <c r="R4" s="209"/>
    </row>
    <row r="5" spans="1:28" ht="20.25" customHeight="1">
      <c r="A5" s="210"/>
      <c r="B5" s="180"/>
      <c r="C5" s="181"/>
      <c r="D5" s="175"/>
      <c r="E5" s="182"/>
      <c r="F5" s="211"/>
      <c r="G5" s="178"/>
      <c r="I5" s="200">
        <v>5</v>
      </c>
      <c r="J5" s="212"/>
      <c r="K5" s="213"/>
      <c r="L5" s="214"/>
      <c r="M5" s="215"/>
      <c r="N5" s="216"/>
      <c r="O5" s="217"/>
      <c r="P5" s="218"/>
      <c r="Q5" s="219"/>
      <c r="R5" s="220"/>
    </row>
    <row r="6" spans="1:28" ht="20.25" customHeight="1">
      <c r="A6" s="210"/>
      <c r="B6" s="180"/>
      <c r="C6" s="181"/>
      <c r="D6" s="175"/>
      <c r="E6" s="182"/>
      <c r="F6" s="211"/>
      <c r="G6" s="178"/>
      <c r="I6" s="200">
        <v>6</v>
      </c>
      <c r="J6" s="212"/>
      <c r="K6" s="213"/>
      <c r="L6" s="214"/>
      <c r="M6" s="215"/>
      <c r="N6" s="216"/>
      <c r="O6" s="217"/>
      <c r="P6" s="212"/>
      <c r="Q6" s="219"/>
      <c r="R6" s="220"/>
    </row>
    <row r="7" spans="1:28" ht="20.25" customHeight="1">
      <c r="A7" s="210"/>
      <c r="B7" s="180"/>
      <c r="C7" s="181"/>
      <c r="D7" s="175"/>
      <c r="E7" s="182"/>
      <c r="F7" s="211"/>
      <c r="G7" s="178"/>
      <c r="I7" s="200">
        <v>7</v>
      </c>
      <c r="J7" s="212"/>
      <c r="K7" s="213"/>
      <c r="L7" s="214"/>
      <c r="M7" s="215"/>
      <c r="N7" s="216"/>
      <c r="O7" s="217"/>
      <c r="P7" s="218"/>
      <c r="Q7" s="219"/>
      <c r="R7" s="220"/>
      <c r="AA7" s="221"/>
      <c r="AB7" s="221"/>
    </row>
    <row r="8" spans="1:28" ht="20.25" customHeight="1">
      <c r="A8" s="210"/>
      <c r="B8" s="180"/>
      <c r="C8" s="181"/>
      <c r="D8" s="175"/>
      <c r="E8" s="182"/>
      <c r="F8" s="211"/>
      <c r="G8" s="178"/>
      <c r="I8" s="200">
        <v>8</v>
      </c>
      <c r="J8" s="212"/>
      <c r="K8" s="213"/>
      <c r="L8" s="214"/>
      <c r="M8" s="215"/>
      <c r="N8" s="216"/>
      <c r="O8" s="217"/>
      <c r="P8" s="218"/>
      <c r="Q8" s="219"/>
      <c r="R8" s="220"/>
    </row>
    <row r="9" spans="1:28" ht="20.25" customHeight="1">
      <c r="A9" s="210"/>
      <c r="B9" s="180"/>
      <c r="C9" s="181"/>
      <c r="D9" s="175"/>
      <c r="E9" s="182"/>
      <c r="F9" s="211"/>
      <c r="G9" s="178"/>
      <c r="I9" s="200">
        <v>9</v>
      </c>
      <c r="J9" s="212"/>
      <c r="K9" s="213"/>
      <c r="L9" s="214"/>
      <c r="M9" s="215"/>
      <c r="N9" s="216"/>
      <c r="O9" s="217"/>
      <c r="P9" s="218"/>
      <c r="Q9" s="219"/>
      <c r="R9" s="220"/>
    </row>
    <row r="10" spans="1:28" ht="20.25" customHeight="1">
      <c r="A10" s="210"/>
      <c r="B10" s="180"/>
      <c r="C10" s="181"/>
      <c r="D10" s="175"/>
      <c r="E10" s="182"/>
      <c r="F10" s="211"/>
      <c r="G10" s="178"/>
      <c r="I10" s="200">
        <v>10</v>
      </c>
      <c r="J10" s="212"/>
      <c r="K10" s="213"/>
      <c r="L10" s="214"/>
      <c r="M10" s="215"/>
      <c r="N10" s="216"/>
      <c r="O10" s="217"/>
      <c r="P10" s="218"/>
      <c r="Q10" s="219"/>
      <c r="R10" s="220"/>
    </row>
    <row r="11" spans="1:28" ht="20.25" customHeight="1">
      <c r="A11" s="210"/>
      <c r="B11" s="180"/>
      <c r="C11" s="181"/>
      <c r="D11" s="175"/>
      <c r="E11" s="182"/>
      <c r="F11" s="211"/>
      <c r="G11" s="178"/>
      <c r="I11" s="200">
        <v>11</v>
      </c>
      <c r="J11" s="212"/>
      <c r="K11" s="213"/>
      <c r="L11" s="214"/>
      <c r="M11" s="215"/>
      <c r="N11" s="216"/>
      <c r="O11" s="217"/>
      <c r="P11" s="218"/>
      <c r="Q11" s="219"/>
      <c r="R11" s="220"/>
    </row>
    <row r="12" spans="1:28" ht="20.25" customHeight="1">
      <c r="A12" s="210"/>
      <c r="B12" s="180"/>
      <c r="C12" s="181"/>
      <c r="D12" s="175"/>
      <c r="E12" s="182"/>
      <c r="F12" s="211"/>
      <c r="G12" s="178"/>
      <c r="I12" s="200">
        <v>12</v>
      </c>
      <c r="J12" s="212"/>
      <c r="K12" s="213"/>
      <c r="L12" s="214"/>
      <c r="M12" s="215"/>
      <c r="N12" s="216"/>
      <c r="O12" s="217"/>
      <c r="P12" s="218"/>
      <c r="Q12" s="219"/>
      <c r="R12" s="220"/>
    </row>
    <row r="13" spans="1:28" ht="20.25" customHeight="1">
      <c r="A13" s="210"/>
      <c r="B13" s="180"/>
      <c r="C13" s="181"/>
      <c r="D13" s="175"/>
      <c r="E13" s="182"/>
      <c r="F13" s="211"/>
      <c r="G13" s="178"/>
      <c r="I13" s="200">
        <v>13</v>
      </c>
      <c r="J13" s="212"/>
      <c r="K13" s="213"/>
      <c r="L13" s="214"/>
      <c r="M13" s="215"/>
      <c r="N13" s="216"/>
      <c r="O13" s="217"/>
      <c r="P13" s="218"/>
      <c r="Q13" s="219"/>
      <c r="R13" s="220"/>
    </row>
    <row r="14" spans="1:28" ht="20.25" customHeight="1">
      <c r="A14" s="210"/>
      <c r="B14" s="180"/>
      <c r="C14" s="181"/>
      <c r="D14" s="175"/>
      <c r="E14" s="182"/>
      <c r="F14" s="211"/>
      <c r="G14" s="178"/>
      <c r="I14" s="200">
        <v>14</v>
      </c>
      <c r="J14" s="212"/>
      <c r="K14" s="213"/>
      <c r="L14" s="214"/>
      <c r="M14" s="215"/>
      <c r="N14" s="216"/>
      <c r="O14" s="217"/>
      <c r="P14" s="218"/>
      <c r="Q14" s="219"/>
      <c r="R14" s="220"/>
    </row>
    <row r="15" spans="1:28" ht="20.25" customHeight="1">
      <c r="A15" s="210"/>
      <c r="B15" s="180"/>
      <c r="C15" s="181"/>
      <c r="D15" s="175"/>
      <c r="E15" s="182"/>
      <c r="F15" s="211"/>
      <c r="G15" s="178"/>
      <c r="I15" s="200">
        <v>15</v>
      </c>
      <c r="J15" s="212"/>
      <c r="K15" s="213"/>
      <c r="L15" s="214"/>
      <c r="M15" s="215"/>
      <c r="N15" s="216"/>
      <c r="O15" s="217"/>
      <c r="P15" s="218"/>
      <c r="Q15" s="219"/>
      <c r="R15" s="220"/>
    </row>
    <row r="16" spans="1:28" ht="20.25" customHeight="1">
      <c r="A16" s="210"/>
      <c r="B16" s="180"/>
      <c r="C16" s="181"/>
      <c r="D16" s="175"/>
      <c r="E16" s="182"/>
      <c r="F16" s="211"/>
      <c r="G16" s="178"/>
      <c r="I16" s="200">
        <v>16</v>
      </c>
      <c r="J16" s="212"/>
      <c r="K16" s="213"/>
      <c r="L16" s="214"/>
      <c r="M16" s="215"/>
      <c r="N16" s="216"/>
      <c r="O16" s="217"/>
      <c r="P16" s="218"/>
      <c r="Q16" s="219"/>
      <c r="R16" s="220"/>
    </row>
    <row r="17" spans="1:18" ht="20.25" customHeight="1">
      <c r="A17" s="210"/>
      <c r="B17" s="180"/>
      <c r="C17" s="181"/>
      <c r="D17" s="175"/>
      <c r="E17" s="182"/>
      <c r="F17" s="211"/>
      <c r="G17" s="178"/>
      <c r="I17" s="200">
        <v>17</v>
      </c>
      <c r="J17" s="212"/>
      <c r="K17" s="213"/>
      <c r="L17" s="214"/>
      <c r="M17" s="215"/>
      <c r="N17" s="216"/>
      <c r="O17" s="217"/>
      <c r="P17" s="218"/>
      <c r="Q17" s="219"/>
      <c r="R17" s="220"/>
    </row>
    <row r="18" spans="1:18" ht="20.25" customHeight="1">
      <c r="A18" s="210"/>
      <c r="B18" s="180"/>
      <c r="C18" s="181"/>
      <c r="D18" s="175"/>
      <c r="E18" s="182"/>
      <c r="F18" s="211"/>
      <c r="G18" s="178"/>
      <c r="I18" s="200">
        <v>18</v>
      </c>
    </row>
    <row r="19" spans="1:18" ht="20.25" customHeight="1">
      <c r="A19" s="210"/>
      <c r="B19" s="180"/>
      <c r="C19" s="175"/>
      <c r="D19" s="175"/>
      <c r="E19" s="177"/>
      <c r="F19" s="222"/>
      <c r="G19" s="178"/>
      <c r="I19" s="200">
        <v>19</v>
      </c>
    </row>
    <row r="20" spans="1:18" ht="20.25" customHeight="1">
      <c r="A20" s="210"/>
      <c r="B20" s="180"/>
      <c r="C20" s="181"/>
      <c r="D20" s="175"/>
      <c r="E20" s="182"/>
      <c r="F20" s="211"/>
      <c r="G20" s="178"/>
      <c r="I20" s="200">
        <v>20</v>
      </c>
      <c r="J20" s="212"/>
      <c r="K20" s="213"/>
      <c r="L20" s="214"/>
      <c r="M20" s="215"/>
      <c r="N20" s="216"/>
      <c r="O20" s="217"/>
      <c r="P20" s="218"/>
      <c r="Q20" s="219"/>
      <c r="R20" s="220"/>
    </row>
    <row r="21" spans="1:18" ht="20.25" customHeight="1">
      <c r="A21" s="210"/>
      <c r="B21" s="180"/>
      <c r="C21" s="181"/>
      <c r="D21" s="175"/>
      <c r="E21" s="223"/>
      <c r="F21" s="224"/>
      <c r="G21" s="178"/>
      <c r="I21" s="200">
        <v>21</v>
      </c>
    </row>
    <row r="22" spans="1:18" ht="20.25" customHeight="1">
      <c r="A22" s="210"/>
      <c r="B22" s="180"/>
      <c r="C22" s="181"/>
      <c r="D22" s="175"/>
      <c r="E22" s="223"/>
      <c r="F22" s="224"/>
      <c r="G22" s="178"/>
      <c r="I22" s="200">
        <v>22</v>
      </c>
    </row>
    <row r="23" spans="1:18" ht="20.25" customHeight="1">
      <c r="A23" s="210"/>
      <c r="B23" s="180"/>
      <c r="C23" s="175"/>
      <c r="D23" s="175"/>
      <c r="E23" s="225"/>
      <c r="F23" s="224"/>
      <c r="G23" s="178"/>
      <c r="I23" s="200">
        <v>23</v>
      </c>
      <c r="J23" s="212"/>
      <c r="K23" s="213"/>
      <c r="L23" s="214"/>
      <c r="M23" s="215"/>
      <c r="N23" s="216"/>
      <c r="O23" s="217"/>
      <c r="P23" s="218"/>
      <c r="Q23" s="219"/>
      <c r="R23" s="220"/>
    </row>
    <row r="24" spans="1:18" ht="20.25" customHeight="1">
      <c r="A24" s="210"/>
      <c r="B24" s="180"/>
      <c r="C24" s="175"/>
      <c r="D24" s="175"/>
      <c r="E24" s="225"/>
      <c r="F24" s="224"/>
      <c r="G24" s="178"/>
      <c r="I24" s="200">
        <v>24</v>
      </c>
      <c r="J24" s="212"/>
      <c r="K24" s="213"/>
      <c r="L24" s="214"/>
      <c r="M24" s="215"/>
      <c r="N24" s="216"/>
      <c r="O24" s="217"/>
      <c r="P24" s="218"/>
      <c r="Q24" s="219"/>
      <c r="R24" s="220"/>
    </row>
    <row r="25" spans="1:18" ht="20.25" customHeight="1">
      <c r="A25" s="210"/>
      <c r="B25" s="180"/>
      <c r="C25" s="181"/>
      <c r="D25" s="175"/>
      <c r="E25" s="223"/>
      <c r="F25" s="224"/>
      <c r="G25" s="178"/>
      <c r="I25" s="200">
        <v>25</v>
      </c>
      <c r="J25" s="212"/>
      <c r="K25" s="213"/>
      <c r="L25" s="214"/>
      <c r="M25" s="215"/>
      <c r="N25" s="216"/>
      <c r="O25" s="217"/>
      <c r="P25" s="218"/>
      <c r="Q25" s="219"/>
      <c r="R25" s="220"/>
    </row>
    <row r="26" spans="1:18" ht="20.25" customHeight="1">
      <c r="A26" s="210"/>
      <c r="B26" s="180"/>
      <c r="C26" s="181"/>
      <c r="D26" s="175"/>
      <c r="E26" s="223"/>
      <c r="F26" s="224"/>
      <c r="G26" s="178"/>
      <c r="I26" s="200">
        <v>26</v>
      </c>
      <c r="J26" s="212"/>
      <c r="K26" s="213"/>
      <c r="L26" s="214"/>
      <c r="M26" s="215"/>
      <c r="N26" s="216"/>
      <c r="O26" s="217"/>
      <c r="P26" s="218"/>
      <c r="Q26" s="219"/>
      <c r="R26" s="220"/>
    </row>
    <row r="27" spans="1:18" ht="20.25" customHeight="1">
      <c r="A27" s="210"/>
      <c r="B27" s="180"/>
      <c r="C27" s="175"/>
      <c r="D27" s="175"/>
      <c r="E27" s="225"/>
      <c r="F27" s="224"/>
      <c r="G27" s="178"/>
      <c r="I27" s="200">
        <v>27</v>
      </c>
      <c r="J27" s="212"/>
      <c r="K27" s="213"/>
      <c r="L27" s="214"/>
      <c r="M27" s="215"/>
      <c r="N27" s="216"/>
      <c r="O27" s="217"/>
      <c r="P27" s="218"/>
      <c r="Q27" s="219"/>
      <c r="R27" s="220"/>
    </row>
    <row r="28" spans="1:18" ht="20.25" customHeight="1">
      <c r="A28" s="210"/>
      <c r="B28" s="180"/>
      <c r="C28" s="175"/>
      <c r="D28" s="175"/>
      <c r="E28" s="225"/>
      <c r="F28" s="224"/>
      <c r="G28" s="178"/>
      <c r="I28" s="200">
        <v>28</v>
      </c>
      <c r="J28" s="212"/>
      <c r="K28" s="213"/>
      <c r="L28" s="214"/>
      <c r="M28" s="215"/>
      <c r="N28" s="216"/>
      <c r="O28" s="217"/>
      <c r="P28" s="218"/>
      <c r="Q28" s="219"/>
      <c r="R28" s="220"/>
    </row>
    <row r="29" spans="1:18" ht="20.25" customHeight="1">
      <c r="A29" s="210"/>
      <c r="B29" s="180"/>
      <c r="C29" s="181"/>
      <c r="D29" s="175"/>
      <c r="E29" s="223"/>
      <c r="F29" s="224"/>
      <c r="G29" s="178"/>
      <c r="I29" s="200">
        <v>29</v>
      </c>
      <c r="J29" s="212"/>
      <c r="K29" s="213"/>
      <c r="L29" s="214"/>
      <c r="M29" s="215"/>
      <c r="N29" s="216"/>
      <c r="O29" s="217"/>
      <c r="P29" s="218"/>
      <c r="Q29" s="219"/>
      <c r="R29" s="220"/>
    </row>
    <row r="30" spans="1:18" ht="20.25" customHeight="1">
      <c r="A30" s="210"/>
      <c r="B30" s="180"/>
      <c r="C30" s="175"/>
      <c r="D30" s="175"/>
      <c r="E30" s="225"/>
      <c r="F30" s="224"/>
      <c r="G30" s="178"/>
      <c r="I30" s="200">
        <v>30</v>
      </c>
    </row>
    <row r="31" spans="1:18" ht="20.25" customHeight="1">
      <c r="A31" s="210"/>
      <c r="B31" s="180"/>
      <c r="C31" s="175"/>
      <c r="D31" s="175"/>
      <c r="E31" s="225"/>
      <c r="F31" s="224"/>
      <c r="G31" s="178"/>
      <c r="I31" s="200">
        <v>31</v>
      </c>
    </row>
    <row r="32" spans="1:18" ht="20.25" customHeight="1">
      <c r="A32" s="210"/>
      <c r="B32" s="180"/>
      <c r="C32" s="175"/>
      <c r="D32" s="175"/>
      <c r="E32" s="225"/>
      <c r="F32" s="224"/>
      <c r="G32" s="178"/>
      <c r="I32" s="200">
        <v>32</v>
      </c>
      <c r="J32" s="212"/>
      <c r="K32" s="213"/>
      <c r="L32" s="214"/>
      <c r="M32" s="215"/>
      <c r="N32" s="216"/>
      <c r="O32" s="217"/>
      <c r="P32" s="218"/>
      <c r="Q32" s="219"/>
      <c r="R32" s="220"/>
    </row>
    <row r="33" spans="1:18" ht="20.25" customHeight="1">
      <c r="A33" s="210"/>
      <c r="B33" s="180"/>
      <c r="C33" s="175"/>
      <c r="D33" s="175"/>
      <c r="E33" s="225"/>
      <c r="F33" s="224"/>
      <c r="G33" s="178"/>
      <c r="I33" s="200">
        <v>33</v>
      </c>
      <c r="J33" s="212"/>
      <c r="K33" s="213"/>
      <c r="L33" s="214"/>
      <c r="M33" s="215"/>
      <c r="N33" s="216"/>
      <c r="O33" s="217"/>
      <c r="P33" s="218"/>
      <c r="Q33" s="219"/>
      <c r="R33" s="220"/>
    </row>
    <row r="34" spans="1:18" ht="20.25" customHeight="1">
      <c r="A34" s="210"/>
      <c r="B34" s="180"/>
      <c r="C34" s="175"/>
      <c r="D34" s="175"/>
      <c r="E34" s="225"/>
      <c r="F34" s="224"/>
      <c r="G34" s="178"/>
      <c r="I34" s="200">
        <v>34</v>
      </c>
      <c r="J34" s="212"/>
      <c r="K34" s="213"/>
      <c r="L34" s="214"/>
      <c r="M34" s="215"/>
      <c r="N34" s="216"/>
      <c r="O34" s="217"/>
      <c r="P34" s="218"/>
      <c r="Q34" s="219"/>
      <c r="R34" s="220"/>
    </row>
    <row r="35" spans="1:18" ht="20.25" customHeight="1">
      <c r="A35" s="210"/>
      <c r="B35" s="180"/>
      <c r="C35" s="175"/>
      <c r="D35" s="175"/>
      <c r="E35" s="225"/>
      <c r="F35" s="224"/>
      <c r="G35" s="178"/>
      <c r="I35" s="200">
        <v>35</v>
      </c>
      <c r="J35" s="212"/>
      <c r="K35" s="213"/>
      <c r="L35" s="214"/>
      <c r="M35" s="215"/>
      <c r="N35" s="216"/>
      <c r="O35" s="217"/>
      <c r="P35" s="218"/>
      <c r="Q35" s="219"/>
      <c r="R35" s="220"/>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M29"/>
  <sheetViews>
    <sheetView workbookViewId="0">
      <selection activeCell="BD29" sqref="BD29"/>
    </sheetView>
  </sheetViews>
  <sheetFormatPr defaultRowHeight="21" customHeight="1"/>
  <cols>
    <col min="1" max="13" width="6.875" customWidth="1"/>
  </cols>
  <sheetData>
    <row r="1" spans="1:13" ht="21" customHeight="1">
      <c r="A1" s="751" t="s">
        <v>34389</v>
      </c>
      <c r="B1" s="724" t="s">
        <v>34390</v>
      </c>
      <c r="C1" s="724" t="s">
        <v>34391</v>
      </c>
      <c r="D1" s="724" t="s">
        <v>34392</v>
      </c>
      <c r="E1" s="724" t="s">
        <v>34393</v>
      </c>
      <c r="F1" s="724" t="s">
        <v>30849</v>
      </c>
      <c r="G1" s="724" t="s">
        <v>34394</v>
      </c>
      <c r="H1" s="724" t="s">
        <v>34395</v>
      </c>
      <c r="I1" s="724" t="s">
        <v>34396</v>
      </c>
      <c r="J1" s="724" t="s">
        <v>31534</v>
      </c>
      <c r="K1" s="724" t="s">
        <v>34397</v>
      </c>
      <c r="L1" s="724" t="s">
        <v>34398</v>
      </c>
      <c r="M1" s="748" t="s">
        <v>34399</v>
      </c>
    </row>
    <row r="2" spans="1:13" ht="21" customHeight="1">
      <c r="A2" s="752" t="s">
        <v>34400</v>
      </c>
      <c r="B2" s="725" t="s">
        <v>34401</v>
      </c>
      <c r="C2" s="725" t="s">
        <v>30850</v>
      </c>
      <c r="D2" s="725" t="s">
        <v>34402</v>
      </c>
      <c r="E2" s="725" t="s">
        <v>31535</v>
      </c>
      <c r="F2" s="725" t="s">
        <v>34403</v>
      </c>
      <c r="G2" s="725" t="s">
        <v>34404</v>
      </c>
      <c r="H2" s="725" t="s">
        <v>34405</v>
      </c>
      <c r="I2" s="725" t="s">
        <v>34406</v>
      </c>
      <c r="J2" s="725" t="s">
        <v>31536</v>
      </c>
      <c r="K2" s="725" t="s">
        <v>34407</v>
      </c>
      <c r="L2" s="725" t="s">
        <v>34408</v>
      </c>
      <c r="M2" s="749" t="s">
        <v>31537</v>
      </c>
    </row>
    <row r="3" spans="1:13" ht="21" customHeight="1" thickBot="1">
      <c r="A3" s="753" t="s">
        <v>34409</v>
      </c>
      <c r="B3" s="726" t="s">
        <v>31538</v>
      </c>
      <c r="C3" s="726" t="s">
        <v>34410</v>
      </c>
      <c r="D3" s="726" t="s">
        <v>34411</v>
      </c>
      <c r="E3" s="726" t="s">
        <v>34412</v>
      </c>
      <c r="F3" s="726" t="s">
        <v>31539</v>
      </c>
      <c r="G3" s="726" t="s">
        <v>30851</v>
      </c>
      <c r="H3" s="726" t="s">
        <v>34413</v>
      </c>
      <c r="I3" s="726" t="s">
        <v>34414</v>
      </c>
      <c r="J3" s="726" t="s">
        <v>34415</v>
      </c>
      <c r="K3" s="726" t="s">
        <v>34416</v>
      </c>
      <c r="L3" s="726" t="s">
        <v>34417</v>
      </c>
      <c r="M3" s="750" t="s">
        <v>30306</v>
      </c>
    </row>
    <row r="4" spans="1:13" ht="21" customHeight="1">
      <c r="A4" s="751" t="s">
        <v>34418</v>
      </c>
      <c r="B4" s="724" t="s">
        <v>31540</v>
      </c>
      <c r="C4" s="724" t="s">
        <v>31541</v>
      </c>
      <c r="D4" s="724" t="s">
        <v>30852</v>
      </c>
      <c r="E4" s="724" t="s">
        <v>34419</v>
      </c>
      <c r="F4" s="724" t="s">
        <v>31542</v>
      </c>
      <c r="G4" s="724" t="s">
        <v>34420</v>
      </c>
      <c r="H4" s="724" t="s">
        <v>34421</v>
      </c>
      <c r="I4" s="724" t="s">
        <v>34422</v>
      </c>
      <c r="J4" s="724" t="s">
        <v>34423</v>
      </c>
      <c r="K4" s="724" t="s">
        <v>34424</v>
      </c>
      <c r="L4" s="724" t="s">
        <v>34425</v>
      </c>
      <c r="M4" s="748" t="s">
        <v>34426</v>
      </c>
    </row>
    <row r="5" spans="1:13" ht="21" customHeight="1">
      <c r="A5" s="754" t="s">
        <v>30853</v>
      </c>
      <c r="B5" s="725" t="s">
        <v>31543</v>
      </c>
      <c r="C5" s="725">
        <v>30</v>
      </c>
      <c r="D5" s="725">
        <v>40</v>
      </c>
      <c r="E5" s="725">
        <v>50</v>
      </c>
      <c r="F5" s="725">
        <v>60</v>
      </c>
      <c r="G5" s="725">
        <v>70</v>
      </c>
      <c r="H5" s="725">
        <v>80</v>
      </c>
      <c r="I5" s="725">
        <v>90</v>
      </c>
      <c r="J5" s="725">
        <v>22</v>
      </c>
      <c r="K5" s="725">
        <v>33</v>
      </c>
      <c r="L5" s="725">
        <v>44</v>
      </c>
      <c r="M5" s="749">
        <v>55</v>
      </c>
    </row>
    <row r="6" spans="1:13" ht="21" customHeight="1" thickBot="1">
      <c r="A6" s="755" t="s">
        <v>34427</v>
      </c>
      <c r="B6" s="726" t="s">
        <v>30854</v>
      </c>
      <c r="C6" s="726" t="s">
        <v>34428</v>
      </c>
      <c r="D6" s="726" t="s">
        <v>34429</v>
      </c>
      <c r="E6" s="726" t="s">
        <v>31544</v>
      </c>
      <c r="F6" s="726" t="s">
        <v>34430</v>
      </c>
      <c r="G6" s="726" t="s">
        <v>34431</v>
      </c>
      <c r="H6" s="726" t="s">
        <v>34432</v>
      </c>
      <c r="I6" s="726" t="s">
        <v>34433</v>
      </c>
      <c r="J6" s="726" t="s">
        <v>34434</v>
      </c>
      <c r="K6" s="726" t="s">
        <v>31545</v>
      </c>
      <c r="L6" s="726" t="s">
        <v>34435</v>
      </c>
      <c r="M6" s="750" t="s">
        <v>34436</v>
      </c>
    </row>
    <row r="7" spans="1:13" ht="21" customHeight="1">
      <c r="A7" s="751" t="s">
        <v>34437</v>
      </c>
      <c r="B7" s="724" t="s">
        <v>30855</v>
      </c>
      <c r="C7" s="724" t="s">
        <v>34438</v>
      </c>
      <c r="D7" s="724" t="s">
        <v>34439</v>
      </c>
      <c r="E7" s="724" t="s">
        <v>34440</v>
      </c>
      <c r="F7" s="724" t="s">
        <v>34441</v>
      </c>
      <c r="G7" s="724" t="s">
        <v>34442</v>
      </c>
      <c r="H7" s="724" t="s">
        <v>34443</v>
      </c>
      <c r="I7" s="724" t="s">
        <v>31546</v>
      </c>
      <c r="J7" s="724" t="s">
        <v>34444</v>
      </c>
      <c r="K7" s="724" t="s">
        <v>34445</v>
      </c>
      <c r="L7" s="724" t="s">
        <v>34446</v>
      </c>
      <c r="M7" s="748" t="s">
        <v>34447</v>
      </c>
    </row>
    <row r="8" spans="1:13" ht="21" customHeight="1">
      <c r="A8" s="754">
        <v>66</v>
      </c>
      <c r="B8" s="725">
        <v>77</v>
      </c>
      <c r="C8" s="725">
        <v>88</v>
      </c>
      <c r="D8" s="725">
        <v>99</v>
      </c>
      <c r="E8" s="725">
        <v>15</v>
      </c>
      <c r="F8" s="725">
        <v>25</v>
      </c>
      <c r="G8" s="725">
        <v>35</v>
      </c>
      <c r="H8" s="725">
        <v>45</v>
      </c>
      <c r="I8" s="725">
        <v>65</v>
      </c>
      <c r="J8" s="725">
        <v>75</v>
      </c>
      <c r="K8" s="725">
        <v>85</v>
      </c>
      <c r="L8" s="725">
        <v>95</v>
      </c>
      <c r="M8" s="749">
        <v>5</v>
      </c>
    </row>
    <row r="9" spans="1:13" ht="21" customHeight="1" thickBot="1">
      <c r="A9" s="755" t="s">
        <v>34448</v>
      </c>
      <c r="B9" s="726" t="s">
        <v>34449</v>
      </c>
      <c r="C9" s="726" t="s">
        <v>34450</v>
      </c>
      <c r="D9" s="726" t="s">
        <v>34451</v>
      </c>
      <c r="E9" s="726" t="s">
        <v>30856</v>
      </c>
      <c r="F9" s="726" t="s">
        <v>34452</v>
      </c>
      <c r="G9" s="726" t="s">
        <v>34453</v>
      </c>
      <c r="H9" s="726" t="s">
        <v>34454</v>
      </c>
      <c r="I9" s="726" t="s">
        <v>30857</v>
      </c>
      <c r="J9" s="726" t="s">
        <v>31547</v>
      </c>
      <c r="K9" s="726" t="s">
        <v>30858</v>
      </c>
      <c r="L9" s="726" t="s">
        <v>34455</v>
      </c>
      <c r="M9" s="750" t="s">
        <v>30859</v>
      </c>
    </row>
    <row r="10" spans="1:13" ht="21" customHeight="1">
      <c r="A10" s="751" t="s">
        <v>34456</v>
      </c>
      <c r="B10" s="724" t="s">
        <v>34457</v>
      </c>
      <c r="C10" s="724" t="s">
        <v>34458</v>
      </c>
      <c r="D10" s="724" t="s">
        <v>30860</v>
      </c>
      <c r="E10" s="724" t="s">
        <v>34459</v>
      </c>
      <c r="F10" s="724" t="s">
        <v>34460</v>
      </c>
      <c r="G10" s="724" t="s">
        <v>34461</v>
      </c>
      <c r="H10" s="724" t="s">
        <v>30861</v>
      </c>
      <c r="I10" s="724" t="s">
        <v>34462</v>
      </c>
      <c r="J10" s="724" t="s">
        <v>34463</v>
      </c>
      <c r="K10" s="724" t="s">
        <v>34464</v>
      </c>
      <c r="L10" s="724" t="s">
        <v>31548</v>
      </c>
      <c r="M10" s="748" t="s">
        <v>34465</v>
      </c>
    </row>
    <row r="11" spans="1:13" ht="21" customHeight="1">
      <c r="A11" s="754">
        <v>6</v>
      </c>
      <c r="B11" s="725">
        <v>7</v>
      </c>
      <c r="C11" s="725">
        <v>8</v>
      </c>
      <c r="D11" s="725">
        <v>9</v>
      </c>
      <c r="E11" s="725" t="s">
        <v>31549</v>
      </c>
      <c r="F11" s="725" t="s">
        <v>34466</v>
      </c>
      <c r="G11" s="725" t="s">
        <v>34467</v>
      </c>
      <c r="H11" s="725" t="s">
        <v>34468</v>
      </c>
      <c r="I11" s="725" t="s">
        <v>34469</v>
      </c>
      <c r="J11" s="725">
        <v>37</v>
      </c>
      <c r="K11" s="725">
        <v>47</v>
      </c>
      <c r="L11" s="725">
        <v>57</v>
      </c>
      <c r="M11" s="749">
        <v>67</v>
      </c>
    </row>
    <row r="12" spans="1:13" ht="21" customHeight="1" thickBot="1">
      <c r="A12" s="755" t="s">
        <v>34470</v>
      </c>
      <c r="B12" s="726" t="s">
        <v>31550</v>
      </c>
      <c r="C12" s="726" t="s">
        <v>34471</v>
      </c>
      <c r="D12" s="726" t="s">
        <v>30862</v>
      </c>
      <c r="E12" s="726" t="s">
        <v>31551</v>
      </c>
      <c r="F12" s="726" t="s">
        <v>30083</v>
      </c>
      <c r="G12" s="726" t="s">
        <v>34472</v>
      </c>
      <c r="H12" s="726" t="s">
        <v>34473</v>
      </c>
      <c r="I12" s="726" t="s">
        <v>30863</v>
      </c>
      <c r="J12" s="726" t="s">
        <v>34474</v>
      </c>
      <c r="K12" s="726" t="s">
        <v>34475</v>
      </c>
      <c r="L12" s="726" t="s">
        <v>34476</v>
      </c>
      <c r="M12" s="750" t="s">
        <v>30864</v>
      </c>
    </row>
    <row r="13" spans="1:13" ht="21" customHeight="1">
      <c r="A13" s="751" t="s">
        <v>34477</v>
      </c>
      <c r="B13" s="724" t="s">
        <v>34478</v>
      </c>
      <c r="C13" s="724" t="s">
        <v>34479</v>
      </c>
      <c r="D13" s="724" t="s">
        <v>34480</v>
      </c>
      <c r="E13" s="724" t="s">
        <v>34481</v>
      </c>
      <c r="F13" s="724" t="s">
        <v>31340</v>
      </c>
      <c r="G13" s="724" t="s">
        <v>30865</v>
      </c>
      <c r="H13" s="724" t="s">
        <v>31552</v>
      </c>
      <c r="I13" s="724" t="s">
        <v>34482</v>
      </c>
      <c r="J13" s="724" t="s">
        <v>34483</v>
      </c>
      <c r="K13" s="724" t="s">
        <v>30866</v>
      </c>
      <c r="L13" s="724" t="s">
        <v>34484</v>
      </c>
      <c r="M13" s="748" t="s">
        <v>34485</v>
      </c>
    </row>
    <row r="14" spans="1:13" ht="21" customHeight="1">
      <c r="A14" s="754" t="s">
        <v>31553</v>
      </c>
      <c r="B14" s="725" t="s">
        <v>34486</v>
      </c>
      <c r="C14" s="725" t="s">
        <v>34487</v>
      </c>
      <c r="D14" s="725" t="s">
        <v>30867</v>
      </c>
      <c r="E14" s="725" t="s">
        <v>34488</v>
      </c>
      <c r="F14" s="725" t="s">
        <v>34489</v>
      </c>
      <c r="G14" s="725" t="s">
        <v>34490</v>
      </c>
      <c r="H14" s="725" t="s">
        <v>30868</v>
      </c>
      <c r="I14" s="725" t="s">
        <v>34491</v>
      </c>
      <c r="J14" s="725" t="s">
        <v>34492</v>
      </c>
      <c r="K14" s="725" t="s">
        <v>34493</v>
      </c>
      <c r="L14" s="725" t="s">
        <v>30869</v>
      </c>
      <c r="M14" s="749" t="s">
        <v>34494</v>
      </c>
    </row>
    <row r="15" spans="1:13" ht="21" customHeight="1" thickBot="1">
      <c r="A15" s="755" t="s">
        <v>34495</v>
      </c>
      <c r="B15" s="727" t="s">
        <v>31554</v>
      </c>
      <c r="C15" s="726">
        <v>18</v>
      </c>
      <c r="D15" s="726">
        <v>48</v>
      </c>
      <c r="E15" s="726">
        <v>38</v>
      </c>
      <c r="F15" s="726">
        <v>28</v>
      </c>
      <c r="G15" s="726">
        <v>58</v>
      </c>
      <c r="H15" s="726">
        <v>68</v>
      </c>
      <c r="I15" s="726">
        <v>78</v>
      </c>
      <c r="J15" s="726" t="s">
        <v>31555</v>
      </c>
      <c r="K15" s="726" t="s">
        <v>34496</v>
      </c>
      <c r="L15" s="726" t="s">
        <v>34497</v>
      </c>
      <c r="M15" s="750" t="s">
        <v>31556</v>
      </c>
    </row>
    <row r="16" spans="1:13" ht="21" customHeight="1">
      <c r="A16" s="751" t="s">
        <v>34498</v>
      </c>
      <c r="B16" s="728" t="s">
        <v>31557</v>
      </c>
      <c r="C16" s="724" t="s">
        <v>34499</v>
      </c>
      <c r="D16" s="724" t="s">
        <v>30870</v>
      </c>
      <c r="E16" s="724" t="s">
        <v>34500</v>
      </c>
      <c r="F16" s="724" t="s">
        <v>30395</v>
      </c>
      <c r="G16" s="724" t="s">
        <v>34501</v>
      </c>
      <c r="H16" s="724" t="s">
        <v>31558</v>
      </c>
      <c r="I16" s="724" t="s">
        <v>30871</v>
      </c>
      <c r="J16" s="724" t="s">
        <v>34502</v>
      </c>
      <c r="K16" s="724" t="s">
        <v>34503</v>
      </c>
      <c r="L16" s="724" t="s">
        <v>34504</v>
      </c>
      <c r="M16" s="748" t="s">
        <v>30872</v>
      </c>
    </row>
    <row r="17" spans="1:13" ht="21" customHeight="1">
      <c r="A17" s="754" t="s">
        <v>34505</v>
      </c>
      <c r="B17" s="725" t="s">
        <v>34506</v>
      </c>
      <c r="C17" s="725" t="s">
        <v>30821</v>
      </c>
      <c r="D17" s="725" t="s">
        <v>34507</v>
      </c>
      <c r="E17" s="725" t="s">
        <v>32877</v>
      </c>
      <c r="F17" s="725" t="s">
        <v>34508</v>
      </c>
      <c r="G17" s="725" t="s">
        <v>34509</v>
      </c>
      <c r="H17" s="725" t="s">
        <v>34510</v>
      </c>
      <c r="I17" s="725" t="s">
        <v>31559</v>
      </c>
      <c r="J17" s="725" t="s">
        <v>34511</v>
      </c>
      <c r="K17" s="725" t="s">
        <v>34512</v>
      </c>
      <c r="L17" s="725" t="s">
        <v>34513</v>
      </c>
      <c r="M17" s="749" t="s">
        <v>34451</v>
      </c>
    </row>
    <row r="18" spans="1:13" ht="21" customHeight="1" thickBot="1">
      <c r="A18" s="755" t="s">
        <v>34514</v>
      </c>
      <c r="B18" s="726" t="s">
        <v>31560</v>
      </c>
      <c r="C18" s="726" t="s">
        <v>34515</v>
      </c>
      <c r="D18" s="726" t="s">
        <v>34516</v>
      </c>
      <c r="E18" s="726" t="s">
        <v>34517</v>
      </c>
      <c r="F18" s="726">
        <v>113</v>
      </c>
      <c r="G18" s="726">
        <v>119</v>
      </c>
      <c r="H18" s="726">
        <v>121</v>
      </c>
      <c r="I18" s="726">
        <v>130</v>
      </c>
      <c r="J18" s="726">
        <v>140</v>
      </c>
      <c r="K18" s="726">
        <v>150</v>
      </c>
      <c r="L18" s="726">
        <v>160</v>
      </c>
      <c r="M18" s="750">
        <v>170</v>
      </c>
    </row>
    <row r="19" spans="1:13" ht="21" customHeight="1">
      <c r="A19" s="751" t="s">
        <v>34518</v>
      </c>
      <c r="B19" s="724" t="s">
        <v>34519</v>
      </c>
      <c r="C19" s="724" t="s">
        <v>34520</v>
      </c>
      <c r="D19" s="724" t="s">
        <v>34521</v>
      </c>
      <c r="E19" s="724" t="s">
        <v>34522</v>
      </c>
      <c r="F19" s="724" t="s">
        <v>34523</v>
      </c>
      <c r="G19" s="724" t="s">
        <v>30873</v>
      </c>
      <c r="H19" s="724" t="s">
        <v>34524</v>
      </c>
      <c r="I19" s="724" t="s">
        <v>30874</v>
      </c>
      <c r="J19" s="724" t="s">
        <v>34525</v>
      </c>
      <c r="K19" s="724" t="s">
        <v>34526</v>
      </c>
      <c r="L19" s="724" t="s">
        <v>34527</v>
      </c>
      <c r="M19" s="748" t="s">
        <v>31561</v>
      </c>
    </row>
    <row r="20" spans="1:13" ht="21" customHeight="1">
      <c r="A20" s="754" t="s">
        <v>34528</v>
      </c>
      <c r="B20" s="725" t="s">
        <v>34529</v>
      </c>
      <c r="C20" s="725" t="s">
        <v>34530</v>
      </c>
      <c r="D20" s="725" t="s">
        <v>31562</v>
      </c>
      <c r="E20" s="725" t="s">
        <v>34531</v>
      </c>
      <c r="F20" s="725" t="s">
        <v>30791</v>
      </c>
      <c r="G20" s="725" t="s">
        <v>34532</v>
      </c>
      <c r="H20" s="725" t="s">
        <v>31563</v>
      </c>
      <c r="I20" s="725" t="s">
        <v>31564</v>
      </c>
      <c r="J20" s="725" t="s">
        <v>30875</v>
      </c>
      <c r="K20" s="725" t="s">
        <v>34533</v>
      </c>
      <c r="L20" s="725" t="s">
        <v>30876</v>
      </c>
      <c r="M20" s="749" t="s">
        <v>34534</v>
      </c>
    </row>
    <row r="21" spans="1:13" ht="21" customHeight="1" thickBot="1">
      <c r="A21" s="755">
        <v>180</v>
      </c>
      <c r="B21" s="726">
        <v>190</v>
      </c>
      <c r="C21" s="726">
        <v>19</v>
      </c>
      <c r="D21" s="726">
        <v>29</v>
      </c>
      <c r="E21" s="726">
        <v>39</v>
      </c>
      <c r="F21" s="726">
        <v>49</v>
      </c>
      <c r="G21" s="726">
        <v>59</v>
      </c>
      <c r="H21" s="726">
        <v>69</v>
      </c>
      <c r="I21" s="726">
        <v>79</v>
      </c>
      <c r="J21" s="726">
        <v>89</v>
      </c>
      <c r="K21" s="726">
        <v>12</v>
      </c>
      <c r="L21" s="726">
        <v>42</v>
      </c>
      <c r="M21" s="750">
        <v>52</v>
      </c>
    </row>
    <row r="22" spans="1:13" ht="21" customHeight="1">
      <c r="A22" s="751" t="s">
        <v>34535</v>
      </c>
      <c r="B22" s="724" t="s">
        <v>34536</v>
      </c>
      <c r="C22" s="724" t="s">
        <v>34537</v>
      </c>
      <c r="D22" s="724" t="s">
        <v>34538</v>
      </c>
      <c r="E22" s="724" t="s">
        <v>34539</v>
      </c>
      <c r="F22" s="724" t="s">
        <v>34540</v>
      </c>
      <c r="G22" s="724" t="s">
        <v>31565</v>
      </c>
      <c r="H22" s="724" t="s">
        <v>34541</v>
      </c>
      <c r="I22" s="724" t="s">
        <v>30877</v>
      </c>
      <c r="J22" s="724" t="s">
        <v>31566</v>
      </c>
      <c r="K22" s="724" t="s">
        <v>34542</v>
      </c>
      <c r="L22" s="724" t="s">
        <v>34543</v>
      </c>
      <c r="M22" s="748" t="s">
        <v>34544</v>
      </c>
    </row>
    <row r="23" spans="1:13" ht="21" customHeight="1" thickBot="1">
      <c r="A23" s="754" t="s">
        <v>34545</v>
      </c>
      <c r="B23" s="725" t="s">
        <v>30856</v>
      </c>
      <c r="C23" s="725" t="s">
        <v>34546</v>
      </c>
      <c r="D23" s="725" t="s">
        <v>34547</v>
      </c>
      <c r="E23" s="725" t="s">
        <v>34548</v>
      </c>
      <c r="F23" s="725" t="s">
        <v>34549</v>
      </c>
      <c r="G23" s="725" t="s">
        <v>31567</v>
      </c>
      <c r="H23" s="725" t="s">
        <v>34550</v>
      </c>
      <c r="I23" s="725" t="s">
        <v>31568</v>
      </c>
      <c r="J23" s="725" t="s">
        <v>34551</v>
      </c>
      <c r="K23" s="725" t="s">
        <v>30878</v>
      </c>
      <c r="L23" s="725" t="s">
        <v>31569</v>
      </c>
      <c r="M23" s="749" t="s">
        <v>34552</v>
      </c>
    </row>
    <row r="24" spans="1:13" ht="21" customHeight="1" thickBot="1">
      <c r="A24" s="172">
        <v>62</v>
      </c>
      <c r="B24" s="726">
        <v>72</v>
      </c>
      <c r="C24" s="726">
        <v>82</v>
      </c>
      <c r="D24" s="726">
        <v>92</v>
      </c>
      <c r="E24" s="726">
        <v>17</v>
      </c>
      <c r="F24" s="726">
        <v>27</v>
      </c>
      <c r="G24" s="726">
        <v>81</v>
      </c>
      <c r="H24" s="726">
        <v>91</v>
      </c>
      <c r="I24" s="726">
        <v>36</v>
      </c>
      <c r="J24" s="726">
        <v>46</v>
      </c>
      <c r="K24" s="726">
        <v>56</v>
      </c>
      <c r="L24" s="726">
        <v>83</v>
      </c>
      <c r="M24" s="750">
        <v>14</v>
      </c>
    </row>
    <row r="25" spans="1:13" ht="21" customHeight="1">
      <c r="A25" s="173"/>
    </row>
    <row r="26" spans="1:13" ht="21" customHeight="1" thickBot="1">
      <c r="A26" s="174"/>
    </row>
    <row r="27" spans="1:13" ht="21" customHeight="1">
      <c r="A27" s="172"/>
    </row>
    <row r="28" spans="1:13" ht="21" customHeight="1">
      <c r="A28" s="173"/>
    </row>
    <row r="29" spans="1:13" ht="21" customHeight="1" thickBot="1">
      <c r="A29" s="174"/>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CD217"/>
  <sheetViews>
    <sheetView topLeftCell="A178" workbookViewId="0">
      <selection activeCell="K212" sqref="K212"/>
    </sheetView>
  </sheetViews>
  <sheetFormatPr defaultRowHeight="15" customHeight="1"/>
  <cols>
    <col min="1" max="2" width="5.875" customWidth="1"/>
    <col min="3" max="3" width="8.875" customWidth="1"/>
    <col min="4" max="5" width="5.875" customWidth="1"/>
    <col min="6" max="6" width="9" customWidth="1"/>
    <col min="7" max="7" width="1.25" customWidth="1"/>
    <col min="8" max="8" width="4.25" customWidth="1"/>
    <col min="9" max="9" width="7.5" customWidth="1"/>
    <col min="10" max="10" width="6.375" customWidth="1"/>
    <col min="11" max="11" width="15.5" customWidth="1"/>
    <col min="12" max="12" width="8" customWidth="1"/>
    <col min="13" max="13" width="9.5" customWidth="1"/>
    <col min="14" max="14" width="7.75" customWidth="1"/>
    <col min="15" max="15" width="9.5" customWidth="1"/>
    <col min="16" max="16" width="8.5" customWidth="1"/>
    <col min="17" max="17" width="9.375" customWidth="1"/>
    <col min="18" max="18" width="1.25" customWidth="1"/>
    <col min="19" max="19" width="1.625" customWidth="1"/>
    <col min="20" max="20" width="16.75" customWidth="1"/>
    <col min="21" max="21" width="11.625" customWidth="1"/>
    <col min="22" max="24" width="9" customWidth="1"/>
    <col min="83" max="220" width="9" style="277"/>
    <col min="221" max="261" width="15.625" style="277" customWidth="1"/>
    <col min="262" max="476" width="9" style="277"/>
    <col min="477" max="517" width="15.625" style="277" customWidth="1"/>
    <col min="518" max="732" width="9" style="277"/>
    <col min="733" max="773" width="15.625" style="277" customWidth="1"/>
    <col min="774" max="988" width="9" style="277"/>
    <col min="989" max="1029" width="15.625" style="277" customWidth="1"/>
    <col min="1030" max="1244" width="9" style="277"/>
    <col min="1245" max="1285" width="15.625" style="277" customWidth="1"/>
    <col min="1286" max="1500" width="9" style="277"/>
    <col min="1501" max="1541" width="15.625" style="277" customWidth="1"/>
    <col min="1542" max="1756" width="9" style="277"/>
    <col min="1757" max="1797" width="15.625" style="277" customWidth="1"/>
    <col min="1798" max="2012" width="9" style="277"/>
    <col min="2013" max="2053" width="15.625" style="277" customWidth="1"/>
    <col min="2054" max="2268" width="9" style="277"/>
    <col min="2269" max="2309" width="15.625" style="277" customWidth="1"/>
    <col min="2310" max="2524" width="9" style="277"/>
    <col min="2525" max="2565" width="15.625" style="277" customWidth="1"/>
    <col min="2566" max="2780" width="9" style="277"/>
    <col min="2781" max="2821" width="15.625" style="277" customWidth="1"/>
    <col min="2822" max="3036" width="9" style="277"/>
    <col min="3037" max="3077" width="15.625" style="277" customWidth="1"/>
    <col min="3078" max="3292" width="9" style="277"/>
    <col min="3293" max="3333" width="15.625" style="277" customWidth="1"/>
    <col min="3334" max="3548" width="9" style="277"/>
    <col min="3549" max="3589" width="15.625" style="277" customWidth="1"/>
    <col min="3590" max="3804" width="9" style="277"/>
    <col min="3805" max="3845" width="15.625" style="277" customWidth="1"/>
    <col min="3846" max="4060" width="9" style="277"/>
    <col min="4061" max="4101" width="15.625" style="277" customWidth="1"/>
    <col min="4102" max="4316" width="9" style="277"/>
    <col min="4317" max="4357" width="15.625" style="277" customWidth="1"/>
    <col min="4358" max="4572" width="9" style="277"/>
    <col min="4573" max="4613" width="15.625" style="277" customWidth="1"/>
    <col min="4614" max="4828" width="9" style="277"/>
    <col min="4829" max="4869" width="15.625" style="277" customWidth="1"/>
    <col min="4870" max="5084" width="9" style="277"/>
    <col min="5085" max="5125" width="15.625" style="277" customWidth="1"/>
    <col min="5126" max="5340" width="9" style="277"/>
    <col min="5341" max="5381" width="15.625" style="277" customWidth="1"/>
    <col min="5382" max="5596" width="9" style="277"/>
    <col min="5597" max="5637" width="15.625" style="277" customWidth="1"/>
    <col min="5638" max="5852" width="9" style="277"/>
    <col min="5853" max="5893" width="15.625" style="277" customWidth="1"/>
    <col min="5894" max="6108" width="9" style="277"/>
    <col min="6109" max="6149" width="15.625" style="277" customWidth="1"/>
    <col min="6150" max="6364" width="9" style="277"/>
    <col min="6365" max="6405" width="15.625" style="277" customWidth="1"/>
    <col min="6406" max="6620" width="9" style="277"/>
    <col min="6621" max="6661" width="15.625" style="277" customWidth="1"/>
    <col min="6662" max="6876" width="9" style="277"/>
    <col min="6877" max="6917" width="15.625" style="277" customWidth="1"/>
    <col min="6918" max="7132" width="9" style="277"/>
    <col min="7133" max="7173" width="15.625" style="277" customWidth="1"/>
    <col min="7174" max="7388" width="9" style="277"/>
    <col min="7389" max="7429" width="15.625" style="277" customWidth="1"/>
    <col min="7430" max="7644" width="9" style="277"/>
    <col min="7645" max="7685" width="15.625" style="277" customWidth="1"/>
    <col min="7686" max="7900" width="9" style="277"/>
    <col min="7901" max="7941" width="15.625" style="277" customWidth="1"/>
    <col min="7942" max="8156" width="9" style="277"/>
    <col min="8157" max="8197" width="15.625" style="277" customWidth="1"/>
    <col min="8198" max="8412" width="9" style="277"/>
    <col min="8413" max="8453" width="15.625" style="277" customWidth="1"/>
    <col min="8454" max="8668" width="9" style="277"/>
    <col min="8669" max="8709" width="15.625" style="277" customWidth="1"/>
    <col min="8710" max="8924" width="9" style="277"/>
    <col min="8925" max="8965" width="15.625" style="277" customWidth="1"/>
    <col min="8966" max="9180" width="9" style="277"/>
    <col min="9181" max="9221" width="15.625" style="277" customWidth="1"/>
    <col min="9222" max="9436" width="9" style="277"/>
    <col min="9437" max="9477" width="15.625" style="277" customWidth="1"/>
    <col min="9478" max="9692" width="9" style="277"/>
    <col min="9693" max="9733" width="15.625" style="277" customWidth="1"/>
    <col min="9734" max="9948" width="9" style="277"/>
    <col min="9949" max="9989" width="15.625" style="277" customWidth="1"/>
    <col min="9990" max="10204" width="9" style="277"/>
    <col min="10205" max="10245" width="15.625" style="277" customWidth="1"/>
    <col min="10246" max="10460" width="9" style="277"/>
    <col min="10461" max="10501" width="15.625" style="277" customWidth="1"/>
    <col min="10502" max="10716" width="9" style="277"/>
    <col min="10717" max="10757" width="15.625" style="277" customWidth="1"/>
    <col min="10758" max="10972" width="9" style="277"/>
    <col min="10973" max="11013" width="15.625" style="277" customWidth="1"/>
    <col min="11014" max="11228" width="9" style="277"/>
    <col min="11229" max="11269" width="15.625" style="277" customWidth="1"/>
    <col min="11270" max="11484" width="9" style="277"/>
    <col min="11485" max="11525" width="15.625" style="277" customWidth="1"/>
    <col min="11526" max="11740" width="9" style="277"/>
    <col min="11741" max="11781" width="15.625" style="277" customWidth="1"/>
    <col min="11782" max="11996" width="9" style="277"/>
    <col min="11997" max="12037" width="15.625" style="277" customWidth="1"/>
    <col min="12038" max="12252" width="9" style="277"/>
    <col min="12253" max="12293" width="15.625" style="277" customWidth="1"/>
    <col min="12294" max="12508" width="9" style="277"/>
    <col min="12509" max="12549" width="15.625" style="277" customWidth="1"/>
    <col min="12550" max="12764" width="9" style="277"/>
    <col min="12765" max="12805" width="15.625" style="277" customWidth="1"/>
    <col min="12806" max="13020" width="9" style="277"/>
    <col min="13021" max="13061" width="15.625" style="277" customWidth="1"/>
    <col min="13062" max="13276" width="9" style="277"/>
    <col min="13277" max="13317" width="15.625" style="277" customWidth="1"/>
    <col min="13318" max="13532" width="9" style="277"/>
    <col min="13533" max="13573" width="15.625" style="277" customWidth="1"/>
    <col min="13574" max="13788" width="9" style="277"/>
    <col min="13789" max="13829" width="15.625" style="277" customWidth="1"/>
    <col min="13830" max="14044" width="9" style="277"/>
    <col min="14045" max="14085" width="15.625" style="277" customWidth="1"/>
    <col min="14086" max="14300" width="9" style="277"/>
    <col min="14301" max="14341" width="15.625" style="277" customWidth="1"/>
    <col min="14342" max="14556" width="9" style="277"/>
    <col min="14557" max="14597" width="15.625" style="277" customWidth="1"/>
    <col min="14598" max="14812" width="9" style="277"/>
    <col min="14813" max="14853" width="15.625" style="277" customWidth="1"/>
    <col min="14854" max="15068" width="9" style="277"/>
    <col min="15069" max="15109" width="15.625" style="277" customWidth="1"/>
    <col min="15110" max="15324" width="9" style="277"/>
    <col min="15325" max="15365" width="15.625" style="277" customWidth="1"/>
    <col min="15366" max="15580" width="9" style="277"/>
    <col min="15581" max="15621" width="15.625" style="277" customWidth="1"/>
    <col min="15622" max="15836" width="9" style="277"/>
    <col min="15837" max="15877" width="15.625" style="277" customWidth="1"/>
    <col min="15878" max="16092" width="9" style="277"/>
    <col min="16093" max="16133" width="15.625" style="277" customWidth="1"/>
    <col min="16134" max="16384" width="9" style="277"/>
  </cols>
  <sheetData>
    <row r="1" spans="1:21" ht="15" customHeight="1">
      <c r="A1" s="747" t="s">
        <v>34772</v>
      </c>
      <c r="B1" s="747" t="s">
        <v>9018</v>
      </c>
      <c r="C1" s="747" t="s">
        <v>25681</v>
      </c>
      <c r="D1" s="747" t="s">
        <v>25682</v>
      </c>
      <c r="E1" s="747" t="s">
        <v>25683</v>
      </c>
      <c r="H1" s="239"/>
      <c r="I1" s="240"/>
      <c r="J1" s="240"/>
      <c r="K1" s="241"/>
      <c r="L1" s="242"/>
      <c r="M1" s="243"/>
      <c r="N1" s="242"/>
      <c r="O1" s="242"/>
      <c r="P1" s="239"/>
      <c r="Q1" s="239"/>
    </row>
    <row r="2" spans="1:21" ht="15" customHeight="1">
      <c r="A2" s="731" t="s">
        <v>25684</v>
      </c>
      <c r="B2" s="731" t="s">
        <v>2069</v>
      </c>
      <c r="C2" s="732">
        <v>45079</v>
      </c>
      <c r="D2" s="746"/>
      <c r="E2" s="733">
        <v>900</v>
      </c>
      <c r="H2" s="871" t="s">
        <v>34773</v>
      </c>
      <c r="I2" s="871"/>
      <c r="J2" s="871"/>
      <c r="K2" s="871"/>
      <c r="L2" s="871"/>
      <c r="M2" s="871"/>
      <c r="N2" s="871"/>
      <c r="O2" s="871"/>
      <c r="P2" s="871"/>
      <c r="Q2" s="871"/>
    </row>
    <row r="3" spans="1:21" ht="15" customHeight="1">
      <c r="A3" s="731" t="s">
        <v>25685</v>
      </c>
      <c r="B3" s="731" t="s">
        <v>2122</v>
      </c>
      <c r="C3" s="732">
        <v>45085</v>
      </c>
      <c r="D3" s="746"/>
      <c r="E3" s="733">
        <v>6</v>
      </c>
      <c r="G3" s="244"/>
      <c r="H3" s="245"/>
      <c r="I3" s="246"/>
      <c r="J3" s="246"/>
      <c r="K3" s="247"/>
      <c r="L3" s="248"/>
      <c r="M3" s="249"/>
      <c r="N3" s="248"/>
      <c r="O3" s="248"/>
      <c r="P3" s="245"/>
      <c r="Q3" s="245"/>
      <c r="R3" s="244"/>
    </row>
    <row r="4" spans="1:21" ht="15" customHeight="1">
      <c r="A4" s="731" t="s">
        <v>25685</v>
      </c>
      <c r="B4" s="731" t="s">
        <v>2122</v>
      </c>
      <c r="C4" s="732">
        <v>45085</v>
      </c>
      <c r="D4" s="746"/>
      <c r="E4" s="733">
        <v>73</v>
      </c>
      <c r="G4" s="250"/>
      <c r="H4" s="239" t="s">
        <v>34774</v>
      </c>
      <c r="I4" s="240"/>
      <c r="J4" s="240"/>
      <c r="K4" s="241"/>
      <c r="L4" s="242"/>
      <c r="M4" s="243"/>
      <c r="N4" s="242"/>
      <c r="O4" s="242"/>
      <c r="P4" s="239"/>
      <c r="Q4" s="239"/>
      <c r="R4" s="251"/>
    </row>
    <row r="5" spans="1:21" ht="15" customHeight="1">
      <c r="A5" s="731" t="s">
        <v>25685</v>
      </c>
      <c r="B5" s="731" t="s">
        <v>2122</v>
      </c>
      <c r="C5" s="732">
        <v>45085</v>
      </c>
      <c r="D5" s="746"/>
      <c r="E5" s="733">
        <v>100</v>
      </c>
      <c r="G5" s="250"/>
      <c r="H5" s="239" t="s">
        <v>34775</v>
      </c>
      <c r="I5" s="240"/>
      <c r="J5" s="240"/>
      <c r="K5" s="241"/>
      <c r="L5" s="242"/>
      <c r="M5" s="243"/>
      <c r="N5" s="242"/>
      <c r="O5" s="242"/>
      <c r="P5" s="239"/>
      <c r="Q5" s="239"/>
      <c r="R5" s="251"/>
    </row>
    <row r="6" spans="1:21" ht="15" customHeight="1">
      <c r="A6" s="731" t="s">
        <v>25687</v>
      </c>
      <c r="B6" s="731" t="s">
        <v>2385</v>
      </c>
      <c r="C6" s="732">
        <v>45105</v>
      </c>
      <c r="D6" s="746"/>
      <c r="E6" s="733">
        <v>79</v>
      </c>
      <c r="G6" s="250"/>
      <c r="H6" s="239" t="s">
        <v>34776</v>
      </c>
      <c r="I6" s="240"/>
      <c r="J6" s="240"/>
      <c r="K6" s="241"/>
      <c r="L6" s="242"/>
      <c r="M6" s="243"/>
      <c r="N6" s="242"/>
      <c r="O6" s="242"/>
      <c r="P6" s="239"/>
      <c r="Q6" s="239"/>
      <c r="R6" s="251"/>
    </row>
    <row r="7" spans="1:21" ht="15" customHeight="1">
      <c r="A7" s="731" t="s">
        <v>25694</v>
      </c>
      <c r="B7" s="731" t="s">
        <v>4358</v>
      </c>
      <c r="C7" s="732">
        <v>45300</v>
      </c>
      <c r="D7" s="746"/>
      <c r="E7" s="733">
        <v>65</v>
      </c>
      <c r="G7" s="250"/>
      <c r="H7" s="239" t="s">
        <v>34777</v>
      </c>
      <c r="I7" s="240"/>
      <c r="J7" s="718"/>
      <c r="K7" s="252">
        <v>45688</v>
      </c>
      <c r="L7" s="242"/>
      <c r="M7" s="243"/>
      <c r="N7" s="242"/>
      <c r="O7" s="242"/>
      <c r="P7" s="239"/>
      <c r="Q7" s="239"/>
      <c r="R7" s="251"/>
      <c r="T7" s="260" t="s">
        <v>25686</v>
      </c>
      <c r="U7" s="260">
        <f>K7</f>
        <v>45688</v>
      </c>
    </row>
    <row r="8" spans="1:21" ht="15" customHeight="1">
      <c r="A8" s="731" t="s">
        <v>25696</v>
      </c>
      <c r="B8" s="731" t="s">
        <v>4479</v>
      </c>
      <c r="C8" s="732">
        <v>45315</v>
      </c>
      <c r="D8" s="746"/>
      <c r="E8" s="733">
        <v>33</v>
      </c>
      <c r="G8" s="250"/>
      <c r="H8" s="239" t="s">
        <v>34778</v>
      </c>
      <c r="I8" s="240"/>
      <c r="J8" s="240"/>
      <c r="K8" s="241"/>
      <c r="L8" s="242"/>
      <c r="M8" s="243"/>
      <c r="N8" s="242"/>
      <c r="O8" s="242"/>
      <c r="P8" s="239"/>
      <c r="Q8" s="239"/>
      <c r="R8" s="251"/>
      <c r="T8" s="260" t="s">
        <v>25688</v>
      </c>
      <c r="U8" s="260" t="e">
        <f ca="1">SUMIF(OFFSET(P11,0,0,MAX(H:H),1),"미검역",OFFSET(O11,0,0,MAX(H:H),1))</f>
        <v>#N/A</v>
      </c>
    </row>
    <row r="9" spans="1:21" ht="15" customHeight="1">
      <c r="A9" s="731" t="s">
        <v>25696</v>
      </c>
      <c r="B9" s="731" t="s">
        <v>4479</v>
      </c>
      <c r="C9" s="732">
        <v>45315</v>
      </c>
      <c r="D9" s="746"/>
      <c r="E9" s="733">
        <v>140</v>
      </c>
      <c r="G9" s="253"/>
      <c r="H9" s="872" t="s">
        <v>34779</v>
      </c>
      <c r="I9" s="872" t="s">
        <v>34780</v>
      </c>
      <c r="J9" s="872" t="s">
        <v>34781</v>
      </c>
      <c r="K9" s="874" t="s">
        <v>34782</v>
      </c>
      <c r="L9" s="872" t="s">
        <v>34783</v>
      </c>
      <c r="M9" s="872"/>
      <c r="N9" s="872" t="s">
        <v>34784</v>
      </c>
      <c r="O9" s="872"/>
      <c r="P9" s="873" t="s">
        <v>34785</v>
      </c>
      <c r="Q9" s="872" t="s">
        <v>34786</v>
      </c>
      <c r="R9" s="254"/>
      <c r="T9" s="260" t="s">
        <v>25689</v>
      </c>
      <c r="U9" s="259">
        <f ca="1">SUMIF(OFFSET(P11,0,0,MAX(H:H),1),"미검역",OFFSET(N11,0,0,MAX(H:H),1))</f>
        <v>19597</v>
      </c>
    </row>
    <row r="10" spans="1:21" ht="15" customHeight="1">
      <c r="A10" s="731" t="s">
        <v>25697</v>
      </c>
      <c r="B10" s="731" t="s">
        <v>4489</v>
      </c>
      <c r="C10" s="732">
        <v>45316</v>
      </c>
      <c r="D10" s="746"/>
      <c r="E10" s="733">
        <v>80</v>
      </c>
      <c r="G10" s="253"/>
      <c r="H10" s="872"/>
      <c r="I10" s="872"/>
      <c r="J10" s="872"/>
      <c r="K10" s="875"/>
      <c r="L10" s="821" t="s">
        <v>34787</v>
      </c>
      <c r="M10" s="719" t="s">
        <v>34788</v>
      </c>
      <c r="N10" s="821" t="s">
        <v>34787</v>
      </c>
      <c r="O10" s="821" t="s">
        <v>34788</v>
      </c>
      <c r="P10" s="872"/>
      <c r="Q10" s="872"/>
      <c r="R10" s="254"/>
      <c r="T10" s="260" t="s">
        <v>25690</v>
      </c>
      <c r="U10" s="259">
        <f ca="1">COUNTIF(OFFSET(P11,0,0,MAX(H:H),1),"미검역")</f>
        <v>10</v>
      </c>
    </row>
    <row r="11" spans="1:21" ht="15" customHeight="1">
      <c r="A11" s="731" t="s">
        <v>25697</v>
      </c>
      <c r="B11" s="731" t="s">
        <v>4489</v>
      </c>
      <c r="C11" s="732">
        <v>45316</v>
      </c>
      <c r="D11" s="746"/>
      <c r="E11" s="733">
        <v>295</v>
      </c>
      <c r="G11" s="253"/>
      <c r="H11" s="257">
        <f>ROW(H1)</f>
        <v>1</v>
      </c>
      <c r="I11" s="258" t="str">
        <f ca="1">OFFSET(모듈!$BJ$1,MATCH(K11,모듈!$BD:$BD,0)-1,0)</f>
        <v>브라질</v>
      </c>
      <c r="J11" s="258" t="str">
        <f ca="1">OFFSET(모듈!$BH$1,MATCH(K11,모듈!$BD:$BD,0)-1,0)</f>
        <v>계육</v>
      </c>
      <c r="K11" s="720" t="s">
        <v>2069</v>
      </c>
      <c r="L11" s="259">
        <f ca="1">OFFSET(모듈!$BE$1,MATCH(K11,모듈!$BD:$BD,0)-1,0)</f>
        <v>1500</v>
      </c>
      <c r="M11" s="260">
        <f ca="1">OFFSET(모듈!$BF$1,MATCH(K11,모듈!$BD:$BD,0)-1,0)</f>
        <v>22500</v>
      </c>
      <c r="N11" s="259">
        <f>SUMIF($B:$B,$K11,$D:$D)+SUMIF($B:$B,$K11,$E:$E)</f>
        <v>900</v>
      </c>
      <c r="O11" s="260">
        <f ca="1">N11*(M11/L11)</f>
        <v>13500</v>
      </c>
      <c r="P11" s="257" t="str">
        <f>IF(COUNTIF($T$18:$T$100,$K11)=0,$T$16,$U$16)</f>
        <v>검역</v>
      </c>
      <c r="Q11" s="261">
        <f ca="1">OFFSET($C$1,MATCH($K11,$B:$B,0)-1,0)</f>
        <v>45079</v>
      </c>
      <c r="R11" s="254"/>
      <c r="T11" s="260" t="s">
        <v>25691</v>
      </c>
      <c r="U11" s="260" t="e">
        <f ca="1">SUMIF(OFFSET(P11,0,0,MAX(H:H),1),"검역",OFFSET(O11,0,0,MAX(H:H),1))</f>
        <v>#N/A</v>
      </c>
    </row>
    <row r="12" spans="1:21" ht="15" customHeight="1">
      <c r="A12" s="731" t="s">
        <v>25699</v>
      </c>
      <c r="B12" s="731" t="s">
        <v>4686</v>
      </c>
      <c r="C12" s="732">
        <v>45337</v>
      </c>
      <c r="D12" s="746"/>
      <c r="E12" s="733">
        <v>1414</v>
      </c>
      <c r="G12" s="253"/>
      <c r="H12" s="257">
        <f t="shared" ref="H12:H75" si="0">ROW(H2)</f>
        <v>2</v>
      </c>
      <c r="I12" s="258" t="str">
        <f ca="1">OFFSET(모듈!$BJ$1,MATCH(K12,모듈!$BD:$BD,0)-1,0)</f>
        <v>브라질</v>
      </c>
      <c r="J12" s="258" t="str">
        <f ca="1">OFFSET(모듈!$BH$1,MATCH(K12,모듈!$BD:$BD,0)-1,0)</f>
        <v>계육</v>
      </c>
      <c r="K12" s="720" t="s">
        <v>2122</v>
      </c>
      <c r="L12" s="259">
        <f ca="1">OFFSET(모듈!$BE$1,MATCH(K12,모듈!$BD:$BD,0)-1,0)</f>
        <v>1500</v>
      </c>
      <c r="M12" s="260">
        <f ca="1">OFFSET(모듈!$BF$1,MATCH(K12,모듈!$BD:$BD,0)-1,0)</f>
        <v>22500</v>
      </c>
      <c r="N12" s="259">
        <f t="shared" ref="N12:N75" si="1">SUMIF($B:$B,$K12,$D:$D)+SUMIF($B:$B,$K12,$E:$E)</f>
        <v>179</v>
      </c>
      <c r="O12" s="260">
        <f t="shared" ref="O12:O75" ca="1" si="2">N12*(M12/L12)</f>
        <v>2685</v>
      </c>
      <c r="P12" s="257" t="str">
        <f t="shared" ref="P12:P75" si="3">IF(COUNTIF($T$18:$T$100,$K12)=0,$T$16,$U$16)</f>
        <v>검역</v>
      </c>
      <c r="Q12" s="261">
        <f t="shared" ref="Q12:Q75" ca="1" si="4">OFFSET($C$1,MATCH($K12,$B:$B,0)-1,0)</f>
        <v>45085</v>
      </c>
      <c r="R12" s="254"/>
      <c r="T12" s="260" t="s">
        <v>25692</v>
      </c>
      <c r="U12" s="259">
        <f ca="1">SUMIF(OFFSET(P11,0,0,MAX(H:H),1),"검역",OFFSET(N11,0,0,MAX(H:H),1))</f>
        <v>238185</v>
      </c>
    </row>
    <row r="13" spans="1:21" ht="15" customHeight="1">
      <c r="A13" s="731" t="s">
        <v>25700</v>
      </c>
      <c r="B13" s="731" t="s">
        <v>4791</v>
      </c>
      <c r="C13" s="732">
        <v>45348</v>
      </c>
      <c r="D13" s="746"/>
      <c r="E13" s="733">
        <v>8</v>
      </c>
      <c r="G13" s="253"/>
      <c r="H13" s="257">
        <f t="shared" si="0"/>
        <v>3</v>
      </c>
      <c r="I13" s="258" t="str">
        <f ca="1">OFFSET(모듈!$BJ$1,MATCH(K13,모듈!$BD:$BD,0)-1,0)</f>
        <v>미국</v>
      </c>
      <c r="J13" s="258" t="str">
        <f ca="1">OFFSET(모듈!$BH$1,MATCH(K13,모듈!$BD:$BD,0)-1,0)</f>
        <v>계육</v>
      </c>
      <c r="K13" s="720" t="s">
        <v>2385</v>
      </c>
      <c r="L13" s="259">
        <f ca="1">OFFSET(모듈!$BE$1,MATCH(K13,모듈!$BD:$BD,0)-1,0)</f>
        <v>1300</v>
      </c>
      <c r="M13" s="260">
        <f ca="1">OFFSET(모듈!$BF$1,MATCH(K13,모듈!$BD:$BD,0)-1,0)</f>
        <v>23587</v>
      </c>
      <c r="N13" s="259">
        <f t="shared" si="1"/>
        <v>79</v>
      </c>
      <c r="O13" s="260">
        <f t="shared" ca="1" si="2"/>
        <v>1433.3638461538462</v>
      </c>
      <c r="P13" s="257" t="str">
        <f t="shared" si="3"/>
        <v>검역</v>
      </c>
      <c r="Q13" s="261">
        <f t="shared" ca="1" si="4"/>
        <v>45105</v>
      </c>
      <c r="R13" s="254"/>
      <c r="T13" s="260" t="s">
        <v>25693</v>
      </c>
      <c r="U13" s="260" t="e">
        <f ca="1">SUMIF(OFFSET(P11,0,0,MAX(H:H),1),"*역",OFFSET(O11,0,0,MAX(H:H),1))</f>
        <v>#N/A</v>
      </c>
    </row>
    <row r="14" spans="1:21" ht="15" customHeight="1">
      <c r="A14" s="731" t="s">
        <v>25701</v>
      </c>
      <c r="B14" s="731" t="s">
        <v>4796</v>
      </c>
      <c r="C14" s="732">
        <v>45348</v>
      </c>
      <c r="D14" s="746"/>
      <c r="E14" s="733">
        <v>700</v>
      </c>
      <c r="G14" s="253"/>
      <c r="H14" s="257">
        <f t="shared" si="0"/>
        <v>4</v>
      </c>
      <c r="I14" s="258" t="e">
        <f ca="1">OFFSET(모듈!$BJ$1,MATCH(K14,모듈!$BD:$BD,0)-1,0)</f>
        <v>#N/A</v>
      </c>
      <c r="J14" s="258" t="e">
        <f ca="1">OFFSET(모듈!$BH$1,MATCH(K14,모듈!$BD:$BD,0)-1,0)</f>
        <v>#N/A</v>
      </c>
      <c r="K14" s="720" t="s">
        <v>4358</v>
      </c>
      <c r="L14" s="259" t="e">
        <f ca="1">OFFSET(모듈!$BE$1,MATCH(K14,모듈!$BD:$BD,0)-1,0)</f>
        <v>#N/A</v>
      </c>
      <c r="M14" s="260" t="e">
        <f ca="1">OFFSET(모듈!$BF$1,MATCH(K14,모듈!$BD:$BD,0)-1,0)</f>
        <v>#N/A</v>
      </c>
      <c r="N14" s="259">
        <f t="shared" si="1"/>
        <v>65</v>
      </c>
      <c r="O14" s="260" t="e">
        <f t="shared" ca="1" si="2"/>
        <v>#N/A</v>
      </c>
      <c r="P14" s="257" t="str">
        <f t="shared" si="3"/>
        <v>검역</v>
      </c>
      <c r="Q14" s="261">
        <f t="shared" ca="1" si="4"/>
        <v>45300</v>
      </c>
      <c r="R14" s="254"/>
      <c r="T14" s="260" t="s">
        <v>25695</v>
      </c>
      <c r="U14" s="259">
        <f ca="1">SUMIF(OFFSET(P11,0,0,MAX(H:H),1),"*역",OFFSET(N11,0,0,MAX(H:H),1))</f>
        <v>257782</v>
      </c>
    </row>
    <row r="15" spans="1:21" ht="15" customHeight="1">
      <c r="A15" s="731" t="s">
        <v>25701</v>
      </c>
      <c r="B15" s="731" t="s">
        <v>4796</v>
      </c>
      <c r="C15" s="732">
        <v>45348</v>
      </c>
      <c r="D15" s="746"/>
      <c r="E15" s="733">
        <v>1225</v>
      </c>
      <c r="G15" s="253"/>
      <c r="H15" s="257">
        <f t="shared" si="0"/>
        <v>5</v>
      </c>
      <c r="I15" s="258" t="e">
        <f ca="1">OFFSET(모듈!$BJ$1,MATCH(K15,모듈!$BD:$BD,0)-1,0)</f>
        <v>#N/A</v>
      </c>
      <c r="J15" s="258" t="e">
        <f ca="1">OFFSET(모듈!$BH$1,MATCH(K15,모듈!$BD:$BD,0)-1,0)</f>
        <v>#N/A</v>
      </c>
      <c r="K15" s="720" t="s">
        <v>4479</v>
      </c>
      <c r="L15" s="259" t="e">
        <f ca="1">OFFSET(모듈!$BE$1,MATCH(K15,모듈!$BD:$BD,0)-1,0)</f>
        <v>#N/A</v>
      </c>
      <c r="M15" s="260" t="e">
        <f ca="1">OFFSET(모듈!$BF$1,MATCH(K15,모듈!$BD:$BD,0)-1,0)</f>
        <v>#N/A</v>
      </c>
      <c r="N15" s="259">
        <f t="shared" si="1"/>
        <v>173</v>
      </c>
      <c r="O15" s="260" t="e">
        <f t="shared" ca="1" si="2"/>
        <v>#N/A</v>
      </c>
      <c r="P15" s="257" t="str">
        <f t="shared" si="3"/>
        <v>검역</v>
      </c>
      <c r="Q15" s="261">
        <f t="shared" ca="1" si="4"/>
        <v>45315</v>
      </c>
      <c r="R15" s="254"/>
    </row>
    <row r="16" spans="1:21" ht="15" customHeight="1">
      <c r="A16" s="731" t="s">
        <v>25702</v>
      </c>
      <c r="B16" s="731" t="s">
        <v>4820</v>
      </c>
      <c r="C16" s="732">
        <v>45355</v>
      </c>
      <c r="D16" s="746"/>
      <c r="E16" s="733">
        <v>1925</v>
      </c>
      <c r="G16" s="253"/>
      <c r="H16" s="257">
        <f t="shared" si="0"/>
        <v>6</v>
      </c>
      <c r="I16" s="258" t="e">
        <f ca="1">OFFSET(모듈!$BJ$1,MATCH(K16,모듈!$BD:$BD,0)-1,0)</f>
        <v>#N/A</v>
      </c>
      <c r="J16" s="258" t="e">
        <f ca="1">OFFSET(모듈!$BH$1,MATCH(K16,모듈!$BD:$BD,0)-1,0)</f>
        <v>#N/A</v>
      </c>
      <c r="K16" s="720" t="s">
        <v>4489</v>
      </c>
      <c r="L16" s="259" t="e">
        <f ca="1">OFFSET(모듈!$BE$1,MATCH(K16,모듈!$BD:$BD,0)-1,0)</f>
        <v>#N/A</v>
      </c>
      <c r="M16" s="260" t="e">
        <f ca="1">OFFSET(모듈!$BF$1,MATCH(K16,모듈!$BD:$BD,0)-1,0)</f>
        <v>#N/A</v>
      </c>
      <c r="N16" s="259">
        <f t="shared" si="1"/>
        <v>375</v>
      </c>
      <c r="O16" s="260" t="e">
        <f t="shared" ca="1" si="2"/>
        <v>#N/A</v>
      </c>
      <c r="P16" s="257" t="str">
        <f t="shared" si="3"/>
        <v>검역</v>
      </c>
      <c r="Q16" s="261">
        <f t="shared" ca="1" si="4"/>
        <v>45316</v>
      </c>
      <c r="R16" s="254"/>
      <c r="T16" s="259" t="s">
        <v>8142</v>
      </c>
      <c r="U16" s="259" t="s">
        <v>9</v>
      </c>
    </row>
    <row r="17" spans="1:20" ht="15" customHeight="1">
      <c r="A17" s="731" t="s">
        <v>25703</v>
      </c>
      <c r="B17" s="731" t="s">
        <v>4926</v>
      </c>
      <c r="C17" s="732">
        <v>45364</v>
      </c>
      <c r="D17" s="746"/>
      <c r="E17" s="733">
        <v>1925</v>
      </c>
      <c r="G17" s="253"/>
      <c r="H17" s="257">
        <f t="shared" si="0"/>
        <v>7</v>
      </c>
      <c r="I17" s="258" t="e">
        <f ca="1">OFFSET(모듈!$BJ$1,MATCH(K17,모듈!$BD:$BD,0)-1,0)</f>
        <v>#N/A</v>
      </c>
      <c r="J17" s="258" t="e">
        <f ca="1">OFFSET(모듈!$BH$1,MATCH(K17,모듈!$BD:$BD,0)-1,0)</f>
        <v>#N/A</v>
      </c>
      <c r="K17" s="720" t="s">
        <v>4686</v>
      </c>
      <c r="L17" s="259" t="e">
        <f ca="1">OFFSET(모듈!$BE$1,MATCH(K17,모듈!$BD:$BD,0)-1,0)</f>
        <v>#N/A</v>
      </c>
      <c r="M17" s="260" t="e">
        <f ca="1">OFFSET(모듈!$BF$1,MATCH(K17,모듈!$BD:$BD,0)-1,0)</f>
        <v>#N/A</v>
      </c>
      <c r="N17" s="259">
        <f t="shared" si="1"/>
        <v>1414</v>
      </c>
      <c r="O17" s="260" t="e">
        <f t="shared" ca="1" si="2"/>
        <v>#N/A</v>
      </c>
      <c r="P17" s="257" t="str">
        <f t="shared" si="3"/>
        <v>검역</v>
      </c>
      <c r="Q17" s="261">
        <f t="shared" ca="1" si="4"/>
        <v>45337</v>
      </c>
      <c r="R17" s="254"/>
      <c r="T17" s="259" t="s">
        <v>25698</v>
      </c>
    </row>
    <row r="18" spans="1:20" ht="15" customHeight="1">
      <c r="A18" s="731" t="s">
        <v>25704</v>
      </c>
      <c r="B18" s="731" t="s">
        <v>4930</v>
      </c>
      <c r="C18" s="732">
        <v>45364</v>
      </c>
      <c r="D18" s="746"/>
      <c r="E18" s="733">
        <v>1925</v>
      </c>
      <c r="G18" s="253"/>
      <c r="H18" s="257">
        <f t="shared" si="0"/>
        <v>8</v>
      </c>
      <c r="I18" s="258" t="e">
        <f ca="1">OFFSET(모듈!$BJ$1,MATCH(K18,모듈!$BD:$BD,0)-1,0)</f>
        <v>#N/A</v>
      </c>
      <c r="J18" s="258" t="e">
        <f ca="1">OFFSET(모듈!$BH$1,MATCH(K18,모듈!$BD:$BD,0)-1,0)</f>
        <v>#N/A</v>
      </c>
      <c r="K18" s="720" t="s">
        <v>4791</v>
      </c>
      <c r="L18" s="259" t="e">
        <f ca="1">OFFSET(모듈!$BE$1,MATCH(K18,모듈!$BD:$BD,0)-1,0)</f>
        <v>#N/A</v>
      </c>
      <c r="M18" s="260" t="e">
        <f ca="1">OFFSET(모듈!$BF$1,MATCH(K18,모듈!$BD:$BD,0)-1,0)</f>
        <v>#N/A</v>
      </c>
      <c r="N18" s="259">
        <f t="shared" si="1"/>
        <v>8</v>
      </c>
      <c r="O18" s="260" t="e">
        <f t="shared" ca="1" si="2"/>
        <v>#N/A</v>
      </c>
      <c r="P18" s="257" t="str">
        <f t="shared" si="3"/>
        <v>검역</v>
      </c>
      <c r="Q18" s="261">
        <f t="shared" ca="1" si="4"/>
        <v>45348</v>
      </c>
      <c r="R18" s="254"/>
    </row>
    <row r="19" spans="1:20" ht="15" customHeight="1">
      <c r="A19" s="731" t="s">
        <v>25705</v>
      </c>
      <c r="B19" s="731" t="s">
        <v>5086</v>
      </c>
      <c r="C19" s="732">
        <v>45380</v>
      </c>
      <c r="D19" s="746"/>
      <c r="E19" s="733">
        <v>156</v>
      </c>
      <c r="G19" s="253"/>
      <c r="H19" s="257">
        <f t="shared" si="0"/>
        <v>9</v>
      </c>
      <c r="I19" s="258" t="e">
        <f ca="1">OFFSET(모듈!$BJ$1,MATCH(K19,모듈!$BD:$BD,0)-1,0)</f>
        <v>#N/A</v>
      </c>
      <c r="J19" s="258" t="e">
        <f ca="1">OFFSET(모듈!$BH$1,MATCH(K19,모듈!$BD:$BD,0)-1,0)</f>
        <v>#N/A</v>
      </c>
      <c r="K19" s="720" t="s">
        <v>4796</v>
      </c>
      <c r="L19" s="259" t="e">
        <f ca="1">OFFSET(모듈!$BE$1,MATCH(K19,모듈!$BD:$BD,0)-1,0)</f>
        <v>#N/A</v>
      </c>
      <c r="M19" s="260" t="e">
        <f ca="1">OFFSET(모듈!$BF$1,MATCH(K19,모듈!$BD:$BD,0)-1,0)</f>
        <v>#N/A</v>
      </c>
      <c r="N19" s="259">
        <f t="shared" si="1"/>
        <v>1925</v>
      </c>
      <c r="O19" s="260" t="e">
        <f t="shared" ca="1" si="2"/>
        <v>#N/A</v>
      </c>
      <c r="P19" s="257" t="str">
        <f t="shared" si="3"/>
        <v>검역</v>
      </c>
      <c r="Q19" s="261">
        <f t="shared" ca="1" si="4"/>
        <v>45348</v>
      </c>
      <c r="R19" s="254"/>
    </row>
    <row r="20" spans="1:20" ht="15" customHeight="1">
      <c r="A20" s="731" t="s">
        <v>25705</v>
      </c>
      <c r="B20" s="731" t="s">
        <v>5086</v>
      </c>
      <c r="C20" s="732">
        <v>45380</v>
      </c>
      <c r="D20" s="746"/>
      <c r="E20" s="733">
        <v>743</v>
      </c>
      <c r="G20" s="253"/>
      <c r="H20" s="257">
        <f t="shared" si="0"/>
        <v>10</v>
      </c>
      <c r="I20" s="258" t="e">
        <f ca="1">OFFSET(모듈!$BJ$1,MATCH(K20,모듈!$BD:$BD,0)-1,0)</f>
        <v>#N/A</v>
      </c>
      <c r="J20" s="258" t="e">
        <f ca="1">OFFSET(모듈!$BH$1,MATCH(K20,모듈!$BD:$BD,0)-1,0)</f>
        <v>#N/A</v>
      </c>
      <c r="K20" s="720" t="s">
        <v>4820</v>
      </c>
      <c r="L20" s="259" t="e">
        <f ca="1">OFFSET(모듈!$BE$1,MATCH(K20,모듈!$BD:$BD,0)-1,0)</f>
        <v>#N/A</v>
      </c>
      <c r="M20" s="260" t="e">
        <f ca="1">OFFSET(모듈!$BF$1,MATCH(K20,모듈!$BD:$BD,0)-1,0)</f>
        <v>#N/A</v>
      </c>
      <c r="N20" s="259">
        <f t="shared" si="1"/>
        <v>1925</v>
      </c>
      <c r="O20" s="260" t="e">
        <f t="shared" ca="1" si="2"/>
        <v>#N/A</v>
      </c>
      <c r="P20" s="257" t="str">
        <f t="shared" si="3"/>
        <v>검역</v>
      </c>
      <c r="Q20" s="261">
        <f t="shared" ca="1" si="4"/>
        <v>45355</v>
      </c>
      <c r="R20" s="254"/>
    </row>
    <row r="21" spans="1:20" ht="15" customHeight="1">
      <c r="A21" s="731" t="s">
        <v>25706</v>
      </c>
      <c r="B21" s="731" t="s">
        <v>5185</v>
      </c>
      <c r="C21" s="732">
        <v>45387</v>
      </c>
      <c r="D21" s="746"/>
      <c r="E21" s="733">
        <v>37</v>
      </c>
      <c r="G21" s="253"/>
      <c r="H21" s="257">
        <f t="shared" si="0"/>
        <v>11</v>
      </c>
      <c r="I21" s="258" t="e">
        <f ca="1">OFFSET(모듈!$BJ$1,MATCH(K21,모듈!$BD:$BD,0)-1,0)</f>
        <v>#N/A</v>
      </c>
      <c r="J21" s="258" t="e">
        <f ca="1">OFFSET(모듈!$BH$1,MATCH(K21,모듈!$BD:$BD,0)-1,0)</f>
        <v>#N/A</v>
      </c>
      <c r="K21" s="720" t="s">
        <v>4926</v>
      </c>
      <c r="L21" s="259" t="e">
        <f ca="1">OFFSET(모듈!$BE$1,MATCH(K21,모듈!$BD:$BD,0)-1,0)</f>
        <v>#N/A</v>
      </c>
      <c r="M21" s="260" t="e">
        <f ca="1">OFFSET(모듈!$BF$1,MATCH(K21,모듈!$BD:$BD,0)-1,0)</f>
        <v>#N/A</v>
      </c>
      <c r="N21" s="259">
        <f t="shared" si="1"/>
        <v>1925</v>
      </c>
      <c r="O21" s="260" t="e">
        <f t="shared" ca="1" si="2"/>
        <v>#N/A</v>
      </c>
      <c r="P21" s="257" t="str">
        <f t="shared" si="3"/>
        <v>검역</v>
      </c>
      <c r="Q21" s="261">
        <f t="shared" ca="1" si="4"/>
        <v>45364</v>
      </c>
      <c r="R21" s="254"/>
    </row>
    <row r="22" spans="1:20" ht="15" customHeight="1">
      <c r="A22" s="731" t="s">
        <v>25707</v>
      </c>
      <c r="B22" s="731" t="s">
        <v>5227</v>
      </c>
      <c r="C22" s="732">
        <v>45393</v>
      </c>
      <c r="D22" s="746"/>
      <c r="E22" s="733">
        <v>8</v>
      </c>
      <c r="G22" s="253"/>
      <c r="H22" s="257">
        <f t="shared" si="0"/>
        <v>12</v>
      </c>
      <c r="I22" s="258" t="e">
        <f ca="1">OFFSET(모듈!$BJ$1,MATCH(K22,모듈!$BD:$BD,0)-1,0)</f>
        <v>#N/A</v>
      </c>
      <c r="J22" s="258" t="e">
        <f ca="1">OFFSET(모듈!$BH$1,MATCH(K22,모듈!$BD:$BD,0)-1,0)</f>
        <v>#N/A</v>
      </c>
      <c r="K22" s="720" t="s">
        <v>4930</v>
      </c>
      <c r="L22" s="259" t="e">
        <f ca="1">OFFSET(모듈!$BE$1,MATCH(K22,모듈!$BD:$BD,0)-1,0)</f>
        <v>#N/A</v>
      </c>
      <c r="M22" s="260" t="e">
        <f ca="1">OFFSET(모듈!$BF$1,MATCH(K22,모듈!$BD:$BD,0)-1,0)</f>
        <v>#N/A</v>
      </c>
      <c r="N22" s="259">
        <f t="shared" si="1"/>
        <v>1925</v>
      </c>
      <c r="O22" s="260" t="e">
        <f t="shared" ca="1" si="2"/>
        <v>#N/A</v>
      </c>
      <c r="P22" s="257" t="str">
        <f t="shared" si="3"/>
        <v>검역</v>
      </c>
      <c r="Q22" s="261">
        <f t="shared" ca="1" si="4"/>
        <v>45364</v>
      </c>
      <c r="R22" s="254"/>
    </row>
    <row r="23" spans="1:20" ht="15" customHeight="1">
      <c r="A23" s="731" t="s">
        <v>25708</v>
      </c>
      <c r="B23" s="731" t="s">
        <v>5258</v>
      </c>
      <c r="C23" s="732">
        <v>45397</v>
      </c>
      <c r="D23" s="746"/>
      <c r="E23" s="733">
        <v>300</v>
      </c>
      <c r="G23" s="253"/>
      <c r="H23" s="257">
        <f t="shared" si="0"/>
        <v>13</v>
      </c>
      <c r="I23" s="258" t="e">
        <f ca="1">OFFSET(모듈!$BJ$1,MATCH(K23,모듈!$BD:$BD,0)-1,0)</f>
        <v>#N/A</v>
      </c>
      <c r="J23" s="258" t="e">
        <f ca="1">OFFSET(모듈!$BH$1,MATCH(K23,모듈!$BD:$BD,0)-1,0)</f>
        <v>#N/A</v>
      </c>
      <c r="K23" s="720" t="s">
        <v>5086</v>
      </c>
      <c r="L23" s="259" t="e">
        <f ca="1">OFFSET(모듈!$BE$1,MATCH(K23,모듈!$BD:$BD,0)-1,0)</f>
        <v>#N/A</v>
      </c>
      <c r="M23" s="260" t="e">
        <f ca="1">OFFSET(모듈!$BF$1,MATCH(K23,모듈!$BD:$BD,0)-1,0)</f>
        <v>#N/A</v>
      </c>
      <c r="N23" s="259">
        <f t="shared" si="1"/>
        <v>899</v>
      </c>
      <c r="O23" s="260" t="e">
        <f t="shared" ca="1" si="2"/>
        <v>#N/A</v>
      </c>
      <c r="P23" s="257" t="str">
        <f t="shared" si="3"/>
        <v>검역</v>
      </c>
      <c r="Q23" s="261">
        <f t="shared" ca="1" si="4"/>
        <v>45380</v>
      </c>
      <c r="R23" s="254"/>
    </row>
    <row r="24" spans="1:20" ht="15" customHeight="1">
      <c r="A24" s="731" t="s">
        <v>25709</v>
      </c>
      <c r="B24" s="731" t="s">
        <v>5480</v>
      </c>
      <c r="C24" s="732">
        <v>45426</v>
      </c>
      <c r="D24" s="746"/>
      <c r="E24" s="733">
        <v>183</v>
      </c>
      <c r="G24" s="253"/>
      <c r="H24" s="257">
        <f t="shared" si="0"/>
        <v>14</v>
      </c>
      <c r="I24" s="258" t="e">
        <f ca="1">OFFSET(모듈!$BJ$1,MATCH(K24,모듈!$BD:$BD,0)-1,0)</f>
        <v>#N/A</v>
      </c>
      <c r="J24" s="258" t="e">
        <f ca="1">OFFSET(모듈!$BH$1,MATCH(K24,모듈!$BD:$BD,0)-1,0)</f>
        <v>#N/A</v>
      </c>
      <c r="K24" s="720" t="s">
        <v>5185</v>
      </c>
      <c r="L24" s="259" t="e">
        <f ca="1">OFFSET(모듈!$BE$1,MATCH(K24,모듈!$BD:$BD,0)-1,0)</f>
        <v>#N/A</v>
      </c>
      <c r="M24" s="260" t="e">
        <f ca="1">OFFSET(모듈!$BF$1,MATCH(K24,모듈!$BD:$BD,0)-1,0)</f>
        <v>#N/A</v>
      </c>
      <c r="N24" s="259">
        <f t="shared" si="1"/>
        <v>37</v>
      </c>
      <c r="O24" s="260" t="e">
        <f t="shared" ca="1" si="2"/>
        <v>#N/A</v>
      </c>
      <c r="P24" s="257" t="str">
        <f t="shared" si="3"/>
        <v>검역</v>
      </c>
      <c r="Q24" s="261">
        <f t="shared" ca="1" si="4"/>
        <v>45387</v>
      </c>
      <c r="R24" s="254"/>
    </row>
    <row r="25" spans="1:20" ht="15" customHeight="1">
      <c r="A25" s="731" t="s">
        <v>25709</v>
      </c>
      <c r="B25" s="731" t="s">
        <v>5480</v>
      </c>
      <c r="C25" s="732">
        <v>45426</v>
      </c>
      <c r="D25" s="746"/>
      <c r="E25" s="733">
        <v>578</v>
      </c>
      <c r="G25" s="253"/>
      <c r="H25" s="257">
        <f t="shared" si="0"/>
        <v>15</v>
      </c>
      <c r="I25" s="258" t="e">
        <f ca="1">OFFSET(모듈!$BJ$1,MATCH(K25,모듈!$BD:$BD,0)-1,0)</f>
        <v>#N/A</v>
      </c>
      <c r="J25" s="258" t="e">
        <f ca="1">OFFSET(모듈!$BH$1,MATCH(K25,모듈!$BD:$BD,0)-1,0)</f>
        <v>#N/A</v>
      </c>
      <c r="K25" s="720" t="s">
        <v>5227</v>
      </c>
      <c r="L25" s="259" t="e">
        <f ca="1">OFFSET(모듈!$BE$1,MATCH(K25,모듈!$BD:$BD,0)-1,0)</f>
        <v>#N/A</v>
      </c>
      <c r="M25" s="260" t="e">
        <f ca="1">OFFSET(모듈!$BF$1,MATCH(K25,모듈!$BD:$BD,0)-1,0)</f>
        <v>#N/A</v>
      </c>
      <c r="N25" s="259">
        <f t="shared" si="1"/>
        <v>8</v>
      </c>
      <c r="O25" s="260" t="e">
        <f t="shared" ca="1" si="2"/>
        <v>#N/A</v>
      </c>
      <c r="P25" s="257" t="str">
        <f t="shared" si="3"/>
        <v>검역</v>
      </c>
      <c r="Q25" s="261">
        <f t="shared" ca="1" si="4"/>
        <v>45393</v>
      </c>
      <c r="R25" s="254"/>
    </row>
    <row r="26" spans="1:20" ht="15" customHeight="1">
      <c r="A26" s="731" t="s">
        <v>25710</v>
      </c>
      <c r="B26" s="731" t="s">
        <v>5562</v>
      </c>
      <c r="C26" s="732">
        <v>45435</v>
      </c>
      <c r="D26" s="746"/>
      <c r="E26" s="733">
        <v>1367</v>
      </c>
      <c r="G26" s="253"/>
      <c r="H26" s="257">
        <f t="shared" si="0"/>
        <v>16</v>
      </c>
      <c r="I26" s="258" t="e">
        <f ca="1">OFFSET(모듈!$BJ$1,MATCH(K26,모듈!$BD:$BD,0)-1,0)</f>
        <v>#N/A</v>
      </c>
      <c r="J26" s="258" t="e">
        <f ca="1">OFFSET(모듈!$BH$1,MATCH(K26,모듈!$BD:$BD,0)-1,0)</f>
        <v>#N/A</v>
      </c>
      <c r="K26" s="720" t="s">
        <v>5258</v>
      </c>
      <c r="L26" s="259" t="e">
        <f ca="1">OFFSET(모듈!$BE$1,MATCH(K26,모듈!$BD:$BD,0)-1,0)</f>
        <v>#N/A</v>
      </c>
      <c r="M26" s="260" t="e">
        <f ca="1">OFFSET(모듈!$BF$1,MATCH(K26,모듈!$BD:$BD,0)-1,0)</f>
        <v>#N/A</v>
      </c>
      <c r="N26" s="259">
        <f t="shared" si="1"/>
        <v>300</v>
      </c>
      <c r="O26" s="260" t="e">
        <f t="shared" ca="1" si="2"/>
        <v>#N/A</v>
      </c>
      <c r="P26" s="257" t="str">
        <f t="shared" si="3"/>
        <v>검역</v>
      </c>
      <c r="Q26" s="261">
        <f t="shared" ca="1" si="4"/>
        <v>45397</v>
      </c>
      <c r="R26" s="254"/>
    </row>
    <row r="27" spans="1:20" ht="15" customHeight="1">
      <c r="A27" s="731" t="s">
        <v>25711</v>
      </c>
      <c r="B27" s="731" t="s">
        <v>15965</v>
      </c>
      <c r="C27" s="732">
        <v>45436</v>
      </c>
      <c r="D27" s="746"/>
      <c r="E27" s="733">
        <v>76</v>
      </c>
      <c r="G27" s="253"/>
      <c r="H27" s="257">
        <f t="shared" si="0"/>
        <v>17</v>
      </c>
      <c r="I27" s="258" t="e">
        <f ca="1">OFFSET(모듈!$BJ$1,MATCH(K27,모듈!$BD:$BD,0)-1,0)</f>
        <v>#N/A</v>
      </c>
      <c r="J27" s="258" t="e">
        <f ca="1">OFFSET(모듈!$BH$1,MATCH(K27,모듈!$BD:$BD,0)-1,0)</f>
        <v>#N/A</v>
      </c>
      <c r="K27" s="720" t="s">
        <v>5480</v>
      </c>
      <c r="L27" s="259" t="e">
        <f ca="1">OFFSET(모듈!$BE$1,MATCH(K27,모듈!$BD:$BD,0)-1,0)</f>
        <v>#N/A</v>
      </c>
      <c r="M27" s="260" t="e">
        <f ca="1">OFFSET(모듈!$BF$1,MATCH(K27,모듈!$BD:$BD,0)-1,0)</f>
        <v>#N/A</v>
      </c>
      <c r="N27" s="259">
        <f t="shared" si="1"/>
        <v>761</v>
      </c>
      <c r="O27" s="260" t="e">
        <f t="shared" ca="1" si="2"/>
        <v>#N/A</v>
      </c>
      <c r="P27" s="257" t="str">
        <f t="shared" si="3"/>
        <v>검역</v>
      </c>
      <c r="Q27" s="261">
        <f t="shared" ca="1" si="4"/>
        <v>45426</v>
      </c>
      <c r="R27" s="254"/>
    </row>
    <row r="28" spans="1:20" ht="15" customHeight="1">
      <c r="A28" s="731" t="s">
        <v>25712</v>
      </c>
      <c r="B28" s="731" t="s">
        <v>5639</v>
      </c>
      <c r="C28" s="732">
        <v>45442</v>
      </c>
      <c r="D28" s="746"/>
      <c r="E28" s="733">
        <v>1568</v>
      </c>
      <c r="G28" s="253"/>
      <c r="H28" s="257">
        <f t="shared" si="0"/>
        <v>18</v>
      </c>
      <c r="I28" s="258" t="e">
        <f ca="1">OFFSET(모듈!$BJ$1,MATCH(K28,모듈!$BD:$BD,0)-1,0)</f>
        <v>#N/A</v>
      </c>
      <c r="J28" s="258" t="e">
        <f ca="1">OFFSET(모듈!$BH$1,MATCH(K28,모듈!$BD:$BD,0)-1,0)</f>
        <v>#N/A</v>
      </c>
      <c r="K28" s="720" t="s">
        <v>5562</v>
      </c>
      <c r="L28" s="259" t="e">
        <f ca="1">OFFSET(모듈!$BE$1,MATCH(K28,모듈!$BD:$BD,0)-1,0)</f>
        <v>#N/A</v>
      </c>
      <c r="M28" s="260" t="e">
        <f ca="1">OFFSET(모듈!$BF$1,MATCH(K28,모듈!$BD:$BD,0)-1,0)</f>
        <v>#N/A</v>
      </c>
      <c r="N28" s="259">
        <f t="shared" si="1"/>
        <v>1367</v>
      </c>
      <c r="O28" s="260" t="e">
        <f t="shared" ca="1" si="2"/>
        <v>#N/A</v>
      </c>
      <c r="P28" s="257" t="str">
        <f t="shared" si="3"/>
        <v>검역</v>
      </c>
      <c r="Q28" s="261">
        <f t="shared" ca="1" si="4"/>
        <v>45435</v>
      </c>
      <c r="R28" s="254"/>
    </row>
    <row r="29" spans="1:20" ht="15" customHeight="1">
      <c r="A29" s="731" t="s">
        <v>25713</v>
      </c>
      <c r="B29" s="731" t="s">
        <v>5628</v>
      </c>
      <c r="C29" s="732">
        <v>45442</v>
      </c>
      <c r="D29" s="746"/>
      <c r="E29" s="733">
        <v>25</v>
      </c>
      <c r="G29" s="253"/>
      <c r="H29" s="257">
        <f t="shared" si="0"/>
        <v>19</v>
      </c>
      <c r="I29" s="258" t="e">
        <f ca="1">OFFSET(모듈!$BJ$1,MATCH(K29,모듈!$BD:$BD,0)-1,0)</f>
        <v>#N/A</v>
      </c>
      <c r="J29" s="258" t="e">
        <f ca="1">OFFSET(모듈!$BH$1,MATCH(K29,모듈!$BD:$BD,0)-1,0)</f>
        <v>#N/A</v>
      </c>
      <c r="K29" s="720" t="s">
        <v>15965</v>
      </c>
      <c r="L29" s="259" t="e">
        <f ca="1">OFFSET(모듈!$BE$1,MATCH(K29,모듈!$BD:$BD,0)-1,0)</f>
        <v>#N/A</v>
      </c>
      <c r="M29" s="260" t="e">
        <f ca="1">OFFSET(모듈!$BF$1,MATCH(K29,모듈!$BD:$BD,0)-1,0)</f>
        <v>#N/A</v>
      </c>
      <c r="N29" s="259">
        <f t="shared" si="1"/>
        <v>76</v>
      </c>
      <c r="O29" s="260" t="e">
        <f t="shared" ca="1" si="2"/>
        <v>#N/A</v>
      </c>
      <c r="P29" s="257" t="str">
        <f t="shared" si="3"/>
        <v>검역</v>
      </c>
      <c r="Q29" s="261">
        <f t="shared" ca="1" si="4"/>
        <v>45436</v>
      </c>
      <c r="R29" s="254"/>
    </row>
    <row r="30" spans="1:20" ht="15" customHeight="1">
      <c r="A30" s="731" t="s">
        <v>25713</v>
      </c>
      <c r="B30" s="731" t="s">
        <v>5628</v>
      </c>
      <c r="C30" s="732">
        <v>45442</v>
      </c>
      <c r="D30" s="746"/>
      <c r="E30" s="733">
        <v>30</v>
      </c>
      <c r="G30" s="253"/>
      <c r="H30" s="257">
        <f t="shared" si="0"/>
        <v>20</v>
      </c>
      <c r="I30" s="258" t="e">
        <f ca="1">OFFSET(모듈!$BJ$1,MATCH(K30,모듈!$BD:$BD,0)-1,0)</f>
        <v>#N/A</v>
      </c>
      <c r="J30" s="258" t="e">
        <f ca="1">OFFSET(모듈!$BH$1,MATCH(K30,모듈!$BD:$BD,0)-1,0)</f>
        <v>#N/A</v>
      </c>
      <c r="K30" s="720" t="s">
        <v>5639</v>
      </c>
      <c r="L30" s="259" t="e">
        <f ca="1">OFFSET(모듈!$BE$1,MATCH(K30,모듈!$BD:$BD,0)-1,0)</f>
        <v>#N/A</v>
      </c>
      <c r="M30" s="260" t="e">
        <f ca="1">OFFSET(모듈!$BF$1,MATCH(K30,모듈!$BD:$BD,0)-1,0)</f>
        <v>#N/A</v>
      </c>
      <c r="N30" s="259">
        <f t="shared" si="1"/>
        <v>1568</v>
      </c>
      <c r="O30" s="260" t="e">
        <f t="shared" ca="1" si="2"/>
        <v>#N/A</v>
      </c>
      <c r="P30" s="257" t="str">
        <f t="shared" si="3"/>
        <v>검역</v>
      </c>
      <c r="Q30" s="261">
        <f t="shared" ca="1" si="4"/>
        <v>45442</v>
      </c>
      <c r="R30" s="254"/>
    </row>
    <row r="31" spans="1:20" ht="15" customHeight="1">
      <c r="A31" s="731" t="s">
        <v>25713</v>
      </c>
      <c r="B31" s="731" t="s">
        <v>5628</v>
      </c>
      <c r="C31" s="732">
        <v>45442</v>
      </c>
      <c r="D31" s="746"/>
      <c r="E31" s="733">
        <v>503</v>
      </c>
      <c r="G31" s="253"/>
      <c r="H31" s="257">
        <f t="shared" si="0"/>
        <v>21</v>
      </c>
      <c r="I31" s="258" t="e">
        <f ca="1">OFFSET(모듈!$BJ$1,MATCH(K31,모듈!$BD:$BD,0)-1,0)</f>
        <v>#N/A</v>
      </c>
      <c r="J31" s="258" t="e">
        <f ca="1">OFFSET(모듈!$BH$1,MATCH(K31,모듈!$BD:$BD,0)-1,0)</f>
        <v>#N/A</v>
      </c>
      <c r="K31" s="720" t="s">
        <v>5628</v>
      </c>
      <c r="L31" s="259" t="e">
        <f ca="1">OFFSET(모듈!$BE$1,MATCH(K31,모듈!$BD:$BD,0)-1,0)</f>
        <v>#N/A</v>
      </c>
      <c r="M31" s="260" t="e">
        <f ca="1">OFFSET(모듈!$BF$1,MATCH(K31,모듈!$BD:$BD,0)-1,0)</f>
        <v>#N/A</v>
      </c>
      <c r="N31" s="259">
        <f t="shared" si="1"/>
        <v>558</v>
      </c>
      <c r="O31" s="260" t="e">
        <f t="shared" ca="1" si="2"/>
        <v>#N/A</v>
      </c>
      <c r="P31" s="257" t="str">
        <f t="shared" si="3"/>
        <v>검역</v>
      </c>
      <c r="Q31" s="261">
        <f t="shared" ca="1" si="4"/>
        <v>45442</v>
      </c>
      <c r="R31" s="254"/>
    </row>
    <row r="32" spans="1:20" ht="15" customHeight="1">
      <c r="A32" s="731" t="s">
        <v>25714</v>
      </c>
      <c r="B32" s="731" t="s">
        <v>5670</v>
      </c>
      <c r="C32" s="732">
        <v>45453</v>
      </c>
      <c r="D32" s="746"/>
      <c r="E32" s="733">
        <v>309</v>
      </c>
      <c r="G32" s="253"/>
      <c r="H32" s="257">
        <f t="shared" si="0"/>
        <v>22</v>
      </c>
      <c r="I32" s="258" t="e">
        <f ca="1">OFFSET(모듈!$BJ$1,MATCH(K32,모듈!$BD:$BD,0)-1,0)</f>
        <v>#N/A</v>
      </c>
      <c r="J32" s="258" t="e">
        <f ca="1">OFFSET(모듈!$BH$1,MATCH(K32,모듈!$BD:$BD,0)-1,0)</f>
        <v>#N/A</v>
      </c>
      <c r="K32" s="720" t="s">
        <v>5670</v>
      </c>
      <c r="L32" s="259" t="e">
        <f ca="1">OFFSET(모듈!$BE$1,MATCH(K32,모듈!$BD:$BD,0)-1,0)</f>
        <v>#N/A</v>
      </c>
      <c r="M32" s="260" t="e">
        <f ca="1">OFFSET(모듈!$BF$1,MATCH(K32,모듈!$BD:$BD,0)-1,0)</f>
        <v>#N/A</v>
      </c>
      <c r="N32" s="259">
        <f t="shared" si="1"/>
        <v>309</v>
      </c>
      <c r="O32" s="260" t="e">
        <f t="shared" ca="1" si="2"/>
        <v>#N/A</v>
      </c>
      <c r="P32" s="257" t="str">
        <f t="shared" si="3"/>
        <v>검역</v>
      </c>
      <c r="Q32" s="261">
        <f t="shared" ca="1" si="4"/>
        <v>45453</v>
      </c>
      <c r="R32" s="254"/>
    </row>
    <row r="33" spans="1:18" ht="15" customHeight="1">
      <c r="A33" s="731" t="s">
        <v>25715</v>
      </c>
      <c r="B33" s="731" t="s">
        <v>5779</v>
      </c>
      <c r="C33" s="732">
        <v>45469</v>
      </c>
      <c r="D33" s="746"/>
      <c r="E33" s="733">
        <v>133</v>
      </c>
      <c r="G33" s="253"/>
      <c r="H33" s="257">
        <f t="shared" si="0"/>
        <v>23</v>
      </c>
      <c r="I33" s="258" t="e">
        <f ca="1">OFFSET(모듈!$BJ$1,MATCH(K33,모듈!$BD:$BD,0)-1,0)</f>
        <v>#N/A</v>
      </c>
      <c r="J33" s="258" t="e">
        <f ca="1">OFFSET(모듈!$BH$1,MATCH(K33,모듈!$BD:$BD,0)-1,0)</f>
        <v>#N/A</v>
      </c>
      <c r="K33" s="720" t="s">
        <v>5779</v>
      </c>
      <c r="L33" s="259" t="e">
        <f ca="1">OFFSET(모듈!$BE$1,MATCH(K33,모듈!$BD:$BD,0)-1,0)</f>
        <v>#N/A</v>
      </c>
      <c r="M33" s="260" t="e">
        <f ca="1">OFFSET(모듈!$BF$1,MATCH(K33,모듈!$BD:$BD,0)-1,0)</f>
        <v>#N/A</v>
      </c>
      <c r="N33" s="259">
        <f t="shared" si="1"/>
        <v>133</v>
      </c>
      <c r="O33" s="260" t="e">
        <f t="shared" ca="1" si="2"/>
        <v>#N/A</v>
      </c>
      <c r="P33" s="257" t="str">
        <f t="shared" si="3"/>
        <v>검역</v>
      </c>
      <c r="Q33" s="261">
        <f t="shared" ca="1" si="4"/>
        <v>45469</v>
      </c>
      <c r="R33" s="254"/>
    </row>
    <row r="34" spans="1:18" ht="15" customHeight="1">
      <c r="A34" s="731" t="s">
        <v>25716</v>
      </c>
      <c r="B34" s="731" t="s">
        <v>5803</v>
      </c>
      <c r="C34" s="732">
        <v>45475</v>
      </c>
      <c r="D34" s="746"/>
      <c r="E34" s="733">
        <v>3</v>
      </c>
      <c r="G34" s="253"/>
      <c r="H34" s="257">
        <f t="shared" si="0"/>
        <v>24</v>
      </c>
      <c r="I34" s="258" t="e">
        <f ca="1">OFFSET(모듈!$BJ$1,MATCH(K34,모듈!$BD:$BD,0)-1,0)</f>
        <v>#N/A</v>
      </c>
      <c r="J34" s="258" t="e">
        <f ca="1">OFFSET(모듈!$BH$1,MATCH(K34,모듈!$BD:$BD,0)-1,0)</f>
        <v>#N/A</v>
      </c>
      <c r="K34" s="720" t="s">
        <v>5803</v>
      </c>
      <c r="L34" s="259" t="e">
        <f ca="1">OFFSET(모듈!$BE$1,MATCH(K34,모듈!$BD:$BD,0)-1,0)</f>
        <v>#N/A</v>
      </c>
      <c r="M34" s="260" t="e">
        <f ca="1">OFFSET(모듈!$BF$1,MATCH(K34,모듈!$BD:$BD,0)-1,0)</f>
        <v>#N/A</v>
      </c>
      <c r="N34" s="259">
        <f t="shared" si="1"/>
        <v>3</v>
      </c>
      <c r="O34" s="260" t="e">
        <f t="shared" ca="1" si="2"/>
        <v>#N/A</v>
      </c>
      <c r="P34" s="257" t="str">
        <f t="shared" si="3"/>
        <v>검역</v>
      </c>
      <c r="Q34" s="261">
        <f t="shared" ca="1" si="4"/>
        <v>45475</v>
      </c>
      <c r="R34" s="254"/>
    </row>
    <row r="35" spans="1:18" ht="15" customHeight="1">
      <c r="A35" s="731" t="s">
        <v>25717</v>
      </c>
      <c r="B35" s="731" t="s">
        <v>5884</v>
      </c>
      <c r="C35" s="732">
        <v>45485</v>
      </c>
      <c r="D35" s="746"/>
      <c r="E35" s="733">
        <v>40</v>
      </c>
      <c r="G35" s="253"/>
      <c r="H35" s="257">
        <f t="shared" si="0"/>
        <v>25</v>
      </c>
      <c r="I35" s="258" t="e">
        <f ca="1">OFFSET(모듈!$BJ$1,MATCH(K35,모듈!$BD:$BD,0)-1,0)</f>
        <v>#N/A</v>
      </c>
      <c r="J35" s="258" t="e">
        <f ca="1">OFFSET(모듈!$BH$1,MATCH(K35,모듈!$BD:$BD,0)-1,0)</f>
        <v>#N/A</v>
      </c>
      <c r="K35" s="720" t="s">
        <v>5884</v>
      </c>
      <c r="L35" s="259" t="e">
        <f ca="1">OFFSET(모듈!$BE$1,MATCH(K35,모듈!$BD:$BD,0)-1,0)</f>
        <v>#N/A</v>
      </c>
      <c r="M35" s="260" t="e">
        <f ca="1">OFFSET(모듈!$BF$1,MATCH(K35,모듈!$BD:$BD,0)-1,0)</f>
        <v>#N/A</v>
      </c>
      <c r="N35" s="259">
        <f t="shared" si="1"/>
        <v>81</v>
      </c>
      <c r="O35" s="260" t="e">
        <f t="shared" ca="1" si="2"/>
        <v>#N/A</v>
      </c>
      <c r="P35" s="257" t="str">
        <f t="shared" si="3"/>
        <v>검역</v>
      </c>
      <c r="Q35" s="261">
        <f t="shared" ca="1" si="4"/>
        <v>45485</v>
      </c>
      <c r="R35" s="254"/>
    </row>
    <row r="36" spans="1:18" ht="15" customHeight="1">
      <c r="A36" s="731" t="s">
        <v>25717</v>
      </c>
      <c r="B36" s="731" t="s">
        <v>5884</v>
      </c>
      <c r="C36" s="732">
        <v>45485</v>
      </c>
      <c r="D36" s="746"/>
      <c r="E36" s="733">
        <v>41</v>
      </c>
      <c r="G36" s="253"/>
      <c r="H36" s="257">
        <f t="shared" si="0"/>
        <v>26</v>
      </c>
      <c r="I36" s="258" t="e">
        <f ca="1">OFFSET(모듈!$BJ$1,MATCH(K36,모듈!$BD:$BD,0)-1,0)</f>
        <v>#N/A</v>
      </c>
      <c r="J36" s="258" t="e">
        <f ca="1">OFFSET(모듈!$BH$1,MATCH(K36,모듈!$BD:$BD,0)-1,0)</f>
        <v>#N/A</v>
      </c>
      <c r="K36" s="720" t="s">
        <v>5893</v>
      </c>
      <c r="L36" s="259" t="e">
        <f ca="1">OFFSET(모듈!$BE$1,MATCH(K36,모듈!$BD:$BD,0)-1,0)</f>
        <v>#N/A</v>
      </c>
      <c r="M36" s="260" t="e">
        <f ca="1">OFFSET(모듈!$BF$1,MATCH(K36,모듈!$BD:$BD,0)-1,0)</f>
        <v>#N/A</v>
      </c>
      <c r="N36" s="259">
        <f t="shared" si="1"/>
        <v>793</v>
      </c>
      <c r="O36" s="260" t="e">
        <f t="shared" ca="1" si="2"/>
        <v>#N/A</v>
      </c>
      <c r="P36" s="257" t="str">
        <f t="shared" si="3"/>
        <v>검역</v>
      </c>
      <c r="Q36" s="261">
        <f t="shared" ca="1" si="4"/>
        <v>45488</v>
      </c>
      <c r="R36" s="254"/>
    </row>
    <row r="37" spans="1:18" ht="15" customHeight="1">
      <c r="A37" s="731" t="s">
        <v>25718</v>
      </c>
      <c r="B37" s="731" t="s">
        <v>5893</v>
      </c>
      <c r="C37" s="732">
        <v>45488</v>
      </c>
      <c r="D37" s="746"/>
      <c r="E37" s="733">
        <v>793</v>
      </c>
      <c r="G37" s="253"/>
      <c r="H37" s="257">
        <f t="shared" si="0"/>
        <v>27</v>
      </c>
      <c r="I37" s="258" t="e">
        <f ca="1">OFFSET(모듈!$BJ$1,MATCH(K37,모듈!$BD:$BD,0)-1,0)</f>
        <v>#N/A</v>
      </c>
      <c r="J37" s="258" t="e">
        <f ca="1">OFFSET(모듈!$BH$1,MATCH(K37,모듈!$BD:$BD,0)-1,0)</f>
        <v>#N/A</v>
      </c>
      <c r="K37" s="720" t="s">
        <v>5890</v>
      </c>
      <c r="L37" s="259" t="e">
        <f ca="1">OFFSET(모듈!$BE$1,MATCH(K37,모듈!$BD:$BD,0)-1,0)</f>
        <v>#N/A</v>
      </c>
      <c r="M37" s="260" t="e">
        <f ca="1">OFFSET(모듈!$BF$1,MATCH(K37,모듈!$BD:$BD,0)-1,0)</f>
        <v>#N/A</v>
      </c>
      <c r="N37" s="259">
        <f t="shared" si="1"/>
        <v>1980</v>
      </c>
      <c r="O37" s="260" t="e">
        <f t="shared" ca="1" si="2"/>
        <v>#N/A</v>
      </c>
      <c r="P37" s="257" t="str">
        <f t="shared" si="3"/>
        <v>검역</v>
      </c>
      <c r="Q37" s="261">
        <f t="shared" ca="1" si="4"/>
        <v>45488</v>
      </c>
      <c r="R37" s="254"/>
    </row>
    <row r="38" spans="1:18" ht="15" customHeight="1">
      <c r="A38" s="731" t="s">
        <v>25719</v>
      </c>
      <c r="B38" s="731" t="s">
        <v>5890</v>
      </c>
      <c r="C38" s="732">
        <v>45488</v>
      </c>
      <c r="D38" s="746"/>
      <c r="E38" s="733">
        <v>1980</v>
      </c>
      <c r="G38" s="253"/>
      <c r="H38" s="257">
        <f t="shared" si="0"/>
        <v>28</v>
      </c>
      <c r="I38" s="258" t="e">
        <f ca="1">OFFSET(모듈!$BJ$1,MATCH(K38,모듈!$BD:$BD,0)-1,0)</f>
        <v>#N/A</v>
      </c>
      <c r="J38" s="258" t="e">
        <f ca="1">OFFSET(모듈!$BH$1,MATCH(K38,모듈!$BD:$BD,0)-1,0)</f>
        <v>#N/A</v>
      </c>
      <c r="K38" s="720" t="s">
        <v>5971</v>
      </c>
      <c r="L38" s="259" t="e">
        <f ca="1">OFFSET(모듈!$BE$1,MATCH(K38,모듈!$BD:$BD,0)-1,0)</f>
        <v>#N/A</v>
      </c>
      <c r="M38" s="260" t="e">
        <f ca="1">OFFSET(모듈!$BF$1,MATCH(K38,모듈!$BD:$BD,0)-1,0)</f>
        <v>#N/A</v>
      </c>
      <c r="N38" s="259">
        <f t="shared" si="1"/>
        <v>697</v>
      </c>
      <c r="O38" s="260" t="e">
        <f t="shared" ca="1" si="2"/>
        <v>#N/A</v>
      </c>
      <c r="P38" s="257" t="str">
        <f t="shared" si="3"/>
        <v>검역</v>
      </c>
      <c r="Q38" s="261">
        <f t="shared" ca="1" si="4"/>
        <v>45495</v>
      </c>
      <c r="R38" s="254"/>
    </row>
    <row r="39" spans="1:18" ht="15" customHeight="1">
      <c r="A39" s="731" t="s">
        <v>25720</v>
      </c>
      <c r="B39" s="731" t="s">
        <v>5971</v>
      </c>
      <c r="C39" s="732">
        <v>45495</v>
      </c>
      <c r="D39" s="746"/>
      <c r="E39" s="733">
        <v>11</v>
      </c>
      <c r="G39" s="253"/>
      <c r="H39" s="257">
        <f t="shared" si="0"/>
        <v>29</v>
      </c>
      <c r="I39" s="258" t="e">
        <f ca="1">OFFSET(모듈!$BJ$1,MATCH(K39,모듈!$BD:$BD,0)-1,0)</f>
        <v>#N/A</v>
      </c>
      <c r="J39" s="258" t="e">
        <f ca="1">OFFSET(모듈!$BH$1,MATCH(K39,모듈!$BD:$BD,0)-1,0)</f>
        <v>#N/A</v>
      </c>
      <c r="K39" s="720" t="s">
        <v>5993</v>
      </c>
      <c r="L39" s="259" t="e">
        <f ca="1">OFFSET(모듈!$BE$1,MATCH(K39,모듈!$BD:$BD,0)-1,0)</f>
        <v>#N/A</v>
      </c>
      <c r="M39" s="260" t="e">
        <f ca="1">OFFSET(모듈!$BF$1,MATCH(K39,모듈!$BD:$BD,0)-1,0)</f>
        <v>#N/A</v>
      </c>
      <c r="N39" s="259">
        <f t="shared" si="1"/>
        <v>182</v>
      </c>
      <c r="O39" s="260" t="e">
        <f t="shared" ca="1" si="2"/>
        <v>#N/A</v>
      </c>
      <c r="P39" s="257" t="str">
        <f t="shared" si="3"/>
        <v>검역</v>
      </c>
      <c r="Q39" s="261">
        <f t="shared" ca="1" si="4"/>
        <v>45496</v>
      </c>
      <c r="R39" s="254"/>
    </row>
    <row r="40" spans="1:18" ht="15" customHeight="1">
      <c r="A40" s="731" t="s">
        <v>25720</v>
      </c>
      <c r="B40" s="731" t="s">
        <v>5971</v>
      </c>
      <c r="C40" s="732">
        <v>45495</v>
      </c>
      <c r="D40" s="746"/>
      <c r="E40" s="733">
        <v>686</v>
      </c>
      <c r="G40" s="253"/>
      <c r="H40" s="257">
        <f t="shared" si="0"/>
        <v>30</v>
      </c>
      <c r="I40" s="258" t="e">
        <f ca="1">OFFSET(모듈!$BJ$1,MATCH(K40,모듈!$BD:$BD,0)-1,0)</f>
        <v>#N/A</v>
      </c>
      <c r="J40" s="258" t="e">
        <f ca="1">OFFSET(모듈!$BH$1,MATCH(K40,모듈!$BD:$BD,0)-1,0)</f>
        <v>#N/A</v>
      </c>
      <c r="K40" s="720" t="s">
        <v>6049</v>
      </c>
      <c r="L40" s="259" t="e">
        <f ca="1">OFFSET(모듈!$BE$1,MATCH(K40,모듈!$BD:$BD,0)-1,0)</f>
        <v>#N/A</v>
      </c>
      <c r="M40" s="260" t="e">
        <f ca="1">OFFSET(모듈!$BF$1,MATCH(K40,모듈!$BD:$BD,0)-1,0)</f>
        <v>#N/A</v>
      </c>
      <c r="N40" s="259">
        <f t="shared" si="1"/>
        <v>158</v>
      </c>
      <c r="O40" s="260" t="e">
        <f t="shared" ca="1" si="2"/>
        <v>#N/A</v>
      </c>
      <c r="P40" s="257" t="str">
        <f t="shared" si="3"/>
        <v>검역</v>
      </c>
      <c r="Q40" s="261">
        <f t="shared" ca="1" si="4"/>
        <v>45499</v>
      </c>
      <c r="R40" s="254"/>
    </row>
    <row r="41" spans="1:18" ht="15" customHeight="1">
      <c r="A41" s="731" t="s">
        <v>25721</v>
      </c>
      <c r="B41" s="731" t="s">
        <v>5993</v>
      </c>
      <c r="C41" s="732">
        <v>45496</v>
      </c>
      <c r="D41" s="746"/>
      <c r="E41" s="733">
        <v>88</v>
      </c>
      <c r="G41" s="253"/>
      <c r="H41" s="257">
        <f t="shared" si="0"/>
        <v>31</v>
      </c>
      <c r="I41" s="258" t="e">
        <f ca="1">OFFSET(모듈!$BJ$1,MATCH(K41,모듈!$BD:$BD,0)-1,0)</f>
        <v>#N/A</v>
      </c>
      <c r="J41" s="258" t="e">
        <f ca="1">OFFSET(모듈!$BH$1,MATCH(K41,모듈!$BD:$BD,0)-1,0)</f>
        <v>#N/A</v>
      </c>
      <c r="K41" s="720" t="s">
        <v>6078</v>
      </c>
      <c r="L41" s="259" t="e">
        <f ca="1">OFFSET(모듈!$BE$1,MATCH(K41,모듈!$BD:$BD,0)-1,0)</f>
        <v>#N/A</v>
      </c>
      <c r="M41" s="260" t="e">
        <f ca="1">OFFSET(모듈!$BF$1,MATCH(K41,모듈!$BD:$BD,0)-1,0)</f>
        <v>#N/A</v>
      </c>
      <c r="N41" s="259">
        <f t="shared" si="1"/>
        <v>1408</v>
      </c>
      <c r="O41" s="260" t="e">
        <f t="shared" ca="1" si="2"/>
        <v>#N/A</v>
      </c>
      <c r="P41" s="257" t="str">
        <f t="shared" si="3"/>
        <v>검역</v>
      </c>
      <c r="Q41" s="261">
        <f t="shared" ca="1" si="4"/>
        <v>45505</v>
      </c>
      <c r="R41" s="254"/>
    </row>
    <row r="42" spans="1:18" ht="15" customHeight="1">
      <c r="A42" s="731" t="s">
        <v>25721</v>
      </c>
      <c r="B42" s="731" t="s">
        <v>5993</v>
      </c>
      <c r="C42" s="732">
        <v>45496</v>
      </c>
      <c r="D42" s="746"/>
      <c r="E42" s="733">
        <v>94</v>
      </c>
      <c r="G42" s="253"/>
      <c r="H42" s="257">
        <f t="shared" si="0"/>
        <v>32</v>
      </c>
      <c r="I42" s="258" t="e">
        <f ca="1">OFFSET(모듈!$BJ$1,MATCH(K42,모듈!$BD:$BD,0)-1,0)</f>
        <v>#N/A</v>
      </c>
      <c r="J42" s="258" t="e">
        <f ca="1">OFFSET(모듈!$BH$1,MATCH(K42,모듈!$BD:$BD,0)-1,0)</f>
        <v>#N/A</v>
      </c>
      <c r="K42" s="720" t="s">
        <v>6093</v>
      </c>
      <c r="L42" s="259" t="e">
        <f ca="1">OFFSET(모듈!$BE$1,MATCH(K42,모듈!$BD:$BD,0)-1,0)</f>
        <v>#N/A</v>
      </c>
      <c r="M42" s="260" t="e">
        <f ca="1">OFFSET(모듈!$BF$1,MATCH(K42,모듈!$BD:$BD,0)-1,0)</f>
        <v>#N/A</v>
      </c>
      <c r="N42" s="259">
        <f t="shared" si="1"/>
        <v>89</v>
      </c>
      <c r="O42" s="260" t="e">
        <f t="shared" ca="1" si="2"/>
        <v>#N/A</v>
      </c>
      <c r="P42" s="257" t="str">
        <f t="shared" si="3"/>
        <v>검역</v>
      </c>
      <c r="Q42" s="261">
        <f t="shared" ca="1" si="4"/>
        <v>45506</v>
      </c>
      <c r="R42" s="254"/>
    </row>
    <row r="43" spans="1:18" ht="15" customHeight="1">
      <c r="A43" s="731" t="s">
        <v>25722</v>
      </c>
      <c r="B43" s="731" t="s">
        <v>6049</v>
      </c>
      <c r="C43" s="732">
        <v>45499</v>
      </c>
      <c r="D43" s="746"/>
      <c r="E43" s="733">
        <v>158</v>
      </c>
      <c r="G43" s="253"/>
      <c r="H43" s="257">
        <f t="shared" si="0"/>
        <v>33</v>
      </c>
      <c r="I43" s="258" t="e">
        <f ca="1">OFFSET(모듈!$BJ$1,MATCH(K43,모듈!$BD:$BD,0)-1,0)</f>
        <v>#N/A</v>
      </c>
      <c r="J43" s="258" t="e">
        <f ca="1">OFFSET(모듈!$BH$1,MATCH(K43,모듈!$BD:$BD,0)-1,0)</f>
        <v>#N/A</v>
      </c>
      <c r="K43" s="720" t="s">
        <v>6181</v>
      </c>
      <c r="L43" s="259" t="e">
        <f ca="1">OFFSET(모듈!$BE$1,MATCH(K43,모듈!$BD:$BD,0)-1,0)</f>
        <v>#N/A</v>
      </c>
      <c r="M43" s="260" t="e">
        <f ca="1">OFFSET(모듈!$BF$1,MATCH(K43,모듈!$BD:$BD,0)-1,0)</f>
        <v>#N/A</v>
      </c>
      <c r="N43" s="259">
        <f t="shared" si="1"/>
        <v>1534</v>
      </c>
      <c r="O43" s="260" t="e">
        <f t="shared" ca="1" si="2"/>
        <v>#N/A</v>
      </c>
      <c r="P43" s="257" t="str">
        <f t="shared" si="3"/>
        <v>검역</v>
      </c>
      <c r="Q43" s="261">
        <f t="shared" ca="1" si="4"/>
        <v>45520</v>
      </c>
      <c r="R43" s="254"/>
    </row>
    <row r="44" spans="1:18" ht="15" customHeight="1">
      <c r="A44" s="731" t="s">
        <v>25723</v>
      </c>
      <c r="B44" s="731" t="s">
        <v>6078</v>
      </c>
      <c r="C44" s="732">
        <v>45505</v>
      </c>
      <c r="D44" s="746"/>
      <c r="E44" s="733">
        <v>200</v>
      </c>
      <c r="G44" s="253"/>
      <c r="H44" s="257">
        <f t="shared" si="0"/>
        <v>34</v>
      </c>
      <c r="I44" s="258" t="e">
        <f ca="1">OFFSET(모듈!$BJ$1,MATCH(K44,모듈!$BD:$BD,0)-1,0)</f>
        <v>#N/A</v>
      </c>
      <c r="J44" s="258" t="e">
        <f ca="1">OFFSET(모듈!$BH$1,MATCH(K44,모듈!$BD:$BD,0)-1,0)</f>
        <v>#N/A</v>
      </c>
      <c r="K44" s="720" t="s">
        <v>6187</v>
      </c>
      <c r="L44" s="259" t="e">
        <f ca="1">OFFSET(모듈!$BE$1,MATCH(K44,모듈!$BD:$BD,0)-1,0)</f>
        <v>#N/A</v>
      </c>
      <c r="M44" s="260" t="e">
        <f ca="1">OFFSET(모듈!$BF$1,MATCH(K44,모듈!$BD:$BD,0)-1,0)</f>
        <v>#N/A</v>
      </c>
      <c r="N44" s="259">
        <f t="shared" si="1"/>
        <v>1534</v>
      </c>
      <c r="O44" s="260" t="e">
        <f t="shared" ca="1" si="2"/>
        <v>#N/A</v>
      </c>
      <c r="P44" s="257" t="str">
        <f t="shared" si="3"/>
        <v>검역</v>
      </c>
      <c r="Q44" s="261">
        <f t="shared" ca="1" si="4"/>
        <v>45520</v>
      </c>
      <c r="R44" s="254"/>
    </row>
    <row r="45" spans="1:18" ht="15" customHeight="1">
      <c r="A45" s="731" t="s">
        <v>25723</v>
      </c>
      <c r="B45" s="731" t="s">
        <v>6078</v>
      </c>
      <c r="C45" s="732">
        <v>45505</v>
      </c>
      <c r="D45" s="746"/>
      <c r="E45" s="733">
        <v>208</v>
      </c>
      <c r="G45" s="253"/>
      <c r="H45" s="257">
        <f t="shared" si="0"/>
        <v>35</v>
      </c>
      <c r="I45" s="258" t="e">
        <f ca="1">OFFSET(모듈!$BJ$1,MATCH(K45,모듈!$BD:$BD,0)-1,0)</f>
        <v>#N/A</v>
      </c>
      <c r="J45" s="258" t="e">
        <f ca="1">OFFSET(모듈!$BH$1,MATCH(K45,모듈!$BD:$BD,0)-1,0)</f>
        <v>#N/A</v>
      </c>
      <c r="K45" s="720" t="s">
        <v>6177</v>
      </c>
      <c r="L45" s="259" t="e">
        <f ca="1">OFFSET(모듈!$BE$1,MATCH(K45,모듈!$BD:$BD,0)-1,0)</f>
        <v>#N/A</v>
      </c>
      <c r="M45" s="260" t="e">
        <f ca="1">OFFSET(모듈!$BF$1,MATCH(K45,모듈!$BD:$BD,0)-1,0)</f>
        <v>#N/A</v>
      </c>
      <c r="N45" s="259">
        <f t="shared" si="1"/>
        <v>1141</v>
      </c>
      <c r="O45" s="260" t="e">
        <f t="shared" ca="1" si="2"/>
        <v>#N/A</v>
      </c>
      <c r="P45" s="257" t="str">
        <f t="shared" si="3"/>
        <v>검역</v>
      </c>
      <c r="Q45" s="261">
        <f t="shared" ca="1" si="4"/>
        <v>45520</v>
      </c>
      <c r="R45" s="254"/>
    </row>
    <row r="46" spans="1:18" ht="15" customHeight="1">
      <c r="A46" s="731" t="s">
        <v>25723</v>
      </c>
      <c r="B46" s="731" t="s">
        <v>6078</v>
      </c>
      <c r="C46" s="732">
        <v>45505</v>
      </c>
      <c r="D46" s="746"/>
      <c r="E46" s="733">
        <v>1000</v>
      </c>
      <c r="G46" s="253"/>
      <c r="H46" s="257">
        <f t="shared" si="0"/>
        <v>36</v>
      </c>
      <c r="I46" s="258" t="e">
        <f ca="1">OFFSET(모듈!$BJ$1,MATCH(K46,모듈!$BD:$BD,0)-1,0)</f>
        <v>#N/A</v>
      </c>
      <c r="J46" s="258" t="e">
        <f ca="1">OFFSET(모듈!$BH$1,MATCH(K46,모듈!$BD:$BD,0)-1,0)</f>
        <v>#N/A</v>
      </c>
      <c r="K46" s="720" t="s">
        <v>6204</v>
      </c>
      <c r="L46" s="259" t="e">
        <f ca="1">OFFSET(모듈!$BE$1,MATCH(K46,모듈!$BD:$BD,0)-1,0)</f>
        <v>#N/A</v>
      </c>
      <c r="M46" s="260" t="e">
        <f ca="1">OFFSET(모듈!$BF$1,MATCH(K46,모듈!$BD:$BD,0)-1,0)</f>
        <v>#N/A</v>
      </c>
      <c r="N46" s="259">
        <f t="shared" si="1"/>
        <v>1348</v>
      </c>
      <c r="O46" s="260" t="e">
        <f t="shared" ca="1" si="2"/>
        <v>#N/A</v>
      </c>
      <c r="P46" s="257" t="str">
        <f t="shared" si="3"/>
        <v>검역</v>
      </c>
      <c r="Q46" s="261">
        <f t="shared" ca="1" si="4"/>
        <v>45524</v>
      </c>
      <c r="R46" s="254"/>
    </row>
    <row r="47" spans="1:18" ht="15" customHeight="1">
      <c r="A47" s="731" t="s">
        <v>25724</v>
      </c>
      <c r="B47" s="731" t="s">
        <v>6093</v>
      </c>
      <c r="C47" s="732">
        <v>45506</v>
      </c>
      <c r="D47" s="746"/>
      <c r="E47" s="733">
        <v>89</v>
      </c>
      <c r="G47" s="253"/>
      <c r="H47" s="257">
        <f t="shared" si="0"/>
        <v>37</v>
      </c>
      <c r="I47" s="258" t="e">
        <f ca="1">OFFSET(모듈!$BJ$1,MATCH(K47,모듈!$BD:$BD,0)-1,0)</f>
        <v>#N/A</v>
      </c>
      <c r="J47" s="258" t="e">
        <f ca="1">OFFSET(모듈!$BH$1,MATCH(K47,모듈!$BD:$BD,0)-1,0)</f>
        <v>#N/A</v>
      </c>
      <c r="K47" s="720" t="s">
        <v>6234</v>
      </c>
      <c r="L47" s="259" t="e">
        <f ca="1">OFFSET(모듈!$BE$1,MATCH(K47,모듈!$BD:$BD,0)-1,0)</f>
        <v>#N/A</v>
      </c>
      <c r="M47" s="260" t="e">
        <f ca="1">OFFSET(모듈!$BF$1,MATCH(K47,모듈!$BD:$BD,0)-1,0)</f>
        <v>#N/A</v>
      </c>
      <c r="N47" s="259">
        <f t="shared" si="1"/>
        <v>1568</v>
      </c>
      <c r="O47" s="260" t="e">
        <f t="shared" ca="1" si="2"/>
        <v>#N/A</v>
      </c>
      <c r="P47" s="257" t="str">
        <f t="shared" si="3"/>
        <v>검역</v>
      </c>
      <c r="Q47" s="261">
        <f t="shared" ca="1" si="4"/>
        <v>45526</v>
      </c>
      <c r="R47" s="254"/>
    </row>
    <row r="48" spans="1:18" ht="15" customHeight="1">
      <c r="A48" s="731" t="s">
        <v>25725</v>
      </c>
      <c r="B48" s="731" t="s">
        <v>6181</v>
      </c>
      <c r="C48" s="732">
        <v>45520</v>
      </c>
      <c r="D48" s="746"/>
      <c r="E48" s="733">
        <v>1534</v>
      </c>
      <c r="G48" s="253"/>
      <c r="H48" s="257">
        <f t="shared" si="0"/>
        <v>38</v>
      </c>
      <c r="I48" s="258" t="e">
        <f ca="1">OFFSET(모듈!$BJ$1,MATCH(K48,모듈!$BD:$BD,0)-1,0)</f>
        <v>#N/A</v>
      </c>
      <c r="J48" s="258" t="e">
        <f ca="1">OFFSET(모듈!$BH$1,MATCH(K48,모듈!$BD:$BD,0)-1,0)</f>
        <v>#N/A</v>
      </c>
      <c r="K48" s="720" t="s">
        <v>6251</v>
      </c>
      <c r="L48" s="259" t="e">
        <f ca="1">OFFSET(모듈!$BE$1,MATCH(K48,모듈!$BD:$BD,0)-1,0)</f>
        <v>#N/A</v>
      </c>
      <c r="M48" s="260" t="e">
        <f ca="1">OFFSET(모듈!$BF$1,MATCH(K48,모듈!$BD:$BD,0)-1,0)</f>
        <v>#N/A</v>
      </c>
      <c r="N48" s="259">
        <f t="shared" si="1"/>
        <v>367</v>
      </c>
      <c r="O48" s="260" t="e">
        <f t="shared" ca="1" si="2"/>
        <v>#N/A</v>
      </c>
      <c r="P48" s="257" t="str">
        <f t="shared" si="3"/>
        <v>검역</v>
      </c>
      <c r="Q48" s="261">
        <f t="shared" ca="1" si="4"/>
        <v>45527</v>
      </c>
      <c r="R48" s="254"/>
    </row>
    <row r="49" spans="1:18" ht="15" customHeight="1">
      <c r="A49" s="731" t="s">
        <v>25726</v>
      </c>
      <c r="B49" s="731" t="s">
        <v>6187</v>
      </c>
      <c r="C49" s="732">
        <v>45520</v>
      </c>
      <c r="D49" s="746"/>
      <c r="E49" s="733">
        <v>1534</v>
      </c>
      <c r="G49" s="253"/>
      <c r="H49" s="257">
        <f t="shared" si="0"/>
        <v>39</v>
      </c>
      <c r="I49" s="258" t="e">
        <f ca="1">OFFSET(모듈!$BJ$1,MATCH(K49,모듈!$BD:$BD,0)-1,0)</f>
        <v>#N/A</v>
      </c>
      <c r="J49" s="258" t="e">
        <f ca="1">OFFSET(모듈!$BH$1,MATCH(K49,모듈!$BD:$BD,0)-1,0)</f>
        <v>#N/A</v>
      </c>
      <c r="K49" s="720" t="s">
        <v>6276</v>
      </c>
      <c r="L49" s="259" t="e">
        <f ca="1">OFFSET(모듈!$BE$1,MATCH(K49,모듈!$BD:$BD,0)-1,0)</f>
        <v>#N/A</v>
      </c>
      <c r="M49" s="260" t="e">
        <f ca="1">OFFSET(모듈!$BF$1,MATCH(K49,모듈!$BD:$BD,0)-1,0)</f>
        <v>#N/A</v>
      </c>
      <c r="N49" s="259">
        <f t="shared" si="1"/>
        <v>1500</v>
      </c>
      <c r="O49" s="260" t="e">
        <f t="shared" ca="1" si="2"/>
        <v>#N/A</v>
      </c>
      <c r="P49" s="257" t="str">
        <f t="shared" si="3"/>
        <v>검역</v>
      </c>
      <c r="Q49" s="261">
        <f t="shared" ca="1" si="4"/>
        <v>45530</v>
      </c>
      <c r="R49" s="254"/>
    </row>
    <row r="50" spans="1:18" ht="15" customHeight="1">
      <c r="A50" s="731" t="s">
        <v>25727</v>
      </c>
      <c r="B50" s="731" t="s">
        <v>6177</v>
      </c>
      <c r="C50" s="732">
        <v>45520</v>
      </c>
      <c r="D50" s="746"/>
      <c r="E50" s="733">
        <v>161</v>
      </c>
      <c r="G50" s="253"/>
      <c r="H50" s="257">
        <f t="shared" si="0"/>
        <v>40</v>
      </c>
      <c r="I50" s="258" t="e">
        <f ca="1">OFFSET(모듈!$BJ$1,MATCH(K50,모듈!$BD:$BD,0)-1,0)</f>
        <v>#N/A</v>
      </c>
      <c r="J50" s="258" t="e">
        <f ca="1">OFFSET(모듈!$BH$1,MATCH(K50,모듈!$BD:$BD,0)-1,0)</f>
        <v>#N/A</v>
      </c>
      <c r="K50" s="720" t="s">
        <v>6293</v>
      </c>
      <c r="L50" s="259" t="e">
        <f ca="1">OFFSET(모듈!$BE$1,MATCH(K50,모듈!$BD:$BD,0)-1,0)</f>
        <v>#N/A</v>
      </c>
      <c r="M50" s="260" t="e">
        <f ca="1">OFFSET(모듈!$BF$1,MATCH(K50,모듈!$BD:$BD,0)-1,0)</f>
        <v>#N/A</v>
      </c>
      <c r="N50" s="259">
        <f t="shared" si="1"/>
        <v>413</v>
      </c>
      <c r="O50" s="260" t="e">
        <f t="shared" ca="1" si="2"/>
        <v>#N/A</v>
      </c>
      <c r="P50" s="257" t="str">
        <f t="shared" si="3"/>
        <v>검역</v>
      </c>
      <c r="Q50" s="261">
        <f t="shared" ca="1" si="4"/>
        <v>45531</v>
      </c>
      <c r="R50" s="254"/>
    </row>
    <row r="51" spans="1:18" ht="15" customHeight="1">
      <c r="A51" s="731" t="s">
        <v>25727</v>
      </c>
      <c r="B51" s="731" t="s">
        <v>6177</v>
      </c>
      <c r="C51" s="732">
        <v>45520</v>
      </c>
      <c r="D51" s="746"/>
      <c r="E51" s="733">
        <v>980</v>
      </c>
      <c r="G51" s="253"/>
      <c r="H51" s="257">
        <f t="shared" si="0"/>
        <v>41</v>
      </c>
      <c r="I51" s="258" t="e">
        <f ca="1">OFFSET(모듈!$BJ$1,MATCH(K51,모듈!$BD:$BD,0)-1,0)</f>
        <v>#N/A</v>
      </c>
      <c r="J51" s="258" t="e">
        <f ca="1">OFFSET(모듈!$BH$1,MATCH(K51,모듈!$BD:$BD,0)-1,0)</f>
        <v>#N/A</v>
      </c>
      <c r="K51" s="720" t="s">
        <v>49</v>
      </c>
      <c r="L51" s="259" t="e">
        <f ca="1">OFFSET(모듈!$BE$1,MATCH(K51,모듈!$BD:$BD,0)-1,0)</f>
        <v>#N/A</v>
      </c>
      <c r="M51" s="260" t="e">
        <f ca="1">OFFSET(모듈!$BF$1,MATCH(K51,모듈!$BD:$BD,0)-1,0)</f>
        <v>#N/A</v>
      </c>
      <c r="N51" s="259">
        <f t="shared" si="1"/>
        <v>250</v>
      </c>
      <c r="O51" s="260" t="e">
        <f t="shared" ca="1" si="2"/>
        <v>#N/A</v>
      </c>
      <c r="P51" s="257" t="str">
        <f t="shared" si="3"/>
        <v>검역</v>
      </c>
      <c r="Q51" s="261">
        <f t="shared" ca="1" si="4"/>
        <v>45537</v>
      </c>
      <c r="R51" s="254"/>
    </row>
    <row r="52" spans="1:18" ht="15" customHeight="1">
      <c r="A52" s="731" t="s">
        <v>25728</v>
      </c>
      <c r="B52" s="731" t="s">
        <v>6204</v>
      </c>
      <c r="C52" s="732">
        <v>45524</v>
      </c>
      <c r="D52" s="746"/>
      <c r="E52" s="733">
        <v>1348</v>
      </c>
      <c r="G52" s="253"/>
      <c r="H52" s="257">
        <f t="shared" si="0"/>
        <v>42</v>
      </c>
      <c r="I52" s="258" t="e">
        <f ca="1">OFFSET(모듈!$BJ$1,MATCH(K52,모듈!$BD:$BD,0)-1,0)</f>
        <v>#N/A</v>
      </c>
      <c r="J52" s="258" t="e">
        <f ca="1">OFFSET(모듈!$BH$1,MATCH(K52,모듈!$BD:$BD,0)-1,0)</f>
        <v>#N/A</v>
      </c>
      <c r="K52" s="720" t="s">
        <v>166</v>
      </c>
      <c r="L52" s="259" t="e">
        <f ca="1">OFFSET(모듈!$BE$1,MATCH(K52,모듈!$BD:$BD,0)-1,0)</f>
        <v>#N/A</v>
      </c>
      <c r="M52" s="260" t="e">
        <f ca="1">OFFSET(모듈!$BF$1,MATCH(K52,모듈!$BD:$BD,0)-1,0)</f>
        <v>#N/A</v>
      </c>
      <c r="N52" s="259">
        <f t="shared" si="1"/>
        <v>1980</v>
      </c>
      <c r="O52" s="260" t="e">
        <f t="shared" ca="1" si="2"/>
        <v>#N/A</v>
      </c>
      <c r="P52" s="257" t="str">
        <f t="shared" si="3"/>
        <v>검역</v>
      </c>
      <c r="Q52" s="261">
        <f t="shared" ca="1" si="4"/>
        <v>45544</v>
      </c>
      <c r="R52" s="254"/>
    </row>
    <row r="53" spans="1:18" ht="15" customHeight="1">
      <c r="A53" s="731" t="s">
        <v>25729</v>
      </c>
      <c r="B53" s="731" t="s">
        <v>6234</v>
      </c>
      <c r="C53" s="732">
        <v>45526</v>
      </c>
      <c r="D53" s="746"/>
      <c r="E53" s="733">
        <v>1568</v>
      </c>
      <c r="G53" s="253"/>
      <c r="H53" s="257">
        <f t="shared" si="0"/>
        <v>43</v>
      </c>
      <c r="I53" s="258" t="e">
        <f ca="1">OFFSET(모듈!$BJ$1,MATCH(K53,모듈!$BD:$BD,0)-1,0)</f>
        <v>#N/A</v>
      </c>
      <c r="J53" s="258" t="e">
        <f ca="1">OFFSET(모듈!$BH$1,MATCH(K53,모듈!$BD:$BD,0)-1,0)</f>
        <v>#N/A</v>
      </c>
      <c r="K53" s="720" t="s">
        <v>162</v>
      </c>
      <c r="L53" s="259" t="e">
        <f ca="1">OFFSET(모듈!$BE$1,MATCH(K53,모듈!$BD:$BD,0)-1,0)</f>
        <v>#N/A</v>
      </c>
      <c r="M53" s="260" t="e">
        <f ca="1">OFFSET(모듈!$BF$1,MATCH(K53,모듈!$BD:$BD,0)-1,0)</f>
        <v>#N/A</v>
      </c>
      <c r="N53" s="259">
        <f t="shared" si="1"/>
        <v>150</v>
      </c>
      <c r="O53" s="260" t="e">
        <f t="shared" ca="1" si="2"/>
        <v>#N/A</v>
      </c>
      <c r="P53" s="257" t="str">
        <f t="shared" si="3"/>
        <v>검역</v>
      </c>
      <c r="Q53" s="261">
        <f t="shared" ca="1" si="4"/>
        <v>45546</v>
      </c>
      <c r="R53" s="254"/>
    </row>
    <row r="54" spans="1:18" ht="15" customHeight="1">
      <c r="A54" s="731" t="s">
        <v>25730</v>
      </c>
      <c r="B54" s="731" t="s">
        <v>6251</v>
      </c>
      <c r="C54" s="732">
        <v>45527</v>
      </c>
      <c r="D54" s="746"/>
      <c r="E54" s="733">
        <v>367</v>
      </c>
      <c r="G54" s="253"/>
      <c r="H54" s="257">
        <f t="shared" si="0"/>
        <v>44</v>
      </c>
      <c r="I54" s="258" t="e">
        <f ca="1">OFFSET(모듈!$BJ$1,MATCH(K54,모듈!$BD:$BD,0)-1,0)</f>
        <v>#N/A</v>
      </c>
      <c r="J54" s="258" t="e">
        <f ca="1">OFFSET(모듈!$BH$1,MATCH(K54,모듈!$BD:$BD,0)-1,0)</f>
        <v>#N/A</v>
      </c>
      <c r="K54" s="720" t="s">
        <v>159</v>
      </c>
      <c r="L54" s="259" t="e">
        <f ca="1">OFFSET(모듈!$BE$1,MATCH(K54,모듈!$BD:$BD,0)-1,0)</f>
        <v>#N/A</v>
      </c>
      <c r="M54" s="260" t="e">
        <f ca="1">OFFSET(모듈!$BF$1,MATCH(K54,모듈!$BD:$BD,0)-1,0)</f>
        <v>#N/A</v>
      </c>
      <c r="N54" s="259">
        <f t="shared" si="1"/>
        <v>1468</v>
      </c>
      <c r="O54" s="260" t="e">
        <f t="shared" ca="1" si="2"/>
        <v>#N/A</v>
      </c>
      <c r="P54" s="257" t="str">
        <f t="shared" si="3"/>
        <v>검역</v>
      </c>
      <c r="Q54" s="261">
        <f t="shared" ca="1" si="4"/>
        <v>45548</v>
      </c>
      <c r="R54" s="254"/>
    </row>
    <row r="55" spans="1:18" ht="15" customHeight="1">
      <c r="A55" s="731" t="s">
        <v>25731</v>
      </c>
      <c r="B55" s="731" t="s">
        <v>6276</v>
      </c>
      <c r="C55" s="732">
        <v>45530</v>
      </c>
      <c r="D55" s="746"/>
      <c r="E55" s="733">
        <v>1500</v>
      </c>
      <c r="G55" s="253"/>
      <c r="H55" s="257">
        <f t="shared" si="0"/>
        <v>45</v>
      </c>
      <c r="I55" s="258" t="e">
        <f ca="1">OFFSET(모듈!$BJ$1,MATCH(K55,모듈!$BD:$BD,0)-1,0)</f>
        <v>#N/A</v>
      </c>
      <c r="J55" s="258" t="e">
        <f ca="1">OFFSET(모듈!$BH$1,MATCH(K55,모듈!$BD:$BD,0)-1,0)</f>
        <v>#N/A</v>
      </c>
      <c r="K55" s="720" t="s">
        <v>193</v>
      </c>
      <c r="L55" s="259" t="e">
        <f ca="1">OFFSET(모듈!$BE$1,MATCH(K55,모듈!$BD:$BD,0)-1,0)</f>
        <v>#N/A</v>
      </c>
      <c r="M55" s="260" t="e">
        <f ca="1">OFFSET(모듈!$BF$1,MATCH(K55,모듈!$BD:$BD,0)-1,0)</f>
        <v>#N/A</v>
      </c>
      <c r="N55" s="259">
        <f t="shared" si="1"/>
        <v>105</v>
      </c>
      <c r="O55" s="260" t="e">
        <f t="shared" ca="1" si="2"/>
        <v>#N/A</v>
      </c>
      <c r="P55" s="257" t="str">
        <f t="shared" si="3"/>
        <v>검역</v>
      </c>
      <c r="Q55" s="261">
        <f t="shared" ca="1" si="4"/>
        <v>45548</v>
      </c>
      <c r="R55" s="254"/>
    </row>
    <row r="56" spans="1:18" ht="15" customHeight="1">
      <c r="A56" s="731" t="s">
        <v>25732</v>
      </c>
      <c r="B56" s="731" t="s">
        <v>6293</v>
      </c>
      <c r="C56" s="732">
        <v>45531</v>
      </c>
      <c r="D56" s="746"/>
      <c r="E56" s="733">
        <v>413</v>
      </c>
      <c r="G56" s="253"/>
      <c r="H56" s="257">
        <f t="shared" si="0"/>
        <v>46</v>
      </c>
      <c r="I56" s="258" t="e">
        <f ca="1">OFFSET(모듈!$BJ$1,MATCH(K56,모듈!$BD:$BD,0)-1,0)</f>
        <v>#N/A</v>
      </c>
      <c r="J56" s="258" t="e">
        <f ca="1">OFFSET(모듈!$BH$1,MATCH(K56,모듈!$BD:$BD,0)-1,0)</f>
        <v>#N/A</v>
      </c>
      <c r="K56" s="720" t="s">
        <v>24683</v>
      </c>
      <c r="L56" s="259" t="e">
        <f ca="1">OFFSET(모듈!$BE$1,MATCH(K56,모듈!$BD:$BD,0)-1,0)</f>
        <v>#N/A</v>
      </c>
      <c r="M56" s="260" t="e">
        <f ca="1">OFFSET(모듈!$BF$1,MATCH(K56,모듈!$BD:$BD,0)-1,0)</f>
        <v>#N/A</v>
      </c>
      <c r="N56" s="259">
        <f t="shared" si="1"/>
        <v>1402</v>
      </c>
      <c r="O56" s="260" t="e">
        <f t="shared" ca="1" si="2"/>
        <v>#N/A</v>
      </c>
      <c r="P56" s="257" t="str">
        <f t="shared" si="3"/>
        <v>검역</v>
      </c>
      <c r="Q56" s="261">
        <f t="shared" ca="1" si="4"/>
        <v>45554</v>
      </c>
      <c r="R56" s="254"/>
    </row>
    <row r="57" spans="1:18" ht="15" customHeight="1">
      <c r="A57" s="731" t="s">
        <v>25733</v>
      </c>
      <c r="B57" s="731" t="s">
        <v>49</v>
      </c>
      <c r="C57" s="732">
        <v>45537</v>
      </c>
      <c r="D57" s="746"/>
      <c r="E57" s="733">
        <v>50</v>
      </c>
      <c r="G57" s="253"/>
      <c r="H57" s="257">
        <f t="shared" si="0"/>
        <v>47</v>
      </c>
      <c r="I57" s="258" t="e">
        <f ca="1">OFFSET(모듈!$BJ$1,MATCH(K57,모듈!$BD:$BD,0)-1,0)</f>
        <v>#N/A</v>
      </c>
      <c r="J57" s="258" t="e">
        <f ca="1">OFFSET(모듈!$BH$1,MATCH(K57,모듈!$BD:$BD,0)-1,0)</f>
        <v>#N/A</v>
      </c>
      <c r="K57" s="720" t="s">
        <v>174</v>
      </c>
      <c r="L57" s="259" t="e">
        <f ca="1">OFFSET(모듈!$BE$1,MATCH(K57,모듈!$BD:$BD,0)-1,0)</f>
        <v>#N/A</v>
      </c>
      <c r="M57" s="260" t="e">
        <f ca="1">OFFSET(모듈!$BF$1,MATCH(K57,모듈!$BD:$BD,0)-1,0)</f>
        <v>#N/A</v>
      </c>
      <c r="N57" s="259">
        <f t="shared" si="1"/>
        <v>1958</v>
      </c>
      <c r="O57" s="260" t="e">
        <f t="shared" ca="1" si="2"/>
        <v>#N/A</v>
      </c>
      <c r="P57" s="257" t="str">
        <f t="shared" si="3"/>
        <v>검역</v>
      </c>
      <c r="Q57" s="261">
        <f t="shared" ca="1" si="4"/>
        <v>45555</v>
      </c>
      <c r="R57" s="254"/>
    </row>
    <row r="58" spans="1:18" ht="15" customHeight="1">
      <c r="A58" s="731" t="s">
        <v>25733</v>
      </c>
      <c r="B58" s="731" t="s">
        <v>49</v>
      </c>
      <c r="C58" s="732">
        <v>45537</v>
      </c>
      <c r="D58" s="746"/>
      <c r="E58" s="733">
        <v>200</v>
      </c>
      <c r="G58" s="253"/>
      <c r="H58" s="257">
        <f t="shared" si="0"/>
        <v>48</v>
      </c>
      <c r="I58" s="258" t="e">
        <f ca="1">OFFSET(모듈!$BJ$1,MATCH(K58,모듈!$BD:$BD,0)-1,0)</f>
        <v>#N/A</v>
      </c>
      <c r="J58" s="258" t="e">
        <f ca="1">OFFSET(모듈!$BH$1,MATCH(K58,모듈!$BD:$BD,0)-1,0)</f>
        <v>#N/A</v>
      </c>
      <c r="K58" s="720" t="s">
        <v>24834</v>
      </c>
      <c r="L58" s="259" t="e">
        <f ca="1">OFFSET(모듈!$BE$1,MATCH(K58,모듈!$BD:$BD,0)-1,0)</f>
        <v>#N/A</v>
      </c>
      <c r="M58" s="260" t="e">
        <f ca="1">OFFSET(모듈!$BF$1,MATCH(K58,모듈!$BD:$BD,0)-1,0)</f>
        <v>#N/A</v>
      </c>
      <c r="N58" s="259">
        <f t="shared" si="1"/>
        <v>271</v>
      </c>
      <c r="O58" s="260" t="e">
        <f t="shared" ca="1" si="2"/>
        <v>#N/A</v>
      </c>
      <c r="P58" s="257" t="str">
        <f t="shared" si="3"/>
        <v>검역</v>
      </c>
      <c r="Q58" s="261">
        <f t="shared" ca="1" si="4"/>
        <v>45559</v>
      </c>
      <c r="R58" s="254"/>
    </row>
    <row r="59" spans="1:18" ht="15" customHeight="1">
      <c r="A59" s="731" t="s">
        <v>25734</v>
      </c>
      <c r="B59" s="731" t="s">
        <v>166</v>
      </c>
      <c r="C59" s="732">
        <v>45544</v>
      </c>
      <c r="D59" s="746"/>
      <c r="E59" s="733">
        <v>1980</v>
      </c>
      <c r="G59" s="253"/>
      <c r="H59" s="257">
        <f t="shared" si="0"/>
        <v>49</v>
      </c>
      <c r="I59" s="258" t="e">
        <f ca="1">OFFSET(모듈!$BJ$1,MATCH(K59,모듈!$BD:$BD,0)-1,0)</f>
        <v>#N/A</v>
      </c>
      <c r="J59" s="258" t="e">
        <f ca="1">OFFSET(모듈!$BH$1,MATCH(K59,모듈!$BD:$BD,0)-1,0)</f>
        <v>#N/A</v>
      </c>
      <c r="K59" s="720" t="s">
        <v>18970</v>
      </c>
      <c r="L59" s="259" t="e">
        <f ca="1">OFFSET(모듈!$BE$1,MATCH(K59,모듈!$BD:$BD,0)-1,0)</f>
        <v>#N/A</v>
      </c>
      <c r="M59" s="260" t="e">
        <f ca="1">OFFSET(모듈!$BF$1,MATCH(K59,모듈!$BD:$BD,0)-1,0)</f>
        <v>#N/A</v>
      </c>
      <c r="N59" s="259">
        <f t="shared" si="1"/>
        <v>1985</v>
      </c>
      <c r="O59" s="260" t="e">
        <f t="shared" ca="1" si="2"/>
        <v>#N/A</v>
      </c>
      <c r="P59" s="257" t="str">
        <f t="shared" si="3"/>
        <v>검역</v>
      </c>
      <c r="Q59" s="261">
        <f t="shared" ca="1" si="4"/>
        <v>45561</v>
      </c>
      <c r="R59" s="254"/>
    </row>
    <row r="60" spans="1:18" ht="15" customHeight="1">
      <c r="A60" s="731" t="s">
        <v>25735</v>
      </c>
      <c r="B60" s="731" t="s">
        <v>162</v>
      </c>
      <c r="C60" s="732">
        <v>45546</v>
      </c>
      <c r="D60" s="746"/>
      <c r="E60" s="733">
        <v>150</v>
      </c>
      <c r="G60" s="253"/>
      <c r="H60" s="257">
        <f t="shared" si="0"/>
        <v>50</v>
      </c>
      <c r="I60" s="258" t="e">
        <f ca="1">OFFSET(모듈!$BJ$1,MATCH(K60,모듈!$BD:$BD,0)-1,0)</f>
        <v>#N/A</v>
      </c>
      <c r="J60" s="258" t="e">
        <f ca="1">OFFSET(모듈!$BH$1,MATCH(K60,모듈!$BD:$BD,0)-1,0)</f>
        <v>#N/A</v>
      </c>
      <c r="K60" s="720" t="s">
        <v>188</v>
      </c>
      <c r="L60" s="259" t="e">
        <f ca="1">OFFSET(모듈!$BE$1,MATCH(K60,모듈!$BD:$BD,0)-1,0)</f>
        <v>#N/A</v>
      </c>
      <c r="M60" s="260" t="e">
        <f ca="1">OFFSET(모듈!$BF$1,MATCH(K60,모듈!$BD:$BD,0)-1,0)</f>
        <v>#N/A</v>
      </c>
      <c r="N60" s="259">
        <f t="shared" si="1"/>
        <v>1403</v>
      </c>
      <c r="O60" s="260" t="e">
        <f t="shared" ca="1" si="2"/>
        <v>#N/A</v>
      </c>
      <c r="P60" s="257" t="str">
        <f t="shared" si="3"/>
        <v>검역</v>
      </c>
      <c r="Q60" s="261">
        <f t="shared" ca="1" si="4"/>
        <v>45561</v>
      </c>
      <c r="R60" s="254"/>
    </row>
    <row r="61" spans="1:18" ht="15" customHeight="1">
      <c r="A61" s="731" t="s">
        <v>25736</v>
      </c>
      <c r="B61" s="731" t="s">
        <v>159</v>
      </c>
      <c r="C61" s="732">
        <v>45548</v>
      </c>
      <c r="D61" s="746"/>
      <c r="E61" s="733">
        <v>1468</v>
      </c>
      <c r="G61" s="253"/>
      <c r="H61" s="257">
        <f t="shared" si="0"/>
        <v>51</v>
      </c>
      <c r="I61" s="258" t="e">
        <f ca="1">OFFSET(모듈!$BJ$1,MATCH(K61,모듈!$BD:$BD,0)-1,0)</f>
        <v>#N/A</v>
      </c>
      <c r="J61" s="258" t="e">
        <f ca="1">OFFSET(모듈!$BH$1,MATCH(K61,모듈!$BD:$BD,0)-1,0)</f>
        <v>#N/A</v>
      </c>
      <c r="K61" s="720" t="s">
        <v>24669</v>
      </c>
      <c r="L61" s="259" t="e">
        <f ca="1">OFFSET(모듈!$BE$1,MATCH(K61,모듈!$BD:$BD,0)-1,0)</f>
        <v>#N/A</v>
      </c>
      <c r="M61" s="260" t="e">
        <f ca="1">OFFSET(모듈!$BF$1,MATCH(K61,모듈!$BD:$BD,0)-1,0)</f>
        <v>#N/A</v>
      </c>
      <c r="N61" s="259">
        <f t="shared" si="1"/>
        <v>527</v>
      </c>
      <c r="O61" s="260" t="e">
        <f t="shared" ca="1" si="2"/>
        <v>#N/A</v>
      </c>
      <c r="P61" s="257" t="str">
        <f t="shared" si="3"/>
        <v>검역</v>
      </c>
      <c r="Q61" s="261">
        <f t="shared" ca="1" si="4"/>
        <v>45569</v>
      </c>
      <c r="R61" s="254"/>
    </row>
    <row r="62" spans="1:18" ht="15" customHeight="1">
      <c r="A62" s="731" t="s">
        <v>25737</v>
      </c>
      <c r="B62" s="731" t="s">
        <v>193</v>
      </c>
      <c r="C62" s="732">
        <v>45548</v>
      </c>
      <c r="D62" s="746"/>
      <c r="E62" s="733">
        <v>105</v>
      </c>
      <c r="G62" s="253"/>
      <c r="H62" s="257">
        <f t="shared" si="0"/>
        <v>52</v>
      </c>
      <c r="I62" s="258" t="e">
        <f ca="1">OFFSET(모듈!$BJ$1,MATCH(K62,모듈!$BD:$BD,0)-1,0)</f>
        <v>#N/A</v>
      </c>
      <c r="J62" s="258" t="e">
        <f ca="1">OFFSET(모듈!$BH$1,MATCH(K62,모듈!$BD:$BD,0)-1,0)</f>
        <v>#N/A</v>
      </c>
      <c r="K62" s="720" t="s">
        <v>24984</v>
      </c>
      <c r="L62" s="259" t="e">
        <f ca="1">OFFSET(모듈!$BE$1,MATCH(K62,모듈!$BD:$BD,0)-1,0)</f>
        <v>#N/A</v>
      </c>
      <c r="M62" s="260" t="e">
        <f ca="1">OFFSET(모듈!$BF$1,MATCH(K62,모듈!$BD:$BD,0)-1,0)</f>
        <v>#N/A</v>
      </c>
      <c r="N62" s="259">
        <f t="shared" si="1"/>
        <v>1075</v>
      </c>
      <c r="O62" s="260" t="e">
        <f t="shared" ca="1" si="2"/>
        <v>#N/A</v>
      </c>
      <c r="P62" s="257" t="str">
        <f t="shared" si="3"/>
        <v>검역</v>
      </c>
      <c r="Q62" s="261">
        <f t="shared" ca="1" si="4"/>
        <v>45575</v>
      </c>
      <c r="R62" s="254"/>
    </row>
    <row r="63" spans="1:18" ht="15" customHeight="1">
      <c r="A63" s="731" t="s">
        <v>25738</v>
      </c>
      <c r="B63" s="731" t="s">
        <v>24683</v>
      </c>
      <c r="C63" s="732">
        <v>45554</v>
      </c>
      <c r="D63" s="746"/>
      <c r="E63" s="733">
        <v>1402</v>
      </c>
      <c r="G63" s="253"/>
      <c r="H63" s="257">
        <f t="shared" si="0"/>
        <v>53</v>
      </c>
      <c r="I63" s="258" t="e">
        <f ca="1">OFFSET(모듈!$BJ$1,MATCH(K63,모듈!$BD:$BD,0)-1,0)</f>
        <v>#N/A</v>
      </c>
      <c r="J63" s="258" t="e">
        <f ca="1">OFFSET(모듈!$BH$1,MATCH(K63,모듈!$BD:$BD,0)-1,0)</f>
        <v>#N/A</v>
      </c>
      <c r="K63" s="720" t="s">
        <v>25042</v>
      </c>
      <c r="L63" s="259" t="e">
        <f ca="1">OFFSET(모듈!$BE$1,MATCH(K63,모듈!$BD:$BD,0)-1,0)</f>
        <v>#N/A</v>
      </c>
      <c r="M63" s="260" t="e">
        <f ca="1">OFFSET(모듈!$BF$1,MATCH(K63,모듈!$BD:$BD,0)-1,0)</f>
        <v>#N/A</v>
      </c>
      <c r="N63" s="259">
        <f t="shared" si="1"/>
        <v>241</v>
      </c>
      <c r="O63" s="260" t="e">
        <f t="shared" ca="1" si="2"/>
        <v>#N/A</v>
      </c>
      <c r="P63" s="257" t="str">
        <f t="shared" si="3"/>
        <v>검역</v>
      </c>
      <c r="Q63" s="261">
        <f t="shared" ca="1" si="4"/>
        <v>45575</v>
      </c>
      <c r="R63" s="254"/>
    </row>
    <row r="64" spans="1:18" ht="15" customHeight="1">
      <c r="A64" s="731" t="s">
        <v>25739</v>
      </c>
      <c r="B64" s="731" t="s">
        <v>174</v>
      </c>
      <c r="C64" s="732">
        <v>45555</v>
      </c>
      <c r="D64" s="746"/>
      <c r="E64" s="733">
        <v>1958</v>
      </c>
      <c r="G64" s="253"/>
      <c r="H64" s="257">
        <f t="shared" si="0"/>
        <v>54</v>
      </c>
      <c r="I64" s="258" t="e">
        <f ca="1">OFFSET(모듈!$BJ$1,MATCH(K64,모듈!$BD:$BD,0)-1,0)</f>
        <v>#N/A</v>
      </c>
      <c r="J64" s="258" t="e">
        <f ca="1">OFFSET(모듈!$BH$1,MATCH(K64,모듈!$BD:$BD,0)-1,0)</f>
        <v>#N/A</v>
      </c>
      <c r="K64" s="720" t="s">
        <v>24951</v>
      </c>
      <c r="L64" s="259" t="e">
        <f ca="1">OFFSET(모듈!$BE$1,MATCH(K64,모듈!$BD:$BD,0)-1,0)</f>
        <v>#N/A</v>
      </c>
      <c r="M64" s="260" t="e">
        <f ca="1">OFFSET(모듈!$BF$1,MATCH(K64,모듈!$BD:$BD,0)-1,0)</f>
        <v>#N/A</v>
      </c>
      <c r="N64" s="259">
        <f t="shared" si="1"/>
        <v>1958</v>
      </c>
      <c r="O64" s="260" t="e">
        <f t="shared" ca="1" si="2"/>
        <v>#N/A</v>
      </c>
      <c r="P64" s="257" t="str">
        <f t="shared" si="3"/>
        <v>검역</v>
      </c>
      <c r="Q64" s="261">
        <f t="shared" ca="1" si="4"/>
        <v>45576</v>
      </c>
      <c r="R64" s="254"/>
    </row>
    <row r="65" spans="1:18" ht="15" customHeight="1">
      <c r="A65" s="731" t="s">
        <v>25740</v>
      </c>
      <c r="B65" s="731" t="s">
        <v>24834</v>
      </c>
      <c r="C65" s="732">
        <v>45559</v>
      </c>
      <c r="D65" s="746"/>
      <c r="E65" s="733">
        <v>131</v>
      </c>
      <c r="G65" s="253"/>
      <c r="H65" s="257">
        <f t="shared" si="0"/>
        <v>55</v>
      </c>
      <c r="I65" s="258" t="e">
        <f ca="1">OFFSET(모듈!$BJ$1,MATCH(K65,모듈!$BD:$BD,0)-1,0)</f>
        <v>#N/A</v>
      </c>
      <c r="J65" s="258" t="e">
        <f ca="1">OFFSET(모듈!$BH$1,MATCH(K65,모듈!$BD:$BD,0)-1,0)</f>
        <v>#N/A</v>
      </c>
      <c r="K65" s="720" t="s">
        <v>25189</v>
      </c>
      <c r="L65" s="259" t="e">
        <f ca="1">OFFSET(모듈!$BE$1,MATCH(K65,모듈!$BD:$BD,0)-1,0)</f>
        <v>#N/A</v>
      </c>
      <c r="M65" s="260" t="e">
        <f ca="1">OFFSET(모듈!$BF$1,MATCH(K65,모듈!$BD:$BD,0)-1,0)</f>
        <v>#N/A</v>
      </c>
      <c r="N65" s="259">
        <f t="shared" si="1"/>
        <v>1556</v>
      </c>
      <c r="O65" s="260" t="e">
        <f t="shared" ca="1" si="2"/>
        <v>#N/A</v>
      </c>
      <c r="P65" s="257" t="str">
        <f t="shared" si="3"/>
        <v>검역</v>
      </c>
      <c r="Q65" s="261">
        <f t="shared" ca="1" si="4"/>
        <v>45582</v>
      </c>
      <c r="R65" s="254"/>
    </row>
    <row r="66" spans="1:18" ht="15" customHeight="1">
      <c r="A66" s="731" t="s">
        <v>25740</v>
      </c>
      <c r="B66" s="731" t="s">
        <v>24834</v>
      </c>
      <c r="C66" s="732">
        <v>45559</v>
      </c>
      <c r="D66" s="746"/>
      <c r="E66" s="733">
        <v>140</v>
      </c>
      <c r="G66" s="253"/>
      <c r="H66" s="257">
        <f t="shared" si="0"/>
        <v>56</v>
      </c>
      <c r="I66" s="258" t="e">
        <f ca="1">OFFSET(모듈!$BJ$1,MATCH(K66,모듈!$BD:$BD,0)-1,0)</f>
        <v>#N/A</v>
      </c>
      <c r="J66" s="258" t="e">
        <f ca="1">OFFSET(모듈!$BH$1,MATCH(K66,모듈!$BD:$BD,0)-1,0)</f>
        <v>#N/A</v>
      </c>
      <c r="K66" s="720" t="s">
        <v>25239</v>
      </c>
      <c r="L66" s="259" t="e">
        <f ca="1">OFFSET(모듈!$BE$1,MATCH(K66,모듈!$BD:$BD,0)-1,0)</f>
        <v>#N/A</v>
      </c>
      <c r="M66" s="260" t="e">
        <f ca="1">OFFSET(모듈!$BF$1,MATCH(K66,모듈!$BD:$BD,0)-1,0)</f>
        <v>#N/A</v>
      </c>
      <c r="N66" s="259">
        <f t="shared" si="1"/>
        <v>1511</v>
      </c>
      <c r="O66" s="260" t="e">
        <f t="shared" ca="1" si="2"/>
        <v>#N/A</v>
      </c>
      <c r="P66" s="257" t="str">
        <f t="shared" si="3"/>
        <v>검역</v>
      </c>
      <c r="Q66" s="261">
        <f t="shared" ca="1" si="4"/>
        <v>45582</v>
      </c>
      <c r="R66" s="254"/>
    </row>
    <row r="67" spans="1:18" ht="15" customHeight="1">
      <c r="A67" s="731" t="s">
        <v>25741</v>
      </c>
      <c r="B67" s="731" t="s">
        <v>18970</v>
      </c>
      <c r="C67" s="732">
        <v>45561</v>
      </c>
      <c r="D67" s="746"/>
      <c r="E67" s="733">
        <v>1985</v>
      </c>
      <c r="G67" s="253"/>
      <c r="H67" s="257">
        <f t="shared" si="0"/>
        <v>57</v>
      </c>
      <c r="I67" s="258" t="e">
        <f ca="1">OFFSET(모듈!$BJ$1,MATCH(K67,모듈!$BD:$BD,0)-1,0)</f>
        <v>#N/A</v>
      </c>
      <c r="J67" s="258" t="e">
        <f ca="1">OFFSET(모듈!$BH$1,MATCH(K67,모듈!$BD:$BD,0)-1,0)</f>
        <v>#N/A</v>
      </c>
      <c r="K67" s="720" t="s">
        <v>25326</v>
      </c>
      <c r="L67" s="259" t="e">
        <f ca="1">OFFSET(모듈!$BE$1,MATCH(K67,모듈!$BD:$BD,0)-1,0)</f>
        <v>#N/A</v>
      </c>
      <c r="M67" s="260" t="e">
        <f ca="1">OFFSET(모듈!$BF$1,MATCH(K67,모듈!$BD:$BD,0)-1,0)</f>
        <v>#N/A</v>
      </c>
      <c r="N67" s="259">
        <f t="shared" si="1"/>
        <v>1949</v>
      </c>
      <c r="O67" s="260" t="e">
        <f t="shared" ca="1" si="2"/>
        <v>#N/A</v>
      </c>
      <c r="P67" s="257" t="str">
        <f t="shared" si="3"/>
        <v>검역</v>
      </c>
      <c r="Q67" s="261">
        <f t="shared" ca="1" si="4"/>
        <v>45583</v>
      </c>
      <c r="R67" s="254"/>
    </row>
    <row r="68" spans="1:18" ht="15" customHeight="1">
      <c r="A68" s="731" t="s">
        <v>25742</v>
      </c>
      <c r="B68" s="731" t="s">
        <v>188</v>
      </c>
      <c r="C68" s="732">
        <v>45561</v>
      </c>
      <c r="D68" s="746"/>
      <c r="E68" s="733">
        <v>642</v>
      </c>
      <c r="G68" s="253"/>
      <c r="H68" s="257">
        <f t="shared" si="0"/>
        <v>58</v>
      </c>
      <c r="I68" s="258" t="e">
        <f ca="1">OFFSET(모듈!$BJ$1,MATCH(K68,모듈!$BD:$BD,0)-1,0)</f>
        <v>#N/A</v>
      </c>
      <c r="J68" s="258" t="e">
        <f ca="1">OFFSET(모듈!$BH$1,MATCH(K68,모듈!$BD:$BD,0)-1,0)</f>
        <v>#N/A</v>
      </c>
      <c r="K68" s="720" t="s">
        <v>25328</v>
      </c>
      <c r="L68" s="259" t="e">
        <f ca="1">OFFSET(모듈!$BE$1,MATCH(K68,모듈!$BD:$BD,0)-1,0)</f>
        <v>#N/A</v>
      </c>
      <c r="M68" s="260" t="e">
        <f ca="1">OFFSET(모듈!$BF$1,MATCH(K68,모듈!$BD:$BD,0)-1,0)</f>
        <v>#N/A</v>
      </c>
      <c r="N68" s="259">
        <f t="shared" si="1"/>
        <v>1820</v>
      </c>
      <c r="O68" s="260" t="e">
        <f t="shared" ca="1" si="2"/>
        <v>#N/A</v>
      </c>
      <c r="P68" s="257" t="str">
        <f t="shared" si="3"/>
        <v>검역</v>
      </c>
      <c r="Q68" s="261">
        <f t="shared" ca="1" si="4"/>
        <v>45588</v>
      </c>
      <c r="R68" s="254"/>
    </row>
    <row r="69" spans="1:18" ht="15" customHeight="1">
      <c r="A69" s="731" t="s">
        <v>25742</v>
      </c>
      <c r="B69" s="731" t="s">
        <v>188</v>
      </c>
      <c r="C69" s="732">
        <v>45561</v>
      </c>
      <c r="D69" s="746"/>
      <c r="E69" s="733">
        <v>761</v>
      </c>
      <c r="G69" s="253"/>
      <c r="H69" s="257">
        <f t="shared" si="0"/>
        <v>59</v>
      </c>
      <c r="I69" s="258" t="e">
        <f ca="1">OFFSET(모듈!$BJ$1,MATCH(K69,모듈!$BD:$BD,0)-1,0)</f>
        <v>#N/A</v>
      </c>
      <c r="J69" s="258" t="e">
        <f ca="1">OFFSET(모듈!$BH$1,MATCH(K69,모듈!$BD:$BD,0)-1,0)</f>
        <v>#N/A</v>
      </c>
      <c r="K69" s="720" t="s">
        <v>25273</v>
      </c>
      <c r="L69" s="259" t="e">
        <f ca="1">OFFSET(모듈!$BE$1,MATCH(K69,모듈!$BD:$BD,0)-1,0)</f>
        <v>#N/A</v>
      </c>
      <c r="M69" s="260" t="e">
        <f ca="1">OFFSET(모듈!$BF$1,MATCH(K69,모듈!$BD:$BD,0)-1,0)</f>
        <v>#N/A</v>
      </c>
      <c r="N69" s="259">
        <f t="shared" si="1"/>
        <v>1937</v>
      </c>
      <c r="O69" s="260" t="e">
        <f t="shared" ca="1" si="2"/>
        <v>#N/A</v>
      </c>
      <c r="P69" s="257" t="str">
        <f t="shared" si="3"/>
        <v>검역</v>
      </c>
      <c r="Q69" s="261">
        <f t="shared" ca="1" si="4"/>
        <v>45589</v>
      </c>
      <c r="R69" s="254"/>
    </row>
    <row r="70" spans="1:18" ht="15" customHeight="1">
      <c r="A70" s="731" t="s">
        <v>25743</v>
      </c>
      <c r="B70" s="731" t="s">
        <v>24669</v>
      </c>
      <c r="C70" s="732">
        <v>45569</v>
      </c>
      <c r="D70" s="746"/>
      <c r="E70" s="733">
        <v>527</v>
      </c>
      <c r="G70" s="253"/>
      <c r="H70" s="257">
        <f t="shared" si="0"/>
        <v>60</v>
      </c>
      <c r="I70" s="258" t="e">
        <f ca="1">OFFSET(모듈!$BJ$1,MATCH(K70,모듈!$BD:$BD,0)-1,0)</f>
        <v>#N/A</v>
      </c>
      <c r="J70" s="258" t="e">
        <f ca="1">OFFSET(모듈!$BH$1,MATCH(K70,모듈!$BD:$BD,0)-1,0)</f>
        <v>#N/A</v>
      </c>
      <c r="K70" s="745" t="s">
        <v>31573</v>
      </c>
      <c r="L70" s="259" t="e">
        <f ca="1">OFFSET(모듈!$BE$1,MATCH(K70,모듈!$BD:$BD,0)-1,0)</f>
        <v>#N/A</v>
      </c>
      <c r="M70" s="260" t="e">
        <f ca="1">OFFSET(모듈!$BF$1,MATCH(K70,모듈!$BD:$BD,0)-1,0)</f>
        <v>#N/A</v>
      </c>
      <c r="N70" s="259">
        <f t="shared" si="1"/>
        <v>3002</v>
      </c>
      <c r="O70" s="260" t="e">
        <f t="shared" ca="1" si="2"/>
        <v>#N/A</v>
      </c>
      <c r="P70" s="257" t="str">
        <f t="shared" si="3"/>
        <v>검역</v>
      </c>
      <c r="Q70" s="261">
        <f t="shared" ca="1" si="4"/>
        <v>45594</v>
      </c>
      <c r="R70" s="254"/>
    </row>
    <row r="71" spans="1:18" ht="15" customHeight="1">
      <c r="A71" s="731" t="s">
        <v>25744</v>
      </c>
      <c r="B71" s="731" t="s">
        <v>24984</v>
      </c>
      <c r="C71" s="732">
        <v>45575</v>
      </c>
      <c r="D71" s="746"/>
      <c r="E71" s="733">
        <v>1075</v>
      </c>
      <c r="G71" s="253"/>
      <c r="H71" s="257">
        <f t="shared" si="0"/>
        <v>61</v>
      </c>
      <c r="I71" s="258" t="e">
        <f ca="1">OFFSET(모듈!$BJ$1,MATCH(K71,모듈!$BD:$BD,0)-1,0)</f>
        <v>#N/A</v>
      </c>
      <c r="J71" s="258" t="e">
        <f ca="1">OFFSET(모듈!$BH$1,MATCH(K71,모듈!$BD:$BD,0)-1,0)</f>
        <v>#N/A</v>
      </c>
      <c r="K71" s="720" t="s">
        <v>25508</v>
      </c>
      <c r="L71" s="259" t="e">
        <f ca="1">OFFSET(모듈!$BE$1,MATCH(K71,모듈!$BD:$BD,0)-1,0)</f>
        <v>#N/A</v>
      </c>
      <c r="M71" s="260" t="e">
        <f ca="1">OFFSET(모듈!$BF$1,MATCH(K71,모듈!$BD:$BD,0)-1,0)</f>
        <v>#N/A</v>
      </c>
      <c r="N71" s="259">
        <f t="shared" si="1"/>
        <v>1958</v>
      </c>
      <c r="O71" s="260" t="e">
        <f t="shared" ca="1" si="2"/>
        <v>#N/A</v>
      </c>
      <c r="P71" s="257" t="str">
        <f t="shared" si="3"/>
        <v>검역</v>
      </c>
      <c r="Q71" s="261">
        <f t="shared" ca="1" si="4"/>
        <v>45594</v>
      </c>
      <c r="R71" s="254"/>
    </row>
    <row r="72" spans="1:18" ht="15" customHeight="1">
      <c r="A72" s="731" t="s">
        <v>25745</v>
      </c>
      <c r="B72" s="731" t="s">
        <v>25042</v>
      </c>
      <c r="C72" s="732">
        <v>45575</v>
      </c>
      <c r="D72" s="746"/>
      <c r="E72" s="733">
        <v>241</v>
      </c>
      <c r="G72" s="253"/>
      <c r="H72" s="257">
        <f t="shared" si="0"/>
        <v>62</v>
      </c>
      <c r="I72" s="258" t="e">
        <f ca="1">OFFSET(모듈!$BJ$1,MATCH(K72,모듈!$BD:$BD,0)-1,0)</f>
        <v>#N/A</v>
      </c>
      <c r="J72" s="258" t="e">
        <f ca="1">OFFSET(모듈!$BH$1,MATCH(K72,모듈!$BD:$BD,0)-1,0)</f>
        <v>#N/A</v>
      </c>
      <c r="K72" s="720" t="s">
        <v>25054</v>
      </c>
      <c r="L72" s="259" t="e">
        <f ca="1">OFFSET(모듈!$BE$1,MATCH(K72,모듈!$BD:$BD,0)-1,0)</f>
        <v>#N/A</v>
      </c>
      <c r="M72" s="260" t="e">
        <f ca="1">OFFSET(모듈!$BF$1,MATCH(K72,모듈!$BD:$BD,0)-1,0)</f>
        <v>#N/A</v>
      </c>
      <c r="N72" s="259">
        <f t="shared" si="1"/>
        <v>56</v>
      </c>
      <c r="O72" s="260" t="e">
        <f t="shared" ca="1" si="2"/>
        <v>#N/A</v>
      </c>
      <c r="P72" s="257" t="str">
        <f t="shared" si="3"/>
        <v>검역</v>
      </c>
      <c r="Q72" s="261">
        <f t="shared" ca="1" si="4"/>
        <v>45601</v>
      </c>
      <c r="R72" s="254"/>
    </row>
    <row r="73" spans="1:18" ht="15" customHeight="1">
      <c r="A73" s="731" t="s">
        <v>25746</v>
      </c>
      <c r="B73" s="731" t="s">
        <v>24951</v>
      </c>
      <c r="C73" s="732">
        <v>45576</v>
      </c>
      <c r="D73" s="746"/>
      <c r="E73" s="733">
        <v>1958</v>
      </c>
      <c r="G73" s="253"/>
      <c r="H73" s="257">
        <f t="shared" si="0"/>
        <v>63</v>
      </c>
      <c r="I73" s="258" t="e">
        <f ca="1">OFFSET(모듈!$BJ$1,MATCH(K73,모듈!$BD:$BD,0)-1,0)</f>
        <v>#N/A</v>
      </c>
      <c r="J73" s="258" t="e">
        <f ca="1">OFFSET(모듈!$BH$1,MATCH(K73,모듈!$BD:$BD,0)-1,0)</f>
        <v>#N/A</v>
      </c>
      <c r="K73" s="720" t="s">
        <v>25601</v>
      </c>
      <c r="L73" s="259" t="e">
        <f ca="1">OFFSET(모듈!$BE$1,MATCH(K73,모듈!$BD:$BD,0)-1,0)</f>
        <v>#N/A</v>
      </c>
      <c r="M73" s="260" t="e">
        <f ca="1">OFFSET(모듈!$BF$1,MATCH(K73,모듈!$BD:$BD,0)-1,0)</f>
        <v>#N/A</v>
      </c>
      <c r="N73" s="259">
        <f t="shared" si="1"/>
        <v>1985</v>
      </c>
      <c r="O73" s="260" t="e">
        <f t="shared" ca="1" si="2"/>
        <v>#N/A</v>
      </c>
      <c r="P73" s="257" t="str">
        <f t="shared" si="3"/>
        <v>검역</v>
      </c>
      <c r="Q73" s="261">
        <f t="shared" ca="1" si="4"/>
        <v>45601</v>
      </c>
      <c r="R73" s="254"/>
    </row>
    <row r="74" spans="1:18" ht="15" customHeight="1">
      <c r="A74" s="731" t="s">
        <v>25747</v>
      </c>
      <c r="B74" s="731" t="s">
        <v>25189</v>
      </c>
      <c r="C74" s="732">
        <v>45582</v>
      </c>
      <c r="D74" s="746"/>
      <c r="E74" s="733">
        <v>1556</v>
      </c>
      <c r="G74" s="253"/>
      <c r="H74" s="257">
        <f t="shared" si="0"/>
        <v>64</v>
      </c>
      <c r="I74" s="258" t="e">
        <f ca="1">OFFSET(모듈!$BJ$1,MATCH(K74,모듈!$BD:$BD,0)-1,0)</f>
        <v>#N/A</v>
      </c>
      <c r="J74" s="258" t="e">
        <f ca="1">OFFSET(모듈!$BH$1,MATCH(K74,모듈!$BD:$BD,0)-1,0)</f>
        <v>#N/A</v>
      </c>
      <c r="K74" s="720" t="s">
        <v>25368</v>
      </c>
      <c r="L74" s="259" t="e">
        <f ca="1">OFFSET(모듈!$BE$1,MATCH(K74,모듈!$BD:$BD,0)-1,0)</f>
        <v>#N/A</v>
      </c>
      <c r="M74" s="260" t="e">
        <f ca="1">OFFSET(모듈!$BF$1,MATCH(K74,모듈!$BD:$BD,0)-1,0)</f>
        <v>#N/A</v>
      </c>
      <c r="N74" s="259">
        <f t="shared" si="1"/>
        <v>50</v>
      </c>
      <c r="O74" s="260" t="e">
        <f t="shared" ca="1" si="2"/>
        <v>#N/A</v>
      </c>
      <c r="P74" s="257" t="str">
        <f t="shared" si="3"/>
        <v>검역</v>
      </c>
      <c r="Q74" s="261">
        <f t="shared" ca="1" si="4"/>
        <v>45603</v>
      </c>
      <c r="R74" s="254"/>
    </row>
    <row r="75" spans="1:18" ht="15" customHeight="1">
      <c r="A75" s="731" t="s">
        <v>25748</v>
      </c>
      <c r="B75" s="731" t="s">
        <v>25239</v>
      </c>
      <c r="C75" s="732">
        <v>45582</v>
      </c>
      <c r="D75" s="746"/>
      <c r="E75" s="733">
        <v>1511</v>
      </c>
      <c r="G75" s="253"/>
      <c r="H75" s="257">
        <f t="shared" si="0"/>
        <v>65</v>
      </c>
      <c r="I75" s="258" t="e">
        <f ca="1">OFFSET(모듈!$BJ$1,MATCH(K75,모듈!$BD:$BD,0)-1,0)</f>
        <v>#N/A</v>
      </c>
      <c r="J75" s="258" t="e">
        <f ca="1">OFFSET(모듈!$BH$1,MATCH(K75,모듈!$BD:$BD,0)-1,0)</f>
        <v>#N/A</v>
      </c>
      <c r="K75" s="720" t="s">
        <v>25613</v>
      </c>
      <c r="L75" s="259" t="e">
        <f ca="1">OFFSET(모듈!$BE$1,MATCH(K75,모듈!$BD:$BD,0)-1,0)</f>
        <v>#N/A</v>
      </c>
      <c r="M75" s="260" t="e">
        <f ca="1">OFFSET(모듈!$BF$1,MATCH(K75,모듈!$BD:$BD,0)-1,0)</f>
        <v>#N/A</v>
      </c>
      <c r="N75" s="259">
        <f t="shared" si="1"/>
        <v>445</v>
      </c>
      <c r="O75" s="260" t="e">
        <f t="shared" ca="1" si="2"/>
        <v>#N/A</v>
      </c>
      <c r="P75" s="257" t="str">
        <f t="shared" si="3"/>
        <v>검역</v>
      </c>
      <c r="Q75" s="261">
        <f t="shared" ca="1" si="4"/>
        <v>45603</v>
      </c>
      <c r="R75" s="254"/>
    </row>
    <row r="76" spans="1:18" ht="15" customHeight="1">
      <c r="A76" s="731" t="s">
        <v>25749</v>
      </c>
      <c r="B76" s="731" t="s">
        <v>25326</v>
      </c>
      <c r="C76" s="732">
        <v>45583</v>
      </c>
      <c r="D76" s="746"/>
      <c r="E76" s="733">
        <v>1949</v>
      </c>
      <c r="G76" s="253"/>
      <c r="H76" s="257">
        <f t="shared" ref="H76:H139" si="5">ROW(H66)</f>
        <v>66</v>
      </c>
      <c r="I76" s="258" t="e">
        <f ca="1">OFFSET(모듈!$BJ$1,MATCH(K76,모듈!$BD:$BD,0)-1,0)</f>
        <v>#N/A</v>
      </c>
      <c r="J76" s="258" t="e">
        <f ca="1">OFFSET(모듈!$BH$1,MATCH(K76,모듈!$BD:$BD,0)-1,0)</f>
        <v>#N/A</v>
      </c>
      <c r="K76" s="720" t="s">
        <v>26818</v>
      </c>
      <c r="L76" s="259" t="e">
        <f ca="1">OFFSET(모듈!$BE$1,MATCH(K76,모듈!$BD:$BD,0)-1,0)</f>
        <v>#N/A</v>
      </c>
      <c r="M76" s="260" t="e">
        <f ca="1">OFFSET(모듈!$BF$1,MATCH(K76,모듈!$BD:$BD,0)-1,0)</f>
        <v>#N/A</v>
      </c>
      <c r="N76" s="259">
        <f t="shared" ref="N76:N139" si="6">SUMIF($B:$B,$K76,$D:$D)+SUMIF($B:$B,$K76,$E:$E)</f>
        <v>1895</v>
      </c>
      <c r="O76" s="260" t="e">
        <f t="shared" ref="O76:O139" ca="1" si="7">N76*(M76/L76)</f>
        <v>#N/A</v>
      </c>
      <c r="P76" s="257" t="str">
        <f t="shared" ref="P76:P139" si="8">IF(COUNTIF($T$18:$T$100,$K76)=0,$T$16,$U$16)</f>
        <v>검역</v>
      </c>
      <c r="Q76" s="261">
        <f t="shared" ref="Q76:Q139" ca="1" si="9">OFFSET($C$1,MATCH($K76,$B:$B,0)-1,0)</f>
        <v>45604</v>
      </c>
      <c r="R76" s="254"/>
    </row>
    <row r="77" spans="1:18" ht="15" customHeight="1">
      <c r="A77" s="731" t="s">
        <v>25750</v>
      </c>
      <c r="B77" s="731" t="s">
        <v>25328</v>
      </c>
      <c r="C77" s="732">
        <v>45588</v>
      </c>
      <c r="D77" s="746"/>
      <c r="E77" s="733">
        <v>500</v>
      </c>
      <c r="G77" s="253"/>
      <c r="H77" s="257">
        <f t="shared" si="5"/>
        <v>67</v>
      </c>
      <c r="I77" s="258" t="e">
        <f ca="1">OFFSET(모듈!$BJ$1,MATCH(K77,모듈!$BD:$BD,0)-1,0)</f>
        <v>#N/A</v>
      </c>
      <c r="J77" s="258" t="e">
        <f ca="1">OFFSET(모듈!$BH$1,MATCH(K77,모듈!$BD:$BD,0)-1,0)</f>
        <v>#N/A</v>
      </c>
      <c r="K77" s="720" t="s">
        <v>25616</v>
      </c>
      <c r="L77" s="259" t="e">
        <f ca="1">OFFSET(모듈!$BE$1,MATCH(K77,모듈!$BD:$BD,0)-1,0)</f>
        <v>#N/A</v>
      </c>
      <c r="M77" s="260" t="e">
        <f ca="1">OFFSET(모듈!$BF$1,MATCH(K77,모듈!$BD:$BD,0)-1,0)</f>
        <v>#N/A</v>
      </c>
      <c r="N77" s="259">
        <f t="shared" si="6"/>
        <v>1658</v>
      </c>
      <c r="O77" s="260" t="e">
        <f t="shared" ca="1" si="7"/>
        <v>#N/A</v>
      </c>
      <c r="P77" s="257" t="str">
        <f t="shared" si="8"/>
        <v>검역</v>
      </c>
      <c r="Q77" s="261">
        <f t="shared" ca="1" si="9"/>
        <v>45607</v>
      </c>
      <c r="R77" s="254"/>
    </row>
    <row r="78" spans="1:18" ht="15" customHeight="1">
      <c r="A78" s="731" t="s">
        <v>25750</v>
      </c>
      <c r="B78" s="731" t="s">
        <v>25328</v>
      </c>
      <c r="C78" s="732">
        <v>45588</v>
      </c>
      <c r="D78" s="746"/>
      <c r="E78" s="733">
        <v>1320</v>
      </c>
      <c r="G78" s="253"/>
      <c r="H78" s="257">
        <f t="shared" si="5"/>
        <v>68</v>
      </c>
      <c r="I78" s="258" t="e">
        <f ca="1">OFFSET(모듈!$BJ$1,MATCH(K78,모듈!$BD:$BD,0)-1,0)</f>
        <v>#N/A</v>
      </c>
      <c r="J78" s="258" t="e">
        <f ca="1">OFFSET(모듈!$BH$1,MATCH(K78,모듈!$BD:$BD,0)-1,0)</f>
        <v>#N/A</v>
      </c>
      <c r="K78" s="720" t="s">
        <v>25622</v>
      </c>
      <c r="L78" s="259" t="e">
        <f ca="1">OFFSET(모듈!$BE$1,MATCH(K78,모듈!$BD:$BD,0)-1,0)</f>
        <v>#N/A</v>
      </c>
      <c r="M78" s="260" t="e">
        <f ca="1">OFFSET(모듈!$BF$1,MATCH(K78,모듈!$BD:$BD,0)-1,0)</f>
        <v>#N/A</v>
      </c>
      <c r="N78" s="259">
        <f t="shared" si="6"/>
        <v>1958</v>
      </c>
      <c r="O78" s="260" t="e">
        <f t="shared" ca="1" si="7"/>
        <v>#N/A</v>
      </c>
      <c r="P78" s="257" t="str">
        <f t="shared" si="8"/>
        <v>검역</v>
      </c>
      <c r="Q78" s="261">
        <f t="shared" ca="1" si="9"/>
        <v>45607</v>
      </c>
      <c r="R78" s="254"/>
    </row>
    <row r="79" spans="1:18" ht="15" customHeight="1">
      <c r="A79" s="731" t="s">
        <v>25751</v>
      </c>
      <c r="B79" s="731" t="s">
        <v>25273</v>
      </c>
      <c r="C79" s="732">
        <v>45589</v>
      </c>
      <c r="D79" s="746"/>
      <c r="E79" s="733">
        <v>1937</v>
      </c>
      <c r="G79" s="253"/>
      <c r="H79" s="257">
        <f t="shared" si="5"/>
        <v>69</v>
      </c>
      <c r="I79" s="258" t="e">
        <f ca="1">OFFSET(모듈!$BJ$1,MATCH(K79,모듈!$BD:$BD,0)-1,0)</f>
        <v>#N/A</v>
      </c>
      <c r="J79" s="258" t="e">
        <f ca="1">OFFSET(모듈!$BH$1,MATCH(K79,모듈!$BD:$BD,0)-1,0)</f>
        <v>#N/A</v>
      </c>
      <c r="K79" s="720" t="s">
        <v>25243</v>
      </c>
      <c r="L79" s="259" t="e">
        <f ca="1">OFFSET(모듈!$BE$1,MATCH(K79,모듈!$BD:$BD,0)-1,0)</f>
        <v>#N/A</v>
      </c>
      <c r="M79" s="260" t="e">
        <f ca="1">OFFSET(모듈!$BF$1,MATCH(K79,모듈!$BD:$BD,0)-1,0)</f>
        <v>#N/A</v>
      </c>
      <c r="N79" s="259">
        <f t="shared" si="6"/>
        <v>767</v>
      </c>
      <c r="O79" s="260" t="e">
        <f t="shared" ca="1" si="7"/>
        <v>#N/A</v>
      </c>
      <c r="P79" s="257" t="str">
        <f t="shared" si="8"/>
        <v>검역</v>
      </c>
      <c r="Q79" s="261">
        <f t="shared" ca="1" si="9"/>
        <v>45610</v>
      </c>
      <c r="R79" s="254"/>
    </row>
    <row r="80" spans="1:18" ht="15" customHeight="1">
      <c r="A80" s="731" t="s">
        <v>25752</v>
      </c>
      <c r="B80" s="734" t="s">
        <v>31573</v>
      </c>
      <c r="C80" s="732">
        <v>45594</v>
      </c>
      <c r="D80" s="746"/>
      <c r="E80" s="733">
        <v>3002</v>
      </c>
      <c r="G80" s="253"/>
      <c r="H80" s="257">
        <f t="shared" si="5"/>
        <v>70</v>
      </c>
      <c r="I80" s="258" t="e">
        <f ca="1">OFFSET(모듈!$BJ$1,MATCH(K80,모듈!$BD:$BD,0)-1,0)</f>
        <v>#N/A</v>
      </c>
      <c r="J80" s="258" t="e">
        <f ca="1">OFFSET(모듈!$BH$1,MATCH(K80,모듈!$BD:$BD,0)-1,0)</f>
        <v>#N/A</v>
      </c>
      <c r="K80" s="720" t="s">
        <v>25625</v>
      </c>
      <c r="L80" s="259" t="e">
        <f ca="1">OFFSET(모듈!$BE$1,MATCH(K80,모듈!$BD:$BD,0)-1,0)</f>
        <v>#N/A</v>
      </c>
      <c r="M80" s="260" t="e">
        <f ca="1">OFFSET(모듈!$BF$1,MATCH(K80,모듈!$BD:$BD,0)-1,0)</f>
        <v>#N/A</v>
      </c>
      <c r="N80" s="259">
        <f t="shared" si="6"/>
        <v>1960</v>
      </c>
      <c r="O80" s="260" t="e">
        <f t="shared" ca="1" si="7"/>
        <v>#N/A</v>
      </c>
      <c r="P80" s="257" t="str">
        <f t="shared" si="8"/>
        <v>검역</v>
      </c>
      <c r="Q80" s="261">
        <f t="shared" ca="1" si="9"/>
        <v>45610</v>
      </c>
      <c r="R80" s="254"/>
    </row>
    <row r="81" spans="1:18" ht="15" customHeight="1">
      <c r="A81" s="731" t="s">
        <v>25596</v>
      </c>
      <c r="B81" s="731" t="s">
        <v>25508</v>
      </c>
      <c r="C81" s="732">
        <v>45594</v>
      </c>
      <c r="D81" s="746"/>
      <c r="E81" s="733">
        <v>1958</v>
      </c>
      <c r="G81" s="253"/>
      <c r="H81" s="257">
        <f t="shared" si="5"/>
        <v>71</v>
      </c>
      <c r="I81" s="258" t="e">
        <f ca="1">OFFSET(모듈!$BJ$1,MATCH(K81,모듈!$BD:$BD,0)-1,0)</f>
        <v>#N/A</v>
      </c>
      <c r="J81" s="258" t="e">
        <f ca="1">OFFSET(모듈!$BH$1,MATCH(K81,모듈!$BD:$BD,0)-1,0)</f>
        <v>#N/A</v>
      </c>
      <c r="K81" s="720" t="s">
        <v>26823</v>
      </c>
      <c r="L81" s="259" t="e">
        <f ca="1">OFFSET(모듈!$BE$1,MATCH(K81,모듈!$BD:$BD,0)-1,0)</f>
        <v>#N/A</v>
      </c>
      <c r="M81" s="260" t="e">
        <f ca="1">OFFSET(모듈!$BF$1,MATCH(K81,모듈!$BD:$BD,0)-1,0)</f>
        <v>#N/A</v>
      </c>
      <c r="N81" s="259">
        <f t="shared" si="6"/>
        <v>1925</v>
      </c>
      <c r="O81" s="260" t="e">
        <f t="shared" ca="1" si="7"/>
        <v>#N/A</v>
      </c>
      <c r="P81" s="257" t="str">
        <f t="shared" si="8"/>
        <v>검역</v>
      </c>
      <c r="Q81" s="261">
        <f t="shared" ca="1" si="9"/>
        <v>45611</v>
      </c>
      <c r="R81" s="254"/>
    </row>
    <row r="82" spans="1:18" ht="15" customHeight="1">
      <c r="A82" s="731" t="s">
        <v>27634</v>
      </c>
      <c r="B82" s="731" t="s">
        <v>25054</v>
      </c>
      <c r="C82" s="732">
        <v>45601</v>
      </c>
      <c r="D82" s="746"/>
      <c r="E82" s="733">
        <v>56</v>
      </c>
      <c r="G82" s="253"/>
      <c r="H82" s="257">
        <f t="shared" si="5"/>
        <v>72</v>
      </c>
      <c r="I82" s="258" t="e">
        <f ca="1">OFFSET(모듈!$BJ$1,MATCH(K82,모듈!$BD:$BD,0)-1,0)</f>
        <v>#N/A</v>
      </c>
      <c r="J82" s="258" t="e">
        <f ca="1">OFFSET(모듈!$BH$1,MATCH(K82,모듈!$BD:$BD,0)-1,0)</f>
        <v>#N/A</v>
      </c>
      <c r="K82" s="720" t="s">
        <v>34789</v>
      </c>
      <c r="L82" s="259" t="e">
        <f ca="1">OFFSET(모듈!$BE$1,MATCH(K82,모듈!$BD:$BD,0)-1,0)</f>
        <v>#N/A</v>
      </c>
      <c r="M82" s="260" t="e">
        <f ca="1">OFFSET(모듈!$BF$1,MATCH(K82,모듈!$BD:$BD,0)-1,0)</f>
        <v>#N/A</v>
      </c>
      <c r="N82" s="259">
        <f t="shared" si="6"/>
        <v>1895</v>
      </c>
      <c r="O82" s="260" t="e">
        <f t="shared" ca="1" si="7"/>
        <v>#N/A</v>
      </c>
      <c r="P82" s="257" t="str">
        <f t="shared" si="8"/>
        <v>검역</v>
      </c>
      <c r="Q82" s="261">
        <f t="shared" ca="1" si="9"/>
        <v>45611</v>
      </c>
      <c r="R82" s="254"/>
    </row>
    <row r="83" spans="1:18" ht="15" customHeight="1">
      <c r="A83" s="731" t="s">
        <v>27635</v>
      </c>
      <c r="B83" s="731" t="s">
        <v>25601</v>
      </c>
      <c r="C83" s="732">
        <v>45601</v>
      </c>
      <c r="D83" s="746"/>
      <c r="E83" s="733">
        <v>1985</v>
      </c>
      <c r="G83" s="253"/>
      <c r="H83" s="257">
        <f t="shared" si="5"/>
        <v>73</v>
      </c>
      <c r="I83" s="258" t="e">
        <f ca="1">OFFSET(모듈!$BJ$1,MATCH(K83,모듈!$BD:$BD,0)-1,0)</f>
        <v>#N/A</v>
      </c>
      <c r="J83" s="258" t="e">
        <f ca="1">OFFSET(모듈!$BH$1,MATCH(K83,모듈!$BD:$BD,0)-1,0)</f>
        <v>#N/A</v>
      </c>
      <c r="K83" s="720" t="s">
        <v>26825</v>
      </c>
      <c r="L83" s="259" t="e">
        <f ca="1">OFFSET(모듈!$BE$1,MATCH(K83,모듈!$BD:$BD,0)-1,0)</f>
        <v>#N/A</v>
      </c>
      <c r="M83" s="260" t="e">
        <f ca="1">OFFSET(모듈!$BF$1,MATCH(K83,모듈!$BD:$BD,0)-1,0)</f>
        <v>#N/A</v>
      </c>
      <c r="N83" s="259">
        <f t="shared" si="6"/>
        <v>1925</v>
      </c>
      <c r="O83" s="260" t="e">
        <f t="shared" ca="1" si="7"/>
        <v>#N/A</v>
      </c>
      <c r="P83" s="257" t="str">
        <f t="shared" si="8"/>
        <v>검역</v>
      </c>
      <c r="Q83" s="261">
        <f t="shared" ca="1" si="9"/>
        <v>45615</v>
      </c>
      <c r="R83" s="254"/>
    </row>
    <row r="84" spans="1:18" ht="15" customHeight="1">
      <c r="A84" s="731" t="s">
        <v>27636</v>
      </c>
      <c r="B84" s="731" t="s">
        <v>25368</v>
      </c>
      <c r="C84" s="732">
        <v>45603</v>
      </c>
      <c r="D84" s="746"/>
      <c r="E84" s="733">
        <v>50</v>
      </c>
      <c r="G84" s="253"/>
      <c r="H84" s="257">
        <f t="shared" si="5"/>
        <v>74</v>
      </c>
      <c r="I84" s="258" t="e">
        <f ca="1">OFFSET(모듈!$BJ$1,MATCH(K84,모듈!$BD:$BD,0)-1,0)</f>
        <v>#N/A</v>
      </c>
      <c r="J84" s="258" t="e">
        <f ca="1">OFFSET(모듈!$BH$1,MATCH(K84,모듈!$BD:$BD,0)-1,0)</f>
        <v>#N/A</v>
      </c>
      <c r="K84" s="720" t="s">
        <v>26985</v>
      </c>
      <c r="L84" s="259" t="e">
        <f ca="1">OFFSET(모듈!$BE$1,MATCH(K84,모듈!$BD:$BD,0)-1,0)</f>
        <v>#N/A</v>
      </c>
      <c r="M84" s="260" t="e">
        <f ca="1">OFFSET(모듈!$BF$1,MATCH(K84,모듈!$BD:$BD,0)-1,0)</f>
        <v>#N/A</v>
      </c>
      <c r="N84" s="259">
        <f t="shared" si="6"/>
        <v>1925</v>
      </c>
      <c r="O84" s="260" t="e">
        <f t="shared" ca="1" si="7"/>
        <v>#N/A</v>
      </c>
      <c r="P84" s="257" t="str">
        <f t="shared" si="8"/>
        <v>검역</v>
      </c>
      <c r="Q84" s="261">
        <f t="shared" ca="1" si="9"/>
        <v>45615</v>
      </c>
      <c r="R84" s="254"/>
    </row>
    <row r="85" spans="1:18" ht="15" customHeight="1">
      <c r="A85" s="731" t="s">
        <v>27637</v>
      </c>
      <c r="B85" s="731" t="s">
        <v>25613</v>
      </c>
      <c r="C85" s="732">
        <v>45603</v>
      </c>
      <c r="D85" s="746"/>
      <c r="E85" s="733">
        <v>445</v>
      </c>
      <c r="G85" s="253"/>
      <c r="H85" s="257">
        <f t="shared" si="5"/>
        <v>75</v>
      </c>
      <c r="I85" s="258" t="e">
        <f ca="1">OFFSET(모듈!$BJ$1,MATCH(K85,모듈!$BD:$BD,0)-1,0)</f>
        <v>#N/A</v>
      </c>
      <c r="J85" s="258" t="e">
        <f ca="1">OFFSET(모듈!$BH$1,MATCH(K85,모듈!$BD:$BD,0)-1,0)</f>
        <v>#N/A</v>
      </c>
      <c r="K85" s="720" t="s">
        <v>27110</v>
      </c>
      <c r="L85" s="259" t="e">
        <f ca="1">OFFSET(모듈!$BE$1,MATCH(K85,모듈!$BD:$BD,0)-1,0)</f>
        <v>#N/A</v>
      </c>
      <c r="M85" s="260" t="e">
        <f ca="1">OFFSET(모듈!$BF$1,MATCH(K85,모듈!$BD:$BD,0)-1,0)</f>
        <v>#N/A</v>
      </c>
      <c r="N85" s="259">
        <f t="shared" si="6"/>
        <v>1960</v>
      </c>
      <c r="O85" s="260" t="e">
        <f t="shared" ca="1" si="7"/>
        <v>#N/A</v>
      </c>
      <c r="P85" s="257" t="str">
        <f t="shared" si="8"/>
        <v>검역</v>
      </c>
      <c r="Q85" s="261">
        <f t="shared" ca="1" si="9"/>
        <v>45621</v>
      </c>
      <c r="R85" s="254"/>
    </row>
    <row r="86" spans="1:18" ht="15" customHeight="1">
      <c r="A86" s="731" t="s">
        <v>27638</v>
      </c>
      <c r="B86" s="731" t="s">
        <v>26818</v>
      </c>
      <c r="C86" s="732">
        <v>45604</v>
      </c>
      <c r="D86" s="746"/>
      <c r="E86" s="733">
        <v>1895</v>
      </c>
      <c r="G86" s="253"/>
      <c r="H86" s="257">
        <f t="shared" si="5"/>
        <v>76</v>
      </c>
      <c r="I86" s="258" t="e">
        <f ca="1">OFFSET(모듈!$BJ$1,MATCH(K86,모듈!$BD:$BD,0)-1,0)</f>
        <v>#N/A</v>
      </c>
      <c r="J86" s="258" t="e">
        <f ca="1">OFFSET(모듈!$BH$1,MATCH(K86,모듈!$BD:$BD,0)-1,0)</f>
        <v>#N/A</v>
      </c>
      <c r="K86" s="720" t="s">
        <v>27106</v>
      </c>
      <c r="L86" s="259" t="e">
        <f ca="1">OFFSET(모듈!$BE$1,MATCH(K86,모듈!$BD:$BD,0)-1,0)</f>
        <v>#N/A</v>
      </c>
      <c r="M86" s="260" t="e">
        <f ca="1">OFFSET(모듈!$BF$1,MATCH(K86,모듈!$BD:$BD,0)-1,0)</f>
        <v>#N/A</v>
      </c>
      <c r="N86" s="259">
        <f t="shared" si="6"/>
        <v>1917</v>
      </c>
      <c r="O86" s="260" t="e">
        <f t="shared" ca="1" si="7"/>
        <v>#N/A</v>
      </c>
      <c r="P86" s="257" t="str">
        <f t="shared" si="8"/>
        <v>검역</v>
      </c>
      <c r="Q86" s="261">
        <f t="shared" ca="1" si="9"/>
        <v>45621</v>
      </c>
      <c r="R86" s="254"/>
    </row>
    <row r="87" spans="1:18" ht="15" customHeight="1">
      <c r="A87" s="731" t="s">
        <v>27639</v>
      </c>
      <c r="B87" s="731" t="s">
        <v>25616</v>
      </c>
      <c r="C87" s="732">
        <v>45607</v>
      </c>
      <c r="D87" s="746"/>
      <c r="E87" s="733">
        <v>500</v>
      </c>
      <c r="G87" s="253"/>
      <c r="H87" s="257">
        <f t="shared" si="5"/>
        <v>77</v>
      </c>
      <c r="I87" s="258" t="e">
        <f ca="1">OFFSET(모듈!$BJ$1,MATCH(K87,모듈!$BD:$BD,0)-1,0)</f>
        <v>#N/A</v>
      </c>
      <c r="J87" s="258" t="e">
        <f ca="1">OFFSET(모듈!$BH$1,MATCH(K87,모듈!$BD:$BD,0)-1,0)</f>
        <v>#N/A</v>
      </c>
      <c r="K87" s="720" t="s">
        <v>27068</v>
      </c>
      <c r="L87" s="259" t="e">
        <f ca="1">OFFSET(모듈!$BE$1,MATCH(K87,모듈!$BD:$BD,0)-1,0)</f>
        <v>#N/A</v>
      </c>
      <c r="M87" s="260" t="e">
        <f ca="1">OFFSET(모듈!$BF$1,MATCH(K87,모듈!$BD:$BD,0)-1,0)</f>
        <v>#N/A</v>
      </c>
      <c r="N87" s="259">
        <f t="shared" si="6"/>
        <v>1890</v>
      </c>
      <c r="O87" s="260" t="e">
        <f t="shared" ca="1" si="7"/>
        <v>#N/A</v>
      </c>
      <c r="P87" s="257" t="str">
        <f t="shared" si="8"/>
        <v>검역</v>
      </c>
      <c r="Q87" s="261">
        <f t="shared" ca="1" si="9"/>
        <v>45621</v>
      </c>
      <c r="R87" s="254"/>
    </row>
    <row r="88" spans="1:18" ht="15" customHeight="1">
      <c r="A88" s="731" t="s">
        <v>27639</v>
      </c>
      <c r="B88" s="731" t="s">
        <v>25616</v>
      </c>
      <c r="C88" s="732">
        <v>45607</v>
      </c>
      <c r="D88" s="746"/>
      <c r="E88" s="733">
        <v>1158</v>
      </c>
      <c r="G88" s="253"/>
      <c r="H88" s="257">
        <f t="shared" si="5"/>
        <v>78</v>
      </c>
      <c r="I88" s="258" t="e">
        <f ca="1">OFFSET(모듈!$BJ$1,MATCH(K88,모듈!$BD:$BD,0)-1,0)</f>
        <v>#N/A</v>
      </c>
      <c r="J88" s="258" t="e">
        <f ca="1">OFFSET(모듈!$BH$1,MATCH(K88,모듈!$BD:$BD,0)-1,0)</f>
        <v>#N/A</v>
      </c>
      <c r="K88" s="720" t="s">
        <v>27020</v>
      </c>
      <c r="L88" s="259" t="e">
        <f ca="1">OFFSET(모듈!$BE$1,MATCH(K88,모듈!$BD:$BD,0)-1,0)</f>
        <v>#N/A</v>
      </c>
      <c r="M88" s="260" t="e">
        <f ca="1">OFFSET(모듈!$BF$1,MATCH(K88,모듈!$BD:$BD,0)-1,0)</f>
        <v>#N/A</v>
      </c>
      <c r="N88" s="259">
        <f t="shared" si="6"/>
        <v>1980</v>
      </c>
      <c r="O88" s="260" t="e">
        <f t="shared" ca="1" si="7"/>
        <v>#N/A</v>
      </c>
      <c r="P88" s="257" t="str">
        <f t="shared" si="8"/>
        <v>검역</v>
      </c>
      <c r="Q88" s="261">
        <f t="shared" ca="1" si="9"/>
        <v>45621</v>
      </c>
      <c r="R88" s="254"/>
    </row>
    <row r="89" spans="1:18" ht="15" customHeight="1">
      <c r="A89" s="731" t="s">
        <v>27640</v>
      </c>
      <c r="B89" s="731" t="s">
        <v>25622</v>
      </c>
      <c r="C89" s="732">
        <v>45607</v>
      </c>
      <c r="D89" s="746"/>
      <c r="E89" s="733">
        <v>1958</v>
      </c>
      <c r="G89" s="253"/>
      <c r="H89" s="257">
        <f t="shared" si="5"/>
        <v>79</v>
      </c>
      <c r="I89" s="258" t="e">
        <f ca="1">OFFSET(모듈!$BJ$1,MATCH(K89,모듈!$BD:$BD,0)-1,0)</f>
        <v>#N/A</v>
      </c>
      <c r="J89" s="258" t="e">
        <f ca="1">OFFSET(모듈!$BH$1,MATCH(K89,모듈!$BD:$BD,0)-1,0)</f>
        <v>#N/A</v>
      </c>
      <c r="K89" s="720" t="s">
        <v>27133</v>
      </c>
      <c r="L89" s="259" t="e">
        <f ca="1">OFFSET(모듈!$BE$1,MATCH(K89,모듈!$BD:$BD,0)-1,0)</f>
        <v>#N/A</v>
      </c>
      <c r="M89" s="260" t="e">
        <f ca="1">OFFSET(모듈!$BF$1,MATCH(K89,모듈!$BD:$BD,0)-1,0)</f>
        <v>#N/A</v>
      </c>
      <c r="N89" s="259">
        <f t="shared" si="6"/>
        <v>1846</v>
      </c>
      <c r="O89" s="260" t="e">
        <f t="shared" ca="1" si="7"/>
        <v>#N/A</v>
      </c>
      <c r="P89" s="257" t="str">
        <f t="shared" si="8"/>
        <v>검역</v>
      </c>
      <c r="Q89" s="261">
        <f t="shared" ca="1" si="9"/>
        <v>45623</v>
      </c>
      <c r="R89" s="254"/>
    </row>
    <row r="90" spans="1:18" ht="15" customHeight="1">
      <c r="A90" s="731" t="s">
        <v>27641</v>
      </c>
      <c r="B90" s="731" t="s">
        <v>25243</v>
      </c>
      <c r="C90" s="732">
        <v>45610</v>
      </c>
      <c r="D90" s="746"/>
      <c r="E90" s="733">
        <v>143</v>
      </c>
      <c r="G90" s="253"/>
      <c r="H90" s="257">
        <f t="shared" si="5"/>
        <v>80</v>
      </c>
      <c r="I90" s="258" t="e">
        <f ca="1">OFFSET(모듈!$BJ$1,MATCH(K90,모듈!$BD:$BD,0)-1,0)</f>
        <v>#N/A</v>
      </c>
      <c r="J90" s="258" t="e">
        <f ca="1">OFFSET(모듈!$BH$1,MATCH(K90,모듈!$BD:$BD,0)-1,0)</f>
        <v>#N/A</v>
      </c>
      <c r="K90" s="720" t="s">
        <v>26834</v>
      </c>
      <c r="L90" s="259" t="e">
        <f ca="1">OFFSET(모듈!$BE$1,MATCH(K90,모듈!$BD:$BD,0)-1,0)</f>
        <v>#N/A</v>
      </c>
      <c r="M90" s="260" t="e">
        <f ca="1">OFFSET(모듈!$BF$1,MATCH(K90,모듈!$BD:$BD,0)-1,0)</f>
        <v>#N/A</v>
      </c>
      <c r="N90" s="259">
        <f t="shared" si="6"/>
        <v>1645</v>
      </c>
      <c r="O90" s="260" t="e">
        <f t="shared" ca="1" si="7"/>
        <v>#N/A</v>
      </c>
      <c r="P90" s="257" t="str">
        <f t="shared" si="8"/>
        <v>검역</v>
      </c>
      <c r="Q90" s="261">
        <f t="shared" ca="1" si="9"/>
        <v>45623</v>
      </c>
      <c r="R90" s="254"/>
    </row>
    <row r="91" spans="1:18" ht="15" customHeight="1">
      <c r="A91" s="731" t="s">
        <v>27641</v>
      </c>
      <c r="B91" s="731" t="s">
        <v>25243</v>
      </c>
      <c r="C91" s="732">
        <v>45610</v>
      </c>
      <c r="D91" s="746"/>
      <c r="E91" s="733">
        <v>624</v>
      </c>
      <c r="G91" s="253"/>
      <c r="H91" s="257">
        <f t="shared" si="5"/>
        <v>81</v>
      </c>
      <c r="I91" s="258" t="e">
        <f ca="1">OFFSET(모듈!$BJ$1,MATCH(K91,모듈!$BD:$BD,0)-1,0)</f>
        <v>#N/A</v>
      </c>
      <c r="J91" s="258" t="e">
        <f ca="1">OFFSET(모듈!$BH$1,MATCH(K91,모듈!$BD:$BD,0)-1,0)</f>
        <v>#N/A</v>
      </c>
      <c r="K91" s="720" t="s">
        <v>27135</v>
      </c>
      <c r="L91" s="259" t="e">
        <f ca="1">OFFSET(모듈!$BE$1,MATCH(K91,모듈!$BD:$BD,0)-1,0)</f>
        <v>#N/A</v>
      </c>
      <c r="M91" s="260" t="e">
        <f ca="1">OFFSET(모듈!$BF$1,MATCH(K91,모듈!$BD:$BD,0)-1,0)</f>
        <v>#N/A</v>
      </c>
      <c r="N91" s="259">
        <f t="shared" si="6"/>
        <v>1958</v>
      </c>
      <c r="O91" s="260" t="e">
        <f t="shared" ca="1" si="7"/>
        <v>#N/A</v>
      </c>
      <c r="P91" s="257" t="str">
        <f t="shared" si="8"/>
        <v>검역</v>
      </c>
      <c r="Q91" s="261">
        <f t="shared" ca="1" si="9"/>
        <v>45623</v>
      </c>
      <c r="R91" s="254"/>
    </row>
    <row r="92" spans="1:18" ht="15" customHeight="1">
      <c r="A92" s="731" t="s">
        <v>27642</v>
      </c>
      <c r="B92" s="731" t="s">
        <v>25625</v>
      </c>
      <c r="C92" s="732">
        <v>45610</v>
      </c>
      <c r="D92" s="746"/>
      <c r="E92" s="733">
        <v>1960</v>
      </c>
      <c r="G92" s="253"/>
      <c r="H92" s="257">
        <f t="shared" si="5"/>
        <v>82</v>
      </c>
      <c r="I92" s="258" t="e">
        <f ca="1">OFFSET(모듈!$BJ$1,MATCH(K92,모듈!$BD:$BD,0)-1,0)</f>
        <v>#N/A</v>
      </c>
      <c r="J92" s="258" t="e">
        <f ca="1">OFFSET(모듈!$BH$1,MATCH(K92,모듈!$BD:$BD,0)-1,0)</f>
        <v>#N/A</v>
      </c>
      <c r="K92" s="720" t="s">
        <v>25408</v>
      </c>
      <c r="L92" s="259" t="e">
        <f ca="1">OFFSET(모듈!$BE$1,MATCH(K92,모듈!$BD:$BD,0)-1,0)</f>
        <v>#N/A</v>
      </c>
      <c r="M92" s="260" t="e">
        <f ca="1">OFFSET(모듈!$BF$1,MATCH(K92,모듈!$BD:$BD,0)-1,0)</f>
        <v>#N/A</v>
      </c>
      <c r="N92" s="259">
        <f t="shared" si="6"/>
        <v>1985</v>
      </c>
      <c r="O92" s="260" t="e">
        <f t="shared" ca="1" si="7"/>
        <v>#N/A</v>
      </c>
      <c r="P92" s="257" t="str">
        <f t="shared" si="8"/>
        <v>검역</v>
      </c>
      <c r="Q92" s="261">
        <f t="shared" ca="1" si="9"/>
        <v>45623</v>
      </c>
      <c r="R92" s="254"/>
    </row>
    <row r="93" spans="1:18" ht="15" customHeight="1">
      <c r="A93" s="731" t="s">
        <v>27643</v>
      </c>
      <c r="B93" s="731" t="s">
        <v>26823</v>
      </c>
      <c r="C93" s="732">
        <v>45611</v>
      </c>
      <c r="D93" s="746"/>
      <c r="E93" s="733">
        <v>1925</v>
      </c>
      <c r="G93" s="253"/>
      <c r="H93" s="257">
        <f t="shared" si="5"/>
        <v>83</v>
      </c>
      <c r="I93" s="258" t="e">
        <f ca="1">OFFSET(모듈!$BJ$1,MATCH(K93,모듈!$BD:$BD,0)-1,0)</f>
        <v>#N/A</v>
      </c>
      <c r="J93" s="258" t="e">
        <f ca="1">OFFSET(모듈!$BH$1,MATCH(K93,모듈!$BD:$BD,0)-1,0)</f>
        <v>#N/A</v>
      </c>
      <c r="K93" s="720" t="s">
        <v>27262</v>
      </c>
      <c r="L93" s="259" t="e">
        <f ca="1">OFFSET(모듈!$BE$1,MATCH(K93,모듈!$BD:$BD,0)-1,0)</f>
        <v>#N/A</v>
      </c>
      <c r="M93" s="260" t="e">
        <f ca="1">OFFSET(모듈!$BF$1,MATCH(K93,모듈!$BD:$BD,0)-1,0)</f>
        <v>#N/A</v>
      </c>
      <c r="N93" s="259">
        <f t="shared" si="6"/>
        <v>1129</v>
      </c>
      <c r="O93" s="260" t="e">
        <f t="shared" ca="1" si="7"/>
        <v>#N/A</v>
      </c>
      <c r="P93" s="257" t="str">
        <f t="shared" si="8"/>
        <v>검역</v>
      </c>
      <c r="Q93" s="261">
        <f t="shared" ca="1" si="9"/>
        <v>45624</v>
      </c>
      <c r="R93" s="254"/>
    </row>
    <row r="94" spans="1:18" ht="15" customHeight="1">
      <c r="A94" s="731" t="s">
        <v>34789</v>
      </c>
      <c r="B94" s="731" t="s">
        <v>34789</v>
      </c>
      <c r="C94" s="732">
        <v>45611</v>
      </c>
      <c r="D94" s="746"/>
      <c r="E94" s="733">
        <v>1895</v>
      </c>
      <c r="G94" s="253"/>
      <c r="H94" s="257">
        <f t="shared" si="5"/>
        <v>84</v>
      </c>
      <c r="I94" s="258" t="e">
        <f ca="1">OFFSET(모듈!$BJ$1,MATCH(K94,모듈!$BD:$BD,0)-1,0)</f>
        <v>#N/A</v>
      </c>
      <c r="J94" s="258" t="e">
        <f ca="1">OFFSET(모듈!$BH$1,MATCH(K94,모듈!$BD:$BD,0)-1,0)</f>
        <v>#N/A</v>
      </c>
      <c r="K94" s="720" t="s">
        <v>27326</v>
      </c>
      <c r="L94" s="259" t="e">
        <f ca="1">OFFSET(모듈!$BE$1,MATCH(K94,모듈!$BD:$BD,0)-1,0)</f>
        <v>#N/A</v>
      </c>
      <c r="M94" s="260" t="e">
        <f ca="1">OFFSET(모듈!$BF$1,MATCH(K94,모듈!$BD:$BD,0)-1,0)</f>
        <v>#N/A</v>
      </c>
      <c r="N94" s="259">
        <f t="shared" si="6"/>
        <v>10</v>
      </c>
      <c r="O94" s="260" t="e">
        <f t="shared" ca="1" si="7"/>
        <v>#N/A</v>
      </c>
      <c r="P94" s="257" t="str">
        <f t="shared" si="8"/>
        <v>검역</v>
      </c>
      <c r="Q94" s="261">
        <f t="shared" ca="1" si="9"/>
        <v>45624</v>
      </c>
      <c r="R94" s="254"/>
    </row>
    <row r="95" spans="1:18" ht="15" customHeight="1">
      <c r="A95" s="731" t="s">
        <v>27644</v>
      </c>
      <c r="B95" s="731" t="s">
        <v>26825</v>
      </c>
      <c r="C95" s="732">
        <v>45615</v>
      </c>
      <c r="D95" s="746"/>
      <c r="E95" s="733">
        <v>1925</v>
      </c>
      <c r="G95" s="253"/>
      <c r="H95" s="257">
        <f t="shared" si="5"/>
        <v>85</v>
      </c>
      <c r="I95" s="258" t="e">
        <f ca="1">OFFSET(모듈!$BJ$1,MATCH(K95,모듈!$BD:$BD,0)-1,0)</f>
        <v>#N/A</v>
      </c>
      <c r="J95" s="258" t="e">
        <f ca="1">OFFSET(모듈!$BH$1,MATCH(K95,모듈!$BD:$BD,0)-1,0)</f>
        <v>#N/A</v>
      </c>
      <c r="K95" s="720" t="s">
        <v>27127</v>
      </c>
      <c r="L95" s="259" t="e">
        <f ca="1">OFFSET(모듈!$BE$1,MATCH(K95,모듈!$BD:$BD,0)-1,0)</f>
        <v>#N/A</v>
      </c>
      <c r="M95" s="260" t="e">
        <f ca="1">OFFSET(모듈!$BF$1,MATCH(K95,모듈!$BD:$BD,0)-1,0)</f>
        <v>#N/A</v>
      </c>
      <c r="N95" s="259">
        <f t="shared" si="6"/>
        <v>1958</v>
      </c>
      <c r="O95" s="260" t="e">
        <f t="shared" ca="1" si="7"/>
        <v>#N/A</v>
      </c>
      <c r="P95" s="257" t="str">
        <f t="shared" si="8"/>
        <v>검역</v>
      </c>
      <c r="Q95" s="261">
        <f t="shared" ca="1" si="9"/>
        <v>45628</v>
      </c>
      <c r="R95" s="254"/>
    </row>
    <row r="96" spans="1:18" ht="15" customHeight="1">
      <c r="A96" s="731" t="s">
        <v>27645</v>
      </c>
      <c r="B96" s="731" t="s">
        <v>26985</v>
      </c>
      <c r="C96" s="732">
        <v>45615</v>
      </c>
      <c r="D96" s="746"/>
      <c r="E96" s="733">
        <v>1925</v>
      </c>
      <c r="G96" s="253"/>
      <c r="H96" s="257">
        <f t="shared" si="5"/>
        <v>86</v>
      </c>
      <c r="I96" s="258" t="e">
        <f ca="1">OFFSET(모듈!$BJ$1,MATCH(K96,모듈!$BD:$BD,0)-1,0)</f>
        <v>#N/A</v>
      </c>
      <c r="J96" s="258" t="e">
        <f ca="1">OFFSET(모듈!$BH$1,MATCH(K96,모듈!$BD:$BD,0)-1,0)</f>
        <v>#N/A</v>
      </c>
      <c r="K96" s="720" t="s">
        <v>27290</v>
      </c>
      <c r="L96" s="259" t="e">
        <f ca="1">OFFSET(모듈!$BE$1,MATCH(K96,모듈!$BD:$BD,0)-1,0)</f>
        <v>#N/A</v>
      </c>
      <c r="M96" s="260" t="e">
        <f ca="1">OFFSET(모듈!$BF$1,MATCH(K96,모듈!$BD:$BD,0)-1,0)</f>
        <v>#N/A</v>
      </c>
      <c r="N96" s="259">
        <f t="shared" si="6"/>
        <v>1824</v>
      </c>
      <c r="O96" s="260" t="e">
        <f t="shared" ca="1" si="7"/>
        <v>#N/A</v>
      </c>
      <c r="P96" s="257" t="str">
        <f t="shared" si="8"/>
        <v>검역</v>
      </c>
      <c r="Q96" s="261">
        <f t="shared" ca="1" si="9"/>
        <v>45628</v>
      </c>
      <c r="R96" s="254"/>
    </row>
    <row r="97" spans="1:18" ht="15" customHeight="1">
      <c r="A97" s="731" t="s">
        <v>27646</v>
      </c>
      <c r="B97" s="731" t="s">
        <v>27110</v>
      </c>
      <c r="C97" s="732">
        <v>45621</v>
      </c>
      <c r="D97" s="746"/>
      <c r="E97" s="733">
        <v>1960</v>
      </c>
      <c r="G97" s="253"/>
      <c r="H97" s="257">
        <f t="shared" si="5"/>
        <v>87</v>
      </c>
      <c r="I97" s="258" t="e">
        <f ca="1">OFFSET(모듈!$BJ$1,MATCH(K97,모듈!$BD:$BD,0)-1,0)</f>
        <v>#N/A</v>
      </c>
      <c r="J97" s="258" t="e">
        <f ca="1">OFFSET(모듈!$BH$1,MATCH(K97,모듈!$BD:$BD,0)-1,0)</f>
        <v>#N/A</v>
      </c>
      <c r="K97" s="720" t="s">
        <v>27377</v>
      </c>
      <c r="L97" s="259" t="e">
        <f ca="1">OFFSET(모듈!$BE$1,MATCH(K97,모듈!$BD:$BD,0)-1,0)</f>
        <v>#N/A</v>
      </c>
      <c r="M97" s="260" t="e">
        <f ca="1">OFFSET(모듈!$BF$1,MATCH(K97,모듈!$BD:$BD,0)-1,0)</f>
        <v>#N/A</v>
      </c>
      <c r="N97" s="259">
        <f t="shared" si="6"/>
        <v>1917</v>
      </c>
      <c r="O97" s="260" t="e">
        <f t="shared" ca="1" si="7"/>
        <v>#N/A</v>
      </c>
      <c r="P97" s="257" t="str">
        <f t="shared" si="8"/>
        <v>검역</v>
      </c>
      <c r="Q97" s="261">
        <f t="shared" ca="1" si="9"/>
        <v>45629</v>
      </c>
      <c r="R97" s="254"/>
    </row>
    <row r="98" spans="1:18" ht="15" customHeight="1">
      <c r="A98" s="731" t="s">
        <v>27647</v>
      </c>
      <c r="B98" s="731" t="s">
        <v>27106</v>
      </c>
      <c r="C98" s="732">
        <v>45621</v>
      </c>
      <c r="D98" s="746"/>
      <c r="E98" s="733">
        <v>1917</v>
      </c>
      <c r="G98" s="253"/>
      <c r="H98" s="257">
        <f t="shared" si="5"/>
        <v>88</v>
      </c>
      <c r="I98" s="258" t="e">
        <f ca="1">OFFSET(모듈!$BJ$1,MATCH(K98,모듈!$BD:$BD,0)-1,0)</f>
        <v>#N/A</v>
      </c>
      <c r="J98" s="258" t="e">
        <f ca="1">OFFSET(모듈!$BH$1,MATCH(K98,모듈!$BD:$BD,0)-1,0)</f>
        <v>#N/A</v>
      </c>
      <c r="K98" s="720" t="s">
        <v>27379</v>
      </c>
      <c r="L98" s="259" t="e">
        <f ca="1">OFFSET(모듈!$BE$1,MATCH(K98,모듈!$BD:$BD,0)-1,0)</f>
        <v>#N/A</v>
      </c>
      <c r="M98" s="260" t="e">
        <f ca="1">OFFSET(모듈!$BF$1,MATCH(K98,모듈!$BD:$BD,0)-1,0)</f>
        <v>#N/A</v>
      </c>
      <c r="N98" s="259">
        <f t="shared" si="6"/>
        <v>1917</v>
      </c>
      <c r="O98" s="260" t="e">
        <f t="shared" ca="1" si="7"/>
        <v>#N/A</v>
      </c>
      <c r="P98" s="257" t="s">
        <v>34790</v>
      </c>
      <c r="Q98" s="261">
        <f t="shared" ca="1" si="9"/>
        <v>45629</v>
      </c>
      <c r="R98" s="254"/>
    </row>
    <row r="99" spans="1:18" ht="15" customHeight="1">
      <c r="A99" s="731" t="s">
        <v>27648</v>
      </c>
      <c r="B99" s="731" t="s">
        <v>27068</v>
      </c>
      <c r="C99" s="732">
        <v>45621</v>
      </c>
      <c r="D99" s="746"/>
      <c r="E99" s="733">
        <v>1890</v>
      </c>
      <c r="G99" s="253"/>
      <c r="H99" s="257">
        <f t="shared" si="5"/>
        <v>89</v>
      </c>
      <c r="I99" s="258" t="e">
        <f ca="1">OFFSET(모듈!$BJ$1,MATCH(K99,모듈!$BD:$BD,0)-1,0)</f>
        <v>#N/A</v>
      </c>
      <c r="J99" s="258" t="e">
        <f ca="1">OFFSET(모듈!$BH$1,MATCH(K99,모듈!$BD:$BD,0)-1,0)</f>
        <v>#N/A</v>
      </c>
      <c r="K99" s="720" t="s">
        <v>27509</v>
      </c>
      <c r="L99" s="259" t="e">
        <f ca="1">OFFSET(모듈!$BE$1,MATCH(K99,모듈!$BD:$BD,0)-1,0)</f>
        <v>#N/A</v>
      </c>
      <c r="M99" s="260" t="e">
        <f ca="1">OFFSET(모듈!$BF$1,MATCH(K99,모듈!$BD:$BD,0)-1,0)</f>
        <v>#N/A</v>
      </c>
      <c r="N99" s="259">
        <f t="shared" si="6"/>
        <v>1314</v>
      </c>
      <c r="O99" s="260" t="e">
        <f t="shared" ca="1" si="7"/>
        <v>#N/A</v>
      </c>
      <c r="P99" s="257" t="str">
        <f t="shared" si="8"/>
        <v>검역</v>
      </c>
      <c r="Q99" s="261">
        <f t="shared" ca="1" si="9"/>
        <v>45629</v>
      </c>
      <c r="R99" s="254"/>
    </row>
    <row r="100" spans="1:18" ht="15" customHeight="1">
      <c r="A100" s="731" t="s">
        <v>27649</v>
      </c>
      <c r="B100" s="731" t="s">
        <v>27020</v>
      </c>
      <c r="C100" s="732">
        <v>45621</v>
      </c>
      <c r="D100" s="746"/>
      <c r="E100" s="733">
        <v>1980</v>
      </c>
      <c r="G100" s="253"/>
      <c r="H100" s="257">
        <f t="shared" si="5"/>
        <v>90</v>
      </c>
      <c r="I100" s="258" t="e">
        <f ca="1">OFFSET(모듈!$BJ$1,MATCH(K100,모듈!$BD:$BD,0)-1,0)</f>
        <v>#N/A</v>
      </c>
      <c r="J100" s="258" t="e">
        <f ca="1">OFFSET(모듈!$BH$1,MATCH(K100,모듈!$BD:$BD,0)-1,0)</f>
        <v>#N/A</v>
      </c>
      <c r="K100" s="720" t="s">
        <v>27515</v>
      </c>
      <c r="L100" s="259" t="e">
        <f ca="1">OFFSET(모듈!$BE$1,MATCH(K100,모듈!$BD:$BD,0)-1,0)</f>
        <v>#N/A</v>
      </c>
      <c r="M100" s="260" t="e">
        <f ca="1">OFFSET(모듈!$BF$1,MATCH(K100,모듈!$BD:$BD,0)-1,0)</f>
        <v>#N/A</v>
      </c>
      <c r="N100" s="259">
        <f t="shared" si="6"/>
        <v>1960</v>
      </c>
      <c r="O100" s="260" t="e">
        <f t="shared" ca="1" si="7"/>
        <v>#N/A</v>
      </c>
      <c r="P100" s="257" t="str">
        <f t="shared" si="8"/>
        <v>검역</v>
      </c>
      <c r="Q100" s="261">
        <f t="shared" ca="1" si="9"/>
        <v>45629</v>
      </c>
      <c r="R100" s="254"/>
    </row>
    <row r="101" spans="1:18" ht="15" customHeight="1">
      <c r="A101" s="731" t="s">
        <v>27650</v>
      </c>
      <c r="B101" s="731" t="s">
        <v>27133</v>
      </c>
      <c r="C101" s="732">
        <v>45623</v>
      </c>
      <c r="D101" s="746"/>
      <c r="E101" s="733">
        <v>1846</v>
      </c>
      <c r="G101" s="253"/>
      <c r="H101" s="257">
        <f t="shared" si="5"/>
        <v>91</v>
      </c>
      <c r="I101" s="258" t="e">
        <f ca="1">OFFSET(모듈!$BJ$1,MATCH(K101,모듈!$BD:$BD,0)-1,0)</f>
        <v>#N/A</v>
      </c>
      <c r="J101" s="258" t="e">
        <f ca="1">OFFSET(모듈!$BH$1,MATCH(K101,모듈!$BD:$BD,0)-1,0)</f>
        <v>#N/A</v>
      </c>
      <c r="K101" s="720" t="s">
        <v>27511</v>
      </c>
      <c r="L101" s="259" t="e">
        <f ca="1">OFFSET(모듈!$BE$1,MATCH(K101,모듈!$BD:$BD,0)-1,0)</f>
        <v>#N/A</v>
      </c>
      <c r="M101" s="260" t="e">
        <f ca="1">OFFSET(모듈!$BF$1,MATCH(K101,모듈!$BD:$BD,0)-1,0)</f>
        <v>#N/A</v>
      </c>
      <c r="N101" s="259">
        <f t="shared" si="6"/>
        <v>1960</v>
      </c>
      <c r="O101" s="260" t="e">
        <f t="shared" ca="1" si="7"/>
        <v>#N/A</v>
      </c>
      <c r="P101" s="257" t="str">
        <f t="shared" si="8"/>
        <v>검역</v>
      </c>
      <c r="Q101" s="261">
        <f t="shared" ca="1" si="9"/>
        <v>45629</v>
      </c>
      <c r="R101" s="254"/>
    </row>
    <row r="102" spans="1:18" ht="15" customHeight="1">
      <c r="A102" s="731" t="s">
        <v>27651</v>
      </c>
      <c r="B102" s="731" t="s">
        <v>26834</v>
      </c>
      <c r="C102" s="732">
        <v>45623</v>
      </c>
      <c r="D102" s="746"/>
      <c r="E102" s="733">
        <v>1645</v>
      </c>
      <c r="G102" s="253"/>
      <c r="H102" s="257">
        <f t="shared" si="5"/>
        <v>92</v>
      </c>
      <c r="I102" s="258" t="e">
        <f ca="1">OFFSET(모듈!$BJ$1,MATCH(K102,모듈!$BD:$BD,0)-1,0)</f>
        <v>#N/A</v>
      </c>
      <c r="J102" s="258" t="e">
        <f ca="1">OFFSET(모듈!$BH$1,MATCH(K102,모듈!$BD:$BD,0)-1,0)</f>
        <v>#N/A</v>
      </c>
      <c r="K102" s="720" t="s">
        <v>27342</v>
      </c>
      <c r="L102" s="259" t="e">
        <f ca="1">OFFSET(모듈!$BE$1,MATCH(K102,모듈!$BD:$BD,0)-1,0)</f>
        <v>#N/A</v>
      </c>
      <c r="M102" s="260" t="e">
        <f ca="1">OFFSET(모듈!$BF$1,MATCH(K102,모듈!$BD:$BD,0)-1,0)</f>
        <v>#N/A</v>
      </c>
      <c r="N102" s="259">
        <f t="shared" si="6"/>
        <v>1925</v>
      </c>
      <c r="O102" s="260" t="e">
        <f t="shared" ca="1" si="7"/>
        <v>#N/A</v>
      </c>
      <c r="P102" s="257" t="str">
        <f t="shared" si="8"/>
        <v>검역</v>
      </c>
      <c r="Q102" s="261">
        <f t="shared" ca="1" si="9"/>
        <v>45630</v>
      </c>
      <c r="R102" s="254"/>
    </row>
    <row r="103" spans="1:18" ht="15" customHeight="1">
      <c r="A103" s="731" t="s">
        <v>27652</v>
      </c>
      <c r="B103" s="731" t="s">
        <v>27135</v>
      </c>
      <c r="C103" s="732">
        <v>45623</v>
      </c>
      <c r="D103" s="746"/>
      <c r="E103" s="733">
        <v>1958</v>
      </c>
      <c r="G103" s="253"/>
      <c r="H103" s="257">
        <f t="shared" si="5"/>
        <v>93</v>
      </c>
      <c r="I103" s="258" t="e">
        <f ca="1">OFFSET(모듈!$BJ$1,MATCH(K103,모듈!$BD:$BD,0)-1,0)</f>
        <v>#N/A</v>
      </c>
      <c r="J103" s="258" t="e">
        <f ca="1">OFFSET(모듈!$BH$1,MATCH(K103,모듈!$BD:$BD,0)-1,0)</f>
        <v>#N/A</v>
      </c>
      <c r="K103" s="720" t="s">
        <v>25380</v>
      </c>
      <c r="L103" s="259" t="e">
        <f ca="1">OFFSET(모듈!$BE$1,MATCH(K103,모듈!$BD:$BD,0)-1,0)</f>
        <v>#N/A</v>
      </c>
      <c r="M103" s="260" t="e">
        <f ca="1">OFFSET(모듈!$BF$1,MATCH(K103,모듈!$BD:$BD,0)-1,0)</f>
        <v>#N/A</v>
      </c>
      <c r="N103" s="259">
        <f t="shared" si="6"/>
        <v>1856</v>
      </c>
      <c r="O103" s="260" t="e">
        <f t="shared" ca="1" si="7"/>
        <v>#N/A</v>
      </c>
      <c r="P103" s="257" t="str">
        <f t="shared" si="8"/>
        <v>검역</v>
      </c>
      <c r="Q103" s="261">
        <f t="shared" ca="1" si="9"/>
        <v>45630</v>
      </c>
      <c r="R103" s="254"/>
    </row>
    <row r="104" spans="1:18" ht="15" customHeight="1">
      <c r="A104" s="731" t="s">
        <v>27653</v>
      </c>
      <c r="B104" s="731" t="s">
        <v>25408</v>
      </c>
      <c r="C104" s="732">
        <v>45623</v>
      </c>
      <c r="D104" s="746"/>
      <c r="E104" s="733">
        <v>1985</v>
      </c>
      <c r="G104" s="253"/>
      <c r="H104" s="257">
        <f t="shared" si="5"/>
        <v>94</v>
      </c>
      <c r="I104" s="258" t="e">
        <f ca="1">OFFSET(모듈!$BJ$1,MATCH(K104,모듈!$BD:$BD,0)-1,0)</f>
        <v>#N/A</v>
      </c>
      <c r="J104" s="258" t="e">
        <f ca="1">OFFSET(모듈!$BH$1,MATCH(K104,모듈!$BD:$BD,0)-1,0)</f>
        <v>#N/A</v>
      </c>
      <c r="K104" s="720" t="s">
        <v>27344</v>
      </c>
      <c r="L104" s="259" t="e">
        <f ca="1">OFFSET(모듈!$BE$1,MATCH(K104,모듈!$BD:$BD,0)-1,0)</f>
        <v>#N/A</v>
      </c>
      <c r="M104" s="260" t="e">
        <f ca="1">OFFSET(모듈!$BF$1,MATCH(K104,모듈!$BD:$BD,0)-1,0)</f>
        <v>#N/A</v>
      </c>
      <c r="N104" s="259">
        <f t="shared" si="6"/>
        <v>1719</v>
      </c>
      <c r="O104" s="260" t="e">
        <f t="shared" ca="1" si="7"/>
        <v>#N/A</v>
      </c>
      <c r="P104" s="257" t="str">
        <f t="shared" si="8"/>
        <v>검역</v>
      </c>
      <c r="Q104" s="261">
        <f t="shared" ca="1" si="9"/>
        <v>45630</v>
      </c>
      <c r="R104" s="254"/>
    </row>
    <row r="105" spans="1:18" ht="15" customHeight="1">
      <c r="A105" s="731" t="s">
        <v>27654</v>
      </c>
      <c r="B105" s="731" t="s">
        <v>27262</v>
      </c>
      <c r="C105" s="732">
        <v>45624</v>
      </c>
      <c r="D105" s="746"/>
      <c r="E105" s="733">
        <v>129</v>
      </c>
      <c r="G105" s="253"/>
      <c r="H105" s="257">
        <f t="shared" si="5"/>
        <v>95</v>
      </c>
      <c r="I105" s="258" t="e">
        <f ca="1">OFFSET(모듈!$BJ$1,MATCH(K105,모듈!$BD:$BD,0)-1,0)</f>
        <v>#N/A</v>
      </c>
      <c r="J105" s="258" t="e">
        <f ca="1">OFFSET(모듈!$BH$1,MATCH(K105,모듈!$BD:$BD,0)-1,0)</f>
        <v>#N/A</v>
      </c>
      <c r="K105" s="720" t="s">
        <v>25411</v>
      </c>
      <c r="L105" s="259" t="e">
        <f ca="1">OFFSET(모듈!$BE$1,MATCH(K105,모듈!$BD:$BD,0)-1,0)</f>
        <v>#N/A</v>
      </c>
      <c r="M105" s="260" t="e">
        <f ca="1">OFFSET(모듈!$BF$1,MATCH(K105,모듈!$BD:$BD,0)-1,0)</f>
        <v>#N/A</v>
      </c>
      <c r="N105" s="259">
        <f t="shared" si="6"/>
        <v>1568</v>
      </c>
      <c r="O105" s="260" t="e">
        <f t="shared" ca="1" si="7"/>
        <v>#N/A</v>
      </c>
      <c r="P105" s="257" t="str">
        <f t="shared" si="8"/>
        <v>검역</v>
      </c>
      <c r="Q105" s="261">
        <f t="shared" ca="1" si="9"/>
        <v>45630</v>
      </c>
      <c r="R105" s="254"/>
    </row>
    <row r="106" spans="1:18" ht="15" customHeight="1">
      <c r="A106" s="731" t="s">
        <v>27654</v>
      </c>
      <c r="B106" s="731" t="s">
        <v>27262</v>
      </c>
      <c r="C106" s="732">
        <v>45624</v>
      </c>
      <c r="D106" s="746"/>
      <c r="E106" s="733">
        <v>1000</v>
      </c>
      <c r="G106" s="253"/>
      <c r="H106" s="257">
        <f t="shared" si="5"/>
        <v>96</v>
      </c>
      <c r="I106" s="258" t="e">
        <f ca="1">OFFSET(모듈!$BJ$1,MATCH(K106,모듈!$BD:$BD,0)-1,0)</f>
        <v>#N/A</v>
      </c>
      <c r="J106" s="258" t="e">
        <f ca="1">OFFSET(모듈!$BH$1,MATCH(K106,모듈!$BD:$BD,0)-1,0)</f>
        <v>#N/A</v>
      </c>
      <c r="K106" s="720" t="s">
        <v>27455</v>
      </c>
      <c r="L106" s="259" t="e">
        <f ca="1">OFFSET(모듈!$BE$1,MATCH(K106,모듈!$BD:$BD,0)-1,0)</f>
        <v>#N/A</v>
      </c>
      <c r="M106" s="260" t="e">
        <f ca="1">OFFSET(모듈!$BF$1,MATCH(K106,모듈!$BD:$BD,0)-1,0)</f>
        <v>#N/A</v>
      </c>
      <c r="N106" s="259">
        <f t="shared" si="6"/>
        <v>1925</v>
      </c>
      <c r="O106" s="260" t="e">
        <f t="shared" ca="1" si="7"/>
        <v>#N/A</v>
      </c>
      <c r="P106" s="257" t="str">
        <f t="shared" si="8"/>
        <v>검역</v>
      </c>
      <c r="Q106" s="261">
        <f t="shared" ca="1" si="9"/>
        <v>45631</v>
      </c>
      <c r="R106" s="254"/>
    </row>
    <row r="107" spans="1:18" ht="15" customHeight="1">
      <c r="A107" s="731" t="s">
        <v>27655</v>
      </c>
      <c r="B107" s="731" t="s">
        <v>27326</v>
      </c>
      <c r="C107" s="732">
        <v>45624</v>
      </c>
      <c r="D107" s="746"/>
      <c r="E107" s="733">
        <v>10</v>
      </c>
      <c r="G107" s="253"/>
      <c r="H107" s="257">
        <f t="shared" si="5"/>
        <v>97</v>
      </c>
      <c r="I107" s="258" t="e">
        <f ca="1">OFFSET(모듈!$BJ$1,MATCH(K107,모듈!$BD:$BD,0)-1,0)</f>
        <v>#N/A</v>
      </c>
      <c r="J107" s="258" t="e">
        <f ca="1">OFFSET(모듈!$BH$1,MATCH(K107,모듈!$BD:$BD,0)-1,0)</f>
        <v>#N/A</v>
      </c>
      <c r="K107" s="720" t="s">
        <v>25351</v>
      </c>
      <c r="L107" s="259" t="e">
        <f ca="1">OFFSET(모듈!$BE$1,MATCH(K107,모듈!$BD:$BD,0)-1,0)</f>
        <v>#N/A</v>
      </c>
      <c r="M107" s="260" t="e">
        <f ca="1">OFFSET(모듈!$BF$1,MATCH(K107,모듈!$BD:$BD,0)-1,0)</f>
        <v>#N/A</v>
      </c>
      <c r="N107" s="259">
        <f t="shared" si="6"/>
        <v>270</v>
      </c>
      <c r="O107" s="260" t="e">
        <f t="shared" ca="1" si="7"/>
        <v>#N/A</v>
      </c>
      <c r="P107" s="257" t="str">
        <f t="shared" si="8"/>
        <v>검역</v>
      </c>
      <c r="Q107" s="261">
        <f t="shared" ca="1" si="9"/>
        <v>45631</v>
      </c>
      <c r="R107" s="254"/>
    </row>
    <row r="108" spans="1:18" ht="15" customHeight="1">
      <c r="A108" s="731" t="s">
        <v>28475</v>
      </c>
      <c r="B108" s="731" t="s">
        <v>27127</v>
      </c>
      <c r="C108" s="732">
        <v>45628</v>
      </c>
      <c r="D108" s="746"/>
      <c r="E108" s="733">
        <v>1958</v>
      </c>
      <c r="G108" s="253"/>
      <c r="H108" s="257">
        <f t="shared" si="5"/>
        <v>98</v>
      </c>
      <c r="I108" s="258" t="e">
        <f ca="1">OFFSET(모듈!$BJ$1,MATCH(K108,모듈!$BD:$BD,0)-1,0)</f>
        <v>#N/A</v>
      </c>
      <c r="J108" s="258" t="e">
        <f ca="1">OFFSET(모듈!$BH$1,MATCH(K108,모듈!$BD:$BD,0)-1,0)</f>
        <v>#N/A</v>
      </c>
      <c r="K108" s="720" t="s">
        <v>27610</v>
      </c>
      <c r="L108" s="259" t="e">
        <f ca="1">OFFSET(모듈!$BE$1,MATCH(K108,모듈!$BD:$BD,0)-1,0)</f>
        <v>#N/A</v>
      </c>
      <c r="M108" s="260" t="e">
        <f ca="1">OFFSET(모듈!$BF$1,MATCH(K108,모듈!$BD:$BD,0)-1,0)</f>
        <v>#N/A</v>
      </c>
      <c r="N108" s="259">
        <f t="shared" si="6"/>
        <v>1925</v>
      </c>
      <c r="O108" s="260" t="e">
        <f t="shared" ca="1" si="7"/>
        <v>#N/A</v>
      </c>
      <c r="P108" s="257" t="str">
        <f t="shared" si="8"/>
        <v>검역</v>
      </c>
      <c r="Q108" s="261">
        <f t="shared" ca="1" si="9"/>
        <v>45632</v>
      </c>
      <c r="R108" s="254"/>
    </row>
    <row r="109" spans="1:18" ht="15" customHeight="1">
      <c r="A109" s="731" t="s">
        <v>28476</v>
      </c>
      <c r="B109" s="731" t="s">
        <v>27290</v>
      </c>
      <c r="C109" s="732">
        <v>45628</v>
      </c>
      <c r="D109" s="746"/>
      <c r="E109" s="733">
        <v>1824</v>
      </c>
      <c r="G109" s="253"/>
      <c r="H109" s="257">
        <f t="shared" si="5"/>
        <v>99</v>
      </c>
      <c r="I109" s="258" t="e">
        <f ca="1">OFFSET(모듈!$BJ$1,MATCH(K109,모듈!$BD:$BD,0)-1,0)</f>
        <v>#N/A</v>
      </c>
      <c r="J109" s="258" t="e">
        <f ca="1">OFFSET(모듈!$BH$1,MATCH(K109,모듈!$BD:$BD,0)-1,0)</f>
        <v>#N/A</v>
      </c>
      <c r="K109" s="720" t="s">
        <v>27517</v>
      </c>
      <c r="L109" s="259" t="e">
        <f ca="1">OFFSET(모듈!$BE$1,MATCH(K109,모듈!$BD:$BD,0)-1,0)</f>
        <v>#N/A</v>
      </c>
      <c r="M109" s="260" t="e">
        <f ca="1">OFFSET(모듈!$BF$1,MATCH(K109,모듈!$BD:$BD,0)-1,0)</f>
        <v>#N/A</v>
      </c>
      <c r="N109" s="259">
        <f t="shared" si="6"/>
        <v>1480</v>
      </c>
      <c r="O109" s="260" t="e">
        <f t="shared" ca="1" si="7"/>
        <v>#N/A</v>
      </c>
      <c r="P109" s="257" t="str">
        <f t="shared" si="8"/>
        <v>검역</v>
      </c>
      <c r="Q109" s="261">
        <f t="shared" ca="1" si="9"/>
        <v>45635</v>
      </c>
      <c r="R109" s="254"/>
    </row>
    <row r="110" spans="1:18" ht="15" customHeight="1">
      <c r="A110" s="731" t="s">
        <v>28477</v>
      </c>
      <c r="B110" s="731" t="s">
        <v>27377</v>
      </c>
      <c r="C110" s="732">
        <v>45629</v>
      </c>
      <c r="D110" s="746"/>
      <c r="E110" s="733">
        <v>1917</v>
      </c>
      <c r="G110" s="253"/>
      <c r="H110" s="257">
        <f t="shared" si="5"/>
        <v>100</v>
      </c>
      <c r="I110" s="258" t="e">
        <f ca="1">OFFSET(모듈!$BJ$1,MATCH(K110,모듈!$BD:$BD,0)-1,0)</f>
        <v>#N/A</v>
      </c>
      <c r="J110" s="258" t="e">
        <f ca="1">OFFSET(모듈!$BH$1,MATCH(K110,모듈!$BD:$BD,0)-1,0)</f>
        <v>#N/A</v>
      </c>
      <c r="K110" s="720" t="s">
        <v>27129</v>
      </c>
      <c r="L110" s="259" t="e">
        <f ca="1">OFFSET(모듈!$BE$1,MATCH(K110,모듈!$BD:$BD,0)-1,0)</f>
        <v>#N/A</v>
      </c>
      <c r="M110" s="260" t="e">
        <f ca="1">OFFSET(모듈!$BF$1,MATCH(K110,모듈!$BD:$BD,0)-1,0)</f>
        <v>#N/A</v>
      </c>
      <c r="N110" s="259">
        <f t="shared" si="6"/>
        <v>1954</v>
      </c>
      <c r="O110" s="260" t="e">
        <f t="shared" ca="1" si="7"/>
        <v>#N/A</v>
      </c>
      <c r="P110" s="257" t="str">
        <f t="shared" si="8"/>
        <v>검역</v>
      </c>
      <c r="Q110" s="261">
        <f t="shared" ca="1" si="9"/>
        <v>45635</v>
      </c>
      <c r="R110" s="254"/>
    </row>
    <row r="111" spans="1:18" ht="15" customHeight="1">
      <c r="A111" s="731" t="s">
        <v>28478</v>
      </c>
      <c r="B111" s="731" t="s">
        <v>27379</v>
      </c>
      <c r="C111" s="732">
        <v>45629</v>
      </c>
      <c r="D111" s="746"/>
      <c r="E111" s="733">
        <v>1917</v>
      </c>
      <c r="G111" s="253"/>
      <c r="H111" s="257">
        <f t="shared" si="5"/>
        <v>101</v>
      </c>
      <c r="I111" s="258" t="e">
        <f ca="1">OFFSET(모듈!$BJ$1,MATCH(K111,모듈!$BD:$BD,0)-1,0)</f>
        <v>#N/A</v>
      </c>
      <c r="J111" s="258" t="e">
        <f ca="1">OFFSET(모듈!$BH$1,MATCH(K111,모듈!$BD:$BD,0)-1,0)</f>
        <v>#N/A</v>
      </c>
      <c r="K111" s="720" t="s">
        <v>27038</v>
      </c>
      <c r="L111" s="259" t="e">
        <f ca="1">OFFSET(모듈!$BE$1,MATCH(K111,모듈!$BD:$BD,0)-1,0)</f>
        <v>#N/A</v>
      </c>
      <c r="M111" s="260" t="e">
        <f ca="1">OFFSET(모듈!$BF$1,MATCH(K111,모듈!$BD:$BD,0)-1,0)</f>
        <v>#N/A</v>
      </c>
      <c r="N111" s="259">
        <f t="shared" si="6"/>
        <v>10</v>
      </c>
      <c r="O111" s="260" t="e">
        <f t="shared" ca="1" si="7"/>
        <v>#N/A</v>
      </c>
      <c r="P111" s="257" t="str">
        <f t="shared" si="8"/>
        <v>검역</v>
      </c>
      <c r="Q111" s="261">
        <f t="shared" ca="1" si="9"/>
        <v>45635</v>
      </c>
      <c r="R111" s="254"/>
    </row>
    <row r="112" spans="1:18" ht="15" customHeight="1">
      <c r="A112" s="731" t="s">
        <v>28479</v>
      </c>
      <c r="B112" s="731" t="s">
        <v>27509</v>
      </c>
      <c r="C112" s="732">
        <v>45629</v>
      </c>
      <c r="D112" s="746"/>
      <c r="E112" s="733">
        <v>1314</v>
      </c>
      <c r="G112" s="253"/>
      <c r="H112" s="257">
        <f t="shared" si="5"/>
        <v>102</v>
      </c>
      <c r="I112" s="258" t="e">
        <f ca="1">OFFSET(모듈!$BJ$1,MATCH(K112,모듈!$BD:$BD,0)-1,0)</f>
        <v>#N/A</v>
      </c>
      <c r="J112" s="258" t="e">
        <f ca="1">OFFSET(모듈!$BH$1,MATCH(K112,모듈!$BD:$BD,0)-1,0)</f>
        <v>#N/A</v>
      </c>
      <c r="K112" s="720" t="s">
        <v>27562</v>
      </c>
      <c r="L112" s="259" t="e">
        <f ca="1">OFFSET(모듈!$BE$1,MATCH(K112,모듈!$BD:$BD,0)-1,0)</f>
        <v>#N/A</v>
      </c>
      <c r="M112" s="260" t="e">
        <f ca="1">OFFSET(모듈!$BF$1,MATCH(K112,모듈!$BD:$BD,0)-1,0)</f>
        <v>#N/A</v>
      </c>
      <c r="N112" s="259">
        <f t="shared" si="6"/>
        <v>1916</v>
      </c>
      <c r="O112" s="260" t="e">
        <f t="shared" ca="1" si="7"/>
        <v>#N/A</v>
      </c>
      <c r="P112" s="257" t="str">
        <f t="shared" si="8"/>
        <v>검역</v>
      </c>
      <c r="Q112" s="261">
        <f t="shared" ca="1" si="9"/>
        <v>45636</v>
      </c>
      <c r="R112" s="254"/>
    </row>
    <row r="113" spans="1:18" ht="15" customHeight="1">
      <c r="A113" s="731" t="s">
        <v>28480</v>
      </c>
      <c r="B113" s="731" t="s">
        <v>27515</v>
      </c>
      <c r="C113" s="732">
        <v>45629</v>
      </c>
      <c r="D113" s="746"/>
      <c r="E113" s="733">
        <v>1960</v>
      </c>
      <c r="G113" s="253"/>
      <c r="H113" s="257">
        <f t="shared" si="5"/>
        <v>103</v>
      </c>
      <c r="I113" s="258" t="e">
        <f ca="1">OFFSET(모듈!$BJ$1,MATCH(K113,모듈!$BD:$BD,0)-1,0)</f>
        <v>#N/A</v>
      </c>
      <c r="J113" s="258" t="e">
        <f ca="1">OFFSET(모듈!$BH$1,MATCH(K113,모듈!$BD:$BD,0)-1,0)</f>
        <v>#N/A</v>
      </c>
      <c r="K113" s="720" t="s">
        <v>27564</v>
      </c>
      <c r="L113" s="259" t="e">
        <f ca="1">OFFSET(모듈!$BE$1,MATCH(K113,모듈!$BD:$BD,0)-1,0)</f>
        <v>#N/A</v>
      </c>
      <c r="M113" s="260" t="e">
        <f ca="1">OFFSET(모듈!$BF$1,MATCH(K113,모듈!$BD:$BD,0)-1,0)</f>
        <v>#N/A</v>
      </c>
      <c r="N113" s="259">
        <f t="shared" si="6"/>
        <v>482</v>
      </c>
      <c r="O113" s="260" t="e">
        <f t="shared" ca="1" si="7"/>
        <v>#N/A</v>
      </c>
      <c r="P113" s="257" t="str">
        <f t="shared" si="8"/>
        <v>검역</v>
      </c>
      <c r="Q113" s="261">
        <f t="shared" ca="1" si="9"/>
        <v>45636</v>
      </c>
      <c r="R113" s="254"/>
    </row>
    <row r="114" spans="1:18" ht="15" customHeight="1">
      <c r="A114" s="731" t="s">
        <v>28481</v>
      </c>
      <c r="B114" s="731" t="s">
        <v>27511</v>
      </c>
      <c r="C114" s="732">
        <v>45629</v>
      </c>
      <c r="D114" s="746"/>
      <c r="E114" s="733">
        <v>1960</v>
      </c>
      <c r="G114" s="253"/>
      <c r="H114" s="257">
        <f t="shared" si="5"/>
        <v>104</v>
      </c>
      <c r="I114" s="258" t="e">
        <f ca="1">OFFSET(모듈!$BJ$1,MATCH(K114,모듈!$BD:$BD,0)-1,0)</f>
        <v>#N/A</v>
      </c>
      <c r="J114" s="258" t="e">
        <f ca="1">OFFSET(모듈!$BH$1,MATCH(K114,모듈!$BD:$BD,0)-1,0)</f>
        <v>#N/A</v>
      </c>
      <c r="K114" s="720" t="s">
        <v>27131</v>
      </c>
      <c r="L114" s="259" t="e">
        <f ca="1">OFFSET(모듈!$BE$1,MATCH(K114,모듈!$BD:$BD,0)-1,0)</f>
        <v>#N/A</v>
      </c>
      <c r="M114" s="260" t="e">
        <f ca="1">OFFSET(모듈!$BF$1,MATCH(K114,모듈!$BD:$BD,0)-1,0)</f>
        <v>#N/A</v>
      </c>
      <c r="N114" s="259">
        <f t="shared" si="6"/>
        <v>1958</v>
      </c>
      <c r="O114" s="260" t="e">
        <f t="shared" ca="1" si="7"/>
        <v>#N/A</v>
      </c>
      <c r="P114" s="257" t="str">
        <f t="shared" si="8"/>
        <v>검역</v>
      </c>
      <c r="Q114" s="261">
        <f t="shared" ca="1" si="9"/>
        <v>45636</v>
      </c>
      <c r="R114" s="254"/>
    </row>
    <row r="115" spans="1:18" ht="15" customHeight="1">
      <c r="A115" s="731" t="s">
        <v>28482</v>
      </c>
      <c r="B115" s="731" t="s">
        <v>27342</v>
      </c>
      <c r="C115" s="732">
        <v>45630</v>
      </c>
      <c r="D115" s="746"/>
      <c r="E115" s="733">
        <v>1925</v>
      </c>
      <c r="G115" s="253"/>
      <c r="H115" s="257">
        <f t="shared" si="5"/>
        <v>105</v>
      </c>
      <c r="I115" s="258" t="e">
        <f ca="1">OFFSET(모듈!$BJ$1,MATCH(K115,모듈!$BD:$BD,0)-1,0)</f>
        <v>#N/A</v>
      </c>
      <c r="J115" s="258" t="e">
        <f ca="1">OFFSET(모듈!$BH$1,MATCH(K115,모듈!$BD:$BD,0)-1,0)</f>
        <v>#N/A</v>
      </c>
      <c r="K115" s="720" t="s">
        <v>27556</v>
      </c>
      <c r="L115" s="259" t="e">
        <f ca="1">OFFSET(모듈!$BE$1,MATCH(K115,모듈!$BD:$BD,0)-1,0)</f>
        <v>#N/A</v>
      </c>
      <c r="M115" s="260" t="e">
        <f ca="1">OFFSET(모듈!$BF$1,MATCH(K115,모듈!$BD:$BD,0)-1,0)</f>
        <v>#N/A</v>
      </c>
      <c r="N115" s="259">
        <f t="shared" si="6"/>
        <v>276</v>
      </c>
      <c r="O115" s="260" t="e">
        <f t="shared" ca="1" si="7"/>
        <v>#N/A</v>
      </c>
      <c r="P115" s="257" t="str">
        <f t="shared" si="8"/>
        <v>검역</v>
      </c>
      <c r="Q115" s="261">
        <f t="shared" ca="1" si="9"/>
        <v>45637</v>
      </c>
      <c r="R115" s="254"/>
    </row>
    <row r="116" spans="1:18" ht="15" customHeight="1">
      <c r="A116" s="731" t="s">
        <v>28483</v>
      </c>
      <c r="B116" s="731" t="s">
        <v>25380</v>
      </c>
      <c r="C116" s="732">
        <v>45630</v>
      </c>
      <c r="D116" s="746"/>
      <c r="E116" s="733">
        <v>1856</v>
      </c>
      <c r="G116" s="253"/>
      <c r="H116" s="257">
        <f t="shared" si="5"/>
        <v>106</v>
      </c>
      <c r="I116" s="258" t="e">
        <f ca="1">OFFSET(모듈!$BJ$1,MATCH(K116,모듈!$BD:$BD,0)-1,0)</f>
        <v>#N/A</v>
      </c>
      <c r="J116" s="258" t="e">
        <f ca="1">OFFSET(모듈!$BH$1,MATCH(K116,모듈!$BD:$BD,0)-1,0)</f>
        <v>#N/A</v>
      </c>
      <c r="K116" s="720" t="s">
        <v>27073</v>
      </c>
      <c r="L116" s="259" t="e">
        <f ca="1">OFFSET(모듈!$BE$1,MATCH(K116,모듈!$BD:$BD,0)-1,0)</f>
        <v>#N/A</v>
      </c>
      <c r="M116" s="260" t="e">
        <f ca="1">OFFSET(모듈!$BF$1,MATCH(K116,모듈!$BD:$BD,0)-1,0)</f>
        <v>#N/A</v>
      </c>
      <c r="N116" s="259">
        <f t="shared" si="6"/>
        <v>615</v>
      </c>
      <c r="O116" s="260" t="e">
        <f t="shared" ca="1" si="7"/>
        <v>#N/A</v>
      </c>
      <c r="P116" s="257" t="str">
        <f t="shared" si="8"/>
        <v>검역</v>
      </c>
      <c r="Q116" s="261">
        <f t="shared" ca="1" si="9"/>
        <v>45637</v>
      </c>
      <c r="R116" s="254"/>
    </row>
    <row r="117" spans="1:18" ht="15" customHeight="1">
      <c r="A117" s="731" t="s">
        <v>28484</v>
      </c>
      <c r="B117" s="731" t="s">
        <v>27344</v>
      </c>
      <c r="C117" s="732">
        <v>45630</v>
      </c>
      <c r="D117" s="746"/>
      <c r="E117" s="733">
        <v>760</v>
      </c>
      <c r="G117" s="253"/>
      <c r="H117" s="257">
        <f t="shared" si="5"/>
        <v>107</v>
      </c>
      <c r="I117" s="258" t="e">
        <f ca="1">OFFSET(모듈!$BJ$1,MATCH(K117,모듈!$BD:$BD,0)-1,0)</f>
        <v>#N/A</v>
      </c>
      <c r="J117" s="258" t="e">
        <f ca="1">OFFSET(모듈!$BH$1,MATCH(K117,모듈!$BD:$BD,0)-1,0)</f>
        <v>#N/A</v>
      </c>
      <c r="K117" s="720" t="s">
        <v>27751</v>
      </c>
      <c r="L117" s="259" t="e">
        <f ca="1">OFFSET(모듈!$BE$1,MATCH(K117,모듈!$BD:$BD,0)-1,0)</f>
        <v>#N/A</v>
      </c>
      <c r="M117" s="260" t="e">
        <f ca="1">OFFSET(모듈!$BF$1,MATCH(K117,모듈!$BD:$BD,0)-1,0)</f>
        <v>#N/A</v>
      </c>
      <c r="N117" s="259">
        <f t="shared" si="6"/>
        <v>1925</v>
      </c>
      <c r="O117" s="260" t="e">
        <f t="shared" ca="1" si="7"/>
        <v>#N/A</v>
      </c>
      <c r="P117" s="257" t="str">
        <f t="shared" si="8"/>
        <v>검역</v>
      </c>
      <c r="Q117" s="261">
        <f t="shared" ca="1" si="9"/>
        <v>45638</v>
      </c>
      <c r="R117" s="254"/>
    </row>
    <row r="118" spans="1:18" ht="15" customHeight="1">
      <c r="A118" s="731" t="s">
        <v>28484</v>
      </c>
      <c r="B118" s="731" t="s">
        <v>27344</v>
      </c>
      <c r="C118" s="732">
        <v>45630</v>
      </c>
      <c r="D118" s="746"/>
      <c r="E118" s="733">
        <v>959</v>
      </c>
      <c r="G118" s="253"/>
      <c r="H118" s="257">
        <f t="shared" si="5"/>
        <v>108</v>
      </c>
      <c r="I118" s="258" t="e">
        <f ca="1">OFFSET(모듈!$BJ$1,MATCH(K118,모듈!$BD:$BD,0)-1,0)</f>
        <v>#N/A</v>
      </c>
      <c r="J118" s="258" t="e">
        <f ca="1">OFFSET(모듈!$BH$1,MATCH(K118,모듈!$BD:$BD,0)-1,0)</f>
        <v>#N/A</v>
      </c>
      <c r="K118" s="720" t="s">
        <v>27945</v>
      </c>
      <c r="L118" s="259" t="e">
        <f ca="1">OFFSET(모듈!$BE$1,MATCH(K118,모듈!$BD:$BD,0)-1,0)</f>
        <v>#N/A</v>
      </c>
      <c r="M118" s="260" t="e">
        <f ca="1">OFFSET(모듈!$BF$1,MATCH(K118,모듈!$BD:$BD,0)-1,0)</f>
        <v>#N/A</v>
      </c>
      <c r="N118" s="259">
        <f t="shared" si="6"/>
        <v>1925</v>
      </c>
      <c r="O118" s="260" t="e">
        <f t="shared" ca="1" si="7"/>
        <v>#N/A</v>
      </c>
      <c r="P118" s="257" t="str">
        <f t="shared" si="8"/>
        <v>검역</v>
      </c>
      <c r="Q118" s="261">
        <f t="shared" ca="1" si="9"/>
        <v>45642</v>
      </c>
      <c r="R118" s="254"/>
    </row>
    <row r="119" spans="1:18" ht="15" customHeight="1">
      <c r="A119" s="731" t="s">
        <v>28485</v>
      </c>
      <c r="B119" s="731" t="s">
        <v>25411</v>
      </c>
      <c r="C119" s="732">
        <v>45630</v>
      </c>
      <c r="D119" s="746"/>
      <c r="E119" s="733">
        <v>76</v>
      </c>
      <c r="G119" s="253"/>
      <c r="H119" s="257">
        <f t="shared" si="5"/>
        <v>109</v>
      </c>
      <c r="I119" s="258" t="e">
        <f ca="1">OFFSET(모듈!$BJ$1,MATCH(K119,모듈!$BD:$BD,0)-1,0)</f>
        <v>#N/A</v>
      </c>
      <c r="J119" s="258" t="e">
        <f ca="1">OFFSET(모듈!$BH$1,MATCH(K119,모듈!$BD:$BD,0)-1,0)</f>
        <v>#N/A</v>
      </c>
      <c r="K119" s="720" t="s">
        <v>27268</v>
      </c>
      <c r="L119" s="259" t="e">
        <f ca="1">OFFSET(모듈!$BE$1,MATCH(K119,모듈!$BD:$BD,0)-1,0)</f>
        <v>#N/A</v>
      </c>
      <c r="M119" s="260" t="e">
        <f ca="1">OFFSET(모듈!$BF$1,MATCH(K119,모듈!$BD:$BD,0)-1,0)</f>
        <v>#N/A</v>
      </c>
      <c r="N119" s="259">
        <f t="shared" si="6"/>
        <v>469</v>
      </c>
      <c r="O119" s="260" t="e">
        <f t="shared" ca="1" si="7"/>
        <v>#N/A</v>
      </c>
      <c r="P119" s="257" t="str">
        <f t="shared" si="8"/>
        <v>검역</v>
      </c>
      <c r="Q119" s="261">
        <f t="shared" ca="1" si="9"/>
        <v>45644</v>
      </c>
      <c r="R119" s="254"/>
    </row>
    <row r="120" spans="1:18" ht="15" customHeight="1">
      <c r="A120" s="731" t="s">
        <v>28485</v>
      </c>
      <c r="B120" s="731" t="s">
        <v>25411</v>
      </c>
      <c r="C120" s="732">
        <v>45630</v>
      </c>
      <c r="D120" s="746"/>
      <c r="E120" s="733">
        <v>1492</v>
      </c>
      <c r="G120" s="253"/>
      <c r="H120" s="257">
        <f t="shared" si="5"/>
        <v>110</v>
      </c>
      <c r="I120" s="258" t="e">
        <f ca="1">OFFSET(모듈!$BJ$1,MATCH(K120,모듈!$BD:$BD,0)-1,0)</f>
        <v>#N/A</v>
      </c>
      <c r="J120" s="258" t="e">
        <f ca="1">OFFSET(모듈!$BH$1,MATCH(K120,모듈!$BD:$BD,0)-1,0)</f>
        <v>#N/A</v>
      </c>
      <c r="K120" s="720" t="s">
        <v>26844</v>
      </c>
      <c r="L120" s="259" t="e">
        <f ca="1">OFFSET(모듈!$BE$1,MATCH(K120,모듈!$BD:$BD,0)-1,0)</f>
        <v>#N/A</v>
      </c>
      <c r="M120" s="260" t="e">
        <f ca="1">OFFSET(모듈!$BF$1,MATCH(K120,모듈!$BD:$BD,0)-1,0)</f>
        <v>#N/A</v>
      </c>
      <c r="N120" s="259">
        <f t="shared" si="6"/>
        <v>1894</v>
      </c>
      <c r="O120" s="260" t="e">
        <f t="shared" ca="1" si="7"/>
        <v>#N/A</v>
      </c>
      <c r="P120" s="257" t="str">
        <f t="shared" si="8"/>
        <v>검역</v>
      </c>
      <c r="Q120" s="261">
        <f t="shared" ca="1" si="9"/>
        <v>45644</v>
      </c>
      <c r="R120" s="254"/>
    </row>
    <row r="121" spans="1:18" ht="15" customHeight="1">
      <c r="A121" s="731" t="s">
        <v>28486</v>
      </c>
      <c r="B121" s="731" t="s">
        <v>27455</v>
      </c>
      <c r="C121" s="732">
        <v>45631</v>
      </c>
      <c r="D121" s="746"/>
      <c r="E121" s="733">
        <v>1925</v>
      </c>
      <c r="G121" s="253"/>
      <c r="H121" s="257">
        <f t="shared" si="5"/>
        <v>111</v>
      </c>
      <c r="I121" s="258" t="e">
        <f ca="1">OFFSET(모듈!$BJ$1,MATCH(K121,모듈!$BD:$BD,0)-1,0)</f>
        <v>#N/A</v>
      </c>
      <c r="J121" s="258" t="e">
        <f ca="1">OFFSET(모듈!$BH$1,MATCH(K121,모듈!$BD:$BD,0)-1,0)</f>
        <v>#N/A</v>
      </c>
      <c r="K121" s="720" t="s">
        <v>27753</v>
      </c>
      <c r="L121" s="259" t="e">
        <f ca="1">OFFSET(모듈!$BE$1,MATCH(K121,모듈!$BD:$BD,0)-1,0)</f>
        <v>#N/A</v>
      </c>
      <c r="M121" s="260" t="e">
        <f ca="1">OFFSET(모듈!$BF$1,MATCH(K121,모듈!$BD:$BD,0)-1,0)</f>
        <v>#N/A</v>
      </c>
      <c r="N121" s="259">
        <f t="shared" si="6"/>
        <v>1950</v>
      </c>
      <c r="O121" s="260" t="e">
        <f t="shared" ca="1" si="7"/>
        <v>#N/A</v>
      </c>
      <c r="P121" s="257" t="str">
        <f t="shared" si="8"/>
        <v>검역</v>
      </c>
      <c r="Q121" s="261">
        <f t="shared" ca="1" si="9"/>
        <v>45644</v>
      </c>
      <c r="R121" s="254"/>
    </row>
    <row r="122" spans="1:18" ht="15" customHeight="1">
      <c r="A122" s="731" t="s">
        <v>28487</v>
      </c>
      <c r="B122" s="731" t="s">
        <v>25351</v>
      </c>
      <c r="C122" s="732">
        <v>45631</v>
      </c>
      <c r="D122" s="746"/>
      <c r="E122" s="733">
        <v>270</v>
      </c>
      <c r="G122" s="253"/>
      <c r="H122" s="257">
        <f t="shared" si="5"/>
        <v>112</v>
      </c>
      <c r="I122" s="258" t="e">
        <f ca="1">OFFSET(모듈!$BJ$1,MATCH(K122,모듈!$BD:$BD,0)-1,0)</f>
        <v>#N/A</v>
      </c>
      <c r="J122" s="258" t="e">
        <f ca="1">OFFSET(모듈!$BH$1,MATCH(K122,모듈!$BD:$BD,0)-1,0)</f>
        <v>#N/A</v>
      </c>
      <c r="K122" s="720" t="s">
        <v>28037</v>
      </c>
      <c r="L122" s="259" t="e">
        <f ca="1">OFFSET(모듈!$BE$1,MATCH(K122,모듈!$BD:$BD,0)-1,0)</f>
        <v>#N/A</v>
      </c>
      <c r="M122" s="260" t="e">
        <f ca="1">OFFSET(모듈!$BF$1,MATCH(K122,모듈!$BD:$BD,0)-1,0)</f>
        <v>#N/A</v>
      </c>
      <c r="N122" s="259">
        <f t="shared" si="6"/>
        <v>402</v>
      </c>
      <c r="O122" s="260" t="e">
        <f t="shared" ca="1" si="7"/>
        <v>#N/A</v>
      </c>
      <c r="P122" s="257" t="str">
        <f t="shared" si="8"/>
        <v>검역</v>
      </c>
      <c r="Q122" s="261">
        <f t="shared" ca="1" si="9"/>
        <v>45649</v>
      </c>
      <c r="R122" s="254"/>
    </row>
    <row r="123" spans="1:18" ht="15" customHeight="1">
      <c r="A123" s="731" t="s">
        <v>28488</v>
      </c>
      <c r="B123" s="731" t="s">
        <v>27610</v>
      </c>
      <c r="C123" s="732">
        <v>45632</v>
      </c>
      <c r="D123" s="746"/>
      <c r="E123" s="733">
        <v>1925</v>
      </c>
      <c r="G123" s="253"/>
      <c r="H123" s="257">
        <f t="shared" si="5"/>
        <v>113</v>
      </c>
      <c r="I123" s="258" t="e">
        <f ca="1">OFFSET(모듈!$BJ$1,MATCH(K123,모듈!$BD:$BD,0)-1,0)</f>
        <v>#N/A</v>
      </c>
      <c r="J123" s="258" t="e">
        <f ca="1">OFFSET(모듈!$BH$1,MATCH(K123,모듈!$BD:$BD,0)-1,0)</f>
        <v>#N/A</v>
      </c>
      <c r="K123" s="720" t="s">
        <v>28146</v>
      </c>
      <c r="L123" s="259" t="e">
        <f ca="1">OFFSET(모듈!$BE$1,MATCH(K123,모듈!$BD:$BD,0)-1,0)</f>
        <v>#N/A</v>
      </c>
      <c r="M123" s="260" t="e">
        <f ca="1">OFFSET(모듈!$BF$1,MATCH(K123,모듈!$BD:$BD,0)-1,0)</f>
        <v>#N/A</v>
      </c>
      <c r="N123" s="259">
        <f t="shared" si="6"/>
        <v>1925</v>
      </c>
      <c r="O123" s="260" t="e">
        <f t="shared" ca="1" si="7"/>
        <v>#N/A</v>
      </c>
      <c r="P123" s="257" t="str">
        <f t="shared" si="8"/>
        <v>검역</v>
      </c>
      <c r="Q123" s="261">
        <f t="shared" ca="1" si="9"/>
        <v>45649</v>
      </c>
      <c r="R123" s="254"/>
    </row>
    <row r="124" spans="1:18" ht="15" customHeight="1">
      <c r="A124" s="731" t="s">
        <v>28489</v>
      </c>
      <c r="B124" s="731" t="s">
        <v>27517</v>
      </c>
      <c r="C124" s="732">
        <v>45635</v>
      </c>
      <c r="D124" s="746"/>
      <c r="E124" s="733">
        <v>1480</v>
      </c>
      <c r="G124" s="253"/>
      <c r="H124" s="257">
        <f t="shared" si="5"/>
        <v>114</v>
      </c>
      <c r="I124" s="258" t="e">
        <f ca="1">OFFSET(모듈!$BJ$1,MATCH(K124,모듈!$BD:$BD,0)-1,0)</f>
        <v>#N/A</v>
      </c>
      <c r="J124" s="258" t="e">
        <f ca="1">OFFSET(모듈!$BH$1,MATCH(K124,모듈!$BD:$BD,0)-1,0)</f>
        <v>#N/A</v>
      </c>
      <c r="K124" s="720" t="s">
        <v>28016</v>
      </c>
      <c r="L124" s="259" t="e">
        <f ca="1">OFFSET(모듈!$BE$1,MATCH(K124,모듈!$BD:$BD,0)-1,0)</f>
        <v>#N/A</v>
      </c>
      <c r="M124" s="260" t="e">
        <f ca="1">OFFSET(모듈!$BF$1,MATCH(K124,모듈!$BD:$BD,0)-1,0)</f>
        <v>#N/A</v>
      </c>
      <c r="N124" s="259">
        <f t="shared" si="6"/>
        <v>1923</v>
      </c>
      <c r="O124" s="260" t="e">
        <f t="shared" ca="1" si="7"/>
        <v>#N/A</v>
      </c>
      <c r="P124" s="257" t="str">
        <f t="shared" si="8"/>
        <v>검역</v>
      </c>
      <c r="Q124" s="261">
        <f t="shared" ca="1" si="9"/>
        <v>45649</v>
      </c>
      <c r="R124" s="254"/>
    </row>
    <row r="125" spans="1:18" ht="15" customHeight="1">
      <c r="A125" s="731" t="s">
        <v>28490</v>
      </c>
      <c r="B125" s="731" t="s">
        <v>27129</v>
      </c>
      <c r="C125" s="732">
        <v>45635</v>
      </c>
      <c r="D125" s="746"/>
      <c r="E125" s="733">
        <v>1954</v>
      </c>
      <c r="G125" s="253"/>
      <c r="H125" s="257">
        <f t="shared" si="5"/>
        <v>115</v>
      </c>
      <c r="I125" s="258" t="e">
        <f ca="1">OFFSET(모듈!$BJ$1,MATCH(K125,모듈!$BD:$BD,0)-1,0)</f>
        <v>#N/A</v>
      </c>
      <c r="J125" s="258" t="e">
        <f ca="1">OFFSET(모듈!$BH$1,MATCH(K125,모듈!$BD:$BD,0)-1,0)</f>
        <v>#N/A</v>
      </c>
      <c r="K125" s="720" t="s">
        <v>28216</v>
      </c>
      <c r="L125" s="259" t="e">
        <f ca="1">OFFSET(모듈!$BE$1,MATCH(K125,모듈!$BD:$BD,0)-1,0)</f>
        <v>#N/A</v>
      </c>
      <c r="M125" s="260" t="e">
        <f ca="1">OFFSET(모듈!$BF$1,MATCH(K125,모듈!$BD:$BD,0)-1,0)</f>
        <v>#N/A</v>
      </c>
      <c r="N125" s="259">
        <f t="shared" si="6"/>
        <v>1917</v>
      </c>
      <c r="O125" s="260" t="e">
        <f t="shared" ca="1" si="7"/>
        <v>#N/A</v>
      </c>
      <c r="P125" s="257" t="str">
        <f t="shared" si="8"/>
        <v>검역</v>
      </c>
      <c r="Q125" s="261">
        <f t="shared" ca="1" si="9"/>
        <v>45650</v>
      </c>
      <c r="R125" s="254"/>
    </row>
    <row r="126" spans="1:18" ht="15" customHeight="1">
      <c r="A126" s="731" t="s">
        <v>28491</v>
      </c>
      <c r="B126" s="731" t="s">
        <v>27038</v>
      </c>
      <c r="C126" s="732">
        <v>45635</v>
      </c>
      <c r="D126" s="746"/>
      <c r="E126" s="733">
        <v>10</v>
      </c>
      <c r="G126" s="253"/>
      <c r="H126" s="257">
        <f t="shared" si="5"/>
        <v>116</v>
      </c>
      <c r="I126" s="258" t="e">
        <f ca="1">OFFSET(모듈!$BJ$1,MATCH(K126,모듈!$BD:$BD,0)-1,0)</f>
        <v>#N/A</v>
      </c>
      <c r="J126" s="258" t="e">
        <f ca="1">OFFSET(모듈!$BH$1,MATCH(K126,모듈!$BD:$BD,0)-1,0)</f>
        <v>#N/A</v>
      </c>
      <c r="K126" s="720" t="s">
        <v>28144</v>
      </c>
      <c r="L126" s="259" t="e">
        <f ca="1">OFFSET(모듈!$BE$1,MATCH(K126,모듈!$BD:$BD,0)-1,0)</f>
        <v>#N/A</v>
      </c>
      <c r="M126" s="260" t="e">
        <f ca="1">OFFSET(모듈!$BF$1,MATCH(K126,모듈!$BD:$BD,0)-1,0)</f>
        <v>#N/A</v>
      </c>
      <c r="N126" s="259">
        <f t="shared" si="6"/>
        <v>1950</v>
      </c>
      <c r="O126" s="260" t="e">
        <f t="shared" ca="1" si="7"/>
        <v>#N/A</v>
      </c>
      <c r="P126" s="257" t="str">
        <f t="shared" si="8"/>
        <v>검역</v>
      </c>
      <c r="Q126" s="261">
        <f t="shared" ca="1" si="9"/>
        <v>45650</v>
      </c>
      <c r="R126" s="254"/>
    </row>
    <row r="127" spans="1:18" ht="15" customHeight="1">
      <c r="A127" s="731" t="s">
        <v>28492</v>
      </c>
      <c r="B127" s="731" t="s">
        <v>27562</v>
      </c>
      <c r="C127" s="732">
        <v>45636</v>
      </c>
      <c r="D127" s="746"/>
      <c r="E127" s="733">
        <v>1916</v>
      </c>
      <c r="G127" s="253"/>
      <c r="H127" s="257">
        <f t="shared" si="5"/>
        <v>117</v>
      </c>
      <c r="I127" s="258" t="e">
        <f ca="1">OFFSET(모듈!$BJ$1,MATCH(K127,모듈!$BD:$BD,0)-1,0)</f>
        <v>#N/A</v>
      </c>
      <c r="J127" s="258" t="e">
        <f ca="1">OFFSET(모듈!$BH$1,MATCH(K127,모듈!$BD:$BD,0)-1,0)</f>
        <v>#N/A</v>
      </c>
      <c r="K127" s="720" t="s">
        <v>28241</v>
      </c>
      <c r="L127" s="259" t="e">
        <f ca="1">OFFSET(모듈!$BE$1,MATCH(K127,모듈!$BD:$BD,0)-1,0)</f>
        <v>#N/A</v>
      </c>
      <c r="M127" s="260" t="e">
        <f ca="1">OFFSET(모듈!$BF$1,MATCH(K127,모듈!$BD:$BD,0)-1,0)</f>
        <v>#N/A</v>
      </c>
      <c r="N127" s="259">
        <f t="shared" si="6"/>
        <v>1925</v>
      </c>
      <c r="O127" s="260" t="e">
        <f t="shared" ca="1" si="7"/>
        <v>#N/A</v>
      </c>
      <c r="P127" s="257" t="str">
        <f t="shared" si="8"/>
        <v>검역</v>
      </c>
      <c r="Q127" s="261">
        <f t="shared" ca="1" si="9"/>
        <v>45650</v>
      </c>
      <c r="R127" s="254"/>
    </row>
    <row r="128" spans="1:18" ht="15" customHeight="1">
      <c r="A128" s="731" t="s">
        <v>28493</v>
      </c>
      <c r="B128" s="731" t="s">
        <v>27564</v>
      </c>
      <c r="C128" s="732">
        <v>45636</v>
      </c>
      <c r="D128" s="746"/>
      <c r="E128" s="733">
        <v>482</v>
      </c>
      <c r="G128" s="253"/>
      <c r="H128" s="257">
        <f t="shared" si="5"/>
        <v>118</v>
      </c>
      <c r="I128" s="258" t="e">
        <f ca="1">OFFSET(모듈!$BJ$1,MATCH(K128,모듈!$BD:$BD,0)-1,0)</f>
        <v>#N/A</v>
      </c>
      <c r="J128" s="258" t="e">
        <f ca="1">OFFSET(모듈!$BH$1,MATCH(K128,모듈!$BD:$BD,0)-1,0)</f>
        <v>#N/A</v>
      </c>
      <c r="K128" s="720" t="s">
        <v>27507</v>
      </c>
      <c r="L128" s="259" t="e">
        <f ca="1">OFFSET(모듈!$BE$1,MATCH(K128,모듈!$BD:$BD,0)-1,0)</f>
        <v>#N/A</v>
      </c>
      <c r="M128" s="260" t="e">
        <f ca="1">OFFSET(모듈!$BF$1,MATCH(K128,모듈!$BD:$BD,0)-1,0)</f>
        <v>#N/A</v>
      </c>
      <c r="N128" s="259">
        <f t="shared" si="6"/>
        <v>1954</v>
      </c>
      <c r="O128" s="260" t="e">
        <f t="shared" ca="1" si="7"/>
        <v>#N/A</v>
      </c>
      <c r="P128" s="257" t="str">
        <f t="shared" si="8"/>
        <v>검역</v>
      </c>
      <c r="Q128" s="261">
        <f t="shared" ca="1" si="9"/>
        <v>45653</v>
      </c>
      <c r="R128" s="254"/>
    </row>
    <row r="129" spans="1:18" ht="15" customHeight="1">
      <c r="A129" s="731" t="s">
        <v>28494</v>
      </c>
      <c r="B129" s="731" t="s">
        <v>27131</v>
      </c>
      <c r="C129" s="732">
        <v>45636</v>
      </c>
      <c r="D129" s="746"/>
      <c r="E129" s="733">
        <v>1958</v>
      </c>
      <c r="G129" s="253"/>
      <c r="H129" s="257">
        <f t="shared" si="5"/>
        <v>119</v>
      </c>
      <c r="I129" s="258" t="e">
        <f ca="1">OFFSET(모듈!$BJ$1,MATCH(K129,모듈!$BD:$BD,0)-1,0)</f>
        <v>#N/A</v>
      </c>
      <c r="J129" s="258" t="e">
        <f ca="1">OFFSET(모듈!$BH$1,MATCH(K129,모듈!$BD:$BD,0)-1,0)</f>
        <v>#N/A</v>
      </c>
      <c r="K129" s="720" t="s">
        <v>27137</v>
      </c>
      <c r="L129" s="259" t="e">
        <f ca="1">OFFSET(모듈!$BE$1,MATCH(K129,모듈!$BD:$BD,0)-1,0)</f>
        <v>#N/A</v>
      </c>
      <c r="M129" s="260" t="e">
        <f ca="1">OFFSET(모듈!$BF$1,MATCH(K129,모듈!$BD:$BD,0)-1,0)</f>
        <v>#N/A</v>
      </c>
      <c r="N129" s="259">
        <f t="shared" si="6"/>
        <v>1790</v>
      </c>
      <c r="O129" s="260" t="e">
        <f t="shared" ca="1" si="7"/>
        <v>#N/A</v>
      </c>
      <c r="P129" s="257" t="str">
        <f t="shared" si="8"/>
        <v>검역</v>
      </c>
      <c r="Q129" s="261">
        <f t="shared" ca="1" si="9"/>
        <v>45653</v>
      </c>
      <c r="R129" s="254"/>
    </row>
    <row r="130" spans="1:18" ht="15" customHeight="1">
      <c r="A130" s="731" t="s">
        <v>28495</v>
      </c>
      <c r="B130" s="731" t="s">
        <v>27556</v>
      </c>
      <c r="C130" s="732">
        <v>45637</v>
      </c>
      <c r="D130" s="746"/>
      <c r="E130" s="733">
        <v>276</v>
      </c>
      <c r="G130" s="253"/>
      <c r="H130" s="257">
        <f t="shared" si="5"/>
        <v>120</v>
      </c>
      <c r="I130" s="258" t="e">
        <f ca="1">OFFSET(모듈!$BJ$1,MATCH(K130,모듈!$BD:$BD,0)-1,0)</f>
        <v>#N/A</v>
      </c>
      <c r="J130" s="258" t="e">
        <f ca="1">OFFSET(모듈!$BH$1,MATCH(K130,모듈!$BD:$BD,0)-1,0)</f>
        <v>#N/A</v>
      </c>
      <c r="K130" s="720" t="s">
        <v>28092</v>
      </c>
      <c r="L130" s="259" t="e">
        <f ca="1">OFFSET(모듈!$BE$1,MATCH(K130,모듈!$BD:$BD,0)-1,0)</f>
        <v>#N/A</v>
      </c>
      <c r="M130" s="260" t="e">
        <f ca="1">OFFSET(모듈!$BF$1,MATCH(K130,모듈!$BD:$BD,0)-1,0)</f>
        <v>#N/A</v>
      </c>
      <c r="N130" s="259">
        <f t="shared" si="6"/>
        <v>1925</v>
      </c>
      <c r="O130" s="260" t="e">
        <f t="shared" ca="1" si="7"/>
        <v>#N/A</v>
      </c>
      <c r="P130" s="257" t="str">
        <f t="shared" si="8"/>
        <v>검역</v>
      </c>
      <c r="Q130" s="261">
        <f t="shared" ca="1" si="9"/>
        <v>45653</v>
      </c>
      <c r="R130" s="254"/>
    </row>
    <row r="131" spans="1:18" ht="15" customHeight="1">
      <c r="A131" s="731" t="s">
        <v>28496</v>
      </c>
      <c r="B131" s="731" t="s">
        <v>27073</v>
      </c>
      <c r="C131" s="732">
        <v>45637</v>
      </c>
      <c r="D131" s="746"/>
      <c r="E131" s="733">
        <v>300</v>
      </c>
      <c r="G131" s="253"/>
      <c r="H131" s="257">
        <f t="shared" si="5"/>
        <v>121</v>
      </c>
      <c r="I131" s="258" t="e">
        <f ca="1">OFFSET(모듈!$BJ$1,MATCH(K131,모듈!$BD:$BD,0)-1,0)</f>
        <v>#N/A</v>
      </c>
      <c r="J131" s="258" t="e">
        <f ca="1">OFFSET(모듈!$BH$1,MATCH(K131,모듈!$BD:$BD,0)-1,0)</f>
        <v>#N/A</v>
      </c>
      <c r="K131" s="720" t="s">
        <v>25633</v>
      </c>
      <c r="L131" s="259" t="e">
        <f ca="1">OFFSET(모듈!$BE$1,MATCH(K131,모듈!$BD:$BD,0)-1,0)</f>
        <v>#N/A</v>
      </c>
      <c r="M131" s="260" t="e">
        <f ca="1">OFFSET(모듈!$BF$1,MATCH(K131,모듈!$BD:$BD,0)-1,0)</f>
        <v>#N/A</v>
      </c>
      <c r="N131" s="259">
        <f t="shared" si="6"/>
        <v>1500</v>
      </c>
      <c r="O131" s="260" t="e">
        <f t="shared" ca="1" si="7"/>
        <v>#N/A</v>
      </c>
      <c r="P131" s="257" t="str">
        <f t="shared" si="8"/>
        <v>검역</v>
      </c>
      <c r="Q131" s="261">
        <f t="shared" ca="1" si="9"/>
        <v>45653</v>
      </c>
      <c r="R131" s="254"/>
    </row>
    <row r="132" spans="1:18" ht="15" customHeight="1">
      <c r="A132" s="731" t="s">
        <v>28496</v>
      </c>
      <c r="B132" s="731" t="s">
        <v>27073</v>
      </c>
      <c r="C132" s="732">
        <v>45637</v>
      </c>
      <c r="D132" s="746"/>
      <c r="E132" s="733">
        <v>315</v>
      </c>
      <c r="G132" s="253"/>
      <c r="H132" s="257">
        <f t="shared" si="5"/>
        <v>122</v>
      </c>
      <c r="I132" s="258" t="e">
        <f ca="1">OFFSET(모듈!$BJ$1,MATCH(K132,모듈!$BD:$BD,0)-1,0)</f>
        <v>#N/A</v>
      </c>
      <c r="J132" s="258" t="e">
        <f ca="1">OFFSET(모듈!$BH$1,MATCH(K132,모듈!$BD:$BD,0)-1,0)</f>
        <v>#N/A</v>
      </c>
      <c r="K132" s="720" t="s">
        <v>27328</v>
      </c>
      <c r="L132" s="259" t="e">
        <f ca="1">OFFSET(모듈!$BE$1,MATCH(K132,모듈!$BD:$BD,0)-1,0)</f>
        <v>#N/A</v>
      </c>
      <c r="M132" s="260" t="e">
        <f ca="1">OFFSET(모듈!$BF$1,MATCH(K132,모듈!$BD:$BD,0)-1,0)</f>
        <v>#N/A</v>
      </c>
      <c r="N132" s="259">
        <f t="shared" si="6"/>
        <v>1468</v>
      </c>
      <c r="O132" s="260" t="e">
        <f t="shared" ca="1" si="7"/>
        <v>#N/A</v>
      </c>
      <c r="P132" s="257" t="str">
        <f t="shared" si="8"/>
        <v>검역</v>
      </c>
      <c r="Q132" s="261">
        <f t="shared" ca="1" si="9"/>
        <v>45656</v>
      </c>
      <c r="R132" s="254"/>
    </row>
    <row r="133" spans="1:18" ht="15" customHeight="1">
      <c r="A133" s="731" t="s">
        <v>28497</v>
      </c>
      <c r="B133" s="731" t="s">
        <v>27751</v>
      </c>
      <c r="C133" s="732">
        <v>45638</v>
      </c>
      <c r="D133" s="746"/>
      <c r="E133" s="733">
        <v>1925</v>
      </c>
      <c r="G133" s="253"/>
      <c r="H133" s="257">
        <f t="shared" si="5"/>
        <v>123</v>
      </c>
      <c r="I133" s="258" t="e">
        <f ca="1">OFFSET(모듈!$BJ$1,MATCH(K133,모듈!$BD:$BD,0)-1,0)</f>
        <v>#N/A</v>
      </c>
      <c r="J133" s="258" t="e">
        <f ca="1">OFFSET(모듈!$BH$1,MATCH(K133,모듈!$BD:$BD,0)-1,0)</f>
        <v>#N/A</v>
      </c>
      <c r="K133" s="720" t="s">
        <v>28211</v>
      </c>
      <c r="L133" s="259" t="e">
        <f ca="1">OFFSET(모듈!$BE$1,MATCH(K133,모듈!$BD:$BD,0)-1,0)</f>
        <v>#N/A</v>
      </c>
      <c r="M133" s="260" t="e">
        <f ca="1">OFFSET(모듈!$BF$1,MATCH(K133,모듈!$BD:$BD,0)-1,0)</f>
        <v>#N/A</v>
      </c>
      <c r="N133" s="259">
        <f t="shared" si="6"/>
        <v>1256</v>
      </c>
      <c r="O133" s="260" t="e">
        <f t="shared" ca="1" si="7"/>
        <v>#N/A</v>
      </c>
      <c r="P133" s="257" t="str">
        <f t="shared" si="8"/>
        <v>검역</v>
      </c>
      <c r="Q133" s="261">
        <f t="shared" ca="1" si="9"/>
        <v>45656</v>
      </c>
      <c r="R133" s="254"/>
    </row>
    <row r="134" spans="1:18" ht="15" customHeight="1">
      <c r="A134" s="731" t="s">
        <v>28498</v>
      </c>
      <c r="B134" s="731" t="s">
        <v>27945</v>
      </c>
      <c r="C134" s="732">
        <v>45642</v>
      </c>
      <c r="D134" s="746"/>
      <c r="E134" s="733">
        <v>1925</v>
      </c>
      <c r="G134" s="253"/>
      <c r="H134" s="257">
        <f t="shared" si="5"/>
        <v>124</v>
      </c>
      <c r="I134" s="258" t="e">
        <f ca="1">OFFSET(모듈!$BJ$1,MATCH(K134,모듈!$BD:$BD,0)-1,0)</f>
        <v>#N/A</v>
      </c>
      <c r="J134" s="258" t="e">
        <f ca="1">OFFSET(모듈!$BH$1,MATCH(K134,모듈!$BD:$BD,0)-1,0)</f>
        <v>#N/A</v>
      </c>
      <c r="K134" s="720" t="s">
        <v>25382</v>
      </c>
      <c r="L134" s="259" t="e">
        <f ca="1">OFFSET(모듈!$BE$1,MATCH(K134,모듈!$BD:$BD,0)-1,0)</f>
        <v>#N/A</v>
      </c>
      <c r="M134" s="260" t="e">
        <f ca="1">OFFSET(모듈!$BF$1,MATCH(K134,모듈!$BD:$BD,0)-1,0)</f>
        <v>#N/A</v>
      </c>
      <c r="N134" s="259">
        <f t="shared" si="6"/>
        <v>1930</v>
      </c>
      <c r="O134" s="260" t="e">
        <f t="shared" ca="1" si="7"/>
        <v>#N/A</v>
      </c>
      <c r="P134" s="257" t="str">
        <f t="shared" si="8"/>
        <v>검역</v>
      </c>
      <c r="Q134" s="261">
        <f t="shared" ca="1" si="9"/>
        <v>45656</v>
      </c>
      <c r="R134" s="254"/>
    </row>
    <row r="135" spans="1:18" ht="15" customHeight="1">
      <c r="A135" s="731" t="s">
        <v>28499</v>
      </c>
      <c r="B135" s="731" t="s">
        <v>27268</v>
      </c>
      <c r="C135" s="732">
        <v>45644</v>
      </c>
      <c r="D135" s="746"/>
      <c r="E135" s="733">
        <v>469</v>
      </c>
      <c r="G135" s="253"/>
      <c r="H135" s="257">
        <f t="shared" si="5"/>
        <v>125</v>
      </c>
      <c r="I135" s="258" t="e">
        <f ca="1">OFFSET(모듈!$BJ$1,MATCH(K135,모듈!$BD:$BD,0)-1,0)</f>
        <v>#N/A</v>
      </c>
      <c r="J135" s="258" t="e">
        <f ca="1">OFFSET(모듈!$BH$1,MATCH(K135,모듈!$BD:$BD,0)-1,0)</f>
        <v>#N/A</v>
      </c>
      <c r="K135" s="720" t="s">
        <v>28280</v>
      </c>
      <c r="L135" s="259" t="e">
        <f ca="1">OFFSET(모듈!$BE$1,MATCH(K135,모듈!$BD:$BD,0)-1,0)</f>
        <v>#N/A</v>
      </c>
      <c r="M135" s="260" t="e">
        <f ca="1">OFFSET(모듈!$BF$1,MATCH(K135,모듈!$BD:$BD,0)-1,0)</f>
        <v>#N/A</v>
      </c>
      <c r="N135" s="259">
        <f t="shared" si="6"/>
        <v>1925</v>
      </c>
      <c r="O135" s="260" t="e">
        <f t="shared" ca="1" si="7"/>
        <v>#N/A</v>
      </c>
      <c r="P135" s="257" t="str">
        <f t="shared" si="8"/>
        <v>검역</v>
      </c>
      <c r="Q135" s="261">
        <f t="shared" ca="1" si="9"/>
        <v>45656</v>
      </c>
      <c r="R135" s="254"/>
    </row>
    <row r="136" spans="1:18" ht="15" customHeight="1">
      <c r="A136" s="731" t="s">
        <v>28500</v>
      </c>
      <c r="B136" s="731" t="s">
        <v>26844</v>
      </c>
      <c r="C136" s="732">
        <v>45644</v>
      </c>
      <c r="D136" s="746"/>
      <c r="E136" s="733">
        <v>1894</v>
      </c>
      <c r="G136" s="253"/>
      <c r="H136" s="257">
        <f t="shared" si="5"/>
        <v>126</v>
      </c>
      <c r="I136" s="258" t="e">
        <f ca="1">OFFSET(모듈!$BJ$1,MATCH(K136,모듈!$BD:$BD,0)-1,0)</f>
        <v>#N/A</v>
      </c>
      <c r="J136" s="258" t="e">
        <f ca="1">OFFSET(모듈!$BH$1,MATCH(K136,모듈!$BD:$BD,0)-1,0)</f>
        <v>#N/A</v>
      </c>
      <c r="K136" s="720" t="s">
        <v>28282</v>
      </c>
      <c r="L136" s="259" t="e">
        <f ca="1">OFFSET(모듈!$BE$1,MATCH(K136,모듈!$BD:$BD,0)-1,0)</f>
        <v>#N/A</v>
      </c>
      <c r="M136" s="260" t="e">
        <f ca="1">OFFSET(모듈!$BF$1,MATCH(K136,모듈!$BD:$BD,0)-1,0)</f>
        <v>#N/A</v>
      </c>
      <c r="N136" s="259">
        <f t="shared" si="6"/>
        <v>1925</v>
      </c>
      <c r="O136" s="260" t="e">
        <f t="shared" ca="1" si="7"/>
        <v>#N/A</v>
      </c>
      <c r="P136" s="257" t="str">
        <f t="shared" si="8"/>
        <v>검역</v>
      </c>
      <c r="Q136" s="261">
        <f t="shared" ca="1" si="9"/>
        <v>45656</v>
      </c>
      <c r="R136" s="254"/>
    </row>
    <row r="137" spans="1:18" ht="15" customHeight="1">
      <c r="A137" s="731" t="s">
        <v>28501</v>
      </c>
      <c r="B137" s="731" t="s">
        <v>27753</v>
      </c>
      <c r="C137" s="732">
        <v>45644</v>
      </c>
      <c r="D137" s="746"/>
      <c r="E137" s="733">
        <v>1950</v>
      </c>
      <c r="G137" s="253"/>
      <c r="H137" s="257">
        <f t="shared" si="5"/>
        <v>127</v>
      </c>
      <c r="I137" s="258" t="e">
        <f ca="1">OFFSET(모듈!$BJ$1,MATCH(K137,모듈!$BD:$BD,0)-1,0)</f>
        <v>#N/A</v>
      </c>
      <c r="J137" s="258" t="e">
        <f ca="1">OFFSET(모듈!$BH$1,MATCH(K137,모듈!$BD:$BD,0)-1,0)</f>
        <v>#N/A</v>
      </c>
      <c r="K137" s="720" t="s">
        <v>27036</v>
      </c>
      <c r="L137" s="259" t="e">
        <f ca="1">OFFSET(모듈!$BE$1,MATCH(K137,모듈!$BD:$BD,0)-1,0)</f>
        <v>#N/A</v>
      </c>
      <c r="M137" s="260" t="e">
        <f ca="1">OFFSET(모듈!$BF$1,MATCH(K137,모듈!$BD:$BD,0)-1,0)</f>
        <v>#N/A</v>
      </c>
      <c r="N137" s="259">
        <f t="shared" si="6"/>
        <v>826</v>
      </c>
      <c r="O137" s="260" t="e">
        <f t="shared" ca="1" si="7"/>
        <v>#N/A</v>
      </c>
      <c r="P137" s="257" t="str">
        <f t="shared" si="8"/>
        <v>검역</v>
      </c>
      <c r="Q137" s="261">
        <f t="shared" ca="1" si="9"/>
        <v>45656</v>
      </c>
      <c r="R137" s="254"/>
    </row>
    <row r="138" spans="1:18" ht="15" customHeight="1">
      <c r="A138" s="731" t="s">
        <v>28502</v>
      </c>
      <c r="B138" s="731" t="s">
        <v>28037</v>
      </c>
      <c r="C138" s="732">
        <v>45649</v>
      </c>
      <c r="D138" s="746"/>
      <c r="E138" s="733">
        <v>402</v>
      </c>
      <c r="G138" s="253"/>
      <c r="H138" s="257">
        <f t="shared" si="5"/>
        <v>128</v>
      </c>
      <c r="I138" s="258" t="e">
        <f ca="1">OFFSET(모듈!$BJ$1,MATCH(K138,모듈!$BD:$BD,0)-1,0)</f>
        <v>#N/A</v>
      </c>
      <c r="J138" s="258" t="e">
        <f ca="1">OFFSET(모듈!$BH$1,MATCH(K138,모듈!$BD:$BD,0)-1,0)</f>
        <v>#N/A</v>
      </c>
      <c r="K138" s="720" t="s">
        <v>27800</v>
      </c>
      <c r="L138" s="259" t="e">
        <f ca="1">OFFSET(모듈!$BE$1,MATCH(K138,모듈!$BD:$BD,0)-1,0)</f>
        <v>#N/A</v>
      </c>
      <c r="M138" s="260" t="e">
        <f ca="1">OFFSET(모듈!$BF$1,MATCH(K138,모듈!$BD:$BD,0)-1,0)</f>
        <v>#N/A</v>
      </c>
      <c r="N138" s="259">
        <f t="shared" si="6"/>
        <v>1500</v>
      </c>
      <c r="O138" s="260" t="e">
        <f t="shared" ca="1" si="7"/>
        <v>#N/A</v>
      </c>
      <c r="P138" s="257" t="str">
        <f t="shared" si="8"/>
        <v>검역</v>
      </c>
      <c r="Q138" s="261">
        <f t="shared" ca="1" si="9"/>
        <v>45657</v>
      </c>
      <c r="R138" s="254"/>
    </row>
    <row r="139" spans="1:18" ht="15" customHeight="1">
      <c r="A139" s="731" t="s">
        <v>28503</v>
      </c>
      <c r="B139" s="731" t="s">
        <v>28146</v>
      </c>
      <c r="C139" s="732">
        <v>45649</v>
      </c>
      <c r="D139" s="746"/>
      <c r="E139" s="733">
        <v>1925</v>
      </c>
      <c r="G139" s="253"/>
      <c r="H139" s="257">
        <f t="shared" si="5"/>
        <v>129</v>
      </c>
      <c r="I139" s="258" t="e">
        <f ca="1">OFFSET(모듈!$BJ$1,MATCH(K139,모듈!$BD:$BD,0)-1,0)</f>
        <v>#N/A</v>
      </c>
      <c r="J139" s="258" t="e">
        <f ca="1">OFFSET(모듈!$BH$1,MATCH(K139,모듈!$BD:$BD,0)-1,0)</f>
        <v>#N/A</v>
      </c>
      <c r="K139" s="720" t="s">
        <v>27114</v>
      </c>
      <c r="L139" s="259" t="e">
        <f ca="1">OFFSET(모듈!$BE$1,MATCH(K139,모듈!$BD:$BD,0)-1,0)</f>
        <v>#N/A</v>
      </c>
      <c r="M139" s="260" t="e">
        <f ca="1">OFFSET(모듈!$BF$1,MATCH(K139,모듈!$BD:$BD,0)-1,0)</f>
        <v>#N/A</v>
      </c>
      <c r="N139" s="259">
        <f t="shared" si="6"/>
        <v>1958</v>
      </c>
      <c r="O139" s="260" t="e">
        <f t="shared" ca="1" si="7"/>
        <v>#N/A</v>
      </c>
      <c r="P139" s="257" t="str">
        <f t="shared" si="8"/>
        <v>검역</v>
      </c>
      <c r="Q139" s="261">
        <f t="shared" ca="1" si="9"/>
        <v>45657</v>
      </c>
      <c r="R139" s="254"/>
    </row>
    <row r="140" spans="1:18" ht="15" customHeight="1">
      <c r="A140" s="731" t="s">
        <v>28504</v>
      </c>
      <c r="B140" s="731" t="s">
        <v>28016</v>
      </c>
      <c r="C140" s="732">
        <v>45649</v>
      </c>
      <c r="D140" s="746"/>
      <c r="E140" s="733">
        <v>1923</v>
      </c>
      <c r="G140" s="253"/>
      <c r="H140" s="257">
        <f t="shared" ref="H140:H190" si="10">ROW(H130)</f>
        <v>130</v>
      </c>
      <c r="I140" s="258" t="e">
        <f ca="1">OFFSET(모듈!$BJ$1,MATCH(K140,모듈!$BD:$BD,0)-1,0)</f>
        <v>#N/A</v>
      </c>
      <c r="J140" s="258" t="e">
        <f ca="1">OFFSET(모듈!$BH$1,MATCH(K140,모듈!$BD:$BD,0)-1,0)</f>
        <v>#N/A</v>
      </c>
      <c r="K140" s="720" t="s">
        <v>28453</v>
      </c>
      <c r="L140" s="259" t="e">
        <f ca="1">OFFSET(모듈!$BE$1,MATCH(K140,모듈!$BD:$BD,0)-1,0)</f>
        <v>#N/A</v>
      </c>
      <c r="M140" s="260" t="e">
        <f ca="1">OFFSET(모듈!$BF$1,MATCH(K140,모듈!$BD:$BD,0)-1,0)</f>
        <v>#N/A</v>
      </c>
      <c r="N140" s="259">
        <f t="shared" ref="N140:N190" si="11">SUMIF($B:$B,$K140,$D:$D)+SUMIF($B:$B,$K140,$E:$E)</f>
        <v>1941</v>
      </c>
      <c r="O140" s="260" t="e">
        <f t="shared" ref="O140:O190" ca="1" si="12">N140*(M140/L140)</f>
        <v>#N/A</v>
      </c>
      <c r="P140" s="257" t="str">
        <f t="shared" ref="P140:P188" si="13">IF(COUNTIF($T$18:$T$100,$K140)=0,$T$16,$U$16)</f>
        <v>검역</v>
      </c>
      <c r="Q140" s="261">
        <f t="shared" ref="Q140:Q190" ca="1" si="14">OFFSET($C$1,MATCH($K140,$B:$B,0)-1,0)</f>
        <v>45660</v>
      </c>
      <c r="R140" s="254"/>
    </row>
    <row r="141" spans="1:18" ht="15" customHeight="1">
      <c r="A141" s="731" t="s">
        <v>28505</v>
      </c>
      <c r="B141" s="731" t="s">
        <v>28216</v>
      </c>
      <c r="C141" s="732">
        <v>45650</v>
      </c>
      <c r="D141" s="746"/>
      <c r="E141" s="733">
        <v>1917</v>
      </c>
      <c r="G141" s="253"/>
      <c r="H141" s="257">
        <f t="shared" si="10"/>
        <v>131</v>
      </c>
      <c r="I141" s="258" t="e">
        <f ca="1">OFFSET(모듈!$BJ$1,MATCH(K141,모듈!$BD:$BD,0)-1,0)</f>
        <v>#N/A</v>
      </c>
      <c r="J141" s="258" t="e">
        <f ca="1">OFFSET(모듈!$BH$1,MATCH(K141,모듈!$BD:$BD,0)-1,0)</f>
        <v>#N/A</v>
      </c>
      <c r="K141" s="720" t="s">
        <v>25525</v>
      </c>
      <c r="L141" s="259" t="e">
        <f ca="1">OFFSET(모듈!$BE$1,MATCH(K141,모듈!$BD:$BD,0)-1,0)</f>
        <v>#N/A</v>
      </c>
      <c r="M141" s="260" t="e">
        <f ca="1">OFFSET(모듈!$BF$1,MATCH(K141,모듈!$BD:$BD,0)-1,0)</f>
        <v>#N/A</v>
      </c>
      <c r="N141" s="259">
        <f t="shared" si="11"/>
        <v>1844</v>
      </c>
      <c r="O141" s="260" t="e">
        <f t="shared" ca="1" si="12"/>
        <v>#N/A</v>
      </c>
      <c r="P141" s="257" t="str">
        <f t="shared" si="13"/>
        <v>검역</v>
      </c>
      <c r="Q141" s="261">
        <f t="shared" ca="1" si="14"/>
        <v>45660</v>
      </c>
      <c r="R141" s="254"/>
    </row>
    <row r="142" spans="1:18" ht="15" customHeight="1">
      <c r="A142" s="731" t="s">
        <v>28506</v>
      </c>
      <c r="B142" s="731" t="s">
        <v>28144</v>
      </c>
      <c r="C142" s="732">
        <v>45650</v>
      </c>
      <c r="D142" s="746"/>
      <c r="E142" s="733">
        <v>975</v>
      </c>
      <c r="G142" s="253"/>
      <c r="H142" s="257">
        <f t="shared" si="10"/>
        <v>132</v>
      </c>
      <c r="I142" s="258" t="e">
        <f ca="1">OFFSET(모듈!$BJ$1,MATCH(K142,모듈!$BD:$BD,0)-1,0)</f>
        <v>#N/A</v>
      </c>
      <c r="J142" s="258" t="e">
        <f ca="1">OFFSET(모듈!$BH$1,MATCH(K142,모듈!$BD:$BD,0)-1,0)</f>
        <v>#N/A</v>
      </c>
      <c r="K142" s="720" t="s">
        <v>28374</v>
      </c>
      <c r="L142" s="259" t="e">
        <f ca="1">OFFSET(모듈!$BE$1,MATCH(K142,모듈!$BD:$BD,0)-1,0)</f>
        <v>#N/A</v>
      </c>
      <c r="M142" s="260" t="e">
        <f ca="1">OFFSET(모듈!$BF$1,MATCH(K142,모듈!$BD:$BD,0)-1,0)</f>
        <v>#N/A</v>
      </c>
      <c r="N142" s="259">
        <f t="shared" si="11"/>
        <v>356</v>
      </c>
      <c r="O142" s="260" t="e">
        <f t="shared" ca="1" si="12"/>
        <v>#N/A</v>
      </c>
      <c r="P142" s="257" t="str">
        <f t="shared" si="13"/>
        <v>검역</v>
      </c>
      <c r="Q142" s="261">
        <f t="shared" ca="1" si="14"/>
        <v>45660</v>
      </c>
      <c r="R142" s="254"/>
    </row>
    <row r="143" spans="1:18" ht="15" customHeight="1">
      <c r="A143" s="731" t="s">
        <v>28506</v>
      </c>
      <c r="B143" s="731" t="s">
        <v>28144</v>
      </c>
      <c r="C143" s="732">
        <v>45650</v>
      </c>
      <c r="D143" s="746"/>
      <c r="E143" s="733">
        <v>975</v>
      </c>
      <c r="G143" s="253"/>
      <c r="H143" s="257">
        <f t="shared" si="10"/>
        <v>133</v>
      </c>
      <c r="I143" s="258" t="e">
        <f ca="1">OFFSET(모듈!$BJ$1,MATCH(K143,모듈!$BD:$BD,0)-1,0)</f>
        <v>#N/A</v>
      </c>
      <c r="J143" s="258" t="e">
        <f ca="1">OFFSET(모듈!$BH$1,MATCH(K143,모듈!$BD:$BD,0)-1,0)</f>
        <v>#N/A</v>
      </c>
      <c r="K143" s="720" t="s">
        <v>28166</v>
      </c>
      <c r="L143" s="259" t="e">
        <f ca="1">OFFSET(모듈!$BE$1,MATCH(K143,모듈!$BD:$BD,0)-1,0)</f>
        <v>#N/A</v>
      </c>
      <c r="M143" s="260" t="e">
        <f ca="1">OFFSET(모듈!$BF$1,MATCH(K143,모듈!$BD:$BD,0)-1,0)</f>
        <v>#N/A</v>
      </c>
      <c r="N143" s="259">
        <f t="shared" si="11"/>
        <v>454</v>
      </c>
      <c r="O143" s="260" t="e">
        <f t="shared" ca="1" si="12"/>
        <v>#N/A</v>
      </c>
      <c r="P143" s="257" t="str">
        <f t="shared" si="13"/>
        <v>검역</v>
      </c>
      <c r="Q143" s="261">
        <f t="shared" ca="1" si="14"/>
        <v>45660</v>
      </c>
      <c r="R143" s="254"/>
    </row>
    <row r="144" spans="1:18" ht="15" customHeight="1">
      <c r="A144" s="731" t="s">
        <v>28507</v>
      </c>
      <c r="B144" s="731" t="s">
        <v>28241</v>
      </c>
      <c r="C144" s="732">
        <v>45650</v>
      </c>
      <c r="D144" s="746"/>
      <c r="E144" s="733">
        <v>1925</v>
      </c>
      <c r="G144" s="253"/>
      <c r="H144" s="257">
        <f t="shared" si="10"/>
        <v>134</v>
      </c>
      <c r="I144" s="258" t="e">
        <f ca="1">OFFSET(모듈!$BJ$1,MATCH(K144,모듈!$BD:$BD,0)-1,0)</f>
        <v>#N/A</v>
      </c>
      <c r="J144" s="258" t="e">
        <f ca="1">OFFSET(모듈!$BH$1,MATCH(K144,모듈!$BD:$BD,0)-1,0)</f>
        <v>#N/A</v>
      </c>
      <c r="K144" s="720" t="s">
        <v>27905</v>
      </c>
      <c r="L144" s="259" t="e">
        <f ca="1">OFFSET(모듈!$BE$1,MATCH(K144,모듈!$BD:$BD,0)-1,0)</f>
        <v>#N/A</v>
      </c>
      <c r="M144" s="260" t="e">
        <f ca="1">OFFSET(모듈!$BF$1,MATCH(K144,모듈!$BD:$BD,0)-1,0)</f>
        <v>#N/A</v>
      </c>
      <c r="N144" s="259">
        <f t="shared" si="11"/>
        <v>1844</v>
      </c>
      <c r="O144" s="260" t="e">
        <f t="shared" ca="1" si="12"/>
        <v>#N/A</v>
      </c>
      <c r="P144" s="257" t="str">
        <f t="shared" si="13"/>
        <v>검역</v>
      </c>
      <c r="Q144" s="261">
        <f t="shared" ca="1" si="14"/>
        <v>45660</v>
      </c>
      <c r="R144" s="254"/>
    </row>
    <row r="145" spans="1:18" ht="15" customHeight="1">
      <c r="A145" s="731" t="s">
        <v>28508</v>
      </c>
      <c r="B145" s="731" t="s">
        <v>27507</v>
      </c>
      <c r="C145" s="732">
        <v>45653</v>
      </c>
      <c r="D145" s="746"/>
      <c r="E145" s="733">
        <v>1954</v>
      </c>
      <c r="G145" s="253"/>
      <c r="H145" s="257">
        <f t="shared" si="10"/>
        <v>135</v>
      </c>
      <c r="I145" s="258" t="e">
        <f ca="1">OFFSET(모듈!$BJ$1,MATCH(K145,모듈!$BD:$BD,0)-1,0)</f>
        <v>#N/A</v>
      </c>
      <c r="J145" s="258" t="e">
        <f ca="1">OFFSET(모듈!$BH$1,MATCH(K145,모듈!$BD:$BD,0)-1,0)</f>
        <v>#N/A</v>
      </c>
      <c r="K145" s="720" t="s">
        <v>28541</v>
      </c>
      <c r="L145" s="259" t="e">
        <f ca="1">OFFSET(모듈!$BE$1,MATCH(K145,모듈!$BD:$BD,0)-1,0)</f>
        <v>#N/A</v>
      </c>
      <c r="M145" s="260" t="e">
        <f ca="1">OFFSET(모듈!$BF$1,MATCH(K145,모듈!$BD:$BD,0)-1,0)</f>
        <v>#N/A</v>
      </c>
      <c r="N145" s="259">
        <f t="shared" si="11"/>
        <v>1917</v>
      </c>
      <c r="O145" s="260" t="e">
        <f t="shared" ca="1" si="12"/>
        <v>#N/A</v>
      </c>
      <c r="P145" s="257" t="str">
        <f t="shared" si="13"/>
        <v>검역</v>
      </c>
      <c r="Q145" s="261">
        <f t="shared" ca="1" si="14"/>
        <v>45660</v>
      </c>
      <c r="R145" s="254"/>
    </row>
    <row r="146" spans="1:18" ht="15" customHeight="1">
      <c r="A146" s="731" t="s">
        <v>28509</v>
      </c>
      <c r="B146" s="731" t="s">
        <v>27137</v>
      </c>
      <c r="C146" s="732">
        <v>45653</v>
      </c>
      <c r="D146" s="746"/>
      <c r="E146" s="733">
        <v>1790</v>
      </c>
      <c r="G146" s="253"/>
      <c r="H146" s="257">
        <f t="shared" si="10"/>
        <v>136</v>
      </c>
      <c r="I146" s="258" t="e">
        <f ca="1">OFFSET(모듈!$BJ$1,MATCH(K146,모듈!$BD:$BD,0)-1,0)</f>
        <v>#N/A</v>
      </c>
      <c r="J146" s="258" t="e">
        <f ca="1">OFFSET(모듈!$BH$1,MATCH(K146,모듈!$BD:$BD,0)-1,0)</f>
        <v>#N/A</v>
      </c>
      <c r="K146" s="720" t="s">
        <v>28539</v>
      </c>
      <c r="L146" s="259" t="e">
        <f ca="1">OFFSET(모듈!$BE$1,MATCH(K146,모듈!$BD:$BD,0)-1,0)</f>
        <v>#N/A</v>
      </c>
      <c r="M146" s="260" t="e">
        <f ca="1">OFFSET(모듈!$BF$1,MATCH(K146,모듈!$BD:$BD,0)-1,0)</f>
        <v>#N/A</v>
      </c>
      <c r="N146" s="259">
        <f t="shared" si="11"/>
        <v>1917</v>
      </c>
      <c r="O146" s="260" t="e">
        <f t="shared" ca="1" si="12"/>
        <v>#N/A</v>
      </c>
      <c r="P146" s="257" t="str">
        <f t="shared" si="13"/>
        <v>검역</v>
      </c>
      <c r="Q146" s="261">
        <f t="shared" ca="1" si="14"/>
        <v>45660</v>
      </c>
      <c r="R146" s="254"/>
    </row>
    <row r="147" spans="1:18" ht="15" customHeight="1">
      <c r="A147" s="731" t="s">
        <v>28510</v>
      </c>
      <c r="B147" s="731" t="s">
        <v>28092</v>
      </c>
      <c r="C147" s="732">
        <v>45653</v>
      </c>
      <c r="D147" s="746"/>
      <c r="E147" s="733">
        <v>1925</v>
      </c>
      <c r="G147" s="253"/>
      <c r="H147" s="257">
        <f t="shared" si="10"/>
        <v>137</v>
      </c>
      <c r="I147" s="258" t="e">
        <f ca="1">OFFSET(모듈!$BJ$1,MATCH(K147,모듈!$BD:$BD,0)-1,0)</f>
        <v>#N/A</v>
      </c>
      <c r="J147" s="258" t="e">
        <f ca="1">OFFSET(모듈!$BH$1,MATCH(K147,모듈!$BD:$BD,0)-1,0)</f>
        <v>#N/A</v>
      </c>
      <c r="K147" s="720" t="s">
        <v>28347</v>
      </c>
      <c r="L147" s="259" t="e">
        <f ca="1">OFFSET(모듈!$BE$1,MATCH(K147,모듈!$BD:$BD,0)-1,0)</f>
        <v>#N/A</v>
      </c>
      <c r="M147" s="260" t="e">
        <f ca="1">OFFSET(모듈!$BF$1,MATCH(K147,모듈!$BD:$BD,0)-1,0)</f>
        <v>#N/A</v>
      </c>
      <c r="N147" s="259">
        <f t="shared" si="11"/>
        <v>2300</v>
      </c>
      <c r="O147" s="260" t="e">
        <f t="shared" ca="1" si="12"/>
        <v>#N/A</v>
      </c>
      <c r="P147" s="257" t="str">
        <f t="shared" si="13"/>
        <v>검역</v>
      </c>
      <c r="Q147" s="261">
        <f t="shared" ca="1" si="14"/>
        <v>45663</v>
      </c>
      <c r="R147" s="254"/>
    </row>
    <row r="148" spans="1:18" ht="15" customHeight="1">
      <c r="A148" s="731" t="s">
        <v>28511</v>
      </c>
      <c r="B148" s="731" t="s">
        <v>25633</v>
      </c>
      <c r="C148" s="732">
        <v>45653</v>
      </c>
      <c r="D148" s="746"/>
      <c r="E148" s="733">
        <v>1500</v>
      </c>
      <c r="G148" s="253"/>
      <c r="H148" s="257">
        <f t="shared" si="10"/>
        <v>138</v>
      </c>
      <c r="I148" s="258" t="e">
        <f ca="1">OFFSET(모듈!$BJ$1,MATCH(K148,모듈!$BD:$BD,0)-1,0)</f>
        <v>#N/A</v>
      </c>
      <c r="J148" s="258" t="e">
        <f ca="1">OFFSET(모듈!$BH$1,MATCH(K148,모듈!$BD:$BD,0)-1,0)</f>
        <v>#N/A</v>
      </c>
      <c r="K148" s="720" t="s">
        <v>28534</v>
      </c>
      <c r="L148" s="259" t="e">
        <f ca="1">OFFSET(모듈!$BE$1,MATCH(K148,모듈!$BD:$BD,0)-1,0)</f>
        <v>#N/A</v>
      </c>
      <c r="M148" s="260" t="e">
        <f ca="1">OFFSET(모듈!$BF$1,MATCH(K148,모듈!$BD:$BD,0)-1,0)</f>
        <v>#N/A</v>
      </c>
      <c r="N148" s="259">
        <f t="shared" si="11"/>
        <v>1985</v>
      </c>
      <c r="O148" s="260" t="e">
        <f t="shared" ca="1" si="12"/>
        <v>#N/A</v>
      </c>
      <c r="P148" s="257" t="str">
        <f t="shared" si="13"/>
        <v>검역</v>
      </c>
      <c r="Q148" s="261">
        <f t="shared" ca="1" si="14"/>
        <v>45663</v>
      </c>
      <c r="R148" s="254"/>
    </row>
    <row r="149" spans="1:18" ht="15" customHeight="1">
      <c r="A149" s="731" t="s">
        <v>28439</v>
      </c>
      <c r="B149" s="731" t="s">
        <v>27328</v>
      </c>
      <c r="C149" s="732">
        <v>45656</v>
      </c>
      <c r="D149" s="746"/>
      <c r="E149" s="733">
        <v>1468</v>
      </c>
      <c r="G149" s="253"/>
      <c r="H149" s="257">
        <f t="shared" si="10"/>
        <v>139</v>
      </c>
      <c r="I149" s="258" t="e">
        <f ca="1">OFFSET(모듈!$BJ$1,MATCH(K149,모듈!$BD:$BD,0)-1,0)</f>
        <v>#N/A</v>
      </c>
      <c r="J149" s="258" t="e">
        <f ca="1">OFFSET(모듈!$BH$1,MATCH(K149,모듈!$BD:$BD,0)-1,0)</f>
        <v>#N/A</v>
      </c>
      <c r="K149" s="720" t="s">
        <v>28345</v>
      </c>
      <c r="L149" s="259" t="e">
        <f ca="1">OFFSET(모듈!$BE$1,MATCH(K149,모듈!$BD:$BD,0)-1,0)</f>
        <v>#N/A</v>
      </c>
      <c r="M149" s="260" t="e">
        <f ca="1">OFFSET(모듈!$BF$1,MATCH(K149,모듈!$BD:$BD,0)-1,0)</f>
        <v>#N/A</v>
      </c>
      <c r="N149" s="259">
        <f t="shared" si="11"/>
        <v>500</v>
      </c>
      <c r="O149" s="260" t="e">
        <f t="shared" ca="1" si="12"/>
        <v>#N/A</v>
      </c>
      <c r="P149" s="257" t="str">
        <f t="shared" si="13"/>
        <v>검역</v>
      </c>
      <c r="Q149" s="261">
        <f t="shared" ca="1" si="14"/>
        <v>45663</v>
      </c>
      <c r="R149" s="254"/>
    </row>
    <row r="150" spans="1:18" ht="15" customHeight="1">
      <c r="A150" s="731" t="s">
        <v>28436</v>
      </c>
      <c r="B150" s="731" t="s">
        <v>28211</v>
      </c>
      <c r="C150" s="732">
        <v>45656</v>
      </c>
      <c r="D150" s="746"/>
      <c r="E150" s="733">
        <v>1256</v>
      </c>
      <c r="G150" s="253"/>
      <c r="H150" s="257">
        <f t="shared" si="10"/>
        <v>140</v>
      </c>
      <c r="I150" s="258" t="e">
        <f ca="1">OFFSET(모듈!$BJ$1,MATCH(K150,모듈!$BD:$BD,0)-1,0)</f>
        <v>#N/A</v>
      </c>
      <c r="J150" s="258" t="e">
        <f ca="1">OFFSET(모듈!$BH$1,MATCH(K150,모듈!$BD:$BD,0)-1,0)</f>
        <v>#N/A</v>
      </c>
      <c r="K150" s="720" t="s">
        <v>28457</v>
      </c>
      <c r="L150" s="259" t="e">
        <f ca="1">OFFSET(모듈!$BE$1,MATCH(K150,모듈!$BD:$BD,0)-1,0)</f>
        <v>#N/A</v>
      </c>
      <c r="M150" s="260" t="e">
        <f ca="1">OFFSET(모듈!$BF$1,MATCH(K150,모듈!$BD:$BD,0)-1,0)</f>
        <v>#N/A</v>
      </c>
      <c r="N150" s="259">
        <f t="shared" si="11"/>
        <v>1841</v>
      </c>
      <c r="O150" s="260" t="e">
        <f t="shared" ca="1" si="12"/>
        <v>#N/A</v>
      </c>
      <c r="P150" s="257" t="str">
        <f t="shared" si="13"/>
        <v>검역</v>
      </c>
      <c r="Q150" s="261">
        <f t="shared" ca="1" si="14"/>
        <v>45664</v>
      </c>
      <c r="R150" s="254"/>
    </row>
    <row r="151" spans="1:18" ht="15" customHeight="1">
      <c r="A151" s="731" t="s">
        <v>28435</v>
      </c>
      <c r="B151" s="731" t="s">
        <v>25382</v>
      </c>
      <c r="C151" s="732">
        <v>45656</v>
      </c>
      <c r="D151" s="746"/>
      <c r="E151" s="733">
        <v>1930</v>
      </c>
      <c r="G151" s="253"/>
      <c r="H151" s="257">
        <f t="shared" si="10"/>
        <v>141</v>
      </c>
      <c r="I151" s="258" t="e">
        <f ca="1">OFFSET(모듈!$BJ$1,MATCH(K151,모듈!$BD:$BD,0)-1,0)</f>
        <v>#N/A</v>
      </c>
      <c r="J151" s="258" t="e">
        <f ca="1">OFFSET(모듈!$BH$1,MATCH(K151,모듈!$BD:$BD,0)-1,0)</f>
        <v>#N/A</v>
      </c>
      <c r="K151" s="720" t="s">
        <v>28530</v>
      </c>
      <c r="L151" s="259" t="e">
        <f ca="1">OFFSET(모듈!$BE$1,MATCH(K151,모듈!$BD:$BD,0)-1,0)</f>
        <v>#N/A</v>
      </c>
      <c r="M151" s="260" t="e">
        <f ca="1">OFFSET(모듈!$BF$1,MATCH(K151,모듈!$BD:$BD,0)-1,0)</f>
        <v>#N/A</v>
      </c>
      <c r="N151" s="259">
        <f t="shared" si="11"/>
        <v>1850</v>
      </c>
      <c r="O151" s="260" t="e">
        <f t="shared" ca="1" si="12"/>
        <v>#N/A</v>
      </c>
      <c r="P151" s="257" t="str">
        <f t="shared" si="13"/>
        <v>검역</v>
      </c>
      <c r="Q151" s="261">
        <f t="shared" ca="1" si="14"/>
        <v>45664</v>
      </c>
      <c r="R151" s="254"/>
    </row>
    <row r="152" spans="1:18" ht="15" customHeight="1">
      <c r="A152" s="731" t="s">
        <v>28437</v>
      </c>
      <c r="B152" s="731" t="s">
        <v>28280</v>
      </c>
      <c r="C152" s="732">
        <v>45656</v>
      </c>
      <c r="D152" s="746"/>
      <c r="E152" s="733">
        <v>1925</v>
      </c>
      <c r="G152" s="253"/>
      <c r="H152" s="257">
        <f t="shared" si="10"/>
        <v>142</v>
      </c>
      <c r="I152" s="258" t="e">
        <f ca="1">OFFSET(모듈!$BJ$1,MATCH(K152,모듈!$BD:$BD,0)-1,0)</f>
        <v>#N/A</v>
      </c>
      <c r="J152" s="258" t="e">
        <f ca="1">OFFSET(모듈!$BH$1,MATCH(K152,모듈!$BD:$BD,0)-1,0)</f>
        <v>#N/A</v>
      </c>
      <c r="K152" s="720" t="s">
        <v>28602</v>
      </c>
      <c r="L152" s="259" t="e">
        <f ca="1">OFFSET(모듈!$BE$1,MATCH(K152,모듈!$BD:$BD,0)-1,0)</f>
        <v>#N/A</v>
      </c>
      <c r="M152" s="260" t="e">
        <f ca="1">OFFSET(모듈!$BF$1,MATCH(K152,모듈!$BD:$BD,0)-1,0)</f>
        <v>#N/A</v>
      </c>
      <c r="N152" s="259">
        <f t="shared" si="11"/>
        <v>1960</v>
      </c>
      <c r="O152" s="260" t="e">
        <f t="shared" ca="1" si="12"/>
        <v>#N/A</v>
      </c>
      <c r="P152" s="257" t="str">
        <f t="shared" si="13"/>
        <v>검역</v>
      </c>
      <c r="Q152" s="261">
        <f t="shared" ca="1" si="14"/>
        <v>45665</v>
      </c>
      <c r="R152" s="254"/>
    </row>
    <row r="153" spans="1:18" ht="15" customHeight="1">
      <c r="A153" s="731" t="s">
        <v>28438</v>
      </c>
      <c r="B153" s="731" t="s">
        <v>28282</v>
      </c>
      <c r="C153" s="732">
        <v>45656</v>
      </c>
      <c r="D153" s="746"/>
      <c r="E153" s="733">
        <v>1925</v>
      </c>
      <c r="G153" s="253"/>
      <c r="H153" s="257">
        <f t="shared" si="10"/>
        <v>143</v>
      </c>
      <c r="I153" s="258" t="e">
        <f ca="1">OFFSET(모듈!$BJ$1,MATCH(K153,모듈!$BD:$BD,0)-1,0)</f>
        <v>#N/A</v>
      </c>
      <c r="J153" s="258" t="e">
        <f ca="1">OFFSET(모듈!$BH$1,MATCH(K153,모듈!$BD:$BD,0)-1,0)</f>
        <v>#N/A</v>
      </c>
      <c r="K153" s="720" t="s">
        <v>28604</v>
      </c>
      <c r="L153" s="259" t="e">
        <f ca="1">OFFSET(모듈!$BE$1,MATCH(K153,모듈!$BD:$BD,0)-1,0)</f>
        <v>#N/A</v>
      </c>
      <c r="M153" s="260" t="e">
        <f ca="1">OFFSET(모듈!$BF$1,MATCH(K153,모듈!$BD:$BD,0)-1,0)</f>
        <v>#N/A</v>
      </c>
      <c r="N153" s="259">
        <f t="shared" si="11"/>
        <v>1960</v>
      </c>
      <c r="O153" s="260" t="e">
        <f t="shared" ca="1" si="12"/>
        <v>#N/A</v>
      </c>
      <c r="P153" s="257" t="str">
        <f t="shared" si="13"/>
        <v>검역</v>
      </c>
      <c r="Q153" s="261">
        <f t="shared" ca="1" si="14"/>
        <v>45665</v>
      </c>
      <c r="R153" s="254"/>
    </row>
    <row r="154" spans="1:18" ht="15" customHeight="1">
      <c r="A154" s="731" t="s">
        <v>28441</v>
      </c>
      <c r="B154" s="731" t="s">
        <v>27036</v>
      </c>
      <c r="C154" s="732">
        <v>45656</v>
      </c>
      <c r="D154" s="746"/>
      <c r="E154" s="733">
        <v>826</v>
      </c>
      <c r="G154" s="253"/>
      <c r="H154" s="257">
        <f t="shared" si="10"/>
        <v>144</v>
      </c>
      <c r="I154" s="258" t="e">
        <f ca="1">OFFSET(모듈!$BJ$1,MATCH(K154,모듈!$BD:$BD,0)-1,0)</f>
        <v>#N/A</v>
      </c>
      <c r="J154" s="258" t="e">
        <f ca="1">OFFSET(모듈!$BH$1,MATCH(K154,모듈!$BD:$BD,0)-1,0)</f>
        <v>#N/A</v>
      </c>
      <c r="K154" s="720" t="s">
        <v>28638</v>
      </c>
      <c r="L154" s="259" t="e">
        <f ca="1">OFFSET(모듈!$BE$1,MATCH(K154,모듈!$BD:$BD,0)-1,0)</f>
        <v>#N/A</v>
      </c>
      <c r="M154" s="260" t="e">
        <f ca="1">OFFSET(모듈!$BF$1,MATCH(K154,모듈!$BD:$BD,0)-1,0)</f>
        <v>#N/A</v>
      </c>
      <c r="N154" s="259">
        <f t="shared" si="11"/>
        <v>1660</v>
      </c>
      <c r="O154" s="260" t="e">
        <f t="shared" ca="1" si="12"/>
        <v>#N/A</v>
      </c>
      <c r="P154" s="257" t="str">
        <f t="shared" si="13"/>
        <v>검역</v>
      </c>
      <c r="Q154" s="261">
        <f t="shared" ca="1" si="14"/>
        <v>45666</v>
      </c>
      <c r="R154" s="254"/>
    </row>
    <row r="155" spans="1:18" ht="15" customHeight="1">
      <c r="A155" s="731" t="s">
        <v>28512</v>
      </c>
      <c r="B155" s="731" t="s">
        <v>27800</v>
      </c>
      <c r="C155" s="732">
        <v>45657</v>
      </c>
      <c r="D155" s="746"/>
      <c r="E155" s="733">
        <v>1500</v>
      </c>
      <c r="G155" s="253"/>
      <c r="H155" s="257">
        <f t="shared" si="10"/>
        <v>145</v>
      </c>
      <c r="I155" s="258" t="e">
        <f ca="1">OFFSET(모듈!$BJ$1,MATCH(K155,모듈!$BD:$BD,0)-1,0)</f>
        <v>#N/A</v>
      </c>
      <c r="J155" s="258" t="e">
        <f ca="1">OFFSET(모듈!$BH$1,MATCH(K155,모듈!$BD:$BD,0)-1,0)</f>
        <v>#N/A</v>
      </c>
      <c r="K155" s="720" t="s">
        <v>28676</v>
      </c>
      <c r="L155" s="259" t="e">
        <f ca="1">OFFSET(모듈!$BE$1,MATCH(K155,모듈!$BD:$BD,0)-1,0)</f>
        <v>#N/A</v>
      </c>
      <c r="M155" s="260" t="e">
        <f ca="1">OFFSET(모듈!$BF$1,MATCH(K155,모듈!$BD:$BD,0)-1,0)</f>
        <v>#N/A</v>
      </c>
      <c r="N155" s="259">
        <f t="shared" si="11"/>
        <v>1804</v>
      </c>
      <c r="O155" s="260" t="e">
        <f t="shared" ca="1" si="12"/>
        <v>#N/A</v>
      </c>
      <c r="P155" s="257" t="str">
        <f t="shared" si="13"/>
        <v>검역</v>
      </c>
      <c r="Q155" s="261">
        <f t="shared" ca="1" si="14"/>
        <v>45666</v>
      </c>
      <c r="R155" s="254"/>
    </row>
    <row r="156" spans="1:18" ht="15" customHeight="1">
      <c r="A156" s="731" t="s">
        <v>28513</v>
      </c>
      <c r="B156" s="731" t="s">
        <v>27114</v>
      </c>
      <c r="C156" s="732">
        <v>45657</v>
      </c>
      <c r="D156" s="746"/>
      <c r="E156" s="733">
        <v>1958</v>
      </c>
      <c r="G156" s="253"/>
      <c r="H156" s="257">
        <f t="shared" si="10"/>
        <v>146</v>
      </c>
      <c r="I156" s="258" t="e">
        <f ca="1">OFFSET(모듈!$BJ$1,MATCH(K156,모듈!$BD:$BD,0)-1,0)</f>
        <v>#N/A</v>
      </c>
      <c r="J156" s="258" t="e">
        <f ca="1">OFFSET(모듈!$BH$1,MATCH(K156,모듈!$BD:$BD,0)-1,0)</f>
        <v>#N/A</v>
      </c>
      <c r="K156" s="720" t="s">
        <v>28683</v>
      </c>
      <c r="L156" s="259" t="e">
        <f ca="1">OFFSET(모듈!$BE$1,MATCH(K156,모듈!$BD:$BD,0)-1,0)</f>
        <v>#N/A</v>
      </c>
      <c r="M156" s="260" t="e">
        <f ca="1">OFFSET(모듈!$BF$1,MATCH(K156,모듈!$BD:$BD,0)-1,0)</f>
        <v>#N/A</v>
      </c>
      <c r="N156" s="259">
        <f t="shared" si="11"/>
        <v>1594</v>
      </c>
      <c r="O156" s="260" t="e">
        <f t="shared" ca="1" si="12"/>
        <v>#N/A</v>
      </c>
      <c r="P156" s="257" t="str">
        <f t="shared" si="13"/>
        <v>검역</v>
      </c>
      <c r="Q156" s="261">
        <f t="shared" ca="1" si="14"/>
        <v>45666</v>
      </c>
      <c r="R156" s="254"/>
    </row>
    <row r="157" spans="1:18" ht="15" customHeight="1">
      <c r="A157" s="731" t="s">
        <v>29576</v>
      </c>
      <c r="B157" s="731" t="s">
        <v>28453</v>
      </c>
      <c r="C157" s="732">
        <v>45660</v>
      </c>
      <c r="D157" s="746"/>
      <c r="E157" s="733">
        <v>1941</v>
      </c>
      <c r="G157" s="253"/>
      <c r="H157" s="257">
        <f t="shared" si="10"/>
        <v>147</v>
      </c>
      <c r="I157" s="258" t="e">
        <f ca="1">OFFSET(모듈!$BJ$1,MATCH(K157,모듈!$BD:$BD,0)-1,0)</f>
        <v>#N/A</v>
      </c>
      <c r="J157" s="258" t="e">
        <f ca="1">OFFSET(모듈!$BH$1,MATCH(K157,모듈!$BD:$BD,0)-1,0)</f>
        <v>#N/A</v>
      </c>
      <c r="K157" s="720" t="s">
        <v>28614</v>
      </c>
      <c r="L157" s="259" t="e">
        <f ca="1">OFFSET(모듈!$BE$1,MATCH(K157,모듈!$BD:$BD,0)-1,0)</f>
        <v>#N/A</v>
      </c>
      <c r="M157" s="260" t="e">
        <f ca="1">OFFSET(모듈!$BF$1,MATCH(K157,모듈!$BD:$BD,0)-1,0)</f>
        <v>#N/A</v>
      </c>
      <c r="N157" s="259">
        <f t="shared" si="11"/>
        <v>1916</v>
      </c>
      <c r="O157" s="260" t="e">
        <f t="shared" ca="1" si="12"/>
        <v>#N/A</v>
      </c>
      <c r="P157" s="257" t="str">
        <f t="shared" si="13"/>
        <v>검역</v>
      </c>
      <c r="Q157" s="261">
        <f t="shared" ca="1" si="14"/>
        <v>45667</v>
      </c>
      <c r="R157" s="254"/>
    </row>
    <row r="158" spans="1:18" ht="15" customHeight="1">
      <c r="A158" s="731" t="s">
        <v>29577</v>
      </c>
      <c r="B158" s="731" t="s">
        <v>25525</v>
      </c>
      <c r="C158" s="732">
        <v>45660</v>
      </c>
      <c r="D158" s="746"/>
      <c r="E158" s="733">
        <v>1844</v>
      </c>
      <c r="G158" s="253"/>
      <c r="H158" s="257">
        <f t="shared" si="10"/>
        <v>148</v>
      </c>
      <c r="I158" s="258" t="e">
        <f ca="1">OFFSET(모듈!$BJ$1,MATCH(K158,모듈!$BD:$BD,0)-1,0)</f>
        <v>#N/A</v>
      </c>
      <c r="J158" s="258" t="e">
        <f ca="1">OFFSET(모듈!$BH$1,MATCH(K158,모듈!$BD:$BD,0)-1,0)</f>
        <v>#N/A</v>
      </c>
      <c r="K158" s="720" t="s">
        <v>28599</v>
      </c>
      <c r="L158" s="259" t="e">
        <f ca="1">OFFSET(모듈!$BE$1,MATCH(K158,모듈!$BD:$BD,0)-1,0)</f>
        <v>#N/A</v>
      </c>
      <c r="M158" s="260" t="e">
        <f ca="1">OFFSET(모듈!$BF$1,MATCH(K158,모듈!$BD:$BD,0)-1,0)</f>
        <v>#N/A</v>
      </c>
      <c r="N158" s="259">
        <f t="shared" si="11"/>
        <v>1960</v>
      </c>
      <c r="O158" s="260" t="e">
        <f t="shared" ca="1" si="12"/>
        <v>#N/A</v>
      </c>
      <c r="P158" s="257" t="str">
        <f t="shared" si="13"/>
        <v>검역</v>
      </c>
      <c r="Q158" s="261">
        <f t="shared" ca="1" si="14"/>
        <v>45667</v>
      </c>
      <c r="R158" s="254"/>
    </row>
    <row r="159" spans="1:18" ht="15" customHeight="1">
      <c r="A159" s="731" t="s">
        <v>29578</v>
      </c>
      <c r="B159" s="731" t="s">
        <v>28374</v>
      </c>
      <c r="C159" s="732">
        <v>45660</v>
      </c>
      <c r="D159" s="746"/>
      <c r="E159" s="733">
        <v>356</v>
      </c>
      <c r="G159" s="253"/>
      <c r="H159" s="257">
        <f t="shared" si="10"/>
        <v>149</v>
      </c>
      <c r="I159" s="258" t="e">
        <f ca="1">OFFSET(모듈!$BJ$1,MATCH(K159,모듈!$BD:$BD,0)-1,0)</f>
        <v>#N/A</v>
      </c>
      <c r="J159" s="258" t="e">
        <f ca="1">OFFSET(모듈!$BH$1,MATCH(K159,모듈!$BD:$BD,0)-1,0)</f>
        <v>#N/A</v>
      </c>
      <c r="K159" s="720" t="s">
        <v>28649</v>
      </c>
      <c r="L159" s="259" t="e">
        <f ca="1">OFFSET(모듈!$BE$1,MATCH(K159,모듈!$BD:$BD,0)-1,0)</f>
        <v>#N/A</v>
      </c>
      <c r="M159" s="260" t="e">
        <f ca="1">OFFSET(모듈!$BF$1,MATCH(K159,모듈!$BD:$BD,0)-1,0)</f>
        <v>#N/A</v>
      </c>
      <c r="N159" s="259">
        <f t="shared" si="11"/>
        <v>1917</v>
      </c>
      <c r="O159" s="260" t="e">
        <f t="shared" ca="1" si="12"/>
        <v>#N/A</v>
      </c>
      <c r="P159" s="257" t="str">
        <f t="shared" si="13"/>
        <v>검역</v>
      </c>
      <c r="Q159" s="261">
        <f t="shared" ca="1" si="14"/>
        <v>45667</v>
      </c>
      <c r="R159" s="254"/>
    </row>
    <row r="160" spans="1:18" ht="15" customHeight="1">
      <c r="A160" s="731" t="s">
        <v>29579</v>
      </c>
      <c r="B160" s="731" t="s">
        <v>28166</v>
      </c>
      <c r="C160" s="732">
        <v>45660</v>
      </c>
      <c r="D160" s="746"/>
      <c r="E160" s="733">
        <v>454</v>
      </c>
      <c r="G160" s="253"/>
      <c r="H160" s="257">
        <f t="shared" si="10"/>
        <v>150</v>
      </c>
      <c r="I160" s="258" t="e">
        <f ca="1">OFFSET(모듈!$BJ$1,MATCH(K160,모듈!$BD:$BD,0)-1,0)</f>
        <v>#N/A</v>
      </c>
      <c r="J160" s="258" t="e">
        <f ca="1">OFFSET(모듈!$BH$1,MATCH(K160,모듈!$BD:$BD,0)-1,0)</f>
        <v>#N/A</v>
      </c>
      <c r="K160" s="720" t="s">
        <v>28729</v>
      </c>
      <c r="L160" s="259" t="e">
        <f ca="1">OFFSET(모듈!$BE$1,MATCH(K160,모듈!$BD:$BD,0)-1,0)</f>
        <v>#N/A</v>
      </c>
      <c r="M160" s="260" t="e">
        <f ca="1">OFFSET(모듈!$BF$1,MATCH(K160,모듈!$BD:$BD,0)-1,0)</f>
        <v>#N/A</v>
      </c>
      <c r="N160" s="259">
        <f t="shared" si="11"/>
        <v>1952</v>
      </c>
      <c r="O160" s="260" t="e">
        <f t="shared" ca="1" si="12"/>
        <v>#N/A</v>
      </c>
      <c r="P160" s="257" t="str">
        <f t="shared" si="13"/>
        <v>검역</v>
      </c>
      <c r="Q160" s="261">
        <f t="shared" ca="1" si="14"/>
        <v>45667</v>
      </c>
      <c r="R160" s="254"/>
    </row>
    <row r="161" spans="1:18" ht="15" customHeight="1">
      <c r="A161" s="731" t="s">
        <v>29580</v>
      </c>
      <c r="B161" s="731" t="s">
        <v>27905</v>
      </c>
      <c r="C161" s="732">
        <v>45660</v>
      </c>
      <c r="D161" s="746"/>
      <c r="E161" s="733">
        <v>1844</v>
      </c>
      <c r="G161" s="253"/>
      <c r="H161" s="257">
        <f t="shared" si="10"/>
        <v>151</v>
      </c>
      <c r="I161" s="258" t="e">
        <f ca="1">OFFSET(모듈!$BJ$1,MATCH(K161,모듈!$BD:$BD,0)-1,0)</f>
        <v>#N/A</v>
      </c>
      <c r="J161" s="258" t="e">
        <f ca="1">OFFSET(모듈!$BH$1,MATCH(K161,모듈!$BD:$BD,0)-1,0)</f>
        <v>#N/A</v>
      </c>
      <c r="K161" s="720" t="s">
        <v>28765</v>
      </c>
      <c r="L161" s="259" t="e">
        <f ca="1">OFFSET(모듈!$BE$1,MATCH(K161,모듈!$BD:$BD,0)-1,0)</f>
        <v>#N/A</v>
      </c>
      <c r="M161" s="260" t="e">
        <f ca="1">OFFSET(모듈!$BF$1,MATCH(K161,모듈!$BD:$BD,0)-1,0)</f>
        <v>#N/A</v>
      </c>
      <c r="N161" s="259">
        <f t="shared" si="11"/>
        <v>1804</v>
      </c>
      <c r="O161" s="260" t="e">
        <f t="shared" ca="1" si="12"/>
        <v>#N/A</v>
      </c>
      <c r="P161" s="257" t="str">
        <f t="shared" si="13"/>
        <v>검역</v>
      </c>
      <c r="Q161" s="261">
        <f t="shared" ca="1" si="14"/>
        <v>45671</v>
      </c>
      <c r="R161" s="254"/>
    </row>
    <row r="162" spans="1:18" ht="15" customHeight="1">
      <c r="A162" s="731" t="s">
        <v>29581</v>
      </c>
      <c r="B162" s="731" t="s">
        <v>28541</v>
      </c>
      <c r="C162" s="732">
        <v>45660</v>
      </c>
      <c r="D162" s="746"/>
      <c r="E162" s="733">
        <v>1917</v>
      </c>
      <c r="G162" s="253"/>
      <c r="H162" s="257">
        <f t="shared" si="10"/>
        <v>152</v>
      </c>
      <c r="I162" s="258" t="e">
        <f ca="1">OFFSET(모듈!$BJ$1,MATCH(K162,모듈!$BD:$BD,0)-1,0)</f>
        <v>#N/A</v>
      </c>
      <c r="J162" s="258" t="e">
        <f ca="1">OFFSET(모듈!$BH$1,MATCH(K162,모듈!$BD:$BD,0)-1,0)</f>
        <v>#N/A</v>
      </c>
      <c r="K162" s="720" t="s">
        <v>28203</v>
      </c>
      <c r="L162" s="259" t="e">
        <f ca="1">OFFSET(모듈!$BE$1,MATCH(K162,모듈!$BD:$BD,0)-1,0)</f>
        <v>#N/A</v>
      </c>
      <c r="M162" s="260" t="e">
        <f ca="1">OFFSET(모듈!$BF$1,MATCH(K162,모듈!$BD:$BD,0)-1,0)</f>
        <v>#N/A</v>
      </c>
      <c r="N162" s="259">
        <f t="shared" si="11"/>
        <v>1985</v>
      </c>
      <c r="O162" s="260" t="e">
        <f t="shared" ca="1" si="12"/>
        <v>#N/A</v>
      </c>
      <c r="P162" s="257" t="str">
        <f t="shared" si="13"/>
        <v>검역</v>
      </c>
      <c r="Q162" s="261">
        <f t="shared" ca="1" si="14"/>
        <v>45671</v>
      </c>
      <c r="R162" s="254"/>
    </row>
    <row r="163" spans="1:18" ht="15" customHeight="1">
      <c r="A163" s="731" t="s">
        <v>29582</v>
      </c>
      <c r="B163" s="731" t="s">
        <v>28539</v>
      </c>
      <c r="C163" s="732">
        <v>45660</v>
      </c>
      <c r="D163" s="746"/>
      <c r="E163" s="733">
        <v>1917</v>
      </c>
      <c r="G163" s="253"/>
      <c r="H163" s="257">
        <f t="shared" si="10"/>
        <v>153</v>
      </c>
      <c r="I163" s="258" t="e">
        <f ca="1">OFFSET(모듈!$BJ$1,MATCH(K163,모듈!$BD:$BD,0)-1,0)</f>
        <v>#N/A</v>
      </c>
      <c r="J163" s="258" t="e">
        <f ca="1">OFFSET(모듈!$BH$1,MATCH(K163,모듈!$BD:$BD,0)-1,0)</f>
        <v>#N/A</v>
      </c>
      <c r="K163" s="720" t="s">
        <v>28201</v>
      </c>
      <c r="L163" s="259" t="e">
        <f ca="1">OFFSET(모듈!$BE$1,MATCH(K163,모듈!$BD:$BD,0)-1,0)</f>
        <v>#N/A</v>
      </c>
      <c r="M163" s="260" t="e">
        <f ca="1">OFFSET(모듈!$BF$1,MATCH(K163,모듈!$BD:$BD,0)-1,0)</f>
        <v>#N/A</v>
      </c>
      <c r="N163" s="259">
        <f t="shared" si="11"/>
        <v>1980</v>
      </c>
      <c r="O163" s="260" t="e">
        <f t="shared" ca="1" si="12"/>
        <v>#N/A</v>
      </c>
      <c r="P163" s="257" t="str">
        <f t="shared" si="13"/>
        <v>검역</v>
      </c>
      <c r="Q163" s="261">
        <f t="shared" ca="1" si="14"/>
        <v>45671</v>
      </c>
      <c r="R163" s="254"/>
    </row>
    <row r="164" spans="1:18" ht="15" customHeight="1">
      <c r="A164" s="731" t="s">
        <v>29583</v>
      </c>
      <c r="B164" s="731" t="s">
        <v>28347</v>
      </c>
      <c r="C164" s="732">
        <v>45663</v>
      </c>
      <c r="D164" s="746"/>
      <c r="E164" s="733">
        <v>2300</v>
      </c>
      <c r="G164" s="253"/>
      <c r="H164" s="257">
        <f t="shared" si="10"/>
        <v>154</v>
      </c>
      <c r="I164" s="258" t="e">
        <f ca="1">OFFSET(모듈!$BJ$1,MATCH(K164,모듈!$BD:$BD,0)-1,0)</f>
        <v>#N/A</v>
      </c>
      <c r="J164" s="258" t="e">
        <f ca="1">OFFSET(모듈!$BH$1,MATCH(K164,모듈!$BD:$BD,0)-1,0)</f>
        <v>#N/A</v>
      </c>
      <c r="K164" s="720" t="s">
        <v>28759</v>
      </c>
      <c r="L164" s="259" t="e">
        <f ca="1">OFFSET(모듈!$BE$1,MATCH(K164,모듈!$BD:$BD,0)-1,0)</f>
        <v>#N/A</v>
      </c>
      <c r="M164" s="260" t="e">
        <f ca="1">OFFSET(모듈!$BF$1,MATCH(K164,모듈!$BD:$BD,0)-1,0)</f>
        <v>#N/A</v>
      </c>
      <c r="N164" s="259">
        <f t="shared" si="11"/>
        <v>1980</v>
      </c>
      <c r="O164" s="260" t="e">
        <f t="shared" ca="1" si="12"/>
        <v>#N/A</v>
      </c>
      <c r="P164" s="257" t="str">
        <f t="shared" si="13"/>
        <v>검역</v>
      </c>
      <c r="Q164" s="261">
        <f t="shared" ca="1" si="14"/>
        <v>45671</v>
      </c>
      <c r="R164" s="254"/>
    </row>
    <row r="165" spans="1:18" ht="15" customHeight="1">
      <c r="A165" s="731" t="s">
        <v>29584</v>
      </c>
      <c r="B165" s="731" t="s">
        <v>28534</v>
      </c>
      <c r="C165" s="732">
        <v>45663</v>
      </c>
      <c r="D165" s="746"/>
      <c r="E165" s="733">
        <v>1985</v>
      </c>
      <c r="G165" s="253"/>
      <c r="H165" s="257">
        <f t="shared" si="10"/>
        <v>155</v>
      </c>
      <c r="I165" s="258" t="e">
        <f ca="1">OFFSET(모듈!$BJ$1,MATCH(K165,모듈!$BD:$BD,0)-1,0)</f>
        <v>#N/A</v>
      </c>
      <c r="J165" s="258" t="e">
        <f ca="1">OFFSET(모듈!$BH$1,MATCH(K165,모듈!$BD:$BD,0)-1,0)</f>
        <v>#N/A</v>
      </c>
      <c r="K165" s="720" t="s">
        <v>28135</v>
      </c>
      <c r="L165" s="259" t="e">
        <f ca="1">OFFSET(모듈!$BE$1,MATCH(K165,모듈!$BD:$BD,0)-1,0)</f>
        <v>#N/A</v>
      </c>
      <c r="M165" s="260" t="e">
        <f ca="1">OFFSET(모듈!$BF$1,MATCH(K165,모듈!$BD:$BD,0)-1,0)</f>
        <v>#N/A</v>
      </c>
      <c r="N165" s="259">
        <f t="shared" si="11"/>
        <v>1940</v>
      </c>
      <c r="O165" s="260" t="e">
        <f t="shared" ca="1" si="12"/>
        <v>#N/A</v>
      </c>
      <c r="P165" s="257" t="str">
        <f t="shared" si="13"/>
        <v>검역</v>
      </c>
      <c r="Q165" s="261">
        <f t="shared" ca="1" si="14"/>
        <v>45671</v>
      </c>
      <c r="R165" s="254"/>
    </row>
    <row r="166" spans="1:18" ht="15" customHeight="1">
      <c r="A166" s="731" t="s">
        <v>29585</v>
      </c>
      <c r="B166" s="731" t="s">
        <v>28345</v>
      </c>
      <c r="C166" s="732">
        <v>45663</v>
      </c>
      <c r="D166" s="746"/>
      <c r="E166" s="733">
        <v>500</v>
      </c>
      <c r="G166" s="253"/>
      <c r="H166" s="257">
        <f t="shared" si="10"/>
        <v>156</v>
      </c>
      <c r="I166" s="258" t="e">
        <f ca="1">OFFSET(모듈!$BJ$1,MATCH(K166,모듈!$BD:$BD,0)-1,0)</f>
        <v>#N/A</v>
      </c>
      <c r="J166" s="258" t="e">
        <f ca="1">OFFSET(모듈!$BH$1,MATCH(K166,모듈!$BD:$BD,0)-1,0)</f>
        <v>#N/A</v>
      </c>
      <c r="K166" s="720" t="s">
        <v>28791</v>
      </c>
      <c r="L166" s="259" t="e">
        <f ca="1">OFFSET(모듈!$BE$1,MATCH(K166,모듈!$BD:$BD,0)-1,0)</f>
        <v>#N/A</v>
      </c>
      <c r="M166" s="260" t="e">
        <f ca="1">OFFSET(모듈!$BF$1,MATCH(K166,모듈!$BD:$BD,0)-1,0)</f>
        <v>#N/A</v>
      </c>
      <c r="N166" s="259">
        <f t="shared" si="11"/>
        <v>2300</v>
      </c>
      <c r="O166" s="260" t="e">
        <f t="shared" ca="1" si="12"/>
        <v>#N/A</v>
      </c>
      <c r="P166" s="257" t="str">
        <f t="shared" si="13"/>
        <v>검역</v>
      </c>
      <c r="Q166" s="261">
        <f t="shared" ca="1" si="14"/>
        <v>45672</v>
      </c>
      <c r="R166" s="254"/>
    </row>
    <row r="167" spans="1:18" ht="15" customHeight="1">
      <c r="A167" s="731" t="s">
        <v>29586</v>
      </c>
      <c r="B167" s="731" t="s">
        <v>28457</v>
      </c>
      <c r="C167" s="732">
        <v>45664</v>
      </c>
      <c r="D167" s="746"/>
      <c r="E167" s="733">
        <v>1</v>
      </c>
      <c r="G167" s="253"/>
      <c r="H167" s="257">
        <f t="shared" si="10"/>
        <v>157</v>
      </c>
      <c r="I167" s="258" t="e">
        <f ca="1">OFFSET(모듈!$BJ$1,MATCH(K167,모듈!$BD:$BD,0)-1,0)</f>
        <v>#N/A</v>
      </c>
      <c r="J167" s="258" t="e">
        <f ca="1">OFFSET(모듈!$BH$1,MATCH(K167,모듈!$BD:$BD,0)-1,0)</f>
        <v>#N/A</v>
      </c>
      <c r="K167" s="720" t="s">
        <v>28673</v>
      </c>
      <c r="L167" s="259" t="e">
        <f ca="1">OFFSET(모듈!$BE$1,MATCH(K167,모듈!$BD:$BD,0)-1,0)</f>
        <v>#N/A</v>
      </c>
      <c r="M167" s="260" t="e">
        <f ca="1">OFFSET(모듈!$BF$1,MATCH(K167,모듈!$BD:$BD,0)-1,0)</f>
        <v>#N/A</v>
      </c>
      <c r="N167" s="259">
        <f t="shared" si="11"/>
        <v>1960</v>
      </c>
      <c r="O167" s="260" t="e">
        <f t="shared" ca="1" si="12"/>
        <v>#N/A</v>
      </c>
      <c r="P167" s="257" t="str">
        <f t="shared" si="13"/>
        <v>검역</v>
      </c>
      <c r="Q167" s="261">
        <f t="shared" ca="1" si="14"/>
        <v>45672</v>
      </c>
      <c r="R167" s="254"/>
    </row>
    <row r="168" spans="1:18" ht="15" customHeight="1">
      <c r="A168" s="731" t="s">
        <v>29586</v>
      </c>
      <c r="B168" s="731" t="s">
        <v>28457</v>
      </c>
      <c r="C168" s="732">
        <v>45664</v>
      </c>
      <c r="D168" s="746"/>
      <c r="E168" s="733">
        <v>1840</v>
      </c>
      <c r="G168" s="253"/>
      <c r="H168" s="257">
        <f t="shared" si="10"/>
        <v>158</v>
      </c>
      <c r="I168" s="258" t="e">
        <f ca="1">OFFSET(모듈!$BJ$1,MATCH(K168,모듈!$BD:$BD,0)-1,0)</f>
        <v>#N/A</v>
      </c>
      <c r="J168" s="258" t="e">
        <f ca="1">OFFSET(모듈!$BH$1,MATCH(K168,모듈!$BD:$BD,0)-1,0)</f>
        <v>#N/A</v>
      </c>
      <c r="K168" s="720" t="s">
        <v>28647</v>
      </c>
      <c r="L168" s="259" t="e">
        <f ca="1">OFFSET(모듈!$BE$1,MATCH(K168,모듈!$BD:$BD,0)-1,0)</f>
        <v>#N/A</v>
      </c>
      <c r="M168" s="260" t="e">
        <f ca="1">OFFSET(모듈!$BF$1,MATCH(K168,모듈!$BD:$BD,0)-1,0)</f>
        <v>#N/A</v>
      </c>
      <c r="N168" s="259">
        <f t="shared" si="11"/>
        <v>1914</v>
      </c>
      <c r="O168" s="260" t="e">
        <f t="shared" ca="1" si="12"/>
        <v>#N/A</v>
      </c>
      <c r="P168" s="257" t="str">
        <f t="shared" si="13"/>
        <v>검역</v>
      </c>
      <c r="Q168" s="261">
        <f t="shared" ca="1" si="14"/>
        <v>45672</v>
      </c>
      <c r="R168" s="254"/>
    </row>
    <row r="169" spans="1:18" ht="15" customHeight="1">
      <c r="A169" s="731" t="s">
        <v>29587</v>
      </c>
      <c r="B169" s="731" t="s">
        <v>28530</v>
      </c>
      <c r="C169" s="732">
        <v>45664</v>
      </c>
      <c r="D169" s="746"/>
      <c r="E169" s="733">
        <v>1850</v>
      </c>
      <c r="G169" s="253"/>
      <c r="H169" s="257">
        <f t="shared" si="10"/>
        <v>159</v>
      </c>
      <c r="I169" s="258" t="e">
        <f ca="1">OFFSET(모듈!$BJ$1,MATCH(K169,모듈!$BD:$BD,0)-1,0)</f>
        <v>#N/A</v>
      </c>
      <c r="J169" s="258" t="e">
        <f ca="1">OFFSET(모듈!$BH$1,MATCH(K169,모듈!$BD:$BD,0)-1,0)</f>
        <v>#N/A</v>
      </c>
      <c r="K169" s="720" t="s">
        <v>28645</v>
      </c>
      <c r="L169" s="259" t="e">
        <f ca="1">OFFSET(모듈!$BE$1,MATCH(K169,모듈!$BD:$BD,0)-1,0)</f>
        <v>#N/A</v>
      </c>
      <c r="M169" s="260" t="e">
        <f ca="1">OFFSET(모듈!$BF$1,MATCH(K169,모듈!$BD:$BD,0)-1,0)</f>
        <v>#N/A</v>
      </c>
      <c r="N169" s="259">
        <f t="shared" si="11"/>
        <v>1917</v>
      </c>
      <c r="O169" s="260" t="e">
        <f t="shared" ca="1" si="12"/>
        <v>#N/A</v>
      </c>
      <c r="P169" s="257" t="str">
        <f t="shared" si="13"/>
        <v>검역</v>
      </c>
      <c r="Q169" s="261">
        <f t="shared" ca="1" si="14"/>
        <v>45672</v>
      </c>
      <c r="R169" s="254"/>
    </row>
    <row r="170" spans="1:18" ht="15" customHeight="1">
      <c r="A170" s="731" t="s">
        <v>29588</v>
      </c>
      <c r="B170" s="731" t="s">
        <v>28602</v>
      </c>
      <c r="C170" s="732">
        <v>45665</v>
      </c>
      <c r="D170" s="746"/>
      <c r="E170" s="733">
        <v>1960</v>
      </c>
      <c r="G170" s="253"/>
      <c r="H170" s="257">
        <f t="shared" si="10"/>
        <v>160</v>
      </c>
      <c r="I170" s="258" t="e">
        <f ca="1">OFFSET(모듈!$BJ$1,MATCH(K170,모듈!$BD:$BD,0)-1,0)</f>
        <v>#N/A</v>
      </c>
      <c r="J170" s="258" t="e">
        <f ca="1">OFFSET(모듈!$BH$1,MATCH(K170,모듈!$BD:$BD,0)-1,0)</f>
        <v>#N/A</v>
      </c>
      <c r="K170" s="720" t="s">
        <v>28421</v>
      </c>
      <c r="L170" s="259" t="e">
        <f ca="1">OFFSET(모듈!$BE$1,MATCH(K170,모듈!$BD:$BD,0)-1,0)</f>
        <v>#N/A</v>
      </c>
      <c r="M170" s="260" t="e">
        <f ca="1">OFFSET(모듈!$BF$1,MATCH(K170,모듈!$BD:$BD,0)-1,0)</f>
        <v>#N/A</v>
      </c>
      <c r="N170" s="259">
        <f t="shared" si="11"/>
        <v>1958</v>
      </c>
      <c r="O170" s="260" t="e">
        <f t="shared" ca="1" si="12"/>
        <v>#N/A</v>
      </c>
      <c r="P170" s="257" t="str">
        <f t="shared" si="13"/>
        <v>검역</v>
      </c>
      <c r="Q170" s="261">
        <f t="shared" ca="1" si="14"/>
        <v>45674</v>
      </c>
      <c r="R170" s="254"/>
    </row>
    <row r="171" spans="1:18" ht="15" customHeight="1">
      <c r="A171" s="731" t="s">
        <v>29589</v>
      </c>
      <c r="B171" s="731" t="s">
        <v>28604</v>
      </c>
      <c r="C171" s="732">
        <v>45665</v>
      </c>
      <c r="D171" s="746"/>
      <c r="E171" s="733">
        <v>1960</v>
      </c>
      <c r="G171" s="253"/>
      <c r="H171" s="257">
        <f t="shared" si="10"/>
        <v>161</v>
      </c>
      <c r="I171" s="258" t="e">
        <f ca="1">OFFSET(모듈!$BJ$1,MATCH(K171,모듈!$BD:$BD,0)-1,0)</f>
        <v>#N/A</v>
      </c>
      <c r="J171" s="258" t="e">
        <f ca="1">OFFSET(모듈!$BH$1,MATCH(K171,모듈!$BD:$BD,0)-1,0)</f>
        <v>#N/A</v>
      </c>
      <c r="K171" s="720" t="s">
        <v>28935</v>
      </c>
      <c r="L171" s="259" t="e">
        <f ca="1">OFFSET(모듈!$BE$1,MATCH(K171,모듈!$BD:$BD,0)-1,0)</f>
        <v>#N/A</v>
      </c>
      <c r="M171" s="260" t="e">
        <f ca="1">OFFSET(모듈!$BF$1,MATCH(K171,모듈!$BD:$BD,0)-1,0)</f>
        <v>#N/A</v>
      </c>
      <c r="N171" s="259">
        <f t="shared" si="11"/>
        <v>1958</v>
      </c>
      <c r="O171" s="260" t="e">
        <f t="shared" ca="1" si="12"/>
        <v>#N/A</v>
      </c>
      <c r="P171" s="257" t="str">
        <f t="shared" si="13"/>
        <v>검역</v>
      </c>
      <c r="Q171" s="261">
        <f t="shared" ca="1" si="14"/>
        <v>45674</v>
      </c>
      <c r="R171" s="254"/>
    </row>
    <row r="172" spans="1:18" ht="15" customHeight="1">
      <c r="A172" s="731" t="s">
        <v>29590</v>
      </c>
      <c r="B172" s="731" t="s">
        <v>28638</v>
      </c>
      <c r="C172" s="732">
        <v>45666</v>
      </c>
      <c r="D172" s="746"/>
      <c r="E172" s="733">
        <v>1660</v>
      </c>
      <c r="G172" s="253"/>
      <c r="H172" s="257">
        <f t="shared" si="10"/>
        <v>162</v>
      </c>
      <c r="I172" s="258" t="e">
        <f ca="1">OFFSET(모듈!$BJ$1,MATCH(K172,모듈!$BD:$BD,0)-1,0)</f>
        <v>#N/A</v>
      </c>
      <c r="J172" s="258" t="e">
        <f ca="1">OFFSET(모듈!$BH$1,MATCH(K172,모듈!$BD:$BD,0)-1,0)</f>
        <v>#N/A</v>
      </c>
      <c r="K172" s="720" t="s">
        <v>28954</v>
      </c>
      <c r="L172" s="259" t="e">
        <f ca="1">OFFSET(모듈!$BE$1,MATCH(K172,모듈!$BD:$BD,0)-1,0)</f>
        <v>#N/A</v>
      </c>
      <c r="M172" s="260" t="e">
        <f ca="1">OFFSET(모듈!$BF$1,MATCH(K172,모듈!$BD:$BD,0)-1,0)</f>
        <v>#N/A</v>
      </c>
      <c r="N172" s="259">
        <f t="shared" si="11"/>
        <v>430</v>
      </c>
      <c r="O172" s="260" t="e">
        <f t="shared" ca="1" si="12"/>
        <v>#N/A</v>
      </c>
      <c r="P172" s="257" t="str">
        <f t="shared" si="13"/>
        <v>검역</v>
      </c>
      <c r="Q172" s="261">
        <f t="shared" ca="1" si="14"/>
        <v>45674</v>
      </c>
      <c r="R172" s="254"/>
    </row>
    <row r="173" spans="1:18" ht="15" customHeight="1">
      <c r="A173" s="731" t="s">
        <v>29591</v>
      </c>
      <c r="B173" s="731" t="s">
        <v>28676</v>
      </c>
      <c r="C173" s="732">
        <v>45666</v>
      </c>
      <c r="D173" s="746"/>
      <c r="E173" s="733">
        <v>902</v>
      </c>
      <c r="G173" s="253"/>
      <c r="H173" s="257">
        <f t="shared" si="10"/>
        <v>163</v>
      </c>
      <c r="I173" s="258" t="e">
        <f ca="1">OFFSET(모듈!$BJ$1,MATCH(K173,모듈!$BD:$BD,0)-1,0)</f>
        <v>#N/A</v>
      </c>
      <c r="J173" s="258" t="e">
        <f ca="1">OFFSET(모듈!$BH$1,MATCH(K173,모듈!$BD:$BD,0)-1,0)</f>
        <v>#N/A</v>
      </c>
      <c r="K173" s="720" t="s">
        <v>28679</v>
      </c>
      <c r="L173" s="259" t="e">
        <f ca="1">OFFSET(모듈!$BE$1,MATCH(K173,모듈!$BD:$BD,0)-1,0)</f>
        <v>#N/A</v>
      </c>
      <c r="M173" s="260" t="e">
        <f ca="1">OFFSET(모듈!$BF$1,MATCH(K173,모듈!$BD:$BD,0)-1,0)</f>
        <v>#N/A</v>
      </c>
      <c r="N173" s="259">
        <f t="shared" si="11"/>
        <v>1804</v>
      </c>
      <c r="O173" s="260" t="e">
        <f t="shared" ca="1" si="12"/>
        <v>#N/A</v>
      </c>
      <c r="P173" s="257" t="str">
        <f t="shared" si="13"/>
        <v>검역</v>
      </c>
      <c r="Q173" s="261">
        <f t="shared" ca="1" si="14"/>
        <v>45674</v>
      </c>
      <c r="R173" s="254"/>
    </row>
    <row r="174" spans="1:18" ht="15" customHeight="1">
      <c r="A174" s="731" t="s">
        <v>29591</v>
      </c>
      <c r="B174" s="731" t="s">
        <v>28676</v>
      </c>
      <c r="C174" s="732">
        <v>45666</v>
      </c>
      <c r="D174" s="746"/>
      <c r="E174" s="733">
        <v>902</v>
      </c>
      <c r="G174" s="253"/>
      <c r="H174" s="257">
        <f t="shared" si="10"/>
        <v>164</v>
      </c>
      <c r="I174" s="258" t="e">
        <f ca="1">OFFSET(모듈!$BJ$1,MATCH(K174,모듈!$BD:$BD,0)-1,0)</f>
        <v>#N/A</v>
      </c>
      <c r="J174" s="258" t="e">
        <f ca="1">OFFSET(모듈!$BH$1,MATCH(K174,모듈!$BD:$BD,0)-1,0)</f>
        <v>#N/A</v>
      </c>
      <c r="K174" s="720" t="s">
        <v>28054</v>
      </c>
      <c r="L174" s="259" t="e">
        <f ca="1">OFFSET(모듈!$BE$1,MATCH(K174,모듈!$BD:$BD,0)-1,0)</f>
        <v>#N/A</v>
      </c>
      <c r="M174" s="260" t="e">
        <f ca="1">OFFSET(모듈!$BF$1,MATCH(K174,모듈!$BD:$BD,0)-1,0)</f>
        <v>#N/A</v>
      </c>
      <c r="N174" s="259">
        <f t="shared" si="11"/>
        <v>1500</v>
      </c>
      <c r="O174" s="260" t="e">
        <f t="shared" ca="1" si="12"/>
        <v>#N/A</v>
      </c>
      <c r="P174" s="257" t="str">
        <f t="shared" si="13"/>
        <v>검역</v>
      </c>
      <c r="Q174" s="261">
        <f t="shared" ca="1" si="14"/>
        <v>45677</v>
      </c>
      <c r="R174" s="254"/>
    </row>
    <row r="175" spans="1:18" ht="15" customHeight="1">
      <c r="A175" s="731" t="s">
        <v>29592</v>
      </c>
      <c r="B175" s="731" t="s">
        <v>28683</v>
      </c>
      <c r="C175" s="732">
        <v>45666</v>
      </c>
      <c r="D175" s="746"/>
      <c r="E175" s="733">
        <v>1594</v>
      </c>
      <c r="G175" s="253"/>
      <c r="H175" s="257">
        <f t="shared" si="10"/>
        <v>165</v>
      </c>
      <c r="I175" s="258" t="e">
        <f ca="1">OFFSET(모듈!$BJ$1,MATCH(K175,모듈!$BD:$BD,0)-1,0)</f>
        <v>#N/A</v>
      </c>
      <c r="J175" s="258" t="e">
        <f ca="1">OFFSET(모듈!$BH$1,MATCH(K175,모듈!$BD:$BD,0)-1,0)</f>
        <v>#N/A</v>
      </c>
      <c r="K175" s="720" t="s">
        <v>28952</v>
      </c>
      <c r="L175" s="259" t="e">
        <f ca="1">OFFSET(모듈!$BE$1,MATCH(K175,모듈!$BD:$BD,0)-1,0)</f>
        <v>#N/A</v>
      </c>
      <c r="M175" s="260" t="e">
        <f ca="1">OFFSET(모듈!$BF$1,MATCH(K175,모듈!$BD:$BD,0)-1,0)</f>
        <v>#N/A</v>
      </c>
      <c r="N175" s="259">
        <f t="shared" si="11"/>
        <v>1980</v>
      </c>
      <c r="O175" s="260" t="e">
        <f t="shared" ca="1" si="12"/>
        <v>#N/A</v>
      </c>
      <c r="P175" s="257" t="str">
        <f t="shared" si="13"/>
        <v>검역</v>
      </c>
      <c r="Q175" s="261">
        <f t="shared" ca="1" si="14"/>
        <v>45677</v>
      </c>
      <c r="R175" s="254"/>
    </row>
    <row r="176" spans="1:18" ht="15" customHeight="1">
      <c r="A176" s="731" t="s">
        <v>29593</v>
      </c>
      <c r="B176" s="731" t="s">
        <v>28614</v>
      </c>
      <c r="C176" s="732">
        <v>45667</v>
      </c>
      <c r="D176" s="746"/>
      <c r="E176" s="733">
        <v>1916</v>
      </c>
      <c r="G176" s="253"/>
      <c r="H176" s="257">
        <f t="shared" si="10"/>
        <v>166</v>
      </c>
      <c r="I176" s="258" t="e">
        <f ca="1">OFFSET(모듈!$BJ$1,MATCH(K176,모듈!$BD:$BD,0)-1,0)</f>
        <v>#N/A</v>
      </c>
      <c r="J176" s="258" t="e">
        <f ca="1">OFFSET(모듈!$BH$1,MATCH(K176,모듈!$BD:$BD,0)-1,0)</f>
        <v>#N/A</v>
      </c>
      <c r="K176" s="720" t="s">
        <v>28762</v>
      </c>
      <c r="L176" s="259" t="e">
        <f ca="1">OFFSET(모듈!$BE$1,MATCH(K176,모듈!$BD:$BD,0)-1,0)</f>
        <v>#N/A</v>
      </c>
      <c r="M176" s="260" t="e">
        <f ca="1">OFFSET(모듈!$BF$1,MATCH(K176,모듈!$BD:$BD,0)-1,0)</f>
        <v>#N/A</v>
      </c>
      <c r="N176" s="259">
        <f t="shared" si="11"/>
        <v>1950</v>
      </c>
      <c r="O176" s="260" t="e">
        <f t="shared" ca="1" si="12"/>
        <v>#N/A</v>
      </c>
      <c r="P176" s="257" t="str">
        <f t="shared" si="13"/>
        <v>검역</v>
      </c>
      <c r="Q176" s="261">
        <f t="shared" ca="1" si="14"/>
        <v>45677</v>
      </c>
      <c r="R176" s="254"/>
    </row>
    <row r="177" spans="1:18" ht="15" customHeight="1">
      <c r="A177" s="731" t="s">
        <v>29594</v>
      </c>
      <c r="B177" s="731" t="s">
        <v>28599</v>
      </c>
      <c r="C177" s="732">
        <v>45667</v>
      </c>
      <c r="D177" s="746"/>
      <c r="E177" s="733">
        <v>1960</v>
      </c>
      <c r="G177" s="253"/>
      <c r="H177" s="257">
        <f t="shared" si="10"/>
        <v>167</v>
      </c>
      <c r="I177" s="258" t="e">
        <f ca="1">OFFSET(모듈!$BJ$1,MATCH(K177,모듈!$BD:$BD,0)-1,0)</f>
        <v>#N/A</v>
      </c>
      <c r="J177" s="258" t="e">
        <f ca="1">OFFSET(모듈!$BH$1,MATCH(K177,모듈!$BD:$BD,0)-1,0)</f>
        <v>#N/A</v>
      </c>
      <c r="K177" s="720" t="s">
        <v>29092</v>
      </c>
      <c r="L177" s="259" t="e">
        <f ca="1">OFFSET(모듈!$BE$1,MATCH(K177,모듈!$BD:$BD,0)-1,0)</f>
        <v>#N/A</v>
      </c>
      <c r="M177" s="260" t="e">
        <f ca="1">OFFSET(모듈!$BF$1,MATCH(K177,모듈!$BD:$BD,0)-1,0)</f>
        <v>#N/A</v>
      </c>
      <c r="N177" s="259">
        <f t="shared" si="11"/>
        <v>1916</v>
      </c>
      <c r="O177" s="260" t="e">
        <f t="shared" ca="1" si="12"/>
        <v>#N/A</v>
      </c>
      <c r="P177" s="257" t="str">
        <f t="shared" si="13"/>
        <v>검역</v>
      </c>
      <c r="Q177" s="261">
        <f t="shared" ca="1" si="14"/>
        <v>45679</v>
      </c>
      <c r="R177" s="254"/>
    </row>
    <row r="178" spans="1:18" ht="15" customHeight="1">
      <c r="A178" s="731" t="s">
        <v>29595</v>
      </c>
      <c r="B178" s="731" t="s">
        <v>28649</v>
      </c>
      <c r="C178" s="732">
        <v>45667</v>
      </c>
      <c r="D178" s="746"/>
      <c r="E178" s="733">
        <v>1917</v>
      </c>
      <c r="G178" s="253"/>
      <c r="H178" s="257">
        <f t="shared" si="10"/>
        <v>168</v>
      </c>
      <c r="I178" s="258" t="e">
        <f ca="1">OFFSET(모듈!$BJ$1,MATCH(K178,모듈!$BD:$BD,0)-1,0)</f>
        <v>#N/A</v>
      </c>
      <c r="J178" s="258" t="e">
        <f ca="1">OFFSET(모듈!$BH$1,MATCH(K178,모듈!$BD:$BD,0)-1,0)</f>
        <v>#N/A</v>
      </c>
      <c r="K178" s="720" t="s">
        <v>29076</v>
      </c>
      <c r="L178" s="259" t="e">
        <f ca="1">OFFSET(모듈!$BE$1,MATCH(K178,모듈!$BD:$BD,0)-1,0)</f>
        <v>#N/A</v>
      </c>
      <c r="M178" s="260" t="e">
        <f ca="1">OFFSET(모듈!$BF$1,MATCH(K178,모듈!$BD:$BD,0)-1,0)</f>
        <v>#N/A</v>
      </c>
      <c r="N178" s="259">
        <f t="shared" si="11"/>
        <v>1580</v>
      </c>
      <c r="O178" s="260" t="e">
        <f t="shared" ca="1" si="12"/>
        <v>#N/A</v>
      </c>
      <c r="P178" s="257" t="str">
        <f t="shared" si="13"/>
        <v>검역</v>
      </c>
      <c r="Q178" s="261">
        <f t="shared" ca="1" si="14"/>
        <v>45679</v>
      </c>
      <c r="R178" s="254"/>
    </row>
    <row r="179" spans="1:18" ht="15" customHeight="1">
      <c r="A179" s="731" t="s">
        <v>29596</v>
      </c>
      <c r="B179" s="731" t="s">
        <v>28729</v>
      </c>
      <c r="C179" s="732">
        <v>45667</v>
      </c>
      <c r="D179" s="746"/>
      <c r="E179" s="733">
        <v>167</v>
      </c>
      <c r="G179" s="253"/>
      <c r="H179" s="257">
        <f t="shared" si="10"/>
        <v>169</v>
      </c>
      <c r="I179" s="258" t="e">
        <f ca="1">OFFSET(모듈!$BJ$1,MATCH(K179,모듈!$BD:$BD,0)-1,0)</f>
        <v>#N/A</v>
      </c>
      <c r="J179" s="258" t="e">
        <f ca="1">OFFSET(모듈!$BH$1,MATCH(K179,모듈!$BD:$BD,0)-1,0)</f>
        <v>#N/A</v>
      </c>
      <c r="K179" s="720" t="s">
        <v>29081</v>
      </c>
      <c r="L179" s="259" t="e">
        <f ca="1">OFFSET(모듈!$BE$1,MATCH(K179,모듈!$BD:$BD,0)-1,0)</f>
        <v>#N/A</v>
      </c>
      <c r="M179" s="260" t="e">
        <f ca="1">OFFSET(모듈!$BF$1,MATCH(K179,모듈!$BD:$BD,0)-1,0)</f>
        <v>#N/A</v>
      </c>
      <c r="N179" s="259">
        <f t="shared" si="11"/>
        <v>1980</v>
      </c>
      <c r="O179" s="260" t="e">
        <f t="shared" ca="1" si="12"/>
        <v>#N/A</v>
      </c>
      <c r="P179" s="257" t="str">
        <f t="shared" si="13"/>
        <v>검역</v>
      </c>
      <c r="Q179" s="261">
        <f t="shared" ca="1" si="14"/>
        <v>45679</v>
      </c>
      <c r="R179" s="254"/>
    </row>
    <row r="180" spans="1:18" ht="15" customHeight="1">
      <c r="A180" s="731" t="s">
        <v>29596</v>
      </c>
      <c r="B180" s="731" t="s">
        <v>28729</v>
      </c>
      <c r="C180" s="732">
        <v>45667</v>
      </c>
      <c r="D180" s="746"/>
      <c r="E180" s="733">
        <v>167</v>
      </c>
      <c r="G180" s="253"/>
      <c r="H180" s="257">
        <f t="shared" si="10"/>
        <v>170</v>
      </c>
      <c r="I180" s="258" t="e">
        <f ca="1">OFFSET(모듈!$BJ$1,MATCH(K180,모듈!$BD:$BD,0)-1,0)</f>
        <v>#N/A</v>
      </c>
      <c r="J180" s="258" t="e">
        <f ca="1">OFFSET(모듈!$BH$1,MATCH(K180,모듈!$BD:$BD,0)-1,0)</f>
        <v>#N/A</v>
      </c>
      <c r="K180" s="720" t="s">
        <v>28681</v>
      </c>
      <c r="L180" s="259" t="e">
        <f ca="1">OFFSET(모듈!$BE$1,MATCH(K180,모듈!$BD:$BD,0)-1,0)</f>
        <v>#N/A</v>
      </c>
      <c r="M180" s="260" t="e">
        <f ca="1">OFFSET(모듈!$BF$1,MATCH(K180,모듈!$BD:$BD,0)-1,0)</f>
        <v>#N/A</v>
      </c>
      <c r="N180" s="259">
        <f t="shared" si="11"/>
        <v>1980</v>
      </c>
      <c r="O180" s="260" t="e">
        <f t="shared" ca="1" si="12"/>
        <v>#N/A</v>
      </c>
      <c r="P180" s="257" t="str">
        <f t="shared" si="13"/>
        <v>검역</v>
      </c>
      <c r="Q180" s="261">
        <f t="shared" ca="1" si="14"/>
        <v>45679</v>
      </c>
      <c r="R180" s="254"/>
    </row>
    <row r="181" spans="1:18" ht="15" customHeight="1">
      <c r="A181" s="731" t="s">
        <v>29596</v>
      </c>
      <c r="B181" s="731" t="s">
        <v>28729</v>
      </c>
      <c r="C181" s="732">
        <v>45667</v>
      </c>
      <c r="D181" s="746"/>
      <c r="E181" s="733">
        <v>809</v>
      </c>
      <c r="G181" s="253"/>
      <c r="H181" s="257">
        <f t="shared" si="10"/>
        <v>171</v>
      </c>
      <c r="I181" s="258" t="e">
        <f ca="1">OFFSET(모듈!$BJ$1,MATCH(K181,모듈!$BD:$BD,0)-1,0)</f>
        <v>#N/A</v>
      </c>
      <c r="J181" s="258" t="e">
        <f ca="1">OFFSET(모듈!$BH$1,MATCH(K181,모듈!$BD:$BD,0)-1,0)</f>
        <v>#N/A</v>
      </c>
      <c r="K181" s="720" t="s">
        <v>29026</v>
      </c>
      <c r="L181" s="259" t="e">
        <f ca="1">OFFSET(모듈!$BE$1,MATCH(K181,모듈!$BD:$BD,0)-1,0)</f>
        <v>#N/A</v>
      </c>
      <c r="M181" s="260" t="e">
        <f ca="1">OFFSET(모듈!$BF$1,MATCH(K181,모듈!$BD:$BD,0)-1,0)</f>
        <v>#N/A</v>
      </c>
      <c r="N181" s="259">
        <f t="shared" si="11"/>
        <v>1960</v>
      </c>
      <c r="O181" s="260" t="e">
        <f t="shared" ca="1" si="12"/>
        <v>#N/A</v>
      </c>
      <c r="P181" s="257" t="s">
        <v>34791</v>
      </c>
      <c r="Q181" s="261">
        <f t="shared" ca="1" si="14"/>
        <v>45680</v>
      </c>
      <c r="R181" s="254"/>
    </row>
    <row r="182" spans="1:18" ht="15" customHeight="1">
      <c r="A182" s="731" t="s">
        <v>29596</v>
      </c>
      <c r="B182" s="731" t="s">
        <v>28729</v>
      </c>
      <c r="C182" s="732">
        <v>45667</v>
      </c>
      <c r="D182" s="746"/>
      <c r="E182" s="733">
        <v>809</v>
      </c>
      <c r="G182" s="253"/>
      <c r="H182" s="257">
        <f t="shared" si="10"/>
        <v>172</v>
      </c>
      <c r="I182" s="258" t="e">
        <f ca="1">OFFSET(모듈!$BJ$1,MATCH(K182,모듈!$BD:$BD,0)-1,0)</f>
        <v>#N/A</v>
      </c>
      <c r="J182" s="258" t="e">
        <f ca="1">OFFSET(모듈!$BH$1,MATCH(K182,모듈!$BD:$BD,0)-1,0)</f>
        <v>#N/A</v>
      </c>
      <c r="K182" s="720" t="s">
        <v>29022</v>
      </c>
      <c r="L182" s="259" t="e">
        <f ca="1">OFFSET(모듈!$BE$1,MATCH(K182,모듈!$BD:$BD,0)-1,0)</f>
        <v>#N/A</v>
      </c>
      <c r="M182" s="260" t="e">
        <f ca="1">OFFSET(모듈!$BF$1,MATCH(K182,모듈!$BD:$BD,0)-1,0)</f>
        <v>#N/A</v>
      </c>
      <c r="N182" s="259">
        <f t="shared" si="11"/>
        <v>1960</v>
      </c>
      <c r="O182" s="260" t="e">
        <f t="shared" ca="1" si="12"/>
        <v>#N/A</v>
      </c>
      <c r="P182" s="257" t="s">
        <v>34791</v>
      </c>
      <c r="Q182" s="261">
        <f t="shared" ca="1" si="14"/>
        <v>45680</v>
      </c>
      <c r="R182" s="254"/>
    </row>
    <row r="183" spans="1:18" ht="15" customHeight="1">
      <c r="A183" s="731" t="s">
        <v>29597</v>
      </c>
      <c r="B183" s="731" t="s">
        <v>28765</v>
      </c>
      <c r="C183" s="732">
        <v>45671</v>
      </c>
      <c r="D183" s="746"/>
      <c r="E183" s="733">
        <v>1804</v>
      </c>
      <c r="G183" s="253"/>
      <c r="H183" s="257">
        <f t="shared" si="10"/>
        <v>173</v>
      </c>
      <c r="I183" s="258" t="e">
        <f ca="1">OFFSET(모듈!$BJ$1,MATCH(K183,모듈!$BD:$BD,0)-1,0)</f>
        <v>#N/A</v>
      </c>
      <c r="J183" s="258" t="e">
        <f ca="1">OFFSET(모듈!$BH$1,MATCH(K183,모듈!$BD:$BD,0)-1,0)</f>
        <v>#N/A</v>
      </c>
      <c r="K183" s="720" t="s">
        <v>29024</v>
      </c>
      <c r="L183" s="259" t="e">
        <f ca="1">OFFSET(모듈!$BE$1,MATCH(K183,모듈!$BD:$BD,0)-1,0)</f>
        <v>#N/A</v>
      </c>
      <c r="M183" s="260" t="e">
        <f ca="1">OFFSET(모듈!$BF$1,MATCH(K183,모듈!$BD:$BD,0)-1,0)</f>
        <v>#N/A</v>
      </c>
      <c r="N183" s="259">
        <f t="shared" si="11"/>
        <v>1960</v>
      </c>
      <c r="O183" s="260" t="e">
        <f t="shared" ca="1" si="12"/>
        <v>#N/A</v>
      </c>
      <c r="P183" s="257" t="s">
        <v>34792</v>
      </c>
      <c r="Q183" s="261">
        <f t="shared" ca="1" si="14"/>
        <v>45680</v>
      </c>
      <c r="R183" s="254"/>
    </row>
    <row r="184" spans="1:18" ht="15" customHeight="1">
      <c r="A184" s="731" t="s">
        <v>29598</v>
      </c>
      <c r="B184" s="731" t="s">
        <v>28203</v>
      </c>
      <c r="C184" s="732">
        <v>45671</v>
      </c>
      <c r="D184" s="746"/>
      <c r="E184" s="733">
        <v>1985</v>
      </c>
      <c r="G184" s="253"/>
      <c r="H184" s="257">
        <f t="shared" si="10"/>
        <v>174</v>
      </c>
      <c r="I184" s="258" t="e">
        <f ca="1">OFFSET(모듈!$BJ$1,MATCH(K184,모듈!$BD:$BD,0)-1,0)</f>
        <v>#N/A</v>
      </c>
      <c r="J184" s="258" t="e">
        <f ca="1">OFFSET(모듈!$BH$1,MATCH(K184,모듈!$BD:$BD,0)-1,0)</f>
        <v>#N/A</v>
      </c>
      <c r="K184" s="720" t="s">
        <v>29030</v>
      </c>
      <c r="L184" s="259" t="e">
        <f ca="1">OFFSET(모듈!$BE$1,MATCH(K184,모듈!$BD:$BD,0)-1,0)</f>
        <v>#N/A</v>
      </c>
      <c r="M184" s="260" t="e">
        <f ca="1">OFFSET(모듈!$BF$1,MATCH(K184,모듈!$BD:$BD,0)-1,0)</f>
        <v>#N/A</v>
      </c>
      <c r="N184" s="259">
        <f t="shared" si="11"/>
        <v>1960</v>
      </c>
      <c r="O184" s="260" t="e">
        <f t="shared" ca="1" si="12"/>
        <v>#N/A</v>
      </c>
      <c r="P184" s="257" t="s">
        <v>34792</v>
      </c>
      <c r="Q184" s="261">
        <f t="shared" ca="1" si="14"/>
        <v>45680</v>
      </c>
      <c r="R184" s="254"/>
    </row>
    <row r="185" spans="1:18" ht="15" customHeight="1">
      <c r="A185" s="731" t="s">
        <v>29599</v>
      </c>
      <c r="B185" s="731" t="s">
        <v>28201</v>
      </c>
      <c r="C185" s="732">
        <v>45671</v>
      </c>
      <c r="D185" s="746"/>
      <c r="E185" s="733">
        <v>1980</v>
      </c>
      <c r="G185" s="253"/>
      <c r="H185" s="257">
        <f t="shared" si="10"/>
        <v>175</v>
      </c>
      <c r="I185" s="258" t="e">
        <f ca="1">OFFSET(모듈!$BJ$1,MATCH(K185,모듈!$BD:$BD,0)-1,0)</f>
        <v>#N/A</v>
      </c>
      <c r="J185" s="258" t="e">
        <f ca="1">OFFSET(모듈!$BH$1,MATCH(K185,모듈!$BD:$BD,0)-1,0)</f>
        <v>#N/A</v>
      </c>
      <c r="K185" s="720" t="s">
        <v>29028</v>
      </c>
      <c r="L185" s="259" t="e">
        <f ca="1">OFFSET(모듈!$BE$1,MATCH(K185,모듈!$BD:$BD,0)-1,0)</f>
        <v>#N/A</v>
      </c>
      <c r="M185" s="260" t="e">
        <f ca="1">OFFSET(모듈!$BF$1,MATCH(K185,모듈!$BD:$BD,0)-1,0)</f>
        <v>#N/A</v>
      </c>
      <c r="N185" s="259">
        <f t="shared" si="11"/>
        <v>1960</v>
      </c>
      <c r="O185" s="260" t="e">
        <f t="shared" ca="1" si="12"/>
        <v>#N/A</v>
      </c>
      <c r="P185" s="257" t="s">
        <v>34791</v>
      </c>
      <c r="Q185" s="261">
        <f t="shared" ca="1" si="14"/>
        <v>45680</v>
      </c>
      <c r="R185" s="254"/>
    </row>
    <row r="186" spans="1:18" ht="15" customHeight="1">
      <c r="A186" s="731" t="s">
        <v>29600</v>
      </c>
      <c r="B186" s="731" t="s">
        <v>28759</v>
      </c>
      <c r="C186" s="732">
        <v>45671</v>
      </c>
      <c r="D186" s="746"/>
      <c r="E186" s="733">
        <v>1980</v>
      </c>
      <c r="G186" s="253"/>
      <c r="H186" s="257">
        <f t="shared" si="10"/>
        <v>176</v>
      </c>
      <c r="I186" s="258" t="e">
        <f ca="1">OFFSET(모듈!$BJ$1,MATCH(K186,모듈!$BD:$BD,0)-1,0)</f>
        <v>#N/A</v>
      </c>
      <c r="J186" s="258" t="e">
        <f ca="1">OFFSET(모듈!$BH$1,MATCH(K186,모듈!$BD:$BD,0)-1,0)</f>
        <v>#N/A</v>
      </c>
      <c r="K186" s="720" t="s">
        <v>27933</v>
      </c>
      <c r="L186" s="259" t="e">
        <f ca="1">OFFSET(모듈!$BE$1,MATCH(K186,모듈!$BD:$BD,0)-1,0)</f>
        <v>#N/A</v>
      </c>
      <c r="M186" s="260" t="e">
        <f ca="1">OFFSET(모듈!$BF$1,MATCH(K186,모듈!$BD:$BD,0)-1,0)</f>
        <v>#N/A</v>
      </c>
      <c r="N186" s="259">
        <f t="shared" si="11"/>
        <v>1960</v>
      </c>
      <c r="O186" s="260" t="e">
        <f t="shared" ca="1" si="12"/>
        <v>#N/A</v>
      </c>
      <c r="P186" s="257" t="s">
        <v>34791</v>
      </c>
      <c r="Q186" s="261">
        <f t="shared" ca="1" si="14"/>
        <v>45688</v>
      </c>
      <c r="R186" s="254"/>
    </row>
    <row r="187" spans="1:18" ht="15" customHeight="1">
      <c r="A187" s="731" t="s">
        <v>29601</v>
      </c>
      <c r="B187" s="731" t="s">
        <v>28135</v>
      </c>
      <c r="C187" s="732">
        <v>45671</v>
      </c>
      <c r="D187" s="746"/>
      <c r="E187" s="733">
        <v>1940</v>
      </c>
      <c r="G187" s="253"/>
      <c r="H187" s="257">
        <f t="shared" si="10"/>
        <v>177</v>
      </c>
      <c r="I187" s="258" t="e">
        <f ca="1">OFFSET(모듈!$BJ$1,MATCH(K187,모듈!$BD:$BD,0)-1,0)</f>
        <v>#N/A</v>
      </c>
      <c r="J187" s="258" t="e">
        <f ca="1">OFFSET(모듈!$BH$1,MATCH(K187,모듈!$BD:$BD,0)-1,0)</f>
        <v>#N/A</v>
      </c>
      <c r="K187" s="720" t="s">
        <v>27935</v>
      </c>
      <c r="L187" s="259" t="e">
        <f ca="1">OFFSET(모듈!$BE$1,MATCH(K187,모듈!$BD:$BD,0)-1,0)</f>
        <v>#N/A</v>
      </c>
      <c r="M187" s="260" t="e">
        <f ca="1">OFFSET(모듈!$BF$1,MATCH(K187,모듈!$BD:$BD,0)-1,0)</f>
        <v>#N/A</v>
      </c>
      <c r="N187" s="259">
        <f t="shared" si="11"/>
        <v>1960</v>
      </c>
      <c r="O187" s="260" t="e">
        <f t="shared" ca="1" si="12"/>
        <v>#N/A</v>
      </c>
      <c r="P187" s="257" t="s">
        <v>34791</v>
      </c>
      <c r="Q187" s="261">
        <f t="shared" ca="1" si="14"/>
        <v>45688</v>
      </c>
      <c r="R187" s="254"/>
    </row>
    <row r="188" spans="1:18" ht="15" customHeight="1">
      <c r="A188" s="731" t="s">
        <v>29602</v>
      </c>
      <c r="B188" s="731" t="s">
        <v>28791</v>
      </c>
      <c r="C188" s="732">
        <v>45672</v>
      </c>
      <c r="D188" s="746"/>
      <c r="E188" s="733">
        <v>2300</v>
      </c>
      <c r="G188" s="253"/>
      <c r="H188" s="257">
        <f t="shared" si="10"/>
        <v>178</v>
      </c>
      <c r="I188" s="258" t="e">
        <f ca="1">OFFSET(모듈!$BJ$1,MATCH(K188,모듈!$BD:$BD,0)-1,0)</f>
        <v>#N/A</v>
      </c>
      <c r="J188" s="258" t="e">
        <f ca="1">OFFSET(모듈!$BH$1,MATCH(K188,모듈!$BD:$BD,0)-1,0)</f>
        <v>#N/A</v>
      </c>
      <c r="K188" s="720" t="s">
        <v>28168</v>
      </c>
      <c r="L188" s="259" t="e">
        <f ca="1">OFFSET(모듈!$BE$1,MATCH(K188,모듈!$BD:$BD,0)-1,0)</f>
        <v>#N/A</v>
      </c>
      <c r="M188" s="260" t="e">
        <f ca="1">OFFSET(모듈!$BF$1,MATCH(K188,모듈!$BD:$BD,0)-1,0)</f>
        <v>#N/A</v>
      </c>
      <c r="N188" s="259">
        <f t="shared" si="11"/>
        <v>1948</v>
      </c>
      <c r="O188" s="260" t="e">
        <f t="shared" ca="1" si="12"/>
        <v>#N/A</v>
      </c>
      <c r="P188" s="257" t="str">
        <f t="shared" si="13"/>
        <v>검역</v>
      </c>
      <c r="Q188" s="261">
        <f t="shared" ca="1" si="14"/>
        <v>45688</v>
      </c>
      <c r="R188" s="254"/>
    </row>
    <row r="189" spans="1:18" ht="15" customHeight="1">
      <c r="A189" s="731" t="s">
        <v>29603</v>
      </c>
      <c r="B189" s="731" t="s">
        <v>28673</v>
      </c>
      <c r="C189" s="732">
        <v>45672</v>
      </c>
      <c r="D189" s="746"/>
      <c r="E189" s="733">
        <v>1960</v>
      </c>
      <c r="G189" s="253"/>
      <c r="H189" s="257">
        <f t="shared" si="10"/>
        <v>179</v>
      </c>
      <c r="I189" s="258" t="e">
        <f ca="1">OFFSET(모듈!$BJ$1,MATCH(K189,모듈!$BD:$BD,0)-1,0)</f>
        <v>#N/A</v>
      </c>
      <c r="J189" s="258" t="e">
        <f ca="1">OFFSET(모듈!$BH$1,MATCH(K189,모듈!$BD:$BD,0)-1,0)</f>
        <v>#N/A</v>
      </c>
      <c r="K189" s="720" t="s">
        <v>28983</v>
      </c>
      <c r="L189" s="259" t="e">
        <f ca="1">OFFSET(모듈!$BE$1,MATCH(K189,모듈!$BD:$BD,0)-1,0)</f>
        <v>#N/A</v>
      </c>
      <c r="M189" s="260" t="e">
        <f ca="1">OFFSET(모듈!$BF$1,MATCH(K189,모듈!$BD:$BD,0)-1,0)</f>
        <v>#N/A</v>
      </c>
      <c r="N189" s="259">
        <f t="shared" si="11"/>
        <v>1980</v>
      </c>
      <c r="O189" s="260" t="e">
        <f t="shared" ca="1" si="12"/>
        <v>#N/A</v>
      </c>
      <c r="P189" s="257" t="s">
        <v>34791</v>
      </c>
      <c r="Q189" s="261">
        <f t="shared" ca="1" si="14"/>
        <v>45688</v>
      </c>
      <c r="R189" s="254"/>
    </row>
    <row r="190" spans="1:18" ht="15" customHeight="1">
      <c r="A190" s="731" t="s">
        <v>29604</v>
      </c>
      <c r="B190" s="731" t="s">
        <v>28647</v>
      </c>
      <c r="C190" s="732">
        <v>45672</v>
      </c>
      <c r="D190" s="746"/>
      <c r="E190" s="733">
        <v>1914</v>
      </c>
      <c r="G190" s="253"/>
      <c r="H190" s="257">
        <f t="shared" si="10"/>
        <v>180</v>
      </c>
      <c r="I190" s="258" t="e">
        <f ca="1">OFFSET(모듈!$BJ$1,MATCH(K190,모듈!$BD:$BD,0)-1,0)</f>
        <v>#N/A</v>
      </c>
      <c r="J190" s="258" t="e">
        <f ca="1">OFFSET(모듈!$BH$1,MATCH(K190,모듈!$BD:$BD,0)-1,0)</f>
        <v>#N/A</v>
      </c>
      <c r="K190" s="720" t="s">
        <v>28991</v>
      </c>
      <c r="L190" s="259" t="e">
        <f ca="1">OFFSET(모듈!$BE$1,MATCH(K190,모듈!$BD:$BD,0)-1,0)</f>
        <v>#N/A</v>
      </c>
      <c r="M190" s="260" t="e">
        <f ca="1">OFFSET(모듈!$BF$1,MATCH(K190,모듈!$BD:$BD,0)-1,0)</f>
        <v>#N/A</v>
      </c>
      <c r="N190" s="259">
        <f t="shared" si="11"/>
        <v>1980</v>
      </c>
      <c r="O190" s="260" t="e">
        <f t="shared" ca="1" si="12"/>
        <v>#N/A</v>
      </c>
      <c r="P190" s="257" t="s">
        <v>34791</v>
      </c>
      <c r="Q190" s="261">
        <f t="shared" ca="1" si="14"/>
        <v>45688</v>
      </c>
      <c r="R190" s="254"/>
    </row>
    <row r="191" spans="1:18" ht="15" customHeight="1">
      <c r="A191" s="731" t="s">
        <v>29605</v>
      </c>
      <c r="B191" s="731" t="s">
        <v>28645</v>
      </c>
      <c r="C191" s="732">
        <v>45672</v>
      </c>
      <c r="D191" s="746"/>
      <c r="E191" s="733">
        <v>1917</v>
      </c>
      <c r="G191" s="253"/>
      <c r="H191" s="865" t="s">
        <v>34793</v>
      </c>
      <c r="I191" s="866"/>
      <c r="J191" s="863" t="e">
        <f ca="1">SUMIF(OFFSET(P11,0,0,MAX(H:H),1),"미검역",OFFSET(O11,0,0,MAX(H:H),1))</f>
        <v>#N/A</v>
      </c>
      <c r="K191" s="864"/>
      <c r="L191" s="262" t="s">
        <v>34794</v>
      </c>
      <c r="M191" s="863" t="e">
        <f ca="1">SUMIF(OFFSET(P11,0,0,MAX(H:H),1),"검역",OFFSET(O11,0,0,MAX(H:H),1))</f>
        <v>#N/A</v>
      </c>
      <c r="N191" s="864"/>
      <c r="O191" s="262" t="s">
        <v>34795</v>
      </c>
      <c r="P191" s="863" t="e">
        <f ca="1">SUMIF(OFFSET(P11,0,0,MAX(H:H),1),"*역",OFFSET(O11,0,0,MAX(H:H),1))</f>
        <v>#N/A</v>
      </c>
      <c r="Q191" s="864"/>
      <c r="R191" s="254"/>
    </row>
    <row r="192" spans="1:18" ht="15" customHeight="1">
      <c r="A192" s="731" t="s">
        <v>29606</v>
      </c>
      <c r="B192" s="731" t="s">
        <v>28421</v>
      </c>
      <c r="C192" s="732">
        <v>45674</v>
      </c>
      <c r="D192" s="746"/>
      <c r="E192" s="733">
        <v>1958</v>
      </c>
      <c r="G192" s="253"/>
      <c r="H192" s="865" t="s">
        <v>34796</v>
      </c>
      <c r="I192" s="866"/>
      <c r="J192" s="867">
        <f ca="1">SUMIF(OFFSET(P11,0,0,MAX(H:H),1),"미검역",OFFSET(N11,0,0,MAX(H:H),1))</f>
        <v>19597</v>
      </c>
      <c r="K192" s="868"/>
      <c r="L192" s="262" t="s">
        <v>34797</v>
      </c>
      <c r="M192" s="867">
        <f ca="1">SUMIF(OFFSET(P11,0,0,MAX(H:H),1),"검역",OFFSET(N11,0,0,MAX(H:H),1))</f>
        <v>238185</v>
      </c>
      <c r="N192" s="868"/>
      <c r="O192" s="262" t="s">
        <v>34787</v>
      </c>
      <c r="P192" s="867">
        <f ca="1">SUMIF(OFFSET(P11,0,0,MAX(H:H),1),"*역",OFFSET(N11,0,0,MAX(H:H),1))</f>
        <v>257782</v>
      </c>
      <c r="Q192" s="868"/>
      <c r="R192" s="254"/>
    </row>
    <row r="193" spans="1:18" ht="15" customHeight="1">
      <c r="A193" s="731" t="s">
        <v>29607</v>
      </c>
      <c r="B193" s="731" t="s">
        <v>28935</v>
      </c>
      <c r="C193" s="732">
        <v>45674</v>
      </c>
      <c r="D193" s="746"/>
      <c r="E193" s="733">
        <v>1958</v>
      </c>
      <c r="G193" s="253"/>
      <c r="H193" s="263"/>
      <c r="I193" s="241"/>
      <c r="J193" s="264"/>
      <c r="K193" s="264"/>
      <c r="L193" s="265"/>
      <c r="M193" s="266"/>
      <c r="N193" s="267"/>
      <c r="O193" s="268"/>
      <c r="P193" s="269"/>
      <c r="Q193" s="269"/>
      <c r="R193" s="254"/>
    </row>
    <row r="194" spans="1:18" ht="15" customHeight="1">
      <c r="A194" s="731" t="s">
        <v>29608</v>
      </c>
      <c r="B194" s="731" t="s">
        <v>28954</v>
      </c>
      <c r="C194" s="732">
        <v>45674</v>
      </c>
      <c r="D194" s="746"/>
      <c r="E194" s="733">
        <v>80</v>
      </c>
      <c r="G194" s="253"/>
      <c r="H194" s="240" t="s">
        <v>34798</v>
      </c>
      <c r="I194" s="240"/>
      <c r="J194" s="240"/>
      <c r="K194" s="241"/>
      <c r="L194" s="242"/>
      <c r="M194" s="243"/>
      <c r="N194" s="242"/>
      <c r="O194" s="242"/>
      <c r="P194" s="239"/>
      <c r="Q194" s="239"/>
      <c r="R194" s="254"/>
    </row>
    <row r="195" spans="1:18" ht="15" customHeight="1">
      <c r="A195" s="731" t="s">
        <v>29608</v>
      </c>
      <c r="B195" s="731" t="s">
        <v>28954</v>
      </c>
      <c r="C195" s="732">
        <v>45674</v>
      </c>
      <c r="D195" s="746"/>
      <c r="E195" s="733">
        <v>350</v>
      </c>
      <c r="G195" s="253"/>
      <c r="H195" s="239"/>
      <c r="I195" s="240"/>
      <c r="J195" s="240"/>
      <c r="K195" s="241"/>
      <c r="L195" s="242"/>
      <c r="M195" s="243"/>
      <c r="N195" s="242"/>
      <c r="O195" s="242"/>
      <c r="P195" s="239"/>
      <c r="Q195" s="239"/>
      <c r="R195" s="254"/>
    </row>
    <row r="196" spans="1:18" ht="15" customHeight="1">
      <c r="A196" s="731" t="s">
        <v>29609</v>
      </c>
      <c r="B196" s="731" t="s">
        <v>28679</v>
      </c>
      <c r="C196" s="732">
        <v>45674</v>
      </c>
      <c r="D196" s="746"/>
      <c r="E196" s="733">
        <v>902</v>
      </c>
      <c r="G196" s="253"/>
      <c r="H196" s="239" t="s">
        <v>34799</v>
      </c>
      <c r="I196" s="240"/>
      <c r="J196" s="240"/>
      <c r="K196" s="241"/>
      <c r="L196" s="242"/>
      <c r="M196" s="243"/>
      <c r="N196" s="242"/>
      <c r="O196" s="242"/>
      <c r="P196" s="239"/>
      <c r="Q196" s="239"/>
      <c r="R196" s="254"/>
    </row>
    <row r="197" spans="1:18" ht="15" customHeight="1">
      <c r="A197" s="731" t="s">
        <v>29609</v>
      </c>
      <c r="B197" s="731" t="s">
        <v>28679</v>
      </c>
      <c r="C197" s="732">
        <v>45674</v>
      </c>
      <c r="D197" s="746"/>
      <c r="E197" s="733">
        <v>902</v>
      </c>
      <c r="G197" s="253"/>
      <c r="H197" s="239"/>
      <c r="I197" s="240"/>
      <c r="J197" s="240"/>
      <c r="K197" s="241"/>
      <c r="L197" s="242"/>
      <c r="M197" s="243"/>
      <c r="N197" s="242"/>
      <c r="O197" s="242"/>
      <c r="P197" s="239"/>
      <c r="Q197" s="239"/>
      <c r="R197" s="254"/>
    </row>
    <row r="198" spans="1:18" ht="15" customHeight="1">
      <c r="A198" s="731" t="s">
        <v>29610</v>
      </c>
      <c r="B198" s="731" t="s">
        <v>28054</v>
      </c>
      <c r="C198" s="732">
        <v>45677</v>
      </c>
      <c r="D198" s="746"/>
      <c r="E198" s="733">
        <v>1500</v>
      </c>
      <c r="G198" s="253"/>
      <c r="H198" s="239"/>
      <c r="I198" s="240"/>
      <c r="J198" s="240"/>
      <c r="K198" s="241"/>
      <c r="L198" s="242"/>
      <c r="M198" s="243"/>
      <c r="N198" s="242"/>
      <c r="O198" s="869">
        <f>K7</f>
        <v>45688</v>
      </c>
      <c r="P198" s="869"/>
      <c r="Q198" s="239"/>
      <c r="R198" s="254"/>
    </row>
    <row r="199" spans="1:18" ht="15" customHeight="1">
      <c r="A199" s="731" t="s">
        <v>29611</v>
      </c>
      <c r="B199" s="731" t="s">
        <v>28952</v>
      </c>
      <c r="C199" s="732">
        <v>45677</v>
      </c>
      <c r="D199" s="746"/>
      <c r="E199" s="733">
        <v>1</v>
      </c>
      <c r="G199" s="253"/>
      <c r="H199" s="239"/>
      <c r="I199" s="240"/>
      <c r="J199" s="240"/>
      <c r="K199" s="241"/>
      <c r="L199" s="242"/>
      <c r="M199" s="243"/>
      <c r="N199" s="242"/>
      <c r="O199" s="242"/>
      <c r="P199" s="239"/>
      <c r="Q199" s="239"/>
      <c r="R199" s="254"/>
    </row>
    <row r="200" spans="1:18" ht="15" customHeight="1">
      <c r="A200" s="731" t="s">
        <v>29611</v>
      </c>
      <c r="B200" s="731" t="s">
        <v>28952</v>
      </c>
      <c r="C200" s="732">
        <v>45677</v>
      </c>
      <c r="D200" s="746"/>
      <c r="E200" s="733">
        <v>1979</v>
      </c>
      <c r="G200" s="253"/>
      <c r="H200" s="239"/>
      <c r="I200" s="240"/>
      <c r="J200" s="240"/>
      <c r="K200" s="241"/>
      <c r="L200" s="870" t="s">
        <v>34800</v>
      </c>
      <c r="M200" s="870"/>
      <c r="N200" s="870"/>
      <c r="O200" s="870"/>
      <c r="P200" s="870"/>
      <c r="Q200" s="239"/>
      <c r="R200" s="254"/>
    </row>
    <row r="201" spans="1:18" ht="15" customHeight="1">
      <c r="A201" s="731" t="s">
        <v>29612</v>
      </c>
      <c r="B201" s="731" t="s">
        <v>28762</v>
      </c>
      <c r="C201" s="732">
        <v>45677</v>
      </c>
      <c r="D201" s="746"/>
      <c r="E201" s="733">
        <v>975</v>
      </c>
      <c r="G201" s="253"/>
      <c r="H201" s="239"/>
      <c r="I201" s="240"/>
      <c r="J201" s="240"/>
      <c r="K201" s="241"/>
      <c r="L201" s="242"/>
      <c r="M201" s="243"/>
      <c r="N201" s="242"/>
      <c r="O201" s="242"/>
      <c r="P201" s="239"/>
      <c r="Q201" s="239"/>
      <c r="R201" s="254"/>
    </row>
    <row r="202" spans="1:18" ht="15" customHeight="1">
      <c r="A202" s="731" t="s">
        <v>29612</v>
      </c>
      <c r="B202" s="731" t="s">
        <v>28762</v>
      </c>
      <c r="C202" s="732">
        <v>45677</v>
      </c>
      <c r="D202" s="746"/>
      <c r="E202" s="733">
        <v>975</v>
      </c>
      <c r="G202" s="253"/>
      <c r="H202" s="862" t="s">
        <v>34801</v>
      </c>
      <c r="I202" s="862"/>
      <c r="J202" s="862"/>
      <c r="K202" s="862"/>
      <c r="L202" s="862"/>
      <c r="M202" s="862"/>
      <c r="N202" s="862"/>
      <c r="O202" s="862"/>
      <c r="P202" s="862"/>
      <c r="Q202" s="862"/>
      <c r="R202" s="254"/>
    </row>
    <row r="203" spans="1:18" ht="15" customHeight="1">
      <c r="A203" s="731" t="s">
        <v>29613</v>
      </c>
      <c r="B203" s="731" t="s">
        <v>29092</v>
      </c>
      <c r="C203" s="732">
        <v>45679</v>
      </c>
      <c r="D203" s="746"/>
      <c r="E203" s="733">
        <v>1916</v>
      </c>
      <c r="G203" s="253"/>
      <c r="H203" s="271"/>
      <c r="I203" s="272"/>
      <c r="J203" s="272"/>
      <c r="K203" s="273"/>
      <c r="L203" s="274"/>
      <c r="M203" s="275"/>
      <c r="N203" s="274"/>
      <c r="O203" s="274"/>
      <c r="P203" s="271"/>
      <c r="Q203" s="271"/>
      <c r="R203" s="254"/>
    </row>
    <row r="204" spans="1:18" ht="15" customHeight="1">
      <c r="A204" s="731" t="s">
        <v>29614</v>
      </c>
      <c r="B204" s="731" t="s">
        <v>29076</v>
      </c>
      <c r="C204" s="732">
        <v>45679</v>
      </c>
      <c r="D204" s="746"/>
      <c r="E204" s="733">
        <v>1580</v>
      </c>
      <c r="G204" s="270"/>
      <c r="R204" s="276"/>
    </row>
    <row r="205" spans="1:18" ht="15" customHeight="1">
      <c r="A205" s="731" t="s">
        <v>29615</v>
      </c>
      <c r="B205" s="731" t="s">
        <v>29081</v>
      </c>
      <c r="C205" s="732">
        <v>45679</v>
      </c>
      <c r="D205" s="746"/>
      <c r="E205" s="733">
        <v>1980</v>
      </c>
    </row>
    <row r="206" spans="1:18" ht="15" customHeight="1">
      <c r="A206" s="731" t="s">
        <v>29616</v>
      </c>
      <c r="B206" s="731" t="s">
        <v>28681</v>
      </c>
      <c r="C206" s="732">
        <v>45679</v>
      </c>
      <c r="D206" s="746"/>
      <c r="E206" s="733">
        <v>1980</v>
      </c>
    </row>
    <row r="207" spans="1:18" ht="15" customHeight="1">
      <c r="A207" s="731" t="s">
        <v>29617</v>
      </c>
      <c r="B207" s="731" t="s">
        <v>29026</v>
      </c>
      <c r="C207" s="732">
        <v>45680</v>
      </c>
      <c r="D207" s="746"/>
      <c r="E207" s="733">
        <v>1960</v>
      </c>
    </row>
    <row r="208" spans="1:18" ht="15" customHeight="1">
      <c r="A208" s="731" t="s">
        <v>29618</v>
      </c>
      <c r="B208" s="731" t="s">
        <v>29022</v>
      </c>
      <c r="C208" s="732">
        <v>45680</v>
      </c>
      <c r="D208" s="746"/>
      <c r="E208" s="733">
        <v>1960</v>
      </c>
    </row>
    <row r="209" spans="1:5" ht="15" customHeight="1">
      <c r="A209" s="731" t="s">
        <v>29619</v>
      </c>
      <c r="B209" s="731" t="s">
        <v>29024</v>
      </c>
      <c r="C209" s="732">
        <v>45680</v>
      </c>
      <c r="D209" s="746"/>
      <c r="E209" s="733">
        <v>1960</v>
      </c>
    </row>
    <row r="210" spans="1:5" ht="15" customHeight="1">
      <c r="A210" s="731" t="s">
        <v>29620</v>
      </c>
      <c r="B210" s="731" t="s">
        <v>29030</v>
      </c>
      <c r="C210" s="732">
        <v>45680</v>
      </c>
      <c r="D210" s="746"/>
      <c r="E210" s="733">
        <v>1960</v>
      </c>
    </row>
    <row r="211" spans="1:5" ht="15" customHeight="1">
      <c r="A211" s="731" t="s">
        <v>29621</v>
      </c>
      <c r="B211" s="731" t="s">
        <v>29028</v>
      </c>
      <c r="C211" s="732">
        <v>45680</v>
      </c>
      <c r="D211" s="746"/>
      <c r="E211" s="733">
        <v>1960</v>
      </c>
    </row>
    <row r="212" spans="1:5" ht="15" customHeight="1">
      <c r="A212" s="731" t="s">
        <v>29622</v>
      </c>
      <c r="B212" s="731" t="s">
        <v>27933</v>
      </c>
      <c r="C212" s="732">
        <v>45688</v>
      </c>
      <c r="D212" s="746"/>
      <c r="E212" s="733">
        <v>1960</v>
      </c>
    </row>
    <row r="213" spans="1:5" ht="15" customHeight="1">
      <c r="A213" s="731" t="s">
        <v>29623</v>
      </c>
      <c r="B213" s="731" t="s">
        <v>27935</v>
      </c>
      <c r="C213" s="732">
        <v>45688</v>
      </c>
      <c r="D213" s="746"/>
      <c r="E213" s="733">
        <v>1960</v>
      </c>
    </row>
    <row r="214" spans="1:5" ht="15" customHeight="1">
      <c r="A214" s="731" t="s">
        <v>29624</v>
      </c>
      <c r="B214" s="731" t="s">
        <v>28168</v>
      </c>
      <c r="C214" s="732">
        <v>45688</v>
      </c>
      <c r="D214" s="746"/>
      <c r="E214" s="733">
        <v>1948</v>
      </c>
    </row>
    <row r="215" spans="1:5" ht="15" customHeight="1">
      <c r="A215" s="731" t="s">
        <v>29625</v>
      </c>
      <c r="B215" s="731" t="s">
        <v>28983</v>
      </c>
      <c r="C215" s="732">
        <v>45688</v>
      </c>
      <c r="D215" s="746"/>
      <c r="E215" s="733">
        <v>1980</v>
      </c>
    </row>
    <row r="216" spans="1:5" ht="15" customHeight="1">
      <c r="A216" s="731" t="s">
        <v>29626</v>
      </c>
      <c r="B216" s="731" t="s">
        <v>28991</v>
      </c>
      <c r="C216" s="732">
        <v>45688</v>
      </c>
      <c r="D216" s="746"/>
      <c r="E216" s="733">
        <v>1980</v>
      </c>
    </row>
    <row r="217" spans="1:5" ht="15" customHeight="1">
      <c r="A217" s="733"/>
      <c r="B217" s="733"/>
    </row>
  </sheetData>
  <mergeCells count="20">
    <mergeCell ref="H2:Q2"/>
    <mergeCell ref="H9:H10"/>
    <mergeCell ref="I9:I10"/>
    <mergeCell ref="L9:M9"/>
    <mergeCell ref="N9:O9"/>
    <mergeCell ref="P9:P10"/>
    <mergeCell ref="Q9:Q10"/>
    <mergeCell ref="J9:J10"/>
    <mergeCell ref="K9:K10"/>
    <mergeCell ref="H202:Q202"/>
    <mergeCell ref="P191:Q191"/>
    <mergeCell ref="H192:I192"/>
    <mergeCell ref="J192:K192"/>
    <mergeCell ref="M192:N192"/>
    <mergeCell ref="P192:Q192"/>
    <mergeCell ref="H191:I191"/>
    <mergeCell ref="J191:K191"/>
    <mergeCell ref="M191:N191"/>
    <mergeCell ref="O198:P198"/>
    <mergeCell ref="L200:P200"/>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00B0F0"/>
  </sheetPr>
  <dimension ref="A1:U1745"/>
  <sheetViews>
    <sheetView topLeftCell="A1723" workbookViewId="0">
      <selection activeCell="E1747" sqref="E1747"/>
    </sheetView>
  </sheetViews>
  <sheetFormatPr defaultRowHeight="16.5"/>
  <cols>
    <col min="1" max="1" width="25" customWidth="1"/>
    <col min="2" max="2" width="21.5" style="226" customWidth="1"/>
    <col min="3" max="3" width="5.875" style="227" customWidth="1"/>
    <col min="4" max="4" width="5.125" customWidth="1"/>
    <col min="5" max="5" width="28" customWidth="1"/>
    <col min="6" max="6" width="8.25" customWidth="1"/>
    <col min="7" max="7" width="11.125" customWidth="1"/>
    <col min="8" max="8" width="15.125" customWidth="1"/>
    <col min="9" max="10" width="10.125" customWidth="1"/>
    <col min="11" max="11" width="1.125" customWidth="1"/>
    <col min="12" max="12" width="4.75" customWidth="1"/>
    <col min="13" max="13" width="11" customWidth="1"/>
    <col min="14" max="14" width="15" customWidth="1"/>
    <col min="15" max="15" width="5.375" customWidth="1"/>
    <col min="16" max="16" width="10.875" customWidth="1"/>
    <col min="17" max="17" width="10.625" customWidth="1"/>
    <col min="18" max="18" width="4.875" customWidth="1"/>
    <col min="19" max="19" width="8.875" customWidth="1"/>
    <col min="20" max="20" width="5.875" customWidth="1"/>
    <col min="21" max="21" width="9" customWidth="1"/>
  </cols>
  <sheetData>
    <row r="1" spans="1:21" ht="40.5">
      <c r="A1" t="s">
        <v>34567</v>
      </c>
      <c r="B1" s="226" t="s">
        <v>34568</v>
      </c>
      <c r="C1" s="227" t="s">
        <v>34569</v>
      </c>
      <c r="D1" s="185" t="s">
        <v>34570</v>
      </c>
      <c r="E1" s="185" t="s">
        <v>34571</v>
      </c>
      <c r="F1" s="185" t="s">
        <v>34572</v>
      </c>
      <c r="G1" s="185" t="s">
        <v>34573</v>
      </c>
      <c r="H1" s="228" t="s">
        <v>34574</v>
      </c>
      <c r="I1" s="187" t="s">
        <v>34575</v>
      </c>
      <c r="J1" s="188" t="s">
        <v>34576</v>
      </c>
      <c r="L1" s="189" t="s">
        <v>34577</v>
      </c>
      <c r="M1" s="189" t="s">
        <v>34578</v>
      </c>
      <c r="N1" s="3" t="s">
        <v>34579</v>
      </c>
      <c r="O1" s="190" t="s">
        <v>34580</v>
      </c>
      <c r="P1" s="6" t="s">
        <v>34581</v>
      </c>
      <c r="Q1" s="11" t="s">
        <v>34582</v>
      </c>
      <c r="R1" s="191" t="s">
        <v>32408</v>
      </c>
      <c r="S1" s="76" t="s">
        <v>34583</v>
      </c>
      <c r="T1" s="191" t="s">
        <v>34584</v>
      </c>
      <c r="U1" s="15" t="s">
        <v>32404</v>
      </c>
    </row>
    <row r="2" spans="1:21">
      <c r="A2" t="s">
        <v>6345</v>
      </c>
      <c r="D2" s="192">
        <v>4</v>
      </c>
      <c r="E2" s="193" t="s">
        <v>402</v>
      </c>
      <c r="F2" s="194" t="s">
        <v>55</v>
      </c>
      <c r="G2" s="195" t="s">
        <v>6346</v>
      </c>
      <c r="H2" s="196" t="s">
        <v>206</v>
      </c>
      <c r="I2" s="229">
        <v>1916</v>
      </c>
      <c r="J2" s="193" t="s">
        <v>6347</v>
      </c>
      <c r="L2" s="200">
        <v>15</v>
      </c>
      <c r="M2" s="2" t="s">
        <v>402</v>
      </c>
      <c r="N2" s="3" t="s">
        <v>698</v>
      </c>
      <c r="O2" s="4">
        <v>1916</v>
      </c>
      <c r="P2" s="6" t="s">
        <v>205</v>
      </c>
      <c r="Q2" s="11" t="s">
        <v>406</v>
      </c>
      <c r="R2" s="12" t="s">
        <v>52</v>
      </c>
      <c r="S2" s="8" t="s">
        <v>407</v>
      </c>
      <c r="T2" s="13" t="s">
        <v>55</v>
      </c>
      <c r="U2" s="15"/>
    </row>
    <row r="3" spans="1:21">
      <c r="A3" t="s">
        <v>6345</v>
      </c>
      <c r="D3" s="192">
        <v>5</v>
      </c>
      <c r="E3" s="193" t="s">
        <v>48</v>
      </c>
      <c r="F3" s="194" t="s">
        <v>55</v>
      </c>
      <c r="G3" s="195" t="s">
        <v>6346</v>
      </c>
      <c r="H3" s="196" t="s">
        <v>225</v>
      </c>
      <c r="I3" s="229">
        <v>1953</v>
      </c>
      <c r="J3" s="193" t="s">
        <v>6348</v>
      </c>
      <c r="L3" s="200">
        <v>18</v>
      </c>
      <c r="M3" s="2" t="s">
        <v>48</v>
      </c>
      <c r="N3" s="3" t="s">
        <v>677</v>
      </c>
      <c r="O3" s="4">
        <v>1953</v>
      </c>
      <c r="P3" s="6" t="s">
        <v>168</v>
      </c>
      <c r="Q3" s="11" t="s">
        <v>312</v>
      </c>
      <c r="R3" s="12" t="s">
        <v>52</v>
      </c>
      <c r="S3" s="2" t="s">
        <v>186</v>
      </c>
      <c r="T3" s="13" t="s">
        <v>55</v>
      </c>
      <c r="U3" s="15"/>
    </row>
    <row r="4" spans="1:21">
      <c r="A4" t="s">
        <v>6349</v>
      </c>
      <c r="D4" s="192">
        <v>1</v>
      </c>
      <c r="E4" s="193" t="s">
        <v>275</v>
      </c>
      <c r="F4" s="194" t="s">
        <v>55</v>
      </c>
      <c r="G4" s="195" t="s">
        <v>6346</v>
      </c>
      <c r="H4" s="196" t="s">
        <v>206</v>
      </c>
      <c r="I4" s="229">
        <v>1916</v>
      </c>
      <c r="J4" s="193" t="s">
        <v>6350</v>
      </c>
      <c r="K4" s="199"/>
      <c r="L4" s="200">
        <v>4</v>
      </c>
      <c r="M4" s="2" t="s">
        <v>275</v>
      </c>
      <c r="N4" s="3" t="s">
        <v>6351</v>
      </c>
      <c r="O4" s="4">
        <v>1916</v>
      </c>
      <c r="P4" s="6" t="s">
        <v>687</v>
      </c>
      <c r="Q4" s="11" t="s">
        <v>406</v>
      </c>
      <c r="R4" s="12" t="s">
        <v>52</v>
      </c>
      <c r="S4" s="2" t="s">
        <v>407</v>
      </c>
      <c r="T4" s="13" t="s">
        <v>55</v>
      </c>
      <c r="U4" s="15"/>
    </row>
    <row r="5" spans="1:21">
      <c r="A5" t="s">
        <v>6349</v>
      </c>
      <c r="D5" s="192">
        <v>2</v>
      </c>
      <c r="E5" s="193" t="s">
        <v>767</v>
      </c>
      <c r="F5" s="194" t="s">
        <v>55</v>
      </c>
      <c r="G5" s="195" t="s">
        <v>2247</v>
      </c>
      <c r="H5" s="196" t="s">
        <v>225</v>
      </c>
      <c r="I5" s="229">
        <v>1948</v>
      </c>
      <c r="J5" s="193" t="s">
        <v>6352</v>
      </c>
      <c r="L5" s="200">
        <v>8</v>
      </c>
      <c r="M5" s="2" t="s">
        <v>767</v>
      </c>
      <c r="N5" s="3" t="s">
        <v>768</v>
      </c>
      <c r="O5" s="4">
        <v>1948</v>
      </c>
      <c r="P5" s="6"/>
      <c r="Q5" s="11" t="s">
        <v>73</v>
      </c>
      <c r="R5" s="12" t="s">
        <v>52</v>
      </c>
      <c r="S5" s="2" t="s">
        <v>770</v>
      </c>
      <c r="T5" s="13" t="s">
        <v>55</v>
      </c>
      <c r="U5" s="15"/>
    </row>
    <row r="6" spans="1:21">
      <c r="A6" t="s">
        <v>6349</v>
      </c>
      <c r="D6" s="192">
        <v>3</v>
      </c>
      <c r="E6" s="193" t="s">
        <v>59</v>
      </c>
      <c r="F6" s="194" t="s">
        <v>55</v>
      </c>
      <c r="G6" s="195" t="s">
        <v>6346</v>
      </c>
      <c r="H6" s="196" t="s">
        <v>206</v>
      </c>
      <c r="I6" s="229">
        <v>1917</v>
      </c>
      <c r="J6" s="193" t="s">
        <v>6353</v>
      </c>
      <c r="L6" s="200">
        <v>11</v>
      </c>
      <c r="M6" s="2" t="s">
        <v>59</v>
      </c>
      <c r="N6" s="3" t="s">
        <v>716</v>
      </c>
      <c r="O6" s="4">
        <v>1917</v>
      </c>
      <c r="P6" s="6"/>
      <c r="Q6" s="11" t="s">
        <v>95</v>
      </c>
      <c r="R6" s="12" t="s">
        <v>52</v>
      </c>
      <c r="S6" s="8" t="s">
        <v>83</v>
      </c>
      <c r="T6" s="13" t="s">
        <v>55</v>
      </c>
      <c r="U6" s="15"/>
    </row>
    <row r="7" spans="1:21">
      <c r="A7" t="s">
        <v>6349</v>
      </c>
      <c r="D7" s="192">
        <v>4</v>
      </c>
      <c r="E7" s="193" t="s">
        <v>275</v>
      </c>
      <c r="F7" s="194" t="s">
        <v>55</v>
      </c>
      <c r="G7" s="195" t="s">
        <v>6346</v>
      </c>
      <c r="H7" s="196" t="s">
        <v>225</v>
      </c>
      <c r="I7" s="229">
        <v>1980</v>
      </c>
      <c r="J7" s="193" t="s">
        <v>6354</v>
      </c>
      <c r="L7" s="200">
        <v>14</v>
      </c>
      <c r="M7" s="2" t="s">
        <v>275</v>
      </c>
      <c r="N7" s="3" t="s">
        <v>733</v>
      </c>
      <c r="O7" s="4">
        <v>1980</v>
      </c>
      <c r="P7" s="6"/>
      <c r="Q7" s="11" t="s">
        <v>181</v>
      </c>
      <c r="R7" s="12" t="s">
        <v>52</v>
      </c>
      <c r="S7" s="2" t="s">
        <v>186</v>
      </c>
      <c r="T7" s="13" t="s">
        <v>55</v>
      </c>
      <c r="U7" s="15"/>
    </row>
    <row r="8" spans="1:21">
      <c r="A8" t="s">
        <v>6349</v>
      </c>
      <c r="D8" s="192">
        <v>5</v>
      </c>
      <c r="E8" s="193" t="s">
        <v>48</v>
      </c>
      <c r="F8" s="194" t="s">
        <v>55</v>
      </c>
      <c r="G8" s="195" t="s">
        <v>6346</v>
      </c>
      <c r="H8" s="196" t="s">
        <v>225</v>
      </c>
      <c r="I8" s="229">
        <v>1953</v>
      </c>
      <c r="J8" s="193" t="s">
        <v>6355</v>
      </c>
      <c r="L8" s="200">
        <v>17</v>
      </c>
      <c r="M8" s="2" t="s">
        <v>48</v>
      </c>
      <c r="N8" s="3" t="s">
        <v>749</v>
      </c>
      <c r="O8" s="4">
        <v>1953</v>
      </c>
      <c r="P8" s="6" t="s">
        <v>168</v>
      </c>
      <c r="Q8" s="11" t="s">
        <v>312</v>
      </c>
      <c r="R8" s="12" t="s">
        <v>52</v>
      </c>
      <c r="S8" s="8" t="s">
        <v>186</v>
      </c>
      <c r="T8" s="13" t="s">
        <v>55</v>
      </c>
      <c r="U8" s="15"/>
    </row>
    <row r="9" spans="1:21">
      <c r="A9" t="s">
        <v>6349</v>
      </c>
      <c r="D9" s="210"/>
      <c r="E9" s="180" t="s">
        <v>48</v>
      </c>
      <c r="F9" s="181" t="s">
        <v>55</v>
      </c>
      <c r="G9" s="175" t="s">
        <v>6346</v>
      </c>
      <c r="H9" s="182" t="s">
        <v>225</v>
      </c>
      <c r="I9" s="183">
        <v>1953</v>
      </c>
      <c r="J9" s="180" t="s">
        <v>6356</v>
      </c>
      <c r="L9" s="200">
        <v>18</v>
      </c>
      <c r="M9" s="2" t="s">
        <v>48</v>
      </c>
      <c r="N9" s="3" t="s">
        <v>723</v>
      </c>
      <c r="O9" s="4">
        <v>1953</v>
      </c>
      <c r="P9" s="6" t="s">
        <v>168</v>
      </c>
      <c r="Q9" s="11" t="s">
        <v>312</v>
      </c>
      <c r="R9" s="12" t="s">
        <v>52</v>
      </c>
      <c r="S9" s="2" t="s">
        <v>186</v>
      </c>
      <c r="T9" s="13" t="s">
        <v>55</v>
      </c>
      <c r="U9" s="15"/>
    </row>
    <row r="10" spans="1:21">
      <c r="A10" t="s">
        <v>6357</v>
      </c>
      <c r="D10" s="192">
        <v>1</v>
      </c>
      <c r="E10" s="193" t="s">
        <v>103</v>
      </c>
      <c r="F10" s="194" t="s">
        <v>55</v>
      </c>
      <c r="G10" s="195" t="s">
        <v>6358</v>
      </c>
      <c r="H10" s="196" t="s">
        <v>225</v>
      </c>
      <c r="I10" s="229">
        <v>1568</v>
      </c>
      <c r="J10" s="193" t="s">
        <v>6359</v>
      </c>
      <c r="K10" s="199"/>
      <c r="L10" s="200">
        <v>4</v>
      </c>
      <c r="M10" s="2" t="s">
        <v>103</v>
      </c>
      <c r="N10" s="3" t="s">
        <v>760</v>
      </c>
      <c r="O10" s="4">
        <v>1568</v>
      </c>
      <c r="P10" s="6" t="s">
        <v>254</v>
      </c>
      <c r="Q10" s="11" t="s">
        <v>95</v>
      </c>
      <c r="R10" s="12" t="s">
        <v>52</v>
      </c>
      <c r="S10" s="8" t="s">
        <v>240</v>
      </c>
      <c r="T10" s="13" t="s">
        <v>55</v>
      </c>
      <c r="U10" s="15"/>
    </row>
    <row r="11" spans="1:21">
      <c r="A11" t="s">
        <v>6357</v>
      </c>
      <c r="D11" s="192">
        <v>2</v>
      </c>
      <c r="E11" s="193" t="s">
        <v>103</v>
      </c>
      <c r="F11" s="194" t="s">
        <v>55</v>
      </c>
      <c r="G11" s="195" t="s">
        <v>6346</v>
      </c>
      <c r="H11" s="196" t="s">
        <v>206</v>
      </c>
      <c r="I11" s="229">
        <v>1960</v>
      </c>
      <c r="J11" s="193" t="s">
        <v>6360</v>
      </c>
      <c r="L11" s="200">
        <v>8</v>
      </c>
      <c r="M11" s="2" t="s">
        <v>103</v>
      </c>
      <c r="N11" s="3" t="s">
        <v>763</v>
      </c>
      <c r="O11" s="4">
        <v>1960</v>
      </c>
      <c r="P11" s="6"/>
      <c r="Q11" s="11" t="s">
        <v>95</v>
      </c>
      <c r="R11" s="12" t="s">
        <v>52</v>
      </c>
      <c r="S11" s="8" t="s">
        <v>83</v>
      </c>
      <c r="T11" s="13" t="s">
        <v>55</v>
      </c>
      <c r="U11" s="15"/>
    </row>
    <row r="12" spans="1:21">
      <c r="A12" t="s">
        <v>6361</v>
      </c>
      <c r="C12" s="227">
        <v>2</v>
      </c>
      <c r="D12" s="192">
        <v>1</v>
      </c>
      <c r="E12" s="193" t="s">
        <v>103</v>
      </c>
      <c r="F12" s="194" t="s">
        <v>55</v>
      </c>
      <c r="G12" s="195" t="s">
        <v>6358</v>
      </c>
      <c r="H12" s="196" t="s">
        <v>6362</v>
      </c>
      <c r="I12" s="197">
        <v>1568</v>
      </c>
      <c r="J12" s="193">
        <v>3231</v>
      </c>
      <c r="K12" s="199">
        <v>1</v>
      </c>
      <c r="L12" s="200">
        <v>4</v>
      </c>
      <c r="M12" s="2" t="s">
        <v>103</v>
      </c>
      <c r="N12" s="3" t="s">
        <v>760</v>
      </c>
      <c r="O12" s="4">
        <v>1568</v>
      </c>
      <c r="P12" s="6" t="s">
        <v>254</v>
      </c>
      <c r="Q12" s="11" t="s">
        <v>95</v>
      </c>
      <c r="R12" s="12" t="s">
        <v>52</v>
      </c>
      <c r="S12" s="8" t="s">
        <v>240</v>
      </c>
      <c r="T12" s="13" t="s">
        <v>55</v>
      </c>
      <c r="U12" s="15"/>
    </row>
    <row r="13" spans="1:21">
      <c r="A13" t="s">
        <v>6361</v>
      </c>
      <c r="C13" s="227">
        <v>2</v>
      </c>
      <c r="D13" s="210"/>
      <c r="E13" s="180" t="s">
        <v>103</v>
      </c>
      <c r="F13" s="181" t="s">
        <v>55</v>
      </c>
      <c r="G13" s="175" t="s">
        <v>6346</v>
      </c>
      <c r="H13" s="182" t="s">
        <v>6362</v>
      </c>
      <c r="I13" s="211">
        <v>1960</v>
      </c>
      <c r="J13" s="180">
        <v>4627</v>
      </c>
      <c r="K13">
        <v>1</v>
      </c>
      <c r="L13" s="200">
        <v>5</v>
      </c>
      <c r="M13" s="2" t="s">
        <v>103</v>
      </c>
      <c r="N13" s="3" t="s">
        <v>763</v>
      </c>
      <c r="O13" s="4">
        <v>1960</v>
      </c>
      <c r="P13" s="6"/>
      <c r="Q13" s="11" t="s">
        <v>95</v>
      </c>
      <c r="R13" s="12" t="s">
        <v>52</v>
      </c>
      <c r="S13" s="8" t="s">
        <v>83</v>
      </c>
      <c r="T13" s="13" t="s">
        <v>55</v>
      </c>
      <c r="U13" s="15"/>
    </row>
    <row r="14" spans="1:21">
      <c r="A14" t="s">
        <v>6361</v>
      </c>
      <c r="C14" s="227">
        <v>2</v>
      </c>
      <c r="D14" s="210"/>
      <c r="E14" s="180" t="s">
        <v>48</v>
      </c>
      <c r="F14" s="181" t="s">
        <v>55</v>
      </c>
      <c r="G14" s="175" t="s">
        <v>6346</v>
      </c>
      <c r="H14" s="182" t="s">
        <v>6362</v>
      </c>
      <c r="I14" s="211">
        <v>1953</v>
      </c>
      <c r="J14" s="180">
        <v>4575</v>
      </c>
      <c r="K14">
        <v>1</v>
      </c>
      <c r="L14" s="200">
        <v>6</v>
      </c>
      <c r="M14" s="2" t="s">
        <v>48</v>
      </c>
      <c r="N14" s="3" t="s">
        <v>749</v>
      </c>
      <c r="O14" s="4">
        <v>1953</v>
      </c>
      <c r="P14" s="6" t="s">
        <v>168</v>
      </c>
      <c r="Q14" s="11" t="s">
        <v>312</v>
      </c>
      <c r="R14" s="12" t="s">
        <v>52</v>
      </c>
      <c r="S14" s="8" t="s">
        <v>186</v>
      </c>
      <c r="T14" s="13" t="s">
        <v>55</v>
      </c>
      <c r="U14" s="15"/>
    </row>
    <row r="15" spans="1:21">
      <c r="A15" t="s">
        <v>6361</v>
      </c>
      <c r="C15" s="227">
        <v>3</v>
      </c>
      <c r="D15" s="210">
        <v>2</v>
      </c>
      <c r="E15" s="180" t="s">
        <v>103</v>
      </c>
      <c r="F15" s="181" t="s">
        <v>55</v>
      </c>
      <c r="G15" s="175" t="s">
        <v>6358</v>
      </c>
      <c r="H15" s="182" t="s">
        <v>6362</v>
      </c>
      <c r="I15" s="211">
        <v>1568</v>
      </c>
      <c r="J15" s="180">
        <v>3231</v>
      </c>
      <c r="K15">
        <v>2</v>
      </c>
      <c r="L15" s="200">
        <v>10</v>
      </c>
      <c r="M15" s="2" t="s">
        <v>103</v>
      </c>
      <c r="N15" s="3" t="s">
        <v>760</v>
      </c>
      <c r="O15" s="4">
        <v>1568</v>
      </c>
      <c r="P15" s="6" t="s">
        <v>254</v>
      </c>
      <c r="Q15" s="11" t="s">
        <v>95</v>
      </c>
      <c r="R15" s="12" t="s">
        <v>52</v>
      </c>
      <c r="S15" s="8" t="s">
        <v>240</v>
      </c>
      <c r="T15" s="13" t="s">
        <v>55</v>
      </c>
      <c r="U15" s="15"/>
    </row>
    <row r="16" spans="1:21">
      <c r="A16" t="s">
        <v>6361</v>
      </c>
      <c r="C16" s="227">
        <v>3</v>
      </c>
      <c r="D16" s="210"/>
      <c r="E16" s="180" t="s">
        <v>103</v>
      </c>
      <c r="F16" s="181" t="s">
        <v>55</v>
      </c>
      <c r="G16" s="175" t="s">
        <v>6346</v>
      </c>
      <c r="H16" s="182" t="s">
        <v>6362</v>
      </c>
      <c r="I16" s="211">
        <v>1960</v>
      </c>
      <c r="J16" s="180">
        <v>4627</v>
      </c>
      <c r="K16">
        <v>2</v>
      </c>
      <c r="L16" s="200">
        <v>11</v>
      </c>
      <c r="M16" s="2" t="s">
        <v>103</v>
      </c>
      <c r="N16" s="3" t="s">
        <v>763</v>
      </c>
      <c r="O16" s="4">
        <v>1960</v>
      </c>
      <c r="P16" s="6"/>
      <c r="Q16" s="11" t="s">
        <v>95</v>
      </c>
      <c r="R16" s="12" t="s">
        <v>52</v>
      </c>
      <c r="S16" s="8" t="s">
        <v>83</v>
      </c>
      <c r="T16" s="13" t="s">
        <v>55</v>
      </c>
      <c r="U16" s="15"/>
    </row>
    <row r="17" spans="1:21">
      <c r="A17" t="s">
        <v>6361</v>
      </c>
      <c r="C17" s="227">
        <v>3</v>
      </c>
      <c r="D17" s="210"/>
      <c r="E17" s="180" t="s">
        <v>48</v>
      </c>
      <c r="F17" s="181" t="s">
        <v>55</v>
      </c>
      <c r="G17" s="175" t="s">
        <v>6346</v>
      </c>
      <c r="H17" s="182" t="s">
        <v>6362</v>
      </c>
      <c r="I17" s="211">
        <v>1953</v>
      </c>
      <c r="J17" s="180">
        <v>4575</v>
      </c>
      <c r="K17">
        <v>2</v>
      </c>
      <c r="L17" s="200">
        <v>12</v>
      </c>
      <c r="M17" s="2" t="s">
        <v>48</v>
      </c>
      <c r="N17" s="3" t="s">
        <v>749</v>
      </c>
      <c r="O17" s="4">
        <v>1953</v>
      </c>
      <c r="P17" s="6" t="s">
        <v>168</v>
      </c>
      <c r="Q17" s="11" t="s">
        <v>312</v>
      </c>
      <c r="R17" s="12" t="s">
        <v>52</v>
      </c>
      <c r="S17" s="8" t="s">
        <v>186</v>
      </c>
      <c r="T17" s="13" t="s">
        <v>55</v>
      </c>
      <c r="U17" s="15"/>
    </row>
    <row r="18" spans="1:21">
      <c r="A18" t="s">
        <v>6363</v>
      </c>
      <c r="D18" s="192">
        <v>1</v>
      </c>
      <c r="E18" s="193" t="s">
        <v>301</v>
      </c>
      <c r="F18" s="194" t="s">
        <v>164</v>
      </c>
      <c r="G18" s="195" t="s">
        <v>121</v>
      </c>
      <c r="H18" s="196" t="s">
        <v>206</v>
      </c>
      <c r="I18" s="197">
        <v>2300</v>
      </c>
      <c r="J18" s="193">
        <v>7195</v>
      </c>
      <c r="K18" s="199">
        <v>1</v>
      </c>
      <c r="L18" s="200">
        <v>4</v>
      </c>
      <c r="M18" s="2" t="s">
        <v>301</v>
      </c>
      <c r="N18" s="3" t="s">
        <v>726</v>
      </c>
      <c r="O18" s="4">
        <v>2300</v>
      </c>
      <c r="P18" s="6"/>
      <c r="Q18" s="11" t="s">
        <v>120</v>
      </c>
      <c r="R18" s="12" t="s">
        <v>52</v>
      </c>
      <c r="S18" s="8" t="s">
        <v>121</v>
      </c>
      <c r="T18" s="13" t="s">
        <v>164</v>
      </c>
      <c r="U18" s="15"/>
    </row>
    <row r="19" spans="1:21">
      <c r="A19" t="s">
        <v>6363</v>
      </c>
      <c r="D19" s="210">
        <v>2</v>
      </c>
      <c r="E19" s="180" t="s">
        <v>145</v>
      </c>
      <c r="F19" s="181" t="s">
        <v>55</v>
      </c>
      <c r="G19" s="175" t="s">
        <v>6346</v>
      </c>
      <c r="H19" s="182" t="s">
        <v>225</v>
      </c>
      <c r="I19" s="211">
        <v>1958</v>
      </c>
      <c r="J19" s="180">
        <v>2147</v>
      </c>
      <c r="K19">
        <v>2</v>
      </c>
      <c r="L19" s="200">
        <v>7</v>
      </c>
      <c r="M19" s="2" t="s">
        <v>145</v>
      </c>
      <c r="N19" s="3" t="s">
        <v>752</v>
      </c>
      <c r="O19" s="4">
        <v>1958</v>
      </c>
      <c r="P19" s="6" t="s">
        <v>205</v>
      </c>
      <c r="Q19" s="11" t="s">
        <v>177</v>
      </c>
      <c r="R19" s="12" t="s">
        <v>52</v>
      </c>
      <c r="S19" s="8" t="s">
        <v>74</v>
      </c>
      <c r="T19" s="13" t="s">
        <v>55</v>
      </c>
      <c r="U19" s="15"/>
    </row>
    <row r="20" spans="1:21">
      <c r="A20" t="s">
        <v>6363</v>
      </c>
      <c r="D20" s="210"/>
      <c r="E20" s="180" t="s">
        <v>145</v>
      </c>
      <c r="F20" s="181" t="s">
        <v>55</v>
      </c>
      <c r="G20" s="175" t="s">
        <v>6346</v>
      </c>
      <c r="H20" s="182" t="s">
        <v>225</v>
      </c>
      <c r="I20" s="211">
        <v>1958</v>
      </c>
      <c r="J20" s="180">
        <v>2154</v>
      </c>
      <c r="K20">
        <v>2</v>
      </c>
      <c r="L20" s="200">
        <v>8</v>
      </c>
      <c r="M20" s="2" t="s">
        <v>145</v>
      </c>
      <c r="N20" s="3" t="s">
        <v>757</v>
      </c>
      <c r="O20" s="4">
        <v>1958</v>
      </c>
      <c r="P20" s="6" t="s">
        <v>205</v>
      </c>
      <c r="Q20" s="11" t="s">
        <v>177</v>
      </c>
      <c r="R20" s="12" t="s">
        <v>52</v>
      </c>
      <c r="S20" s="8" t="s">
        <v>74</v>
      </c>
      <c r="T20" s="13" t="s">
        <v>55</v>
      </c>
      <c r="U20" s="15"/>
    </row>
    <row r="21" spans="1:21">
      <c r="A21" t="s">
        <v>6363</v>
      </c>
      <c r="D21" s="210">
        <v>3</v>
      </c>
      <c r="E21" s="180" t="s">
        <v>103</v>
      </c>
      <c r="F21" s="181" t="s">
        <v>55</v>
      </c>
      <c r="G21" s="175" t="s">
        <v>6358</v>
      </c>
      <c r="H21" s="182" t="s">
        <v>225</v>
      </c>
      <c r="I21" s="211">
        <v>1568</v>
      </c>
      <c r="J21" s="180">
        <v>1900</v>
      </c>
      <c r="K21">
        <v>3</v>
      </c>
      <c r="L21" s="200">
        <v>11</v>
      </c>
      <c r="M21" s="2" t="s">
        <v>103</v>
      </c>
      <c r="N21" s="3" t="s">
        <v>787</v>
      </c>
      <c r="O21" s="4">
        <v>1568</v>
      </c>
      <c r="P21" s="6" t="s">
        <v>254</v>
      </c>
      <c r="Q21" s="11" t="s">
        <v>95</v>
      </c>
      <c r="R21" s="12" t="s">
        <v>52</v>
      </c>
      <c r="S21" s="8" t="s">
        <v>240</v>
      </c>
      <c r="T21" s="13" t="s">
        <v>55</v>
      </c>
      <c r="U21" s="15"/>
    </row>
    <row r="22" spans="1:21">
      <c r="A22" t="s">
        <v>6364</v>
      </c>
      <c r="D22" s="192">
        <v>1</v>
      </c>
      <c r="E22" s="193" t="s">
        <v>103</v>
      </c>
      <c r="F22" s="194" t="s">
        <v>55</v>
      </c>
      <c r="G22" s="195" t="s">
        <v>121</v>
      </c>
      <c r="H22" s="196" t="s">
        <v>225</v>
      </c>
      <c r="I22" s="197">
        <v>1512</v>
      </c>
      <c r="J22" s="193">
        <v>9800</v>
      </c>
      <c r="K22" s="199">
        <v>1</v>
      </c>
      <c r="L22" s="200">
        <v>4</v>
      </c>
      <c r="M22" s="2" t="s">
        <v>103</v>
      </c>
      <c r="N22" s="3" t="s">
        <v>772</v>
      </c>
      <c r="O22" s="4">
        <v>1512</v>
      </c>
      <c r="P22" s="6" t="s">
        <v>254</v>
      </c>
      <c r="Q22" s="11" t="s">
        <v>775</v>
      </c>
      <c r="R22" s="12" t="s">
        <v>52</v>
      </c>
      <c r="S22" s="8" t="s">
        <v>121</v>
      </c>
      <c r="T22" s="13" t="s">
        <v>55</v>
      </c>
      <c r="U22" s="15"/>
    </row>
    <row r="23" spans="1:21">
      <c r="A23" t="s">
        <v>6364</v>
      </c>
      <c r="D23" s="210">
        <v>2</v>
      </c>
      <c r="E23" s="180" t="s">
        <v>103</v>
      </c>
      <c r="F23" s="181" t="s">
        <v>55</v>
      </c>
      <c r="G23" s="175" t="s">
        <v>121</v>
      </c>
      <c r="H23" s="182" t="s">
        <v>206</v>
      </c>
      <c r="I23" s="211">
        <v>1500</v>
      </c>
      <c r="J23" s="180">
        <v>3412</v>
      </c>
      <c r="K23">
        <v>2</v>
      </c>
      <c r="L23" s="200">
        <v>8</v>
      </c>
      <c r="M23" s="2" t="s">
        <v>103</v>
      </c>
      <c r="N23" s="3" t="s">
        <v>782</v>
      </c>
      <c r="O23" s="4">
        <v>1500</v>
      </c>
      <c r="P23" s="6" t="s">
        <v>254</v>
      </c>
      <c r="Q23" s="11" t="s">
        <v>234</v>
      </c>
      <c r="R23" s="12" t="s">
        <v>52</v>
      </c>
      <c r="S23" s="8" t="s">
        <v>121</v>
      </c>
      <c r="T23" s="13" t="s">
        <v>55</v>
      </c>
      <c r="U23" s="15"/>
    </row>
    <row r="24" spans="1:21">
      <c r="A24" t="s">
        <v>6364</v>
      </c>
      <c r="D24" s="210">
        <v>3</v>
      </c>
      <c r="E24" s="180" t="s">
        <v>103</v>
      </c>
      <c r="F24" s="181" t="s">
        <v>55</v>
      </c>
      <c r="G24" s="175" t="s">
        <v>121</v>
      </c>
      <c r="H24" s="182" t="s">
        <v>6365</v>
      </c>
      <c r="I24" s="211">
        <v>1452</v>
      </c>
      <c r="J24" s="180">
        <v>3097</v>
      </c>
      <c r="K24">
        <v>3</v>
      </c>
      <c r="L24" s="200">
        <v>12</v>
      </c>
      <c r="M24" s="2" t="s">
        <v>103</v>
      </c>
      <c r="N24" s="3" t="s">
        <v>777</v>
      </c>
      <c r="O24" s="4">
        <v>1452</v>
      </c>
      <c r="P24" s="6" t="s">
        <v>254</v>
      </c>
      <c r="Q24" s="11" t="s">
        <v>477</v>
      </c>
      <c r="R24" s="12" t="s">
        <v>52</v>
      </c>
      <c r="S24" s="8" t="s">
        <v>121</v>
      </c>
      <c r="T24" s="13" t="s">
        <v>55</v>
      </c>
      <c r="U24" s="15"/>
    </row>
    <row r="25" spans="1:21">
      <c r="A25" t="s">
        <v>6366</v>
      </c>
      <c r="D25" s="192">
        <v>1</v>
      </c>
      <c r="E25" s="193" t="s">
        <v>145</v>
      </c>
      <c r="F25" s="194" t="s">
        <v>55</v>
      </c>
      <c r="G25" s="195" t="s">
        <v>6346</v>
      </c>
      <c r="H25" s="196" t="s">
        <v>225</v>
      </c>
      <c r="I25" s="197">
        <v>1940</v>
      </c>
      <c r="J25" s="193">
        <v>8602</v>
      </c>
      <c r="K25" s="199">
        <v>1</v>
      </c>
      <c r="L25" s="200">
        <v>4</v>
      </c>
      <c r="M25" s="2" t="s">
        <v>145</v>
      </c>
      <c r="N25" s="3" t="s">
        <v>805</v>
      </c>
      <c r="O25" s="4">
        <v>1940</v>
      </c>
      <c r="P25" s="6" t="s">
        <v>205</v>
      </c>
      <c r="Q25" s="11" t="s">
        <v>674</v>
      </c>
      <c r="R25" s="12" t="s">
        <v>52</v>
      </c>
      <c r="S25" s="8" t="s">
        <v>74</v>
      </c>
      <c r="T25" s="13" t="s">
        <v>55</v>
      </c>
      <c r="U25" s="15"/>
    </row>
    <row r="26" spans="1:21">
      <c r="A26" t="s">
        <v>6367</v>
      </c>
      <c r="D26" s="192">
        <v>1</v>
      </c>
      <c r="E26" s="193" t="s">
        <v>126</v>
      </c>
      <c r="F26" s="194" t="s">
        <v>64</v>
      </c>
      <c r="G26" s="195" t="s">
        <v>6346</v>
      </c>
      <c r="H26" s="196" t="s">
        <v>225</v>
      </c>
      <c r="I26" s="197">
        <v>1925</v>
      </c>
      <c r="J26" s="193">
        <v>78</v>
      </c>
      <c r="K26" s="199">
        <v>1</v>
      </c>
      <c r="L26" s="200">
        <v>4</v>
      </c>
      <c r="M26" s="2" t="s">
        <v>126</v>
      </c>
      <c r="N26" s="3" t="s">
        <v>821</v>
      </c>
      <c r="O26" s="4">
        <v>1925</v>
      </c>
      <c r="P26" s="6"/>
      <c r="Q26" s="11" t="s">
        <v>604</v>
      </c>
      <c r="R26" s="12" t="s">
        <v>52</v>
      </c>
      <c r="S26" s="8" t="s">
        <v>824</v>
      </c>
      <c r="T26" s="13" t="s">
        <v>64</v>
      </c>
      <c r="U26" s="15"/>
    </row>
    <row r="27" spans="1:21">
      <c r="A27" t="s">
        <v>6367</v>
      </c>
      <c r="D27" s="210">
        <v>2</v>
      </c>
      <c r="E27" s="180" t="s">
        <v>48</v>
      </c>
      <c r="F27" s="181" t="s">
        <v>55</v>
      </c>
      <c r="G27" s="175" t="s">
        <v>6346</v>
      </c>
      <c r="H27" s="182" t="s">
        <v>225</v>
      </c>
      <c r="I27" s="211">
        <v>1980</v>
      </c>
      <c r="J27" s="180">
        <v>4965</v>
      </c>
      <c r="K27">
        <v>2</v>
      </c>
      <c r="L27" s="200">
        <v>7</v>
      </c>
      <c r="M27" s="2" t="s">
        <v>48</v>
      </c>
      <c r="N27" s="3" t="s">
        <v>847</v>
      </c>
      <c r="O27" s="4">
        <v>1980</v>
      </c>
      <c r="P27" s="6" t="s">
        <v>51</v>
      </c>
      <c r="Q27" s="11" t="s">
        <v>181</v>
      </c>
      <c r="R27" s="12" t="s">
        <v>52</v>
      </c>
      <c r="S27" s="8" t="s">
        <v>32487</v>
      </c>
      <c r="T27" s="13" t="s">
        <v>55</v>
      </c>
      <c r="U27" s="15"/>
    </row>
    <row r="28" spans="1:21">
      <c r="A28" t="s">
        <v>6367</v>
      </c>
      <c r="D28" s="210">
        <v>3</v>
      </c>
      <c r="E28" s="180" t="s">
        <v>48</v>
      </c>
      <c r="F28" s="181" t="s">
        <v>55</v>
      </c>
      <c r="G28" s="175" t="s">
        <v>6346</v>
      </c>
      <c r="H28" s="182" t="s">
        <v>225</v>
      </c>
      <c r="I28" s="211">
        <v>1940</v>
      </c>
      <c r="J28" s="180">
        <v>5888</v>
      </c>
      <c r="K28">
        <v>3</v>
      </c>
      <c r="L28" s="200">
        <v>11</v>
      </c>
      <c r="M28" s="2" t="s">
        <v>48</v>
      </c>
      <c r="N28" s="3" t="s">
        <v>852</v>
      </c>
      <c r="O28" s="4">
        <v>1940</v>
      </c>
      <c r="P28" s="6" t="s">
        <v>168</v>
      </c>
      <c r="Q28" s="11" t="s">
        <v>169</v>
      </c>
      <c r="R28" s="12" t="s">
        <v>52</v>
      </c>
      <c r="S28" s="8" t="s">
        <v>53</v>
      </c>
      <c r="T28" s="13" t="s">
        <v>55</v>
      </c>
      <c r="U28" s="15"/>
    </row>
    <row r="29" spans="1:21">
      <c r="A29" t="s">
        <v>6367</v>
      </c>
      <c r="D29" s="210">
        <v>4</v>
      </c>
      <c r="E29" s="180" t="s">
        <v>275</v>
      </c>
      <c r="F29" s="181" t="s">
        <v>55</v>
      </c>
      <c r="G29" s="175" t="s">
        <v>6346</v>
      </c>
      <c r="H29" s="182" t="s">
        <v>225</v>
      </c>
      <c r="I29" s="211">
        <v>1815</v>
      </c>
      <c r="J29" s="180" t="s">
        <v>6368</v>
      </c>
      <c r="K29">
        <v>4</v>
      </c>
      <c r="L29" s="200">
        <v>15</v>
      </c>
      <c r="M29" s="2" t="s">
        <v>275</v>
      </c>
      <c r="N29" s="3" t="s">
        <v>829</v>
      </c>
      <c r="O29" s="4">
        <v>1815</v>
      </c>
      <c r="P29" s="6"/>
      <c r="Q29" s="11" t="s">
        <v>234</v>
      </c>
      <c r="R29" s="12" t="s">
        <v>52</v>
      </c>
      <c r="S29" s="2" t="s">
        <v>235</v>
      </c>
      <c r="T29" s="13" t="s">
        <v>55</v>
      </c>
      <c r="U29" s="15"/>
    </row>
    <row r="30" spans="1:21">
      <c r="A30" t="s">
        <v>6369</v>
      </c>
      <c r="D30" s="192">
        <v>1</v>
      </c>
      <c r="E30" s="193" t="s">
        <v>275</v>
      </c>
      <c r="F30" s="194" t="s">
        <v>55</v>
      </c>
      <c r="G30" s="195" t="s">
        <v>6346</v>
      </c>
      <c r="H30" s="196" t="s">
        <v>225</v>
      </c>
      <c r="I30" s="197">
        <v>1958</v>
      </c>
      <c r="J30" s="193">
        <v>5966</v>
      </c>
      <c r="K30" s="199">
        <v>1</v>
      </c>
      <c r="L30" s="200">
        <v>4</v>
      </c>
      <c r="M30" s="2" t="s">
        <v>275</v>
      </c>
      <c r="N30" s="3" t="s">
        <v>857</v>
      </c>
      <c r="O30" s="4">
        <v>1958</v>
      </c>
      <c r="P30" s="6"/>
      <c r="Q30" s="11" t="s">
        <v>177</v>
      </c>
      <c r="R30" s="12" t="s">
        <v>52</v>
      </c>
      <c r="S30" s="2" t="s">
        <v>74</v>
      </c>
      <c r="T30" s="13" t="s">
        <v>55</v>
      </c>
      <c r="U30" s="15"/>
    </row>
    <row r="31" spans="1:21">
      <c r="A31" t="s">
        <v>6369</v>
      </c>
      <c r="D31" s="210"/>
      <c r="E31" s="180" t="s">
        <v>275</v>
      </c>
      <c r="F31" s="181" t="s">
        <v>55</v>
      </c>
      <c r="G31" s="175" t="s">
        <v>6346</v>
      </c>
      <c r="H31" s="182" t="s">
        <v>225</v>
      </c>
      <c r="I31" s="211">
        <v>1958</v>
      </c>
      <c r="J31" s="180">
        <v>249</v>
      </c>
      <c r="K31">
        <v>1</v>
      </c>
      <c r="L31" s="200">
        <v>5</v>
      </c>
      <c r="M31" s="2" t="s">
        <v>275</v>
      </c>
      <c r="N31" s="3" t="s">
        <v>863</v>
      </c>
      <c r="O31" s="4">
        <v>1958</v>
      </c>
      <c r="P31" s="6"/>
      <c r="Q31" s="11" t="s">
        <v>177</v>
      </c>
      <c r="R31" s="12" t="s">
        <v>52</v>
      </c>
      <c r="S31" s="2" t="s">
        <v>74</v>
      </c>
      <c r="T31" s="13" t="s">
        <v>55</v>
      </c>
      <c r="U31" s="15"/>
    </row>
    <row r="32" spans="1:21">
      <c r="A32" t="s">
        <v>6369</v>
      </c>
      <c r="D32" s="210"/>
      <c r="E32" s="180" t="s">
        <v>275</v>
      </c>
      <c r="F32" s="181" t="s">
        <v>55</v>
      </c>
      <c r="G32" s="175" t="s">
        <v>6346</v>
      </c>
      <c r="H32" s="182" t="s">
        <v>225</v>
      </c>
      <c r="I32" s="211">
        <v>1980</v>
      </c>
      <c r="J32" s="180">
        <v>6181</v>
      </c>
      <c r="K32">
        <v>1</v>
      </c>
      <c r="L32" s="200">
        <v>6</v>
      </c>
      <c r="M32" s="2" t="s">
        <v>275</v>
      </c>
      <c r="N32" s="3" t="s">
        <v>276</v>
      </c>
      <c r="O32" s="4">
        <v>1980</v>
      </c>
      <c r="P32" s="6"/>
      <c r="Q32" s="11" t="s">
        <v>181</v>
      </c>
      <c r="R32" s="12" t="s">
        <v>52</v>
      </c>
      <c r="S32" s="2" t="s">
        <v>186</v>
      </c>
      <c r="T32" s="13" t="s">
        <v>55</v>
      </c>
      <c r="U32" s="15"/>
    </row>
    <row r="33" spans="1:21">
      <c r="A33" t="s">
        <v>6369</v>
      </c>
      <c r="D33" s="210"/>
      <c r="E33" s="180" t="s">
        <v>275</v>
      </c>
      <c r="F33" s="181" t="s">
        <v>55</v>
      </c>
      <c r="G33" s="175" t="s">
        <v>6346</v>
      </c>
      <c r="H33" s="182" t="s">
        <v>225</v>
      </c>
      <c r="I33" s="211">
        <v>1958</v>
      </c>
      <c r="J33" s="180">
        <v>3903</v>
      </c>
      <c r="K33">
        <v>1</v>
      </c>
      <c r="L33" s="200">
        <v>7</v>
      </c>
      <c r="M33" s="2" t="s">
        <v>275</v>
      </c>
      <c r="N33" s="3" t="s">
        <v>978</v>
      </c>
      <c r="O33" s="4">
        <v>1958</v>
      </c>
      <c r="P33" s="6"/>
      <c r="Q33" s="11" t="s">
        <v>177</v>
      </c>
      <c r="R33" s="12" t="s">
        <v>52</v>
      </c>
      <c r="S33" s="8" t="s">
        <v>74</v>
      </c>
      <c r="T33" s="13" t="s">
        <v>55</v>
      </c>
      <c r="U33" s="15"/>
    </row>
    <row r="34" spans="1:21">
      <c r="A34" t="s">
        <v>6369</v>
      </c>
      <c r="D34" s="210">
        <v>2</v>
      </c>
      <c r="E34" s="180" t="s">
        <v>301</v>
      </c>
      <c r="F34" s="181" t="s">
        <v>164</v>
      </c>
      <c r="G34" s="175" t="s">
        <v>121</v>
      </c>
      <c r="H34" s="182" t="s">
        <v>206</v>
      </c>
      <c r="I34" s="211">
        <v>2300</v>
      </c>
      <c r="J34" s="180">
        <v>2267</v>
      </c>
      <c r="K34">
        <v>2</v>
      </c>
      <c r="L34" s="200">
        <v>10</v>
      </c>
      <c r="M34" s="2" t="s">
        <v>301</v>
      </c>
      <c r="N34" s="3" t="s">
        <v>867</v>
      </c>
      <c r="O34" s="4">
        <v>2300</v>
      </c>
      <c r="P34" s="6"/>
      <c r="Q34" s="11" t="s">
        <v>120</v>
      </c>
      <c r="R34" s="12" t="s">
        <v>52</v>
      </c>
      <c r="S34" s="8" t="s">
        <v>34585</v>
      </c>
      <c r="T34" s="13" t="s">
        <v>164</v>
      </c>
      <c r="U34" s="15"/>
    </row>
    <row r="35" spans="1:21">
      <c r="A35" t="s">
        <v>6369</v>
      </c>
      <c r="D35" s="210">
        <v>3</v>
      </c>
      <c r="E35" s="180" t="s">
        <v>103</v>
      </c>
      <c r="F35" s="181" t="s">
        <v>55</v>
      </c>
      <c r="G35" s="175" t="s">
        <v>121</v>
      </c>
      <c r="H35" s="182" t="s">
        <v>206</v>
      </c>
      <c r="I35" s="211">
        <v>1500</v>
      </c>
      <c r="J35" s="180" t="s">
        <v>6370</v>
      </c>
      <c r="K35">
        <v>3</v>
      </c>
      <c r="L35" s="200">
        <v>13</v>
      </c>
      <c r="M35" s="2" t="s">
        <v>103</v>
      </c>
      <c r="N35" s="3" t="s">
        <v>835</v>
      </c>
      <c r="O35" s="4">
        <v>1500</v>
      </c>
      <c r="P35" s="6" t="s">
        <v>254</v>
      </c>
      <c r="Q35" s="11" t="s">
        <v>234</v>
      </c>
      <c r="R35" s="12" t="s">
        <v>52</v>
      </c>
      <c r="S35" s="8" t="s">
        <v>121</v>
      </c>
      <c r="T35" s="13" t="s">
        <v>55</v>
      </c>
      <c r="U35" s="15"/>
    </row>
    <row r="36" spans="1:21">
      <c r="A36" t="s">
        <v>6371</v>
      </c>
      <c r="D36" s="192">
        <v>1</v>
      </c>
      <c r="E36" s="193" t="s">
        <v>103</v>
      </c>
      <c r="F36" s="194" t="s">
        <v>55</v>
      </c>
      <c r="G36" s="195" t="s">
        <v>121</v>
      </c>
      <c r="H36" s="196" t="s">
        <v>206</v>
      </c>
      <c r="I36" s="197">
        <v>1500</v>
      </c>
      <c r="J36" s="193">
        <v>3708</v>
      </c>
      <c r="K36" s="199">
        <v>1</v>
      </c>
      <c r="L36" s="200">
        <v>4</v>
      </c>
      <c r="M36" s="2" t="s">
        <v>103</v>
      </c>
      <c r="N36" s="3" t="s">
        <v>841</v>
      </c>
      <c r="O36" s="4">
        <v>1500</v>
      </c>
      <c r="P36" s="6" t="s">
        <v>254</v>
      </c>
      <c r="Q36" s="11" t="s">
        <v>234</v>
      </c>
      <c r="R36" s="12" t="s">
        <v>52</v>
      </c>
      <c r="S36" s="8" t="s">
        <v>121</v>
      </c>
      <c r="T36" s="13" t="s">
        <v>55</v>
      </c>
      <c r="U36" s="15"/>
    </row>
    <row r="37" spans="1:21">
      <c r="A37" t="s">
        <v>6371</v>
      </c>
      <c r="D37" s="210">
        <v>2</v>
      </c>
      <c r="E37" s="180" t="s">
        <v>48</v>
      </c>
      <c r="F37" s="181" t="s">
        <v>55</v>
      </c>
      <c r="G37" s="175" t="s">
        <v>6346</v>
      </c>
      <c r="H37" s="182" t="s">
        <v>225</v>
      </c>
      <c r="I37" s="211">
        <v>1980</v>
      </c>
      <c r="J37" s="180">
        <v>1952</v>
      </c>
      <c r="K37">
        <v>2</v>
      </c>
      <c r="L37" s="200">
        <v>8</v>
      </c>
      <c r="M37" s="2" t="s">
        <v>48</v>
      </c>
      <c r="N37" s="3" t="s">
        <v>966</v>
      </c>
      <c r="O37" s="4">
        <v>1980</v>
      </c>
      <c r="P37" s="6" t="s">
        <v>168</v>
      </c>
      <c r="Q37" s="11" t="s">
        <v>181</v>
      </c>
      <c r="R37" s="12" t="s">
        <v>52</v>
      </c>
      <c r="S37" s="8" t="s">
        <v>186</v>
      </c>
      <c r="T37" s="13" t="s">
        <v>55</v>
      </c>
      <c r="U37" s="15"/>
    </row>
    <row r="38" spans="1:21">
      <c r="A38" t="s">
        <v>6371</v>
      </c>
      <c r="D38" s="210"/>
      <c r="E38" s="180" t="s">
        <v>48</v>
      </c>
      <c r="F38" s="181" t="s">
        <v>55</v>
      </c>
      <c r="G38" s="175" t="s">
        <v>6346</v>
      </c>
      <c r="H38" s="182" t="s">
        <v>225</v>
      </c>
      <c r="I38" s="211">
        <v>1980</v>
      </c>
      <c r="J38" s="180">
        <v>4229</v>
      </c>
      <c r="K38">
        <v>2</v>
      </c>
      <c r="L38" s="200">
        <v>9</v>
      </c>
      <c r="M38" s="2" t="s">
        <v>48</v>
      </c>
      <c r="N38" s="3" t="s">
        <v>6372</v>
      </c>
      <c r="O38" s="4">
        <v>1980</v>
      </c>
      <c r="P38" s="6" t="s">
        <v>168</v>
      </c>
      <c r="Q38" s="11" t="s">
        <v>169</v>
      </c>
      <c r="R38" s="12" t="s">
        <v>52</v>
      </c>
      <c r="S38" s="8" t="s">
        <v>53</v>
      </c>
      <c r="T38" s="13" t="s">
        <v>55</v>
      </c>
      <c r="U38" s="15"/>
    </row>
    <row r="39" spans="1:21">
      <c r="A39" t="s">
        <v>6371</v>
      </c>
      <c r="D39" s="210"/>
      <c r="E39" s="180" t="s">
        <v>48</v>
      </c>
      <c r="F39" s="181" t="s">
        <v>55</v>
      </c>
      <c r="G39" s="175" t="s">
        <v>6346</v>
      </c>
      <c r="H39" s="182" t="s">
        <v>225</v>
      </c>
      <c r="I39" s="211">
        <v>1980</v>
      </c>
      <c r="J39" s="180">
        <v>4237</v>
      </c>
      <c r="K39">
        <v>2</v>
      </c>
      <c r="L39" s="200">
        <v>10</v>
      </c>
      <c r="M39" s="2" t="s">
        <v>48</v>
      </c>
      <c r="N39" s="3" t="s">
        <v>970</v>
      </c>
      <c r="O39" s="4">
        <v>1980</v>
      </c>
      <c r="P39" s="6" t="s">
        <v>168</v>
      </c>
      <c r="Q39" s="11" t="s">
        <v>312</v>
      </c>
      <c r="R39" s="12" t="s">
        <v>52</v>
      </c>
      <c r="S39" s="8" t="s">
        <v>186</v>
      </c>
      <c r="T39" s="13" t="s">
        <v>55</v>
      </c>
      <c r="U39" s="15"/>
    </row>
    <row r="40" spans="1:21">
      <c r="A40" t="s">
        <v>6371</v>
      </c>
      <c r="D40" s="210">
        <v>3</v>
      </c>
      <c r="E40" s="180" t="s">
        <v>59</v>
      </c>
      <c r="F40" s="181" t="s">
        <v>55</v>
      </c>
      <c r="G40" s="175" t="s">
        <v>6346</v>
      </c>
      <c r="H40" s="182" t="s">
        <v>206</v>
      </c>
      <c r="I40" s="211">
        <v>1960</v>
      </c>
      <c r="J40" s="180" t="s">
        <v>6373</v>
      </c>
      <c r="K40">
        <v>3</v>
      </c>
      <c r="L40" s="200">
        <v>14</v>
      </c>
      <c r="M40" s="2" t="s">
        <v>59</v>
      </c>
      <c r="N40" s="3" t="s">
        <v>6374</v>
      </c>
      <c r="O40" s="4">
        <v>1960</v>
      </c>
      <c r="P40" s="6"/>
      <c r="Q40" s="11" t="s">
        <v>95</v>
      </c>
      <c r="R40" s="12" t="s">
        <v>52</v>
      </c>
      <c r="S40" s="8" t="s">
        <v>83</v>
      </c>
      <c r="T40" s="13" t="s">
        <v>55</v>
      </c>
      <c r="U40" s="15"/>
    </row>
    <row r="41" spans="1:21">
      <c r="A41" t="s">
        <v>6371</v>
      </c>
      <c r="D41" s="210"/>
      <c r="E41" s="180" t="s">
        <v>59</v>
      </c>
      <c r="F41" s="181" t="s">
        <v>55</v>
      </c>
      <c r="G41" s="175" t="s">
        <v>6346</v>
      </c>
      <c r="H41" s="182" t="s">
        <v>206</v>
      </c>
      <c r="I41" s="211">
        <v>1917</v>
      </c>
      <c r="J41" s="180" t="s">
        <v>6375</v>
      </c>
      <c r="K41">
        <v>3</v>
      </c>
      <c r="L41" s="200">
        <v>15</v>
      </c>
      <c r="M41" s="2" t="s">
        <v>59</v>
      </c>
      <c r="N41" s="3" t="s">
        <v>6376</v>
      </c>
      <c r="O41" s="4">
        <v>1917</v>
      </c>
      <c r="P41" s="6"/>
      <c r="Q41" s="11" t="s">
        <v>95</v>
      </c>
      <c r="R41" s="12" t="s">
        <v>52</v>
      </c>
      <c r="S41" s="8" t="s">
        <v>83</v>
      </c>
      <c r="T41" s="13" t="s">
        <v>55</v>
      </c>
      <c r="U41" s="15"/>
    </row>
    <row r="42" spans="1:21">
      <c r="A42" t="s">
        <v>6371</v>
      </c>
      <c r="D42" s="210"/>
      <c r="E42" s="180" t="s">
        <v>59</v>
      </c>
      <c r="F42" s="181" t="s">
        <v>55</v>
      </c>
      <c r="G42" s="175" t="s">
        <v>6346</v>
      </c>
      <c r="H42" s="182" t="s">
        <v>206</v>
      </c>
      <c r="I42" s="211">
        <v>1917</v>
      </c>
      <c r="J42" s="180" t="s">
        <v>6377</v>
      </c>
      <c r="K42">
        <v>3</v>
      </c>
      <c r="L42" s="200">
        <v>16</v>
      </c>
      <c r="M42" s="2" t="s">
        <v>59</v>
      </c>
      <c r="N42" s="3" t="s">
        <v>6378</v>
      </c>
      <c r="O42" s="4">
        <v>1917</v>
      </c>
      <c r="P42" s="6"/>
      <c r="Q42" s="11" t="s">
        <v>95</v>
      </c>
      <c r="R42" s="12" t="s">
        <v>52</v>
      </c>
      <c r="S42" s="8" t="s">
        <v>83</v>
      </c>
      <c r="T42" s="13" t="s">
        <v>55</v>
      </c>
      <c r="U42" s="15"/>
    </row>
    <row r="43" spans="1:21">
      <c r="A43" t="s">
        <v>6379</v>
      </c>
      <c r="D43" s="192">
        <v>1</v>
      </c>
      <c r="E43" s="193" t="s">
        <v>301</v>
      </c>
      <c r="F43" s="194" t="s">
        <v>64</v>
      </c>
      <c r="G43" s="195" t="s">
        <v>6380</v>
      </c>
      <c r="H43" s="196" t="s">
        <v>225</v>
      </c>
      <c r="I43" s="197">
        <v>1925</v>
      </c>
      <c r="J43" s="193">
        <v>90</v>
      </c>
      <c r="K43" s="199">
        <v>1</v>
      </c>
      <c r="L43" s="200">
        <v>4</v>
      </c>
      <c r="M43" s="2" t="s">
        <v>301</v>
      </c>
      <c r="N43" s="3" t="s">
        <v>873</v>
      </c>
      <c r="O43" s="4">
        <v>1925</v>
      </c>
      <c r="P43" s="6"/>
      <c r="Q43" s="11" t="s">
        <v>604</v>
      </c>
      <c r="R43" s="12" t="s">
        <v>52</v>
      </c>
      <c r="S43" s="8" t="s">
        <v>1287</v>
      </c>
      <c r="T43" s="13" t="s">
        <v>64</v>
      </c>
      <c r="U43" s="15"/>
    </row>
    <row r="44" spans="1:21">
      <c r="A44" t="s">
        <v>6379</v>
      </c>
      <c r="D44" s="210">
        <v>2</v>
      </c>
      <c r="E44" s="180" t="s">
        <v>59</v>
      </c>
      <c r="F44" s="181" t="s">
        <v>55</v>
      </c>
      <c r="G44" s="175" t="s">
        <v>6346</v>
      </c>
      <c r="H44" s="182" t="s">
        <v>206</v>
      </c>
      <c r="I44" s="211">
        <v>1917</v>
      </c>
      <c r="J44" s="180">
        <v>9605</v>
      </c>
      <c r="K44">
        <v>2</v>
      </c>
      <c r="L44" s="200">
        <v>7</v>
      </c>
      <c r="M44" s="2" t="s">
        <v>59</v>
      </c>
      <c r="N44" s="3" t="s">
        <v>1009</v>
      </c>
      <c r="O44" s="4">
        <v>1917</v>
      </c>
      <c r="P44" s="6"/>
      <c r="Q44" s="11" t="s">
        <v>95</v>
      </c>
      <c r="R44" s="12" t="s">
        <v>52</v>
      </c>
      <c r="S44" s="8" t="s">
        <v>83</v>
      </c>
      <c r="T44" s="13" t="s">
        <v>55</v>
      </c>
      <c r="U44" s="15"/>
    </row>
    <row r="45" spans="1:21">
      <c r="A45" t="s">
        <v>6379</v>
      </c>
      <c r="D45" s="210"/>
      <c r="E45" s="180" t="s">
        <v>59</v>
      </c>
      <c r="F45" s="181" t="s">
        <v>55</v>
      </c>
      <c r="G45" s="175" t="s">
        <v>6346</v>
      </c>
      <c r="H45" s="182" t="s">
        <v>206</v>
      </c>
      <c r="I45" s="211">
        <v>1960</v>
      </c>
      <c r="J45" s="180">
        <v>4601</v>
      </c>
      <c r="K45">
        <v>2</v>
      </c>
      <c r="L45" s="200">
        <v>8</v>
      </c>
      <c r="M45" s="2" t="s">
        <v>59</v>
      </c>
      <c r="N45" s="3" t="s">
        <v>1006</v>
      </c>
      <c r="O45" s="4">
        <v>1960</v>
      </c>
      <c r="P45" s="6"/>
      <c r="Q45" s="11" t="s">
        <v>95</v>
      </c>
      <c r="R45" s="12" t="s">
        <v>52</v>
      </c>
      <c r="S45" s="8" t="s">
        <v>83</v>
      </c>
      <c r="T45" s="13" t="s">
        <v>55</v>
      </c>
      <c r="U45" s="15"/>
    </row>
    <row r="46" spans="1:21">
      <c r="A46" t="s">
        <v>6379</v>
      </c>
      <c r="D46" s="210"/>
      <c r="E46" s="180" t="s">
        <v>59</v>
      </c>
      <c r="F46" s="181" t="s">
        <v>55</v>
      </c>
      <c r="G46" s="175" t="s">
        <v>6346</v>
      </c>
      <c r="H46" s="182" t="s">
        <v>206</v>
      </c>
      <c r="I46" s="211">
        <v>1960</v>
      </c>
      <c r="J46" s="180">
        <v>2701</v>
      </c>
      <c r="K46">
        <v>2</v>
      </c>
      <c r="L46" s="200">
        <v>9</v>
      </c>
      <c r="M46" s="2" t="s">
        <v>59</v>
      </c>
      <c r="N46" s="3" t="s">
        <v>963</v>
      </c>
      <c r="O46" s="4">
        <v>1960</v>
      </c>
      <c r="P46" s="6"/>
      <c r="Q46" s="11" t="s">
        <v>82</v>
      </c>
      <c r="R46" s="12" t="s">
        <v>52</v>
      </c>
      <c r="S46" s="8" t="s">
        <v>83</v>
      </c>
      <c r="T46" s="13" t="s">
        <v>55</v>
      </c>
      <c r="U46" s="15"/>
    </row>
    <row r="47" spans="1:21">
      <c r="A47" t="s">
        <v>6379</v>
      </c>
      <c r="D47" s="210"/>
      <c r="E47" s="180" t="s">
        <v>59</v>
      </c>
      <c r="F47" s="181" t="s">
        <v>55</v>
      </c>
      <c r="G47" s="175" t="s">
        <v>6346</v>
      </c>
      <c r="H47" s="182" t="s">
        <v>206</v>
      </c>
      <c r="I47" s="211">
        <v>1960</v>
      </c>
      <c r="J47" s="180" t="s">
        <v>6381</v>
      </c>
      <c r="K47">
        <v>2</v>
      </c>
      <c r="L47" s="200">
        <v>10</v>
      </c>
      <c r="M47" s="2" t="s">
        <v>59</v>
      </c>
      <c r="N47" s="3" t="s">
        <v>1100</v>
      </c>
      <c r="O47" s="4">
        <v>1960</v>
      </c>
      <c r="P47" s="6"/>
      <c r="Q47" s="11" t="s">
        <v>95</v>
      </c>
      <c r="R47" s="12" t="s">
        <v>52</v>
      </c>
      <c r="S47" s="8" t="s">
        <v>83</v>
      </c>
      <c r="T47" s="13" t="s">
        <v>55</v>
      </c>
      <c r="U47" s="15"/>
    </row>
    <row r="48" spans="1:21">
      <c r="A48" t="s">
        <v>6382</v>
      </c>
      <c r="D48" s="192">
        <v>1</v>
      </c>
      <c r="E48" s="193" t="s">
        <v>506</v>
      </c>
      <c r="F48" s="194" t="s">
        <v>55</v>
      </c>
      <c r="G48" s="195" t="s">
        <v>6346</v>
      </c>
      <c r="H48" s="196" t="s">
        <v>206</v>
      </c>
      <c r="I48" s="197">
        <v>1960</v>
      </c>
      <c r="J48" s="193">
        <v>4414</v>
      </c>
      <c r="K48" s="199">
        <v>1</v>
      </c>
      <c r="L48" s="200">
        <v>4</v>
      </c>
      <c r="M48" s="2" t="s">
        <v>506</v>
      </c>
      <c r="N48" s="3" t="s">
        <v>929</v>
      </c>
      <c r="O48" s="4">
        <v>1960</v>
      </c>
      <c r="P48" s="6"/>
      <c r="Q48" s="11" t="s">
        <v>82</v>
      </c>
      <c r="R48" s="12" t="s">
        <v>52</v>
      </c>
      <c r="S48" s="8" t="s">
        <v>83</v>
      </c>
      <c r="T48" s="13" t="s">
        <v>55</v>
      </c>
      <c r="U48" s="15"/>
    </row>
    <row r="49" spans="1:21">
      <c r="A49" t="s">
        <v>6382</v>
      </c>
      <c r="D49" s="210"/>
      <c r="E49" s="180" t="s">
        <v>506</v>
      </c>
      <c r="F49" s="181" t="s">
        <v>55</v>
      </c>
      <c r="G49" s="175" t="s">
        <v>6346</v>
      </c>
      <c r="H49" s="182" t="s">
        <v>206</v>
      </c>
      <c r="I49" s="211">
        <v>1960</v>
      </c>
      <c r="J49" s="180">
        <v>4415</v>
      </c>
      <c r="K49">
        <v>1</v>
      </c>
      <c r="L49" s="200">
        <v>5</v>
      </c>
      <c r="M49" s="2" t="s">
        <v>506</v>
      </c>
      <c r="N49" s="3" t="s">
        <v>935</v>
      </c>
      <c r="O49" s="4">
        <v>1960</v>
      </c>
      <c r="P49" s="6"/>
      <c r="Q49" s="11" t="s">
        <v>82</v>
      </c>
      <c r="R49" s="12" t="s">
        <v>52</v>
      </c>
      <c r="S49" s="8" t="s">
        <v>83</v>
      </c>
      <c r="T49" s="13" t="s">
        <v>55</v>
      </c>
      <c r="U49" s="15"/>
    </row>
    <row r="50" spans="1:21">
      <c r="A50" t="s">
        <v>6382</v>
      </c>
      <c r="D50" s="210">
        <v>2</v>
      </c>
      <c r="E50" s="180" t="s">
        <v>103</v>
      </c>
      <c r="F50" s="181" t="s">
        <v>55</v>
      </c>
      <c r="G50" s="175" t="s">
        <v>6346</v>
      </c>
      <c r="H50" s="182" t="s">
        <v>225</v>
      </c>
      <c r="I50" s="211">
        <v>1815</v>
      </c>
      <c r="J50" s="180">
        <v>360</v>
      </c>
      <c r="K50">
        <v>2</v>
      </c>
      <c r="L50" s="200">
        <v>8</v>
      </c>
      <c r="M50" s="2" t="s">
        <v>103</v>
      </c>
      <c r="N50" s="3" t="s">
        <v>905</v>
      </c>
      <c r="O50" s="4">
        <v>1815</v>
      </c>
      <c r="P50" s="6" t="s">
        <v>254</v>
      </c>
      <c r="Q50" s="11" t="s">
        <v>234</v>
      </c>
      <c r="R50" s="12" t="s">
        <v>52</v>
      </c>
      <c r="S50" s="8" t="s">
        <v>34586</v>
      </c>
      <c r="T50" s="13" t="s">
        <v>55</v>
      </c>
      <c r="U50" s="15"/>
    </row>
    <row r="51" spans="1:21">
      <c r="A51" t="s">
        <v>6383</v>
      </c>
      <c r="D51" s="192">
        <v>1</v>
      </c>
      <c r="E51" s="193" t="s">
        <v>145</v>
      </c>
      <c r="F51" s="194" t="s">
        <v>55</v>
      </c>
      <c r="G51" s="195" t="s">
        <v>121</v>
      </c>
      <c r="H51" s="196" t="s">
        <v>206</v>
      </c>
      <c r="I51" s="197">
        <v>1533</v>
      </c>
      <c r="J51" s="193" t="s">
        <v>6384</v>
      </c>
      <c r="K51" s="199">
        <v>1</v>
      </c>
      <c r="L51" s="200">
        <v>4</v>
      </c>
      <c r="M51" s="2" t="s">
        <v>145</v>
      </c>
      <c r="N51" s="3" t="s">
        <v>895</v>
      </c>
      <c r="O51" s="4">
        <v>1533</v>
      </c>
      <c r="P51" s="6"/>
      <c r="Q51" s="11" t="s">
        <v>455</v>
      </c>
      <c r="R51" s="12" t="s">
        <v>52</v>
      </c>
      <c r="S51" s="8" t="s">
        <v>456</v>
      </c>
      <c r="T51" s="13" t="s">
        <v>55</v>
      </c>
      <c r="U51" s="15"/>
    </row>
    <row r="52" spans="1:21">
      <c r="A52" t="s">
        <v>6383</v>
      </c>
      <c r="D52" s="210">
        <v>2</v>
      </c>
      <c r="E52" s="180" t="s">
        <v>103</v>
      </c>
      <c r="F52" s="181" t="s">
        <v>55</v>
      </c>
      <c r="G52" s="175" t="s">
        <v>6346</v>
      </c>
      <c r="H52" s="182" t="s">
        <v>206</v>
      </c>
      <c r="I52" s="211">
        <v>1960</v>
      </c>
      <c r="J52" s="180">
        <v>4409</v>
      </c>
      <c r="K52">
        <v>2</v>
      </c>
      <c r="L52" s="200">
        <v>7</v>
      </c>
      <c r="M52" s="2" t="s">
        <v>103</v>
      </c>
      <c r="N52" s="3" t="s">
        <v>900</v>
      </c>
      <c r="O52" s="4">
        <v>1960</v>
      </c>
      <c r="P52" s="6" t="s">
        <v>205</v>
      </c>
      <c r="Q52" s="11" t="s">
        <v>95</v>
      </c>
      <c r="R52" s="12" t="s">
        <v>52</v>
      </c>
      <c r="S52" s="8" t="s">
        <v>83</v>
      </c>
      <c r="T52" s="13" t="s">
        <v>55</v>
      </c>
      <c r="U52" s="15"/>
    </row>
    <row r="53" spans="1:21">
      <c r="A53" t="s">
        <v>6383</v>
      </c>
      <c r="D53" s="210">
        <v>3</v>
      </c>
      <c r="E53" s="180" t="s">
        <v>103</v>
      </c>
      <c r="F53" s="181" t="s">
        <v>55</v>
      </c>
      <c r="G53" s="175" t="s">
        <v>121</v>
      </c>
      <c r="H53" s="182" t="s">
        <v>206</v>
      </c>
      <c r="I53" s="211">
        <v>1500</v>
      </c>
      <c r="J53" s="180">
        <v>303</v>
      </c>
      <c r="K53">
        <v>3</v>
      </c>
      <c r="L53" s="200">
        <v>10</v>
      </c>
      <c r="M53" s="2" t="s">
        <v>103</v>
      </c>
      <c r="N53" s="3" t="s">
        <v>921</v>
      </c>
      <c r="O53" s="4">
        <v>1500</v>
      </c>
      <c r="P53" s="6" t="s">
        <v>254</v>
      </c>
      <c r="Q53" s="11" t="s">
        <v>234</v>
      </c>
      <c r="R53" s="12" t="s">
        <v>52</v>
      </c>
      <c r="S53" s="2" t="s">
        <v>121</v>
      </c>
      <c r="T53" s="13" t="s">
        <v>55</v>
      </c>
      <c r="U53" s="15"/>
    </row>
    <row r="54" spans="1:21">
      <c r="A54" t="s">
        <v>6385</v>
      </c>
      <c r="D54" s="192">
        <v>1</v>
      </c>
      <c r="E54" s="193" t="s">
        <v>301</v>
      </c>
      <c r="F54" s="194" t="s">
        <v>64</v>
      </c>
      <c r="G54" s="195" t="s">
        <v>6380</v>
      </c>
      <c r="H54" s="196" t="s">
        <v>225</v>
      </c>
      <c r="I54" s="197">
        <v>1925</v>
      </c>
      <c r="J54" s="193">
        <v>111</v>
      </c>
      <c r="K54" s="199">
        <v>1</v>
      </c>
      <c r="L54" s="200">
        <v>4</v>
      </c>
      <c r="M54" s="2" t="s">
        <v>301</v>
      </c>
      <c r="N54" s="3" t="s">
        <v>946</v>
      </c>
      <c r="O54" s="4">
        <v>1925</v>
      </c>
      <c r="P54" s="6"/>
      <c r="Q54" s="11" t="s">
        <v>62</v>
      </c>
      <c r="R54" s="12" t="s">
        <v>52</v>
      </c>
      <c r="S54" s="8" t="s">
        <v>63</v>
      </c>
      <c r="T54" s="13" t="s">
        <v>64</v>
      </c>
      <c r="U54" s="15"/>
    </row>
    <row r="55" spans="1:21">
      <c r="A55" t="s">
        <v>6385</v>
      </c>
      <c r="D55" s="210">
        <v>2</v>
      </c>
      <c r="E55" s="180" t="s">
        <v>301</v>
      </c>
      <c r="F55" s="181" t="s">
        <v>64</v>
      </c>
      <c r="G55" s="175" t="s">
        <v>6346</v>
      </c>
      <c r="H55" s="182" t="s">
        <v>225</v>
      </c>
      <c r="I55" s="211">
        <v>925</v>
      </c>
      <c r="J55" s="180">
        <v>119</v>
      </c>
      <c r="K55">
        <v>2</v>
      </c>
      <c r="L55" s="200">
        <v>7</v>
      </c>
      <c r="M55" s="2" t="s">
        <v>301</v>
      </c>
      <c r="N55" s="3" t="s">
        <v>34587</v>
      </c>
      <c r="O55" s="4">
        <v>925</v>
      </c>
      <c r="P55" s="6"/>
      <c r="Q55" s="11" t="s">
        <v>62</v>
      </c>
      <c r="R55" s="12" t="s">
        <v>52</v>
      </c>
      <c r="S55" s="2" t="s">
        <v>941</v>
      </c>
      <c r="T55" s="13" t="s">
        <v>64</v>
      </c>
      <c r="U55" s="15"/>
    </row>
    <row r="56" spans="1:21" ht="67.5">
      <c r="A56" t="s">
        <v>6385</v>
      </c>
      <c r="D56" s="210">
        <v>3</v>
      </c>
      <c r="E56" s="180" t="s">
        <v>48</v>
      </c>
      <c r="F56" s="181" t="s">
        <v>55</v>
      </c>
      <c r="G56" s="175" t="s">
        <v>6346</v>
      </c>
      <c r="H56" s="182" t="s">
        <v>225</v>
      </c>
      <c r="I56" s="211">
        <v>1980</v>
      </c>
      <c r="J56" s="180">
        <v>4348</v>
      </c>
      <c r="K56">
        <v>3</v>
      </c>
      <c r="L56" s="200">
        <v>10</v>
      </c>
      <c r="M56" s="2" t="s">
        <v>48</v>
      </c>
      <c r="N56" s="3" t="s">
        <v>926</v>
      </c>
      <c r="O56" s="4">
        <v>1980</v>
      </c>
      <c r="P56" s="6" t="s">
        <v>51</v>
      </c>
      <c r="Q56" s="11" t="s">
        <v>32496</v>
      </c>
      <c r="R56" s="12" t="s">
        <v>52</v>
      </c>
      <c r="S56" s="8" t="s">
        <v>32497</v>
      </c>
      <c r="T56" s="13" t="s">
        <v>55</v>
      </c>
      <c r="U56" s="15"/>
    </row>
    <row r="57" spans="1:21">
      <c r="A57" t="s">
        <v>6386</v>
      </c>
      <c r="C57" s="227">
        <v>2</v>
      </c>
      <c r="D57" s="192">
        <v>1</v>
      </c>
      <c r="E57" s="193" t="s">
        <v>68</v>
      </c>
      <c r="F57" s="194" t="s">
        <v>64</v>
      </c>
      <c r="G57" s="195" t="s">
        <v>6346</v>
      </c>
      <c r="H57" s="196" t="s">
        <v>225</v>
      </c>
      <c r="I57" s="197">
        <v>925</v>
      </c>
      <c r="J57" s="193">
        <v>119</v>
      </c>
      <c r="K57" s="199">
        <v>1</v>
      </c>
      <c r="L57" s="200">
        <v>4</v>
      </c>
      <c r="M57" s="2" t="s">
        <v>32498</v>
      </c>
      <c r="N57" s="3" t="s">
        <v>34587</v>
      </c>
      <c r="O57" s="4">
        <v>925</v>
      </c>
      <c r="P57" s="6"/>
      <c r="Q57" s="11" t="s">
        <v>62</v>
      </c>
      <c r="R57" s="12" t="s">
        <v>52</v>
      </c>
      <c r="S57" s="2" t="s">
        <v>941</v>
      </c>
      <c r="T57" s="13" t="s">
        <v>64</v>
      </c>
      <c r="U57" s="15"/>
    </row>
    <row r="58" spans="1:21">
      <c r="A58" t="s">
        <v>6387</v>
      </c>
      <c r="D58" s="192">
        <v>1</v>
      </c>
      <c r="E58" s="193" t="s">
        <v>402</v>
      </c>
      <c r="F58" s="194" t="s">
        <v>55</v>
      </c>
      <c r="G58" s="195" t="s">
        <v>6346</v>
      </c>
      <c r="H58" s="196" t="s">
        <v>206</v>
      </c>
      <c r="I58" s="197">
        <v>1916</v>
      </c>
      <c r="J58" s="193">
        <v>1639</v>
      </c>
      <c r="K58" s="199">
        <v>1</v>
      </c>
      <c r="L58" s="200">
        <v>4</v>
      </c>
      <c r="M58" s="2" t="s">
        <v>402</v>
      </c>
      <c r="N58" s="3" t="s">
        <v>953</v>
      </c>
      <c r="O58" s="4">
        <v>1916</v>
      </c>
      <c r="P58" s="6"/>
      <c r="Q58" s="11" t="s">
        <v>406</v>
      </c>
      <c r="R58" s="12" t="s">
        <v>52</v>
      </c>
      <c r="S58" s="8" t="s">
        <v>407</v>
      </c>
      <c r="T58" s="13" t="s">
        <v>55</v>
      </c>
      <c r="U58" s="15"/>
    </row>
    <row r="59" spans="1:21">
      <c r="A59" t="s">
        <v>6387</v>
      </c>
      <c r="D59" s="210">
        <v>2</v>
      </c>
      <c r="E59" s="180" t="s">
        <v>78</v>
      </c>
      <c r="F59" s="181" t="s">
        <v>55</v>
      </c>
      <c r="G59" s="175" t="s">
        <v>6346</v>
      </c>
      <c r="H59" s="182" t="s">
        <v>206</v>
      </c>
      <c r="I59" s="211">
        <v>1916</v>
      </c>
      <c r="J59" s="180">
        <v>241</v>
      </c>
      <c r="K59">
        <v>2</v>
      </c>
      <c r="L59" s="200">
        <v>7</v>
      </c>
      <c r="M59" s="2" t="s">
        <v>78</v>
      </c>
      <c r="N59" s="3" t="s">
        <v>949</v>
      </c>
      <c r="O59" s="4">
        <v>1916</v>
      </c>
      <c r="P59" s="6"/>
      <c r="Q59" s="11" t="s">
        <v>406</v>
      </c>
      <c r="R59" s="12" t="s">
        <v>52</v>
      </c>
      <c r="S59" s="8" t="s">
        <v>407</v>
      </c>
      <c r="T59" s="13" t="s">
        <v>55</v>
      </c>
      <c r="U59" s="15"/>
    </row>
    <row r="60" spans="1:21">
      <c r="A60" t="s">
        <v>6388</v>
      </c>
      <c r="D60" s="192">
        <v>1</v>
      </c>
      <c r="E60" s="193" t="s">
        <v>103</v>
      </c>
      <c r="F60" s="194" t="s">
        <v>55</v>
      </c>
      <c r="G60" s="195" t="s">
        <v>6346</v>
      </c>
      <c r="H60" s="196" t="s">
        <v>206</v>
      </c>
      <c r="I60" s="197">
        <v>1960</v>
      </c>
      <c r="J60" s="193">
        <v>5531</v>
      </c>
      <c r="K60" s="199">
        <v>1</v>
      </c>
      <c r="L60" s="200">
        <v>4</v>
      </c>
      <c r="M60" s="2" t="s">
        <v>103</v>
      </c>
      <c r="N60" s="3" t="s">
        <v>982</v>
      </c>
      <c r="O60" s="4">
        <v>1960</v>
      </c>
      <c r="P60" s="6"/>
      <c r="Q60" s="11" t="s">
        <v>95</v>
      </c>
      <c r="R60" s="12" t="s">
        <v>52</v>
      </c>
      <c r="S60" s="8" t="s">
        <v>83</v>
      </c>
      <c r="T60" s="13" t="s">
        <v>55</v>
      </c>
      <c r="U60" s="15"/>
    </row>
    <row r="61" spans="1:21">
      <c r="A61" t="s">
        <v>6388</v>
      </c>
      <c r="D61" s="210">
        <v>2</v>
      </c>
      <c r="E61" s="180" t="s">
        <v>68</v>
      </c>
      <c r="F61" s="181" t="s">
        <v>55</v>
      </c>
      <c r="G61" s="175" t="s">
        <v>6346</v>
      </c>
      <c r="H61" s="182" t="s">
        <v>206</v>
      </c>
      <c r="I61" s="211">
        <v>1917</v>
      </c>
      <c r="J61" s="180">
        <v>77</v>
      </c>
      <c r="K61">
        <v>2</v>
      </c>
      <c r="L61" s="200">
        <v>7</v>
      </c>
      <c r="M61" s="2" t="s">
        <v>68</v>
      </c>
      <c r="N61" s="3" t="s">
        <v>974</v>
      </c>
      <c r="O61" s="4">
        <v>1917</v>
      </c>
      <c r="P61" s="6"/>
      <c r="Q61" s="11" t="s">
        <v>95</v>
      </c>
      <c r="R61" s="12" t="s">
        <v>52</v>
      </c>
      <c r="S61" s="8" t="s">
        <v>83</v>
      </c>
      <c r="T61" s="13" t="s">
        <v>55</v>
      </c>
      <c r="U61" s="15"/>
    </row>
    <row r="62" spans="1:21">
      <c r="A62" t="s">
        <v>6388</v>
      </c>
      <c r="D62" s="210">
        <v>3</v>
      </c>
      <c r="E62" s="180" t="s">
        <v>275</v>
      </c>
      <c r="F62" s="181" t="s">
        <v>55</v>
      </c>
      <c r="G62" s="175" t="s">
        <v>6346</v>
      </c>
      <c r="H62" s="182" t="s">
        <v>225</v>
      </c>
      <c r="I62" s="211">
        <v>1980</v>
      </c>
      <c r="J62" s="180">
        <v>7901</v>
      </c>
      <c r="K62">
        <v>3</v>
      </c>
      <c r="L62" s="200">
        <v>10</v>
      </c>
      <c r="M62" s="2" t="s">
        <v>275</v>
      </c>
      <c r="N62" s="3" t="s">
        <v>1001</v>
      </c>
      <c r="O62" s="4">
        <v>1980</v>
      </c>
      <c r="P62" s="6" t="s">
        <v>1003</v>
      </c>
      <c r="Q62" s="11" t="s">
        <v>185</v>
      </c>
      <c r="R62" s="12" t="s">
        <v>52</v>
      </c>
      <c r="S62" s="2" t="s">
        <v>186</v>
      </c>
      <c r="T62" s="13" t="s">
        <v>55</v>
      </c>
      <c r="U62" s="15"/>
    </row>
    <row r="63" spans="1:21">
      <c r="A63" t="s">
        <v>6388</v>
      </c>
      <c r="D63" s="210">
        <v>4</v>
      </c>
      <c r="E63" s="180" t="s">
        <v>402</v>
      </c>
      <c r="F63" s="181" t="s">
        <v>55</v>
      </c>
      <c r="G63" s="175" t="s">
        <v>6346</v>
      </c>
      <c r="H63" s="182" t="s">
        <v>206</v>
      </c>
      <c r="I63" s="211">
        <v>1916</v>
      </c>
      <c r="J63" s="180">
        <v>2800</v>
      </c>
      <c r="K63">
        <v>4</v>
      </c>
      <c r="L63" s="200">
        <v>14</v>
      </c>
      <c r="M63" s="2" t="s">
        <v>402</v>
      </c>
      <c r="N63" s="3" t="s">
        <v>989</v>
      </c>
      <c r="O63" s="4">
        <v>1916</v>
      </c>
      <c r="P63" s="6"/>
      <c r="Q63" s="11" t="s">
        <v>640</v>
      </c>
      <c r="R63" s="12" t="s">
        <v>52</v>
      </c>
      <c r="S63" s="8" t="s">
        <v>407</v>
      </c>
      <c r="T63" s="13" t="s">
        <v>55</v>
      </c>
      <c r="U63" s="15"/>
    </row>
    <row r="64" spans="1:21">
      <c r="A64" t="s">
        <v>6389</v>
      </c>
      <c r="D64" s="192">
        <v>1</v>
      </c>
      <c r="E64" s="193" t="s">
        <v>103</v>
      </c>
      <c r="F64" s="194" t="s">
        <v>55</v>
      </c>
      <c r="G64" s="195" t="s">
        <v>121</v>
      </c>
      <c r="H64" s="196" t="s">
        <v>6365</v>
      </c>
      <c r="I64" s="197">
        <v>1500</v>
      </c>
      <c r="J64" s="193">
        <v>9758</v>
      </c>
      <c r="K64" s="199">
        <v>1</v>
      </c>
      <c r="L64" s="200">
        <v>4</v>
      </c>
      <c r="M64" s="2" t="s">
        <v>103</v>
      </c>
      <c r="N64" s="3" t="s">
        <v>1013</v>
      </c>
      <c r="O64" s="4">
        <v>1500</v>
      </c>
      <c r="P64" s="6" t="s">
        <v>254</v>
      </c>
      <c r="Q64" s="11" t="s">
        <v>477</v>
      </c>
      <c r="R64" s="12" t="s">
        <v>52</v>
      </c>
      <c r="S64" s="8" t="s">
        <v>121</v>
      </c>
      <c r="T64" s="13" t="s">
        <v>55</v>
      </c>
      <c r="U64" s="15"/>
    </row>
    <row r="65" spans="1:21">
      <c r="A65" t="s">
        <v>6389</v>
      </c>
      <c r="D65" s="210">
        <v>2</v>
      </c>
      <c r="E65" s="180" t="s">
        <v>103</v>
      </c>
      <c r="F65" s="181" t="s">
        <v>55</v>
      </c>
      <c r="G65" s="175" t="s">
        <v>121</v>
      </c>
      <c r="H65" s="182" t="s">
        <v>206</v>
      </c>
      <c r="I65" s="211">
        <v>1500</v>
      </c>
      <c r="J65" s="180">
        <v>9750</v>
      </c>
      <c r="K65">
        <v>2</v>
      </c>
      <c r="L65" s="200">
        <v>8</v>
      </c>
      <c r="M65" s="2" t="s">
        <v>103</v>
      </c>
      <c r="N65" s="3" t="s">
        <v>1045</v>
      </c>
      <c r="O65" s="4">
        <v>1500</v>
      </c>
      <c r="P65" s="6" t="s">
        <v>254</v>
      </c>
      <c r="Q65" s="11" t="s">
        <v>234</v>
      </c>
      <c r="R65" s="12" t="s">
        <v>52</v>
      </c>
      <c r="S65" s="8" t="s">
        <v>121</v>
      </c>
      <c r="T65" s="13" t="s">
        <v>55</v>
      </c>
      <c r="U65" s="15"/>
    </row>
    <row r="66" spans="1:21">
      <c r="A66" t="s">
        <v>6389</v>
      </c>
      <c r="D66" s="210">
        <v>3</v>
      </c>
      <c r="E66" s="180" t="s">
        <v>103</v>
      </c>
      <c r="F66" s="181" t="s">
        <v>55</v>
      </c>
      <c r="G66" s="175" t="s">
        <v>121</v>
      </c>
      <c r="H66" s="182" t="s">
        <v>6390</v>
      </c>
      <c r="I66" s="211">
        <v>1500</v>
      </c>
      <c r="J66" s="180">
        <v>5703</v>
      </c>
      <c r="K66">
        <v>3</v>
      </c>
      <c r="L66" s="200">
        <v>12</v>
      </c>
      <c r="M66" s="2" t="s">
        <v>103</v>
      </c>
      <c r="N66" s="3" t="s">
        <v>1036</v>
      </c>
      <c r="O66" s="4">
        <v>1500</v>
      </c>
      <c r="P66" s="6" t="s">
        <v>254</v>
      </c>
      <c r="Q66" s="11" t="s">
        <v>477</v>
      </c>
      <c r="R66" s="12" t="s">
        <v>52</v>
      </c>
      <c r="S66" s="2" t="s">
        <v>121</v>
      </c>
      <c r="T66" s="13" t="s">
        <v>55</v>
      </c>
      <c r="U66" s="15"/>
    </row>
    <row r="67" spans="1:21">
      <c r="A67" t="s">
        <v>6389</v>
      </c>
      <c r="D67" s="210">
        <v>4</v>
      </c>
      <c r="E67" s="180" t="s">
        <v>103</v>
      </c>
      <c r="F67" s="181" t="s">
        <v>55</v>
      </c>
      <c r="G67" s="175" t="s">
        <v>121</v>
      </c>
      <c r="H67" s="182" t="s">
        <v>206</v>
      </c>
      <c r="I67" s="211">
        <v>1500</v>
      </c>
      <c r="J67" s="180">
        <v>5701</v>
      </c>
      <c r="K67">
        <v>4</v>
      </c>
      <c r="L67" s="200">
        <v>16</v>
      </c>
      <c r="M67" s="2" t="s">
        <v>103</v>
      </c>
      <c r="N67" s="3" t="s">
        <v>1033</v>
      </c>
      <c r="O67" s="4">
        <v>1500</v>
      </c>
      <c r="P67" s="6" t="s">
        <v>254</v>
      </c>
      <c r="Q67" s="11" t="s">
        <v>234</v>
      </c>
      <c r="R67" s="12" t="s">
        <v>52</v>
      </c>
      <c r="S67" s="8" t="s">
        <v>121</v>
      </c>
      <c r="T67" s="13" t="s">
        <v>55</v>
      </c>
      <c r="U67" s="15"/>
    </row>
    <row r="68" spans="1:21">
      <c r="A68" t="s">
        <v>6389</v>
      </c>
      <c r="D68" s="210">
        <v>5</v>
      </c>
      <c r="E68" s="180" t="s">
        <v>103</v>
      </c>
      <c r="F68" s="181" t="s">
        <v>55</v>
      </c>
      <c r="G68" s="175" t="s">
        <v>6346</v>
      </c>
      <c r="H68" s="182" t="s">
        <v>206</v>
      </c>
      <c r="I68" s="211">
        <v>1960</v>
      </c>
      <c r="J68" s="180">
        <v>4600</v>
      </c>
      <c r="K68">
        <v>5</v>
      </c>
      <c r="L68" s="200">
        <v>20</v>
      </c>
      <c r="M68" s="2" t="s">
        <v>103</v>
      </c>
      <c r="N68" s="3" t="s">
        <v>1043</v>
      </c>
      <c r="O68" s="4">
        <v>1960</v>
      </c>
      <c r="P68" s="6"/>
      <c r="Q68" s="11" t="s">
        <v>95</v>
      </c>
      <c r="R68" s="12" t="s">
        <v>52</v>
      </c>
      <c r="S68" s="2" t="s">
        <v>83</v>
      </c>
      <c r="T68" s="13" t="s">
        <v>55</v>
      </c>
      <c r="U68" s="15"/>
    </row>
    <row r="69" spans="1:21">
      <c r="A69" t="s">
        <v>6391</v>
      </c>
      <c r="D69" s="192">
        <v>1</v>
      </c>
      <c r="E69" s="193" t="s">
        <v>103</v>
      </c>
      <c r="F69" s="194" t="s">
        <v>55</v>
      </c>
      <c r="G69" s="195" t="s">
        <v>6358</v>
      </c>
      <c r="H69" s="196" t="s">
        <v>225</v>
      </c>
      <c r="I69" s="197">
        <v>1568</v>
      </c>
      <c r="J69" s="193">
        <v>9606</v>
      </c>
      <c r="K69" s="199">
        <v>1</v>
      </c>
      <c r="L69" s="200">
        <v>4</v>
      </c>
      <c r="M69" s="2" t="s">
        <v>103</v>
      </c>
      <c r="N69" s="3" t="s">
        <v>1040</v>
      </c>
      <c r="O69" s="4">
        <v>1568</v>
      </c>
      <c r="P69" s="6" t="s">
        <v>254</v>
      </c>
      <c r="Q69" s="11" t="s">
        <v>82</v>
      </c>
      <c r="R69" s="12" t="s">
        <v>52</v>
      </c>
      <c r="S69" s="2" t="s">
        <v>240</v>
      </c>
      <c r="T69" s="13" t="s">
        <v>55</v>
      </c>
      <c r="U69" s="15"/>
    </row>
    <row r="70" spans="1:21">
      <c r="A70" t="s">
        <v>6391</v>
      </c>
      <c r="D70" s="210">
        <v>2</v>
      </c>
      <c r="E70" s="180" t="s">
        <v>130</v>
      </c>
      <c r="F70" s="181" t="s">
        <v>55</v>
      </c>
      <c r="G70" s="175" t="s">
        <v>6346</v>
      </c>
      <c r="H70" s="182" t="s">
        <v>206</v>
      </c>
      <c r="I70" s="211">
        <v>1568</v>
      </c>
      <c r="J70" s="180">
        <v>9600</v>
      </c>
      <c r="K70">
        <v>2</v>
      </c>
      <c r="L70" s="200">
        <v>8</v>
      </c>
      <c r="M70" s="2" t="s">
        <v>130</v>
      </c>
      <c r="N70" s="3" t="s">
        <v>1029</v>
      </c>
      <c r="O70" s="4">
        <v>1568</v>
      </c>
      <c r="P70" s="6"/>
      <c r="Q70" s="11" t="s">
        <v>95</v>
      </c>
      <c r="R70" s="12" t="s">
        <v>52</v>
      </c>
      <c r="S70" s="8" t="s">
        <v>112</v>
      </c>
      <c r="T70" s="13" t="s">
        <v>55</v>
      </c>
      <c r="U70" s="15"/>
    </row>
    <row r="71" spans="1:21">
      <c r="A71" t="s">
        <v>6391</v>
      </c>
      <c r="D71" s="210"/>
      <c r="E71" s="180" t="s">
        <v>130</v>
      </c>
      <c r="F71" s="181" t="s">
        <v>55</v>
      </c>
      <c r="G71" s="175" t="s">
        <v>6346</v>
      </c>
      <c r="H71" s="182" t="s">
        <v>206</v>
      </c>
      <c r="I71" s="211">
        <v>1960</v>
      </c>
      <c r="J71" s="180">
        <v>602</v>
      </c>
      <c r="K71">
        <v>2</v>
      </c>
      <c r="L71" s="200">
        <v>9</v>
      </c>
      <c r="M71" s="2" t="s">
        <v>130</v>
      </c>
      <c r="N71" s="3" t="s">
        <v>6392</v>
      </c>
      <c r="O71" s="4">
        <v>1960</v>
      </c>
      <c r="P71" s="6"/>
      <c r="Q71" s="11" t="s">
        <v>82</v>
      </c>
      <c r="R71" s="12" t="s">
        <v>52</v>
      </c>
      <c r="S71" s="2" t="s">
        <v>83</v>
      </c>
      <c r="T71" s="13" t="s">
        <v>55</v>
      </c>
      <c r="U71" s="15"/>
    </row>
    <row r="72" spans="1:21">
      <c r="A72" t="s">
        <v>6391</v>
      </c>
      <c r="D72" s="210"/>
      <c r="E72" s="180" t="s">
        <v>130</v>
      </c>
      <c r="F72" s="181" t="s">
        <v>55</v>
      </c>
      <c r="G72" s="175" t="s">
        <v>6346</v>
      </c>
      <c r="H72" s="182" t="s">
        <v>206</v>
      </c>
      <c r="I72" s="211">
        <v>1960</v>
      </c>
      <c r="J72" s="180">
        <v>9610</v>
      </c>
      <c r="K72">
        <v>2</v>
      </c>
      <c r="L72" s="200">
        <v>10</v>
      </c>
      <c r="M72" s="2" t="s">
        <v>130</v>
      </c>
      <c r="N72" s="3" t="s">
        <v>1067</v>
      </c>
      <c r="O72" s="4">
        <v>1960</v>
      </c>
      <c r="P72" s="6"/>
      <c r="Q72" s="11" t="s">
        <v>82</v>
      </c>
      <c r="R72" s="12" t="s">
        <v>52</v>
      </c>
      <c r="S72" s="8" t="s">
        <v>83</v>
      </c>
      <c r="T72" s="13" t="s">
        <v>55</v>
      </c>
      <c r="U72" s="15"/>
    </row>
    <row r="73" spans="1:21">
      <c r="A73" t="s">
        <v>6393</v>
      </c>
      <c r="D73" s="192">
        <v>1</v>
      </c>
      <c r="E73" s="193" t="s">
        <v>145</v>
      </c>
      <c r="F73" s="194" t="s">
        <v>55</v>
      </c>
      <c r="G73" s="195" t="s">
        <v>121</v>
      </c>
      <c r="H73" s="196" t="s">
        <v>206</v>
      </c>
      <c r="I73" s="197">
        <v>1533</v>
      </c>
      <c r="J73" s="193">
        <v>7621</v>
      </c>
      <c r="K73" s="199">
        <v>1</v>
      </c>
      <c r="L73" s="200">
        <v>4</v>
      </c>
      <c r="M73" s="2" t="s">
        <v>145</v>
      </c>
      <c r="N73" s="56" t="s">
        <v>1021</v>
      </c>
      <c r="O73" s="4">
        <v>1533</v>
      </c>
      <c r="P73" s="6"/>
      <c r="Q73" s="11" t="s">
        <v>455</v>
      </c>
      <c r="R73" s="12" t="s">
        <v>52</v>
      </c>
      <c r="S73" s="2" t="s">
        <v>456</v>
      </c>
      <c r="T73" s="13" t="s">
        <v>55</v>
      </c>
      <c r="U73" s="15"/>
    </row>
    <row r="74" spans="1:21">
      <c r="A74" t="s">
        <v>6393</v>
      </c>
      <c r="D74" s="210"/>
      <c r="E74" s="180" t="s">
        <v>145</v>
      </c>
      <c r="F74" s="181" t="s">
        <v>55</v>
      </c>
      <c r="G74" s="175" t="s">
        <v>33810</v>
      </c>
      <c r="H74" s="182" t="s">
        <v>206</v>
      </c>
      <c r="I74" s="211">
        <v>1533</v>
      </c>
      <c r="J74" s="180">
        <v>282</v>
      </c>
      <c r="K74">
        <v>1</v>
      </c>
      <c r="L74" s="200">
        <v>5</v>
      </c>
      <c r="M74" s="2" t="s">
        <v>145</v>
      </c>
      <c r="N74" s="56" t="s">
        <v>1025</v>
      </c>
      <c r="O74" s="4">
        <v>1533</v>
      </c>
      <c r="P74" s="6"/>
      <c r="Q74" s="11" t="s">
        <v>455</v>
      </c>
      <c r="R74" s="12" t="s">
        <v>52</v>
      </c>
      <c r="S74" s="2" t="s">
        <v>456</v>
      </c>
      <c r="T74" s="13" t="s">
        <v>55</v>
      </c>
      <c r="U74" s="15"/>
    </row>
    <row r="75" spans="1:21">
      <c r="A75" t="s">
        <v>6394</v>
      </c>
      <c r="D75" s="192">
        <v>1</v>
      </c>
      <c r="E75" s="193" t="s">
        <v>301</v>
      </c>
      <c r="F75" s="194" t="s">
        <v>164</v>
      </c>
      <c r="G75" s="195" t="s">
        <v>121</v>
      </c>
      <c r="H75" s="196" t="s">
        <v>206</v>
      </c>
      <c r="I75" s="197">
        <v>2300</v>
      </c>
      <c r="J75" s="193">
        <v>5378</v>
      </c>
      <c r="K75" s="199">
        <v>1</v>
      </c>
      <c r="L75" s="200">
        <v>4</v>
      </c>
      <c r="M75" s="2" t="s">
        <v>301</v>
      </c>
      <c r="N75" s="3" t="s">
        <v>1048</v>
      </c>
      <c r="O75" s="4">
        <v>2300</v>
      </c>
      <c r="P75" s="6"/>
      <c r="Q75" s="11" t="s">
        <v>120</v>
      </c>
      <c r="R75" s="12" t="s">
        <v>52</v>
      </c>
      <c r="S75" s="8" t="s">
        <v>121</v>
      </c>
      <c r="T75" s="13" t="s">
        <v>164</v>
      </c>
      <c r="U75" s="15"/>
    </row>
    <row r="76" spans="1:21">
      <c r="A76" t="s">
        <v>6394</v>
      </c>
      <c r="D76" s="210">
        <v>2</v>
      </c>
      <c r="E76" s="180" t="s">
        <v>145</v>
      </c>
      <c r="F76" s="181" t="s">
        <v>55</v>
      </c>
      <c r="G76" s="175" t="s">
        <v>6346</v>
      </c>
      <c r="H76" s="182" t="s">
        <v>225</v>
      </c>
      <c r="I76" s="211">
        <v>1958</v>
      </c>
      <c r="J76" s="180" t="s">
        <v>6395</v>
      </c>
      <c r="K76">
        <v>2</v>
      </c>
      <c r="L76" s="200">
        <v>7</v>
      </c>
      <c r="M76" s="2" t="s">
        <v>145</v>
      </c>
      <c r="N76" s="3" t="s">
        <v>1053</v>
      </c>
      <c r="O76" s="4">
        <v>1958</v>
      </c>
      <c r="P76" s="6"/>
      <c r="Q76" s="11" t="s">
        <v>177</v>
      </c>
      <c r="R76" s="12" t="s">
        <v>52</v>
      </c>
      <c r="S76" s="2" t="s">
        <v>74</v>
      </c>
      <c r="T76" s="13" t="s">
        <v>55</v>
      </c>
      <c r="U76" s="15"/>
    </row>
    <row r="77" spans="1:21">
      <c r="A77" t="s">
        <v>6394</v>
      </c>
      <c r="D77" s="210"/>
      <c r="E77" s="180" t="s">
        <v>145</v>
      </c>
      <c r="F77" s="181" t="s">
        <v>55</v>
      </c>
      <c r="G77" s="175" t="s">
        <v>6346</v>
      </c>
      <c r="H77" s="182" t="s">
        <v>225</v>
      </c>
      <c r="I77" s="211">
        <v>1958</v>
      </c>
      <c r="J77" s="180" t="s">
        <v>6396</v>
      </c>
      <c r="K77">
        <v>2</v>
      </c>
      <c r="L77" s="200">
        <v>8</v>
      </c>
      <c r="M77" s="2" t="s">
        <v>145</v>
      </c>
      <c r="N77" s="3" t="s">
        <v>1059</v>
      </c>
      <c r="O77" s="4">
        <v>1958</v>
      </c>
      <c r="P77" s="6"/>
      <c r="Q77" s="11" t="s">
        <v>177</v>
      </c>
      <c r="R77" s="12" t="s">
        <v>52</v>
      </c>
      <c r="S77" s="8" t="s">
        <v>74</v>
      </c>
      <c r="T77" s="13" t="s">
        <v>55</v>
      </c>
      <c r="U77" s="15"/>
    </row>
    <row r="78" spans="1:21">
      <c r="A78" t="s">
        <v>6394</v>
      </c>
      <c r="D78" s="210">
        <v>3</v>
      </c>
      <c r="E78" s="180" t="s">
        <v>78</v>
      </c>
      <c r="F78" s="181" t="s">
        <v>55</v>
      </c>
      <c r="G78" s="175" t="s">
        <v>6346</v>
      </c>
      <c r="H78" s="182" t="s">
        <v>206</v>
      </c>
      <c r="I78" s="211">
        <v>1916</v>
      </c>
      <c r="J78" s="180">
        <v>9441</v>
      </c>
      <c r="K78">
        <v>3</v>
      </c>
      <c r="L78" s="200">
        <v>11</v>
      </c>
      <c r="M78" s="2" t="s">
        <v>78</v>
      </c>
      <c r="N78" s="3" t="s">
        <v>1071</v>
      </c>
      <c r="O78" s="4">
        <v>1916</v>
      </c>
      <c r="P78" s="6"/>
      <c r="Q78" s="11" t="s">
        <v>406</v>
      </c>
      <c r="R78" s="12" t="s">
        <v>52</v>
      </c>
      <c r="S78" s="8" t="s">
        <v>407</v>
      </c>
      <c r="T78" s="13" t="s">
        <v>55</v>
      </c>
      <c r="U78" s="15"/>
    </row>
    <row r="79" spans="1:21">
      <c r="A79" t="s">
        <v>6397</v>
      </c>
      <c r="D79" s="192">
        <v>1</v>
      </c>
      <c r="E79" s="193" t="s">
        <v>402</v>
      </c>
      <c r="F79" s="194" t="s">
        <v>55</v>
      </c>
      <c r="G79" s="195" t="s">
        <v>6346</v>
      </c>
      <c r="H79" s="196" t="s">
        <v>206</v>
      </c>
      <c r="I79" s="197">
        <v>1916</v>
      </c>
      <c r="J79" s="193">
        <v>2600</v>
      </c>
      <c r="K79" s="199">
        <v>1</v>
      </c>
      <c r="L79" s="200">
        <v>4</v>
      </c>
      <c r="M79" s="2" t="s">
        <v>402</v>
      </c>
      <c r="N79" s="3" t="s">
        <v>1098</v>
      </c>
      <c r="O79" s="4">
        <v>1916</v>
      </c>
      <c r="P79" s="6"/>
      <c r="Q79" s="11" t="s">
        <v>406</v>
      </c>
      <c r="R79" s="12" t="s">
        <v>52</v>
      </c>
      <c r="S79" s="8" t="s">
        <v>407</v>
      </c>
      <c r="T79" s="13" t="s">
        <v>55</v>
      </c>
      <c r="U79" s="15"/>
    </row>
    <row r="80" spans="1:21">
      <c r="A80" t="s">
        <v>6397</v>
      </c>
      <c r="D80" s="210">
        <v>2</v>
      </c>
      <c r="E80" s="180" t="s">
        <v>130</v>
      </c>
      <c r="F80" s="181" t="s">
        <v>55</v>
      </c>
      <c r="G80" s="175" t="s">
        <v>6346</v>
      </c>
      <c r="H80" s="182" t="s">
        <v>225</v>
      </c>
      <c r="I80" s="211">
        <v>1960</v>
      </c>
      <c r="J80" s="180">
        <v>104</v>
      </c>
      <c r="K80">
        <v>2</v>
      </c>
      <c r="L80" s="200">
        <v>7</v>
      </c>
      <c r="M80" s="2" t="s">
        <v>130</v>
      </c>
      <c r="N80" s="3" t="s">
        <v>1089</v>
      </c>
      <c r="O80" s="4">
        <v>1960</v>
      </c>
      <c r="P80" s="6"/>
      <c r="Q80" s="11" t="s">
        <v>82</v>
      </c>
      <c r="R80" s="12" t="s">
        <v>52</v>
      </c>
      <c r="S80" s="8" t="s">
        <v>83</v>
      </c>
      <c r="T80" s="13" t="s">
        <v>55</v>
      </c>
      <c r="U80" s="15"/>
    </row>
    <row r="81" spans="1:21">
      <c r="A81" t="s">
        <v>6397</v>
      </c>
      <c r="D81" s="210">
        <v>3</v>
      </c>
      <c r="E81" s="180" t="s">
        <v>103</v>
      </c>
      <c r="F81" s="181" t="s">
        <v>55</v>
      </c>
      <c r="G81" s="175" t="s">
        <v>121</v>
      </c>
      <c r="H81" s="182" t="s">
        <v>206</v>
      </c>
      <c r="I81" s="211">
        <v>1500</v>
      </c>
      <c r="J81" s="180">
        <v>1601</v>
      </c>
      <c r="K81">
        <v>3</v>
      </c>
      <c r="L81" s="200">
        <v>10</v>
      </c>
      <c r="M81" s="2" t="s">
        <v>103</v>
      </c>
      <c r="N81" s="3" t="s">
        <v>1092</v>
      </c>
      <c r="O81" s="4">
        <v>1500</v>
      </c>
      <c r="P81" s="6" t="s">
        <v>254</v>
      </c>
      <c r="Q81" s="11" t="s">
        <v>234</v>
      </c>
      <c r="R81" s="12" t="s">
        <v>52</v>
      </c>
      <c r="S81" s="8" t="s">
        <v>121</v>
      </c>
      <c r="T81" s="13" t="s">
        <v>55</v>
      </c>
      <c r="U81" s="15"/>
    </row>
    <row r="82" spans="1:21">
      <c r="A82" t="s">
        <v>6397</v>
      </c>
      <c r="D82" s="210"/>
      <c r="E82" s="180" t="s">
        <v>103</v>
      </c>
      <c r="F82" s="181" t="s">
        <v>55</v>
      </c>
      <c r="G82" s="175" t="s">
        <v>33810</v>
      </c>
      <c r="H82" s="182" t="s">
        <v>206</v>
      </c>
      <c r="I82" s="211">
        <v>1500</v>
      </c>
      <c r="J82" s="180">
        <v>1604</v>
      </c>
      <c r="K82">
        <v>3</v>
      </c>
      <c r="L82" s="200">
        <v>11</v>
      </c>
      <c r="M82" s="2" t="s">
        <v>103</v>
      </c>
      <c r="N82" s="3" t="s">
        <v>34588</v>
      </c>
      <c r="O82" s="4">
        <v>1500</v>
      </c>
      <c r="P82" s="6" t="s">
        <v>254</v>
      </c>
      <c r="Q82" s="11" t="s">
        <v>234</v>
      </c>
      <c r="R82" s="12" t="s">
        <v>52</v>
      </c>
      <c r="S82" s="8" t="s">
        <v>121</v>
      </c>
      <c r="T82" s="13" t="s">
        <v>55</v>
      </c>
      <c r="U82" s="15"/>
    </row>
    <row r="83" spans="1:21">
      <c r="A83" t="s">
        <v>6397</v>
      </c>
      <c r="D83" s="210">
        <v>4</v>
      </c>
      <c r="E83" s="180" t="s">
        <v>78</v>
      </c>
      <c r="F83" s="181" t="s">
        <v>55</v>
      </c>
      <c r="G83" s="175" t="s">
        <v>6346</v>
      </c>
      <c r="H83" s="182" t="s">
        <v>206</v>
      </c>
      <c r="I83" s="211">
        <v>1916</v>
      </c>
      <c r="J83" s="180">
        <v>3300</v>
      </c>
      <c r="K83">
        <v>4</v>
      </c>
      <c r="L83" s="200">
        <v>15</v>
      </c>
      <c r="M83" s="2" t="s">
        <v>78</v>
      </c>
      <c r="N83" s="3" t="s">
        <v>1096</v>
      </c>
      <c r="O83" s="4">
        <v>1916</v>
      </c>
      <c r="P83" s="6"/>
      <c r="Q83" s="11" t="s">
        <v>406</v>
      </c>
      <c r="R83" s="12" t="s">
        <v>52</v>
      </c>
      <c r="S83" s="2" t="s">
        <v>407</v>
      </c>
      <c r="T83" s="13" t="s">
        <v>55</v>
      </c>
      <c r="U83" s="15"/>
    </row>
    <row r="84" spans="1:21">
      <c r="A84" t="s">
        <v>6398</v>
      </c>
      <c r="D84" s="192">
        <v>1</v>
      </c>
      <c r="E84" s="193" t="s">
        <v>275</v>
      </c>
      <c r="F84" s="194" t="s">
        <v>55</v>
      </c>
      <c r="G84" s="195" t="s">
        <v>6346</v>
      </c>
      <c r="H84" s="196" t="s">
        <v>225</v>
      </c>
      <c r="I84" s="197">
        <v>1815</v>
      </c>
      <c r="J84" s="193">
        <v>4534</v>
      </c>
      <c r="K84" s="199">
        <v>1</v>
      </c>
      <c r="L84" s="200">
        <v>4</v>
      </c>
      <c r="M84" s="2" t="s">
        <v>275</v>
      </c>
      <c r="N84" s="3" t="s">
        <v>1104</v>
      </c>
      <c r="O84" s="4">
        <v>1815</v>
      </c>
      <c r="P84" s="6"/>
      <c r="Q84" s="11" t="s">
        <v>234</v>
      </c>
      <c r="R84" s="12" t="s">
        <v>52</v>
      </c>
      <c r="S84" s="8" t="s">
        <v>1107</v>
      </c>
      <c r="T84" s="13" t="s">
        <v>55</v>
      </c>
      <c r="U84" s="15"/>
    </row>
    <row r="85" spans="1:21">
      <c r="A85" t="s">
        <v>6398</v>
      </c>
      <c r="D85" s="210">
        <v>2</v>
      </c>
      <c r="E85" s="180" t="s">
        <v>145</v>
      </c>
      <c r="F85" s="181" t="s">
        <v>55</v>
      </c>
      <c r="G85" s="175" t="s">
        <v>121</v>
      </c>
      <c r="H85" s="182" t="s">
        <v>206</v>
      </c>
      <c r="I85" s="211">
        <v>1533</v>
      </c>
      <c r="J85" s="180">
        <v>293</v>
      </c>
      <c r="K85">
        <v>2</v>
      </c>
      <c r="L85" s="200">
        <v>7</v>
      </c>
      <c r="M85" s="2" t="s">
        <v>145</v>
      </c>
      <c r="N85" s="3" t="s">
        <v>1109</v>
      </c>
      <c r="O85" s="4">
        <v>1533</v>
      </c>
      <c r="P85" s="6"/>
      <c r="Q85" s="11" t="s">
        <v>455</v>
      </c>
      <c r="R85" s="12" t="s">
        <v>52</v>
      </c>
      <c r="S85" s="8" t="s">
        <v>456</v>
      </c>
      <c r="T85" s="13" t="s">
        <v>55</v>
      </c>
      <c r="U85" s="15"/>
    </row>
    <row r="86" spans="1:21">
      <c r="A86" t="s">
        <v>6398</v>
      </c>
      <c r="D86" s="210">
        <v>3</v>
      </c>
      <c r="E86" s="180" t="s">
        <v>68</v>
      </c>
      <c r="F86" s="181" t="s">
        <v>55</v>
      </c>
      <c r="G86" s="175" t="s">
        <v>6346</v>
      </c>
      <c r="H86" s="182" t="s">
        <v>206</v>
      </c>
      <c r="I86" s="211">
        <v>1917</v>
      </c>
      <c r="J86" s="180">
        <v>2141</v>
      </c>
      <c r="K86">
        <v>3</v>
      </c>
      <c r="L86" s="200">
        <v>10</v>
      </c>
      <c r="M86" s="2" t="s">
        <v>68</v>
      </c>
      <c r="N86" s="3" t="s">
        <v>1123</v>
      </c>
      <c r="O86" s="4">
        <v>1917</v>
      </c>
      <c r="P86" s="6"/>
      <c r="Q86" s="11" t="s">
        <v>95</v>
      </c>
      <c r="R86" s="12" t="s">
        <v>52</v>
      </c>
      <c r="S86" s="8" t="s">
        <v>83</v>
      </c>
      <c r="T86" s="13" t="s">
        <v>55</v>
      </c>
      <c r="U86" s="15"/>
    </row>
    <row r="87" spans="1:21">
      <c r="A87" t="s">
        <v>6398</v>
      </c>
      <c r="D87" s="210">
        <v>4</v>
      </c>
      <c r="E87" s="180" t="s">
        <v>271</v>
      </c>
      <c r="F87" s="181" t="s">
        <v>55</v>
      </c>
      <c r="G87" s="175" t="s">
        <v>6346</v>
      </c>
      <c r="H87" s="182" t="s">
        <v>225</v>
      </c>
      <c r="I87" s="211">
        <v>1958</v>
      </c>
      <c r="J87" s="180">
        <v>4446</v>
      </c>
      <c r="K87">
        <v>4</v>
      </c>
      <c r="L87" s="200">
        <v>13</v>
      </c>
      <c r="M87" s="2" t="s">
        <v>271</v>
      </c>
      <c r="N87" s="3" t="s">
        <v>1119</v>
      </c>
      <c r="O87" s="4">
        <v>1958</v>
      </c>
      <c r="P87" s="6"/>
      <c r="Q87" s="11" t="s">
        <v>177</v>
      </c>
      <c r="R87" s="12" t="s">
        <v>52</v>
      </c>
      <c r="S87" s="8" t="s">
        <v>74</v>
      </c>
      <c r="T87" s="13" t="s">
        <v>55</v>
      </c>
      <c r="U87" s="15"/>
    </row>
    <row r="88" spans="1:21">
      <c r="A88" t="s">
        <v>6399</v>
      </c>
      <c r="D88" s="192">
        <v>1</v>
      </c>
      <c r="E88" s="193" t="s">
        <v>59</v>
      </c>
      <c r="F88" s="194" t="s">
        <v>64</v>
      </c>
      <c r="G88" s="195" t="s">
        <v>6380</v>
      </c>
      <c r="H88" s="196" t="s">
        <v>225</v>
      </c>
      <c r="I88" s="197">
        <v>1925</v>
      </c>
      <c r="J88" s="193">
        <v>177</v>
      </c>
      <c r="K88" s="199">
        <v>1</v>
      </c>
      <c r="L88" s="200">
        <v>4</v>
      </c>
      <c r="M88" s="2" t="s">
        <v>59</v>
      </c>
      <c r="N88" s="3" t="s">
        <v>1143</v>
      </c>
      <c r="O88" s="4">
        <v>1925</v>
      </c>
      <c r="P88" s="6"/>
      <c r="Q88" s="11" t="s">
        <v>604</v>
      </c>
      <c r="R88" s="12" t="s">
        <v>52</v>
      </c>
      <c r="S88" s="8" t="s">
        <v>1287</v>
      </c>
      <c r="T88" s="13" t="s">
        <v>64</v>
      </c>
      <c r="U88" s="15"/>
    </row>
    <row r="89" spans="1:21">
      <c r="A89" t="s">
        <v>6399</v>
      </c>
      <c r="D89" s="210">
        <v>2</v>
      </c>
      <c r="E89" s="180" t="s">
        <v>68</v>
      </c>
      <c r="F89" s="181" t="s">
        <v>64</v>
      </c>
      <c r="G89" s="175" t="s">
        <v>6346</v>
      </c>
      <c r="H89" s="182" t="s">
        <v>225</v>
      </c>
      <c r="I89" s="211">
        <v>1925</v>
      </c>
      <c r="J89" s="180">
        <v>178</v>
      </c>
      <c r="K89">
        <v>2</v>
      </c>
      <c r="L89" s="200">
        <v>7</v>
      </c>
      <c r="M89" s="2" t="s">
        <v>68</v>
      </c>
      <c r="N89" s="3" t="s">
        <v>1140</v>
      </c>
      <c r="O89" s="4">
        <v>1925</v>
      </c>
      <c r="P89" s="6"/>
      <c r="Q89" s="11" t="s">
        <v>604</v>
      </c>
      <c r="R89" s="12" t="s">
        <v>52</v>
      </c>
      <c r="S89" s="2" t="s">
        <v>660</v>
      </c>
      <c r="T89" s="13" t="s">
        <v>64</v>
      </c>
      <c r="U89" s="15"/>
    </row>
    <row r="90" spans="1:21">
      <c r="A90" t="s">
        <v>6399</v>
      </c>
      <c r="D90" s="210"/>
      <c r="E90" s="180" t="s">
        <v>68</v>
      </c>
      <c r="F90" s="181" t="s">
        <v>64</v>
      </c>
      <c r="G90" s="175" t="s">
        <v>34589</v>
      </c>
      <c r="H90" s="182" t="s">
        <v>225</v>
      </c>
      <c r="I90" s="211">
        <v>1925</v>
      </c>
      <c r="J90" s="180">
        <v>196</v>
      </c>
      <c r="K90">
        <v>2</v>
      </c>
      <c r="L90" s="200">
        <v>8</v>
      </c>
      <c r="M90" s="2" t="s">
        <v>68</v>
      </c>
      <c r="N90" s="3" t="s">
        <v>1196</v>
      </c>
      <c r="O90" s="4">
        <v>1925</v>
      </c>
      <c r="P90" s="6"/>
      <c r="Q90" s="11" t="s">
        <v>62</v>
      </c>
      <c r="R90" s="12" t="s">
        <v>52</v>
      </c>
      <c r="S90" s="8" t="s">
        <v>660</v>
      </c>
      <c r="T90" s="13" t="s">
        <v>64</v>
      </c>
      <c r="U90" s="15"/>
    </row>
    <row r="91" spans="1:21">
      <c r="A91" t="s">
        <v>6399</v>
      </c>
      <c r="D91" s="210">
        <v>3</v>
      </c>
      <c r="E91" s="180" t="s">
        <v>68</v>
      </c>
      <c r="F91" s="181" t="s">
        <v>55</v>
      </c>
      <c r="G91" s="175" t="s">
        <v>6346</v>
      </c>
      <c r="H91" s="182" t="s">
        <v>206</v>
      </c>
      <c r="I91" s="211">
        <v>1980</v>
      </c>
      <c r="J91" s="180">
        <v>8682</v>
      </c>
      <c r="K91">
        <v>3</v>
      </c>
      <c r="L91" s="200">
        <v>11</v>
      </c>
      <c r="M91" s="2" t="s">
        <v>68</v>
      </c>
      <c r="N91" s="3" t="s">
        <v>1189</v>
      </c>
      <c r="O91" s="4">
        <v>1980</v>
      </c>
      <c r="P91" s="6"/>
      <c r="Q91" s="11" t="s">
        <v>95</v>
      </c>
      <c r="R91" s="12" t="s">
        <v>52</v>
      </c>
      <c r="S91" s="8" t="s">
        <v>83</v>
      </c>
      <c r="T91" s="13" t="s">
        <v>55</v>
      </c>
      <c r="U91" s="15"/>
    </row>
    <row r="92" spans="1:21">
      <c r="A92" t="s">
        <v>6401</v>
      </c>
      <c r="D92" s="192">
        <v>1</v>
      </c>
      <c r="E92" s="193" t="s">
        <v>103</v>
      </c>
      <c r="F92" s="194" t="s">
        <v>55</v>
      </c>
      <c r="G92" s="195" t="s">
        <v>121</v>
      </c>
      <c r="H92" s="196" t="s">
        <v>6402</v>
      </c>
      <c r="I92" s="197">
        <v>1500</v>
      </c>
      <c r="J92" s="193">
        <v>9759</v>
      </c>
      <c r="K92" s="199">
        <v>1</v>
      </c>
      <c r="L92" s="200">
        <v>4</v>
      </c>
      <c r="M92" s="2" t="s">
        <v>103</v>
      </c>
      <c r="N92" s="3" t="s">
        <v>1162</v>
      </c>
      <c r="O92" s="4">
        <v>1500</v>
      </c>
      <c r="P92" s="6" t="s">
        <v>254</v>
      </c>
      <c r="Q92" s="11" t="s">
        <v>477</v>
      </c>
      <c r="R92" s="12" t="s">
        <v>52</v>
      </c>
      <c r="S92" s="2" t="s">
        <v>121</v>
      </c>
      <c r="T92" s="13" t="s">
        <v>55</v>
      </c>
      <c r="U92" s="15"/>
    </row>
    <row r="93" spans="1:21">
      <c r="A93" t="s">
        <v>6401</v>
      </c>
      <c r="D93" s="210">
        <v>2</v>
      </c>
      <c r="E93" s="180" t="s">
        <v>402</v>
      </c>
      <c r="F93" s="181" t="s">
        <v>55</v>
      </c>
      <c r="G93" s="175" t="s">
        <v>6346</v>
      </c>
      <c r="H93" s="182" t="s">
        <v>206</v>
      </c>
      <c r="I93" s="211">
        <v>1916</v>
      </c>
      <c r="J93" s="180">
        <v>54</v>
      </c>
      <c r="K93">
        <v>2</v>
      </c>
      <c r="L93" s="200">
        <v>8</v>
      </c>
      <c r="M93" s="2" t="s">
        <v>402</v>
      </c>
      <c r="N93" s="3" t="s">
        <v>1159</v>
      </c>
      <c r="O93" s="4">
        <v>1916</v>
      </c>
      <c r="P93" s="6"/>
      <c r="Q93" s="11" t="s">
        <v>406</v>
      </c>
      <c r="R93" s="12" t="s">
        <v>52</v>
      </c>
      <c r="S93" s="8" t="s">
        <v>407</v>
      </c>
      <c r="T93" s="13" t="s">
        <v>55</v>
      </c>
      <c r="U93" s="15"/>
    </row>
    <row r="94" spans="1:21">
      <c r="A94" t="s">
        <v>6401</v>
      </c>
      <c r="D94" s="210">
        <v>3</v>
      </c>
      <c r="E94" s="180" t="s">
        <v>145</v>
      </c>
      <c r="F94" s="181" t="s">
        <v>55</v>
      </c>
      <c r="G94" s="175" t="s">
        <v>6346</v>
      </c>
      <c r="H94" s="182" t="s">
        <v>225</v>
      </c>
      <c r="I94" s="211">
        <v>1958</v>
      </c>
      <c r="J94" s="180">
        <v>4356</v>
      </c>
      <c r="K94">
        <v>3</v>
      </c>
      <c r="L94" s="200">
        <v>11</v>
      </c>
      <c r="M94" s="2" t="s">
        <v>145</v>
      </c>
      <c r="N94" s="3" t="s">
        <v>1115</v>
      </c>
      <c r="O94" s="4">
        <v>1958</v>
      </c>
      <c r="P94" s="6"/>
      <c r="Q94" s="11" t="s">
        <v>152</v>
      </c>
      <c r="R94" s="12" t="s">
        <v>52</v>
      </c>
      <c r="S94" s="8" t="s">
        <v>74</v>
      </c>
      <c r="T94" s="13" t="s">
        <v>55</v>
      </c>
      <c r="U94" s="15"/>
    </row>
    <row r="95" spans="1:21">
      <c r="A95" t="s">
        <v>6403</v>
      </c>
      <c r="D95" s="192">
        <v>1</v>
      </c>
      <c r="E95" s="193" t="s">
        <v>402</v>
      </c>
      <c r="F95" s="194" t="s">
        <v>55</v>
      </c>
      <c r="G95" s="195" t="s">
        <v>6346</v>
      </c>
      <c r="H95" s="196" t="s">
        <v>225</v>
      </c>
      <c r="I95" s="197">
        <v>1916</v>
      </c>
      <c r="J95" s="193">
        <v>2410</v>
      </c>
      <c r="K95" s="199">
        <v>1</v>
      </c>
      <c r="L95" s="200">
        <v>4</v>
      </c>
      <c r="M95" s="55" t="s">
        <v>402</v>
      </c>
      <c r="N95" s="3" t="s">
        <v>1147</v>
      </c>
      <c r="O95" s="4">
        <v>1916</v>
      </c>
      <c r="P95" s="6"/>
      <c r="Q95" s="11" t="s">
        <v>1149</v>
      </c>
      <c r="R95" s="12" t="s">
        <v>52</v>
      </c>
      <c r="S95" s="8" t="s">
        <v>1150</v>
      </c>
      <c r="T95" s="13" t="s">
        <v>55</v>
      </c>
      <c r="U95" s="15"/>
    </row>
    <row r="96" spans="1:21">
      <c r="A96" t="s">
        <v>6403</v>
      </c>
      <c r="D96" s="210"/>
      <c r="E96" s="180" t="s">
        <v>402</v>
      </c>
      <c r="F96" s="181" t="s">
        <v>55</v>
      </c>
      <c r="G96" s="175" t="s">
        <v>6346</v>
      </c>
      <c r="H96" s="182" t="s">
        <v>225</v>
      </c>
      <c r="I96" s="211">
        <v>1916</v>
      </c>
      <c r="J96" s="180">
        <v>2440</v>
      </c>
      <c r="K96">
        <v>1</v>
      </c>
      <c r="L96" s="200">
        <v>5</v>
      </c>
      <c r="M96" s="55" t="s">
        <v>402</v>
      </c>
      <c r="N96" s="3" t="s">
        <v>1155</v>
      </c>
      <c r="O96" s="4">
        <v>1916</v>
      </c>
      <c r="P96" s="6"/>
      <c r="Q96" s="11" t="s">
        <v>1149</v>
      </c>
      <c r="R96" s="12" t="s">
        <v>52</v>
      </c>
      <c r="S96" s="8" t="s">
        <v>1150</v>
      </c>
      <c r="T96" s="13" t="s">
        <v>55</v>
      </c>
      <c r="U96" s="15"/>
    </row>
    <row r="97" spans="1:21" ht="56.25">
      <c r="A97" t="s">
        <v>6404</v>
      </c>
      <c r="D97" s="192">
        <v>1</v>
      </c>
      <c r="E97" s="193" t="s">
        <v>275</v>
      </c>
      <c r="F97" s="194" t="s">
        <v>55</v>
      </c>
      <c r="G97" s="195" t="s">
        <v>6346</v>
      </c>
      <c r="H97" s="196" t="s">
        <v>225</v>
      </c>
      <c r="I97" s="197">
        <v>1980</v>
      </c>
      <c r="J97" s="193">
        <v>1234</v>
      </c>
      <c r="K97" s="199">
        <v>1</v>
      </c>
      <c r="L97" s="200">
        <v>4</v>
      </c>
      <c r="M97" s="2" t="s">
        <v>275</v>
      </c>
      <c r="N97" s="56" t="s">
        <v>1166</v>
      </c>
      <c r="O97" s="4">
        <v>1980</v>
      </c>
      <c r="P97" s="6"/>
      <c r="Q97" s="11" t="s">
        <v>34590</v>
      </c>
      <c r="R97" s="12" t="s">
        <v>52</v>
      </c>
      <c r="S97" s="8" t="s">
        <v>34591</v>
      </c>
      <c r="T97" s="13" t="s">
        <v>55</v>
      </c>
      <c r="U97" s="15"/>
    </row>
    <row r="98" spans="1:21">
      <c r="A98" t="s">
        <v>6404</v>
      </c>
      <c r="D98" s="210"/>
      <c r="E98" s="180" t="s">
        <v>275</v>
      </c>
      <c r="F98" s="181" t="s">
        <v>55</v>
      </c>
      <c r="G98" s="175" t="s">
        <v>6346</v>
      </c>
      <c r="H98" s="182" t="s">
        <v>225</v>
      </c>
      <c r="I98" s="211">
        <v>1980</v>
      </c>
      <c r="J98" s="180">
        <v>1242</v>
      </c>
      <c r="K98">
        <v>1</v>
      </c>
      <c r="L98" s="200">
        <v>5</v>
      </c>
      <c r="M98" s="2" t="s">
        <v>275</v>
      </c>
      <c r="N98" s="56" t="s">
        <v>1171</v>
      </c>
      <c r="O98" s="4">
        <v>1980</v>
      </c>
      <c r="P98" s="6"/>
      <c r="Q98" s="11" t="s">
        <v>1174</v>
      </c>
      <c r="R98" s="12" t="s">
        <v>52</v>
      </c>
      <c r="S98" s="8" t="s">
        <v>53</v>
      </c>
      <c r="T98" s="13" t="s">
        <v>55</v>
      </c>
      <c r="U98" s="15"/>
    </row>
    <row r="99" spans="1:21">
      <c r="A99" t="s">
        <v>6404</v>
      </c>
      <c r="D99" s="210">
        <v>2</v>
      </c>
      <c r="E99" s="180" t="s">
        <v>145</v>
      </c>
      <c r="F99" s="181" t="s">
        <v>55</v>
      </c>
      <c r="G99" s="175" t="s">
        <v>6346</v>
      </c>
      <c r="H99" s="182" t="s">
        <v>225</v>
      </c>
      <c r="I99" s="211">
        <v>1958</v>
      </c>
      <c r="J99" s="180">
        <v>5802</v>
      </c>
      <c r="K99">
        <v>2</v>
      </c>
      <c r="L99" s="200">
        <v>8</v>
      </c>
      <c r="M99" s="2" t="s">
        <v>145</v>
      </c>
      <c r="N99" s="56" t="s">
        <v>1201</v>
      </c>
      <c r="O99" s="4">
        <v>1958</v>
      </c>
      <c r="P99" s="6"/>
      <c r="Q99" s="11" t="s">
        <v>177</v>
      </c>
      <c r="R99" s="12" t="s">
        <v>52</v>
      </c>
      <c r="S99" s="2" t="s">
        <v>74</v>
      </c>
      <c r="T99" s="13" t="s">
        <v>55</v>
      </c>
      <c r="U99" s="15"/>
    </row>
    <row r="100" spans="1:21">
      <c r="A100" t="s">
        <v>6404</v>
      </c>
      <c r="D100" s="210">
        <v>3</v>
      </c>
      <c r="E100" s="180" t="s">
        <v>506</v>
      </c>
      <c r="F100" s="181" t="s">
        <v>55</v>
      </c>
      <c r="G100" s="175" t="s">
        <v>6346</v>
      </c>
      <c r="H100" s="182" t="s">
        <v>206</v>
      </c>
      <c r="I100" s="211">
        <v>1960</v>
      </c>
      <c r="J100" s="180">
        <v>5907</v>
      </c>
      <c r="K100">
        <v>3</v>
      </c>
      <c r="L100" s="200">
        <v>11</v>
      </c>
      <c r="M100" s="2" t="s">
        <v>506</v>
      </c>
      <c r="N100" s="56" t="s">
        <v>1206</v>
      </c>
      <c r="O100" s="4">
        <v>1960</v>
      </c>
      <c r="P100" s="6"/>
      <c r="Q100" s="11" t="s">
        <v>95</v>
      </c>
      <c r="R100" s="12" t="s">
        <v>52</v>
      </c>
      <c r="S100" s="8" t="s">
        <v>83</v>
      </c>
      <c r="T100" s="13" t="s">
        <v>55</v>
      </c>
      <c r="U100" s="15"/>
    </row>
    <row r="101" spans="1:21">
      <c r="A101" t="s">
        <v>6404</v>
      </c>
      <c r="D101" s="210">
        <v>4</v>
      </c>
      <c r="E101" s="180" t="s">
        <v>78</v>
      </c>
      <c r="F101" s="181" t="s">
        <v>55</v>
      </c>
      <c r="G101" s="175" t="s">
        <v>6346</v>
      </c>
      <c r="H101" s="182" t="s">
        <v>225</v>
      </c>
      <c r="I101" s="211">
        <v>1958</v>
      </c>
      <c r="J101" s="180">
        <v>5500</v>
      </c>
      <c r="K101">
        <v>4</v>
      </c>
      <c r="L101" s="200">
        <v>14</v>
      </c>
      <c r="M101" s="2" t="s">
        <v>78</v>
      </c>
      <c r="N101" s="56" t="s">
        <v>1211</v>
      </c>
      <c r="O101" s="4">
        <v>1958</v>
      </c>
      <c r="P101" s="6"/>
      <c r="Q101" s="11" t="s">
        <v>177</v>
      </c>
      <c r="R101" s="12" t="s">
        <v>52</v>
      </c>
      <c r="S101" s="2" t="s">
        <v>74</v>
      </c>
      <c r="T101" s="13" t="s">
        <v>55</v>
      </c>
      <c r="U101" s="15"/>
    </row>
    <row r="102" spans="1:21">
      <c r="A102" t="s">
        <v>6404</v>
      </c>
      <c r="D102" s="210">
        <v>5</v>
      </c>
      <c r="E102" s="180" t="s">
        <v>402</v>
      </c>
      <c r="F102" s="181" t="s">
        <v>55</v>
      </c>
      <c r="G102" s="175" t="s">
        <v>6346</v>
      </c>
      <c r="H102" s="182" t="s">
        <v>206</v>
      </c>
      <c r="I102" s="211">
        <v>1916</v>
      </c>
      <c r="J102" s="180">
        <v>902</v>
      </c>
      <c r="K102">
        <v>5</v>
      </c>
      <c r="L102" s="200">
        <v>17</v>
      </c>
      <c r="M102" s="2" t="s">
        <v>402</v>
      </c>
      <c r="N102" s="56" t="s">
        <v>1219</v>
      </c>
      <c r="O102" s="4">
        <v>1916</v>
      </c>
      <c r="P102" s="6"/>
      <c r="Q102" s="11" t="s">
        <v>406</v>
      </c>
      <c r="R102" s="12" t="s">
        <v>52</v>
      </c>
      <c r="S102" s="8" t="s">
        <v>407</v>
      </c>
      <c r="T102" s="13" t="s">
        <v>55</v>
      </c>
      <c r="U102" s="15"/>
    </row>
    <row r="103" spans="1:21">
      <c r="A103" t="s">
        <v>6404</v>
      </c>
      <c r="D103" s="210"/>
      <c r="E103" s="180" t="s">
        <v>402</v>
      </c>
      <c r="F103" s="181" t="s">
        <v>55</v>
      </c>
      <c r="G103" s="175" t="s">
        <v>6346</v>
      </c>
      <c r="H103" s="182" t="s">
        <v>206</v>
      </c>
      <c r="I103" s="211">
        <v>1916</v>
      </c>
      <c r="J103" s="180">
        <v>1190</v>
      </c>
      <c r="K103">
        <v>5</v>
      </c>
      <c r="L103" s="200">
        <v>18</v>
      </c>
      <c r="M103" s="2" t="s">
        <v>402</v>
      </c>
      <c r="N103" s="56" t="s">
        <v>1224</v>
      </c>
      <c r="O103" s="4">
        <v>1916</v>
      </c>
      <c r="P103" s="6"/>
      <c r="Q103" s="11" t="s">
        <v>406</v>
      </c>
      <c r="R103" s="12" t="s">
        <v>52</v>
      </c>
      <c r="S103" s="8" t="s">
        <v>407</v>
      </c>
      <c r="T103" s="13" t="s">
        <v>55</v>
      </c>
      <c r="U103" s="15"/>
    </row>
    <row r="104" spans="1:21">
      <c r="A104" t="s">
        <v>6404</v>
      </c>
      <c r="D104" s="210">
        <v>6</v>
      </c>
      <c r="E104" s="180" t="s">
        <v>48</v>
      </c>
      <c r="F104" s="181" t="s">
        <v>55</v>
      </c>
      <c r="G104" s="175" t="s">
        <v>6346</v>
      </c>
      <c r="H104" s="223" t="s">
        <v>225</v>
      </c>
      <c r="I104" s="224">
        <v>1980</v>
      </c>
      <c r="J104" s="230" t="s">
        <v>6405</v>
      </c>
      <c r="K104">
        <v>6</v>
      </c>
      <c r="L104" s="200">
        <v>21</v>
      </c>
      <c r="M104" s="2" t="s">
        <v>48</v>
      </c>
      <c r="N104" s="56" t="s">
        <v>1228</v>
      </c>
      <c r="O104" s="4">
        <v>1980</v>
      </c>
      <c r="P104" s="6" t="s">
        <v>168</v>
      </c>
      <c r="Q104" s="11" t="s">
        <v>181</v>
      </c>
      <c r="R104" s="12" t="s">
        <v>52</v>
      </c>
      <c r="S104" s="2" t="s">
        <v>186</v>
      </c>
      <c r="T104" s="13" t="s">
        <v>55</v>
      </c>
      <c r="U104" s="15"/>
    </row>
    <row r="105" spans="1:21">
      <c r="A105" t="s">
        <v>6406</v>
      </c>
      <c r="D105" s="192">
        <v>1</v>
      </c>
      <c r="E105" s="193" t="s">
        <v>78</v>
      </c>
      <c r="F105" s="194" t="s">
        <v>55</v>
      </c>
      <c r="G105" s="195" t="s">
        <v>6346</v>
      </c>
      <c r="H105" s="196" t="s">
        <v>225</v>
      </c>
      <c r="I105" s="197">
        <v>1958</v>
      </c>
      <c r="J105" s="193">
        <v>898</v>
      </c>
      <c r="K105" s="199">
        <v>1</v>
      </c>
      <c r="L105" s="200">
        <v>4</v>
      </c>
      <c r="M105" s="2" t="s">
        <v>78</v>
      </c>
      <c r="N105" s="3" t="s">
        <v>1238</v>
      </c>
      <c r="O105" s="4">
        <v>1958</v>
      </c>
      <c r="P105" s="6"/>
      <c r="Q105" s="11" t="s">
        <v>177</v>
      </c>
      <c r="R105" s="12" t="s">
        <v>52</v>
      </c>
      <c r="S105" s="8" t="s">
        <v>74</v>
      </c>
      <c r="T105" s="13" t="s">
        <v>55</v>
      </c>
      <c r="U105" s="15"/>
    </row>
    <row r="106" spans="1:21">
      <c r="A106" t="s">
        <v>6406</v>
      </c>
      <c r="D106" s="210"/>
      <c r="E106" s="180" t="s">
        <v>78</v>
      </c>
      <c r="F106" s="181" t="s">
        <v>55</v>
      </c>
      <c r="G106" s="175" t="s">
        <v>6346</v>
      </c>
      <c r="H106" s="182" t="s">
        <v>225</v>
      </c>
      <c r="I106" s="211">
        <v>1958</v>
      </c>
      <c r="J106" s="180">
        <v>5809</v>
      </c>
      <c r="K106">
        <v>1</v>
      </c>
      <c r="L106" s="200">
        <v>5</v>
      </c>
      <c r="M106" s="2" t="s">
        <v>78</v>
      </c>
      <c r="N106" s="3" t="s">
        <v>1241</v>
      </c>
      <c r="O106" s="4">
        <v>1958</v>
      </c>
      <c r="P106" s="6"/>
      <c r="Q106" s="11" t="s">
        <v>177</v>
      </c>
      <c r="R106" s="12" t="s">
        <v>52</v>
      </c>
      <c r="S106" s="2" t="s">
        <v>74</v>
      </c>
      <c r="T106" s="13" t="s">
        <v>55</v>
      </c>
      <c r="U106" s="15"/>
    </row>
    <row r="107" spans="1:21">
      <c r="A107" t="s">
        <v>6406</v>
      </c>
      <c r="D107" s="210">
        <v>2</v>
      </c>
      <c r="E107" s="180" t="s">
        <v>145</v>
      </c>
      <c r="F107" s="181" t="s">
        <v>55</v>
      </c>
      <c r="G107" s="175" t="s">
        <v>6346</v>
      </c>
      <c r="H107" s="182" t="s">
        <v>225</v>
      </c>
      <c r="I107" s="211">
        <v>1940</v>
      </c>
      <c r="J107" s="180">
        <v>663</v>
      </c>
      <c r="K107">
        <v>2</v>
      </c>
      <c r="L107" s="200">
        <v>8</v>
      </c>
      <c r="M107" s="2" t="s">
        <v>145</v>
      </c>
      <c r="N107" s="3" t="s">
        <v>1244</v>
      </c>
      <c r="O107" s="4">
        <v>1940</v>
      </c>
      <c r="P107" s="6" t="s">
        <v>205</v>
      </c>
      <c r="Q107" s="11" t="s">
        <v>169</v>
      </c>
      <c r="R107" s="12" t="s">
        <v>52</v>
      </c>
      <c r="S107" s="2" t="s">
        <v>53</v>
      </c>
      <c r="T107" s="13" t="s">
        <v>55</v>
      </c>
      <c r="U107" s="15"/>
    </row>
    <row r="108" spans="1:21">
      <c r="A108" t="s">
        <v>6406</v>
      </c>
      <c r="D108" s="210"/>
      <c r="E108" s="180" t="s">
        <v>145</v>
      </c>
      <c r="F108" s="181" t="s">
        <v>55</v>
      </c>
      <c r="G108" s="175" t="s">
        <v>6346</v>
      </c>
      <c r="H108" s="182" t="s">
        <v>225</v>
      </c>
      <c r="I108" s="211">
        <v>1980</v>
      </c>
      <c r="J108" s="180">
        <v>1406</v>
      </c>
      <c r="K108">
        <v>2</v>
      </c>
      <c r="L108" s="200">
        <v>9</v>
      </c>
      <c r="M108" s="2" t="s">
        <v>145</v>
      </c>
      <c r="N108" s="3" t="s">
        <v>1246</v>
      </c>
      <c r="O108" s="4">
        <v>1980</v>
      </c>
      <c r="P108" s="6" t="s">
        <v>205</v>
      </c>
      <c r="Q108" s="11" t="s">
        <v>312</v>
      </c>
      <c r="R108" s="12" t="s">
        <v>52</v>
      </c>
      <c r="S108" s="2" t="s">
        <v>186</v>
      </c>
      <c r="T108" s="13" t="s">
        <v>55</v>
      </c>
      <c r="U108" s="15"/>
    </row>
    <row r="109" spans="1:21">
      <c r="A109" t="s">
        <v>6407</v>
      </c>
      <c r="B109" s="226" t="s">
        <v>6408</v>
      </c>
      <c r="D109" s="192">
        <v>1</v>
      </c>
      <c r="E109" s="193" t="s">
        <v>78</v>
      </c>
      <c r="F109" s="194" t="s">
        <v>55</v>
      </c>
      <c r="G109" s="195" t="s">
        <v>6346</v>
      </c>
      <c r="H109" s="196" t="s">
        <v>225</v>
      </c>
      <c r="I109" s="197">
        <v>1958</v>
      </c>
      <c r="J109" s="198" t="s">
        <v>6409</v>
      </c>
      <c r="K109" s="199">
        <v>1</v>
      </c>
      <c r="L109" s="200">
        <v>4</v>
      </c>
      <c r="M109" s="2" t="s">
        <v>78</v>
      </c>
      <c r="N109" s="3" t="s">
        <v>1258</v>
      </c>
      <c r="O109" s="4">
        <v>1958</v>
      </c>
      <c r="P109" s="6"/>
      <c r="Q109" s="11" t="s">
        <v>177</v>
      </c>
      <c r="R109" s="12" t="s">
        <v>52</v>
      </c>
      <c r="S109" s="8" t="s">
        <v>74</v>
      </c>
      <c r="T109" s="13" t="s">
        <v>55</v>
      </c>
      <c r="U109" s="15"/>
    </row>
    <row r="110" spans="1:21">
      <c r="A110" t="s">
        <v>6407</v>
      </c>
      <c r="B110" s="226" t="s">
        <v>6408</v>
      </c>
      <c r="D110" s="210"/>
      <c r="E110" s="180" t="s">
        <v>78</v>
      </c>
      <c r="F110" s="181" t="s">
        <v>55</v>
      </c>
      <c r="G110" s="175" t="s">
        <v>6346</v>
      </c>
      <c r="H110" s="182" t="s">
        <v>225</v>
      </c>
      <c r="I110" s="211">
        <v>1958</v>
      </c>
      <c r="J110" s="178" t="s">
        <v>6410</v>
      </c>
      <c r="K110">
        <v>1</v>
      </c>
      <c r="L110" s="200">
        <v>5</v>
      </c>
      <c r="M110" s="2" t="s">
        <v>78</v>
      </c>
      <c r="N110" s="3" t="s">
        <v>1261</v>
      </c>
      <c r="O110" s="4">
        <v>1958</v>
      </c>
      <c r="P110" s="6"/>
      <c r="Q110" s="11" t="s">
        <v>177</v>
      </c>
      <c r="R110" s="12" t="s">
        <v>52</v>
      </c>
      <c r="S110" s="8" t="s">
        <v>74</v>
      </c>
      <c r="T110" s="13" t="s">
        <v>55</v>
      </c>
      <c r="U110" s="15"/>
    </row>
    <row r="111" spans="1:21">
      <c r="A111" t="s">
        <v>6407</v>
      </c>
      <c r="B111" s="226" t="s">
        <v>6408</v>
      </c>
      <c r="D111" s="210">
        <v>2</v>
      </c>
      <c r="E111" s="180" t="s">
        <v>402</v>
      </c>
      <c r="F111" s="181" t="s">
        <v>55</v>
      </c>
      <c r="G111" s="175" t="s">
        <v>6346</v>
      </c>
      <c r="H111" s="182" t="s">
        <v>206</v>
      </c>
      <c r="I111" s="211">
        <v>1916</v>
      </c>
      <c r="J111" s="178" t="s">
        <v>6411</v>
      </c>
      <c r="K111">
        <v>2</v>
      </c>
      <c r="L111" s="200">
        <v>8</v>
      </c>
      <c r="M111" s="2" t="s">
        <v>402</v>
      </c>
      <c r="N111" s="3" t="s">
        <v>1264</v>
      </c>
      <c r="O111" s="4">
        <v>1916</v>
      </c>
      <c r="P111" s="6"/>
      <c r="Q111" s="11" t="s">
        <v>406</v>
      </c>
      <c r="R111" s="12" t="s">
        <v>52</v>
      </c>
      <c r="S111" s="8" t="s">
        <v>407</v>
      </c>
      <c r="T111" s="13" t="s">
        <v>55</v>
      </c>
      <c r="U111" s="15"/>
    </row>
    <row r="112" spans="1:21">
      <c r="A112" t="s">
        <v>6407</v>
      </c>
      <c r="B112" s="226" t="s">
        <v>6408</v>
      </c>
      <c r="D112" s="210"/>
      <c r="E112" s="180" t="s">
        <v>402</v>
      </c>
      <c r="F112" s="181" t="s">
        <v>55</v>
      </c>
      <c r="G112" s="175" t="s">
        <v>6346</v>
      </c>
      <c r="H112" s="182" t="s">
        <v>206</v>
      </c>
      <c r="I112" s="211">
        <v>1916</v>
      </c>
      <c r="J112" s="178" t="s">
        <v>6412</v>
      </c>
      <c r="K112">
        <v>2</v>
      </c>
      <c r="L112" s="200">
        <v>9</v>
      </c>
      <c r="M112" s="2" t="s">
        <v>402</v>
      </c>
      <c r="N112" s="3" t="s">
        <v>1268</v>
      </c>
      <c r="O112" s="4">
        <v>1916</v>
      </c>
      <c r="P112" s="6"/>
      <c r="Q112" s="11" t="s">
        <v>406</v>
      </c>
      <c r="R112" s="12" t="s">
        <v>52</v>
      </c>
      <c r="S112" s="8" t="s">
        <v>407</v>
      </c>
      <c r="T112" s="13" t="s">
        <v>55</v>
      </c>
      <c r="U112" s="15"/>
    </row>
    <row r="113" spans="1:21">
      <c r="A113" t="s">
        <v>6407</v>
      </c>
      <c r="B113" s="226" t="s">
        <v>6408</v>
      </c>
      <c r="D113" s="210">
        <v>3</v>
      </c>
      <c r="E113" s="180" t="s">
        <v>59</v>
      </c>
      <c r="F113" s="181" t="s">
        <v>64</v>
      </c>
      <c r="G113" s="175" t="s">
        <v>6380</v>
      </c>
      <c r="H113" s="182" t="s">
        <v>225</v>
      </c>
      <c r="I113" s="211">
        <v>1925</v>
      </c>
      <c r="J113" s="178" t="s">
        <v>6413</v>
      </c>
      <c r="K113">
        <v>3</v>
      </c>
      <c r="L113" s="200">
        <v>12</v>
      </c>
      <c r="M113" s="2" t="s">
        <v>59</v>
      </c>
      <c r="N113" s="3" t="s">
        <v>1285</v>
      </c>
      <c r="O113" s="4">
        <v>1925</v>
      </c>
      <c r="P113" s="6"/>
      <c r="Q113" s="11" t="s">
        <v>32581</v>
      </c>
      <c r="R113" s="12" t="s">
        <v>52</v>
      </c>
      <c r="S113" s="8" t="s">
        <v>1287</v>
      </c>
      <c r="T113" s="13" t="s">
        <v>64</v>
      </c>
      <c r="U113" s="15"/>
    </row>
    <row r="114" spans="1:21">
      <c r="A114" t="s">
        <v>6414</v>
      </c>
      <c r="B114" s="226" t="s">
        <v>6415</v>
      </c>
      <c r="D114" s="192">
        <v>1</v>
      </c>
      <c r="E114" s="193" t="s">
        <v>68</v>
      </c>
      <c r="F114" s="194" t="s">
        <v>55</v>
      </c>
      <c r="G114" s="195" t="s">
        <v>6346</v>
      </c>
      <c r="H114" s="196" t="s">
        <v>206</v>
      </c>
      <c r="I114" s="197">
        <v>1960</v>
      </c>
      <c r="J114" s="198" t="s">
        <v>6416</v>
      </c>
      <c r="K114" s="199">
        <v>1</v>
      </c>
      <c r="L114" s="200">
        <v>4</v>
      </c>
      <c r="M114" s="2" t="s">
        <v>68</v>
      </c>
      <c r="N114" s="56" t="s">
        <v>1300</v>
      </c>
      <c r="O114" s="4">
        <v>1960</v>
      </c>
      <c r="P114" s="6"/>
      <c r="Q114" s="11" t="s">
        <v>95</v>
      </c>
      <c r="R114" s="12" t="s">
        <v>52</v>
      </c>
      <c r="S114" s="8" t="s">
        <v>83</v>
      </c>
      <c r="T114" s="13" t="s">
        <v>55</v>
      </c>
      <c r="U114" s="15"/>
    </row>
    <row r="115" spans="1:21">
      <c r="A115" t="s">
        <v>6414</v>
      </c>
      <c r="B115" s="226" t="s">
        <v>6415</v>
      </c>
      <c r="D115" s="210"/>
      <c r="E115" s="180" t="s">
        <v>68</v>
      </c>
      <c r="F115" s="181" t="s">
        <v>55</v>
      </c>
      <c r="G115" s="175" t="s">
        <v>6346</v>
      </c>
      <c r="H115" s="182" t="s">
        <v>206</v>
      </c>
      <c r="I115" s="211">
        <v>1960</v>
      </c>
      <c r="J115" s="178" t="s">
        <v>6417</v>
      </c>
      <c r="K115">
        <v>1</v>
      </c>
      <c r="L115" s="200">
        <v>5</v>
      </c>
      <c r="M115" s="2" t="s">
        <v>68</v>
      </c>
      <c r="N115" s="56" t="s">
        <v>1304</v>
      </c>
      <c r="O115" s="4">
        <v>1960</v>
      </c>
      <c r="P115" s="6"/>
      <c r="Q115" s="11" t="s">
        <v>95</v>
      </c>
      <c r="R115" s="12" t="s">
        <v>52</v>
      </c>
      <c r="S115" s="2" t="s">
        <v>83</v>
      </c>
      <c r="T115" s="13" t="s">
        <v>55</v>
      </c>
      <c r="U115" s="15"/>
    </row>
    <row r="116" spans="1:21">
      <c r="A116" t="s">
        <v>6414</v>
      </c>
      <c r="B116" s="226" t="s">
        <v>6415</v>
      </c>
      <c r="D116" s="210"/>
      <c r="E116" s="180" t="s">
        <v>68</v>
      </c>
      <c r="F116" s="181" t="s">
        <v>55</v>
      </c>
      <c r="G116" s="175" t="s">
        <v>6346</v>
      </c>
      <c r="H116" s="182" t="s">
        <v>206</v>
      </c>
      <c r="I116" s="211">
        <v>1960</v>
      </c>
      <c r="J116" s="178" t="s">
        <v>6418</v>
      </c>
      <c r="K116">
        <v>1</v>
      </c>
      <c r="L116" s="200">
        <v>6</v>
      </c>
      <c r="M116" s="2" t="s">
        <v>68</v>
      </c>
      <c r="N116" s="56" t="s">
        <v>1288</v>
      </c>
      <c r="O116" s="4">
        <v>1960</v>
      </c>
      <c r="P116" s="6"/>
      <c r="Q116" s="11" t="s">
        <v>95</v>
      </c>
      <c r="R116" s="12" t="s">
        <v>52</v>
      </c>
      <c r="S116" s="2" t="s">
        <v>83</v>
      </c>
      <c r="T116" s="13" t="s">
        <v>55</v>
      </c>
      <c r="U116" s="15"/>
    </row>
    <row r="117" spans="1:21">
      <c r="A117" t="s">
        <v>6414</v>
      </c>
      <c r="B117" s="226" t="s">
        <v>6415</v>
      </c>
      <c r="D117" s="210">
        <v>2</v>
      </c>
      <c r="E117" s="180" t="s">
        <v>275</v>
      </c>
      <c r="F117" s="181" t="s">
        <v>55</v>
      </c>
      <c r="G117" s="175" t="s">
        <v>6346</v>
      </c>
      <c r="H117" s="182" t="s">
        <v>225</v>
      </c>
      <c r="I117" s="211">
        <v>1815</v>
      </c>
      <c r="J117" s="178" t="s">
        <v>6419</v>
      </c>
      <c r="K117">
        <v>2</v>
      </c>
      <c r="L117" s="200">
        <v>9</v>
      </c>
      <c r="M117" s="2" t="s">
        <v>275</v>
      </c>
      <c r="N117" s="56" t="s">
        <v>1297</v>
      </c>
      <c r="O117" s="4">
        <v>1815</v>
      </c>
      <c r="P117" s="6"/>
      <c r="Q117" s="11" t="s">
        <v>234</v>
      </c>
      <c r="R117" s="12" t="s">
        <v>52</v>
      </c>
      <c r="S117" s="8" t="s">
        <v>1107</v>
      </c>
      <c r="T117" s="13" t="s">
        <v>55</v>
      </c>
      <c r="U117" s="15"/>
    </row>
    <row r="118" spans="1:21">
      <c r="A118" t="s">
        <v>6414</v>
      </c>
      <c r="B118" s="226" t="s">
        <v>6415</v>
      </c>
      <c r="D118" s="210"/>
      <c r="E118" s="180" t="s">
        <v>275</v>
      </c>
      <c r="F118" s="181" t="s">
        <v>55</v>
      </c>
      <c r="G118" s="175" t="s">
        <v>6346</v>
      </c>
      <c r="H118" s="182" t="s">
        <v>225</v>
      </c>
      <c r="I118" s="211">
        <v>1815</v>
      </c>
      <c r="J118" s="178" t="s">
        <v>6420</v>
      </c>
      <c r="K118">
        <v>2</v>
      </c>
      <c r="L118" s="200">
        <v>10</v>
      </c>
      <c r="M118" s="2" t="s">
        <v>275</v>
      </c>
      <c r="N118" s="56" t="s">
        <v>1274</v>
      </c>
      <c r="O118" s="4">
        <v>1815</v>
      </c>
      <c r="P118" s="6"/>
      <c r="Q118" s="11" t="s">
        <v>234</v>
      </c>
      <c r="R118" s="12" t="s">
        <v>52</v>
      </c>
      <c r="S118" s="2" t="s">
        <v>1107</v>
      </c>
      <c r="T118" s="13" t="s">
        <v>55</v>
      </c>
      <c r="U118" s="15"/>
    </row>
    <row r="119" spans="1:21">
      <c r="A119" t="s">
        <v>6414</v>
      </c>
      <c r="B119" s="226" t="s">
        <v>6415</v>
      </c>
      <c r="D119" s="210">
        <v>3</v>
      </c>
      <c r="E119" s="180" t="s">
        <v>402</v>
      </c>
      <c r="F119" s="181" t="s">
        <v>55</v>
      </c>
      <c r="G119" s="175" t="s">
        <v>6346</v>
      </c>
      <c r="H119" s="182" t="s">
        <v>206</v>
      </c>
      <c r="I119" s="211">
        <v>1916</v>
      </c>
      <c r="J119" s="178" t="s">
        <v>6421</v>
      </c>
      <c r="K119">
        <v>3</v>
      </c>
      <c r="L119" s="200">
        <v>13</v>
      </c>
      <c r="M119" s="2" t="s">
        <v>402</v>
      </c>
      <c r="N119" s="56" t="s">
        <v>1281</v>
      </c>
      <c r="O119" s="4">
        <v>1916</v>
      </c>
      <c r="P119" s="6"/>
      <c r="Q119" s="11" t="s">
        <v>406</v>
      </c>
      <c r="R119" s="12" t="s">
        <v>52</v>
      </c>
      <c r="S119" s="8" t="s">
        <v>407</v>
      </c>
      <c r="T119" s="13" t="s">
        <v>55</v>
      </c>
      <c r="U119" s="15"/>
    </row>
    <row r="120" spans="1:21">
      <c r="A120" t="s">
        <v>6414</v>
      </c>
      <c r="B120" s="226" t="s">
        <v>6415</v>
      </c>
      <c r="D120" s="210">
        <v>4</v>
      </c>
      <c r="E120" s="180" t="s">
        <v>126</v>
      </c>
      <c r="F120" s="181" t="s">
        <v>55</v>
      </c>
      <c r="G120" s="175" t="s">
        <v>6346</v>
      </c>
      <c r="H120" s="182" t="s">
        <v>206</v>
      </c>
      <c r="I120" s="211">
        <v>1960</v>
      </c>
      <c r="J120" s="178" t="s">
        <v>6422</v>
      </c>
      <c r="K120">
        <v>4</v>
      </c>
      <c r="L120" s="200">
        <v>16</v>
      </c>
      <c r="M120" s="2" t="s">
        <v>126</v>
      </c>
      <c r="N120" s="3" t="s">
        <v>1271</v>
      </c>
      <c r="O120" s="4">
        <v>1960</v>
      </c>
      <c r="P120" s="6"/>
      <c r="Q120" s="11" t="s">
        <v>82</v>
      </c>
      <c r="R120" s="12" t="s">
        <v>52</v>
      </c>
      <c r="S120" s="2" t="s">
        <v>83</v>
      </c>
      <c r="T120" s="13" t="s">
        <v>55</v>
      </c>
      <c r="U120" s="15"/>
    </row>
    <row r="121" spans="1:21">
      <c r="A121" t="s">
        <v>6423</v>
      </c>
      <c r="B121" s="226" t="s">
        <v>6424</v>
      </c>
      <c r="D121" s="192">
        <v>1</v>
      </c>
      <c r="E121" s="193" t="s">
        <v>103</v>
      </c>
      <c r="F121" s="194" t="s">
        <v>55</v>
      </c>
      <c r="G121" s="195" t="s">
        <v>121</v>
      </c>
      <c r="H121" s="196" t="s">
        <v>6390</v>
      </c>
      <c r="I121" s="197">
        <v>1500</v>
      </c>
      <c r="J121" s="198" t="s">
        <v>6425</v>
      </c>
      <c r="K121" s="199">
        <v>1</v>
      </c>
      <c r="L121" s="200">
        <v>4</v>
      </c>
      <c r="M121" s="2" t="s">
        <v>103</v>
      </c>
      <c r="N121" s="56" t="s">
        <v>1292</v>
      </c>
      <c r="O121" s="4">
        <v>1500</v>
      </c>
      <c r="P121" s="6" t="s">
        <v>254</v>
      </c>
      <c r="Q121" s="11" t="s">
        <v>477</v>
      </c>
      <c r="R121" s="12" t="s">
        <v>52</v>
      </c>
      <c r="S121" s="2" t="s">
        <v>121</v>
      </c>
      <c r="T121" s="13" t="s">
        <v>55</v>
      </c>
      <c r="U121" s="15"/>
    </row>
    <row r="122" spans="1:21">
      <c r="A122" t="s">
        <v>6426</v>
      </c>
      <c r="B122" s="226" t="s">
        <v>6427</v>
      </c>
      <c r="D122" s="192">
        <v>1</v>
      </c>
      <c r="E122" s="193" t="s">
        <v>68</v>
      </c>
      <c r="F122" s="194" t="s">
        <v>64</v>
      </c>
      <c r="G122" s="195" t="s">
        <v>6346</v>
      </c>
      <c r="H122" s="196" t="s">
        <v>225</v>
      </c>
      <c r="I122" s="197">
        <v>1925</v>
      </c>
      <c r="J122" s="198" t="s">
        <v>6428</v>
      </c>
      <c r="K122" s="199">
        <v>1</v>
      </c>
      <c r="L122" s="200">
        <v>4</v>
      </c>
      <c r="M122" s="2" t="s">
        <v>68</v>
      </c>
      <c r="N122" s="3" t="s">
        <v>1329</v>
      </c>
      <c r="O122" s="4">
        <v>1925</v>
      </c>
      <c r="P122" s="6"/>
      <c r="Q122" s="11" t="s">
        <v>62</v>
      </c>
      <c r="R122" s="12" t="s">
        <v>52</v>
      </c>
      <c r="S122" s="2" t="s">
        <v>660</v>
      </c>
      <c r="T122" s="13" t="s">
        <v>64</v>
      </c>
      <c r="U122" s="15"/>
    </row>
    <row r="123" spans="1:21">
      <c r="A123" t="s">
        <v>6426</v>
      </c>
      <c r="B123" s="226" t="s">
        <v>6427</v>
      </c>
      <c r="D123" s="210">
        <v>2</v>
      </c>
      <c r="E123" s="180" t="s">
        <v>402</v>
      </c>
      <c r="F123" s="181" t="s">
        <v>55</v>
      </c>
      <c r="G123" s="175" t="s">
        <v>6346</v>
      </c>
      <c r="H123" s="182" t="s">
        <v>206</v>
      </c>
      <c r="I123" s="211">
        <v>1916</v>
      </c>
      <c r="J123" s="178" t="s">
        <v>6429</v>
      </c>
      <c r="K123">
        <v>2</v>
      </c>
      <c r="L123" s="200">
        <v>7</v>
      </c>
      <c r="M123" s="2" t="s">
        <v>402</v>
      </c>
      <c r="N123" s="3" t="s">
        <v>1317</v>
      </c>
      <c r="O123" s="4">
        <v>1916</v>
      </c>
      <c r="P123" s="6"/>
      <c r="Q123" s="11" t="s">
        <v>406</v>
      </c>
      <c r="R123" s="12" t="s">
        <v>52</v>
      </c>
      <c r="S123" s="8" t="s">
        <v>407</v>
      </c>
      <c r="T123" s="13" t="s">
        <v>55</v>
      </c>
      <c r="U123" s="15"/>
    </row>
    <row r="124" spans="1:21">
      <c r="A124" t="s">
        <v>6426</v>
      </c>
      <c r="B124" s="226" t="s">
        <v>6427</v>
      </c>
      <c r="D124" s="210"/>
      <c r="E124" s="180" t="s">
        <v>402</v>
      </c>
      <c r="F124" s="181" t="s">
        <v>55</v>
      </c>
      <c r="G124" s="175" t="s">
        <v>6346</v>
      </c>
      <c r="H124" s="182" t="s">
        <v>206</v>
      </c>
      <c r="I124" s="211">
        <v>1916</v>
      </c>
      <c r="J124" s="178" t="s">
        <v>6430</v>
      </c>
      <c r="K124">
        <v>2</v>
      </c>
      <c r="L124" s="200">
        <v>8</v>
      </c>
      <c r="M124" s="2" t="s">
        <v>402</v>
      </c>
      <c r="N124" s="3" t="s">
        <v>1324</v>
      </c>
      <c r="O124" s="4">
        <v>1916</v>
      </c>
      <c r="P124" s="6"/>
      <c r="Q124" s="11" t="s">
        <v>406</v>
      </c>
      <c r="R124" s="12" t="s">
        <v>52</v>
      </c>
      <c r="S124" s="8" t="s">
        <v>407</v>
      </c>
      <c r="T124" s="13" t="s">
        <v>55</v>
      </c>
      <c r="U124" s="15"/>
    </row>
    <row r="125" spans="1:21">
      <c r="A125" t="s">
        <v>6426</v>
      </c>
      <c r="B125" s="226" t="s">
        <v>6427</v>
      </c>
      <c r="D125" s="210">
        <v>3</v>
      </c>
      <c r="E125" s="180" t="s">
        <v>126</v>
      </c>
      <c r="F125" s="181" t="s">
        <v>55</v>
      </c>
      <c r="G125" s="175" t="s">
        <v>6346</v>
      </c>
      <c r="H125" s="182" t="s">
        <v>225</v>
      </c>
      <c r="I125" s="211">
        <v>1958</v>
      </c>
      <c r="J125" s="178" t="s">
        <v>6431</v>
      </c>
      <c r="K125">
        <v>3</v>
      </c>
      <c r="L125" s="200">
        <v>11</v>
      </c>
      <c r="M125" s="2" t="s">
        <v>126</v>
      </c>
      <c r="N125" s="3" t="s">
        <v>1351</v>
      </c>
      <c r="O125" s="4">
        <v>1958</v>
      </c>
      <c r="P125" s="6"/>
      <c r="Q125" s="11" t="s">
        <v>288</v>
      </c>
      <c r="R125" s="12" t="s">
        <v>52</v>
      </c>
      <c r="S125" s="2" t="s">
        <v>74</v>
      </c>
      <c r="T125" s="13" t="s">
        <v>55</v>
      </c>
      <c r="U125" s="15"/>
    </row>
    <row r="126" spans="1:21">
      <c r="A126" t="s">
        <v>6426</v>
      </c>
      <c r="B126" s="226" t="s">
        <v>6427</v>
      </c>
      <c r="D126" s="210">
        <v>4</v>
      </c>
      <c r="E126" s="180" t="s">
        <v>402</v>
      </c>
      <c r="F126" s="181" t="s">
        <v>55</v>
      </c>
      <c r="G126" s="175" t="s">
        <v>6346</v>
      </c>
      <c r="H126" s="182" t="s">
        <v>206</v>
      </c>
      <c r="I126" s="211">
        <v>1916</v>
      </c>
      <c r="J126" s="178" t="s">
        <v>6432</v>
      </c>
      <c r="K126">
        <v>4</v>
      </c>
      <c r="L126" s="200">
        <v>14</v>
      </c>
      <c r="M126" s="2" t="s">
        <v>402</v>
      </c>
      <c r="N126" s="3" t="s">
        <v>1359</v>
      </c>
      <c r="O126" s="4">
        <v>1916</v>
      </c>
      <c r="P126" s="6"/>
      <c r="Q126" s="11" t="s">
        <v>406</v>
      </c>
      <c r="R126" s="12" t="s">
        <v>52</v>
      </c>
      <c r="S126" s="8" t="s">
        <v>407</v>
      </c>
      <c r="T126" s="13" t="s">
        <v>55</v>
      </c>
      <c r="U126" s="15"/>
    </row>
    <row r="127" spans="1:21">
      <c r="A127" t="s">
        <v>6426</v>
      </c>
      <c r="B127" s="226" t="s">
        <v>6427</v>
      </c>
      <c r="D127" s="210">
        <v>5</v>
      </c>
      <c r="E127" s="180" t="s">
        <v>78</v>
      </c>
      <c r="F127" s="181" t="s">
        <v>55</v>
      </c>
      <c r="G127" s="175" t="s">
        <v>6346</v>
      </c>
      <c r="H127" s="182" t="s">
        <v>225</v>
      </c>
      <c r="I127" s="211">
        <v>1958</v>
      </c>
      <c r="J127" s="178" t="s">
        <v>6433</v>
      </c>
      <c r="K127">
        <v>5</v>
      </c>
      <c r="L127" s="200">
        <v>17</v>
      </c>
      <c r="M127" s="2" t="s">
        <v>78</v>
      </c>
      <c r="N127" s="3" t="s">
        <v>1348</v>
      </c>
      <c r="O127" s="4">
        <v>1958</v>
      </c>
      <c r="P127" s="6"/>
      <c r="Q127" s="11" t="s">
        <v>177</v>
      </c>
      <c r="R127" s="12" t="s">
        <v>52</v>
      </c>
      <c r="S127" s="8" t="s">
        <v>74</v>
      </c>
      <c r="T127" s="13" t="s">
        <v>55</v>
      </c>
      <c r="U127" s="15"/>
    </row>
    <row r="128" spans="1:21">
      <c r="A128" t="s">
        <v>6426</v>
      </c>
      <c r="B128" s="226" t="s">
        <v>6427</v>
      </c>
      <c r="D128" s="210"/>
      <c r="E128" s="180" t="s">
        <v>78</v>
      </c>
      <c r="F128" s="181" t="s">
        <v>55</v>
      </c>
      <c r="G128" s="175" t="s">
        <v>6346</v>
      </c>
      <c r="H128" s="182" t="s">
        <v>225</v>
      </c>
      <c r="I128" s="211">
        <v>1958</v>
      </c>
      <c r="J128" s="178" t="s">
        <v>6434</v>
      </c>
      <c r="K128">
        <v>5</v>
      </c>
      <c r="L128" s="200">
        <v>18</v>
      </c>
      <c r="M128" s="2" t="s">
        <v>78</v>
      </c>
      <c r="N128" s="3" t="s">
        <v>1361</v>
      </c>
      <c r="O128" s="4">
        <v>1958</v>
      </c>
      <c r="P128" s="6"/>
      <c r="Q128" s="11" t="s">
        <v>177</v>
      </c>
      <c r="R128" s="12" t="s">
        <v>52</v>
      </c>
      <c r="S128" s="2" t="s">
        <v>74</v>
      </c>
      <c r="T128" s="13" t="s">
        <v>55</v>
      </c>
      <c r="U128" s="15"/>
    </row>
    <row r="129" spans="1:21">
      <c r="A129" t="s">
        <v>6426</v>
      </c>
      <c r="B129" s="226" t="s">
        <v>6427</v>
      </c>
      <c r="D129" s="210">
        <v>6</v>
      </c>
      <c r="E129" s="180" t="s">
        <v>48</v>
      </c>
      <c r="F129" s="181" t="s">
        <v>55</v>
      </c>
      <c r="G129" s="175" t="s">
        <v>6346</v>
      </c>
      <c r="H129" s="223" t="s">
        <v>206</v>
      </c>
      <c r="I129" s="224">
        <v>1960</v>
      </c>
      <c r="J129" s="178" t="s">
        <v>6435</v>
      </c>
      <c r="K129">
        <v>6</v>
      </c>
      <c r="L129" s="200">
        <v>21</v>
      </c>
      <c r="M129" s="2" t="s">
        <v>48</v>
      </c>
      <c r="N129" s="3" t="s">
        <v>1365</v>
      </c>
      <c r="O129" s="4">
        <v>1960</v>
      </c>
      <c r="P129" s="6" t="s">
        <v>168</v>
      </c>
      <c r="Q129" s="11" t="s">
        <v>82</v>
      </c>
      <c r="R129" s="12" t="s">
        <v>52</v>
      </c>
      <c r="S129" s="2" t="s">
        <v>83</v>
      </c>
      <c r="T129" s="13" t="s">
        <v>55</v>
      </c>
      <c r="U129" s="15"/>
    </row>
    <row r="130" spans="1:21">
      <c r="A130" t="s">
        <v>6436</v>
      </c>
      <c r="B130" s="226" t="s">
        <v>6437</v>
      </c>
      <c r="D130" s="192">
        <v>1</v>
      </c>
      <c r="E130" s="193" t="s">
        <v>506</v>
      </c>
      <c r="F130" s="194" t="s">
        <v>55</v>
      </c>
      <c r="G130" s="195" t="s">
        <v>6346</v>
      </c>
      <c r="H130" s="196" t="s">
        <v>206</v>
      </c>
      <c r="I130" s="197">
        <v>1960</v>
      </c>
      <c r="J130" s="198" t="s">
        <v>6438</v>
      </c>
      <c r="K130" s="199">
        <v>1</v>
      </c>
      <c r="L130" s="200">
        <v>4</v>
      </c>
      <c r="M130" s="2" t="s">
        <v>506</v>
      </c>
      <c r="N130" s="3" t="s">
        <v>1344</v>
      </c>
      <c r="O130" s="4">
        <v>1960</v>
      </c>
      <c r="P130" s="6"/>
      <c r="Q130" s="11" t="s">
        <v>95</v>
      </c>
      <c r="R130" s="12" t="s">
        <v>52</v>
      </c>
      <c r="S130" s="8" t="s">
        <v>83</v>
      </c>
      <c r="T130" s="13" t="s">
        <v>55</v>
      </c>
      <c r="U130" s="49"/>
    </row>
    <row r="131" spans="1:21">
      <c r="A131" t="s">
        <v>6436</v>
      </c>
      <c r="B131" s="226" t="s">
        <v>6437</v>
      </c>
      <c r="D131" s="210">
        <v>2</v>
      </c>
      <c r="E131" s="180" t="s">
        <v>301</v>
      </c>
      <c r="F131" s="181" t="s">
        <v>164</v>
      </c>
      <c r="G131" s="175" t="s">
        <v>121</v>
      </c>
      <c r="H131" s="182" t="s">
        <v>206</v>
      </c>
      <c r="I131" s="211">
        <v>2300</v>
      </c>
      <c r="J131" s="178" t="s">
        <v>6439</v>
      </c>
      <c r="K131">
        <v>2</v>
      </c>
      <c r="L131" s="200">
        <v>7</v>
      </c>
      <c r="M131" s="2" t="s">
        <v>301</v>
      </c>
      <c r="N131" s="3" t="s">
        <v>1378</v>
      </c>
      <c r="O131" s="4">
        <v>2300</v>
      </c>
      <c r="P131" s="6"/>
      <c r="Q131" s="11" t="s">
        <v>120</v>
      </c>
      <c r="R131" s="12" t="s">
        <v>52</v>
      </c>
      <c r="S131" s="8" t="s">
        <v>121</v>
      </c>
      <c r="T131" s="13" t="s">
        <v>164</v>
      </c>
      <c r="U131" s="15"/>
    </row>
    <row r="132" spans="1:21">
      <c r="A132" t="s">
        <v>6440</v>
      </c>
      <c r="B132" s="226" t="s">
        <v>6441</v>
      </c>
      <c r="D132" s="192">
        <v>1</v>
      </c>
      <c r="E132" s="193" t="s">
        <v>275</v>
      </c>
      <c r="F132" s="194" t="s">
        <v>55</v>
      </c>
      <c r="G132" s="195" t="s">
        <v>6346</v>
      </c>
      <c r="H132" s="196" t="s">
        <v>206</v>
      </c>
      <c r="I132" s="197">
        <v>1958</v>
      </c>
      <c r="J132" s="198" t="s">
        <v>6442</v>
      </c>
      <c r="K132" s="199">
        <v>1</v>
      </c>
      <c r="L132" s="200">
        <v>4</v>
      </c>
      <c r="M132" s="2" t="s">
        <v>275</v>
      </c>
      <c r="N132" s="3" t="s">
        <v>1355</v>
      </c>
      <c r="O132" s="4">
        <v>1958</v>
      </c>
      <c r="P132" s="6"/>
      <c r="Q132" s="11" t="s">
        <v>177</v>
      </c>
      <c r="R132" s="12" t="s">
        <v>52</v>
      </c>
      <c r="S132" s="8" t="s">
        <v>74</v>
      </c>
      <c r="T132" s="13" t="s">
        <v>55</v>
      </c>
      <c r="U132" s="15"/>
    </row>
    <row r="133" spans="1:21">
      <c r="A133" t="s">
        <v>6443</v>
      </c>
      <c r="B133" s="226" t="s">
        <v>6444</v>
      </c>
      <c r="D133" s="192">
        <v>1</v>
      </c>
      <c r="E133" s="193" t="s">
        <v>402</v>
      </c>
      <c r="F133" s="194" t="s">
        <v>55</v>
      </c>
      <c r="G133" s="195" t="s">
        <v>6346</v>
      </c>
      <c r="H133" s="196" t="s">
        <v>206</v>
      </c>
      <c r="I133" s="197">
        <v>1916</v>
      </c>
      <c r="J133" s="198" t="s">
        <v>6445</v>
      </c>
      <c r="K133" s="199">
        <v>1</v>
      </c>
      <c r="L133" s="200">
        <v>4</v>
      </c>
      <c r="M133" s="2" t="s">
        <v>402</v>
      </c>
      <c r="N133" s="3" t="s">
        <v>1385</v>
      </c>
      <c r="O133" s="4">
        <v>1916</v>
      </c>
      <c r="P133" s="6"/>
      <c r="Q133" s="11" t="s">
        <v>406</v>
      </c>
      <c r="R133" s="12" t="s">
        <v>52</v>
      </c>
      <c r="S133" s="8" t="s">
        <v>407</v>
      </c>
      <c r="T133" s="13" t="s">
        <v>55</v>
      </c>
      <c r="U133" s="15"/>
    </row>
    <row r="134" spans="1:21">
      <c r="A134" t="s">
        <v>6443</v>
      </c>
      <c r="B134" s="226" t="s">
        <v>6444</v>
      </c>
      <c r="D134" s="210"/>
      <c r="E134" s="180" t="s">
        <v>402</v>
      </c>
      <c r="F134" s="181" t="s">
        <v>55</v>
      </c>
      <c r="G134" s="175" t="s">
        <v>6346</v>
      </c>
      <c r="H134" s="182" t="s">
        <v>206</v>
      </c>
      <c r="I134" s="211">
        <v>1916</v>
      </c>
      <c r="J134" s="178" t="s">
        <v>6446</v>
      </c>
      <c r="K134">
        <v>1</v>
      </c>
      <c r="L134" s="200">
        <v>5</v>
      </c>
      <c r="M134" s="2" t="s">
        <v>402</v>
      </c>
      <c r="N134" s="3" t="s">
        <v>34592</v>
      </c>
      <c r="O134" s="4">
        <v>1916</v>
      </c>
      <c r="P134" s="6"/>
      <c r="Q134" s="11" t="s">
        <v>406</v>
      </c>
      <c r="R134" s="12" t="s">
        <v>52</v>
      </c>
      <c r="S134" s="2" t="s">
        <v>407</v>
      </c>
      <c r="T134" s="13" t="s">
        <v>55</v>
      </c>
      <c r="U134" s="15"/>
    </row>
    <row r="135" spans="1:21">
      <c r="A135" t="s">
        <v>6443</v>
      </c>
      <c r="B135" s="226" t="s">
        <v>6444</v>
      </c>
      <c r="D135" s="210">
        <v>2</v>
      </c>
      <c r="E135" s="180" t="s">
        <v>68</v>
      </c>
      <c r="F135" s="181" t="s">
        <v>55</v>
      </c>
      <c r="G135" s="175" t="s">
        <v>6346</v>
      </c>
      <c r="H135" s="182" t="s">
        <v>206</v>
      </c>
      <c r="I135" s="211">
        <v>1917</v>
      </c>
      <c r="J135" s="178" t="s">
        <v>6447</v>
      </c>
      <c r="K135">
        <v>2</v>
      </c>
      <c r="L135" s="200">
        <v>8</v>
      </c>
      <c r="M135" s="2" t="s">
        <v>68</v>
      </c>
      <c r="N135" s="3" t="s">
        <v>1394</v>
      </c>
      <c r="O135" s="4">
        <v>1917</v>
      </c>
      <c r="P135" s="6"/>
      <c r="Q135" s="11" t="s">
        <v>95</v>
      </c>
      <c r="R135" s="12" t="s">
        <v>52</v>
      </c>
      <c r="S135" s="8" t="s">
        <v>83</v>
      </c>
      <c r="T135" s="13" t="s">
        <v>55</v>
      </c>
      <c r="U135" s="15"/>
    </row>
    <row r="136" spans="1:21">
      <c r="A136" t="s">
        <v>6443</v>
      </c>
      <c r="B136" s="226" t="s">
        <v>6444</v>
      </c>
      <c r="D136" s="210">
        <v>3</v>
      </c>
      <c r="E136" s="180" t="s">
        <v>48</v>
      </c>
      <c r="F136" s="181" t="s">
        <v>55</v>
      </c>
      <c r="G136" s="175" t="s">
        <v>6346</v>
      </c>
      <c r="H136" s="182" t="s">
        <v>206</v>
      </c>
      <c r="I136" s="211">
        <v>1960</v>
      </c>
      <c r="J136" s="178" t="s">
        <v>6448</v>
      </c>
      <c r="K136">
        <v>3</v>
      </c>
      <c r="L136" s="200">
        <v>11</v>
      </c>
      <c r="M136" s="2" t="s">
        <v>48</v>
      </c>
      <c r="N136" s="3" t="s">
        <v>1402</v>
      </c>
      <c r="O136" s="4">
        <v>1960</v>
      </c>
      <c r="P136" s="6" t="s">
        <v>168</v>
      </c>
      <c r="Q136" s="11" t="s">
        <v>82</v>
      </c>
      <c r="R136" s="12" t="s">
        <v>52</v>
      </c>
      <c r="S136" s="8" t="s">
        <v>83</v>
      </c>
      <c r="T136" s="13" t="s">
        <v>55</v>
      </c>
      <c r="U136" s="49"/>
    </row>
    <row r="137" spans="1:21">
      <c r="A137" t="s">
        <v>6443</v>
      </c>
      <c r="B137" s="226" t="s">
        <v>6444</v>
      </c>
      <c r="D137" s="210">
        <v>4</v>
      </c>
      <c r="E137" s="180" t="s">
        <v>103</v>
      </c>
      <c r="F137" s="181" t="s">
        <v>55</v>
      </c>
      <c r="G137" s="175" t="s">
        <v>6346</v>
      </c>
      <c r="H137" s="182" t="s">
        <v>206</v>
      </c>
      <c r="I137" s="211">
        <v>1960</v>
      </c>
      <c r="J137" s="178" t="s">
        <v>6449</v>
      </c>
      <c r="K137">
        <v>4</v>
      </c>
      <c r="L137" s="200">
        <v>15</v>
      </c>
      <c r="M137" s="2" t="s">
        <v>103</v>
      </c>
      <c r="N137" s="3" t="s">
        <v>1398</v>
      </c>
      <c r="O137" s="4">
        <v>1960</v>
      </c>
      <c r="P137" s="6" t="s">
        <v>254</v>
      </c>
      <c r="Q137" s="11" t="s">
        <v>95</v>
      </c>
      <c r="R137" s="12" t="s">
        <v>52</v>
      </c>
      <c r="S137" s="8" t="s">
        <v>83</v>
      </c>
      <c r="T137" s="13" t="s">
        <v>55</v>
      </c>
      <c r="U137" s="15"/>
    </row>
    <row r="138" spans="1:21">
      <c r="A138" t="s">
        <v>6450</v>
      </c>
      <c r="B138" s="226" t="s">
        <v>6451</v>
      </c>
      <c r="D138" s="192">
        <v>1</v>
      </c>
      <c r="E138" s="193" t="s">
        <v>506</v>
      </c>
      <c r="F138" s="194" t="s">
        <v>55</v>
      </c>
      <c r="G138" s="195" t="s">
        <v>6346</v>
      </c>
      <c r="H138" s="196" t="s">
        <v>206</v>
      </c>
      <c r="I138" s="197">
        <v>1960</v>
      </c>
      <c r="J138" s="198" t="s">
        <v>6452</v>
      </c>
      <c r="K138" s="199">
        <v>1</v>
      </c>
      <c r="L138" s="200">
        <v>4</v>
      </c>
      <c r="M138" s="2" t="s">
        <v>506</v>
      </c>
      <c r="N138" s="3" t="s">
        <v>1382</v>
      </c>
      <c r="O138" s="4">
        <v>1960</v>
      </c>
      <c r="P138" s="6"/>
      <c r="Q138" s="11" t="s">
        <v>95</v>
      </c>
      <c r="R138" s="12" t="s">
        <v>52</v>
      </c>
      <c r="S138" s="8" t="s">
        <v>83</v>
      </c>
      <c r="T138" s="13" t="s">
        <v>55</v>
      </c>
      <c r="U138" s="15"/>
    </row>
    <row r="139" spans="1:21">
      <c r="A139" t="s">
        <v>6450</v>
      </c>
      <c r="B139" s="226" t="s">
        <v>6451</v>
      </c>
      <c r="D139" s="210"/>
      <c r="E139" s="180" t="s">
        <v>506</v>
      </c>
      <c r="F139" s="181" t="s">
        <v>55</v>
      </c>
      <c r="G139" s="175" t="s">
        <v>6346</v>
      </c>
      <c r="H139" s="182" t="s">
        <v>206</v>
      </c>
      <c r="I139" s="211">
        <v>1960</v>
      </c>
      <c r="J139" s="178" t="s">
        <v>6453</v>
      </c>
      <c r="K139">
        <v>1</v>
      </c>
      <c r="L139" s="200">
        <v>5</v>
      </c>
      <c r="M139" s="2" t="s">
        <v>506</v>
      </c>
      <c r="N139" s="3" t="s">
        <v>1413</v>
      </c>
      <c r="O139" s="4">
        <v>1960</v>
      </c>
      <c r="P139" s="6"/>
      <c r="Q139" s="11" t="s">
        <v>95</v>
      </c>
      <c r="R139" s="12" t="s">
        <v>52</v>
      </c>
      <c r="S139" s="2" t="s">
        <v>83</v>
      </c>
      <c r="T139" s="13" t="s">
        <v>55</v>
      </c>
      <c r="U139" s="15"/>
    </row>
    <row r="140" spans="1:21">
      <c r="A140" t="s">
        <v>6450</v>
      </c>
      <c r="B140" s="226" t="s">
        <v>6451</v>
      </c>
      <c r="D140" s="210">
        <v>2</v>
      </c>
      <c r="E140" s="180" t="s">
        <v>78</v>
      </c>
      <c r="F140" s="181" t="s">
        <v>55</v>
      </c>
      <c r="G140" s="175" t="s">
        <v>6346</v>
      </c>
      <c r="H140" s="182" t="s">
        <v>225</v>
      </c>
      <c r="I140" s="211">
        <v>1958</v>
      </c>
      <c r="J140" s="178" t="s">
        <v>6454</v>
      </c>
      <c r="K140">
        <v>2</v>
      </c>
      <c r="L140" s="200">
        <v>8</v>
      </c>
      <c r="M140" s="2" t="s">
        <v>78</v>
      </c>
      <c r="N140" s="3" t="s">
        <v>1416</v>
      </c>
      <c r="O140" s="4">
        <v>1958</v>
      </c>
      <c r="P140" s="6"/>
      <c r="Q140" s="11" t="s">
        <v>177</v>
      </c>
      <c r="R140" s="12" t="s">
        <v>52</v>
      </c>
      <c r="S140" s="8" t="s">
        <v>74</v>
      </c>
      <c r="T140" s="13" t="s">
        <v>55</v>
      </c>
      <c r="U140" s="15"/>
    </row>
    <row r="141" spans="1:21">
      <c r="A141" t="s">
        <v>6450</v>
      </c>
      <c r="B141" s="226" t="s">
        <v>6451</v>
      </c>
      <c r="D141" s="210"/>
      <c r="E141" s="180" t="s">
        <v>78</v>
      </c>
      <c r="F141" s="181" t="s">
        <v>55</v>
      </c>
      <c r="G141" s="175" t="s">
        <v>6346</v>
      </c>
      <c r="H141" s="182" t="s">
        <v>225</v>
      </c>
      <c r="I141" s="211">
        <v>1958</v>
      </c>
      <c r="J141" s="178" t="s">
        <v>6455</v>
      </c>
      <c r="K141">
        <v>2</v>
      </c>
      <c r="L141" s="200">
        <v>9</v>
      </c>
      <c r="M141" s="2" t="s">
        <v>78</v>
      </c>
      <c r="N141" s="3" t="s">
        <v>1418</v>
      </c>
      <c r="O141" s="4">
        <v>1958</v>
      </c>
      <c r="P141" s="6"/>
      <c r="Q141" s="11" t="s">
        <v>177</v>
      </c>
      <c r="R141" s="12" t="s">
        <v>52</v>
      </c>
      <c r="S141" s="2" t="s">
        <v>74</v>
      </c>
      <c r="T141" s="13" t="s">
        <v>55</v>
      </c>
      <c r="U141" s="15"/>
    </row>
    <row r="142" spans="1:21">
      <c r="A142" t="s">
        <v>6450</v>
      </c>
      <c r="B142" s="226" t="s">
        <v>6451</v>
      </c>
      <c r="D142" s="210"/>
      <c r="E142" s="180" t="s">
        <v>78</v>
      </c>
      <c r="F142" s="181" t="s">
        <v>55</v>
      </c>
      <c r="G142" s="175" t="s">
        <v>6346</v>
      </c>
      <c r="H142" s="182" t="s">
        <v>225</v>
      </c>
      <c r="I142" s="211">
        <v>1958</v>
      </c>
      <c r="J142" s="178" t="s">
        <v>6456</v>
      </c>
      <c r="K142">
        <v>2</v>
      </c>
      <c r="L142" s="200">
        <v>10</v>
      </c>
      <c r="M142" s="2" t="s">
        <v>78</v>
      </c>
      <c r="N142" s="3" t="s">
        <v>1421</v>
      </c>
      <c r="O142" s="4">
        <v>1958</v>
      </c>
      <c r="P142" s="6"/>
      <c r="Q142" s="11" t="s">
        <v>288</v>
      </c>
      <c r="R142" s="12" t="s">
        <v>52</v>
      </c>
      <c r="S142" s="2" t="s">
        <v>74</v>
      </c>
      <c r="T142" s="13" t="s">
        <v>55</v>
      </c>
      <c r="U142" s="15"/>
    </row>
    <row r="143" spans="1:21">
      <c r="A143" t="s">
        <v>6457</v>
      </c>
      <c r="B143" s="226" t="s">
        <v>6458</v>
      </c>
      <c r="D143" s="192">
        <v>1</v>
      </c>
      <c r="E143" s="193" t="s">
        <v>68</v>
      </c>
      <c r="F143" s="194" t="s">
        <v>55</v>
      </c>
      <c r="G143" s="195" t="s">
        <v>6346</v>
      </c>
      <c r="H143" s="196" t="s">
        <v>206</v>
      </c>
      <c r="I143" s="197">
        <v>1917</v>
      </c>
      <c r="J143" s="198" t="s">
        <v>6459</v>
      </c>
      <c r="K143" s="199">
        <v>1</v>
      </c>
      <c r="L143" s="200">
        <v>4</v>
      </c>
      <c r="M143" s="2" t="s">
        <v>68</v>
      </c>
      <c r="N143" s="3" t="s">
        <v>1405</v>
      </c>
      <c r="O143" s="4">
        <v>1917</v>
      </c>
      <c r="P143" s="6"/>
      <c r="Q143" s="11" t="s">
        <v>95</v>
      </c>
      <c r="R143" s="12" t="s">
        <v>52</v>
      </c>
      <c r="S143" s="2" t="s">
        <v>83</v>
      </c>
      <c r="T143" s="13" t="s">
        <v>55</v>
      </c>
      <c r="U143" s="15"/>
    </row>
    <row r="144" spans="1:21">
      <c r="A144" t="s">
        <v>6457</v>
      </c>
      <c r="B144" s="226" t="s">
        <v>6458</v>
      </c>
      <c r="D144" s="210">
        <v>2</v>
      </c>
      <c r="E144" s="180" t="s">
        <v>103</v>
      </c>
      <c r="F144" s="181" t="s">
        <v>55</v>
      </c>
      <c r="G144" s="175" t="s">
        <v>121</v>
      </c>
      <c r="H144" s="182" t="s">
        <v>206</v>
      </c>
      <c r="I144" s="211">
        <v>1500</v>
      </c>
      <c r="J144" s="178" t="s">
        <v>6460</v>
      </c>
      <c r="K144">
        <v>2</v>
      </c>
      <c r="L144" s="200">
        <v>7</v>
      </c>
      <c r="M144" s="2" t="s">
        <v>103</v>
      </c>
      <c r="N144" s="3" t="s">
        <v>1424</v>
      </c>
      <c r="O144" s="4">
        <v>1500</v>
      </c>
      <c r="P144" s="6" t="s">
        <v>254</v>
      </c>
      <c r="Q144" s="11" t="s">
        <v>234</v>
      </c>
      <c r="R144" s="12" t="s">
        <v>52</v>
      </c>
      <c r="S144" s="8" t="s">
        <v>121</v>
      </c>
      <c r="T144" s="13" t="s">
        <v>55</v>
      </c>
      <c r="U144" s="15"/>
    </row>
    <row r="145" spans="1:21">
      <c r="A145" t="s">
        <v>6457</v>
      </c>
      <c r="B145" s="226" t="s">
        <v>6458</v>
      </c>
      <c r="D145" s="210">
        <v>3</v>
      </c>
      <c r="E145" s="180" t="s">
        <v>271</v>
      </c>
      <c r="F145" s="181" t="s">
        <v>55</v>
      </c>
      <c r="G145" s="175" t="s">
        <v>6346</v>
      </c>
      <c r="H145" s="182" t="s">
        <v>225</v>
      </c>
      <c r="I145" s="211">
        <v>1958</v>
      </c>
      <c r="J145" s="178" t="s">
        <v>6461</v>
      </c>
      <c r="K145">
        <v>3</v>
      </c>
      <c r="L145" s="200">
        <v>11</v>
      </c>
      <c r="M145" s="2" t="s">
        <v>271</v>
      </c>
      <c r="N145" s="3" t="s">
        <v>1438</v>
      </c>
      <c r="O145" s="4">
        <v>1958</v>
      </c>
      <c r="P145" s="6"/>
      <c r="Q145" s="11" t="s">
        <v>177</v>
      </c>
      <c r="R145" s="12" t="s">
        <v>52</v>
      </c>
      <c r="S145" s="8" t="s">
        <v>74</v>
      </c>
      <c r="T145" s="13" t="s">
        <v>55</v>
      </c>
      <c r="U145" s="15"/>
    </row>
    <row r="146" spans="1:21">
      <c r="A146" t="s">
        <v>6457</v>
      </c>
      <c r="B146" s="226" t="s">
        <v>6458</v>
      </c>
      <c r="D146" s="210"/>
      <c r="E146" s="180" t="s">
        <v>271</v>
      </c>
      <c r="F146" s="181" t="s">
        <v>55</v>
      </c>
      <c r="G146" s="175" t="s">
        <v>6346</v>
      </c>
      <c r="H146" s="182" t="s">
        <v>225</v>
      </c>
      <c r="I146" s="211">
        <v>1958</v>
      </c>
      <c r="J146" s="178" t="s">
        <v>6462</v>
      </c>
      <c r="K146">
        <v>3</v>
      </c>
      <c r="L146" s="200">
        <v>12</v>
      </c>
      <c r="M146" s="2" t="s">
        <v>271</v>
      </c>
      <c r="N146" s="3" t="s">
        <v>1441</v>
      </c>
      <c r="O146" s="4">
        <v>1958</v>
      </c>
      <c r="P146" s="6"/>
      <c r="Q146" s="11" t="s">
        <v>177</v>
      </c>
      <c r="R146" s="12" t="s">
        <v>52</v>
      </c>
      <c r="S146" s="2" t="s">
        <v>74</v>
      </c>
      <c r="T146" s="13" t="s">
        <v>55</v>
      </c>
      <c r="U146" s="15"/>
    </row>
    <row r="147" spans="1:21">
      <c r="A147" t="s">
        <v>6463</v>
      </c>
      <c r="B147" s="226" t="s">
        <v>6464</v>
      </c>
      <c r="D147" s="192">
        <v>1</v>
      </c>
      <c r="E147" s="193" t="s">
        <v>103</v>
      </c>
      <c r="F147" s="194" t="s">
        <v>55</v>
      </c>
      <c r="G147" s="195" t="s">
        <v>121</v>
      </c>
      <c r="H147" s="196" t="s">
        <v>206</v>
      </c>
      <c r="I147" s="197">
        <v>1500</v>
      </c>
      <c r="J147" s="198" t="s">
        <v>6465</v>
      </c>
      <c r="K147" s="199">
        <v>1</v>
      </c>
      <c r="L147" s="200">
        <v>4</v>
      </c>
      <c r="M147" s="2" t="s">
        <v>103</v>
      </c>
      <c r="N147" s="3" t="s">
        <v>1426</v>
      </c>
      <c r="O147" s="4">
        <v>1500</v>
      </c>
      <c r="P147" s="6" t="s">
        <v>254</v>
      </c>
      <c r="Q147" s="11" t="s">
        <v>477</v>
      </c>
      <c r="R147" s="12" t="s">
        <v>52</v>
      </c>
      <c r="S147" s="8" t="s">
        <v>121</v>
      </c>
      <c r="T147" s="13" t="s">
        <v>55</v>
      </c>
      <c r="U147" s="15"/>
    </row>
    <row r="148" spans="1:21">
      <c r="A148" t="s">
        <v>6466</v>
      </c>
      <c r="B148" s="226" t="s">
        <v>6467</v>
      </c>
      <c r="C148" s="227">
        <v>2</v>
      </c>
      <c r="D148" s="192">
        <v>1</v>
      </c>
      <c r="E148" s="193" t="s">
        <v>103</v>
      </c>
      <c r="F148" s="194" t="s">
        <v>55</v>
      </c>
      <c r="G148" s="195" t="s">
        <v>121</v>
      </c>
      <c r="H148" s="196" t="s">
        <v>225</v>
      </c>
      <c r="I148" s="197">
        <v>1500</v>
      </c>
      <c r="J148" s="198" t="s">
        <v>6465</v>
      </c>
      <c r="K148" s="199">
        <v>1</v>
      </c>
      <c r="L148" s="200">
        <v>4</v>
      </c>
      <c r="M148" s="2" t="s">
        <v>103</v>
      </c>
      <c r="N148" s="3" t="s">
        <v>1426</v>
      </c>
      <c r="O148" s="4">
        <v>1500</v>
      </c>
      <c r="P148" s="6" t="s">
        <v>254</v>
      </c>
      <c r="Q148" s="11" t="s">
        <v>477</v>
      </c>
      <c r="R148" s="12" t="s">
        <v>52</v>
      </c>
      <c r="S148" s="8" t="s">
        <v>121</v>
      </c>
      <c r="T148" s="13" t="s">
        <v>55</v>
      </c>
      <c r="U148" s="15"/>
    </row>
    <row r="149" spans="1:21">
      <c r="A149" t="s">
        <v>6466</v>
      </c>
      <c r="B149" s="226" t="s">
        <v>6467</v>
      </c>
      <c r="D149" s="210">
        <v>2</v>
      </c>
      <c r="E149" s="180" t="s">
        <v>103</v>
      </c>
      <c r="F149" s="181" t="s">
        <v>55</v>
      </c>
      <c r="G149" s="175" t="s">
        <v>6346</v>
      </c>
      <c r="H149" s="182" t="s">
        <v>225</v>
      </c>
      <c r="I149" s="211">
        <v>1815</v>
      </c>
      <c r="J149" s="178" t="s">
        <v>6468</v>
      </c>
      <c r="K149">
        <v>2</v>
      </c>
      <c r="L149" s="200">
        <v>8</v>
      </c>
      <c r="M149" s="2" t="s">
        <v>103</v>
      </c>
      <c r="N149" s="3" t="s">
        <v>1446</v>
      </c>
      <c r="O149" s="4">
        <v>1815</v>
      </c>
      <c r="P149" s="6" t="s">
        <v>254</v>
      </c>
      <c r="Q149" s="11" t="s">
        <v>234</v>
      </c>
      <c r="R149" s="12" t="s">
        <v>52</v>
      </c>
      <c r="S149" s="8" t="s">
        <v>235</v>
      </c>
      <c r="T149" s="13" t="s">
        <v>55</v>
      </c>
      <c r="U149" s="15"/>
    </row>
    <row r="150" spans="1:21">
      <c r="A150" t="s">
        <v>6466</v>
      </c>
      <c r="B150" s="226" t="s">
        <v>6467</v>
      </c>
      <c r="D150" s="210"/>
      <c r="E150" s="180" t="s">
        <v>103</v>
      </c>
      <c r="F150" s="181" t="s">
        <v>55</v>
      </c>
      <c r="G150" s="175" t="s">
        <v>6346</v>
      </c>
      <c r="H150" s="182" t="s">
        <v>225</v>
      </c>
      <c r="I150" s="211">
        <v>1500</v>
      </c>
      <c r="J150" s="178" t="s">
        <v>6469</v>
      </c>
      <c r="K150">
        <v>2</v>
      </c>
      <c r="L150" s="200">
        <v>9</v>
      </c>
      <c r="M150" s="2" t="s">
        <v>103</v>
      </c>
      <c r="N150" s="3" t="s">
        <v>1450</v>
      </c>
      <c r="O150" s="4">
        <v>1500</v>
      </c>
      <c r="P150" s="6" t="s">
        <v>254</v>
      </c>
      <c r="Q150" s="11" t="s">
        <v>234</v>
      </c>
      <c r="R150" s="12" t="s">
        <v>52</v>
      </c>
      <c r="S150" s="2" t="s">
        <v>235</v>
      </c>
      <c r="T150" s="13" t="s">
        <v>55</v>
      </c>
      <c r="U150" s="15"/>
    </row>
    <row r="151" spans="1:21">
      <c r="A151" t="s">
        <v>6466</v>
      </c>
      <c r="B151" s="226" t="s">
        <v>6467</v>
      </c>
      <c r="D151" s="210">
        <v>3</v>
      </c>
      <c r="E151" s="180" t="s">
        <v>145</v>
      </c>
      <c r="F151" s="181" t="s">
        <v>55</v>
      </c>
      <c r="G151" s="175" t="s">
        <v>6346</v>
      </c>
      <c r="H151" s="182" t="s">
        <v>225</v>
      </c>
      <c r="I151" s="211">
        <v>1916</v>
      </c>
      <c r="J151" s="178" t="s">
        <v>6470</v>
      </c>
      <c r="K151">
        <v>3</v>
      </c>
      <c r="L151" s="200">
        <v>13</v>
      </c>
      <c r="M151" s="2" t="s">
        <v>145</v>
      </c>
      <c r="N151" s="3" t="s">
        <v>1433</v>
      </c>
      <c r="O151" s="4">
        <v>1916</v>
      </c>
      <c r="P151" s="6"/>
      <c r="Q151" s="11" t="s">
        <v>1149</v>
      </c>
      <c r="R151" s="12" t="s">
        <v>52</v>
      </c>
      <c r="S151" s="2" t="s">
        <v>1150</v>
      </c>
      <c r="T151" s="13" t="s">
        <v>55</v>
      </c>
      <c r="U151" s="15"/>
    </row>
    <row r="152" spans="1:21">
      <c r="A152" t="s">
        <v>6466</v>
      </c>
      <c r="B152" s="226" t="s">
        <v>6467</v>
      </c>
      <c r="D152" s="210"/>
      <c r="E152" s="180" t="s">
        <v>145</v>
      </c>
      <c r="F152" s="181" t="s">
        <v>55</v>
      </c>
      <c r="G152" s="175" t="s">
        <v>6346</v>
      </c>
      <c r="H152" s="182" t="s">
        <v>225</v>
      </c>
      <c r="I152" s="211">
        <v>1916</v>
      </c>
      <c r="J152" s="178" t="s">
        <v>6471</v>
      </c>
      <c r="K152">
        <v>3</v>
      </c>
      <c r="L152" s="200">
        <v>14</v>
      </c>
      <c r="M152" s="2" t="s">
        <v>145</v>
      </c>
      <c r="N152" s="3" t="s">
        <v>1435</v>
      </c>
      <c r="O152" s="4">
        <v>1916</v>
      </c>
      <c r="P152" s="6"/>
      <c r="Q152" s="11" t="s">
        <v>1149</v>
      </c>
      <c r="R152" s="12" t="s">
        <v>52</v>
      </c>
      <c r="S152" s="2" t="s">
        <v>1150</v>
      </c>
      <c r="T152" s="13" t="s">
        <v>55</v>
      </c>
      <c r="U152" s="15"/>
    </row>
    <row r="153" spans="1:21">
      <c r="A153" t="s">
        <v>6466</v>
      </c>
      <c r="B153" s="226" t="s">
        <v>6467</v>
      </c>
      <c r="D153" s="210">
        <v>4</v>
      </c>
      <c r="E153" s="180" t="s">
        <v>126</v>
      </c>
      <c r="F153" s="181" t="s">
        <v>55</v>
      </c>
      <c r="G153" s="175" t="s">
        <v>6346</v>
      </c>
      <c r="H153" s="182" t="s">
        <v>206</v>
      </c>
      <c r="I153" s="211">
        <v>1960</v>
      </c>
      <c r="J153" s="178" t="s">
        <v>6472</v>
      </c>
      <c r="K153">
        <v>4</v>
      </c>
      <c r="L153" s="200">
        <v>17</v>
      </c>
      <c r="M153" s="2" t="s">
        <v>126</v>
      </c>
      <c r="N153" s="3" t="s">
        <v>1408</v>
      </c>
      <c r="O153" s="4">
        <v>1960</v>
      </c>
      <c r="P153" s="6"/>
      <c r="Q153" s="11" t="s">
        <v>34593</v>
      </c>
      <c r="R153" s="12" t="s">
        <v>52</v>
      </c>
      <c r="S153" s="2" t="s">
        <v>83</v>
      </c>
      <c r="T153" s="13" t="s">
        <v>55</v>
      </c>
      <c r="U153" s="49"/>
    </row>
    <row r="154" spans="1:21">
      <c r="A154" t="s">
        <v>6466</v>
      </c>
      <c r="B154" s="226" t="s">
        <v>6467</v>
      </c>
      <c r="D154" s="210">
        <v>5</v>
      </c>
      <c r="E154" s="180" t="s">
        <v>402</v>
      </c>
      <c r="F154" s="181" t="s">
        <v>55</v>
      </c>
      <c r="G154" s="175" t="s">
        <v>6346</v>
      </c>
      <c r="H154" s="182" t="s">
        <v>206</v>
      </c>
      <c r="I154" s="211">
        <v>1916</v>
      </c>
      <c r="J154" s="178" t="s">
        <v>6473</v>
      </c>
      <c r="K154">
        <v>5</v>
      </c>
      <c r="L154" s="200">
        <v>20</v>
      </c>
      <c r="M154" s="2" t="s">
        <v>402</v>
      </c>
      <c r="N154" s="3" t="s">
        <v>1457</v>
      </c>
      <c r="O154" s="4">
        <v>1916</v>
      </c>
      <c r="P154" s="6"/>
      <c r="Q154" s="11" t="s">
        <v>406</v>
      </c>
      <c r="R154" s="12" t="s">
        <v>52</v>
      </c>
      <c r="S154" s="8" t="s">
        <v>407</v>
      </c>
      <c r="T154" s="13" t="s">
        <v>55</v>
      </c>
      <c r="U154" s="15"/>
    </row>
    <row r="155" spans="1:21">
      <c r="A155" t="s">
        <v>6466</v>
      </c>
      <c r="B155" s="226" t="s">
        <v>6467</v>
      </c>
      <c r="D155" s="210"/>
      <c r="E155" s="180" t="s">
        <v>402</v>
      </c>
      <c r="F155" s="181" t="s">
        <v>55</v>
      </c>
      <c r="G155" s="175" t="s">
        <v>6346</v>
      </c>
      <c r="H155" s="223" t="s">
        <v>206</v>
      </c>
      <c r="I155" s="224">
        <v>1916</v>
      </c>
      <c r="J155" s="178" t="s">
        <v>6474</v>
      </c>
      <c r="K155">
        <v>5</v>
      </c>
      <c r="L155" s="200">
        <v>21</v>
      </c>
      <c r="M155" s="2" t="s">
        <v>402</v>
      </c>
      <c r="N155" s="3" t="s">
        <v>1461</v>
      </c>
      <c r="O155" s="4">
        <v>1916</v>
      </c>
      <c r="P155" s="6"/>
      <c r="Q155" s="11" t="s">
        <v>406</v>
      </c>
      <c r="R155" s="12" t="s">
        <v>52</v>
      </c>
      <c r="S155" s="2" t="s">
        <v>407</v>
      </c>
      <c r="T155" s="13" t="s">
        <v>55</v>
      </c>
      <c r="U155" s="15"/>
    </row>
    <row r="156" spans="1:21">
      <c r="A156" t="s">
        <v>6475</v>
      </c>
      <c r="B156" s="226" t="s">
        <v>6476</v>
      </c>
      <c r="D156" s="192">
        <v>1</v>
      </c>
      <c r="E156" s="193" t="s">
        <v>402</v>
      </c>
      <c r="F156" s="194" t="s">
        <v>55</v>
      </c>
      <c r="G156" s="195" t="s">
        <v>6346</v>
      </c>
      <c r="H156" s="196" t="s">
        <v>206</v>
      </c>
      <c r="I156" s="197">
        <v>1916</v>
      </c>
      <c r="J156" s="198" t="s">
        <v>6477</v>
      </c>
      <c r="K156" s="199">
        <v>1</v>
      </c>
      <c r="L156" s="200">
        <v>4</v>
      </c>
      <c r="M156" s="2" t="s">
        <v>402</v>
      </c>
      <c r="N156" s="3" t="s">
        <v>1430</v>
      </c>
      <c r="O156" s="4">
        <v>1916</v>
      </c>
      <c r="P156" s="6"/>
      <c r="Q156" s="11" t="s">
        <v>406</v>
      </c>
      <c r="R156" s="12" t="s">
        <v>52</v>
      </c>
      <c r="S156" s="8" t="s">
        <v>407</v>
      </c>
      <c r="T156" s="13" t="s">
        <v>55</v>
      </c>
      <c r="U156" s="15"/>
    </row>
    <row r="157" spans="1:21">
      <c r="A157" t="s">
        <v>6463</v>
      </c>
      <c r="B157" s="226" t="s">
        <v>6478</v>
      </c>
      <c r="D157" s="192">
        <v>1</v>
      </c>
      <c r="E157" s="193" t="s">
        <v>402</v>
      </c>
      <c r="F157" s="194" t="s">
        <v>55</v>
      </c>
      <c r="G157" s="195" t="s">
        <v>6346</v>
      </c>
      <c r="H157" s="196" t="s">
        <v>206</v>
      </c>
      <c r="I157" s="197">
        <v>1916</v>
      </c>
      <c r="J157" s="198" t="s">
        <v>6479</v>
      </c>
      <c r="K157" s="199">
        <v>1</v>
      </c>
      <c r="L157" s="200">
        <v>4</v>
      </c>
      <c r="M157" s="2" t="s">
        <v>402</v>
      </c>
      <c r="N157" s="3" t="s">
        <v>1465</v>
      </c>
      <c r="O157" s="4">
        <v>1916</v>
      </c>
      <c r="P157" s="6"/>
      <c r="Q157" s="11" t="s">
        <v>1149</v>
      </c>
      <c r="R157" s="12" t="s">
        <v>52</v>
      </c>
      <c r="S157" s="2" t="s">
        <v>1150</v>
      </c>
      <c r="T157" s="13" t="s">
        <v>55</v>
      </c>
      <c r="U157" s="15"/>
    </row>
    <row r="158" spans="1:21">
      <c r="A158" t="s">
        <v>6463</v>
      </c>
      <c r="B158" s="226" t="s">
        <v>6478</v>
      </c>
      <c r="D158" s="210">
        <v>2</v>
      </c>
      <c r="E158" s="180" t="s">
        <v>103</v>
      </c>
      <c r="F158" s="181" t="s">
        <v>55</v>
      </c>
      <c r="G158" s="175" t="s">
        <v>6358</v>
      </c>
      <c r="H158" s="182" t="s">
        <v>206</v>
      </c>
      <c r="I158" s="211">
        <v>1568</v>
      </c>
      <c r="J158" s="178" t="s">
        <v>6480</v>
      </c>
      <c r="K158">
        <v>2</v>
      </c>
      <c r="L158" s="200">
        <v>7</v>
      </c>
      <c r="M158" s="2" t="s">
        <v>103</v>
      </c>
      <c r="N158" s="3" t="s">
        <v>1453</v>
      </c>
      <c r="O158" s="4">
        <v>1568</v>
      </c>
      <c r="P158" s="6" t="s">
        <v>254</v>
      </c>
      <c r="Q158" s="11" t="s">
        <v>82</v>
      </c>
      <c r="R158" s="12" t="s">
        <v>52</v>
      </c>
      <c r="S158" s="2" t="s">
        <v>34594</v>
      </c>
      <c r="T158" s="13" t="s">
        <v>55</v>
      </c>
      <c r="U158" s="15"/>
    </row>
    <row r="159" spans="1:21">
      <c r="A159" t="s">
        <v>6482</v>
      </c>
      <c r="B159" s="226" t="s">
        <v>6483</v>
      </c>
      <c r="C159" s="227">
        <v>3</v>
      </c>
      <c r="D159" s="192">
        <v>1</v>
      </c>
      <c r="E159" s="193" t="s">
        <v>103</v>
      </c>
      <c r="F159" s="194" t="s">
        <v>55</v>
      </c>
      <c r="G159" s="195" t="s">
        <v>121</v>
      </c>
      <c r="H159" s="196" t="s">
        <v>6484</v>
      </c>
      <c r="I159" s="197">
        <v>1500</v>
      </c>
      <c r="J159" s="198" t="s">
        <v>6465</v>
      </c>
      <c r="K159" s="199">
        <v>1</v>
      </c>
      <c r="L159" s="200">
        <v>4</v>
      </c>
      <c r="M159" s="2" t="s">
        <v>103</v>
      </c>
      <c r="N159" s="3" t="s">
        <v>1426</v>
      </c>
      <c r="O159" s="4">
        <v>1500</v>
      </c>
      <c r="P159" s="6" t="s">
        <v>254</v>
      </c>
      <c r="Q159" s="11" t="s">
        <v>477</v>
      </c>
      <c r="R159" s="12" t="s">
        <v>52</v>
      </c>
      <c r="S159" s="8" t="s">
        <v>121</v>
      </c>
      <c r="T159" s="13" t="s">
        <v>55</v>
      </c>
      <c r="U159" s="15"/>
    </row>
    <row r="160" spans="1:21" ht="45">
      <c r="A160" t="s">
        <v>6485</v>
      </c>
      <c r="B160" s="226" t="s">
        <v>6486</v>
      </c>
      <c r="D160" s="192">
        <v>1</v>
      </c>
      <c r="E160" s="193" t="s">
        <v>145</v>
      </c>
      <c r="F160" s="194" t="s">
        <v>64</v>
      </c>
      <c r="G160" s="195" t="s">
        <v>6346</v>
      </c>
      <c r="H160" s="196" t="s">
        <v>225</v>
      </c>
      <c r="I160" s="197">
        <v>1940</v>
      </c>
      <c r="J160" s="198" t="s">
        <v>6487</v>
      </c>
      <c r="K160" s="199">
        <v>1</v>
      </c>
      <c r="L160" s="200">
        <v>4</v>
      </c>
      <c r="M160" s="2" t="s">
        <v>145</v>
      </c>
      <c r="N160" s="3" t="s">
        <v>1479</v>
      </c>
      <c r="O160" s="4">
        <v>1940</v>
      </c>
      <c r="P160" s="6"/>
      <c r="Q160" s="11" t="s">
        <v>34595</v>
      </c>
      <c r="R160" s="12" t="s">
        <v>52</v>
      </c>
      <c r="S160" s="8" t="s">
        <v>34596</v>
      </c>
      <c r="T160" s="13" t="s">
        <v>64</v>
      </c>
      <c r="U160" s="15"/>
    </row>
    <row r="161" spans="1:21">
      <c r="A161" t="s">
        <v>6485</v>
      </c>
      <c r="B161" s="226" t="s">
        <v>6486</v>
      </c>
      <c r="D161" s="210">
        <v>2</v>
      </c>
      <c r="E161" s="180" t="s">
        <v>59</v>
      </c>
      <c r="F161" s="181" t="s">
        <v>64</v>
      </c>
      <c r="G161" s="175" t="s">
        <v>6380</v>
      </c>
      <c r="H161" s="182" t="s">
        <v>225</v>
      </c>
      <c r="I161" s="211">
        <v>1925</v>
      </c>
      <c r="J161" s="178" t="s">
        <v>6488</v>
      </c>
      <c r="K161">
        <v>2</v>
      </c>
      <c r="L161" s="200">
        <v>7</v>
      </c>
      <c r="M161" s="2" t="s">
        <v>59</v>
      </c>
      <c r="N161" s="3" t="s">
        <v>1498</v>
      </c>
      <c r="O161" s="4">
        <v>1925</v>
      </c>
      <c r="P161" s="6"/>
      <c r="Q161" s="11"/>
      <c r="R161" s="12" t="s">
        <v>52</v>
      </c>
      <c r="S161" s="8" t="s">
        <v>1287</v>
      </c>
      <c r="T161" s="13" t="s">
        <v>64</v>
      </c>
      <c r="U161" s="49"/>
    </row>
    <row r="162" spans="1:21">
      <c r="A162" t="s">
        <v>6489</v>
      </c>
      <c r="B162" s="226" t="s">
        <v>6490</v>
      </c>
      <c r="D162" s="192">
        <v>1</v>
      </c>
      <c r="E162" s="193" t="s">
        <v>145</v>
      </c>
      <c r="F162" s="194" t="s">
        <v>64</v>
      </c>
      <c r="G162" s="195" t="s">
        <v>6346</v>
      </c>
      <c r="H162" s="196" t="s">
        <v>225</v>
      </c>
      <c r="I162" s="197">
        <v>1940</v>
      </c>
      <c r="J162" s="198" t="s">
        <v>6491</v>
      </c>
      <c r="K162" s="199">
        <v>1</v>
      </c>
      <c r="L162" s="200">
        <v>4</v>
      </c>
      <c r="M162" s="2" t="s">
        <v>145</v>
      </c>
      <c r="N162" s="3" t="s">
        <v>1472</v>
      </c>
      <c r="O162" s="4">
        <v>1940</v>
      </c>
      <c r="P162" s="6"/>
      <c r="Q162" s="11" t="s">
        <v>1474</v>
      </c>
      <c r="R162" s="12" t="s">
        <v>52</v>
      </c>
      <c r="S162" s="2" t="s">
        <v>1475</v>
      </c>
      <c r="T162" s="13" t="s">
        <v>64</v>
      </c>
      <c r="U162" s="49"/>
    </row>
    <row r="163" spans="1:21">
      <c r="A163" t="s">
        <v>6492</v>
      </c>
      <c r="B163" s="226" t="s">
        <v>6493</v>
      </c>
      <c r="D163" s="192">
        <v>1</v>
      </c>
      <c r="E163" s="193" t="s">
        <v>68</v>
      </c>
      <c r="F163" s="194" t="s">
        <v>64</v>
      </c>
      <c r="G163" s="195" t="s">
        <v>6346</v>
      </c>
      <c r="H163" s="196" t="s">
        <v>225</v>
      </c>
      <c r="I163" s="197">
        <v>1925</v>
      </c>
      <c r="J163" s="198" t="s">
        <v>6494</v>
      </c>
      <c r="K163" s="199">
        <v>1</v>
      </c>
      <c r="L163" s="200">
        <v>4</v>
      </c>
      <c r="M163" s="2" t="s">
        <v>68</v>
      </c>
      <c r="N163" s="3" t="s">
        <v>1491</v>
      </c>
      <c r="O163" s="4">
        <v>1925</v>
      </c>
      <c r="P163" s="6"/>
      <c r="Q163" s="11" t="s">
        <v>604</v>
      </c>
      <c r="R163" s="12" t="s">
        <v>52</v>
      </c>
      <c r="S163" s="8" t="s">
        <v>660</v>
      </c>
      <c r="T163" s="13" t="s">
        <v>64</v>
      </c>
      <c r="U163" s="15"/>
    </row>
    <row r="164" spans="1:21" ht="45">
      <c r="A164" t="s">
        <v>6495</v>
      </c>
      <c r="B164" s="226" t="s">
        <v>6496</v>
      </c>
      <c r="D164" s="192">
        <v>1</v>
      </c>
      <c r="E164" s="193" t="s">
        <v>48</v>
      </c>
      <c r="F164" s="194" t="s">
        <v>55</v>
      </c>
      <c r="G164" s="195" t="s">
        <v>6346</v>
      </c>
      <c r="H164" s="196" t="s">
        <v>225</v>
      </c>
      <c r="I164" s="197">
        <v>1953</v>
      </c>
      <c r="J164" s="198" t="s">
        <v>6497</v>
      </c>
      <c r="K164" s="199">
        <v>1</v>
      </c>
      <c r="L164" s="200">
        <v>4</v>
      </c>
      <c r="M164" s="2" t="s">
        <v>48</v>
      </c>
      <c r="N164" s="3" t="s">
        <v>1519</v>
      </c>
      <c r="O164" s="4">
        <v>1953</v>
      </c>
      <c r="P164" s="6" t="s">
        <v>168</v>
      </c>
      <c r="Q164" s="11" t="s">
        <v>34597</v>
      </c>
      <c r="R164" s="12" t="s">
        <v>52</v>
      </c>
      <c r="S164" s="8" t="s">
        <v>34598</v>
      </c>
      <c r="T164" s="13" t="s">
        <v>55</v>
      </c>
      <c r="U164" s="49"/>
    </row>
    <row r="165" spans="1:21" ht="45">
      <c r="A165" t="s">
        <v>6498</v>
      </c>
      <c r="B165" s="226" t="s">
        <v>6499</v>
      </c>
      <c r="D165" s="192">
        <v>1</v>
      </c>
      <c r="E165" s="193" t="s">
        <v>145</v>
      </c>
      <c r="F165" s="194" t="s">
        <v>64</v>
      </c>
      <c r="G165" s="195" t="s">
        <v>6346</v>
      </c>
      <c r="H165" s="196" t="s">
        <v>225</v>
      </c>
      <c r="I165" s="197">
        <v>1940</v>
      </c>
      <c r="J165" s="198" t="s">
        <v>6500</v>
      </c>
      <c r="K165" s="199">
        <v>1</v>
      </c>
      <c r="L165" s="200">
        <v>4</v>
      </c>
      <c r="M165" s="2" t="s">
        <v>145</v>
      </c>
      <c r="N165" s="3" t="s">
        <v>1532</v>
      </c>
      <c r="O165" s="4">
        <v>1940</v>
      </c>
      <c r="P165" s="6"/>
      <c r="Q165" s="11" t="s">
        <v>34595</v>
      </c>
      <c r="R165" s="12" t="s">
        <v>52</v>
      </c>
      <c r="S165" s="8" t="s">
        <v>34599</v>
      </c>
      <c r="T165" s="13" t="s">
        <v>64</v>
      </c>
      <c r="U165" s="49"/>
    </row>
    <row r="166" spans="1:21">
      <c r="A166" t="s">
        <v>6501</v>
      </c>
      <c r="B166" s="226" t="s">
        <v>6502</v>
      </c>
      <c r="D166" s="192">
        <v>1</v>
      </c>
      <c r="E166" s="193" t="s">
        <v>145</v>
      </c>
      <c r="F166" s="194" t="s">
        <v>55</v>
      </c>
      <c r="G166" s="195" t="s">
        <v>6346</v>
      </c>
      <c r="H166" s="196" t="s">
        <v>225</v>
      </c>
      <c r="I166" s="197">
        <v>1916</v>
      </c>
      <c r="J166" s="198" t="s">
        <v>6503</v>
      </c>
      <c r="K166" s="199">
        <v>1</v>
      </c>
      <c r="L166" s="200">
        <v>4</v>
      </c>
      <c r="M166" s="2" t="s">
        <v>145</v>
      </c>
      <c r="N166" s="3" t="s">
        <v>1523</v>
      </c>
      <c r="O166" s="4">
        <v>1916</v>
      </c>
      <c r="P166" s="6"/>
      <c r="Q166" s="11" t="s">
        <v>1149</v>
      </c>
      <c r="R166" s="12" t="s">
        <v>52</v>
      </c>
      <c r="S166" s="8" t="s">
        <v>1150</v>
      </c>
      <c r="T166" s="13" t="s">
        <v>55</v>
      </c>
      <c r="U166" s="15"/>
    </row>
    <row r="167" spans="1:21">
      <c r="A167" t="s">
        <v>6501</v>
      </c>
      <c r="B167" s="226" t="s">
        <v>6502</v>
      </c>
      <c r="D167" s="210"/>
      <c r="E167" s="180" t="s">
        <v>145</v>
      </c>
      <c r="F167" s="181" t="s">
        <v>55</v>
      </c>
      <c r="G167" s="175" t="s">
        <v>6346</v>
      </c>
      <c r="H167" s="182" t="s">
        <v>225</v>
      </c>
      <c r="I167" s="211">
        <v>1916</v>
      </c>
      <c r="J167" s="178" t="s">
        <v>6504</v>
      </c>
      <c r="K167">
        <v>1</v>
      </c>
      <c r="L167" s="200">
        <v>5</v>
      </c>
      <c r="M167" s="2" t="s">
        <v>145</v>
      </c>
      <c r="N167" s="3" t="s">
        <v>1528</v>
      </c>
      <c r="O167" s="4">
        <v>1916</v>
      </c>
      <c r="P167" s="6"/>
      <c r="Q167" s="11" t="s">
        <v>1149</v>
      </c>
      <c r="R167" s="12" t="s">
        <v>52</v>
      </c>
      <c r="S167" s="8" t="s">
        <v>1150</v>
      </c>
      <c r="T167" s="13" t="s">
        <v>55</v>
      </c>
      <c r="U167" s="15"/>
    </row>
    <row r="168" spans="1:21">
      <c r="A168" t="s">
        <v>6501</v>
      </c>
      <c r="B168" s="226" t="s">
        <v>6502</v>
      </c>
      <c r="D168" s="210">
        <v>2</v>
      </c>
      <c r="E168" s="180" t="s">
        <v>145</v>
      </c>
      <c r="F168" s="181" t="s">
        <v>55</v>
      </c>
      <c r="G168" s="175" t="s">
        <v>6346</v>
      </c>
      <c r="H168" s="182" t="s">
        <v>206</v>
      </c>
      <c r="I168" s="211">
        <v>1917</v>
      </c>
      <c r="J168" s="178" t="s">
        <v>6505</v>
      </c>
      <c r="K168">
        <v>2</v>
      </c>
      <c r="L168" s="200">
        <v>8</v>
      </c>
      <c r="M168" s="2" t="s">
        <v>145</v>
      </c>
      <c r="N168" s="3" t="s">
        <v>1551</v>
      </c>
      <c r="O168" s="4">
        <v>1917</v>
      </c>
      <c r="P168" s="6"/>
      <c r="Q168" s="11" t="s">
        <v>82</v>
      </c>
      <c r="R168" s="12" t="s">
        <v>52</v>
      </c>
      <c r="S168" s="2" t="s">
        <v>83</v>
      </c>
      <c r="T168" s="13" t="s">
        <v>55</v>
      </c>
      <c r="U168" s="15"/>
    </row>
    <row r="169" spans="1:21">
      <c r="A169" t="s">
        <v>6501</v>
      </c>
      <c r="B169" s="226" t="s">
        <v>6502</v>
      </c>
      <c r="D169" s="210">
        <v>3</v>
      </c>
      <c r="E169" s="180" t="s">
        <v>48</v>
      </c>
      <c r="F169" s="181" t="s">
        <v>55</v>
      </c>
      <c r="G169" s="175" t="s">
        <v>6346</v>
      </c>
      <c r="H169" s="182" t="s">
        <v>206</v>
      </c>
      <c r="I169" s="211">
        <v>1960</v>
      </c>
      <c r="J169" s="178" t="s">
        <v>6506</v>
      </c>
      <c r="K169">
        <v>3</v>
      </c>
      <c r="L169" s="200">
        <v>11</v>
      </c>
      <c r="M169" s="2" t="s">
        <v>48</v>
      </c>
      <c r="N169" s="3" t="s">
        <v>1544</v>
      </c>
      <c r="O169" s="4">
        <v>1960</v>
      </c>
      <c r="P169" s="6" t="s">
        <v>168</v>
      </c>
      <c r="Q169" s="11" t="s">
        <v>95</v>
      </c>
      <c r="R169" s="12" t="s">
        <v>52</v>
      </c>
      <c r="S169" s="8" t="s">
        <v>83</v>
      </c>
      <c r="T169" s="13" t="s">
        <v>55</v>
      </c>
      <c r="U169" s="49"/>
    </row>
    <row r="170" spans="1:21">
      <c r="A170" t="s">
        <v>6501</v>
      </c>
      <c r="B170" s="226" t="s">
        <v>6502</v>
      </c>
      <c r="D170" s="210"/>
      <c r="E170" s="180" t="s">
        <v>48</v>
      </c>
      <c r="F170" s="181" t="s">
        <v>55</v>
      </c>
      <c r="G170" s="175" t="s">
        <v>6346</v>
      </c>
      <c r="H170" s="182" t="s">
        <v>206</v>
      </c>
      <c r="I170" s="211">
        <v>1960</v>
      </c>
      <c r="J170" s="178" t="s">
        <v>6507</v>
      </c>
      <c r="K170">
        <v>3</v>
      </c>
      <c r="L170" s="200">
        <v>12</v>
      </c>
      <c r="M170" s="2" t="s">
        <v>48</v>
      </c>
      <c r="N170" s="3" t="s">
        <v>1548</v>
      </c>
      <c r="O170" s="4">
        <v>1960</v>
      </c>
      <c r="P170" s="6" t="s">
        <v>168</v>
      </c>
      <c r="Q170" s="11" t="s">
        <v>95</v>
      </c>
      <c r="R170" s="12" t="s">
        <v>52</v>
      </c>
      <c r="S170" s="8" t="s">
        <v>83</v>
      </c>
      <c r="T170" s="13" t="s">
        <v>55</v>
      </c>
      <c r="U170" s="49"/>
    </row>
    <row r="171" spans="1:21">
      <c r="A171" t="s">
        <v>6501</v>
      </c>
      <c r="B171" s="226" t="s">
        <v>6502</v>
      </c>
      <c r="D171" s="210">
        <v>4</v>
      </c>
      <c r="E171" s="180" t="s">
        <v>103</v>
      </c>
      <c r="F171" s="181" t="s">
        <v>55</v>
      </c>
      <c r="G171" s="175" t="s">
        <v>6346</v>
      </c>
      <c r="H171" s="182" t="s">
        <v>225</v>
      </c>
      <c r="I171" s="211">
        <v>1815</v>
      </c>
      <c r="J171" s="178" t="s">
        <v>6508</v>
      </c>
      <c r="K171">
        <v>4</v>
      </c>
      <c r="L171" s="200">
        <v>16</v>
      </c>
      <c r="M171" s="2" t="s">
        <v>103</v>
      </c>
      <c r="N171" s="3" t="s">
        <v>1537</v>
      </c>
      <c r="O171" s="4">
        <v>1815</v>
      </c>
      <c r="P171" s="6" t="s">
        <v>254</v>
      </c>
      <c r="Q171" s="11" t="s">
        <v>234</v>
      </c>
      <c r="R171" s="12" t="s">
        <v>52</v>
      </c>
      <c r="S171" s="2" t="s">
        <v>1540</v>
      </c>
      <c r="T171" s="13" t="s">
        <v>55</v>
      </c>
      <c r="U171" s="15"/>
    </row>
    <row r="172" spans="1:21">
      <c r="A172" t="s">
        <v>6501</v>
      </c>
      <c r="B172" s="226" t="s">
        <v>6502</v>
      </c>
      <c r="D172" s="210">
        <v>5</v>
      </c>
      <c r="E172" s="180" t="s">
        <v>68</v>
      </c>
      <c r="F172" s="181" t="s">
        <v>64</v>
      </c>
      <c r="G172" s="175" t="s">
        <v>6346</v>
      </c>
      <c r="H172" s="182" t="s">
        <v>225</v>
      </c>
      <c r="I172" s="211">
        <v>1925</v>
      </c>
      <c r="J172" s="178" t="s">
        <v>6509</v>
      </c>
      <c r="K172">
        <v>5</v>
      </c>
      <c r="L172" s="200">
        <v>20</v>
      </c>
      <c r="M172" s="2" t="s">
        <v>68</v>
      </c>
      <c r="N172" s="3" t="s">
        <v>1577</v>
      </c>
      <c r="O172" s="4">
        <v>1925</v>
      </c>
      <c r="P172" s="6"/>
      <c r="Q172" s="11" t="s">
        <v>62</v>
      </c>
      <c r="R172" s="12" t="s">
        <v>52</v>
      </c>
      <c r="S172" s="8" t="s">
        <v>660</v>
      </c>
      <c r="T172" s="13" t="s">
        <v>64</v>
      </c>
      <c r="U172" s="15"/>
    </row>
    <row r="173" spans="1:21">
      <c r="A173" t="s">
        <v>6510</v>
      </c>
      <c r="B173" s="226" t="s">
        <v>6511</v>
      </c>
      <c r="D173" s="192">
        <v>1</v>
      </c>
      <c r="E173" s="193" t="s">
        <v>145</v>
      </c>
      <c r="F173" s="194" t="s">
        <v>55</v>
      </c>
      <c r="G173" s="195" t="s">
        <v>6346</v>
      </c>
      <c r="H173" s="196" t="s">
        <v>225</v>
      </c>
      <c r="I173" s="197">
        <v>1980</v>
      </c>
      <c r="J173" s="198" t="s">
        <v>6512</v>
      </c>
      <c r="K173" s="199">
        <v>1</v>
      </c>
      <c r="L173" s="200">
        <v>4</v>
      </c>
      <c r="M173" s="2" t="s">
        <v>145</v>
      </c>
      <c r="N173" s="3" t="s">
        <v>6513</v>
      </c>
      <c r="O173" s="4">
        <v>1980</v>
      </c>
      <c r="P173" s="6"/>
      <c r="Q173" s="11" t="s">
        <v>181</v>
      </c>
      <c r="R173" s="12" t="s">
        <v>52</v>
      </c>
      <c r="S173" s="2" t="s">
        <v>186</v>
      </c>
      <c r="T173" s="13" t="s">
        <v>55</v>
      </c>
      <c r="U173" s="15"/>
    </row>
    <row r="174" spans="1:21">
      <c r="A174" t="s">
        <v>6510</v>
      </c>
      <c r="B174" s="226" t="s">
        <v>6514</v>
      </c>
      <c r="C174" s="227">
        <v>2</v>
      </c>
      <c r="D174" s="192">
        <v>1</v>
      </c>
      <c r="E174" s="193" t="s">
        <v>145</v>
      </c>
      <c r="F174" s="194" t="s">
        <v>55</v>
      </c>
      <c r="G174" s="195" t="s">
        <v>6346</v>
      </c>
      <c r="H174" s="196" t="s">
        <v>225</v>
      </c>
      <c r="I174" s="197">
        <v>1980</v>
      </c>
      <c r="J174" s="198" t="s">
        <v>6512</v>
      </c>
      <c r="K174" s="199">
        <v>1</v>
      </c>
      <c r="L174" s="200">
        <v>4</v>
      </c>
      <c r="M174" s="2" t="s">
        <v>145</v>
      </c>
      <c r="N174" s="3" t="s">
        <v>6513</v>
      </c>
      <c r="O174" s="4">
        <v>1980</v>
      </c>
      <c r="P174" s="6"/>
      <c r="Q174" s="11" t="s">
        <v>181</v>
      </c>
      <c r="R174" s="12" t="s">
        <v>52</v>
      </c>
      <c r="S174" s="2" t="s">
        <v>186</v>
      </c>
      <c r="T174" s="13" t="s">
        <v>55</v>
      </c>
      <c r="U174" s="15"/>
    </row>
    <row r="175" spans="1:21">
      <c r="A175" t="s">
        <v>6510</v>
      </c>
      <c r="B175" s="226" t="s">
        <v>6514</v>
      </c>
      <c r="D175" s="210">
        <v>5</v>
      </c>
      <c r="E175" s="180" t="s">
        <v>59</v>
      </c>
      <c r="F175" s="181" t="s">
        <v>64</v>
      </c>
      <c r="G175" s="175" t="s">
        <v>6380</v>
      </c>
      <c r="H175" s="182" t="s">
        <v>225</v>
      </c>
      <c r="I175" s="211">
        <v>1925</v>
      </c>
      <c r="J175" s="178" t="s">
        <v>6515</v>
      </c>
      <c r="K175">
        <v>5</v>
      </c>
      <c r="L175" s="200">
        <v>10</v>
      </c>
      <c r="M175" s="2" t="s">
        <v>59</v>
      </c>
      <c r="N175" s="3" t="s">
        <v>1590</v>
      </c>
      <c r="O175" s="4">
        <v>1925</v>
      </c>
      <c r="P175" s="6"/>
      <c r="Q175" s="11" t="s">
        <v>62</v>
      </c>
      <c r="R175" s="12" t="s">
        <v>52</v>
      </c>
      <c r="S175" s="8" t="s">
        <v>32490</v>
      </c>
      <c r="T175" s="13" t="s">
        <v>64</v>
      </c>
      <c r="U175" s="15"/>
    </row>
    <row r="176" spans="1:21">
      <c r="A176" t="s">
        <v>6516</v>
      </c>
      <c r="B176" s="226" t="s">
        <v>6517</v>
      </c>
      <c r="D176" s="192">
        <v>1</v>
      </c>
      <c r="E176" s="193" t="s">
        <v>78</v>
      </c>
      <c r="F176" s="194" t="s">
        <v>55</v>
      </c>
      <c r="G176" s="195" t="s">
        <v>6346</v>
      </c>
      <c r="H176" s="196" t="s">
        <v>225</v>
      </c>
      <c r="I176" s="197">
        <v>1941</v>
      </c>
      <c r="J176" s="198" t="s">
        <v>6518</v>
      </c>
      <c r="K176" s="199">
        <v>1</v>
      </c>
      <c r="L176" s="200">
        <v>4</v>
      </c>
      <c r="M176" s="2" t="s">
        <v>78</v>
      </c>
      <c r="N176" s="3" t="s">
        <v>1581</v>
      </c>
      <c r="O176" s="4">
        <v>1941</v>
      </c>
      <c r="P176" s="6"/>
      <c r="Q176" s="11" t="s">
        <v>173</v>
      </c>
      <c r="R176" s="12" t="s">
        <v>52</v>
      </c>
      <c r="S176" s="2" t="s">
        <v>74</v>
      </c>
      <c r="T176" s="13" t="s">
        <v>55</v>
      </c>
      <c r="U176" s="15"/>
    </row>
    <row r="177" spans="1:21">
      <c r="A177" t="s">
        <v>6516</v>
      </c>
      <c r="B177" s="226" t="s">
        <v>6517</v>
      </c>
      <c r="D177" s="210">
        <v>2</v>
      </c>
      <c r="E177" s="180" t="s">
        <v>145</v>
      </c>
      <c r="F177" s="181" t="s">
        <v>55</v>
      </c>
      <c r="G177" s="175" t="s">
        <v>6346</v>
      </c>
      <c r="H177" s="182" t="s">
        <v>225</v>
      </c>
      <c r="I177" s="211">
        <v>1958</v>
      </c>
      <c r="J177" s="178" t="s">
        <v>6519</v>
      </c>
      <c r="K177">
        <v>2</v>
      </c>
      <c r="L177" s="200">
        <v>7</v>
      </c>
      <c r="M177" s="2" t="s">
        <v>145</v>
      </c>
      <c r="N177" s="3" t="s">
        <v>1587</v>
      </c>
      <c r="O177" s="4">
        <v>1958</v>
      </c>
      <c r="P177" s="6"/>
      <c r="Q177" s="11" t="s">
        <v>152</v>
      </c>
      <c r="R177" s="12" t="s">
        <v>52</v>
      </c>
      <c r="S177" s="8" t="s">
        <v>74</v>
      </c>
      <c r="T177" s="13" t="s">
        <v>55</v>
      </c>
      <c r="U177" s="15"/>
    </row>
    <row r="178" spans="1:21">
      <c r="A178" t="s">
        <v>6516</v>
      </c>
      <c r="B178" s="226" t="s">
        <v>6517</v>
      </c>
      <c r="D178" s="210">
        <v>3</v>
      </c>
      <c r="E178" s="180" t="s">
        <v>68</v>
      </c>
      <c r="F178" s="181" t="s">
        <v>55</v>
      </c>
      <c r="G178" s="175" t="s">
        <v>6346</v>
      </c>
      <c r="H178" s="182" t="s">
        <v>206</v>
      </c>
      <c r="I178" s="211">
        <v>1960</v>
      </c>
      <c r="J178" s="178" t="s">
        <v>6520</v>
      </c>
      <c r="K178">
        <v>3</v>
      </c>
      <c r="L178" s="200">
        <v>10</v>
      </c>
      <c r="M178" s="2" t="s">
        <v>68</v>
      </c>
      <c r="N178" s="3" t="s">
        <v>1627</v>
      </c>
      <c r="O178" s="4">
        <v>1960</v>
      </c>
      <c r="P178" s="6"/>
      <c r="Q178" s="11" t="s">
        <v>95</v>
      </c>
      <c r="R178" s="12" t="s">
        <v>52</v>
      </c>
      <c r="S178" s="2" t="s">
        <v>83</v>
      </c>
      <c r="T178" s="13" t="s">
        <v>55</v>
      </c>
      <c r="U178" s="15"/>
    </row>
    <row r="179" spans="1:21">
      <c r="A179" t="s">
        <v>6516</v>
      </c>
      <c r="B179" s="226" t="s">
        <v>6517</v>
      </c>
      <c r="D179" s="210"/>
      <c r="E179" s="180" t="s">
        <v>68</v>
      </c>
      <c r="F179" s="181" t="s">
        <v>55</v>
      </c>
      <c r="G179" s="175" t="s">
        <v>6346</v>
      </c>
      <c r="H179" s="182" t="s">
        <v>206</v>
      </c>
      <c r="I179" s="211">
        <v>1960</v>
      </c>
      <c r="J179" s="178" t="s">
        <v>6521</v>
      </c>
      <c r="K179">
        <v>3</v>
      </c>
      <c r="L179" s="200">
        <v>11</v>
      </c>
      <c r="M179" s="2" t="s">
        <v>68</v>
      </c>
      <c r="N179" s="3" t="s">
        <v>1661</v>
      </c>
      <c r="O179" s="4">
        <v>1960</v>
      </c>
      <c r="P179" s="6"/>
      <c r="Q179" s="11" t="s">
        <v>82</v>
      </c>
      <c r="R179" s="12" t="s">
        <v>52</v>
      </c>
      <c r="S179" s="2" t="s">
        <v>83</v>
      </c>
      <c r="T179" s="13" t="s">
        <v>55</v>
      </c>
      <c r="U179" s="15"/>
    </row>
    <row r="180" spans="1:21">
      <c r="A180" t="s">
        <v>6516</v>
      </c>
      <c r="B180" s="226" t="s">
        <v>6517</v>
      </c>
      <c r="D180" s="210">
        <v>4</v>
      </c>
      <c r="E180" s="180" t="s">
        <v>59</v>
      </c>
      <c r="F180" s="181" t="s">
        <v>64</v>
      </c>
      <c r="G180" s="175" t="s">
        <v>6380</v>
      </c>
      <c r="H180" s="182" t="s">
        <v>225</v>
      </c>
      <c r="I180" s="211">
        <v>1925</v>
      </c>
      <c r="J180" s="178" t="s">
        <v>6522</v>
      </c>
      <c r="K180">
        <v>4</v>
      </c>
      <c r="L180" s="200">
        <v>14</v>
      </c>
      <c r="M180" s="2" t="s">
        <v>59</v>
      </c>
      <c r="N180" s="3" t="s">
        <v>1596</v>
      </c>
      <c r="O180" s="4">
        <v>1925</v>
      </c>
      <c r="P180" s="6"/>
      <c r="Q180" s="11" t="s">
        <v>6523</v>
      </c>
      <c r="R180" s="12" t="s">
        <v>52</v>
      </c>
      <c r="S180" s="2" t="s">
        <v>63</v>
      </c>
      <c r="T180" s="13" t="s">
        <v>64</v>
      </c>
      <c r="U180" s="15"/>
    </row>
    <row r="181" spans="1:21">
      <c r="A181" t="s">
        <v>6524</v>
      </c>
      <c r="B181" s="226" t="s">
        <v>6525</v>
      </c>
      <c r="D181" s="192">
        <v>1</v>
      </c>
      <c r="E181" s="193" t="s">
        <v>103</v>
      </c>
      <c r="F181" s="194" t="s">
        <v>55</v>
      </c>
      <c r="G181" s="195" t="s">
        <v>6358</v>
      </c>
      <c r="H181" s="196" t="s">
        <v>206</v>
      </c>
      <c r="I181" s="197">
        <v>1568</v>
      </c>
      <c r="J181" s="198" t="s">
        <v>6526</v>
      </c>
      <c r="K181" s="199">
        <v>1</v>
      </c>
      <c r="L181" s="200">
        <v>4</v>
      </c>
      <c r="M181" s="2" t="s">
        <v>103</v>
      </c>
      <c r="N181" s="3" t="s">
        <v>237</v>
      </c>
      <c r="O181" s="4">
        <v>1568</v>
      </c>
      <c r="P181" s="6" t="s">
        <v>34600</v>
      </c>
      <c r="Q181" s="11" t="s">
        <v>95</v>
      </c>
      <c r="R181" s="12" t="s">
        <v>52</v>
      </c>
      <c r="S181" s="8" t="s">
        <v>240</v>
      </c>
      <c r="T181" s="13" t="s">
        <v>55</v>
      </c>
      <c r="U181" s="15"/>
    </row>
    <row r="182" spans="1:21">
      <c r="A182" t="s">
        <v>6524</v>
      </c>
      <c r="B182" s="226" t="s">
        <v>6525</v>
      </c>
      <c r="D182" s="210">
        <v>2</v>
      </c>
      <c r="E182" s="180" t="s">
        <v>103</v>
      </c>
      <c r="F182" s="181" t="s">
        <v>55</v>
      </c>
      <c r="G182" s="175" t="s">
        <v>6346</v>
      </c>
      <c r="H182" s="182" t="s">
        <v>206</v>
      </c>
      <c r="I182" s="211">
        <v>1960</v>
      </c>
      <c r="J182" s="178" t="s">
        <v>6527</v>
      </c>
      <c r="K182">
        <v>2</v>
      </c>
      <c r="L182" s="200">
        <v>8</v>
      </c>
      <c r="M182" s="2" t="s">
        <v>103</v>
      </c>
      <c r="N182" s="3" t="s">
        <v>246</v>
      </c>
      <c r="O182" s="4">
        <v>1960</v>
      </c>
      <c r="P182" s="6" t="s">
        <v>32433</v>
      </c>
      <c r="Q182" s="11" t="s">
        <v>95</v>
      </c>
      <c r="R182" s="12" t="s">
        <v>52</v>
      </c>
      <c r="S182" s="2" t="s">
        <v>83</v>
      </c>
      <c r="T182" s="13" t="s">
        <v>55</v>
      </c>
      <c r="U182" s="15"/>
    </row>
    <row r="183" spans="1:21">
      <c r="A183" t="s">
        <v>6524</v>
      </c>
      <c r="B183" s="226" t="s">
        <v>6525</v>
      </c>
      <c r="D183" s="210">
        <v>3</v>
      </c>
      <c r="E183" s="180" t="s">
        <v>48</v>
      </c>
      <c r="F183" s="181" t="s">
        <v>55</v>
      </c>
      <c r="G183" s="175" t="s">
        <v>6346</v>
      </c>
      <c r="H183" s="182" t="s">
        <v>206</v>
      </c>
      <c r="I183" s="211">
        <v>1568</v>
      </c>
      <c r="J183" s="178" t="s">
        <v>6528</v>
      </c>
      <c r="K183">
        <v>3</v>
      </c>
      <c r="L183" s="200">
        <v>12</v>
      </c>
      <c r="M183" s="2" t="s">
        <v>48</v>
      </c>
      <c r="N183" s="3" t="s">
        <v>1645</v>
      </c>
      <c r="O183" s="4">
        <v>1568</v>
      </c>
      <c r="P183" s="6" t="s">
        <v>168</v>
      </c>
      <c r="Q183" s="11" t="s">
        <v>95</v>
      </c>
      <c r="R183" s="12" t="s">
        <v>52</v>
      </c>
      <c r="S183" s="8" t="s">
        <v>112</v>
      </c>
      <c r="T183" s="13" t="s">
        <v>55</v>
      </c>
      <c r="U183" s="15"/>
    </row>
    <row r="184" spans="1:21">
      <c r="A184" t="s">
        <v>6524</v>
      </c>
      <c r="B184" s="226" t="s">
        <v>6525</v>
      </c>
      <c r="D184" s="210">
        <v>4</v>
      </c>
      <c r="E184" s="180" t="s">
        <v>48</v>
      </c>
      <c r="F184" s="181" t="s">
        <v>55</v>
      </c>
      <c r="G184" s="175" t="s">
        <v>6346</v>
      </c>
      <c r="H184" s="182" t="s">
        <v>225</v>
      </c>
      <c r="I184" s="211">
        <v>1980</v>
      </c>
      <c r="J184" s="178" t="s">
        <v>6529</v>
      </c>
      <c r="K184">
        <v>4</v>
      </c>
      <c r="L184" s="200">
        <v>16</v>
      </c>
      <c r="M184" s="2" t="s">
        <v>48</v>
      </c>
      <c r="N184" s="3" t="s">
        <v>1653</v>
      </c>
      <c r="O184" s="4">
        <v>1980</v>
      </c>
      <c r="P184" s="6" t="s">
        <v>51</v>
      </c>
      <c r="Q184" s="11" t="s">
        <v>181</v>
      </c>
      <c r="R184" s="12" t="s">
        <v>52</v>
      </c>
      <c r="S184" s="8" t="s">
        <v>186</v>
      </c>
      <c r="T184" s="13" t="s">
        <v>55</v>
      </c>
      <c r="U184" s="15"/>
    </row>
    <row r="185" spans="1:21">
      <c r="A185" t="s">
        <v>6524</v>
      </c>
      <c r="B185" s="226" t="s">
        <v>6525</v>
      </c>
      <c r="D185" s="210">
        <v>5</v>
      </c>
      <c r="E185" s="180" t="s">
        <v>145</v>
      </c>
      <c r="F185" s="181" t="s">
        <v>55</v>
      </c>
      <c r="G185" s="175" t="s">
        <v>6346</v>
      </c>
      <c r="H185" s="182" t="s">
        <v>206</v>
      </c>
      <c r="I185" s="211">
        <v>1960</v>
      </c>
      <c r="J185" s="178" t="s">
        <v>6530</v>
      </c>
      <c r="K185">
        <v>5</v>
      </c>
      <c r="L185" s="200">
        <v>20</v>
      </c>
      <c r="M185" s="2" t="s">
        <v>145</v>
      </c>
      <c r="N185" s="3" t="s">
        <v>1612</v>
      </c>
      <c r="O185" s="4">
        <v>1960</v>
      </c>
      <c r="P185" s="6"/>
      <c r="Q185" s="11" t="s">
        <v>95</v>
      </c>
      <c r="R185" s="12" t="s">
        <v>52</v>
      </c>
      <c r="S185" s="2" t="s">
        <v>83</v>
      </c>
      <c r="T185" s="13" t="s">
        <v>55</v>
      </c>
      <c r="U185" s="15"/>
    </row>
    <row r="186" spans="1:21">
      <c r="A186" t="s">
        <v>6524</v>
      </c>
      <c r="B186" s="226" t="s">
        <v>6525</v>
      </c>
      <c r="D186" s="210"/>
      <c r="E186" s="180" t="s">
        <v>145</v>
      </c>
      <c r="F186" s="181" t="s">
        <v>55</v>
      </c>
      <c r="G186" s="175" t="s">
        <v>6346</v>
      </c>
      <c r="H186" s="223" t="s">
        <v>206</v>
      </c>
      <c r="I186" s="224">
        <v>1917</v>
      </c>
      <c r="J186" s="178" t="s">
        <v>6531</v>
      </c>
      <c r="K186">
        <v>5</v>
      </c>
      <c r="L186" s="200">
        <v>21</v>
      </c>
      <c r="M186" s="2" t="s">
        <v>145</v>
      </c>
      <c r="N186" s="3" t="s">
        <v>1615</v>
      </c>
      <c r="O186" s="4">
        <v>1917</v>
      </c>
      <c r="P186" s="6"/>
      <c r="Q186" s="11" t="s">
        <v>95</v>
      </c>
      <c r="R186" s="12" t="s">
        <v>52</v>
      </c>
      <c r="S186" s="2" t="s">
        <v>83</v>
      </c>
      <c r="T186" s="13" t="s">
        <v>55</v>
      </c>
      <c r="U186" s="15"/>
    </row>
    <row r="187" spans="1:21">
      <c r="A187" t="s">
        <v>6524</v>
      </c>
      <c r="B187" s="226" t="s">
        <v>6525</v>
      </c>
      <c r="D187" s="210"/>
      <c r="E187" s="180" t="s">
        <v>145</v>
      </c>
      <c r="F187" s="181" t="s">
        <v>55</v>
      </c>
      <c r="G187" s="175" t="s">
        <v>6346</v>
      </c>
      <c r="H187" s="223" t="s">
        <v>206</v>
      </c>
      <c r="I187" s="224">
        <v>1917</v>
      </c>
      <c r="J187" s="178" t="s">
        <v>6532</v>
      </c>
      <c r="K187">
        <v>5</v>
      </c>
      <c r="L187" s="200">
        <v>22</v>
      </c>
      <c r="M187" s="2" t="s">
        <v>145</v>
      </c>
      <c r="N187" s="3" t="s">
        <v>1618</v>
      </c>
      <c r="O187" s="4">
        <v>1917</v>
      </c>
      <c r="P187" s="6"/>
      <c r="Q187" s="11" t="s">
        <v>95</v>
      </c>
      <c r="R187" s="12" t="s">
        <v>52</v>
      </c>
      <c r="S187" s="8" t="s">
        <v>83</v>
      </c>
      <c r="T187" s="13" t="s">
        <v>55</v>
      </c>
      <c r="U187" s="15"/>
    </row>
    <row r="188" spans="1:21">
      <c r="A188" t="s">
        <v>6524</v>
      </c>
      <c r="B188" s="226" t="s">
        <v>6525</v>
      </c>
      <c r="D188" s="210"/>
      <c r="E188" s="180" t="s">
        <v>145</v>
      </c>
      <c r="F188" s="175" t="s">
        <v>55</v>
      </c>
      <c r="G188" s="175" t="s">
        <v>6346</v>
      </c>
      <c r="H188" s="225" t="s">
        <v>206</v>
      </c>
      <c r="I188" s="224">
        <v>1917</v>
      </c>
      <c r="J188" s="178" t="s">
        <v>6533</v>
      </c>
      <c r="K188">
        <v>5</v>
      </c>
      <c r="L188" s="200">
        <v>23</v>
      </c>
      <c r="M188" s="2" t="s">
        <v>145</v>
      </c>
      <c r="N188" s="3" t="s">
        <v>1621</v>
      </c>
      <c r="O188" s="4">
        <v>1917</v>
      </c>
      <c r="P188" s="6"/>
      <c r="Q188" s="11" t="s">
        <v>95</v>
      </c>
      <c r="R188" s="12" t="s">
        <v>52</v>
      </c>
      <c r="S188" s="2" t="s">
        <v>83</v>
      </c>
      <c r="T188" s="13" t="s">
        <v>55</v>
      </c>
      <c r="U188" s="15"/>
    </row>
    <row r="189" spans="1:21">
      <c r="A189" t="s">
        <v>6524</v>
      </c>
      <c r="B189" s="226" t="s">
        <v>6525</v>
      </c>
      <c r="D189" s="210"/>
      <c r="E189" s="180" t="s">
        <v>145</v>
      </c>
      <c r="F189" s="175" t="s">
        <v>55</v>
      </c>
      <c r="G189" s="175" t="s">
        <v>6346</v>
      </c>
      <c r="H189" s="225" t="s">
        <v>206</v>
      </c>
      <c r="I189" s="224">
        <v>1960</v>
      </c>
      <c r="J189" s="178" t="s">
        <v>6534</v>
      </c>
      <c r="K189">
        <v>5</v>
      </c>
      <c r="L189" s="200">
        <v>24</v>
      </c>
      <c r="M189" s="2" t="s">
        <v>145</v>
      </c>
      <c r="N189" s="3" t="s">
        <v>1624</v>
      </c>
      <c r="O189" s="4">
        <v>1960</v>
      </c>
      <c r="P189" s="6"/>
      <c r="Q189" s="11" t="s">
        <v>95</v>
      </c>
      <c r="R189" s="12" t="s">
        <v>52</v>
      </c>
      <c r="S189" s="8" t="s">
        <v>83</v>
      </c>
      <c r="T189" s="13" t="s">
        <v>55</v>
      </c>
      <c r="U189" s="15"/>
    </row>
    <row r="190" spans="1:21">
      <c r="A190" t="s">
        <v>6463</v>
      </c>
      <c r="B190" s="226" t="s">
        <v>6535</v>
      </c>
      <c r="D190" s="192">
        <v>1</v>
      </c>
      <c r="E190" s="193" t="s">
        <v>145</v>
      </c>
      <c r="F190" s="194" t="s">
        <v>55</v>
      </c>
      <c r="G190" s="195" t="s">
        <v>6346</v>
      </c>
      <c r="H190" s="196" t="s">
        <v>206</v>
      </c>
      <c r="I190" s="197">
        <v>1960</v>
      </c>
      <c r="J190" s="198" t="s">
        <v>6536</v>
      </c>
      <c r="K190" s="199">
        <v>1</v>
      </c>
      <c r="L190" s="200">
        <v>4</v>
      </c>
      <c r="M190" s="2" t="s">
        <v>145</v>
      </c>
      <c r="N190" s="3" t="s">
        <v>1657</v>
      </c>
      <c r="O190" s="4">
        <v>1960</v>
      </c>
      <c r="P190" s="6"/>
      <c r="Q190" s="11" t="s">
        <v>95</v>
      </c>
      <c r="R190" s="12" t="s">
        <v>52</v>
      </c>
      <c r="S190" s="2" t="s">
        <v>83</v>
      </c>
      <c r="T190" s="13" t="s">
        <v>55</v>
      </c>
      <c r="U190" s="15"/>
    </row>
    <row r="191" spans="1:21">
      <c r="A191" t="s">
        <v>6537</v>
      </c>
      <c r="B191" s="226" t="s">
        <v>6538</v>
      </c>
      <c r="D191" s="192">
        <v>1</v>
      </c>
      <c r="E191" s="193" t="s">
        <v>402</v>
      </c>
      <c r="F191" s="194" t="s">
        <v>55</v>
      </c>
      <c r="G191" s="195" t="s">
        <v>6346</v>
      </c>
      <c r="H191" s="196" t="s">
        <v>206</v>
      </c>
      <c r="I191" s="197">
        <v>1916</v>
      </c>
      <c r="J191" s="198" t="s">
        <v>6539</v>
      </c>
      <c r="K191" s="199">
        <v>1</v>
      </c>
      <c r="L191" s="200">
        <v>4</v>
      </c>
      <c r="M191" s="2" t="s">
        <v>402</v>
      </c>
      <c r="N191" s="3" t="s">
        <v>1602</v>
      </c>
      <c r="O191" s="4">
        <v>1916</v>
      </c>
      <c r="P191" s="6"/>
      <c r="Q191" s="11" t="s">
        <v>406</v>
      </c>
      <c r="R191" s="12" t="s">
        <v>52</v>
      </c>
      <c r="S191" s="8" t="s">
        <v>407</v>
      </c>
      <c r="T191" s="13" t="s">
        <v>55</v>
      </c>
      <c r="U191" s="15"/>
    </row>
    <row r="192" spans="1:21">
      <c r="A192" t="s">
        <v>6537</v>
      </c>
      <c r="B192" s="226" t="s">
        <v>6538</v>
      </c>
      <c r="D192" s="210"/>
      <c r="E192" s="180" t="s">
        <v>402</v>
      </c>
      <c r="F192" s="181" t="s">
        <v>55</v>
      </c>
      <c r="G192" s="175" t="s">
        <v>6346</v>
      </c>
      <c r="H192" s="182" t="s">
        <v>206</v>
      </c>
      <c r="I192" s="211">
        <v>1916</v>
      </c>
      <c r="J192" s="178" t="s">
        <v>6540</v>
      </c>
      <c r="K192">
        <v>1</v>
      </c>
      <c r="L192" s="200">
        <v>5</v>
      </c>
      <c r="M192" s="2" t="s">
        <v>402</v>
      </c>
      <c r="N192" s="3" t="s">
        <v>1639</v>
      </c>
      <c r="O192" s="4">
        <v>1916</v>
      </c>
      <c r="P192" s="6"/>
      <c r="Q192" s="11" t="s">
        <v>406</v>
      </c>
      <c r="R192" s="12" t="s">
        <v>52</v>
      </c>
      <c r="S192" s="2" t="s">
        <v>407</v>
      </c>
      <c r="T192" s="13" t="s">
        <v>55</v>
      </c>
      <c r="U192" s="15"/>
    </row>
    <row r="193" spans="1:21">
      <c r="A193" t="s">
        <v>6537</v>
      </c>
      <c r="B193" s="226" t="s">
        <v>6538</v>
      </c>
      <c r="D193" s="210"/>
      <c r="E193" s="180" t="s">
        <v>402</v>
      </c>
      <c r="F193" s="181" t="s">
        <v>55</v>
      </c>
      <c r="G193" s="175" t="s">
        <v>6346</v>
      </c>
      <c r="H193" s="182" t="s">
        <v>206</v>
      </c>
      <c r="I193" s="211">
        <v>1916</v>
      </c>
      <c r="J193" s="178" t="s">
        <v>6541</v>
      </c>
      <c r="K193">
        <v>1</v>
      </c>
      <c r="L193" s="200">
        <v>6</v>
      </c>
      <c r="M193" s="2" t="s">
        <v>402</v>
      </c>
      <c r="N193" s="3" t="s">
        <v>1633</v>
      </c>
      <c r="O193" s="4">
        <v>1916</v>
      </c>
      <c r="P193" s="6"/>
      <c r="Q193" s="11" t="s">
        <v>406</v>
      </c>
      <c r="R193" s="12" t="s">
        <v>52</v>
      </c>
      <c r="S193" s="2" t="s">
        <v>407</v>
      </c>
      <c r="T193" s="13" t="s">
        <v>55</v>
      </c>
      <c r="U193" s="15"/>
    </row>
    <row r="194" spans="1:21">
      <c r="A194" t="s">
        <v>6537</v>
      </c>
      <c r="B194" s="226" t="s">
        <v>6538</v>
      </c>
      <c r="D194" s="210"/>
      <c r="E194" s="180" t="s">
        <v>402</v>
      </c>
      <c r="F194" s="181" t="s">
        <v>55</v>
      </c>
      <c r="G194" s="175" t="s">
        <v>6346</v>
      </c>
      <c r="H194" s="182" t="s">
        <v>206</v>
      </c>
      <c r="I194" s="211">
        <v>1916</v>
      </c>
      <c r="J194" s="178" t="s">
        <v>6542</v>
      </c>
      <c r="K194">
        <v>1</v>
      </c>
      <c r="L194" s="200">
        <v>7</v>
      </c>
      <c r="M194" s="2" t="s">
        <v>402</v>
      </c>
      <c r="N194" s="3" t="s">
        <v>1641</v>
      </c>
      <c r="O194" s="4">
        <v>1916</v>
      </c>
      <c r="P194" s="6"/>
      <c r="Q194" s="11" t="s">
        <v>406</v>
      </c>
      <c r="R194" s="12" t="s">
        <v>52</v>
      </c>
      <c r="S194" s="2" t="s">
        <v>407</v>
      </c>
      <c r="T194" s="13" t="s">
        <v>55</v>
      </c>
      <c r="U194" s="15"/>
    </row>
    <row r="195" spans="1:21">
      <c r="A195" t="s">
        <v>6537</v>
      </c>
      <c r="B195" s="226" t="s">
        <v>6538</v>
      </c>
      <c r="D195" s="210"/>
      <c r="E195" s="180" t="s">
        <v>402</v>
      </c>
      <c r="F195" s="181" t="s">
        <v>55</v>
      </c>
      <c r="G195" s="175" t="s">
        <v>6346</v>
      </c>
      <c r="H195" s="182" t="s">
        <v>206</v>
      </c>
      <c r="I195" s="211">
        <v>1916</v>
      </c>
      <c r="J195" s="178" t="s">
        <v>6543</v>
      </c>
      <c r="K195">
        <v>1</v>
      </c>
      <c r="L195" s="200">
        <v>8</v>
      </c>
      <c r="M195" s="2" t="s">
        <v>402</v>
      </c>
      <c r="N195" s="3" t="s">
        <v>1607</v>
      </c>
      <c r="O195" s="4">
        <v>1916</v>
      </c>
      <c r="P195" s="6"/>
      <c r="Q195" s="11" t="s">
        <v>406</v>
      </c>
      <c r="R195" s="12" t="s">
        <v>52</v>
      </c>
      <c r="S195" s="2" t="s">
        <v>407</v>
      </c>
      <c r="T195" s="13" t="s">
        <v>55</v>
      </c>
      <c r="U195" s="15"/>
    </row>
    <row r="196" spans="1:21">
      <c r="A196" t="s">
        <v>6537</v>
      </c>
      <c r="B196" s="226" t="s">
        <v>6538</v>
      </c>
      <c r="C196" s="227">
        <v>2</v>
      </c>
      <c r="D196" s="210">
        <v>2</v>
      </c>
      <c r="E196" s="180" t="s">
        <v>145</v>
      </c>
      <c r="F196" s="181" t="s">
        <v>55</v>
      </c>
      <c r="G196" s="175" t="s">
        <v>6346</v>
      </c>
      <c r="H196" s="182" t="s">
        <v>206</v>
      </c>
      <c r="I196" s="211">
        <v>1960</v>
      </c>
      <c r="J196" s="178" t="s">
        <v>6536</v>
      </c>
      <c r="K196">
        <v>2</v>
      </c>
      <c r="L196" s="200">
        <v>11</v>
      </c>
      <c r="M196" s="2" t="s">
        <v>145</v>
      </c>
      <c r="N196" s="3" t="s">
        <v>1657</v>
      </c>
      <c r="O196" s="4">
        <v>1960</v>
      </c>
      <c r="P196" s="6"/>
      <c r="Q196" s="11" t="s">
        <v>95</v>
      </c>
      <c r="R196" s="12" t="s">
        <v>52</v>
      </c>
      <c r="S196" s="2" t="s">
        <v>83</v>
      </c>
      <c r="T196" s="13" t="s">
        <v>55</v>
      </c>
      <c r="U196" s="15"/>
    </row>
    <row r="197" spans="1:21">
      <c r="A197" t="s">
        <v>6537</v>
      </c>
      <c r="B197" s="226" t="s">
        <v>6538</v>
      </c>
      <c r="D197" s="210">
        <v>3</v>
      </c>
      <c r="E197" s="180" t="s">
        <v>48</v>
      </c>
      <c r="F197" s="181" t="s">
        <v>55</v>
      </c>
      <c r="G197" s="175" t="s">
        <v>6346</v>
      </c>
      <c r="H197" s="182" t="s">
        <v>225</v>
      </c>
      <c r="I197" s="211">
        <v>1980</v>
      </c>
      <c r="J197" s="178" t="s">
        <v>6544</v>
      </c>
      <c r="K197">
        <v>3</v>
      </c>
      <c r="L197" s="200">
        <v>14</v>
      </c>
      <c r="M197" s="2" t="s">
        <v>48</v>
      </c>
      <c r="N197" s="3" t="s">
        <v>1649</v>
      </c>
      <c r="O197" s="4">
        <v>1980</v>
      </c>
      <c r="P197" s="6" t="s">
        <v>51</v>
      </c>
      <c r="Q197" s="11" t="s">
        <v>169</v>
      </c>
      <c r="R197" s="12" t="s">
        <v>52</v>
      </c>
      <c r="S197" s="8" t="s">
        <v>53</v>
      </c>
      <c r="T197" s="13" t="s">
        <v>55</v>
      </c>
      <c r="U197" s="15"/>
    </row>
    <row r="198" spans="1:21">
      <c r="A198" t="s">
        <v>6545</v>
      </c>
      <c r="B198" s="226" t="s">
        <v>6546</v>
      </c>
      <c r="D198" s="192">
        <v>1</v>
      </c>
      <c r="E198" s="193" t="s">
        <v>145</v>
      </c>
      <c r="F198" s="194" t="s">
        <v>55</v>
      </c>
      <c r="G198" s="195" t="s">
        <v>6346</v>
      </c>
      <c r="H198" s="196" t="s">
        <v>206</v>
      </c>
      <c r="I198" s="197">
        <v>1917</v>
      </c>
      <c r="J198" s="198" t="s">
        <v>6547</v>
      </c>
      <c r="K198" s="199">
        <v>1</v>
      </c>
      <c r="L198" s="200">
        <v>4</v>
      </c>
      <c r="M198" s="2" t="s">
        <v>145</v>
      </c>
      <c r="N198" s="3" t="s">
        <v>1664</v>
      </c>
      <c r="O198" s="4">
        <v>1917</v>
      </c>
      <c r="P198" s="6"/>
      <c r="Q198" s="11" t="s">
        <v>95</v>
      </c>
      <c r="R198" s="12" t="s">
        <v>52</v>
      </c>
      <c r="S198" s="8" t="s">
        <v>83</v>
      </c>
      <c r="T198" s="13" t="s">
        <v>55</v>
      </c>
      <c r="U198" s="15"/>
    </row>
    <row r="199" spans="1:21">
      <c r="A199" t="s">
        <v>6545</v>
      </c>
      <c r="B199" s="226" t="s">
        <v>6546</v>
      </c>
      <c r="D199" s="210">
        <v>2</v>
      </c>
      <c r="E199" s="180" t="s">
        <v>402</v>
      </c>
      <c r="F199" s="181" t="s">
        <v>55</v>
      </c>
      <c r="G199" s="175" t="s">
        <v>6346</v>
      </c>
      <c r="H199" s="182" t="s">
        <v>225</v>
      </c>
      <c r="I199" s="211">
        <v>1950</v>
      </c>
      <c r="J199" s="178" t="s">
        <v>6433</v>
      </c>
      <c r="K199">
        <v>2</v>
      </c>
      <c r="L199" s="200">
        <v>7</v>
      </c>
      <c r="M199" s="2" t="s">
        <v>402</v>
      </c>
      <c r="N199" s="3" t="s">
        <v>1667</v>
      </c>
      <c r="O199" s="4">
        <v>1950</v>
      </c>
      <c r="P199" s="6"/>
      <c r="Q199" s="11" t="s">
        <v>1670</v>
      </c>
      <c r="R199" s="12" t="s">
        <v>52</v>
      </c>
      <c r="S199" s="8" t="s">
        <v>1671</v>
      </c>
      <c r="T199" s="13" t="s">
        <v>55</v>
      </c>
      <c r="U199" s="15"/>
    </row>
    <row r="200" spans="1:21">
      <c r="A200" t="s">
        <v>6545</v>
      </c>
      <c r="B200" s="226" t="s">
        <v>6546</v>
      </c>
      <c r="D200" s="210">
        <v>3</v>
      </c>
      <c r="E200" s="180" t="s">
        <v>78</v>
      </c>
      <c r="F200" s="181" t="s">
        <v>55</v>
      </c>
      <c r="G200" s="175" t="s">
        <v>6346</v>
      </c>
      <c r="H200" s="182" t="s">
        <v>206</v>
      </c>
      <c r="I200" s="211">
        <v>1916</v>
      </c>
      <c r="J200" s="178" t="s">
        <v>6548</v>
      </c>
      <c r="K200">
        <v>3</v>
      </c>
      <c r="L200" s="200">
        <v>10</v>
      </c>
      <c r="M200" s="2" t="s">
        <v>78</v>
      </c>
      <c r="N200" s="3" t="s">
        <v>1676</v>
      </c>
      <c r="O200" s="4">
        <v>1916</v>
      </c>
      <c r="P200" s="6"/>
      <c r="Q200" s="11" t="s">
        <v>406</v>
      </c>
      <c r="R200" s="12" t="s">
        <v>52</v>
      </c>
      <c r="S200" s="8" t="s">
        <v>407</v>
      </c>
      <c r="T200" s="13" t="s">
        <v>55</v>
      </c>
      <c r="U200" s="15"/>
    </row>
    <row r="201" spans="1:21">
      <c r="A201" t="s">
        <v>6545</v>
      </c>
      <c r="B201" s="226" t="s">
        <v>6546</v>
      </c>
      <c r="D201" s="210">
        <v>4</v>
      </c>
      <c r="E201" s="180" t="s">
        <v>103</v>
      </c>
      <c r="F201" s="181" t="s">
        <v>55</v>
      </c>
      <c r="G201" s="175" t="s">
        <v>121</v>
      </c>
      <c r="H201" s="182" t="s">
        <v>206</v>
      </c>
      <c r="I201" s="211">
        <v>1500</v>
      </c>
      <c r="J201" s="178" t="s">
        <v>6549</v>
      </c>
      <c r="K201">
        <v>4</v>
      </c>
      <c r="L201" s="200">
        <v>13</v>
      </c>
      <c r="M201" s="2" t="s">
        <v>103</v>
      </c>
      <c r="N201" s="3" t="s">
        <v>252</v>
      </c>
      <c r="O201" s="4">
        <v>1500</v>
      </c>
      <c r="P201" s="6" t="s">
        <v>254</v>
      </c>
      <c r="Q201" s="11" t="s">
        <v>234</v>
      </c>
      <c r="R201" s="12" t="s">
        <v>52</v>
      </c>
      <c r="S201" s="8" t="s">
        <v>121</v>
      </c>
      <c r="T201" s="13" t="s">
        <v>55</v>
      </c>
      <c r="U201" s="15"/>
    </row>
    <row r="202" spans="1:21">
      <c r="A202" t="s">
        <v>6545</v>
      </c>
      <c r="B202" s="226" t="s">
        <v>6546</v>
      </c>
      <c r="D202" s="210">
        <v>5</v>
      </c>
      <c r="E202" s="180" t="s">
        <v>145</v>
      </c>
      <c r="F202" s="181" t="s">
        <v>55</v>
      </c>
      <c r="G202" s="175" t="s">
        <v>6346</v>
      </c>
      <c r="H202" s="182" t="s">
        <v>225</v>
      </c>
      <c r="I202" s="211">
        <v>1940</v>
      </c>
      <c r="J202" s="178" t="s">
        <v>6550</v>
      </c>
      <c r="K202">
        <v>5</v>
      </c>
      <c r="L202" s="200">
        <v>17</v>
      </c>
      <c r="M202" s="2" t="s">
        <v>145</v>
      </c>
      <c r="N202" s="3" t="s">
        <v>1684</v>
      </c>
      <c r="O202" s="4">
        <v>1940</v>
      </c>
      <c r="P202" s="6"/>
      <c r="Q202" s="11" t="s">
        <v>1474</v>
      </c>
      <c r="R202" s="12" t="s">
        <v>52</v>
      </c>
      <c r="S202" s="2" t="s">
        <v>1475</v>
      </c>
      <c r="T202" s="13" t="s">
        <v>55</v>
      </c>
      <c r="U202" s="15"/>
    </row>
    <row r="203" spans="1:21">
      <c r="A203" t="s">
        <v>6545</v>
      </c>
      <c r="B203" s="226" t="s">
        <v>6546</v>
      </c>
      <c r="D203" s="210">
        <v>6</v>
      </c>
      <c r="E203" s="180" t="s">
        <v>145</v>
      </c>
      <c r="F203" s="181" t="s">
        <v>55</v>
      </c>
      <c r="G203" s="175" t="s">
        <v>6346</v>
      </c>
      <c r="H203" s="182" t="s">
        <v>225</v>
      </c>
      <c r="I203" s="211">
        <v>1916</v>
      </c>
      <c r="J203" s="178" t="s">
        <v>6551</v>
      </c>
      <c r="K203">
        <v>6</v>
      </c>
      <c r="L203" s="200">
        <v>20</v>
      </c>
      <c r="M203" s="2" t="s">
        <v>145</v>
      </c>
      <c r="N203" s="3" t="s">
        <v>1698</v>
      </c>
      <c r="O203" s="4">
        <v>1916</v>
      </c>
      <c r="P203" s="6"/>
      <c r="Q203" s="11" t="s">
        <v>1149</v>
      </c>
      <c r="R203" s="12" t="s">
        <v>52</v>
      </c>
      <c r="S203" s="2" t="s">
        <v>1150</v>
      </c>
      <c r="T203" s="13" t="s">
        <v>55</v>
      </c>
      <c r="U203" s="15"/>
    </row>
    <row r="204" spans="1:21">
      <c r="A204" t="s">
        <v>6463</v>
      </c>
      <c r="B204" s="226" t="s">
        <v>6552</v>
      </c>
      <c r="C204" s="227">
        <v>2</v>
      </c>
      <c r="D204" s="192">
        <v>1</v>
      </c>
      <c r="E204" s="193" t="s">
        <v>103</v>
      </c>
      <c r="F204" s="194" t="s">
        <v>55</v>
      </c>
      <c r="G204" s="195" t="s">
        <v>121</v>
      </c>
      <c r="H204" s="196" t="s">
        <v>225</v>
      </c>
      <c r="I204" s="197">
        <v>1500</v>
      </c>
      <c r="J204" s="198" t="s">
        <v>6553</v>
      </c>
      <c r="K204" s="199">
        <v>1</v>
      </c>
      <c r="L204" s="200">
        <v>4</v>
      </c>
      <c r="M204" s="2" t="s">
        <v>103</v>
      </c>
      <c r="N204" s="3" t="s">
        <v>1688</v>
      </c>
      <c r="O204" s="4">
        <v>1500</v>
      </c>
      <c r="P204" s="6"/>
      <c r="Q204" s="11" t="s">
        <v>234</v>
      </c>
      <c r="R204" s="12" t="s">
        <v>52</v>
      </c>
      <c r="S204" s="8" t="s">
        <v>121</v>
      </c>
      <c r="T204" s="13" t="s">
        <v>55</v>
      </c>
      <c r="U204" s="15"/>
    </row>
    <row r="205" spans="1:21">
      <c r="A205" t="s">
        <v>6463</v>
      </c>
      <c r="B205" s="226" t="s">
        <v>6552</v>
      </c>
      <c r="C205" s="227">
        <v>2</v>
      </c>
      <c r="D205" s="210">
        <v>2</v>
      </c>
      <c r="E205" s="180" t="s">
        <v>103</v>
      </c>
      <c r="F205" s="181" t="s">
        <v>55</v>
      </c>
      <c r="G205" s="175" t="s">
        <v>121</v>
      </c>
      <c r="H205" s="182" t="s">
        <v>206</v>
      </c>
      <c r="I205" s="211">
        <v>1500</v>
      </c>
      <c r="J205" s="178" t="s">
        <v>6553</v>
      </c>
      <c r="K205">
        <v>2</v>
      </c>
      <c r="L205" s="200">
        <v>7</v>
      </c>
      <c r="M205" s="2" t="s">
        <v>103</v>
      </c>
      <c r="N205" s="3" t="s">
        <v>1688</v>
      </c>
      <c r="O205" s="4">
        <v>1500</v>
      </c>
      <c r="P205" s="6"/>
      <c r="Q205" s="11" t="s">
        <v>234</v>
      </c>
      <c r="R205" s="12" t="s">
        <v>52</v>
      </c>
      <c r="S205" s="8" t="s">
        <v>121</v>
      </c>
      <c r="T205" s="13" t="s">
        <v>55</v>
      </c>
      <c r="U205" s="15"/>
    </row>
    <row r="206" spans="1:21">
      <c r="A206" t="s">
        <v>6554</v>
      </c>
      <c r="B206" s="226" t="s">
        <v>6555</v>
      </c>
      <c r="C206" s="227">
        <v>3</v>
      </c>
      <c r="D206" s="192">
        <v>1</v>
      </c>
      <c r="E206" s="193" t="s">
        <v>103</v>
      </c>
      <c r="F206" s="194" t="s">
        <v>55</v>
      </c>
      <c r="G206" s="195" t="s">
        <v>121</v>
      </c>
      <c r="H206" s="196" t="s">
        <v>206</v>
      </c>
      <c r="I206" s="197">
        <v>1500</v>
      </c>
      <c r="J206" s="198" t="s">
        <v>6553</v>
      </c>
      <c r="K206" s="199">
        <v>1</v>
      </c>
      <c r="L206" s="200">
        <v>4</v>
      </c>
      <c r="M206" s="2" t="s">
        <v>103</v>
      </c>
      <c r="N206" s="3" t="s">
        <v>1688</v>
      </c>
      <c r="O206" s="4">
        <v>1500</v>
      </c>
      <c r="P206" s="6"/>
      <c r="Q206" s="11" t="s">
        <v>234</v>
      </c>
      <c r="R206" s="12" t="s">
        <v>52</v>
      </c>
      <c r="S206" s="8" t="s">
        <v>121</v>
      </c>
      <c r="T206" s="13" t="s">
        <v>55</v>
      </c>
      <c r="U206" s="15"/>
    </row>
    <row r="207" spans="1:21">
      <c r="A207" t="s">
        <v>6554</v>
      </c>
      <c r="B207" s="226" t="s">
        <v>6555</v>
      </c>
      <c r="D207" s="210">
        <v>2</v>
      </c>
      <c r="E207" s="180" t="s">
        <v>145</v>
      </c>
      <c r="F207" s="181" t="s">
        <v>55</v>
      </c>
      <c r="G207" s="175" t="s">
        <v>6346</v>
      </c>
      <c r="H207" s="182" t="s">
        <v>225</v>
      </c>
      <c r="I207" s="211">
        <v>1980</v>
      </c>
      <c r="J207" s="178" t="s">
        <v>6556</v>
      </c>
      <c r="K207">
        <v>2</v>
      </c>
      <c r="L207" s="200">
        <v>7</v>
      </c>
      <c r="M207" s="2" t="s">
        <v>145</v>
      </c>
      <c r="N207" s="3" t="s">
        <v>261</v>
      </c>
      <c r="O207" s="4">
        <v>1980</v>
      </c>
      <c r="P207" s="6"/>
      <c r="Q207" s="11" t="s">
        <v>263</v>
      </c>
      <c r="R207" s="12" t="s">
        <v>52</v>
      </c>
      <c r="S207" s="8" t="s">
        <v>53</v>
      </c>
      <c r="T207" s="13" t="s">
        <v>55</v>
      </c>
      <c r="U207" s="49"/>
    </row>
    <row r="208" spans="1:21">
      <c r="A208" t="s">
        <v>6554</v>
      </c>
      <c r="B208" s="226" t="s">
        <v>6555</v>
      </c>
      <c r="D208" s="210"/>
      <c r="E208" s="180" t="s">
        <v>145</v>
      </c>
      <c r="F208" s="181" t="s">
        <v>55</v>
      </c>
      <c r="G208" s="175" t="s">
        <v>6346</v>
      </c>
      <c r="H208" s="182" t="s">
        <v>225</v>
      </c>
      <c r="I208" s="211">
        <v>1980</v>
      </c>
      <c r="J208" s="178" t="s">
        <v>6557</v>
      </c>
      <c r="K208">
        <v>2</v>
      </c>
      <c r="L208" s="200">
        <v>8</v>
      </c>
      <c r="M208" s="2" t="s">
        <v>145</v>
      </c>
      <c r="N208" s="3" t="s">
        <v>268</v>
      </c>
      <c r="O208" s="4">
        <v>1980</v>
      </c>
      <c r="P208" s="6"/>
      <c r="Q208" s="11" t="s">
        <v>181</v>
      </c>
      <c r="R208" s="12" t="s">
        <v>52</v>
      </c>
      <c r="S208" s="8" t="s">
        <v>186</v>
      </c>
      <c r="T208" s="13" t="s">
        <v>55</v>
      </c>
      <c r="U208" s="15"/>
    </row>
    <row r="209" spans="1:21">
      <c r="A209" t="s">
        <v>6554</v>
      </c>
      <c r="B209" s="226" t="s">
        <v>6555</v>
      </c>
      <c r="D209" s="210">
        <v>3</v>
      </c>
      <c r="E209" s="180" t="s">
        <v>145</v>
      </c>
      <c r="F209" s="181" t="s">
        <v>55</v>
      </c>
      <c r="G209" s="175" t="s">
        <v>6346</v>
      </c>
      <c r="H209" s="182" t="s">
        <v>225</v>
      </c>
      <c r="I209" s="211">
        <v>1916</v>
      </c>
      <c r="J209" s="178" t="s">
        <v>6558</v>
      </c>
      <c r="K209">
        <v>3</v>
      </c>
      <c r="L209" s="200">
        <v>11</v>
      </c>
      <c r="M209" s="2" t="s">
        <v>145</v>
      </c>
      <c r="N209" s="3" t="s">
        <v>1693</v>
      </c>
      <c r="O209" s="4">
        <v>1916</v>
      </c>
      <c r="P209" s="6"/>
      <c r="Q209" s="11" t="s">
        <v>1149</v>
      </c>
      <c r="R209" s="12" t="s">
        <v>52</v>
      </c>
      <c r="S209" s="2" t="s">
        <v>1150</v>
      </c>
      <c r="T209" s="13" t="s">
        <v>55</v>
      </c>
      <c r="U209" s="15"/>
    </row>
    <row r="210" spans="1:21">
      <c r="A210" t="s">
        <v>6554</v>
      </c>
      <c r="B210" s="226" t="s">
        <v>6555</v>
      </c>
      <c r="D210" s="210"/>
      <c r="E210" s="180" t="s">
        <v>145</v>
      </c>
      <c r="F210" s="181" t="s">
        <v>55</v>
      </c>
      <c r="G210" s="175" t="s">
        <v>6346</v>
      </c>
      <c r="H210" s="182" t="s">
        <v>225</v>
      </c>
      <c r="I210" s="211">
        <v>1916</v>
      </c>
      <c r="J210" s="178" t="s">
        <v>6559</v>
      </c>
      <c r="K210">
        <v>3</v>
      </c>
      <c r="L210" s="200">
        <v>12</v>
      </c>
      <c r="M210" s="2" t="s">
        <v>145</v>
      </c>
      <c r="N210" s="3" t="s">
        <v>1696</v>
      </c>
      <c r="O210" s="4">
        <v>1916</v>
      </c>
      <c r="P210" s="6"/>
      <c r="Q210" s="11" t="s">
        <v>1149</v>
      </c>
      <c r="R210" s="12" t="s">
        <v>52</v>
      </c>
      <c r="S210" s="2" t="s">
        <v>1150</v>
      </c>
      <c r="T210" s="13" t="s">
        <v>55</v>
      </c>
      <c r="U210" s="15"/>
    </row>
    <row r="211" spans="1:21">
      <c r="A211" t="s">
        <v>6560</v>
      </c>
      <c r="B211" s="226" t="s">
        <v>6561</v>
      </c>
      <c r="D211" s="192">
        <v>1</v>
      </c>
      <c r="E211" s="193" t="s">
        <v>271</v>
      </c>
      <c r="F211" s="194" t="s">
        <v>55</v>
      </c>
      <c r="G211" s="195" t="s">
        <v>6346</v>
      </c>
      <c r="H211" s="196" t="s">
        <v>225</v>
      </c>
      <c r="I211" s="197">
        <v>1958</v>
      </c>
      <c r="J211" s="198" t="s">
        <v>6562</v>
      </c>
      <c r="K211" s="199">
        <v>1</v>
      </c>
      <c r="L211" s="200">
        <v>4</v>
      </c>
      <c r="M211" s="2" t="s">
        <v>271</v>
      </c>
      <c r="N211" s="3" t="s">
        <v>1701</v>
      </c>
      <c r="O211" s="4">
        <v>1958</v>
      </c>
      <c r="P211" s="6"/>
      <c r="Q211" s="11" t="s">
        <v>177</v>
      </c>
      <c r="R211" s="12" t="s">
        <v>52</v>
      </c>
      <c r="S211" s="2" t="s">
        <v>74</v>
      </c>
      <c r="T211" s="13" t="s">
        <v>55</v>
      </c>
      <c r="U211" s="15"/>
    </row>
    <row r="212" spans="1:21">
      <c r="A212" t="s">
        <v>6560</v>
      </c>
      <c r="B212" s="226" t="s">
        <v>6561</v>
      </c>
      <c r="D212" s="210">
        <v>2</v>
      </c>
      <c r="E212" s="180" t="s">
        <v>402</v>
      </c>
      <c r="F212" s="181" t="s">
        <v>55</v>
      </c>
      <c r="G212" s="175" t="s">
        <v>6346</v>
      </c>
      <c r="H212" s="182" t="s">
        <v>206</v>
      </c>
      <c r="I212" s="211">
        <v>1916</v>
      </c>
      <c r="J212" s="178" t="s">
        <v>6563</v>
      </c>
      <c r="K212">
        <v>2</v>
      </c>
      <c r="L212" s="200">
        <v>7</v>
      </c>
      <c r="M212" s="2" t="s">
        <v>402</v>
      </c>
      <c r="N212" s="3" t="s">
        <v>1706</v>
      </c>
      <c r="O212" s="4">
        <v>1916</v>
      </c>
      <c r="P212" s="6"/>
      <c r="Q212" s="11" t="s">
        <v>406</v>
      </c>
      <c r="R212" s="12" t="s">
        <v>52</v>
      </c>
      <c r="S212" s="8" t="s">
        <v>407</v>
      </c>
      <c r="T212" s="13" t="s">
        <v>55</v>
      </c>
      <c r="U212" s="15"/>
    </row>
    <row r="213" spans="1:21">
      <c r="A213" t="s">
        <v>6560</v>
      </c>
      <c r="B213" s="226" t="s">
        <v>6561</v>
      </c>
      <c r="D213" s="210">
        <v>3</v>
      </c>
      <c r="E213" s="180" t="s">
        <v>78</v>
      </c>
      <c r="F213" s="181" t="s">
        <v>55</v>
      </c>
      <c r="G213" s="175" t="s">
        <v>6346</v>
      </c>
      <c r="H213" s="182" t="s">
        <v>206</v>
      </c>
      <c r="I213" s="211">
        <v>1916</v>
      </c>
      <c r="J213" s="178" t="s">
        <v>6564</v>
      </c>
      <c r="K213">
        <v>3</v>
      </c>
      <c r="L213" s="200">
        <v>10</v>
      </c>
      <c r="M213" s="2" t="s">
        <v>78</v>
      </c>
      <c r="N213" s="3" t="s">
        <v>1710</v>
      </c>
      <c r="O213" s="4">
        <v>1916</v>
      </c>
      <c r="P213" s="6"/>
      <c r="Q213" s="11" t="s">
        <v>406</v>
      </c>
      <c r="R213" s="12" t="s">
        <v>52</v>
      </c>
      <c r="S213" s="2" t="s">
        <v>407</v>
      </c>
      <c r="T213" s="13" t="s">
        <v>55</v>
      </c>
      <c r="U213" s="15"/>
    </row>
    <row r="214" spans="1:21">
      <c r="A214" t="s">
        <v>6560</v>
      </c>
      <c r="B214" s="226" t="s">
        <v>6561</v>
      </c>
      <c r="D214" s="210"/>
      <c r="E214" s="180" t="s">
        <v>78</v>
      </c>
      <c r="F214" s="181" t="s">
        <v>55</v>
      </c>
      <c r="G214" s="175" t="s">
        <v>6346</v>
      </c>
      <c r="H214" s="182" t="s">
        <v>206</v>
      </c>
      <c r="I214" s="211">
        <v>1916</v>
      </c>
      <c r="J214" s="178" t="s">
        <v>6473</v>
      </c>
      <c r="K214">
        <v>3</v>
      </c>
      <c r="L214" s="200">
        <v>11</v>
      </c>
      <c r="M214" s="2" t="s">
        <v>78</v>
      </c>
      <c r="N214" s="3" t="s">
        <v>1714</v>
      </c>
      <c r="O214" s="4">
        <v>1916</v>
      </c>
      <c r="P214" s="6"/>
      <c r="Q214" s="11" t="s">
        <v>406</v>
      </c>
      <c r="R214" s="12" t="s">
        <v>52</v>
      </c>
      <c r="S214" s="8" t="s">
        <v>407</v>
      </c>
      <c r="T214" s="13" t="s">
        <v>55</v>
      </c>
      <c r="U214" s="15"/>
    </row>
    <row r="215" spans="1:21">
      <c r="A215" t="s">
        <v>6560</v>
      </c>
      <c r="B215" s="226" t="s">
        <v>6561</v>
      </c>
      <c r="D215" s="210">
        <v>4</v>
      </c>
      <c r="E215" s="180" t="s">
        <v>126</v>
      </c>
      <c r="F215" s="181" t="s">
        <v>55</v>
      </c>
      <c r="G215" s="175" t="s">
        <v>6346</v>
      </c>
      <c r="H215" s="182" t="s">
        <v>225</v>
      </c>
      <c r="I215" s="211">
        <v>1925</v>
      </c>
      <c r="J215" s="178" t="s">
        <v>6565</v>
      </c>
      <c r="K215">
        <v>4</v>
      </c>
      <c r="L215" s="200">
        <v>14</v>
      </c>
      <c r="M215" s="2" t="s">
        <v>126</v>
      </c>
      <c r="N215" s="3" t="s">
        <v>1718</v>
      </c>
      <c r="O215" s="4">
        <v>1925</v>
      </c>
      <c r="P215" s="6"/>
      <c r="Q215" s="11" t="s">
        <v>6566</v>
      </c>
      <c r="R215" s="12" t="s">
        <v>52</v>
      </c>
      <c r="S215" s="2" t="s">
        <v>824</v>
      </c>
      <c r="T215" s="13" t="s">
        <v>55</v>
      </c>
      <c r="U215" s="15"/>
    </row>
    <row r="216" spans="1:21">
      <c r="A216" t="s">
        <v>6567</v>
      </c>
      <c r="B216" s="226" t="s">
        <v>6568</v>
      </c>
      <c r="D216" s="192">
        <v>1</v>
      </c>
      <c r="E216" s="193" t="s">
        <v>301</v>
      </c>
      <c r="F216" s="194" t="s">
        <v>164</v>
      </c>
      <c r="G216" s="195" t="s">
        <v>121</v>
      </c>
      <c r="H216" s="196" t="s">
        <v>206</v>
      </c>
      <c r="I216" s="197">
        <v>2300</v>
      </c>
      <c r="J216" s="198" t="s">
        <v>6569</v>
      </c>
      <c r="K216" s="199">
        <v>1</v>
      </c>
      <c r="L216" s="200">
        <v>4</v>
      </c>
      <c r="M216" s="2" t="s">
        <v>301</v>
      </c>
      <c r="N216" s="3" t="s">
        <v>1764</v>
      </c>
      <c r="O216" s="4">
        <v>2300</v>
      </c>
      <c r="P216" s="6"/>
      <c r="Q216" s="11" t="s">
        <v>120</v>
      </c>
      <c r="R216" s="12" t="s">
        <v>52</v>
      </c>
      <c r="S216" s="2" t="s">
        <v>121</v>
      </c>
      <c r="T216" s="13" t="s">
        <v>164</v>
      </c>
      <c r="U216" s="15"/>
    </row>
    <row r="217" spans="1:21">
      <c r="A217" t="s">
        <v>6567</v>
      </c>
      <c r="B217" s="226" t="s">
        <v>6568</v>
      </c>
      <c r="D217" s="210">
        <v>2</v>
      </c>
      <c r="E217" s="180" t="s">
        <v>271</v>
      </c>
      <c r="F217" s="181" t="s">
        <v>55</v>
      </c>
      <c r="G217" s="175" t="s">
        <v>6346</v>
      </c>
      <c r="H217" s="182" t="s">
        <v>225</v>
      </c>
      <c r="I217" s="211">
        <v>1958</v>
      </c>
      <c r="J217" s="178" t="s">
        <v>6570</v>
      </c>
      <c r="K217">
        <v>2</v>
      </c>
      <c r="L217" s="200">
        <v>7</v>
      </c>
      <c r="M217" s="2" t="s">
        <v>271</v>
      </c>
      <c r="N217" s="3" t="s">
        <v>1798</v>
      </c>
      <c r="O217" s="4">
        <v>1958</v>
      </c>
      <c r="P217" s="6"/>
      <c r="Q217" s="11" t="s">
        <v>177</v>
      </c>
      <c r="R217" s="12" t="s">
        <v>52</v>
      </c>
      <c r="S217" s="2" t="s">
        <v>74</v>
      </c>
      <c r="T217" s="13" t="s">
        <v>55</v>
      </c>
      <c r="U217" s="15"/>
    </row>
    <row r="218" spans="1:21">
      <c r="A218" t="s">
        <v>6571</v>
      </c>
      <c r="B218" s="226" t="s">
        <v>6572</v>
      </c>
      <c r="D218" s="192">
        <v>1</v>
      </c>
      <c r="E218" s="193" t="s">
        <v>506</v>
      </c>
      <c r="F218" s="194" t="s">
        <v>55</v>
      </c>
      <c r="G218" s="195" t="s">
        <v>6346</v>
      </c>
      <c r="H218" s="196" t="s">
        <v>206</v>
      </c>
      <c r="I218" s="197">
        <v>1960</v>
      </c>
      <c r="J218" s="198" t="s">
        <v>6573</v>
      </c>
      <c r="K218" s="199">
        <v>1</v>
      </c>
      <c r="L218" s="200">
        <v>4</v>
      </c>
      <c r="M218" s="2" t="s">
        <v>506</v>
      </c>
      <c r="N218" s="3" t="s">
        <v>1803</v>
      </c>
      <c r="O218" s="4">
        <v>1960</v>
      </c>
      <c r="P218" s="6"/>
      <c r="Q218" s="11" t="s">
        <v>82</v>
      </c>
      <c r="R218" s="12" t="s">
        <v>52</v>
      </c>
      <c r="S218" s="8" t="s">
        <v>83</v>
      </c>
      <c r="T218" s="13" t="s">
        <v>55</v>
      </c>
      <c r="U218" s="49"/>
    </row>
    <row r="219" spans="1:21">
      <c r="A219" t="s">
        <v>6571</v>
      </c>
      <c r="B219" s="226" t="s">
        <v>6572</v>
      </c>
      <c r="D219" s="210"/>
      <c r="E219" s="180" t="s">
        <v>506</v>
      </c>
      <c r="F219" s="181" t="s">
        <v>55</v>
      </c>
      <c r="G219" s="175" t="s">
        <v>6346</v>
      </c>
      <c r="H219" s="182" t="s">
        <v>206</v>
      </c>
      <c r="I219" s="211">
        <v>1960</v>
      </c>
      <c r="J219" s="178" t="s">
        <v>6574</v>
      </c>
      <c r="K219">
        <v>1</v>
      </c>
      <c r="L219" s="200">
        <v>5</v>
      </c>
      <c r="M219" s="2" t="s">
        <v>506</v>
      </c>
      <c r="N219" s="3" t="s">
        <v>1809</v>
      </c>
      <c r="O219" s="4">
        <v>1960</v>
      </c>
      <c r="P219" s="6"/>
      <c r="Q219" s="11" t="s">
        <v>82</v>
      </c>
      <c r="R219" s="12" t="s">
        <v>52</v>
      </c>
      <c r="S219" s="2" t="s">
        <v>83</v>
      </c>
      <c r="T219" s="13" t="s">
        <v>55</v>
      </c>
      <c r="U219" s="15"/>
    </row>
    <row r="220" spans="1:21">
      <c r="A220" t="s">
        <v>6571</v>
      </c>
      <c r="B220" s="226" t="s">
        <v>6572</v>
      </c>
      <c r="D220" s="210"/>
      <c r="E220" s="180" t="s">
        <v>506</v>
      </c>
      <c r="F220" s="181" t="s">
        <v>55</v>
      </c>
      <c r="G220" s="175" t="s">
        <v>6346</v>
      </c>
      <c r="H220" s="182" t="s">
        <v>206</v>
      </c>
      <c r="I220" s="211">
        <v>1960</v>
      </c>
      <c r="J220" s="178" t="s">
        <v>6575</v>
      </c>
      <c r="K220">
        <v>1</v>
      </c>
      <c r="L220" s="200">
        <v>6</v>
      </c>
      <c r="M220" s="2" t="s">
        <v>506</v>
      </c>
      <c r="N220" s="3" t="s">
        <v>1814</v>
      </c>
      <c r="O220" s="4">
        <v>1960</v>
      </c>
      <c r="P220" s="6"/>
      <c r="Q220" s="11" t="s">
        <v>82</v>
      </c>
      <c r="R220" s="12" t="s">
        <v>52</v>
      </c>
      <c r="S220" s="8" t="s">
        <v>83</v>
      </c>
      <c r="T220" s="13" t="s">
        <v>55</v>
      </c>
      <c r="U220" s="49"/>
    </row>
    <row r="221" spans="1:21">
      <c r="A221" t="s">
        <v>6571</v>
      </c>
      <c r="B221" s="226" t="s">
        <v>6572</v>
      </c>
      <c r="D221" s="210">
        <v>2</v>
      </c>
      <c r="E221" s="180" t="s">
        <v>78</v>
      </c>
      <c r="F221" s="181" t="s">
        <v>55</v>
      </c>
      <c r="G221" s="175" t="s">
        <v>6346</v>
      </c>
      <c r="H221" s="182" t="s">
        <v>206</v>
      </c>
      <c r="I221" s="211">
        <v>1916</v>
      </c>
      <c r="J221" s="178" t="s">
        <v>6576</v>
      </c>
      <c r="K221">
        <v>2</v>
      </c>
      <c r="L221" s="200">
        <v>9</v>
      </c>
      <c r="M221" s="2" t="s">
        <v>78</v>
      </c>
      <c r="N221" s="3" t="s">
        <v>1819</v>
      </c>
      <c r="O221" s="4">
        <v>1916</v>
      </c>
      <c r="P221" s="6"/>
      <c r="Q221" s="11" t="s">
        <v>406</v>
      </c>
      <c r="R221" s="12" t="s">
        <v>52</v>
      </c>
      <c r="S221" s="2" t="s">
        <v>407</v>
      </c>
      <c r="T221" s="13" t="s">
        <v>55</v>
      </c>
      <c r="U221" s="15"/>
    </row>
    <row r="222" spans="1:21">
      <c r="A222" t="s">
        <v>6571</v>
      </c>
      <c r="B222" s="226" t="s">
        <v>6572</v>
      </c>
      <c r="D222" s="210"/>
      <c r="E222" s="180" t="s">
        <v>78</v>
      </c>
      <c r="F222" s="181" t="s">
        <v>55</v>
      </c>
      <c r="G222" s="175" t="s">
        <v>6346</v>
      </c>
      <c r="H222" s="182" t="s">
        <v>206</v>
      </c>
      <c r="I222" s="211">
        <v>1916</v>
      </c>
      <c r="J222" s="178" t="s">
        <v>6577</v>
      </c>
      <c r="K222">
        <v>2</v>
      </c>
      <c r="L222" s="200">
        <v>10</v>
      </c>
      <c r="M222" s="2" t="s">
        <v>78</v>
      </c>
      <c r="N222" s="3" t="s">
        <v>1823</v>
      </c>
      <c r="O222" s="4">
        <v>1916</v>
      </c>
      <c r="P222" s="6"/>
      <c r="Q222" s="11" t="s">
        <v>406</v>
      </c>
      <c r="R222" s="12" t="s">
        <v>52</v>
      </c>
      <c r="S222" s="8" t="s">
        <v>407</v>
      </c>
      <c r="T222" s="13" t="s">
        <v>55</v>
      </c>
      <c r="U222" s="15"/>
    </row>
    <row r="223" spans="1:21" ht="22.5">
      <c r="A223" t="s">
        <v>6571</v>
      </c>
      <c r="B223" s="226" t="s">
        <v>6572</v>
      </c>
      <c r="D223" s="210">
        <v>3</v>
      </c>
      <c r="E223" s="180" t="s">
        <v>145</v>
      </c>
      <c r="F223" s="181" t="s">
        <v>64</v>
      </c>
      <c r="G223" s="175" t="s">
        <v>6346</v>
      </c>
      <c r="H223" s="182" t="s">
        <v>225</v>
      </c>
      <c r="I223" s="211">
        <v>1940</v>
      </c>
      <c r="J223" s="178" t="s">
        <v>6578</v>
      </c>
      <c r="K223">
        <v>3</v>
      </c>
      <c r="L223" s="200">
        <v>13</v>
      </c>
      <c r="M223" s="2" t="s">
        <v>145</v>
      </c>
      <c r="N223" s="3" t="s">
        <v>1827</v>
      </c>
      <c r="O223" s="4">
        <v>1940</v>
      </c>
      <c r="P223" s="6"/>
      <c r="Q223" s="11" t="s">
        <v>34601</v>
      </c>
      <c r="R223" s="12" t="s">
        <v>52</v>
      </c>
      <c r="S223" s="8" t="s">
        <v>1475</v>
      </c>
      <c r="T223" s="13" t="s">
        <v>64</v>
      </c>
      <c r="U223" s="15"/>
    </row>
    <row r="224" spans="1:21">
      <c r="A224" t="s">
        <v>6571</v>
      </c>
      <c r="B224" s="226" t="s">
        <v>6572</v>
      </c>
      <c r="D224" s="210">
        <v>4</v>
      </c>
      <c r="E224" s="180" t="s">
        <v>145</v>
      </c>
      <c r="F224" s="181" t="s">
        <v>55</v>
      </c>
      <c r="G224" s="175" t="s">
        <v>6346</v>
      </c>
      <c r="H224" s="182" t="s">
        <v>206</v>
      </c>
      <c r="I224" s="211">
        <v>1917</v>
      </c>
      <c r="J224" s="178" t="s">
        <v>6579</v>
      </c>
      <c r="K224">
        <v>4</v>
      </c>
      <c r="L224" s="200">
        <v>16</v>
      </c>
      <c r="M224" s="2" t="s">
        <v>145</v>
      </c>
      <c r="N224" s="3" t="s">
        <v>1831</v>
      </c>
      <c r="O224" s="4">
        <v>1917</v>
      </c>
      <c r="P224" s="6"/>
      <c r="Q224" s="11" t="s">
        <v>95</v>
      </c>
      <c r="R224" s="12" t="s">
        <v>52</v>
      </c>
      <c r="S224" s="8" t="s">
        <v>83</v>
      </c>
      <c r="T224" s="13" t="s">
        <v>55</v>
      </c>
      <c r="U224" s="15"/>
    </row>
    <row r="225" spans="1:21">
      <c r="A225" t="s">
        <v>6571</v>
      </c>
      <c r="B225" s="226" t="s">
        <v>6572</v>
      </c>
      <c r="D225" s="210"/>
      <c r="E225" s="180" t="s">
        <v>145</v>
      </c>
      <c r="F225" s="181" t="s">
        <v>55</v>
      </c>
      <c r="G225" s="175" t="s">
        <v>6346</v>
      </c>
      <c r="H225" s="182" t="s">
        <v>206</v>
      </c>
      <c r="I225" s="211">
        <v>1960</v>
      </c>
      <c r="J225" s="178" t="s">
        <v>6580</v>
      </c>
      <c r="K225">
        <v>4</v>
      </c>
      <c r="L225" s="200">
        <v>17</v>
      </c>
      <c r="M225" s="2" t="s">
        <v>145</v>
      </c>
      <c r="N225" s="3" t="s">
        <v>1835</v>
      </c>
      <c r="O225" s="4">
        <v>1960</v>
      </c>
      <c r="P225" s="6"/>
      <c r="Q225" s="11" t="s">
        <v>95</v>
      </c>
      <c r="R225" s="12" t="s">
        <v>52</v>
      </c>
      <c r="S225" s="2" t="s">
        <v>83</v>
      </c>
      <c r="T225" s="13" t="s">
        <v>55</v>
      </c>
      <c r="U225" s="15"/>
    </row>
    <row r="226" spans="1:21">
      <c r="A226" t="s">
        <v>6571</v>
      </c>
      <c r="B226" s="226" t="s">
        <v>6572</v>
      </c>
      <c r="D226" s="210"/>
      <c r="E226" s="180" t="s">
        <v>145</v>
      </c>
      <c r="F226" s="181" t="s">
        <v>55</v>
      </c>
      <c r="G226" s="175" t="s">
        <v>6346</v>
      </c>
      <c r="H226" s="182" t="s">
        <v>206</v>
      </c>
      <c r="I226" s="211">
        <v>1960</v>
      </c>
      <c r="J226" s="178" t="s">
        <v>6581</v>
      </c>
      <c r="K226">
        <v>4</v>
      </c>
      <c r="L226" s="200">
        <v>18</v>
      </c>
      <c r="M226" s="2" t="s">
        <v>145</v>
      </c>
      <c r="N226" s="3" t="s">
        <v>1839</v>
      </c>
      <c r="O226" s="4">
        <v>1960</v>
      </c>
      <c r="P226" s="6"/>
      <c r="Q226" s="11" t="s">
        <v>95</v>
      </c>
      <c r="R226" s="12" t="s">
        <v>52</v>
      </c>
      <c r="S226" s="2" t="s">
        <v>83</v>
      </c>
      <c r="T226" s="13" t="s">
        <v>55</v>
      </c>
      <c r="U226" s="15"/>
    </row>
    <row r="227" spans="1:21">
      <c r="A227" t="s">
        <v>6571</v>
      </c>
      <c r="B227" s="226" t="s">
        <v>6572</v>
      </c>
      <c r="D227" s="210"/>
      <c r="E227" s="180" t="s">
        <v>145</v>
      </c>
      <c r="F227" s="175" t="s">
        <v>55</v>
      </c>
      <c r="G227" s="175" t="s">
        <v>6346</v>
      </c>
      <c r="H227" s="177" t="s">
        <v>206</v>
      </c>
      <c r="I227" s="222">
        <v>1960</v>
      </c>
      <c r="J227" s="178" t="s">
        <v>6582</v>
      </c>
      <c r="K227">
        <v>4</v>
      </c>
      <c r="L227" s="200">
        <v>19</v>
      </c>
      <c r="M227" s="2" t="s">
        <v>145</v>
      </c>
      <c r="N227" s="3" t="s">
        <v>1843</v>
      </c>
      <c r="O227" s="4">
        <v>1960</v>
      </c>
      <c r="P227" s="6"/>
      <c r="Q227" s="11" t="s">
        <v>95</v>
      </c>
      <c r="R227" s="12" t="s">
        <v>52</v>
      </c>
      <c r="S227" s="2" t="s">
        <v>83</v>
      </c>
      <c r="T227" s="13" t="s">
        <v>55</v>
      </c>
      <c r="U227" s="15"/>
    </row>
    <row r="228" spans="1:21">
      <c r="A228" t="s">
        <v>6571</v>
      </c>
      <c r="B228" s="226" t="s">
        <v>6572</v>
      </c>
      <c r="D228" s="210"/>
      <c r="E228" s="180" t="s">
        <v>145</v>
      </c>
      <c r="F228" s="181" t="s">
        <v>55</v>
      </c>
      <c r="G228" s="175" t="s">
        <v>6346</v>
      </c>
      <c r="H228" s="182" t="s">
        <v>206</v>
      </c>
      <c r="I228" s="211">
        <v>1960</v>
      </c>
      <c r="J228" s="178" t="s">
        <v>6583</v>
      </c>
      <c r="K228">
        <v>4</v>
      </c>
      <c r="L228" s="200">
        <v>20</v>
      </c>
      <c r="M228" s="2" t="s">
        <v>145</v>
      </c>
      <c r="N228" s="3" t="s">
        <v>1847</v>
      </c>
      <c r="O228" s="4">
        <v>1960</v>
      </c>
      <c r="P228" s="6"/>
      <c r="Q228" s="11" t="s">
        <v>95</v>
      </c>
      <c r="R228" s="12" t="s">
        <v>52</v>
      </c>
      <c r="S228" s="8" t="s">
        <v>83</v>
      </c>
      <c r="T228" s="13" t="s">
        <v>55</v>
      </c>
      <c r="U228" s="15"/>
    </row>
    <row r="229" spans="1:21">
      <c r="A229" t="s">
        <v>6584</v>
      </c>
      <c r="B229" s="226" t="s">
        <v>6585</v>
      </c>
      <c r="D229" s="192">
        <v>1</v>
      </c>
      <c r="E229" s="193" t="s">
        <v>103</v>
      </c>
      <c r="F229" s="194" t="s">
        <v>55</v>
      </c>
      <c r="G229" s="195" t="s">
        <v>121</v>
      </c>
      <c r="H229" s="196" t="s">
        <v>225</v>
      </c>
      <c r="I229" s="197">
        <v>1500</v>
      </c>
      <c r="J229" s="198" t="s">
        <v>6586</v>
      </c>
      <c r="K229" s="199">
        <v>1</v>
      </c>
      <c r="L229" s="200">
        <v>4</v>
      </c>
      <c r="M229" s="2" t="s">
        <v>103</v>
      </c>
      <c r="N229" s="3" t="s">
        <v>1851</v>
      </c>
      <c r="O229" s="4">
        <v>1500</v>
      </c>
      <c r="P229" s="6" t="s">
        <v>254</v>
      </c>
      <c r="Q229" s="11" t="s">
        <v>477</v>
      </c>
      <c r="R229" s="12" t="s">
        <v>52</v>
      </c>
      <c r="S229" s="8" t="s">
        <v>121</v>
      </c>
      <c r="T229" s="13" t="s">
        <v>55</v>
      </c>
      <c r="U229" s="15"/>
    </row>
    <row r="230" spans="1:21">
      <c r="A230" t="s">
        <v>6463</v>
      </c>
      <c r="B230" s="226" t="s">
        <v>6587</v>
      </c>
      <c r="C230" s="227">
        <v>2</v>
      </c>
      <c r="D230" s="192">
        <v>1</v>
      </c>
      <c r="E230" s="193" t="s">
        <v>103</v>
      </c>
      <c r="F230" s="194" t="s">
        <v>55</v>
      </c>
      <c r="G230" s="195" t="s">
        <v>121</v>
      </c>
      <c r="H230" s="196" t="s">
        <v>225</v>
      </c>
      <c r="I230" s="197">
        <v>1500</v>
      </c>
      <c r="J230" s="198" t="s">
        <v>6588</v>
      </c>
      <c r="K230" s="199">
        <v>1</v>
      </c>
      <c r="L230" s="200">
        <v>4</v>
      </c>
      <c r="M230" s="2" t="s">
        <v>103</v>
      </c>
      <c r="N230" s="3" t="s">
        <v>1856</v>
      </c>
      <c r="O230" s="4">
        <v>1500</v>
      </c>
      <c r="P230" s="6" t="s">
        <v>254</v>
      </c>
      <c r="Q230" s="11" t="s">
        <v>477</v>
      </c>
      <c r="R230" s="12" t="s">
        <v>52</v>
      </c>
      <c r="S230" s="2" t="s">
        <v>121</v>
      </c>
      <c r="T230" s="13" t="s">
        <v>55</v>
      </c>
      <c r="U230" s="15"/>
    </row>
    <row r="231" spans="1:21">
      <c r="A231" t="s">
        <v>6463</v>
      </c>
      <c r="B231" s="226" t="s">
        <v>6587</v>
      </c>
      <c r="C231" s="227">
        <v>2</v>
      </c>
      <c r="D231" s="210">
        <v>2</v>
      </c>
      <c r="E231" s="180" t="s">
        <v>103</v>
      </c>
      <c r="F231" s="181" t="s">
        <v>55</v>
      </c>
      <c r="G231" s="175" t="s">
        <v>121</v>
      </c>
      <c r="H231" s="182" t="s">
        <v>6589</v>
      </c>
      <c r="I231" s="211">
        <v>1500</v>
      </c>
      <c r="J231" s="178" t="s">
        <v>6588</v>
      </c>
      <c r="K231">
        <v>2</v>
      </c>
      <c r="L231" s="200">
        <v>8</v>
      </c>
      <c r="M231" s="2" t="s">
        <v>103</v>
      </c>
      <c r="N231" s="3" t="s">
        <v>1856</v>
      </c>
      <c r="O231" s="4">
        <v>1500</v>
      </c>
      <c r="P231" s="6" t="s">
        <v>254</v>
      </c>
      <c r="Q231" s="11" t="s">
        <v>477</v>
      </c>
      <c r="R231" s="12" t="s">
        <v>52</v>
      </c>
      <c r="S231" s="2" t="s">
        <v>121</v>
      </c>
      <c r="T231" s="13" t="s">
        <v>55</v>
      </c>
      <c r="U231" s="15"/>
    </row>
    <row r="232" spans="1:21">
      <c r="A232" t="s">
        <v>6590</v>
      </c>
      <c r="B232" s="226" t="s">
        <v>6591</v>
      </c>
      <c r="C232" s="227">
        <v>3</v>
      </c>
      <c r="D232" s="192">
        <v>1</v>
      </c>
      <c r="E232" s="193" t="s">
        <v>103</v>
      </c>
      <c r="F232" s="194" t="s">
        <v>55</v>
      </c>
      <c r="G232" s="195" t="s">
        <v>121</v>
      </c>
      <c r="H232" s="196" t="s">
        <v>6589</v>
      </c>
      <c r="I232" s="197">
        <v>1500</v>
      </c>
      <c r="J232" s="198" t="s">
        <v>6588</v>
      </c>
      <c r="K232" s="199">
        <v>1</v>
      </c>
      <c r="L232" s="200">
        <v>4</v>
      </c>
      <c r="M232" s="2" t="s">
        <v>103</v>
      </c>
      <c r="N232" s="3" t="s">
        <v>1856</v>
      </c>
      <c r="O232" s="4">
        <v>1500</v>
      </c>
      <c r="P232" s="6" t="s">
        <v>254</v>
      </c>
      <c r="Q232" s="11" t="s">
        <v>477</v>
      </c>
      <c r="R232" s="12" t="s">
        <v>52</v>
      </c>
      <c r="S232" s="2" t="s">
        <v>121</v>
      </c>
      <c r="T232" s="13" t="s">
        <v>55</v>
      </c>
      <c r="U232" s="15"/>
    </row>
    <row r="233" spans="1:21">
      <c r="A233" t="s">
        <v>6590</v>
      </c>
      <c r="B233" s="226" t="s">
        <v>6592</v>
      </c>
      <c r="C233" s="227">
        <v>4</v>
      </c>
      <c r="D233" s="192">
        <v>1</v>
      </c>
      <c r="E233" s="193" t="s">
        <v>103</v>
      </c>
      <c r="F233" s="194" t="s">
        <v>55</v>
      </c>
      <c r="G233" s="195" t="s">
        <v>121</v>
      </c>
      <c r="H233" s="196" t="s">
        <v>6589</v>
      </c>
      <c r="I233" s="197">
        <v>1500</v>
      </c>
      <c r="J233" s="198" t="s">
        <v>6588</v>
      </c>
      <c r="K233" s="199">
        <v>1</v>
      </c>
      <c r="L233" s="200">
        <v>4</v>
      </c>
      <c r="M233" s="2" t="s">
        <v>103</v>
      </c>
      <c r="N233" s="3" t="s">
        <v>1856</v>
      </c>
      <c r="O233" s="4">
        <v>1500</v>
      </c>
      <c r="P233" s="6" t="s">
        <v>254</v>
      </c>
      <c r="Q233" s="11" t="s">
        <v>477</v>
      </c>
      <c r="R233" s="12" t="s">
        <v>52</v>
      </c>
      <c r="S233" s="2" t="s">
        <v>121</v>
      </c>
      <c r="T233" s="13" t="s">
        <v>55</v>
      </c>
      <c r="U233" s="15"/>
    </row>
    <row r="234" spans="1:21">
      <c r="A234" t="s">
        <v>6590</v>
      </c>
      <c r="B234" s="226" t="s">
        <v>6592</v>
      </c>
      <c r="D234" s="210">
        <v>5</v>
      </c>
      <c r="E234" s="180" t="s">
        <v>145</v>
      </c>
      <c r="F234" s="181" t="s">
        <v>55</v>
      </c>
      <c r="G234" s="175" t="s">
        <v>6346</v>
      </c>
      <c r="H234" s="182" t="s">
        <v>225</v>
      </c>
      <c r="I234" s="211">
        <v>1980</v>
      </c>
      <c r="J234" s="178" t="s">
        <v>6593</v>
      </c>
      <c r="K234">
        <v>5</v>
      </c>
      <c r="L234" s="200">
        <v>11</v>
      </c>
      <c r="M234" s="2" t="s">
        <v>145</v>
      </c>
      <c r="N234" s="3" t="s">
        <v>6594</v>
      </c>
      <c r="O234" s="4">
        <v>1980</v>
      </c>
      <c r="P234" s="6"/>
      <c r="Q234" s="11" t="s">
        <v>263</v>
      </c>
      <c r="R234" s="12" t="s">
        <v>52</v>
      </c>
      <c r="S234" s="8" t="s">
        <v>53</v>
      </c>
      <c r="T234" s="13" t="s">
        <v>55</v>
      </c>
      <c r="U234" s="15"/>
    </row>
    <row r="235" spans="1:21">
      <c r="A235" t="s">
        <v>6595</v>
      </c>
      <c r="B235" s="226" t="s">
        <v>6596</v>
      </c>
      <c r="C235" s="227">
        <v>2</v>
      </c>
      <c r="D235" s="192">
        <v>1</v>
      </c>
      <c r="E235" s="193" t="s">
        <v>145</v>
      </c>
      <c r="F235" s="194" t="s">
        <v>55</v>
      </c>
      <c r="G235" s="195" t="s">
        <v>6346</v>
      </c>
      <c r="H235" s="196" t="s">
        <v>225</v>
      </c>
      <c r="I235" s="197">
        <v>1980</v>
      </c>
      <c r="J235" s="198" t="s">
        <v>6593</v>
      </c>
      <c r="K235" s="199">
        <v>1</v>
      </c>
      <c r="L235" s="200">
        <v>4</v>
      </c>
      <c r="M235" s="2" t="s">
        <v>145</v>
      </c>
      <c r="N235" s="3" t="s">
        <v>6594</v>
      </c>
      <c r="O235" s="4">
        <v>1980</v>
      </c>
      <c r="P235" s="6"/>
      <c r="Q235" s="11" t="s">
        <v>263</v>
      </c>
      <c r="R235" s="12" t="s">
        <v>52</v>
      </c>
      <c r="S235" s="8" t="s">
        <v>53</v>
      </c>
      <c r="T235" s="13" t="s">
        <v>55</v>
      </c>
      <c r="U235" s="15"/>
    </row>
    <row r="236" spans="1:21">
      <c r="A236" t="s">
        <v>6595</v>
      </c>
      <c r="B236" s="226" t="s">
        <v>6596</v>
      </c>
      <c r="D236" s="210">
        <v>2</v>
      </c>
      <c r="E236" s="180" t="s">
        <v>78</v>
      </c>
      <c r="F236" s="181" t="s">
        <v>55</v>
      </c>
      <c r="G236" s="175" t="s">
        <v>6346</v>
      </c>
      <c r="H236" s="182" t="s">
        <v>206</v>
      </c>
      <c r="I236" s="211">
        <v>1916</v>
      </c>
      <c r="J236" s="178" t="s">
        <v>6597</v>
      </c>
      <c r="K236">
        <v>2</v>
      </c>
      <c r="L236" s="200">
        <v>7</v>
      </c>
      <c r="M236" s="2" t="s">
        <v>78</v>
      </c>
      <c r="N236" s="3" t="s">
        <v>1901</v>
      </c>
      <c r="O236" s="4">
        <v>1916</v>
      </c>
      <c r="P236" s="6"/>
      <c r="Q236" s="11" t="s">
        <v>406</v>
      </c>
      <c r="R236" s="12" t="s">
        <v>52</v>
      </c>
      <c r="S236" s="2" t="s">
        <v>407</v>
      </c>
      <c r="T236" s="13" t="s">
        <v>55</v>
      </c>
      <c r="U236" s="15"/>
    </row>
    <row r="237" spans="1:21">
      <c r="A237" t="s">
        <v>6595</v>
      </c>
      <c r="B237" s="226" t="s">
        <v>6596</v>
      </c>
      <c r="D237" s="210"/>
      <c r="E237" s="180" t="s">
        <v>78</v>
      </c>
      <c r="F237" s="181" t="s">
        <v>55</v>
      </c>
      <c r="G237" s="175" t="s">
        <v>6346</v>
      </c>
      <c r="H237" s="182" t="s">
        <v>206</v>
      </c>
      <c r="I237" s="211">
        <v>1916</v>
      </c>
      <c r="J237" s="178" t="s">
        <v>6598</v>
      </c>
      <c r="K237">
        <v>2</v>
      </c>
      <c r="L237" s="200">
        <v>8</v>
      </c>
      <c r="M237" s="2" t="s">
        <v>78</v>
      </c>
      <c r="N237" s="3" t="s">
        <v>1920</v>
      </c>
      <c r="O237" s="4">
        <v>1916</v>
      </c>
      <c r="P237" s="6"/>
      <c r="Q237" s="11" t="s">
        <v>406</v>
      </c>
      <c r="R237" s="12" t="s">
        <v>52</v>
      </c>
      <c r="S237" s="8" t="s">
        <v>407</v>
      </c>
      <c r="T237" s="13" t="s">
        <v>55</v>
      </c>
      <c r="U237" s="49"/>
    </row>
    <row r="238" spans="1:21">
      <c r="A238" t="s">
        <v>6595</v>
      </c>
      <c r="B238" s="226" t="s">
        <v>6596</v>
      </c>
      <c r="D238" s="210"/>
      <c r="E238" s="180" t="s">
        <v>78</v>
      </c>
      <c r="F238" s="181" t="s">
        <v>55</v>
      </c>
      <c r="G238" s="175" t="s">
        <v>6346</v>
      </c>
      <c r="H238" s="182" t="s">
        <v>206</v>
      </c>
      <c r="I238" s="211">
        <v>1916</v>
      </c>
      <c r="J238" s="178" t="s">
        <v>6599</v>
      </c>
      <c r="K238">
        <v>2</v>
      </c>
      <c r="L238" s="200">
        <v>9</v>
      </c>
      <c r="M238" s="2" t="s">
        <v>78</v>
      </c>
      <c r="N238" s="3" t="s">
        <v>1931</v>
      </c>
      <c r="O238" s="4">
        <v>1916</v>
      </c>
      <c r="P238" s="6"/>
      <c r="Q238" s="11" t="s">
        <v>406</v>
      </c>
      <c r="R238" s="12" t="s">
        <v>52</v>
      </c>
      <c r="S238" s="2" t="s">
        <v>407</v>
      </c>
      <c r="T238" s="13" t="s">
        <v>55</v>
      </c>
      <c r="U238" s="15"/>
    </row>
    <row r="239" spans="1:21">
      <c r="A239" t="s">
        <v>6600</v>
      </c>
      <c r="B239" s="226" t="s">
        <v>6601</v>
      </c>
      <c r="D239" s="192">
        <v>1</v>
      </c>
      <c r="E239" s="193" t="s">
        <v>145</v>
      </c>
      <c r="F239" s="194" t="s">
        <v>55</v>
      </c>
      <c r="G239" s="195" t="s">
        <v>6346</v>
      </c>
      <c r="H239" s="196" t="s">
        <v>206</v>
      </c>
      <c r="I239" s="197">
        <v>1917</v>
      </c>
      <c r="J239" s="198" t="s">
        <v>6602</v>
      </c>
      <c r="K239" s="199">
        <v>1</v>
      </c>
      <c r="L239" s="200">
        <v>4</v>
      </c>
      <c r="M239" s="2" t="s">
        <v>145</v>
      </c>
      <c r="N239" s="3" t="s">
        <v>1896</v>
      </c>
      <c r="O239" s="4">
        <v>1917</v>
      </c>
      <c r="P239" s="6"/>
      <c r="Q239" s="11" t="s">
        <v>95</v>
      </c>
      <c r="R239" s="12" t="s">
        <v>52</v>
      </c>
      <c r="S239" s="2" t="s">
        <v>83</v>
      </c>
      <c r="T239" s="13" t="s">
        <v>55</v>
      </c>
      <c r="U239" s="15"/>
    </row>
    <row r="240" spans="1:21" ht="45">
      <c r="A240" t="s">
        <v>6600</v>
      </c>
      <c r="B240" s="226" t="s">
        <v>6601</v>
      </c>
      <c r="D240" s="210">
        <v>2</v>
      </c>
      <c r="E240" s="180" t="s">
        <v>126</v>
      </c>
      <c r="F240" s="181" t="s">
        <v>64</v>
      </c>
      <c r="G240" s="175" t="s">
        <v>6346</v>
      </c>
      <c r="H240" s="182" t="s">
        <v>225</v>
      </c>
      <c r="I240" s="211">
        <v>1940</v>
      </c>
      <c r="J240" s="178" t="s">
        <v>6603</v>
      </c>
      <c r="K240">
        <v>2</v>
      </c>
      <c r="L240" s="200">
        <v>7</v>
      </c>
      <c r="M240" s="2" t="s">
        <v>126</v>
      </c>
      <c r="N240" s="3" t="s">
        <v>1860</v>
      </c>
      <c r="O240" s="4">
        <v>1940</v>
      </c>
      <c r="P240" s="6"/>
      <c r="Q240" s="11" t="s">
        <v>1474</v>
      </c>
      <c r="R240" s="12" t="s">
        <v>52</v>
      </c>
      <c r="S240" s="8" t="s">
        <v>28831</v>
      </c>
      <c r="T240" s="13" t="s">
        <v>64</v>
      </c>
      <c r="U240" s="15"/>
    </row>
    <row r="241" spans="1:21">
      <c r="A241" t="s">
        <v>6600</v>
      </c>
      <c r="B241" s="226" t="s">
        <v>6601</v>
      </c>
      <c r="D241" s="210">
        <v>3</v>
      </c>
      <c r="E241" s="180" t="s">
        <v>145</v>
      </c>
      <c r="F241" s="181" t="s">
        <v>64</v>
      </c>
      <c r="G241" s="175" t="s">
        <v>6346</v>
      </c>
      <c r="H241" s="182" t="s">
        <v>225</v>
      </c>
      <c r="I241" s="211">
        <v>1940</v>
      </c>
      <c r="J241" s="178" t="s">
        <v>6604</v>
      </c>
      <c r="K241">
        <v>3</v>
      </c>
      <c r="L241" s="200">
        <v>10</v>
      </c>
      <c r="M241" s="2" t="s">
        <v>145</v>
      </c>
      <c r="N241" s="3" t="s">
        <v>1858</v>
      </c>
      <c r="O241" s="4">
        <v>1940</v>
      </c>
      <c r="P241" s="6"/>
      <c r="Q241" s="11" t="s">
        <v>1474</v>
      </c>
      <c r="R241" s="12" t="s">
        <v>52</v>
      </c>
      <c r="S241" s="8" t="s">
        <v>1107</v>
      </c>
      <c r="T241" s="13" t="s">
        <v>64</v>
      </c>
      <c r="U241" s="15"/>
    </row>
    <row r="242" spans="1:21">
      <c r="A242" t="s">
        <v>6605</v>
      </c>
      <c r="B242" s="226" t="s">
        <v>6606</v>
      </c>
      <c r="D242" s="192">
        <v>1</v>
      </c>
      <c r="E242" s="193" t="s">
        <v>301</v>
      </c>
      <c r="F242" s="194" t="s">
        <v>164</v>
      </c>
      <c r="G242" s="195" t="s">
        <v>121</v>
      </c>
      <c r="H242" s="196" t="s">
        <v>206</v>
      </c>
      <c r="I242" s="197">
        <v>2300</v>
      </c>
      <c r="J242" s="198" t="s">
        <v>6503</v>
      </c>
      <c r="K242" s="199">
        <v>1</v>
      </c>
      <c r="L242" s="200">
        <v>4</v>
      </c>
      <c r="M242" s="2" t="s">
        <v>301</v>
      </c>
      <c r="N242" s="3" t="s">
        <v>1915</v>
      </c>
      <c r="O242" s="4">
        <v>2300</v>
      </c>
      <c r="P242" s="6"/>
      <c r="Q242" s="11" t="s">
        <v>120</v>
      </c>
      <c r="R242" s="12" t="s">
        <v>52</v>
      </c>
      <c r="S242" s="2" t="s">
        <v>121</v>
      </c>
      <c r="T242" s="13" t="s">
        <v>164</v>
      </c>
      <c r="U242" s="15"/>
    </row>
    <row r="243" spans="1:21">
      <c r="A243" t="s">
        <v>6605</v>
      </c>
      <c r="B243" s="226" t="s">
        <v>6606</v>
      </c>
      <c r="D243" s="210">
        <v>2</v>
      </c>
      <c r="E243" s="180" t="s">
        <v>301</v>
      </c>
      <c r="F243" s="181" t="s">
        <v>164</v>
      </c>
      <c r="G243" s="175" t="s">
        <v>121</v>
      </c>
      <c r="H243" s="182" t="s">
        <v>206</v>
      </c>
      <c r="I243" s="211">
        <v>2300</v>
      </c>
      <c r="J243" s="178" t="s">
        <v>6607</v>
      </c>
      <c r="K243">
        <v>2</v>
      </c>
      <c r="L243" s="200">
        <v>7</v>
      </c>
      <c r="M243" s="2" t="s">
        <v>301</v>
      </c>
      <c r="N243" s="3" t="s">
        <v>1948</v>
      </c>
      <c r="O243" s="4">
        <v>2300</v>
      </c>
      <c r="P243" s="6"/>
      <c r="Q243" s="11" t="s">
        <v>120</v>
      </c>
      <c r="R243" s="12" t="s">
        <v>52</v>
      </c>
      <c r="S243" s="2" t="s">
        <v>121</v>
      </c>
      <c r="T243" s="13" t="s">
        <v>164</v>
      </c>
      <c r="U243" s="15"/>
    </row>
    <row r="244" spans="1:21">
      <c r="A244" t="s">
        <v>6605</v>
      </c>
      <c r="B244" s="226" t="s">
        <v>6606</v>
      </c>
      <c r="C244" s="227">
        <v>2</v>
      </c>
      <c r="D244" s="210">
        <v>3</v>
      </c>
      <c r="E244" s="180" t="s">
        <v>78</v>
      </c>
      <c r="F244" s="181" t="s">
        <v>55</v>
      </c>
      <c r="G244" s="175" t="s">
        <v>6346</v>
      </c>
      <c r="H244" s="182" t="s">
        <v>206</v>
      </c>
      <c r="I244" s="211">
        <v>1916</v>
      </c>
      <c r="J244" s="178" t="s">
        <v>6599</v>
      </c>
      <c r="K244">
        <v>3</v>
      </c>
      <c r="L244" s="200">
        <v>10</v>
      </c>
      <c r="M244" s="2" t="s">
        <v>78</v>
      </c>
      <c r="N244" s="3" t="s">
        <v>1931</v>
      </c>
      <c r="O244" s="4">
        <v>1916</v>
      </c>
      <c r="P244" s="6"/>
      <c r="Q244" s="11" t="s">
        <v>406</v>
      </c>
      <c r="R244" s="12" t="s">
        <v>52</v>
      </c>
      <c r="S244" s="2" t="s">
        <v>407</v>
      </c>
      <c r="T244" s="13" t="s">
        <v>55</v>
      </c>
      <c r="U244" s="15"/>
    </row>
    <row r="245" spans="1:21">
      <c r="A245" t="s">
        <v>6605</v>
      </c>
      <c r="B245" s="226" t="s">
        <v>6606</v>
      </c>
      <c r="D245" s="210">
        <v>4</v>
      </c>
      <c r="E245" s="180" t="s">
        <v>145</v>
      </c>
      <c r="F245" s="181" t="s">
        <v>55</v>
      </c>
      <c r="G245" s="175" t="s">
        <v>6346</v>
      </c>
      <c r="H245" s="182" t="s">
        <v>225</v>
      </c>
      <c r="I245" s="211">
        <v>1980</v>
      </c>
      <c r="J245" s="178" t="s">
        <v>6608</v>
      </c>
      <c r="K245">
        <v>4</v>
      </c>
      <c r="L245" s="200">
        <v>13</v>
      </c>
      <c r="M245" s="2" t="s">
        <v>145</v>
      </c>
      <c r="N245" s="3" t="s">
        <v>1924</v>
      </c>
      <c r="O245" s="4">
        <v>1980</v>
      </c>
      <c r="P245" s="6"/>
      <c r="Q245" s="11" t="s">
        <v>169</v>
      </c>
      <c r="R245" s="12" t="s">
        <v>52</v>
      </c>
      <c r="S245" s="8" t="s">
        <v>53</v>
      </c>
      <c r="T245" s="13" t="s">
        <v>55</v>
      </c>
      <c r="U245" s="49"/>
    </row>
    <row r="246" spans="1:21">
      <c r="A246" t="s">
        <v>6605</v>
      </c>
      <c r="B246" s="226" t="s">
        <v>6606</v>
      </c>
      <c r="D246" s="210">
        <v>5</v>
      </c>
      <c r="E246" s="180" t="s">
        <v>48</v>
      </c>
      <c r="F246" s="181" t="s">
        <v>55</v>
      </c>
      <c r="G246" s="175" t="s">
        <v>6346</v>
      </c>
      <c r="H246" s="182" t="s">
        <v>206</v>
      </c>
      <c r="I246" s="211">
        <v>1960</v>
      </c>
      <c r="J246" s="178" t="s">
        <v>6609</v>
      </c>
      <c r="K246">
        <v>5</v>
      </c>
      <c r="L246" s="200">
        <v>16</v>
      </c>
      <c r="M246" s="2" t="s">
        <v>48</v>
      </c>
      <c r="N246" s="3" t="s">
        <v>1906</v>
      </c>
      <c r="O246" s="4">
        <v>1960</v>
      </c>
      <c r="P246" s="6" t="s">
        <v>168</v>
      </c>
      <c r="Q246" s="11" t="s">
        <v>82</v>
      </c>
      <c r="R246" s="12" t="s">
        <v>52</v>
      </c>
      <c r="S246" s="2" t="s">
        <v>83</v>
      </c>
      <c r="T246" s="13" t="s">
        <v>55</v>
      </c>
      <c r="U246" s="15"/>
    </row>
    <row r="247" spans="1:21">
      <c r="A247" t="s">
        <v>6610</v>
      </c>
      <c r="B247" s="226" t="s">
        <v>6611</v>
      </c>
      <c r="D247" s="192">
        <v>1</v>
      </c>
      <c r="E247" s="193" t="s">
        <v>145</v>
      </c>
      <c r="F247" s="194" t="s">
        <v>55</v>
      </c>
      <c r="G247" s="195" t="s">
        <v>6346</v>
      </c>
      <c r="H247" s="196" t="s">
        <v>206</v>
      </c>
      <c r="I247" s="197">
        <v>1916</v>
      </c>
      <c r="J247" s="198" t="s">
        <v>6612</v>
      </c>
      <c r="K247" s="199">
        <v>1</v>
      </c>
      <c r="L247" s="200">
        <v>4</v>
      </c>
      <c r="M247" s="2" t="s">
        <v>145</v>
      </c>
      <c r="N247" s="3" t="s">
        <v>1862</v>
      </c>
      <c r="O247" s="4">
        <v>1916</v>
      </c>
      <c r="P247" s="6"/>
      <c r="Q247" s="11" t="s">
        <v>775</v>
      </c>
      <c r="R247" s="12" t="s">
        <v>52</v>
      </c>
      <c r="S247" s="8" t="s">
        <v>1864</v>
      </c>
      <c r="T247" s="13" t="s">
        <v>55</v>
      </c>
      <c r="U247" s="15"/>
    </row>
    <row r="248" spans="1:21">
      <c r="A248" t="s">
        <v>6610</v>
      </c>
      <c r="B248" s="226" t="s">
        <v>6611</v>
      </c>
      <c r="D248" s="210"/>
      <c r="E248" s="180" t="s">
        <v>145</v>
      </c>
      <c r="F248" s="181" t="s">
        <v>55</v>
      </c>
      <c r="G248" s="175" t="s">
        <v>6346</v>
      </c>
      <c r="H248" s="182" t="s">
        <v>206</v>
      </c>
      <c r="I248" s="211">
        <v>1916</v>
      </c>
      <c r="J248" s="178" t="s">
        <v>6613</v>
      </c>
      <c r="K248">
        <v>1</v>
      </c>
      <c r="L248" s="200">
        <v>5</v>
      </c>
      <c r="M248" s="2" t="s">
        <v>145</v>
      </c>
      <c r="N248" s="3" t="s">
        <v>1868</v>
      </c>
      <c r="O248" s="4">
        <v>1916</v>
      </c>
      <c r="P248" s="6"/>
      <c r="Q248" s="11" t="s">
        <v>775</v>
      </c>
      <c r="R248" s="12" t="s">
        <v>52</v>
      </c>
      <c r="S248" s="8" t="s">
        <v>1864</v>
      </c>
      <c r="T248" s="13" t="s">
        <v>55</v>
      </c>
      <c r="U248" s="15"/>
    </row>
    <row r="249" spans="1:21">
      <c r="A249" t="s">
        <v>6610</v>
      </c>
      <c r="B249" s="226" t="s">
        <v>6611</v>
      </c>
      <c r="D249" s="210">
        <v>2</v>
      </c>
      <c r="E249" s="180" t="s">
        <v>126</v>
      </c>
      <c r="F249" s="181" t="s">
        <v>55</v>
      </c>
      <c r="G249" s="175" t="s">
        <v>6346</v>
      </c>
      <c r="H249" s="182" t="s">
        <v>206</v>
      </c>
      <c r="I249" s="211">
        <v>1568</v>
      </c>
      <c r="J249" s="178" t="s">
        <v>6614</v>
      </c>
      <c r="K249">
        <v>2</v>
      </c>
      <c r="L249" s="200">
        <v>8</v>
      </c>
      <c r="M249" s="2" t="s">
        <v>126</v>
      </c>
      <c r="N249" s="3" t="s">
        <v>1911</v>
      </c>
      <c r="O249" s="4">
        <v>1568</v>
      </c>
      <c r="P249" s="6"/>
      <c r="Q249" s="11" t="s">
        <v>95</v>
      </c>
      <c r="R249" s="12" t="s">
        <v>52</v>
      </c>
      <c r="S249" s="8" t="s">
        <v>112</v>
      </c>
      <c r="T249" s="13" t="s">
        <v>55</v>
      </c>
      <c r="U249" s="15"/>
    </row>
    <row r="250" spans="1:21">
      <c r="A250" t="s">
        <v>6615</v>
      </c>
      <c r="B250" s="226" t="s">
        <v>6616</v>
      </c>
      <c r="D250" s="192">
        <v>1</v>
      </c>
      <c r="E250" s="193" t="s">
        <v>48</v>
      </c>
      <c r="F250" s="194" t="s">
        <v>55</v>
      </c>
      <c r="G250" s="195" t="s">
        <v>6346</v>
      </c>
      <c r="H250" s="196" t="s">
        <v>225</v>
      </c>
      <c r="I250" s="197">
        <v>1985</v>
      </c>
      <c r="J250" s="198" t="s">
        <v>6617</v>
      </c>
      <c r="K250" s="199">
        <v>1</v>
      </c>
      <c r="L250" s="200">
        <v>4</v>
      </c>
      <c r="M250" s="2" t="s">
        <v>48</v>
      </c>
      <c r="N250" s="3" t="s">
        <v>1939</v>
      </c>
      <c r="O250" s="4">
        <v>1985</v>
      </c>
      <c r="P250" s="6" t="s">
        <v>168</v>
      </c>
      <c r="Q250" s="11" t="s">
        <v>312</v>
      </c>
      <c r="R250" s="12" t="s">
        <v>52</v>
      </c>
      <c r="S250" s="8" t="s">
        <v>186</v>
      </c>
      <c r="T250" s="13" t="s">
        <v>55</v>
      </c>
      <c r="U250" s="15"/>
    </row>
    <row r="251" spans="1:21">
      <c r="A251" t="s">
        <v>6615</v>
      </c>
      <c r="B251" s="226" t="s">
        <v>6616</v>
      </c>
      <c r="D251" s="210"/>
      <c r="E251" s="180" t="s">
        <v>48</v>
      </c>
      <c r="F251" s="181" t="s">
        <v>55</v>
      </c>
      <c r="G251" s="175" t="s">
        <v>6346</v>
      </c>
      <c r="H251" s="182" t="s">
        <v>225</v>
      </c>
      <c r="I251" s="211">
        <v>1980</v>
      </c>
      <c r="J251" s="178" t="s">
        <v>6618</v>
      </c>
      <c r="K251">
        <v>1</v>
      </c>
      <c r="L251" s="200">
        <v>5</v>
      </c>
      <c r="M251" s="2" t="s">
        <v>48</v>
      </c>
      <c r="N251" s="3" t="s">
        <v>1942</v>
      </c>
      <c r="O251" s="4">
        <v>1980</v>
      </c>
      <c r="P251" s="6" t="s">
        <v>168</v>
      </c>
      <c r="Q251" s="11" t="s">
        <v>169</v>
      </c>
      <c r="R251" s="12" t="s">
        <v>52</v>
      </c>
      <c r="S251" s="8" t="s">
        <v>53</v>
      </c>
      <c r="T251" s="13" t="s">
        <v>55</v>
      </c>
      <c r="U251" s="49"/>
    </row>
    <row r="252" spans="1:21">
      <c r="A252" t="s">
        <v>6615</v>
      </c>
      <c r="B252" s="226" t="s">
        <v>6616</v>
      </c>
      <c r="D252" s="210">
        <v>2</v>
      </c>
      <c r="E252" s="180" t="s">
        <v>275</v>
      </c>
      <c r="F252" s="181" t="s">
        <v>55</v>
      </c>
      <c r="G252" s="175" t="s">
        <v>6346</v>
      </c>
      <c r="H252" s="182" t="s">
        <v>225</v>
      </c>
      <c r="I252" s="211">
        <v>1980</v>
      </c>
      <c r="J252" s="178" t="s">
        <v>6619</v>
      </c>
      <c r="K252">
        <v>2</v>
      </c>
      <c r="L252" s="200">
        <v>9</v>
      </c>
      <c r="M252" s="2" t="s">
        <v>275</v>
      </c>
      <c r="N252" s="3" t="s">
        <v>1928</v>
      </c>
      <c r="O252" s="4">
        <v>1980</v>
      </c>
      <c r="P252" s="6"/>
      <c r="Q252" s="11" t="s">
        <v>181</v>
      </c>
      <c r="R252" s="12" t="s">
        <v>52</v>
      </c>
      <c r="S252" s="8" t="s">
        <v>186</v>
      </c>
      <c r="T252" s="13" t="s">
        <v>55</v>
      </c>
      <c r="U252" s="15"/>
    </row>
    <row r="253" spans="1:21">
      <c r="A253" t="s">
        <v>6615</v>
      </c>
      <c r="B253" s="226" t="s">
        <v>6616</v>
      </c>
      <c r="D253" s="210">
        <v>3</v>
      </c>
      <c r="E253" s="180" t="s">
        <v>275</v>
      </c>
      <c r="F253" s="181" t="s">
        <v>55</v>
      </c>
      <c r="G253" s="175" t="s">
        <v>6346</v>
      </c>
      <c r="H253" s="182" t="s">
        <v>225</v>
      </c>
      <c r="I253" s="211">
        <v>1568</v>
      </c>
      <c r="J253" s="178" t="s">
        <v>6620</v>
      </c>
      <c r="K253">
        <v>3</v>
      </c>
      <c r="L253" s="200">
        <v>12</v>
      </c>
      <c r="M253" s="2" t="s">
        <v>275</v>
      </c>
      <c r="N253" s="3" t="s">
        <v>1945</v>
      </c>
      <c r="O253" s="4">
        <v>1568</v>
      </c>
      <c r="P253" s="6" t="s">
        <v>1003</v>
      </c>
      <c r="Q253" s="11" t="s">
        <v>95</v>
      </c>
      <c r="R253" s="12" t="s">
        <v>52</v>
      </c>
      <c r="S253" s="2" t="s">
        <v>112</v>
      </c>
      <c r="T253" s="13" t="s">
        <v>55</v>
      </c>
      <c r="U253" s="15"/>
    </row>
    <row r="254" spans="1:21">
      <c r="A254" t="s">
        <v>6621</v>
      </c>
      <c r="B254" s="226" t="s">
        <v>6622</v>
      </c>
      <c r="D254" s="192">
        <v>1</v>
      </c>
      <c r="E254" s="193" t="s">
        <v>145</v>
      </c>
      <c r="F254" s="194" t="s">
        <v>55</v>
      </c>
      <c r="G254" s="195" t="s">
        <v>6346</v>
      </c>
      <c r="H254" s="196" t="s">
        <v>225</v>
      </c>
      <c r="I254" s="197">
        <v>1916</v>
      </c>
      <c r="J254" s="198" t="s">
        <v>6623</v>
      </c>
      <c r="K254" s="199">
        <v>1</v>
      </c>
      <c r="L254" s="200">
        <v>4</v>
      </c>
      <c r="M254" s="2" t="s">
        <v>145</v>
      </c>
      <c r="N254" s="3" t="s">
        <v>1933</v>
      </c>
      <c r="O254" s="4">
        <v>1916</v>
      </c>
      <c r="P254" s="6"/>
      <c r="Q254" s="11" t="s">
        <v>775</v>
      </c>
      <c r="R254" s="12" t="s">
        <v>52</v>
      </c>
      <c r="S254" s="8" t="s">
        <v>1864</v>
      </c>
      <c r="T254" s="13" t="s">
        <v>55</v>
      </c>
      <c r="U254" s="15"/>
    </row>
    <row r="255" spans="1:21">
      <c r="A255" t="s">
        <v>6621</v>
      </c>
      <c r="B255" s="226" t="s">
        <v>6622</v>
      </c>
      <c r="D255" s="210">
        <v>2</v>
      </c>
      <c r="E255" s="180" t="s">
        <v>145</v>
      </c>
      <c r="F255" s="181" t="s">
        <v>55</v>
      </c>
      <c r="G255" s="175" t="s">
        <v>6346</v>
      </c>
      <c r="H255" s="182" t="s">
        <v>206</v>
      </c>
      <c r="I255" s="211">
        <v>1960</v>
      </c>
      <c r="J255" s="178" t="s">
        <v>6624</v>
      </c>
      <c r="K255">
        <v>2</v>
      </c>
      <c r="L255" s="200">
        <v>7</v>
      </c>
      <c r="M255" s="2" t="s">
        <v>145</v>
      </c>
      <c r="N255" s="3" t="s">
        <v>1936</v>
      </c>
      <c r="O255" s="4">
        <v>1960</v>
      </c>
      <c r="P255" s="6"/>
      <c r="Q255" s="11" t="s">
        <v>95</v>
      </c>
      <c r="R255" s="12" t="s">
        <v>52</v>
      </c>
      <c r="S255" s="8" t="s">
        <v>34602</v>
      </c>
      <c r="T255" s="13" t="s">
        <v>55</v>
      </c>
      <c r="U255" s="15"/>
    </row>
    <row r="256" spans="1:21">
      <c r="A256" t="s">
        <v>6463</v>
      </c>
      <c r="B256" s="226" t="s">
        <v>6625</v>
      </c>
      <c r="D256" s="192">
        <v>1</v>
      </c>
      <c r="E256" s="193" t="s">
        <v>103</v>
      </c>
      <c r="F256" s="194" t="s">
        <v>55</v>
      </c>
      <c r="G256" s="195" t="s">
        <v>6358</v>
      </c>
      <c r="H256" s="196" t="s">
        <v>225</v>
      </c>
      <c r="I256" s="197">
        <v>1568</v>
      </c>
      <c r="J256" s="198" t="s">
        <v>6626</v>
      </c>
      <c r="K256" s="199">
        <v>1</v>
      </c>
      <c r="L256" s="200">
        <v>4</v>
      </c>
      <c r="M256" s="2" t="s">
        <v>103</v>
      </c>
      <c r="N256" s="3" t="s">
        <v>1986</v>
      </c>
      <c r="O256" s="4">
        <v>1568</v>
      </c>
      <c r="P256" s="6" t="s">
        <v>254</v>
      </c>
      <c r="Q256" s="11" t="s">
        <v>95</v>
      </c>
      <c r="R256" s="12" t="s">
        <v>52</v>
      </c>
      <c r="S256" s="2" t="s">
        <v>240</v>
      </c>
      <c r="T256" s="13" t="s">
        <v>55</v>
      </c>
      <c r="U256" s="15"/>
    </row>
    <row r="257" spans="1:21">
      <c r="A257" t="s">
        <v>6463</v>
      </c>
      <c r="B257" s="226" t="s">
        <v>6625</v>
      </c>
      <c r="D257" s="210">
        <v>2</v>
      </c>
      <c r="E257" s="180" t="s">
        <v>48</v>
      </c>
      <c r="F257" s="181" t="s">
        <v>55</v>
      </c>
      <c r="G257" s="175" t="s">
        <v>6346</v>
      </c>
      <c r="H257" s="182" t="s">
        <v>206</v>
      </c>
      <c r="I257" s="211">
        <v>1568</v>
      </c>
      <c r="J257" s="178" t="s">
        <v>6627</v>
      </c>
      <c r="K257">
        <v>2</v>
      </c>
      <c r="L257" s="200">
        <v>8</v>
      </c>
      <c r="M257" s="2" t="s">
        <v>48</v>
      </c>
      <c r="N257" s="3" t="s">
        <v>1963</v>
      </c>
      <c r="O257" s="4">
        <v>1568</v>
      </c>
      <c r="P257" s="6" t="s">
        <v>168</v>
      </c>
      <c r="Q257" s="11" t="s">
        <v>95</v>
      </c>
      <c r="R257" s="12" t="s">
        <v>52</v>
      </c>
      <c r="S257" s="2" t="s">
        <v>112</v>
      </c>
      <c r="T257" s="13" t="s">
        <v>55</v>
      </c>
      <c r="U257" s="15"/>
    </row>
    <row r="258" spans="1:21">
      <c r="A258" t="s">
        <v>6463</v>
      </c>
      <c r="B258" s="226" t="s">
        <v>6625</v>
      </c>
      <c r="D258" s="210">
        <v>3</v>
      </c>
      <c r="E258" s="180" t="s">
        <v>78</v>
      </c>
      <c r="F258" s="181" t="s">
        <v>55</v>
      </c>
      <c r="G258" s="175" t="s">
        <v>6346</v>
      </c>
      <c r="H258" s="182" t="s">
        <v>206</v>
      </c>
      <c r="I258" s="211">
        <v>1916</v>
      </c>
      <c r="J258" s="178" t="s">
        <v>6628</v>
      </c>
      <c r="K258">
        <v>3</v>
      </c>
      <c r="L258" s="200">
        <v>12</v>
      </c>
      <c r="M258" s="2" t="s">
        <v>78</v>
      </c>
      <c r="N258" s="3" t="s">
        <v>1958</v>
      </c>
      <c r="O258" s="4">
        <v>1916</v>
      </c>
      <c r="P258" s="6"/>
      <c r="Q258" s="11" t="s">
        <v>406</v>
      </c>
      <c r="R258" s="12" t="s">
        <v>52</v>
      </c>
      <c r="S258" s="2" t="s">
        <v>407</v>
      </c>
      <c r="T258" s="13" t="s">
        <v>55</v>
      </c>
      <c r="U258" s="15"/>
    </row>
    <row r="259" spans="1:21">
      <c r="A259" t="s">
        <v>6463</v>
      </c>
      <c r="B259" s="226" t="s">
        <v>6625</v>
      </c>
      <c r="D259" s="210">
        <v>4</v>
      </c>
      <c r="E259" s="180" t="s">
        <v>301</v>
      </c>
      <c r="F259" s="181" t="s">
        <v>55</v>
      </c>
      <c r="G259" s="175" t="s">
        <v>6380</v>
      </c>
      <c r="H259" s="182" t="s">
        <v>225</v>
      </c>
      <c r="I259" s="211">
        <v>1925</v>
      </c>
      <c r="J259" s="178" t="s">
        <v>6629</v>
      </c>
      <c r="K259">
        <v>4</v>
      </c>
      <c r="L259" s="200">
        <v>15</v>
      </c>
      <c r="M259" s="2" t="s">
        <v>301</v>
      </c>
      <c r="N259" s="3" t="s">
        <v>2018</v>
      </c>
      <c r="O259" s="4">
        <v>1925</v>
      </c>
      <c r="P259" s="6"/>
      <c r="Q259" s="11" t="s">
        <v>62</v>
      </c>
      <c r="R259" s="12" t="s">
        <v>52</v>
      </c>
      <c r="S259" s="8" t="s">
        <v>63</v>
      </c>
      <c r="T259" s="13" t="s">
        <v>55</v>
      </c>
      <c r="U259" s="49"/>
    </row>
    <row r="260" spans="1:21">
      <c r="A260" t="s">
        <v>6463</v>
      </c>
      <c r="B260" s="226" t="s">
        <v>6625</v>
      </c>
      <c r="D260" s="210">
        <v>5</v>
      </c>
      <c r="E260" s="180" t="s">
        <v>103</v>
      </c>
      <c r="F260" s="181" t="s">
        <v>55</v>
      </c>
      <c r="G260" s="175" t="s">
        <v>6346</v>
      </c>
      <c r="H260" s="182" t="s">
        <v>225</v>
      </c>
      <c r="I260" s="211">
        <v>1815</v>
      </c>
      <c r="J260" s="178" t="s">
        <v>6630</v>
      </c>
      <c r="K260">
        <v>5</v>
      </c>
      <c r="L260" s="200">
        <v>18</v>
      </c>
      <c r="M260" s="2" t="s">
        <v>103</v>
      </c>
      <c r="N260" s="3" t="s">
        <v>1991</v>
      </c>
      <c r="O260" s="4">
        <v>1815</v>
      </c>
      <c r="P260" s="6" t="s">
        <v>239</v>
      </c>
      <c r="Q260" s="11" t="s">
        <v>30188</v>
      </c>
      <c r="R260" s="12" t="s">
        <v>52</v>
      </c>
      <c r="S260" s="8" t="s">
        <v>1107</v>
      </c>
      <c r="T260" s="13" t="s">
        <v>55</v>
      </c>
      <c r="U260" s="15"/>
    </row>
    <row r="261" spans="1:21">
      <c r="A261" t="s">
        <v>6631</v>
      </c>
      <c r="B261" s="226" t="s">
        <v>6632</v>
      </c>
      <c r="C261" s="227">
        <v>2</v>
      </c>
      <c r="D261" s="192">
        <v>1</v>
      </c>
      <c r="E261" s="193" t="s">
        <v>78</v>
      </c>
      <c r="F261" s="194" t="s">
        <v>55</v>
      </c>
      <c r="G261" s="195" t="s">
        <v>6346</v>
      </c>
      <c r="H261" s="196" t="s">
        <v>206</v>
      </c>
      <c r="I261" s="197">
        <v>1916</v>
      </c>
      <c r="J261" s="198" t="s">
        <v>6628</v>
      </c>
      <c r="K261" s="199">
        <v>1</v>
      </c>
      <c r="L261" s="200">
        <v>4</v>
      </c>
      <c r="M261" s="2" t="s">
        <v>78</v>
      </c>
      <c r="N261" s="3" t="s">
        <v>1958</v>
      </c>
      <c r="O261" s="4">
        <v>1916</v>
      </c>
      <c r="P261" s="6"/>
      <c r="Q261" s="11" t="s">
        <v>406</v>
      </c>
      <c r="R261" s="12" t="s">
        <v>52</v>
      </c>
      <c r="S261" s="2" t="s">
        <v>407</v>
      </c>
      <c r="T261" s="13" t="s">
        <v>55</v>
      </c>
      <c r="U261" s="15"/>
    </row>
    <row r="262" spans="1:21">
      <c r="A262" t="s">
        <v>6631</v>
      </c>
      <c r="B262" s="226" t="s">
        <v>6632</v>
      </c>
      <c r="C262" s="227">
        <v>2</v>
      </c>
      <c r="D262" s="210">
        <v>2</v>
      </c>
      <c r="E262" s="180" t="s">
        <v>103</v>
      </c>
      <c r="F262" s="181" t="s">
        <v>55</v>
      </c>
      <c r="G262" s="175" t="s">
        <v>6358</v>
      </c>
      <c r="H262" s="182" t="s">
        <v>225</v>
      </c>
      <c r="I262" s="211">
        <v>1568</v>
      </c>
      <c r="J262" s="178" t="s">
        <v>6626</v>
      </c>
      <c r="K262">
        <v>2</v>
      </c>
      <c r="L262" s="200">
        <v>7</v>
      </c>
      <c r="M262" s="2" t="s">
        <v>103</v>
      </c>
      <c r="N262" s="3" t="s">
        <v>1986</v>
      </c>
      <c r="O262" s="4">
        <v>1568</v>
      </c>
      <c r="P262" s="6" t="s">
        <v>254</v>
      </c>
      <c r="Q262" s="11" t="s">
        <v>95</v>
      </c>
      <c r="R262" s="12" t="s">
        <v>52</v>
      </c>
      <c r="S262" s="2" t="s">
        <v>240</v>
      </c>
      <c r="T262" s="13" t="s">
        <v>55</v>
      </c>
      <c r="U262" s="15"/>
    </row>
    <row r="263" spans="1:21">
      <c r="A263" t="s">
        <v>6631</v>
      </c>
      <c r="B263" s="226" t="s">
        <v>6632</v>
      </c>
      <c r="C263" s="227">
        <v>2</v>
      </c>
      <c r="D263" s="210">
        <v>3</v>
      </c>
      <c r="E263" s="180" t="s">
        <v>48</v>
      </c>
      <c r="F263" s="181" t="s">
        <v>55</v>
      </c>
      <c r="G263" s="175" t="s">
        <v>6346</v>
      </c>
      <c r="H263" s="182" t="s">
        <v>206</v>
      </c>
      <c r="I263" s="211">
        <v>1568</v>
      </c>
      <c r="J263" s="178" t="s">
        <v>6627</v>
      </c>
      <c r="K263">
        <v>3</v>
      </c>
      <c r="L263" s="200">
        <v>11</v>
      </c>
      <c r="M263" s="2" t="s">
        <v>48</v>
      </c>
      <c r="N263" s="3" t="s">
        <v>1963</v>
      </c>
      <c r="O263" s="4">
        <v>1568</v>
      </c>
      <c r="P263" s="6" t="s">
        <v>168</v>
      </c>
      <c r="Q263" s="11" t="s">
        <v>95</v>
      </c>
      <c r="R263" s="12" t="s">
        <v>52</v>
      </c>
      <c r="S263" s="2" t="s">
        <v>112</v>
      </c>
      <c r="T263" s="13" t="s">
        <v>55</v>
      </c>
      <c r="U263" s="15"/>
    </row>
    <row r="264" spans="1:21">
      <c r="A264" t="s">
        <v>6631</v>
      </c>
      <c r="B264" s="226" t="s">
        <v>6632</v>
      </c>
      <c r="C264" s="227">
        <v>2</v>
      </c>
      <c r="D264" s="210">
        <v>4</v>
      </c>
      <c r="E264" s="180" t="s">
        <v>301</v>
      </c>
      <c r="F264" s="181" t="s">
        <v>64</v>
      </c>
      <c r="G264" s="175" t="s">
        <v>6380</v>
      </c>
      <c r="H264" s="182" t="s">
        <v>225</v>
      </c>
      <c r="I264" s="211">
        <v>1925</v>
      </c>
      <c r="J264" s="178" t="s">
        <v>6629</v>
      </c>
      <c r="K264">
        <v>4</v>
      </c>
      <c r="L264" s="200">
        <v>15</v>
      </c>
      <c r="M264" s="2" t="s">
        <v>301</v>
      </c>
      <c r="N264" s="3" t="s">
        <v>2018</v>
      </c>
      <c r="O264" s="4">
        <v>1925</v>
      </c>
      <c r="P264" s="6"/>
      <c r="Q264" s="11" t="s">
        <v>62</v>
      </c>
      <c r="R264" s="12" t="s">
        <v>52</v>
      </c>
      <c r="S264" s="8" t="s">
        <v>63</v>
      </c>
      <c r="T264" s="13" t="s">
        <v>34603</v>
      </c>
      <c r="U264" s="49"/>
    </row>
    <row r="265" spans="1:21">
      <c r="A265" t="s">
        <v>6633</v>
      </c>
      <c r="B265" s="226" t="s">
        <v>6634</v>
      </c>
      <c r="D265" s="192">
        <v>1</v>
      </c>
      <c r="E265" s="193" t="s">
        <v>301</v>
      </c>
      <c r="F265" s="194" t="s">
        <v>164</v>
      </c>
      <c r="G265" s="195" t="s">
        <v>121</v>
      </c>
      <c r="H265" s="196" t="s">
        <v>206</v>
      </c>
      <c r="I265" s="197">
        <v>2300</v>
      </c>
      <c r="J265" s="198" t="s">
        <v>6635</v>
      </c>
      <c r="K265" s="199">
        <v>1</v>
      </c>
      <c r="L265" s="200">
        <v>4</v>
      </c>
      <c r="M265" s="2" t="s">
        <v>301</v>
      </c>
      <c r="N265" s="3" t="s">
        <v>1954</v>
      </c>
      <c r="O265" s="4">
        <v>2300</v>
      </c>
      <c r="P265" s="6"/>
      <c r="Q265" s="11" t="s">
        <v>120</v>
      </c>
      <c r="R265" s="12" t="s">
        <v>52</v>
      </c>
      <c r="S265" s="8" t="s">
        <v>121</v>
      </c>
      <c r="T265" s="13" t="s">
        <v>164</v>
      </c>
      <c r="U265" s="15"/>
    </row>
    <row r="266" spans="1:21">
      <c r="A266" t="s">
        <v>6636</v>
      </c>
      <c r="B266" s="226" t="s">
        <v>6637</v>
      </c>
      <c r="D266" s="192">
        <v>1</v>
      </c>
      <c r="E266" s="193" t="s">
        <v>145</v>
      </c>
      <c r="F266" s="194" t="s">
        <v>55</v>
      </c>
      <c r="G266" s="195" t="s">
        <v>6346</v>
      </c>
      <c r="H266" s="196" t="s">
        <v>225</v>
      </c>
      <c r="I266" s="197">
        <v>1980</v>
      </c>
      <c r="J266" s="198" t="s">
        <v>6638</v>
      </c>
      <c r="K266" s="199">
        <v>1</v>
      </c>
      <c r="L266" s="200">
        <v>4</v>
      </c>
      <c r="M266" s="2" t="s">
        <v>145</v>
      </c>
      <c r="N266" s="3" t="s">
        <v>1994</v>
      </c>
      <c r="O266" s="4">
        <v>1980</v>
      </c>
      <c r="P266" s="6"/>
      <c r="Q266" s="11" t="s">
        <v>312</v>
      </c>
      <c r="R266" s="12" t="s">
        <v>52</v>
      </c>
      <c r="S266" s="8" t="s">
        <v>34604</v>
      </c>
      <c r="T266" s="13" t="s">
        <v>55</v>
      </c>
      <c r="U266" s="15"/>
    </row>
    <row r="267" spans="1:21">
      <c r="A267" t="s">
        <v>6636</v>
      </c>
      <c r="B267" s="226" t="s">
        <v>6637</v>
      </c>
      <c r="C267" s="227">
        <v>2</v>
      </c>
      <c r="D267" s="210">
        <v>2</v>
      </c>
      <c r="E267" s="180" t="s">
        <v>103</v>
      </c>
      <c r="F267" s="181" t="s">
        <v>55</v>
      </c>
      <c r="G267" s="175" t="s">
        <v>6346</v>
      </c>
      <c r="H267" s="182" t="s">
        <v>225</v>
      </c>
      <c r="I267" s="211">
        <v>1815</v>
      </c>
      <c r="J267" s="178" t="s">
        <v>6630</v>
      </c>
      <c r="K267">
        <v>2</v>
      </c>
      <c r="L267" s="200">
        <v>7</v>
      </c>
      <c r="M267" s="2" t="s">
        <v>103</v>
      </c>
      <c r="N267" s="3" t="s">
        <v>1991</v>
      </c>
      <c r="O267" s="4">
        <v>1815</v>
      </c>
      <c r="P267" s="6"/>
      <c r="Q267" s="11" t="s">
        <v>34605</v>
      </c>
      <c r="R267" s="12" t="s">
        <v>52</v>
      </c>
      <c r="S267" s="8" t="s">
        <v>1107</v>
      </c>
      <c r="T267" s="13" t="s">
        <v>55</v>
      </c>
      <c r="U267" s="15"/>
    </row>
    <row r="268" spans="1:21">
      <c r="A268" t="s">
        <v>6636</v>
      </c>
      <c r="B268" s="226" t="s">
        <v>6637</v>
      </c>
      <c r="D268" s="210">
        <v>3</v>
      </c>
      <c r="E268" s="180" t="s">
        <v>145</v>
      </c>
      <c r="F268" s="181" t="s">
        <v>55</v>
      </c>
      <c r="G268" s="175" t="s">
        <v>6346</v>
      </c>
      <c r="H268" s="182" t="s">
        <v>206</v>
      </c>
      <c r="I268" s="211">
        <v>1916</v>
      </c>
      <c r="J268" s="178" t="s">
        <v>6639</v>
      </c>
      <c r="K268">
        <v>3</v>
      </c>
      <c r="L268" s="200">
        <v>10</v>
      </c>
      <c r="M268" s="2" t="s">
        <v>145</v>
      </c>
      <c r="N268" s="3" t="s">
        <v>2000</v>
      </c>
      <c r="O268" s="4">
        <v>1916</v>
      </c>
      <c r="P268" s="6"/>
      <c r="Q268" s="11" t="s">
        <v>640</v>
      </c>
      <c r="R268" s="12" t="s">
        <v>52</v>
      </c>
      <c r="S268" s="2" t="s">
        <v>407</v>
      </c>
      <c r="T268" s="13" t="s">
        <v>55</v>
      </c>
      <c r="U268" s="49"/>
    </row>
    <row r="269" spans="1:21">
      <c r="A269" t="s">
        <v>6640</v>
      </c>
      <c r="B269" s="226" t="s">
        <v>6641</v>
      </c>
      <c r="D269" s="192">
        <v>1</v>
      </c>
      <c r="E269" s="193" t="s">
        <v>78</v>
      </c>
      <c r="F269" s="194" t="s">
        <v>55</v>
      </c>
      <c r="G269" s="195" t="s">
        <v>6346</v>
      </c>
      <c r="H269" s="196" t="s">
        <v>225</v>
      </c>
      <c r="I269" s="197">
        <v>1958</v>
      </c>
      <c r="J269" s="198" t="s">
        <v>6642</v>
      </c>
      <c r="K269" s="199">
        <v>1</v>
      </c>
      <c r="L269" s="200">
        <v>4</v>
      </c>
      <c r="M269" s="2" t="s">
        <v>78</v>
      </c>
      <c r="N269" s="3" t="s">
        <v>2009</v>
      </c>
      <c r="O269" s="4">
        <v>1958</v>
      </c>
      <c r="P269" s="6"/>
      <c r="Q269" s="11" t="s">
        <v>73</v>
      </c>
      <c r="R269" s="12" t="s">
        <v>52</v>
      </c>
      <c r="S269" s="2" t="s">
        <v>74</v>
      </c>
      <c r="T269" s="13" t="s">
        <v>55</v>
      </c>
      <c r="U269" s="15"/>
    </row>
    <row r="270" spans="1:21">
      <c r="A270" t="s">
        <v>6643</v>
      </c>
      <c r="B270" s="226" t="s">
        <v>6644</v>
      </c>
      <c r="D270" s="192">
        <v>1</v>
      </c>
      <c r="E270" s="193" t="s">
        <v>510</v>
      </c>
      <c r="F270" s="194" t="s">
        <v>55</v>
      </c>
      <c r="G270" s="195" t="s">
        <v>6346</v>
      </c>
      <c r="H270" s="196" t="s">
        <v>225</v>
      </c>
      <c r="I270" s="197">
        <v>1957</v>
      </c>
      <c r="J270" s="198" t="s">
        <v>6645</v>
      </c>
      <c r="K270" s="199">
        <v>1</v>
      </c>
      <c r="L270" s="200">
        <v>4</v>
      </c>
      <c r="M270" s="2" t="s">
        <v>510</v>
      </c>
      <c r="N270" s="3" t="s">
        <v>2004</v>
      </c>
      <c r="O270" s="4">
        <v>1957</v>
      </c>
      <c r="P270" s="6" t="s">
        <v>34606</v>
      </c>
      <c r="Q270" s="11" t="s">
        <v>177</v>
      </c>
      <c r="R270" s="12" t="s">
        <v>52</v>
      </c>
      <c r="S270" s="8" t="s">
        <v>74</v>
      </c>
      <c r="T270" s="13" t="s">
        <v>55</v>
      </c>
      <c r="U270" s="15"/>
    </row>
    <row r="271" spans="1:21">
      <c r="A271" t="s">
        <v>6643</v>
      </c>
      <c r="B271" s="226" t="s">
        <v>6644</v>
      </c>
      <c r="D271" s="210">
        <v>2</v>
      </c>
      <c r="E271" s="180" t="s">
        <v>126</v>
      </c>
      <c r="F271" s="181" t="s">
        <v>55</v>
      </c>
      <c r="G271" s="175" t="s">
        <v>6346</v>
      </c>
      <c r="H271" s="182" t="s">
        <v>206</v>
      </c>
      <c r="I271" s="211">
        <v>1960</v>
      </c>
      <c r="J271" s="178" t="s">
        <v>6646</v>
      </c>
      <c r="K271">
        <v>2</v>
      </c>
      <c r="L271" s="200">
        <v>8</v>
      </c>
      <c r="M271" s="2" t="s">
        <v>126</v>
      </c>
      <c r="N271" s="3" t="s">
        <v>2012</v>
      </c>
      <c r="O271" s="4">
        <v>1960</v>
      </c>
      <c r="P271" s="6"/>
      <c r="Q271" s="11" t="s">
        <v>82</v>
      </c>
      <c r="R271" s="12" t="s">
        <v>52</v>
      </c>
      <c r="S271" s="2" t="s">
        <v>83</v>
      </c>
      <c r="T271" s="13" t="s">
        <v>55</v>
      </c>
      <c r="U271" s="15"/>
    </row>
    <row r="272" spans="1:21">
      <c r="A272" t="s">
        <v>6643</v>
      </c>
      <c r="B272" s="226" t="s">
        <v>6644</v>
      </c>
      <c r="D272" s="210">
        <v>3</v>
      </c>
      <c r="E272" s="180" t="s">
        <v>145</v>
      </c>
      <c r="F272" s="181" t="s">
        <v>55</v>
      </c>
      <c r="G272" s="175" t="s">
        <v>6346</v>
      </c>
      <c r="H272" s="182" t="s">
        <v>225</v>
      </c>
      <c r="I272" s="211">
        <v>1916</v>
      </c>
      <c r="J272" s="178" t="s">
        <v>6647</v>
      </c>
      <c r="K272">
        <v>3</v>
      </c>
      <c r="L272" s="200">
        <v>11</v>
      </c>
      <c r="M272" s="2" t="s">
        <v>145</v>
      </c>
      <c r="N272" s="3" t="s">
        <v>2021</v>
      </c>
      <c r="O272" s="4">
        <v>1916</v>
      </c>
      <c r="P272" s="6"/>
      <c r="Q272" s="11" t="s">
        <v>30020</v>
      </c>
      <c r="R272" s="12" t="s">
        <v>52</v>
      </c>
      <c r="S272" s="2" t="s">
        <v>1864</v>
      </c>
      <c r="T272" s="13" t="s">
        <v>55</v>
      </c>
      <c r="U272" s="15"/>
    </row>
    <row r="273" spans="1:21">
      <c r="A273" t="s">
        <v>6643</v>
      </c>
      <c r="B273" s="226" t="s">
        <v>6644</v>
      </c>
      <c r="D273" s="210">
        <v>4</v>
      </c>
      <c r="E273" s="180" t="s">
        <v>48</v>
      </c>
      <c r="F273" s="181" t="s">
        <v>55</v>
      </c>
      <c r="G273" s="175" t="s">
        <v>6346</v>
      </c>
      <c r="H273" s="182" t="s">
        <v>225</v>
      </c>
      <c r="I273" s="211">
        <v>1953</v>
      </c>
      <c r="J273" s="178" t="s">
        <v>6648</v>
      </c>
      <c r="K273">
        <v>4</v>
      </c>
      <c r="L273" s="200">
        <v>14</v>
      </c>
      <c r="M273" s="2" t="s">
        <v>48</v>
      </c>
      <c r="N273" s="3" t="s">
        <v>2034</v>
      </c>
      <c r="O273" s="4">
        <v>1953</v>
      </c>
      <c r="P273" s="6" t="s">
        <v>168</v>
      </c>
      <c r="Q273" s="11" t="s">
        <v>263</v>
      </c>
      <c r="R273" s="12" t="s">
        <v>52</v>
      </c>
      <c r="S273" s="8" t="s">
        <v>53</v>
      </c>
      <c r="T273" s="13" t="s">
        <v>55</v>
      </c>
      <c r="U273" s="15"/>
    </row>
    <row r="274" spans="1:21">
      <c r="A274" t="s">
        <v>6643</v>
      </c>
      <c r="B274" s="226" t="s">
        <v>6644</v>
      </c>
      <c r="D274" s="210">
        <v>5</v>
      </c>
      <c r="E274" s="180" t="s">
        <v>145</v>
      </c>
      <c r="F274" s="181" t="s">
        <v>55</v>
      </c>
      <c r="G274" s="175" t="s">
        <v>6346</v>
      </c>
      <c r="H274" s="182" t="s">
        <v>225</v>
      </c>
      <c r="I274" s="211">
        <v>1953</v>
      </c>
      <c r="J274" s="178" t="s">
        <v>6649</v>
      </c>
      <c r="K274">
        <v>5</v>
      </c>
      <c r="L274" s="200">
        <v>18</v>
      </c>
      <c r="M274" s="2" t="s">
        <v>145</v>
      </c>
      <c r="N274" s="3" t="s">
        <v>2022</v>
      </c>
      <c r="O274" s="4">
        <v>1953</v>
      </c>
      <c r="P274" s="6"/>
      <c r="Q274" s="11" t="s">
        <v>177</v>
      </c>
      <c r="R274" s="12" t="s">
        <v>52</v>
      </c>
      <c r="S274" s="8" t="s">
        <v>74</v>
      </c>
      <c r="T274" s="13" t="s">
        <v>55</v>
      </c>
      <c r="U274" s="15"/>
    </row>
    <row r="275" spans="1:21">
      <c r="A275" t="s">
        <v>6643</v>
      </c>
      <c r="B275" s="226" t="s">
        <v>6644</v>
      </c>
      <c r="D275" s="210"/>
      <c r="E275" s="180" t="s">
        <v>145</v>
      </c>
      <c r="F275" s="175" t="s">
        <v>55</v>
      </c>
      <c r="G275" s="175" t="s">
        <v>6346</v>
      </c>
      <c r="H275" s="177" t="s">
        <v>225</v>
      </c>
      <c r="I275" s="222">
        <v>1958</v>
      </c>
      <c r="J275" s="178" t="s">
        <v>6650</v>
      </c>
      <c r="K275">
        <v>5</v>
      </c>
      <c r="L275" s="200">
        <v>19</v>
      </c>
      <c r="M275" s="2" t="s">
        <v>145</v>
      </c>
      <c r="N275" s="3" t="s">
        <v>2026</v>
      </c>
      <c r="O275" s="4">
        <v>1958</v>
      </c>
      <c r="P275" s="6"/>
      <c r="Q275" s="11" t="s">
        <v>177</v>
      </c>
      <c r="R275" s="12" t="s">
        <v>52</v>
      </c>
      <c r="S275" s="2" t="s">
        <v>74</v>
      </c>
      <c r="T275" s="13" t="s">
        <v>55</v>
      </c>
      <c r="U275" s="15"/>
    </row>
    <row r="276" spans="1:21">
      <c r="A276" t="s">
        <v>6643</v>
      </c>
      <c r="B276" s="226" t="s">
        <v>6644</v>
      </c>
      <c r="D276" s="210">
        <v>6</v>
      </c>
      <c r="E276" s="180" t="s">
        <v>145</v>
      </c>
      <c r="F276" s="181" t="s">
        <v>55</v>
      </c>
      <c r="G276" s="175" t="s">
        <v>6346</v>
      </c>
      <c r="H276" s="223" t="s">
        <v>206</v>
      </c>
      <c r="I276" s="224">
        <v>1917</v>
      </c>
      <c r="J276" s="178" t="s">
        <v>6651</v>
      </c>
      <c r="K276">
        <v>6</v>
      </c>
      <c r="L276" s="200">
        <v>22</v>
      </c>
      <c r="M276" s="2" t="s">
        <v>145</v>
      </c>
      <c r="N276" s="3" t="s">
        <v>2030</v>
      </c>
      <c r="O276" s="4">
        <v>1917</v>
      </c>
      <c r="P276" s="6"/>
      <c r="Q276" s="11" t="s">
        <v>95</v>
      </c>
      <c r="R276" s="12" t="s">
        <v>52</v>
      </c>
      <c r="S276" s="2" t="s">
        <v>83</v>
      </c>
      <c r="T276" s="13" t="s">
        <v>55</v>
      </c>
      <c r="U276" s="15"/>
    </row>
    <row r="277" spans="1:21">
      <c r="A277" t="s">
        <v>6463</v>
      </c>
      <c r="B277" s="226" t="s">
        <v>6652</v>
      </c>
      <c r="D277" s="192">
        <v>1</v>
      </c>
      <c r="E277" s="193" t="s">
        <v>103</v>
      </c>
      <c r="F277" s="194" t="s">
        <v>55</v>
      </c>
      <c r="G277" s="195" t="s">
        <v>6380</v>
      </c>
      <c r="H277" s="196" t="s">
        <v>206</v>
      </c>
      <c r="I277" s="197">
        <v>1500</v>
      </c>
      <c r="J277" s="198" t="s">
        <v>6653</v>
      </c>
      <c r="K277" s="199">
        <v>1</v>
      </c>
      <c r="L277" s="200">
        <v>4</v>
      </c>
      <c r="M277" s="2" t="s">
        <v>103</v>
      </c>
      <c r="N277" s="3" t="s">
        <v>2074</v>
      </c>
      <c r="O277" s="4">
        <v>1500</v>
      </c>
      <c r="P277" s="6"/>
      <c r="Q277" s="11" t="s">
        <v>34605</v>
      </c>
      <c r="R277" s="12" t="s">
        <v>52</v>
      </c>
      <c r="S277" s="2" t="s">
        <v>1287</v>
      </c>
      <c r="T277" s="13" t="s">
        <v>55</v>
      </c>
      <c r="U277" s="15"/>
    </row>
    <row r="278" spans="1:21">
      <c r="A278" t="s">
        <v>6463</v>
      </c>
      <c r="B278" s="226" t="s">
        <v>6652</v>
      </c>
      <c r="D278" s="210">
        <v>2</v>
      </c>
      <c r="E278" s="180" t="s">
        <v>103</v>
      </c>
      <c r="F278" s="181" t="s">
        <v>55</v>
      </c>
      <c r="G278" s="175" t="s">
        <v>6380</v>
      </c>
      <c r="H278" s="182" t="s">
        <v>206</v>
      </c>
      <c r="I278" s="211">
        <v>1500</v>
      </c>
      <c r="J278" s="178" t="s">
        <v>6654</v>
      </c>
      <c r="K278">
        <v>2</v>
      </c>
      <c r="L278" s="200">
        <v>7</v>
      </c>
      <c r="M278" s="2" t="s">
        <v>103</v>
      </c>
      <c r="N278" s="3" t="s">
        <v>2069</v>
      </c>
      <c r="O278" s="4">
        <v>1500</v>
      </c>
      <c r="P278" s="6"/>
      <c r="Q278" s="11" t="s">
        <v>2071</v>
      </c>
      <c r="R278" s="12" t="s">
        <v>52</v>
      </c>
      <c r="S278" s="8" t="s">
        <v>1287</v>
      </c>
      <c r="T278" s="13" t="s">
        <v>55</v>
      </c>
      <c r="U278" s="15"/>
    </row>
    <row r="279" spans="1:21">
      <c r="A279" t="s">
        <v>6463</v>
      </c>
      <c r="B279" s="226" t="s">
        <v>6652</v>
      </c>
      <c r="D279" s="210">
        <v>3</v>
      </c>
      <c r="E279" s="180" t="s">
        <v>145</v>
      </c>
      <c r="F279" s="181" t="s">
        <v>55</v>
      </c>
      <c r="G279" s="175" t="s">
        <v>6346</v>
      </c>
      <c r="H279" s="182" t="s">
        <v>225</v>
      </c>
      <c r="I279" s="211">
        <v>1566</v>
      </c>
      <c r="J279" s="178" t="s">
        <v>6655</v>
      </c>
      <c r="K279">
        <v>3</v>
      </c>
      <c r="L279" s="200">
        <v>10</v>
      </c>
      <c r="M279" s="2" t="s">
        <v>145</v>
      </c>
      <c r="N279" s="3" t="s">
        <v>2038</v>
      </c>
      <c r="O279" s="4">
        <v>1566</v>
      </c>
      <c r="P279" s="6"/>
      <c r="Q279" s="11" t="s">
        <v>2040</v>
      </c>
      <c r="R279" s="12" t="s">
        <v>52</v>
      </c>
      <c r="S279" s="2" t="s">
        <v>2041</v>
      </c>
      <c r="T279" s="13" t="s">
        <v>55</v>
      </c>
      <c r="U279" s="15"/>
    </row>
    <row r="280" spans="1:21">
      <c r="A280" t="s">
        <v>6463</v>
      </c>
      <c r="B280" s="226" t="s">
        <v>6656</v>
      </c>
      <c r="D280" s="192">
        <v>1</v>
      </c>
      <c r="E280" s="193" t="s">
        <v>145</v>
      </c>
      <c r="F280" s="194" t="s">
        <v>55</v>
      </c>
      <c r="G280" s="195" t="s">
        <v>6346</v>
      </c>
      <c r="H280" s="196" t="s">
        <v>206</v>
      </c>
      <c r="I280" s="197">
        <v>1960</v>
      </c>
      <c r="J280" s="198" t="s">
        <v>6657</v>
      </c>
      <c r="K280" s="199">
        <v>1</v>
      </c>
      <c r="L280" s="200">
        <v>4</v>
      </c>
      <c r="M280" s="2" t="s">
        <v>145</v>
      </c>
      <c r="N280" s="3" t="s">
        <v>2044</v>
      </c>
      <c r="O280" s="4">
        <v>1960</v>
      </c>
      <c r="P280" s="6"/>
      <c r="Q280" s="11" t="s">
        <v>95</v>
      </c>
      <c r="R280" s="12" t="s">
        <v>52</v>
      </c>
      <c r="S280" s="8" t="s">
        <v>83</v>
      </c>
      <c r="T280" s="13" t="s">
        <v>55</v>
      </c>
      <c r="U280" s="15"/>
    </row>
    <row r="281" spans="1:21">
      <c r="A281" t="s">
        <v>6658</v>
      </c>
      <c r="B281" s="226" t="s">
        <v>6659</v>
      </c>
      <c r="D281" s="192">
        <v>1</v>
      </c>
      <c r="E281" s="193" t="s">
        <v>145</v>
      </c>
      <c r="F281" s="194" t="s">
        <v>55</v>
      </c>
      <c r="G281" s="195" t="s">
        <v>6346</v>
      </c>
      <c r="H281" s="196" t="s">
        <v>206</v>
      </c>
      <c r="I281" s="197">
        <v>1916</v>
      </c>
      <c r="J281" s="198" t="s">
        <v>6660</v>
      </c>
      <c r="K281" s="199">
        <v>1</v>
      </c>
      <c r="L281" s="200">
        <v>4</v>
      </c>
      <c r="M281" s="2" t="s">
        <v>145</v>
      </c>
      <c r="N281" s="3" t="s">
        <v>2050</v>
      </c>
      <c r="O281" s="4">
        <v>1916</v>
      </c>
      <c r="P281" s="6"/>
      <c r="Q281" s="11" t="s">
        <v>34607</v>
      </c>
      <c r="R281" s="12" t="s">
        <v>52</v>
      </c>
      <c r="S281" s="2" t="s">
        <v>407</v>
      </c>
      <c r="T281" s="13" t="s">
        <v>55</v>
      </c>
      <c r="U281" s="15"/>
    </row>
    <row r="282" spans="1:21">
      <c r="A282" t="s">
        <v>6658</v>
      </c>
      <c r="B282" s="226" t="s">
        <v>6659</v>
      </c>
      <c r="D282" s="210">
        <v>2</v>
      </c>
      <c r="E282" s="180" t="s">
        <v>126</v>
      </c>
      <c r="F282" s="181" t="s">
        <v>55</v>
      </c>
      <c r="G282" s="175" t="s">
        <v>6346</v>
      </c>
      <c r="H282" s="182" t="s">
        <v>225</v>
      </c>
      <c r="I282" s="211">
        <v>1958</v>
      </c>
      <c r="J282" s="178" t="s">
        <v>6661</v>
      </c>
      <c r="K282">
        <v>2</v>
      </c>
      <c r="L282" s="200">
        <v>7</v>
      </c>
      <c r="M282" s="2" t="s">
        <v>126</v>
      </c>
      <c r="N282" s="3" t="s">
        <v>2055</v>
      </c>
      <c r="O282" s="4">
        <v>1958</v>
      </c>
      <c r="P282" s="6"/>
      <c r="Q282" s="11" t="s">
        <v>177</v>
      </c>
      <c r="R282" s="12" t="s">
        <v>52</v>
      </c>
      <c r="S282" s="8" t="s">
        <v>74</v>
      </c>
      <c r="T282" s="13" t="s">
        <v>55</v>
      </c>
      <c r="U282" s="15"/>
    </row>
    <row r="283" spans="1:21">
      <c r="A283" t="s">
        <v>6658</v>
      </c>
      <c r="B283" s="226" t="s">
        <v>6659</v>
      </c>
      <c r="D283" s="210">
        <v>3</v>
      </c>
      <c r="E283" s="180" t="s">
        <v>301</v>
      </c>
      <c r="F283" s="181" t="s">
        <v>64</v>
      </c>
      <c r="G283" s="175" t="s">
        <v>6380</v>
      </c>
      <c r="H283" s="182" t="s">
        <v>225</v>
      </c>
      <c r="I283" s="211">
        <v>1925</v>
      </c>
      <c r="J283" s="178" t="s">
        <v>6662</v>
      </c>
      <c r="K283">
        <v>3</v>
      </c>
      <c r="L283" s="200">
        <v>10</v>
      </c>
      <c r="M283" s="2" t="s">
        <v>301</v>
      </c>
      <c r="N283" s="3" t="s">
        <v>2060</v>
      </c>
      <c r="O283" s="4">
        <v>1925</v>
      </c>
      <c r="P283" s="6"/>
      <c r="Q283" s="11" t="s">
        <v>62</v>
      </c>
      <c r="R283" s="12" t="s">
        <v>52</v>
      </c>
      <c r="S283" s="8" t="s">
        <v>63</v>
      </c>
      <c r="T283" s="13" t="s">
        <v>64</v>
      </c>
      <c r="U283" s="15"/>
    </row>
    <row r="284" spans="1:21">
      <c r="A284" t="s">
        <v>6658</v>
      </c>
      <c r="B284" s="226" t="s">
        <v>6659</v>
      </c>
      <c r="D284" s="210"/>
      <c r="E284" s="180" t="s">
        <v>59</v>
      </c>
      <c r="F284" s="181" t="s">
        <v>64</v>
      </c>
      <c r="G284" s="175" t="s">
        <v>6380</v>
      </c>
      <c r="H284" s="182" t="s">
        <v>225</v>
      </c>
      <c r="I284" s="211">
        <v>1925</v>
      </c>
      <c r="J284" s="178" t="s">
        <v>6663</v>
      </c>
      <c r="K284">
        <v>3</v>
      </c>
      <c r="L284" s="200">
        <v>11</v>
      </c>
      <c r="M284" s="2" t="s">
        <v>59</v>
      </c>
      <c r="N284" s="3" t="s">
        <v>2064</v>
      </c>
      <c r="O284" s="4">
        <v>1925</v>
      </c>
      <c r="P284" s="6"/>
      <c r="Q284" s="11" t="s">
        <v>604</v>
      </c>
      <c r="R284" s="12" t="s">
        <v>52</v>
      </c>
      <c r="S284" s="2" t="s">
        <v>63</v>
      </c>
      <c r="T284" s="13" t="s">
        <v>64</v>
      </c>
      <c r="U284" s="15"/>
    </row>
    <row r="285" spans="1:21">
      <c r="A285" t="s">
        <v>6658</v>
      </c>
      <c r="B285" s="226" t="s">
        <v>6659</v>
      </c>
      <c r="D285" s="210">
        <v>4</v>
      </c>
      <c r="E285" s="180" t="s">
        <v>78</v>
      </c>
      <c r="F285" s="181" t="s">
        <v>55</v>
      </c>
      <c r="G285" s="175" t="s">
        <v>6346</v>
      </c>
      <c r="H285" s="182" t="s">
        <v>206</v>
      </c>
      <c r="I285" s="211">
        <v>1916</v>
      </c>
      <c r="J285" s="178" t="s">
        <v>6664</v>
      </c>
      <c r="K285">
        <v>4</v>
      </c>
      <c r="L285" s="200">
        <v>14</v>
      </c>
      <c r="M285" s="2" t="s">
        <v>78</v>
      </c>
      <c r="N285" s="3" t="s">
        <v>2078</v>
      </c>
      <c r="O285" s="4">
        <v>1916</v>
      </c>
      <c r="P285" s="6"/>
      <c r="Q285" s="11" t="s">
        <v>406</v>
      </c>
      <c r="R285" s="12" t="s">
        <v>52</v>
      </c>
      <c r="S285" s="2" t="s">
        <v>407</v>
      </c>
      <c r="T285" s="13" t="s">
        <v>55</v>
      </c>
      <c r="U285" s="15"/>
    </row>
    <row r="286" spans="1:21">
      <c r="A286" t="s">
        <v>6658</v>
      </c>
      <c r="B286" s="226" t="s">
        <v>6659</v>
      </c>
      <c r="D286" s="210">
        <v>5</v>
      </c>
      <c r="E286" s="180" t="s">
        <v>68</v>
      </c>
      <c r="F286" s="181" t="s">
        <v>55</v>
      </c>
      <c r="G286" s="175" t="s">
        <v>6346</v>
      </c>
      <c r="H286" s="182" t="s">
        <v>225</v>
      </c>
      <c r="I286" s="211">
        <v>1958</v>
      </c>
      <c r="J286" s="178" t="s">
        <v>6665</v>
      </c>
      <c r="K286">
        <v>5</v>
      </c>
      <c r="L286" s="200">
        <v>17</v>
      </c>
      <c r="M286" s="2" t="s">
        <v>68</v>
      </c>
      <c r="N286" s="3" t="s">
        <v>2095</v>
      </c>
      <c r="O286" s="4">
        <v>1958</v>
      </c>
      <c r="P286" s="6"/>
      <c r="Q286" s="11" t="s">
        <v>288</v>
      </c>
      <c r="R286" s="12" t="s">
        <v>52</v>
      </c>
      <c r="S286" s="2" t="s">
        <v>74</v>
      </c>
      <c r="T286" s="13" t="s">
        <v>55</v>
      </c>
      <c r="U286" s="15"/>
    </row>
    <row r="287" spans="1:21">
      <c r="A287" t="s">
        <v>6658</v>
      </c>
      <c r="B287" s="226" t="s">
        <v>6659</v>
      </c>
      <c r="D287" s="210">
        <v>6</v>
      </c>
      <c r="E287" s="180" t="s">
        <v>271</v>
      </c>
      <c r="F287" s="181" t="s">
        <v>55</v>
      </c>
      <c r="G287" s="175" t="s">
        <v>6346</v>
      </c>
      <c r="H287" s="182" t="s">
        <v>225</v>
      </c>
      <c r="I287" s="211">
        <v>1939</v>
      </c>
      <c r="J287" s="178" t="s">
        <v>6666</v>
      </c>
      <c r="K287">
        <v>6</v>
      </c>
      <c r="L287" s="200">
        <v>20</v>
      </c>
      <c r="M287" s="2" t="s">
        <v>271</v>
      </c>
      <c r="N287" s="3" t="s">
        <v>2090</v>
      </c>
      <c r="O287" s="4">
        <v>1939</v>
      </c>
      <c r="P287" s="6"/>
      <c r="Q287" s="11" t="s">
        <v>177</v>
      </c>
      <c r="R287" s="12" t="s">
        <v>52</v>
      </c>
      <c r="S287" s="8" t="s">
        <v>74</v>
      </c>
      <c r="T287" s="13" t="s">
        <v>55</v>
      </c>
      <c r="U287" s="15"/>
    </row>
    <row r="288" spans="1:21" ht="33.75">
      <c r="A288" t="s">
        <v>6658</v>
      </c>
      <c r="B288" s="226" t="s">
        <v>6659</v>
      </c>
      <c r="D288" s="210">
        <v>7</v>
      </c>
      <c r="E288" s="180" t="s">
        <v>145</v>
      </c>
      <c r="F288" s="175" t="s">
        <v>55</v>
      </c>
      <c r="G288" s="175" t="s">
        <v>6346</v>
      </c>
      <c r="H288" s="225" t="s">
        <v>225</v>
      </c>
      <c r="I288" s="224">
        <v>1984</v>
      </c>
      <c r="J288" s="178" t="s">
        <v>6667</v>
      </c>
      <c r="K288">
        <v>7</v>
      </c>
      <c r="L288" s="200">
        <v>23</v>
      </c>
      <c r="M288" s="2" t="s">
        <v>145</v>
      </c>
      <c r="N288" s="3" t="s">
        <v>2105</v>
      </c>
      <c r="O288" s="4">
        <v>1984</v>
      </c>
      <c r="P288" s="6"/>
      <c r="Q288" s="11" t="s">
        <v>34608</v>
      </c>
      <c r="R288" s="12" t="s">
        <v>52</v>
      </c>
      <c r="S288" s="8" t="s">
        <v>30198</v>
      </c>
      <c r="T288" s="13" t="s">
        <v>55</v>
      </c>
      <c r="U288" s="15"/>
    </row>
    <row r="289" spans="1:21">
      <c r="A289" t="s">
        <v>6463</v>
      </c>
      <c r="B289" s="226" t="s">
        <v>6668</v>
      </c>
      <c r="D289" s="192">
        <v>1</v>
      </c>
      <c r="E289" s="193" t="s">
        <v>68</v>
      </c>
      <c r="F289" s="194" t="s">
        <v>64</v>
      </c>
      <c r="G289" s="195" t="s">
        <v>6346</v>
      </c>
      <c r="H289" s="196" t="s">
        <v>225</v>
      </c>
      <c r="I289" s="197">
        <v>1925</v>
      </c>
      <c r="J289" s="198" t="s">
        <v>6669</v>
      </c>
      <c r="K289" s="199">
        <v>1</v>
      </c>
      <c r="L289" s="200">
        <v>4</v>
      </c>
      <c r="M289" s="2" t="s">
        <v>68</v>
      </c>
      <c r="N289" s="3" t="s">
        <v>2099</v>
      </c>
      <c r="O289" s="4">
        <v>1925</v>
      </c>
      <c r="P289" s="6"/>
      <c r="Q289" s="11" t="s">
        <v>62</v>
      </c>
      <c r="R289" s="12" t="s">
        <v>52</v>
      </c>
      <c r="S289" s="8" t="s">
        <v>660</v>
      </c>
      <c r="T289" s="13" t="s">
        <v>64</v>
      </c>
      <c r="U289" s="15"/>
    </row>
    <row r="290" spans="1:21">
      <c r="A290" t="s">
        <v>6463</v>
      </c>
      <c r="B290" s="226" t="s">
        <v>6670</v>
      </c>
      <c r="D290" s="192">
        <v>1</v>
      </c>
      <c r="E290" s="193" t="s">
        <v>48</v>
      </c>
      <c r="F290" s="194" t="s">
        <v>55</v>
      </c>
      <c r="G290" s="195" t="s">
        <v>6346</v>
      </c>
      <c r="H290" s="196" t="s">
        <v>206</v>
      </c>
      <c r="I290" s="197">
        <v>1960</v>
      </c>
      <c r="J290" s="198" t="s">
        <v>6671</v>
      </c>
      <c r="K290" s="199">
        <v>1</v>
      </c>
      <c r="L290" s="200">
        <v>4</v>
      </c>
      <c r="M290" s="2" t="s">
        <v>48</v>
      </c>
      <c r="N290" s="3" t="s">
        <v>2132</v>
      </c>
      <c r="O290" s="4">
        <v>1960</v>
      </c>
      <c r="P290" s="6" t="s">
        <v>168</v>
      </c>
      <c r="Q290" s="11" t="s">
        <v>95</v>
      </c>
      <c r="R290" s="12" t="s">
        <v>52</v>
      </c>
      <c r="S290" s="2" t="s">
        <v>83</v>
      </c>
      <c r="T290" s="13" t="s">
        <v>55</v>
      </c>
      <c r="U290" s="15"/>
    </row>
    <row r="291" spans="1:21">
      <c r="A291" t="s">
        <v>6463</v>
      </c>
      <c r="B291" s="226" t="s">
        <v>6670</v>
      </c>
      <c r="D291" s="210">
        <v>2</v>
      </c>
      <c r="E291" s="180" t="s">
        <v>78</v>
      </c>
      <c r="F291" s="181" t="s">
        <v>55</v>
      </c>
      <c r="G291" s="175" t="s">
        <v>6346</v>
      </c>
      <c r="H291" s="182" t="s">
        <v>225</v>
      </c>
      <c r="I291" s="211">
        <v>1920</v>
      </c>
      <c r="J291" s="178" t="s">
        <v>6672</v>
      </c>
      <c r="K291">
        <v>2</v>
      </c>
      <c r="L291" s="200">
        <v>8</v>
      </c>
      <c r="M291" s="2" t="s">
        <v>78</v>
      </c>
      <c r="N291" s="3" t="s">
        <v>2142</v>
      </c>
      <c r="O291" s="4">
        <v>1920</v>
      </c>
      <c r="P291" s="6"/>
      <c r="Q291" s="11" t="s">
        <v>73</v>
      </c>
      <c r="R291" s="12" t="s">
        <v>52</v>
      </c>
      <c r="S291" s="8" t="s">
        <v>74</v>
      </c>
      <c r="T291" s="13" t="s">
        <v>55</v>
      </c>
      <c r="U291" s="15"/>
    </row>
    <row r="292" spans="1:21">
      <c r="A292" t="s">
        <v>6463</v>
      </c>
      <c r="B292" s="226" t="s">
        <v>6670</v>
      </c>
      <c r="D292" s="210">
        <v>3</v>
      </c>
      <c r="E292" s="180" t="s">
        <v>48</v>
      </c>
      <c r="F292" s="181" t="s">
        <v>55</v>
      </c>
      <c r="G292" s="175" t="s">
        <v>6346</v>
      </c>
      <c r="H292" s="182" t="s">
        <v>225</v>
      </c>
      <c r="I292" s="211">
        <v>1980</v>
      </c>
      <c r="J292" s="178" t="s">
        <v>6673</v>
      </c>
      <c r="K292">
        <v>3</v>
      </c>
      <c r="L292" s="200">
        <v>11</v>
      </c>
      <c r="M292" s="2" t="s">
        <v>48</v>
      </c>
      <c r="N292" s="3" t="s">
        <v>2177</v>
      </c>
      <c r="O292" s="4">
        <v>1980</v>
      </c>
      <c r="P292" s="6" t="s">
        <v>168</v>
      </c>
      <c r="Q292" s="11" t="s">
        <v>169</v>
      </c>
      <c r="R292" s="12" t="s">
        <v>52</v>
      </c>
      <c r="S292" s="2" t="s">
        <v>53</v>
      </c>
      <c r="T292" s="13" t="s">
        <v>55</v>
      </c>
      <c r="U292" s="15"/>
    </row>
    <row r="293" spans="1:21">
      <c r="A293" t="s">
        <v>6463</v>
      </c>
      <c r="B293" s="226" t="s">
        <v>6670</v>
      </c>
      <c r="D293" s="210"/>
      <c r="E293" s="180" t="s">
        <v>48</v>
      </c>
      <c r="F293" s="181" t="s">
        <v>55</v>
      </c>
      <c r="G293" s="175" t="s">
        <v>6346</v>
      </c>
      <c r="H293" s="182" t="s">
        <v>225</v>
      </c>
      <c r="I293" s="211">
        <v>1985</v>
      </c>
      <c r="J293" s="178" t="s">
        <v>6674</v>
      </c>
      <c r="K293">
        <v>3</v>
      </c>
      <c r="L293" s="200">
        <v>12</v>
      </c>
      <c r="M293" s="2" t="s">
        <v>48</v>
      </c>
      <c r="N293" s="3" t="s">
        <v>2137</v>
      </c>
      <c r="O293" s="4">
        <v>1985</v>
      </c>
      <c r="P293" s="6" t="s">
        <v>168</v>
      </c>
      <c r="Q293" s="11" t="s">
        <v>263</v>
      </c>
      <c r="R293" s="12" t="s">
        <v>52</v>
      </c>
      <c r="S293" s="8" t="s">
        <v>53</v>
      </c>
      <c r="T293" s="13" t="s">
        <v>55</v>
      </c>
      <c r="U293" s="15"/>
    </row>
    <row r="294" spans="1:21">
      <c r="A294" t="s">
        <v>6463</v>
      </c>
      <c r="B294" s="226" t="s">
        <v>6670</v>
      </c>
      <c r="D294" s="210">
        <v>4</v>
      </c>
      <c r="E294" s="180" t="s">
        <v>103</v>
      </c>
      <c r="F294" s="181" t="s">
        <v>55</v>
      </c>
      <c r="G294" s="175" t="s">
        <v>6380</v>
      </c>
      <c r="H294" s="182" t="s">
        <v>206</v>
      </c>
      <c r="I294" s="211">
        <v>1500</v>
      </c>
      <c r="J294" s="178" t="s">
        <v>6675</v>
      </c>
      <c r="K294">
        <v>4</v>
      </c>
      <c r="L294" s="200">
        <v>16</v>
      </c>
      <c r="M294" s="2" t="s">
        <v>103</v>
      </c>
      <c r="N294" s="3" t="s">
        <v>2122</v>
      </c>
      <c r="O294" s="4">
        <v>1500</v>
      </c>
      <c r="P294" s="6"/>
      <c r="Q294" s="11" t="s">
        <v>234</v>
      </c>
      <c r="R294" s="12" t="s">
        <v>52</v>
      </c>
      <c r="S294" s="8" t="s">
        <v>1287</v>
      </c>
      <c r="T294" s="13" t="s">
        <v>55</v>
      </c>
      <c r="U294" s="15"/>
    </row>
    <row r="295" spans="1:21">
      <c r="A295" t="s">
        <v>6463</v>
      </c>
      <c r="B295" s="226" t="s">
        <v>6670</v>
      </c>
      <c r="D295" s="210"/>
      <c r="E295" s="180" t="s">
        <v>103</v>
      </c>
      <c r="F295" s="181" t="s">
        <v>55</v>
      </c>
      <c r="G295" s="175" t="s">
        <v>6380</v>
      </c>
      <c r="H295" s="182" t="s">
        <v>206</v>
      </c>
      <c r="I295" s="211">
        <v>1500</v>
      </c>
      <c r="J295" s="178" t="s">
        <v>6676</v>
      </c>
      <c r="K295">
        <v>4</v>
      </c>
      <c r="L295" s="200">
        <v>17</v>
      </c>
      <c r="M295" s="2" t="s">
        <v>103</v>
      </c>
      <c r="N295" s="3" t="s">
        <v>2161</v>
      </c>
      <c r="O295" s="4">
        <v>1500</v>
      </c>
      <c r="P295" s="6"/>
      <c r="Q295" s="11" t="s">
        <v>234</v>
      </c>
      <c r="R295" s="12" t="s">
        <v>52</v>
      </c>
      <c r="S295" s="2" t="s">
        <v>1287</v>
      </c>
      <c r="T295" s="13" t="s">
        <v>55</v>
      </c>
      <c r="U295" s="15"/>
    </row>
    <row r="296" spans="1:21">
      <c r="A296" t="s">
        <v>6463</v>
      </c>
      <c r="B296" s="226" t="s">
        <v>6670</v>
      </c>
      <c r="C296" s="227">
        <v>2</v>
      </c>
      <c r="D296" s="210">
        <v>5</v>
      </c>
      <c r="E296" s="180" t="s">
        <v>103</v>
      </c>
      <c r="F296" s="181" t="s">
        <v>55</v>
      </c>
      <c r="G296" s="175" t="s">
        <v>121</v>
      </c>
      <c r="H296" s="182" t="s">
        <v>206</v>
      </c>
      <c r="I296" s="211">
        <v>1500</v>
      </c>
      <c r="J296" s="178" t="s">
        <v>6677</v>
      </c>
      <c r="K296">
        <v>5</v>
      </c>
      <c r="L296" s="200">
        <v>20</v>
      </c>
      <c r="M296" s="2" t="s">
        <v>103</v>
      </c>
      <c r="N296" s="3" t="s">
        <v>2168</v>
      </c>
      <c r="O296" s="4">
        <v>1500</v>
      </c>
      <c r="P296" s="6"/>
      <c r="Q296" s="11" t="s">
        <v>477</v>
      </c>
      <c r="R296" s="12" t="s">
        <v>52</v>
      </c>
      <c r="S296" s="8" t="s">
        <v>121</v>
      </c>
      <c r="T296" s="13" t="s">
        <v>55</v>
      </c>
      <c r="U296" s="49"/>
    </row>
    <row r="297" spans="1:21">
      <c r="A297" t="s">
        <v>6463</v>
      </c>
      <c r="B297" s="226" t="s">
        <v>6670</v>
      </c>
      <c r="C297" s="227">
        <v>2</v>
      </c>
      <c r="D297" s="210">
        <v>6</v>
      </c>
      <c r="E297" s="180" t="s">
        <v>103</v>
      </c>
      <c r="F297" s="175" t="s">
        <v>55</v>
      </c>
      <c r="G297" s="175" t="s">
        <v>121</v>
      </c>
      <c r="H297" s="225" t="s">
        <v>206</v>
      </c>
      <c r="I297" s="224">
        <v>1500</v>
      </c>
      <c r="J297" s="178" t="s">
        <v>6677</v>
      </c>
      <c r="K297">
        <v>6</v>
      </c>
      <c r="L297" s="200">
        <v>23</v>
      </c>
      <c r="M297" s="2" t="s">
        <v>103</v>
      </c>
      <c r="N297" s="3" t="s">
        <v>2168</v>
      </c>
      <c r="O297" s="4">
        <v>1500</v>
      </c>
      <c r="P297" s="6"/>
      <c r="Q297" s="11" t="s">
        <v>477</v>
      </c>
      <c r="R297" s="12" t="s">
        <v>52</v>
      </c>
      <c r="S297" s="8" t="s">
        <v>121</v>
      </c>
      <c r="T297" s="13" t="s">
        <v>55</v>
      </c>
      <c r="U297" s="49"/>
    </row>
    <row r="298" spans="1:21">
      <c r="A298" t="s">
        <v>6678</v>
      </c>
      <c r="B298" s="226" t="s">
        <v>6679</v>
      </c>
      <c r="C298" s="227">
        <v>2</v>
      </c>
      <c r="D298" s="192">
        <v>1</v>
      </c>
      <c r="E298" s="193" t="s">
        <v>48</v>
      </c>
      <c r="F298" s="194" t="s">
        <v>55</v>
      </c>
      <c r="G298" s="195" t="s">
        <v>6346</v>
      </c>
      <c r="H298" s="196" t="s">
        <v>206</v>
      </c>
      <c r="I298" s="197">
        <v>1960</v>
      </c>
      <c r="J298" s="198" t="s">
        <v>6671</v>
      </c>
      <c r="K298" s="199">
        <v>1</v>
      </c>
      <c r="L298" s="200">
        <v>4</v>
      </c>
      <c r="M298" s="2" t="s">
        <v>48</v>
      </c>
      <c r="N298" s="3" t="s">
        <v>2132</v>
      </c>
      <c r="O298" s="4">
        <v>1960</v>
      </c>
      <c r="P298" s="6" t="s">
        <v>168</v>
      </c>
      <c r="Q298" s="11" t="s">
        <v>95</v>
      </c>
      <c r="R298" s="12" t="s">
        <v>52</v>
      </c>
      <c r="S298" s="2" t="s">
        <v>83</v>
      </c>
      <c r="T298" s="13" t="s">
        <v>55</v>
      </c>
      <c r="U298" s="15"/>
    </row>
    <row r="299" spans="1:21">
      <c r="A299" t="s">
        <v>6678</v>
      </c>
      <c r="B299" s="226" t="s">
        <v>6679</v>
      </c>
      <c r="C299" s="227">
        <v>2</v>
      </c>
      <c r="D299" s="210">
        <v>2</v>
      </c>
      <c r="E299" s="180" t="s">
        <v>78</v>
      </c>
      <c r="F299" s="181" t="s">
        <v>55</v>
      </c>
      <c r="G299" s="175" t="s">
        <v>6346</v>
      </c>
      <c r="H299" s="182" t="s">
        <v>225</v>
      </c>
      <c r="I299" s="211">
        <v>1920</v>
      </c>
      <c r="J299" s="178" t="s">
        <v>6672</v>
      </c>
      <c r="K299">
        <v>2</v>
      </c>
      <c r="L299" s="200">
        <v>8</v>
      </c>
      <c r="M299" s="2" t="s">
        <v>78</v>
      </c>
      <c r="N299" s="3" t="s">
        <v>2142</v>
      </c>
      <c r="O299" s="4">
        <v>1920</v>
      </c>
      <c r="P299" s="6"/>
      <c r="Q299" s="11" t="s">
        <v>73</v>
      </c>
      <c r="R299" s="12" t="s">
        <v>52</v>
      </c>
      <c r="S299" s="8" t="s">
        <v>74</v>
      </c>
      <c r="T299" s="13" t="s">
        <v>55</v>
      </c>
      <c r="U299" s="15"/>
    </row>
    <row r="300" spans="1:21">
      <c r="A300" t="s">
        <v>6678</v>
      </c>
      <c r="B300" s="226" t="s">
        <v>6679</v>
      </c>
      <c r="C300" s="227">
        <v>2</v>
      </c>
      <c r="D300" s="210">
        <v>3</v>
      </c>
      <c r="E300" s="180" t="s">
        <v>48</v>
      </c>
      <c r="F300" s="181" t="s">
        <v>55</v>
      </c>
      <c r="G300" s="175" t="s">
        <v>6346</v>
      </c>
      <c r="H300" s="182" t="s">
        <v>225</v>
      </c>
      <c r="I300" s="211">
        <v>1980</v>
      </c>
      <c r="J300" s="178" t="s">
        <v>6673</v>
      </c>
      <c r="K300">
        <v>3</v>
      </c>
      <c r="L300" s="200">
        <v>11</v>
      </c>
      <c r="M300" s="2" t="s">
        <v>48</v>
      </c>
      <c r="N300" s="3" t="s">
        <v>2177</v>
      </c>
      <c r="O300" s="4">
        <v>1980</v>
      </c>
      <c r="P300" s="6" t="s">
        <v>168</v>
      </c>
      <c r="Q300" s="11" t="s">
        <v>169</v>
      </c>
      <c r="R300" s="12" t="s">
        <v>52</v>
      </c>
      <c r="S300" s="2" t="s">
        <v>53</v>
      </c>
      <c r="T300" s="13" t="s">
        <v>55</v>
      </c>
      <c r="U300" s="15"/>
    </row>
    <row r="301" spans="1:21">
      <c r="A301" t="s">
        <v>6678</v>
      </c>
      <c r="B301" s="226" t="s">
        <v>6679</v>
      </c>
      <c r="C301" s="227">
        <v>2</v>
      </c>
      <c r="D301" s="210"/>
      <c r="E301" s="180" t="s">
        <v>48</v>
      </c>
      <c r="F301" s="181" t="s">
        <v>55</v>
      </c>
      <c r="G301" s="175" t="s">
        <v>6346</v>
      </c>
      <c r="H301" s="182" t="s">
        <v>225</v>
      </c>
      <c r="I301" s="211">
        <v>1985</v>
      </c>
      <c r="J301" s="178" t="s">
        <v>6674</v>
      </c>
      <c r="K301">
        <v>3</v>
      </c>
      <c r="L301" s="200">
        <v>12</v>
      </c>
      <c r="M301" s="2" t="s">
        <v>48</v>
      </c>
      <c r="N301" s="3" t="s">
        <v>2137</v>
      </c>
      <c r="O301" s="4">
        <v>1985</v>
      </c>
      <c r="P301" s="6" t="s">
        <v>168</v>
      </c>
      <c r="Q301" s="11" t="s">
        <v>263</v>
      </c>
      <c r="R301" s="12" t="s">
        <v>52</v>
      </c>
      <c r="S301" s="8" t="s">
        <v>53</v>
      </c>
      <c r="T301" s="13" t="s">
        <v>55</v>
      </c>
      <c r="U301" s="15"/>
    </row>
    <row r="302" spans="1:21">
      <c r="A302" t="s">
        <v>6678</v>
      </c>
      <c r="B302" s="226" t="s">
        <v>6679</v>
      </c>
      <c r="D302" s="210">
        <v>4</v>
      </c>
      <c r="E302" s="180" t="s">
        <v>126</v>
      </c>
      <c r="F302" s="181" t="s">
        <v>55</v>
      </c>
      <c r="G302" s="175" t="s">
        <v>6346</v>
      </c>
      <c r="H302" s="182" t="s">
        <v>206</v>
      </c>
      <c r="I302" s="211">
        <v>1568</v>
      </c>
      <c r="J302" s="178" t="s">
        <v>6680</v>
      </c>
      <c r="K302">
        <v>4</v>
      </c>
      <c r="L302" s="200">
        <v>16</v>
      </c>
      <c r="M302" s="2" t="s">
        <v>126</v>
      </c>
      <c r="N302" s="3" t="s">
        <v>2117</v>
      </c>
      <c r="O302" s="4">
        <v>1568</v>
      </c>
      <c r="P302" s="6"/>
      <c r="Q302" s="11" t="s">
        <v>95</v>
      </c>
      <c r="R302" s="12" t="s">
        <v>52</v>
      </c>
      <c r="S302" s="2" t="s">
        <v>112</v>
      </c>
      <c r="T302" s="13" t="s">
        <v>55</v>
      </c>
      <c r="U302" s="15"/>
    </row>
    <row r="303" spans="1:21">
      <c r="A303" t="s">
        <v>6678</v>
      </c>
      <c r="B303" s="226" t="s">
        <v>6679</v>
      </c>
      <c r="C303" s="227">
        <v>2</v>
      </c>
      <c r="D303" s="210">
        <v>5</v>
      </c>
      <c r="E303" s="180" t="s">
        <v>103</v>
      </c>
      <c r="F303" s="175" t="s">
        <v>55</v>
      </c>
      <c r="G303" s="175" t="s">
        <v>6380</v>
      </c>
      <c r="H303" s="177" t="s">
        <v>206</v>
      </c>
      <c r="I303" s="222">
        <v>1500</v>
      </c>
      <c r="J303" s="178" t="s">
        <v>6675</v>
      </c>
      <c r="K303">
        <v>5</v>
      </c>
      <c r="L303" s="200">
        <v>19</v>
      </c>
      <c r="M303" s="2" t="s">
        <v>103</v>
      </c>
      <c r="N303" s="3" t="s">
        <v>2122</v>
      </c>
      <c r="O303" s="4">
        <v>1500</v>
      </c>
      <c r="P303" s="6"/>
      <c r="Q303" s="11" t="s">
        <v>234</v>
      </c>
      <c r="R303" s="12" t="s">
        <v>52</v>
      </c>
      <c r="S303" s="8" t="s">
        <v>1287</v>
      </c>
      <c r="T303" s="13" t="s">
        <v>55</v>
      </c>
      <c r="U303" s="15"/>
    </row>
    <row r="304" spans="1:21">
      <c r="A304" t="s">
        <v>6678</v>
      </c>
      <c r="B304" s="226" t="s">
        <v>6679</v>
      </c>
      <c r="C304" s="227">
        <v>2</v>
      </c>
      <c r="D304" s="210"/>
      <c r="E304" s="180" t="s">
        <v>103</v>
      </c>
      <c r="F304" s="181" t="s">
        <v>55</v>
      </c>
      <c r="G304" s="175" t="s">
        <v>6380</v>
      </c>
      <c r="H304" s="182" t="s">
        <v>206</v>
      </c>
      <c r="I304" s="211">
        <v>1500</v>
      </c>
      <c r="J304" s="178" t="s">
        <v>6676</v>
      </c>
      <c r="K304">
        <v>5</v>
      </c>
      <c r="L304" s="200">
        <v>20</v>
      </c>
      <c r="M304" s="2" t="s">
        <v>103</v>
      </c>
      <c r="N304" s="3" t="s">
        <v>2161</v>
      </c>
      <c r="O304" s="4">
        <v>1500</v>
      </c>
      <c r="P304" s="6"/>
      <c r="Q304" s="11" t="s">
        <v>234</v>
      </c>
      <c r="R304" s="12" t="s">
        <v>52</v>
      </c>
      <c r="S304" s="2" t="s">
        <v>1287</v>
      </c>
      <c r="T304" s="13" t="s">
        <v>55</v>
      </c>
      <c r="U304" s="15"/>
    </row>
    <row r="305" spans="1:21">
      <c r="A305" t="s">
        <v>6678</v>
      </c>
      <c r="B305" s="226" t="s">
        <v>6679</v>
      </c>
      <c r="D305" s="210"/>
      <c r="E305" s="180" t="s">
        <v>103</v>
      </c>
      <c r="F305" s="181" t="s">
        <v>55</v>
      </c>
      <c r="G305" s="175" t="s">
        <v>6380</v>
      </c>
      <c r="H305" s="223" t="s">
        <v>206</v>
      </c>
      <c r="I305" s="224">
        <v>1500</v>
      </c>
      <c r="J305" s="178" t="s">
        <v>6681</v>
      </c>
      <c r="K305">
        <v>5</v>
      </c>
      <c r="L305" s="200">
        <v>21</v>
      </c>
      <c r="M305" s="2" t="s">
        <v>103</v>
      </c>
      <c r="N305" s="3" t="s">
        <v>2130</v>
      </c>
      <c r="O305" s="4">
        <v>1500</v>
      </c>
      <c r="P305" s="6"/>
      <c r="Q305" s="11" t="s">
        <v>234</v>
      </c>
      <c r="R305" s="12" t="s">
        <v>52</v>
      </c>
      <c r="S305" s="8" t="s">
        <v>1287</v>
      </c>
      <c r="T305" s="13" t="s">
        <v>55</v>
      </c>
      <c r="U305" s="15"/>
    </row>
    <row r="306" spans="1:21">
      <c r="A306" t="s">
        <v>6678</v>
      </c>
      <c r="B306" s="226" t="s">
        <v>6679</v>
      </c>
      <c r="D306" s="210"/>
      <c r="E306" s="180" t="s">
        <v>103</v>
      </c>
      <c r="F306" s="181" t="s">
        <v>55</v>
      </c>
      <c r="G306" s="175" t="s">
        <v>6380</v>
      </c>
      <c r="H306" s="223" t="s">
        <v>206</v>
      </c>
      <c r="I306" s="224">
        <v>1500</v>
      </c>
      <c r="J306" s="178" t="s">
        <v>6682</v>
      </c>
      <c r="K306">
        <v>5</v>
      </c>
      <c r="L306" s="200">
        <v>22</v>
      </c>
      <c r="M306" s="2" t="s">
        <v>103</v>
      </c>
      <c r="N306" s="3" t="s">
        <v>2164</v>
      </c>
      <c r="O306" s="4">
        <v>1500</v>
      </c>
      <c r="P306" s="6"/>
      <c r="Q306" s="11" t="s">
        <v>2071</v>
      </c>
      <c r="R306" s="12" t="s">
        <v>52</v>
      </c>
      <c r="S306" s="2" t="s">
        <v>1287</v>
      </c>
      <c r="T306" s="13" t="s">
        <v>55</v>
      </c>
      <c r="U306" s="15"/>
    </row>
    <row r="307" spans="1:21">
      <c r="A307" t="s">
        <v>6678</v>
      </c>
      <c r="B307" s="226" t="s">
        <v>6679</v>
      </c>
      <c r="C307" s="227">
        <v>3</v>
      </c>
      <c r="D307" s="210">
        <v>6</v>
      </c>
      <c r="E307" s="180" t="s">
        <v>103</v>
      </c>
      <c r="F307" s="181" t="s">
        <v>55</v>
      </c>
      <c r="G307" s="175" t="s">
        <v>121</v>
      </c>
      <c r="H307" s="223" t="s">
        <v>6683</v>
      </c>
      <c r="I307" s="224">
        <v>1500</v>
      </c>
      <c r="J307" s="178" t="s">
        <v>6677</v>
      </c>
      <c r="K307">
        <v>6</v>
      </c>
      <c r="L307" s="200">
        <v>25</v>
      </c>
      <c r="M307" s="2" t="s">
        <v>103</v>
      </c>
      <c r="N307" s="3" t="s">
        <v>2168</v>
      </c>
      <c r="O307" s="4">
        <v>1500</v>
      </c>
      <c r="P307" s="6" t="s">
        <v>254</v>
      </c>
      <c r="Q307" s="11" t="s">
        <v>477</v>
      </c>
      <c r="R307" s="12" t="s">
        <v>52</v>
      </c>
      <c r="S307" s="8" t="s">
        <v>121</v>
      </c>
      <c r="T307" s="13" t="s">
        <v>55</v>
      </c>
      <c r="U307" s="49"/>
    </row>
    <row r="308" spans="1:21">
      <c r="A308" t="s">
        <v>6678</v>
      </c>
      <c r="B308" s="226" t="s">
        <v>6679</v>
      </c>
      <c r="D308" s="210"/>
      <c r="E308" s="180" t="s">
        <v>103</v>
      </c>
      <c r="F308" s="181" t="s">
        <v>55</v>
      </c>
      <c r="G308" s="175" t="s">
        <v>121</v>
      </c>
      <c r="H308" s="223" t="s">
        <v>6683</v>
      </c>
      <c r="I308" s="224">
        <v>1500</v>
      </c>
      <c r="J308" s="178" t="s">
        <v>6684</v>
      </c>
      <c r="K308">
        <v>6</v>
      </c>
      <c r="L308" s="200">
        <v>26</v>
      </c>
      <c r="M308" s="2" t="s">
        <v>103</v>
      </c>
      <c r="N308" s="3" t="s">
        <v>2173</v>
      </c>
      <c r="O308" s="4">
        <v>1500</v>
      </c>
      <c r="P308" s="6" t="s">
        <v>254</v>
      </c>
      <c r="Q308" s="11" t="s">
        <v>477</v>
      </c>
      <c r="R308" s="12" t="s">
        <v>52</v>
      </c>
      <c r="S308" s="8" t="s">
        <v>121</v>
      </c>
      <c r="T308" s="13" t="s">
        <v>55</v>
      </c>
      <c r="U308" s="15"/>
    </row>
    <row r="309" spans="1:21">
      <c r="A309" t="s">
        <v>6685</v>
      </c>
      <c r="B309" s="226" t="s">
        <v>6686</v>
      </c>
      <c r="D309" s="192">
        <v>1</v>
      </c>
      <c r="E309" s="193" t="s">
        <v>145</v>
      </c>
      <c r="F309" s="194" t="s">
        <v>55</v>
      </c>
      <c r="G309" s="195" t="s">
        <v>6346</v>
      </c>
      <c r="H309" s="196" t="s">
        <v>206</v>
      </c>
      <c r="I309" s="197">
        <v>1566</v>
      </c>
      <c r="J309" s="198" t="s">
        <v>6446</v>
      </c>
      <c r="K309" s="199">
        <v>1</v>
      </c>
      <c r="L309" s="200">
        <v>4</v>
      </c>
      <c r="M309" s="2" t="s">
        <v>145</v>
      </c>
      <c r="N309" s="3" t="s">
        <v>2157</v>
      </c>
      <c r="O309" s="4">
        <v>1566</v>
      </c>
      <c r="P309" s="6"/>
      <c r="Q309" s="11" t="s">
        <v>2040</v>
      </c>
      <c r="R309" s="12" t="s">
        <v>52</v>
      </c>
      <c r="S309" s="8" t="s">
        <v>2041</v>
      </c>
      <c r="T309" s="13" t="s">
        <v>55</v>
      </c>
      <c r="U309" s="15"/>
    </row>
    <row r="310" spans="1:21">
      <c r="A310" t="s">
        <v>6685</v>
      </c>
      <c r="B310" s="226" t="s">
        <v>6686</v>
      </c>
      <c r="D310" s="210">
        <v>2</v>
      </c>
      <c r="E310" s="180" t="s">
        <v>145</v>
      </c>
      <c r="F310" s="181" t="s">
        <v>55</v>
      </c>
      <c r="G310" s="175" t="s">
        <v>6346</v>
      </c>
      <c r="H310" s="182" t="s">
        <v>225</v>
      </c>
      <c r="I310" s="211">
        <v>1949</v>
      </c>
      <c r="J310" s="178" t="s">
        <v>6687</v>
      </c>
      <c r="K310">
        <v>2</v>
      </c>
      <c r="L310" s="200">
        <v>7</v>
      </c>
      <c r="M310" s="2" t="s">
        <v>145</v>
      </c>
      <c r="N310" s="3" t="s">
        <v>2153</v>
      </c>
      <c r="O310" s="4">
        <v>1949</v>
      </c>
      <c r="P310" s="6"/>
      <c r="Q310" s="11" t="s">
        <v>177</v>
      </c>
      <c r="R310" s="12" t="s">
        <v>52</v>
      </c>
      <c r="S310" s="8" t="s">
        <v>74</v>
      </c>
      <c r="T310" s="13" t="s">
        <v>55</v>
      </c>
      <c r="U310" s="15"/>
    </row>
    <row r="311" spans="1:21">
      <c r="A311" t="s">
        <v>6688</v>
      </c>
      <c r="B311" s="226" t="s">
        <v>6689</v>
      </c>
      <c r="D311" s="192">
        <v>1</v>
      </c>
      <c r="E311" s="193" t="s">
        <v>145</v>
      </c>
      <c r="F311" s="194" t="s">
        <v>55</v>
      </c>
      <c r="G311" s="195" t="s">
        <v>6346</v>
      </c>
      <c r="H311" s="196" t="s">
        <v>225</v>
      </c>
      <c r="I311" s="197">
        <v>1980</v>
      </c>
      <c r="J311" s="198" t="s">
        <v>6690</v>
      </c>
      <c r="K311" s="199">
        <v>1</v>
      </c>
      <c r="L311" s="200">
        <v>4</v>
      </c>
      <c r="M311" s="2" t="s">
        <v>145</v>
      </c>
      <c r="N311" s="3" t="s">
        <v>2186</v>
      </c>
      <c r="O311" s="4">
        <v>1980</v>
      </c>
      <c r="P311" s="6"/>
      <c r="Q311" s="11" t="s">
        <v>312</v>
      </c>
      <c r="R311" s="12" t="s">
        <v>52</v>
      </c>
      <c r="S311" s="2" t="s">
        <v>186</v>
      </c>
      <c r="T311" s="13" t="s">
        <v>55</v>
      </c>
      <c r="U311" s="15"/>
    </row>
    <row r="312" spans="1:21">
      <c r="A312" t="s">
        <v>6688</v>
      </c>
      <c r="B312" s="226" t="s">
        <v>6689</v>
      </c>
      <c r="D312" s="210">
        <v>2</v>
      </c>
      <c r="E312" s="180" t="s">
        <v>145</v>
      </c>
      <c r="F312" s="181" t="s">
        <v>64</v>
      </c>
      <c r="G312" s="175" t="s">
        <v>6346</v>
      </c>
      <c r="H312" s="182" t="s">
        <v>225</v>
      </c>
      <c r="I312" s="211">
        <v>1950</v>
      </c>
      <c r="J312" s="178" t="s">
        <v>6691</v>
      </c>
      <c r="K312">
        <v>2</v>
      </c>
      <c r="L312" s="200">
        <v>7</v>
      </c>
      <c r="M312" s="2" t="s">
        <v>145</v>
      </c>
      <c r="N312" s="3" t="s">
        <v>2191</v>
      </c>
      <c r="O312" s="4">
        <v>1950</v>
      </c>
      <c r="P312" s="6"/>
      <c r="Q312" s="11" t="s">
        <v>2193</v>
      </c>
      <c r="R312" s="12" t="s">
        <v>52</v>
      </c>
      <c r="S312" s="8" t="s">
        <v>2194</v>
      </c>
      <c r="T312" s="13" t="s">
        <v>64</v>
      </c>
      <c r="U312" s="15"/>
    </row>
    <row r="313" spans="1:21">
      <c r="A313" t="s">
        <v>6688</v>
      </c>
      <c r="B313" s="226" t="s">
        <v>6689</v>
      </c>
      <c r="D313" s="210">
        <v>3</v>
      </c>
      <c r="E313" s="180" t="s">
        <v>68</v>
      </c>
      <c r="F313" s="181" t="s">
        <v>55</v>
      </c>
      <c r="G313" s="175" t="s">
        <v>6346</v>
      </c>
      <c r="H313" s="182" t="s">
        <v>206</v>
      </c>
      <c r="I313" s="211">
        <v>1960</v>
      </c>
      <c r="J313" s="178" t="s">
        <v>6692</v>
      </c>
      <c r="K313">
        <v>3</v>
      </c>
      <c r="L313" s="200">
        <v>10</v>
      </c>
      <c r="M313" s="2" t="s">
        <v>68</v>
      </c>
      <c r="N313" s="3" t="s">
        <v>2181</v>
      </c>
      <c r="O313" s="4">
        <v>1960</v>
      </c>
      <c r="P313" s="6"/>
      <c r="Q313" s="11" t="s">
        <v>95</v>
      </c>
      <c r="R313" s="12" t="s">
        <v>52</v>
      </c>
      <c r="S313" s="8" t="s">
        <v>83</v>
      </c>
      <c r="T313" s="13" t="s">
        <v>55</v>
      </c>
      <c r="U313" s="15"/>
    </row>
    <row r="314" spans="1:21">
      <c r="A314" t="s">
        <v>6688</v>
      </c>
      <c r="B314" s="226" t="s">
        <v>6689</v>
      </c>
      <c r="D314" s="210">
        <v>4</v>
      </c>
      <c r="E314" s="180" t="s">
        <v>68</v>
      </c>
      <c r="F314" s="181" t="s">
        <v>55</v>
      </c>
      <c r="G314" s="175" t="s">
        <v>6346</v>
      </c>
      <c r="H314" s="182" t="s">
        <v>225</v>
      </c>
      <c r="I314" s="211">
        <v>1958</v>
      </c>
      <c r="J314" s="178" t="s">
        <v>6693</v>
      </c>
      <c r="K314">
        <v>4</v>
      </c>
      <c r="L314" s="200">
        <v>13</v>
      </c>
      <c r="M314" s="2" t="s">
        <v>68</v>
      </c>
      <c r="N314" s="3" t="s">
        <v>2223</v>
      </c>
      <c r="O314" s="4">
        <v>1958</v>
      </c>
      <c r="P314" s="6"/>
      <c r="Q314" s="11" t="s">
        <v>288</v>
      </c>
      <c r="R314" s="12" t="s">
        <v>52</v>
      </c>
      <c r="S314" s="8" t="s">
        <v>74</v>
      </c>
      <c r="T314" s="13" t="s">
        <v>55</v>
      </c>
      <c r="U314" s="15"/>
    </row>
    <row r="315" spans="1:21">
      <c r="A315" t="s">
        <v>6688</v>
      </c>
      <c r="B315" s="226" t="s">
        <v>6689</v>
      </c>
      <c r="D315" s="210">
        <v>5</v>
      </c>
      <c r="E315" s="180" t="s">
        <v>301</v>
      </c>
      <c r="F315" s="181" t="s">
        <v>55</v>
      </c>
      <c r="G315" s="175" t="s">
        <v>6346</v>
      </c>
      <c r="H315" s="182" t="s">
        <v>225</v>
      </c>
      <c r="I315" s="211">
        <v>1958</v>
      </c>
      <c r="J315" s="178" t="s">
        <v>6694</v>
      </c>
      <c r="K315">
        <v>5</v>
      </c>
      <c r="L315" s="200">
        <v>16</v>
      </c>
      <c r="M315" s="2" t="s">
        <v>301</v>
      </c>
      <c r="N315" s="3" t="s">
        <v>2209</v>
      </c>
      <c r="O315" s="4">
        <v>1958</v>
      </c>
      <c r="P315" s="6"/>
      <c r="Q315" s="11" t="s">
        <v>288</v>
      </c>
      <c r="R315" s="12" t="s">
        <v>52</v>
      </c>
      <c r="S315" s="2" t="s">
        <v>74</v>
      </c>
      <c r="T315" s="13" t="s">
        <v>55</v>
      </c>
      <c r="U315" s="15"/>
    </row>
    <row r="316" spans="1:21">
      <c r="A316" t="s">
        <v>6688</v>
      </c>
      <c r="B316" s="226" t="s">
        <v>6689</v>
      </c>
      <c r="D316" s="210"/>
      <c r="E316" s="180" t="s">
        <v>301</v>
      </c>
      <c r="F316" s="181" t="s">
        <v>55</v>
      </c>
      <c r="G316" s="175" t="s">
        <v>6346</v>
      </c>
      <c r="H316" s="182" t="s">
        <v>225</v>
      </c>
      <c r="I316" s="211">
        <v>1958</v>
      </c>
      <c r="J316" s="178" t="s">
        <v>6695</v>
      </c>
      <c r="K316">
        <v>5</v>
      </c>
      <c r="L316" s="200">
        <v>17</v>
      </c>
      <c r="M316" s="2" t="s">
        <v>301</v>
      </c>
      <c r="N316" s="3" t="s">
        <v>2214</v>
      </c>
      <c r="O316" s="4">
        <v>1958</v>
      </c>
      <c r="P316" s="6"/>
      <c r="Q316" s="11" t="s">
        <v>288</v>
      </c>
      <c r="R316" s="12" t="s">
        <v>52</v>
      </c>
      <c r="S316" s="2" t="s">
        <v>74</v>
      </c>
      <c r="T316" s="13" t="s">
        <v>55</v>
      </c>
      <c r="U316" s="15"/>
    </row>
    <row r="317" spans="1:21">
      <c r="A317" t="s">
        <v>6696</v>
      </c>
      <c r="B317" s="226" t="s">
        <v>6697</v>
      </c>
      <c r="D317" s="192">
        <v>1</v>
      </c>
      <c r="E317" s="193" t="s">
        <v>6698</v>
      </c>
      <c r="F317" s="194" t="s">
        <v>2203</v>
      </c>
      <c r="G317" s="195" t="s">
        <v>6346</v>
      </c>
      <c r="H317" s="196" t="s">
        <v>206</v>
      </c>
      <c r="I317" s="197">
        <v>1578</v>
      </c>
      <c r="J317" s="198" t="s">
        <v>6699</v>
      </c>
      <c r="K317" s="199">
        <v>1</v>
      </c>
      <c r="L317" s="200">
        <v>4</v>
      </c>
      <c r="M317" s="2" t="s">
        <v>31570</v>
      </c>
      <c r="N317" s="3" t="s">
        <v>2199</v>
      </c>
      <c r="O317" s="4">
        <v>1578</v>
      </c>
      <c r="P317" s="6"/>
      <c r="Q317" s="11" t="s">
        <v>2201</v>
      </c>
      <c r="R317" s="12" t="s">
        <v>52</v>
      </c>
      <c r="S317" s="2" t="s">
        <v>2202</v>
      </c>
      <c r="T317" s="13" t="s">
        <v>2203</v>
      </c>
      <c r="U317" s="15"/>
    </row>
    <row r="318" spans="1:21">
      <c r="A318" t="s">
        <v>6696</v>
      </c>
      <c r="B318" s="226" t="s">
        <v>6697</v>
      </c>
      <c r="D318" s="210">
        <v>2</v>
      </c>
      <c r="E318" s="180" t="s">
        <v>6700</v>
      </c>
      <c r="F318" s="181" t="s">
        <v>2203</v>
      </c>
      <c r="G318" s="175" t="s">
        <v>6346</v>
      </c>
      <c r="H318" s="182" t="s">
        <v>225</v>
      </c>
      <c r="I318" s="211">
        <v>1300</v>
      </c>
      <c r="J318" s="178" t="s">
        <v>6701</v>
      </c>
      <c r="K318">
        <v>2</v>
      </c>
      <c r="L318" s="200">
        <v>7</v>
      </c>
      <c r="M318" s="2" t="s">
        <v>6702</v>
      </c>
      <c r="N318" s="3" t="s">
        <v>2385</v>
      </c>
      <c r="O318" s="4">
        <v>1300</v>
      </c>
      <c r="P318" s="6"/>
      <c r="Q318" s="11" t="s">
        <v>2387</v>
      </c>
      <c r="R318" s="12" t="s">
        <v>52</v>
      </c>
      <c r="S318" s="8" t="s">
        <v>2388</v>
      </c>
      <c r="T318" s="13" t="s">
        <v>2203</v>
      </c>
      <c r="U318" s="15"/>
    </row>
    <row r="319" spans="1:21">
      <c r="A319" t="s">
        <v>6703</v>
      </c>
      <c r="B319" s="226" t="s">
        <v>6704</v>
      </c>
      <c r="D319" s="192">
        <v>1</v>
      </c>
      <c r="E319" s="193" t="s">
        <v>103</v>
      </c>
      <c r="F319" s="194" t="s">
        <v>55</v>
      </c>
      <c r="G319" s="195" t="s">
        <v>6346</v>
      </c>
      <c r="H319" s="196" t="s">
        <v>206</v>
      </c>
      <c r="I319" s="197">
        <v>1960</v>
      </c>
      <c r="J319" s="198" t="s">
        <v>6705</v>
      </c>
      <c r="K319" s="199">
        <v>1</v>
      </c>
      <c r="L319" s="200">
        <v>4</v>
      </c>
      <c r="M319" s="2" t="s">
        <v>103</v>
      </c>
      <c r="N319" s="3" t="s">
        <v>2227</v>
      </c>
      <c r="O319" s="4">
        <v>1960</v>
      </c>
      <c r="P319" s="6"/>
      <c r="Q319" s="11" t="s">
        <v>95</v>
      </c>
      <c r="R319" s="12" t="s">
        <v>52</v>
      </c>
      <c r="S319" s="8" t="s">
        <v>83</v>
      </c>
      <c r="T319" s="13" t="s">
        <v>55</v>
      </c>
      <c r="U319" s="15"/>
    </row>
    <row r="320" spans="1:21">
      <c r="A320" t="s">
        <v>6703</v>
      </c>
      <c r="B320" s="226" t="s">
        <v>6704</v>
      </c>
      <c r="D320" s="210">
        <v>2</v>
      </c>
      <c r="E320" s="180" t="s">
        <v>48</v>
      </c>
      <c r="F320" s="181" t="s">
        <v>55</v>
      </c>
      <c r="G320" s="175" t="s">
        <v>6346</v>
      </c>
      <c r="H320" s="182" t="s">
        <v>206</v>
      </c>
      <c r="I320" s="211">
        <v>1568</v>
      </c>
      <c r="J320" s="178" t="s">
        <v>6706</v>
      </c>
      <c r="K320">
        <v>2</v>
      </c>
      <c r="L320" s="200">
        <v>7</v>
      </c>
      <c r="M320" s="2" t="s">
        <v>48</v>
      </c>
      <c r="N320" s="3" t="s">
        <v>2236</v>
      </c>
      <c r="O320" s="4">
        <v>1568</v>
      </c>
      <c r="P320" s="6" t="s">
        <v>168</v>
      </c>
      <c r="Q320" s="11" t="s">
        <v>95</v>
      </c>
      <c r="R320" s="12" t="s">
        <v>52</v>
      </c>
      <c r="S320" s="2" t="s">
        <v>112</v>
      </c>
      <c r="T320" s="13" t="s">
        <v>55</v>
      </c>
      <c r="U320" s="15"/>
    </row>
    <row r="321" spans="1:21">
      <c r="A321" t="s">
        <v>6703</v>
      </c>
      <c r="B321" s="226" t="s">
        <v>6704</v>
      </c>
      <c r="D321" s="210"/>
      <c r="E321" s="180" t="s">
        <v>48</v>
      </c>
      <c r="F321" s="181" t="s">
        <v>55</v>
      </c>
      <c r="G321" s="175" t="s">
        <v>6346</v>
      </c>
      <c r="H321" s="182" t="s">
        <v>206</v>
      </c>
      <c r="I321" s="211">
        <v>1960</v>
      </c>
      <c r="J321" s="178" t="s">
        <v>6707</v>
      </c>
      <c r="K321">
        <v>2</v>
      </c>
      <c r="L321" s="200">
        <v>8</v>
      </c>
      <c r="M321" s="2" t="s">
        <v>48</v>
      </c>
      <c r="N321" s="3" t="s">
        <v>2240</v>
      </c>
      <c r="O321" s="4">
        <v>1960</v>
      </c>
      <c r="P321" s="6" t="s">
        <v>168</v>
      </c>
      <c r="Q321" s="11" t="s">
        <v>95</v>
      </c>
      <c r="R321" s="12" t="s">
        <v>52</v>
      </c>
      <c r="S321" s="2" t="s">
        <v>83</v>
      </c>
      <c r="T321" s="13" t="s">
        <v>55</v>
      </c>
      <c r="U321" s="15"/>
    </row>
    <row r="322" spans="1:21">
      <c r="A322" t="s">
        <v>6703</v>
      </c>
      <c r="B322" s="226" t="s">
        <v>6704</v>
      </c>
      <c r="D322" s="210">
        <v>3</v>
      </c>
      <c r="E322" s="180" t="s">
        <v>48</v>
      </c>
      <c r="F322" s="181" t="s">
        <v>55</v>
      </c>
      <c r="G322" s="175" t="s">
        <v>6346</v>
      </c>
      <c r="H322" s="182" t="s">
        <v>225</v>
      </c>
      <c r="I322" s="211">
        <v>1894</v>
      </c>
      <c r="J322" s="178" t="s">
        <v>6708</v>
      </c>
      <c r="K322">
        <v>3</v>
      </c>
      <c r="L322" s="200">
        <v>12</v>
      </c>
      <c r="M322" s="2" t="s">
        <v>48</v>
      </c>
      <c r="N322" s="3" t="s">
        <v>2231</v>
      </c>
      <c r="O322" s="4">
        <v>1894</v>
      </c>
      <c r="P322" s="6" t="s">
        <v>168</v>
      </c>
      <c r="Q322" s="11" t="s">
        <v>185</v>
      </c>
      <c r="R322" s="12" t="s">
        <v>52</v>
      </c>
      <c r="S322" s="8" t="s">
        <v>186</v>
      </c>
      <c r="T322" s="13" t="s">
        <v>55</v>
      </c>
      <c r="U322" s="15"/>
    </row>
    <row r="323" spans="1:21">
      <c r="A323" t="s">
        <v>6709</v>
      </c>
      <c r="B323" s="226" t="s">
        <v>6710</v>
      </c>
      <c r="D323" s="192">
        <v>1</v>
      </c>
      <c r="E323" s="193" t="s">
        <v>68</v>
      </c>
      <c r="F323" s="194" t="s">
        <v>55</v>
      </c>
      <c r="G323" s="195" t="s">
        <v>6346</v>
      </c>
      <c r="H323" s="196" t="s">
        <v>206</v>
      </c>
      <c r="I323" s="197">
        <v>1960</v>
      </c>
      <c r="J323" s="198" t="s">
        <v>6711</v>
      </c>
      <c r="K323" s="199">
        <v>1</v>
      </c>
      <c r="L323" s="200">
        <v>4</v>
      </c>
      <c r="M323" s="2" t="s">
        <v>68</v>
      </c>
      <c r="N323" s="3" t="s">
        <v>2218</v>
      </c>
      <c r="O323" s="4">
        <v>1960</v>
      </c>
      <c r="P323" s="6"/>
      <c r="Q323" s="11" t="s">
        <v>95</v>
      </c>
      <c r="R323" s="12" t="s">
        <v>52</v>
      </c>
      <c r="S323" s="8" t="s">
        <v>83</v>
      </c>
      <c r="T323" s="13" t="s">
        <v>55</v>
      </c>
      <c r="U323" s="15"/>
    </row>
    <row r="324" spans="1:21">
      <c r="A324" t="s">
        <v>6712</v>
      </c>
      <c r="B324" s="226" t="s">
        <v>6713</v>
      </c>
      <c r="D324" s="192">
        <v>1</v>
      </c>
      <c r="E324" s="193" t="s">
        <v>68</v>
      </c>
      <c r="F324" s="194" t="s">
        <v>64</v>
      </c>
      <c r="G324" s="195" t="s">
        <v>6714</v>
      </c>
      <c r="H324" s="196" t="s">
        <v>225</v>
      </c>
      <c r="I324" s="197">
        <v>1925</v>
      </c>
      <c r="J324" s="198" t="s">
        <v>6715</v>
      </c>
      <c r="K324" s="199">
        <v>1</v>
      </c>
      <c r="L324" s="200">
        <v>4</v>
      </c>
      <c r="M324" s="2" t="s">
        <v>68</v>
      </c>
      <c r="N324" s="3" t="s">
        <v>2244</v>
      </c>
      <c r="O324" s="4">
        <v>1925</v>
      </c>
      <c r="P324" s="6"/>
      <c r="Q324" s="11" t="s">
        <v>604</v>
      </c>
      <c r="R324" s="12" t="s">
        <v>52</v>
      </c>
      <c r="S324" s="8" t="s">
        <v>2247</v>
      </c>
      <c r="T324" s="13" t="s">
        <v>64</v>
      </c>
      <c r="U324" s="49"/>
    </row>
    <row r="325" spans="1:21">
      <c r="A325" t="s">
        <v>6712</v>
      </c>
      <c r="B325" s="226" t="s">
        <v>6713</v>
      </c>
      <c r="D325" s="210"/>
      <c r="E325" s="180" t="s">
        <v>68</v>
      </c>
      <c r="F325" s="181" t="s">
        <v>64</v>
      </c>
      <c r="G325" s="175" t="s">
        <v>6714</v>
      </c>
      <c r="H325" s="182" t="s">
        <v>225</v>
      </c>
      <c r="I325" s="211">
        <v>1925</v>
      </c>
      <c r="J325" s="178" t="s">
        <v>6716</v>
      </c>
      <c r="K325">
        <v>1</v>
      </c>
      <c r="L325" s="200">
        <v>5</v>
      </c>
      <c r="M325" s="2" t="s">
        <v>68</v>
      </c>
      <c r="N325" s="3" t="s">
        <v>2250</v>
      </c>
      <c r="O325" s="4">
        <v>1925</v>
      </c>
      <c r="P325" s="6"/>
      <c r="Q325" s="11" t="s">
        <v>604</v>
      </c>
      <c r="R325" s="12" t="s">
        <v>52</v>
      </c>
      <c r="S325" s="8" t="s">
        <v>2247</v>
      </c>
      <c r="T325" s="13" t="s">
        <v>64</v>
      </c>
      <c r="U325" s="15"/>
    </row>
    <row r="326" spans="1:21">
      <c r="A326" t="s">
        <v>6712</v>
      </c>
      <c r="B326" s="226" t="s">
        <v>6713</v>
      </c>
      <c r="D326" s="210">
        <v>2</v>
      </c>
      <c r="E326" s="180" t="s">
        <v>78</v>
      </c>
      <c r="F326" s="181" t="s">
        <v>55</v>
      </c>
      <c r="G326" s="175" t="s">
        <v>6346</v>
      </c>
      <c r="H326" s="182" t="s">
        <v>225</v>
      </c>
      <c r="I326" s="211">
        <v>1958</v>
      </c>
      <c r="J326" s="178" t="s">
        <v>6646</v>
      </c>
      <c r="K326">
        <v>2</v>
      </c>
      <c r="L326" s="200">
        <v>8</v>
      </c>
      <c r="M326" s="2" t="s">
        <v>78</v>
      </c>
      <c r="N326" s="3" t="s">
        <v>2305</v>
      </c>
      <c r="O326" s="4">
        <v>1958</v>
      </c>
      <c r="P326" s="6"/>
      <c r="Q326" s="11" t="s">
        <v>73</v>
      </c>
      <c r="R326" s="12" t="s">
        <v>52</v>
      </c>
      <c r="S326" s="8" t="s">
        <v>74</v>
      </c>
      <c r="T326" s="13" t="s">
        <v>55</v>
      </c>
      <c r="U326" s="15"/>
    </row>
    <row r="327" spans="1:21">
      <c r="A327" t="s">
        <v>6712</v>
      </c>
      <c r="B327" s="226" t="s">
        <v>6713</v>
      </c>
      <c r="D327" s="210">
        <v>3</v>
      </c>
      <c r="E327" s="180" t="s">
        <v>2208</v>
      </c>
      <c r="F327" s="181" t="s">
        <v>55</v>
      </c>
      <c r="G327" s="175" t="s">
        <v>6346</v>
      </c>
      <c r="H327" s="182" t="s">
        <v>225</v>
      </c>
      <c r="I327" s="211">
        <v>1958</v>
      </c>
      <c r="J327" s="178" t="s">
        <v>6717</v>
      </c>
      <c r="K327">
        <v>3</v>
      </c>
      <c r="L327" s="200">
        <v>11</v>
      </c>
      <c r="M327" s="2" t="s">
        <v>2208</v>
      </c>
      <c r="N327" s="3" t="s">
        <v>2313</v>
      </c>
      <c r="O327" s="4">
        <v>1958</v>
      </c>
      <c r="P327" s="6"/>
      <c r="Q327" s="11" t="s">
        <v>288</v>
      </c>
      <c r="R327" s="12" t="s">
        <v>52</v>
      </c>
      <c r="S327" s="2" t="s">
        <v>74</v>
      </c>
      <c r="T327" s="13" t="s">
        <v>55</v>
      </c>
      <c r="U327" s="15"/>
    </row>
    <row r="328" spans="1:21">
      <c r="A328" t="s">
        <v>6718</v>
      </c>
      <c r="B328" s="226" t="s">
        <v>6719</v>
      </c>
      <c r="D328" s="192">
        <v>1</v>
      </c>
      <c r="E328" s="193" t="s">
        <v>301</v>
      </c>
      <c r="F328" s="194" t="s">
        <v>55</v>
      </c>
      <c r="G328" s="195" t="s">
        <v>121</v>
      </c>
      <c r="H328" s="196" t="s">
        <v>206</v>
      </c>
      <c r="I328" s="197">
        <v>2300</v>
      </c>
      <c r="J328" s="198" t="s">
        <v>6720</v>
      </c>
      <c r="K328" s="199">
        <v>1</v>
      </c>
      <c r="L328" s="200">
        <v>4</v>
      </c>
      <c r="M328" s="2" t="s">
        <v>301</v>
      </c>
      <c r="N328" s="3" t="s">
        <v>2259</v>
      </c>
      <c r="O328" s="4">
        <v>2300</v>
      </c>
      <c r="P328" s="6"/>
      <c r="Q328" s="11" t="s">
        <v>120</v>
      </c>
      <c r="R328" s="12" t="s">
        <v>52</v>
      </c>
      <c r="S328" s="2" t="s">
        <v>121</v>
      </c>
      <c r="T328" s="13" t="s">
        <v>55</v>
      </c>
      <c r="U328" s="15"/>
    </row>
    <row r="329" spans="1:21">
      <c r="A329" t="s">
        <v>6721</v>
      </c>
      <c r="B329" s="226" t="s">
        <v>6722</v>
      </c>
      <c r="D329" s="192">
        <v>1</v>
      </c>
      <c r="E329" s="193" t="s">
        <v>301</v>
      </c>
      <c r="F329" s="194" t="s">
        <v>64</v>
      </c>
      <c r="G329" s="195" t="s">
        <v>6380</v>
      </c>
      <c r="H329" s="196" t="s">
        <v>225</v>
      </c>
      <c r="I329" s="197">
        <v>1925</v>
      </c>
      <c r="J329" s="198" t="s">
        <v>6723</v>
      </c>
      <c r="K329" s="199">
        <v>1</v>
      </c>
      <c r="L329" s="200">
        <v>4</v>
      </c>
      <c r="M329" s="2" t="s">
        <v>301</v>
      </c>
      <c r="N329" s="3" t="s">
        <v>6724</v>
      </c>
      <c r="O329" s="4">
        <v>1925</v>
      </c>
      <c r="P329" s="6"/>
      <c r="Q329" s="11" t="s">
        <v>604</v>
      </c>
      <c r="R329" s="12" t="s">
        <v>52</v>
      </c>
      <c r="S329" s="8" t="s">
        <v>63</v>
      </c>
      <c r="T329" s="13" t="s">
        <v>64</v>
      </c>
      <c r="U329" s="49"/>
    </row>
    <row r="330" spans="1:21">
      <c r="A330" t="s">
        <v>6725</v>
      </c>
      <c r="B330" s="226" t="s">
        <v>6726</v>
      </c>
      <c r="D330" s="192">
        <v>1</v>
      </c>
      <c r="E330" s="193" t="s">
        <v>68</v>
      </c>
      <c r="F330" s="194" t="s">
        <v>55</v>
      </c>
      <c r="G330" s="195" t="s">
        <v>6346</v>
      </c>
      <c r="H330" s="196" t="s">
        <v>225</v>
      </c>
      <c r="I330" s="197">
        <v>1958</v>
      </c>
      <c r="J330" s="198" t="s">
        <v>6727</v>
      </c>
      <c r="K330" s="199">
        <v>1</v>
      </c>
      <c r="L330" s="200">
        <v>4</v>
      </c>
      <c r="M330" s="2" t="s">
        <v>68</v>
      </c>
      <c r="N330" s="3" t="s">
        <v>2308</v>
      </c>
      <c r="O330" s="4">
        <v>1958</v>
      </c>
      <c r="P330" s="6"/>
      <c r="Q330" s="11" t="s">
        <v>288</v>
      </c>
      <c r="R330" s="12" t="s">
        <v>52</v>
      </c>
      <c r="S330" s="8" t="s">
        <v>74</v>
      </c>
      <c r="T330" s="13" t="s">
        <v>55</v>
      </c>
      <c r="U330" s="15"/>
    </row>
    <row r="331" spans="1:21">
      <c r="A331" t="s">
        <v>6725</v>
      </c>
      <c r="B331" s="226" t="s">
        <v>6726</v>
      </c>
      <c r="D331" s="210">
        <v>2</v>
      </c>
      <c r="E331" s="180" t="s">
        <v>506</v>
      </c>
      <c r="F331" s="181" t="s">
        <v>55</v>
      </c>
      <c r="G331" s="175" t="s">
        <v>6346</v>
      </c>
      <c r="H331" s="182" t="s">
        <v>206</v>
      </c>
      <c r="I331" s="211">
        <v>1960</v>
      </c>
      <c r="J331" s="178" t="s">
        <v>6728</v>
      </c>
      <c r="K331">
        <v>2</v>
      </c>
      <c r="L331" s="200">
        <v>7</v>
      </c>
      <c r="M331" s="2" t="s">
        <v>506</v>
      </c>
      <c r="N331" s="3" t="s">
        <v>2334</v>
      </c>
      <c r="O331" s="4">
        <v>1960</v>
      </c>
      <c r="P331" s="6"/>
      <c r="Q331" s="11" t="s">
        <v>82</v>
      </c>
      <c r="R331" s="12" t="s">
        <v>52</v>
      </c>
      <c r="S331" s="8" t="s">
        <v>83</v>
      </c>
      <c r="T331" s="13" t="s">
        <v>55</v>
      </c>
      <c r="U331" s="49"/>
    </row>
    <row r="332" spans="1:21">
      <c r="A332" t="s">
        <v>6725</v>
      </c>
      <c r="B332" s="226" t="s">
        <v>6726</v>
      </c>
      <c r="D332" s="210"/>
      <c r="E332" s="180" t="s">
        <v>506</v>
      </c>
      <c r="F332" s="181" t="s">
        <v>55</v>
      </c>
      <c r="G332" s="175" t="s">
        <v>6346</v>
      </c>
      <c r="H332" s="182" t="s">
        <v>206</v>
      </c>
      <c r="I332" s="211">
        <v>1960</v>
      </c>
      <c r="J332" s="178" t="s">
        <v>6729</v>
      </c>
      <c r="K332">
        <v>2</v>
      </c>
      <c r="L332" s="200">
        <v>8</v>
      </c>
      <c r="M332" s="2" t="s">
        <v>506</v>
      </c>
      <c r="N332" s="3" t="s">
        <v>2337</v>
      </c>
      <c r="O332" s="4">
        <v>1960</v>
      </c>
      <c r="P332" s="6"/>
      <c r="Q332" s="11" t="s">
        <v>82</v>
      </c>
      <c r="R332" s="12" t="s">
        <v>52</v>
      </c>
      <c r="S332" s="2" t="s">
        <v>83</v>
      </c>
      <c r="T332" s="13" t="s">
        <v>55</v>
      </c>
      <c r="U332" s="15"/>
    </row>
    <row r="333" spans="1:21">
      <c r="A333" t="s">
        <v>6725</v>
      </c>
      <c r="B333" s="226" t="s">
        <v>6726</v>
      </c>
      <c r="D333" s="210">
        <v>3</v>
      </c>
      <c r="E333" s="180" t="s">
        <v>126</v>
      </c>
      <c r="F333" s="181" t="s">
        <v>55</v>
      </c>
      <c r="G333" s="175" t="s">
        <v>6346</v>
      </c>
      <c r="H333" s="182" t="s">
        <v>206</v>
      </c>
      <c r="I333" s="211">
        <v>1960</v>
      </c>
      <c r="J333" s="178" t="s">
        <v>6730</v>
      </c>
      <c r="K333">
        <v>3</v>
      </c>
      <c r="L333" s="200">
        <v>11</v>
      </c>
      <c r="M333" s="2" t="s">
        <v>126</v>
      </c>
      <c r="N333" s="3" t="s">
        <v>2322</v>
      </c>
      <c r="O333" s="4">
        <v>1960</v>
      </c>
      <c r="P333" s="6"/>
      <c r="Q333" s="11" t="s">
        <v>82</v>
      </c>
      <c r="R333" s="12" t="s">
        <v>52</v>
      </c>
      <c r="S333" s="2" t="s">
        <v>83</v>
      </c>
      <c r="T333" s="13" t="s">
        <v>55</v>
      </c>
      <c r="U333" s="15"/>
    </row>
    <row r="334" spans="1:21">
      <c r="A334" t="s">
        <v>6725</v>
      </c>
      <c r="B334" s="226" t="s">
        <v>6726</v>
      </c>
      <c r="D334" s="210">
        <v>4</v>
      </c>
      <c r="E334" s="180" t="s">
        <v>145</v>
      </c>
      <c r="F334" s="181" t="s">
        <v>55</v>
      </c>
      <c r="G334" s="175" t="s">
        <v>6346</v>
      </c>
      <c r="H334" s="182" t="s">
        <v>206</v>
      </c>
      <c r="I334" s="211">
        <v>1960</v>
      </c>
      <c r="J334" s="178" t="s">
        <v>6731</v>
      </c>
      <c r="K334">
        <v>4</v>
      </c>
      <c r="L334" s="200">
        <v>14</v>
      </c>
      <c r="M334" s="2" t="s">
        <v>145</v>
      </c>
      <c r="N334" s="3" t="s">
        <v>2318</v>
      </c>
      <c r="O334" s="4">
        <v>1960</v>
      </c>
      <c r="P334" s="6"/>
      <c r="Q334" s="11" t="s">
        <v>95</v>
      </c>
      <c r="R334" s="12" t="s">
        <v>52</v>
      </c>
      <c r="S334" s="2" t="s">
        <v>83</v>
      </c>
      <c r="T334" s="13" t="s">
        <v>55</v>
      </c>
      <c r="U334" s="15"/>
    </row>
    <row r="335" spans="1:21">
      <c r="A335" t="s">
        <v>6725</v>
      </c>
      <c r="B335" s="226" t="s">
        <v>6726</v>
      </c>
      <c r="D335" s="210">
        <v>5</v>
      </c>
      <c r="E335" s="180" t="s">
        <v>271</v>
      </c>
      <c r="F335" s="181" t="s">
        <v>55</v>
      </c>
      <c r="G335" s="175" t="s">
        <v>6346</v>
      </c>
      <c r="H335" s="182" t="s">
        <v>225</v>
      </c>
      <c r="I335" s="211">
        <v>1943</v>
      </c>
      <c r="J335" s="178" t="s">
        <v>6732</v>
      </c>
      <c r="K335">
        <v>5</v>
      </c>
      <c r="L335" s="200">
        <v>17</v>
      </c>
      <c r="M335" s="2" t="s">
        <v>271</v>
      </c>
      <c r="N335" s="3" t="s">
        <v>6733</v>
      </c>
      <c r="O335" s="4">
        <v>1943</v>
      </c>
      <c r="P335" s="6"/>
      <c r="Q335" s="11" t="s">
        <v>73</v>
      </c>
      <c r="R335" s="12" t="s">
        <v>52</v>
      </c>
      <c r="S335" s="2" t="s">
        <v>74</v>
      </c>
      <c r="T335" s="13" t="s">
        <v>55</v>
      </c>
      <c r="U335" s="15"/>
    </row>
    <row r="336" spans="1:21">
      <c r="A336" t="s">
        <v>6725</v>
      </c>
      <c r="B336" s="226" t="s">
        <v>6726</v>
      </c>
      <c r="D336" s="210">
        <v>6</v>
      </c>
      <c r="E336" s="180" t="s">
        <v>59</v>
      </c>
      <c r="F336" s="181" t="s">
        <v>64</v>
      </c>
      <c r="G336" s="175" t="s">
        <v>6380</v>
      </c>
      <c r="H336" s="182" t="s">
        <v>225</v>
      </c>
      <c r="I336" s="211">
        <v>1925</v>
      </c>
      <c r="J336" s="178" t="s">
        <v>6734</v>
      </c>
      <c r="K336">
        <v>6</v>
      </c>
      <c r="L336" s="200">
        <v>20</v>
      </c>
      <c r="M336" s="2" t="s">
        <v>59</v>
      </c>
      <c r="N336" s="3" t="s">
        <v>2374</v>
      </c>
      <c r="O336" s="4">
        <v>1925</v>
      </c>
      <c r="P336" s="6"/>
      <c r="Q336" s="11" t="s">
        <v>62</v>
      </c>
      <c r="R336" s="12" t="s">
        <v>52</v>
      </c>
      <c r="S336" s="8" t="s">
        <v>63</v>
      </c>
      <c r="T336" s="13" t="s">
        <v>64</v>
      </c>
      <c r="U336" s="15"/>
    </row>
    <row r="337" spans="1:21">
      <c r="A337" t="s">
        <v>6725</v>
      </c>
      <c r="B337" s="226" t="s">
        <v>6726</v>
      </c>
      <c r="D337" s="210">
        <v>7</v>
      </c>
      <c r="E337" s="180" t="s">
        <v>68</v>
      </c>
      <c r="F337" s="175" t="s">
        <v>55</v>
      </c>
      <c r="G337" s="175" t="s">
        <v>6346</v>
      </c>
      <c r="H337" s="225" t="s">
        <v>225</v>
      </c>
      <c r="I337" s="224">
        <v>1958</v>
      </c>
      <c r="J337" s="178" t="s">
        <v>6735</v>
      </c>
      <c r="K337">
        <v>7</v>
      </c>
      <c r="L337" s="200">
        <v>23</v>
      </c>
      <c r="M337" s="2" t="s">
        <v>68</v>
      </c>
      <c r="N337" s="3" t="s">
        <v>2409</v>
      </c>
      <c r="O337" s="4">
        <v>1958</v>
      </c>
      <c r="P337" s="6"/>
      <c r="Q337" s="11" t="s">
        <v>288</v>
      </c>
      <c r="R337" s="12" t="s">
        <v>52</v>
      </c>
      <c r="S337" s="2" t="s">
        <v>74</v>
      </c>
      <c r="T337" s="13" t="s">
        <v>55</v>
      </c>
      <c r="U337" s="15"/>
    </row>
    <row r="338" spans="1:21">
      <c r="A338" t="s">
        <v>6725</v>
      </c>
      <c r="B338" s="226" t="s">
        <v>6736</v>
      </c>
      <c r="C338" s="227">
        <v>2</v>
      </c>
      <c r="D338" s="192">
        <v>1</v>
      </c>
      <c r="E338" s="193" t="s">
        <v>68</v>
      </c>
      <c r="F338" s="194" t="s">
        <v>55</v>
      </c>
      <c r="G338" s="195" t="s">
        <v>6346</v>
      </c>
      <c r="H338" s="196" t="s">
        <v>225</v>
      </c>
      <c r="I338" s="197">
        <v>1958</v>
      </c>
      <c r="J338" s="198" t="s">
        <v>6727</v>
      </c>
      <c r="K338" s="199">
        <v>1</v>
      </c>
      <c r="L338" s="200">
        <v>4</v>
      </c>
      <c r="M338" s="2" t="s">
        <v>68</v>
      </c>
      <c r="N338" s="3" t="s">
        <v>2308</v>
      </c>
      <c r="O338" s="4">
        <v>1958</v>
      </c>
      <c r="P338" s="6"/>
      <c r="Q338" s="11" t="s">
        <v>288</v>
      </c>
      <c r="R338" s="12" t="s">
        <v>52</v>
      </c>
      <c r="S338" s="8" t="s">
        <v>74</v>
      </c>
      <c r="T338" s="13" t="s">
        <v>55</v>
      </c>
      <c r="U338" s="15"/>
    </row>
    <row r="339" spans="1:21">
      <c r="A339" t="s">
        <v>6725</v>
      </c>
      <c r="B339" s="226" t="s">
        <v>6736</v>
      </c>
      <c r="C339" s="227">
        <v>2</v>
      </c>
      <c r="D339" s="210">
        <v>2</v>
      </c>
      <c r="E339" s="180" t="s">
        <v>506</v>
      </c>
      <c r="F339" s="181" t="s">
        <v>55</v>
      </c>
      <c r="G339" s="175" t="s">
        <v>6346</v>
      </c>
      <c r="H339" s="182" t="s">
        <v>206</v>
      </c>
      <c r="I339" s="211">
        <v>1960</v>
      </c>
      <c r="J339" s="178" t="s">
        <v>6728</v>
      </c>
      <c r="K339">
        <v>2</v>
      </c>
      <c r="L339" s="200">
        <v>7</v>
      </c>
      <c r="M339" s="2" t="s">
        <v>506</v>
      </c>
      <c r="N339" s="3" t="s">
        <v>2334</v>
      </c>
      <c r="O339" s="4">
        <v>1960</v>
      </c>
      <c r="P339" s="6"/>
      <c r="Q339" s="11" t="s">
        <v>82</v>
      </c>
      <c r="R339" s="12" t="s">
        <v>52</v>
      </c>
      <c r="S339" s="8" t="s">
        <v>83</v>
      </c>
      <c r="T339" s="13" t="s">
        <v>55</v>
      </c>
      <c r="U339" s="49"/>
    </row>
    <row r="340" spans="1:21">
      <c r="A340" t="s">
        <v>6725</v>
      </c>
      <c r="B340" s="226" t="s">
        <v>6736</v>
      </c>
      <c r="C340" s="227">
        <v>2</v>
      </c>
      <c r="D340" s="210"/>
      <c r="E340" s="180" t="s">
        <v>506</v>
      </c>
      <c r="F340" s="181" t="s">
        <v>55</v>
      </c>
      <c r="G340" s="175" t="s">
        <v>6346</v>
      </c>
      <c r="H340" s="182" t="s">
        <v>206</v>
      </c>
      <c r="I340" s="211">
        <v>1960</v>
      </c>
      <c r="J340" s="178" t="s">
        <v>6729</v>
      </c>
      <c r="K340">
        <v>2</v>
      </c>
      <c r="L340" s="200">
        <v>8</v>
      </c>
      <c r="M340" s="2" t="s">
        <v>506</v>
      </c>
      <c r="N340" s="3" t="s">
        <v>2337</v>
      </c>
      <c r="O340" s="4">
        <v>1960</v>
      </c>
      <c r="P340" s="6"/>
      <c r="Q340" s="11" t="s">
        <v>82</v>
      </c>
      <c r="R340" s="12" t="s">
        <v>52</v>
      </c>
      <c r="S340" s="2" t="s">
        <v>83</v>
      </c>
      <c r="T340" s="13" t="s">
        <v>55</v>
      </c>
      <c r="U340" s="15"/>
    </row>
    <row r="341" spans="1:21">
      <c r="A341" t="s">
        <v>6725</v>
      </c>
      <c r="B341" s="226" t="s">
        <v>6736</v>
      </c>
      <c r="C341" s="227">
        <v>2</v>
      </c>
      <c r="D341" s="210">
        <v>3</v>
      </c>
      <c r="E341" s="180" t="s">
        <v>126</v>
      </c>
      <c r="F341" s="181" t="s">
        <v>55</v>
      </c>
      <c r="G341" s="175" t="s">
        <v>6346</v>
      </c>
      <c r="H341" s="182" t="s">
        <v>206</v>
      </c>
      <c r="I341" s="211">
        <v>1960</v>
      </c>
      <c r="J341" s="178" t="s">
        <v>6730</v>
      </c>
      <c r="K341">
        <v>3</v>
      </c>
      <c r="L341" s="200">
        <v>11</v>
      </c>
      <c r="M341" s="2" t="s">
        <v>126</v>
      </c>
      <c r="N341" s="3" t="s">
        <v>2322</v>
      </c>
      <c r="O341" s="4">
        <v>1960</v>
      </c>
      <c r="P341" s="6"/>
      <c r="Q341" s="11" t="s">
        <v>82</v>
      </c>
      <c r="R341" s="12" t="s">
        <v>52</v>
      </c>
      <c r="S341" s="2" t="s">
        <v>83</v>
      </c>
      <c r="T341" s="13" t="s">
        <v>55</v>
      </c>
      <c r="U341" s="15"/>
    </row>
    <row r="342" spans="1:21">
      <c r="A342" t="s">
        <v>6725</v>
      </c>
      <c r="B342" s="226" t="s">
        <v>6736</v>
      </c>
      <c r="C342" s="227">
        <v>2</v>
      </c>
      <c r="D342" s="210">
        <v>4</v>
      </c>
      <c r="E342" s="180" t="s">
        <v>145</v>
      </c>
      <c r="F342" s="181" t="s">
        <v>55</v>
      </c>
      <c r="G342" s="175" t="s">
        <v>6346</v>
      </c>
      <c r="H342" s="182" t="s">
        <v>206</v>
      </c>
      <c r="I342" s="211">
        <v>1960</v>
      </c>
      <c r="J342" s="178" t="s">
        <v>6731</v>
      </c>
      <c r="K342">
        <v>4</v>
      </c>
      <c r="L342" s="200">
        <v>14</v>
      </c>
      <c r="M342" s="2" t="s">
        <v>145</v>
      </c>
      <c r="N342" s="3" t="s">
        <v>2318</v>
      </c>
      <c r="O342" s="4">
        <v>1960</v>
      </c>
      <c r="P342" s="6"/>
      <c r="Q342" s="11" t="s">
        <v>95</v>
      </c>
      <c r="R342" s="12" t="s">
        <v>52</v>
      </c>
      <c r="S342" s="2" t="s">
        <v>83</v>
      </c>
      <c r="T342" s="13" t="s">
        <v>55</v>
      </c>
      <c r="U342" s="15"/>
    </row>
    <row r="343" spans="1:21">
      <c r="A343" t="s">
        <v>6725</v>
      </c>
      <c r="B343" s="226" t="s">
        <v>6736</v>
      </c>
      <c r="C343" s="227">
        <v>2</v>
      </c>
      <c r="D343" s="210">
        <v>5</v>
      </c>
      <c r="E343" s="180" t="s">
        <v>271</v>
      </c>
      <c r="F343" s="181" t="s">
        <v>55</v>
      </c>
      <c r="G343" s="175" t="s">
        <v>6346</v>
      </c>
      <c r="H343" s="182" t="s">
        <v>225</v>
      </c>
      <c r="I343" s="211">
        <v>1943</v>
      </c>
      <c r="J343" s="178" t="s">
        <v>6732</v>
      </c>
      <c r="K343">
        <v>5</v>
      </c>
      <c r="L343" s="200">
        <v>17</v>
      </c>
      <c r="M343" s="2" t="s">
        <v>271</v>
      </c>
      <c r="N343" s="3" t="s">
        <v>6733</v>
      </c>
      <c r="O343" s="4">
        <v>1943</v>
      </c>
      <c r="P343" s="6"/>
      <c r="Q343" s="11" t="s">
        <v>73</v>
      </c>
      <c r="R343" s="12" t="s">
        <v>52</v>
      </c>
      <c r="S343" s="2" t="s">
        <v>74</v>
      </c>
      <c r="T343" s="13" t="s">
        <v>55</v>
      </c>
      <c r="U343" s="15"/>
    </row>
    <row r="344" spans="1:21">
      <c r="A344" t="s">
        <v>6725</v>
      </c>
      <c r="B344" s="226" t="s">
        <v>6736</v>
      </c>
      <c r="C344" s="227">
        <v>2</v>
      </c>
      <c r="D344" s="210">
        <v>6</v>
      </c>
      <c r="E344" s="180" t="s">
        <v>59</v>
      </c>
      <c r="F344" s="181" t="s">
        <v>64</v>
      </c>
      <c r="G344" s="175" t="s">
        <v>6380</v>
      </c>
      <c r="H344" s="182" t="s">
        <v>225</v>
      </c>
      <c r="I344" s="211">
        <v>1925</v>
      </c>
      <c r="J344" s="178" t="s">
        <v>6734</v>
      </c>
      <c r="K344">
        <v>6</v>
      </c>
      <c r="L344" s="200">
        <v>20</v>
      </c>
      <c r="M344" s="2" t="s">
        <v>59</v>
      </c>
      <c r="N344" s="3" t="s">
        <v>2374</v>
      </c>
      <c r="O344" s="4">
        <v>1925</v>
      </c>
      <c r="P344" s="6"/>
      <c r="Q344" s="11" t="s">
        <v>62</v>
      </c>
      <c r="R344" s="12" t="s">
        <v>52</v>
      </c>
      <c r="S344" s="8" t="s">
        <v>63</v>
      </c>
      <c r="T344" s="13" t="s">
        <v>64</v>
      </c>
      <c r="U344" s="15"/>
    </row>
    <row r="345" spans="1:21">
      <c r="A345" t="s">
        <v>6725</v>
      </c>
      <c r="B345" s="226" t="s">
        <v>6736</v>
      </c>
      <c r="C345" s="227">
        <v>2</v>
      </c>
      <c r="D345" s="210">
        <v>7</v>
      </c>
      <c r="E345" s="180" t="s">
        <v>68</v>
      </c>
      <c r="F345" s="175" t="s">
        <v>55</v>
      </c>
      <c r="G345" s="175" t="s">
        <v>6346</v>
      </c>
      <c r="H345" s="225" t="s">
        <v>225</v>
      </c>
      <c r="I345" s="224">
        <v>1958</v>
      </c>
      <c r="J345" s="178" t="s">
        <v>6735</v>
      </c>
      <c r="K345">
        <v>7</v>
      </c>
      <c r="L345" s="200">
        <v>23</v>
      </c>
      <c r="M345" s="2" t="s">
        <v>68</v>
      </c>
      <c r="N345" s="3" t="s">
        <v>2409</v>
      </c>
      <c r="O345" s="4">
        <v>1958</v>
      </c>
      <c r="P345" s="6"/>
      <c r="Q345" s="11" t="s">
        <v>288</v>
      </c>
      <c r="R345" s="12" t="s">
        <v>52</v>
      </c>
      <c r="S345" s="2" t="s">
        <v>74</v>
      </c>
      <c r="T345" s="13" t="s">
        <v>55</v>
      </c>
      <c r="U345" s="15"/>
    </row>
    <row r="346" spans="1:21">
      <c r="A346" t="s">
        <v>6725</v>
      </c>
      <c r="B346" s="226" t="s">
        <v>6736</v>
      </c>
      <c r="D346" s="210">
        <v>11</v>
      </c>
      <c r="E346" s="180" t="s">
        <v>103</v>
      </c>
      <c r="F346" s="181" t="s">
        <v>55</v>
      </c>
      <c r="G346" s="175" t="s">
        <v>6346</v>
      </c>
      <c r="H346" s="223" t="s">
        <v>206</v>
      </c>
      <c r="I346" s="224">
        <v>1960</v>
      </c>
      <c r="J346" s="178" t="s">
        <v>6737</v>
      </c>
      <c r="K346">
        <v>11</v>
      </c>
      <c r="L346" s="200">
        <v>29</v>
      </c>
      <c r="M346" s="2" t="s">
        <v>103</v>
      </c>
      <c r="N346" s="3" t="s">
        <v>2297</v>
      </c>
      <c r="O346" s="4">
        <v>1960</v>
      </c>
      <c r="P346" s="6"/>
      <c r="Q346" s="11" t="s">
        <v>82</v>
      </c>
      <c r="R346" s="12" t="s">
        <v>52</v>
      </c>
      <c r="S346" s="2" t="s">
        <v>83</v>
      </c>
      <c r="T346" s="13" t="s">
        <v>55</v>
      </c>
      <c r="U346" s="15"/>
    </row>
    <row r="347" spans="1:21">
      <c r="A347" t="s">
        <v>6725</v>
      </c>
      <c r="B347" s="226" t="s">
        <v>6736</v>
      </c>
      <c r="D347" s="210"/>
      <c r="E347" s="180" t="s">
        <v>103</v>
      </c>
      <c r="F347" s="175" t="s">
        <v>55</v>
      </c>
      <c r="G347" s="175" t="s">
        <v>6346</v>
      </c>
      <c r="H347" s="225" t="s">
        <v>206</v>
      </c>
      <c r="I347" s="224">
        <v>1960</v>
      </c>
      <c r="J347" s="178" t="s">
        <v>6738</v>
      </c>
      <c r="K347">
        <v>11</v>
      </c>
      <c r="L347" s="200">
        <v>30</v>
      </c>
      <c r="M347" s="2" t="s">
        <v>103</v>
      </c>
      <c r="N347" s="3" t="s">
        <v>2301</v>
      </c>
      <c r="O347" s="4">
        <v>1960</v>
      </c>
      <c r="P347" s="6"/>
      <c r="Q347" s="11" t="s">
        <v>95</v>
      </c>
      <c r="R347" s="12" t="s">
        <v>52</v>
      </c>
      <c r="S347" s="2" t="s">
        <v>83</v>
      </c>
      <c r="T347" s="13" t="s">
        <v>55</v>
      </c>
      <c r="U347" s="15"/>
    </row>
    <row r="348" spans="1:21">
      <c r="A348" t="s">
        <v>6739</v>
      </c>
      <c r="B348" s="226" t="s">
        <v>6740</v>
      </c>
      <c r="C348" s="227">
        <v>2</v>
      </c>
      <c r="D348" s="192">
        <v>1</v>
      </c>
      <c r="E348" s="193" t="s">
        <v>103</v>
      </c>
      <c r="F348" s="194" t="s">
        <v>55</v>
      </c>
      <c r="G348" s="195" t="s">
        <v>6346</v>
      </c>
      <c r="H348" s="196" t="s">
        <v>206</v>
      </c>
      <c r="I348" s="197">
        <v>1960</v>
      </c>
      <c r="J348" s="198" t="s">
        <v>6737</v>
      </c>
      <c r="K348" s="199">
        <v>1</v>
      </c>
      <c r="L348" s="200">
        <v>4</v>
      </c>
      <c r="M348" s="2" t="s">
        <v>103</v>
      </c>
      <c r="N348" s="3" t="s">
        <v>2297</v>
      </c>
      <c r="O348" s="4">
        <v>1960</v>
      </c>
      <c r="P348" s="6"/>
      <c r="Q348" s="11" t="s">
        <v>82</v>
      </c>
      <c r="R348" s="12" t="s">
        <v>52</v>
      </c>
      <c r="S348" s="2" t="s">
        <v>83</v>
      </c>
      <c r="T348" s="13" t="s">
        <v>55</v>
      </c>
      <c r="U348" s="15"/>
    </row>
    <row r="349" spans="1:21">
      <c r="A349" t="s">
        <v>6739</v>
      </c>
      <c r="B349" s="226" t="s">
        <v>6740</v>
      </c>
      <c r="C349" s="227">
        <v>2</v>
      </c>
      <c r="D349" s="210"/>
      <c r="E349" s="180" t="s">
        <v>103</v>
      </c>
      <c r="F349" s="181" t="s">
        <v>55</v>
      </c>
      <c r="G349" s="175" t="s">
        <v>6346</v>
      </c>
      <c r="H349" s="182" t="s">
        <v>206</v>
      </c>
      <c r="I349" s="211">
        <v>1960</v>
      </c>
      <c r="J349" s="178" t="s">
        <v>6738</v>
      </c>
      <c r="K349">
        <v>1</v>
      </c>
      <c r="L349" s="200">
        <v>5</v>
      </c>
      <c r="M349" s="2" t="s">
        <v>103</v>
      </c>
      <c r="N349" s="3" t="s">
        <v>2301</v>
      </c>
      <c r="O349" s="4">
        <v>1960</v>
      </c>
      <c r="P349" s="6"/>
      <c r="Q349" s="11" t="s">
        <v>95</v>
      </c>
      <c r="R349" s="12" t="s">
        <v>52</v>
      </c>
      <c r="S349" s="2" t="s">
        <v>83</v>
      </c>
      <c r="T349" s="13" t="s">
        <v>55</v>
      </c>
      <c r="U349" s="15"/>
    </row>
    <row r="350" spans="1:21">
      <c r="A350" t="s">
        <v>6741</v>
      </c>
      <c r="B350" s="226" t="s">
        <v>6742</v>
      </c>
      <c r="D350" s="192">
        <v>1</v>
      </c>
      <c r="E350" s="193" t="s">
        <v>48</v>
      </c>
      <c r="F350" s="194" t="s">
        <v>55</v>
      </c>
      <c r="G350" s="195" t="s">
        <v>6346</v>
      </c>
      <c r="H350" s="196" t="s">
        <v>225</v>
      </c>
      <c r="I350" s="197">
        <v>1980</v>
      </c>
      <c r="J350" s="198" t="s">
        <v>6743</v>
      </c>
      <c r="K350" s="199">
        <v>1</v>
      </c>
      <c r="L350" s="200">
        <v>4</v>
      </c>
      <c r="M350" s="2" t="s">
        <v>48</v>
      </c>
      <c r="N350" s="3" t="s">
        <v>2325</v>
      </c>
      <c r="O350" s="4">
        <v>1980</v>
      </c>
      <c r="P350" s="6" t="s">
        <v>168</v>
      </c>
      <c r="Q350" s="11" t="s">
        <v>312</v>
      </c>
      <c r="R350" s="12" t="s">
        <v>52</v>
      </c>
      <c r="S350" s="2" t="s">
        <v>186</v>
      </c>
      <c r="T350" s="13" t="s">
        <v>55</v>
      </c>
      <c r="U350" s="15"/>
    </row>
    <row r="351" spans="1:21">
      <c r="A351" t="s">
        <v>6741</v>
      </c>
      <c r="B351" s="226" t="s">
        <v>6742</v>
      </c>
      <c r="D351" s="210">
        <v>2</v>
      </c>
      <c r="E351" s="180" t="s">
        <v>48</v>
      </c>
      <c r="F351" s="181" t="s">
        <v>55</v>
      </c>
      <c r="G351" s="175" t="s">
        <v>6346</v>
      </c>
      <c r="H351" s="182" t="s">
        <v>225</v>
      </c>
      <c r="I351" s="211">
        <v>1980</v>
      </c>
      <c r="J351" s="178" t="s">
        <v>6744</v>
      </c>
      <c r="K351">
        <v>2</v>
      </c>
      <c r="L351" s="200">
        <v>8</v>
      </c>
      <c r="M351" s="2" t="s">
        <v>48</v>
      </c>
      <c r="N351" s="3" t="s">
        <v>2330</v>
      </c>
      <c r="O351" s="4">
        <v>1980</v>
      </c>
      <c r="P351" s="6" t="s">
        <v>51</v>
      </c>
      <c r="Q351" s="11" t="s">
        <v>169</v>
      </c>
      <c r="R351" s="12" t="s">
        <v>52</v>
      </c>
      <c r="S351" s="8" t="s">
        <v>53</v>
      </c>
      <c r="T351" s="13" t="s">
        <v>55</v>
      </c>
      <c r="U351" s="15"/>
    </row>
    <row r="352" spans="1:21">
      <c r="A352" t="s">
        <v>6741</v>
      </c>
      <c r="B352" s="226" t="s">
        <v>6742</v>
      </c>
      <c r="D352" s="210">
        <v>3</v>
      </c>
      <c r="E352" s="180" t="s">
        <v>103</v>
      </c>
      <c r="F352" s="181" t="s">
        <v>55</v>
      </c>
      <c r="G352" s="175" t="s">
        <v>6380</v>
      </c>
      <c r="H352" s="182" t="s">
        <v>206</v>
      </c>
      <c r="I352" s="211">
        <v>1500</v>
      </c>
      <c r="J352" s="178" t="s">
        <v>6745</v>
      </c>
      <c r="K352">
        <v>3</v>
      </c>
      <c r="L352" s="200">
        <v>12</v>
      </c>
      <c r="M352" s="2" t="s">
        <v>103</v>
      </c>
      <c r="N352" s="3" t="s">
        <v>2364</v>
      </c>
      <c r="O352" s="4">
        <v>1500</v>
      </c>
      <c r="P352" s="6"/>
      <c r="Q352" s="11" t="s">
        <v>2071</v>
      </c>
      <c r="R352" s="12" t="s">
        <v>52</v>
      </c>
      <c r="S352" s="8" t="s">
        <v>2366</v>
      </c>
      <c r="T352" s="13" t="s">
        <v>55</v>
      </c>
      <c r="U352" s="15"/>
    </row>
    <row r="353" spans="1:21">
      <c r="A353" t="s">
        <v>6741</v>
      </c>
      <c r="B353" s="226" t="s">
        <v>6742</v>
      </c>
      <c r="D353" s="210"/>
      <c r="E353" s="180" t="s">
        <v>103</v>
      </c>
      <c r="F353" s="181" t="s">
        <v>55</v>
      </c>
      <c r="G353" s="175" t="s">
        <v>6380</v>
      </c>
      <c r="H353" s="182" t="s">
        <v>206</v>
      </c>
      <c r="I353" s="211">
        <v>1500</v>
      </c>
      <c r="J353" s="178" t="s">
        <v>6746</v>
      </c>
      <c r="K353">
        <v>3</v>
      </c>
      <c r="L353" s="200">
        <v>13</v>
      </c>
      <c r="M353" s="2" t="s">
        <v>103</v>
      </c>
      <c r="N353" s="3" t="s">
        <v>2368</v>
      </c>
      <c r="O353" s="4">
        <v>1500</v>
      </c>
      <c r="P353" s="6"/>
      <c r="Q353" s="11" t="s">
        <v>2071</v>
      </c>
      <c r="R353" s="12" t="s">
        <v>52</v>
      </c>
      <c r="S353" s="2" t="s">
        <v>2366</v>
      </c>
      <c r="T353" s="13" t="s">
        <v>55</v>
      </c>
      <c r="U353" s="15"/>
    </row>
    <row r="354" spans="1:21">
      <c r="A354" t="s">
        <v>6741</v>
      </c>
      <c r="B354" s="226" t="s">
        <v>6742</v>
      </c>
      <c r="D354" s="210"/>
      <c r="E354" s="180" t="s">
        <v>103</v>
      </c>
      <c r="F354" s="181" t="s">
        <v>55</v>
      </c>
      <c r="G354" s="175" t="s">
        <v>6380</v>
      </c>
      <c r="H354" s="182" t="s">
        <v>206</v>
      </c>
      <c r="I354" s="211">
        <v>1500</v>
      </c>
      <c r="J354" s="178" t="s">
        <v>6747</v>
      </c>
      <c r="K354">
        <v>3</v>
      </c>
      <c r="L354" s="200">
        <v>14</v>
      </c>
      <c r="M354" s="2" t="s">
        <v>103</v>
      </c>
      <c r="N354" s="3" t="s">
        <v>2371</v>
      </c>
      <c r="O354" s="4">
        <v>1500</v>
      </c>
      <c r="P354" s="6"/>
      <c r="Q354" s="11" t="s">
        <v>2071</v>
      </c>
      <c r="R354" s="12" t="s">
        <v>52</v>
      </c>
      <c r="S354" s="8" t="s">
        <v>2366</v>
      </c>
      <c r="T354" s="13" t="s">
        <v>55</v>
      </c>
      <c r="U354" s="49"/>
    </row>
    <row r="355" spans="1:21">
      <c r="A355" t="s">
        <v>6741</v>
      </c>
      <c r="B355" s="226" t="s">
        <v>6742</v>
      </c>
      <c r="D355" s="210">
        <v>4</v>
      </c>
      <c r="E355" s="180" t="s">
        <v>68</v>
      </c>
      <c r="F355" s="181" t="s">
        <v>55</v>
      </c>
      <c r="G355" s="175" t="s">
        <v>6346</v>
      </c>
      <c r="H355" s="182" t="s">
        <v>206</v>
      </c>
      <c r="I355" s="211">
        <v>1917</v>
      </c>
      <c r="J355" s="178" t="s">
        <v>6748</v>
      </c>
      <c r="K355">
        <v>4</v>
      </c>
      <c r="L355" s="200">
        <v>17</v>
      </c>
      <c r="M355" s="2" t="s">
        <v>68</v>
      </c>
      <c r="N355" s="3" t="s">
        <v>34609</v>
      </c>
      <c r="O355" s="4">
        <v>1917</v>
      </c>
      <c r="P355" s="6"/>
      <c r="Q355" s="11" t="s">
        <v>95</v>
      </c>
      <c r="R355" s="12" t="s">
        <v>52</v>
      </c>
      <c r="S355" s="8" t="s">
        <v>83</v>
      </c>
      <c r="T355" s="13" t="s">
        <v>55</v>
      </c>
      <c r="U355" s="15"/>
    </row>
    <row r="356" spans="1:21">
      <c r="A356" t="s">
        <v>6741</v>
      </c>
      <c r="B356" s="226" t="s">
        <v>6742</v>
      </c>
      <c r="D356" s="210"/>
      <c r="E356" s="180" t="s">
        <v>68</v>
      </c>
      <c r="F356" s="181" t="s">
        <v>55</v>
      </c>
      <c r="G356" s="175" t="s">
        <v>6346</v>
      </c>
      <c r="H356" s="182" t="s">
        <v>206</v>
      </c>
      <c r="I356" s="211">
        <v>1960</v>
      </c>
      <c r="J356" s="178" t="s">
        <v>6749</v>
      </c>
      <c r="K356">
        <v>4</v>
      </c>
      <c r="L356" s="200">
        <v>18</v>
      </c>
      <c r="M356" s="2" t="s">
        <v>68</v>
      </c>
      <c r="N356" s="3" t="s">
        <v>2344</v>
      </c>
      <c r="O356" s="4">
        <v>1960</v>
      </c>
      <c r="P356" s="6"/>
      <c r="Q356" s="11" t="s">
        <v>95</v>
      </c>
      <c r="R356" s="12" t="s">
        <v>52</v>
      </c>
      <c r="S356" s="2" t="s">
        <v>83</v>
      </c>
      <c r="T356" s="13" t="s">
        <v>55</v>
      </c>
      <c r="U356" s="15"/>
    </row>
    <row r="357" spans="1:21">
      <c r="A357" t="s">
        <v>6741</v>
      </c>
      <c r="B357" s="226" t="s">
        <v>6742</v>
      </c>
      <c r="D357" s="210"/>
      <c r="E357" s="180" t="s">
        <v>68</v>
      </c>
      <c r="F357" s="175" t="s">
        <v>55</v>
      </c>
      <c r="G357" s="175" t="s">
        <v>6346</v>
      </c>
      <c r="H357" s="177" t="s">
        <v>206</v>
      </c>
      <c r="I357" s="222">
        <v>1917</v>
      </c>
      <c r="J357" s="178" t="s">
        <v>6750</v>
      </c>
      <c r="K357">
        <v>4</v>
      </c>
      <c r="L357" s="200">
        <v>19</v>
      </c>
      <c r="M357" s="2" t="s">
        <v>68</v>
      </c>
      <c r="N357" s="3" t="s">
        <v>2348</v>
      </c>
      <c r="O357" s="4">
        <v>1917</v>
      </c>
      <c r="P357" s="6"/>
      <c r="Q357" s="11" t="s">
        <v>82</v>
      </c>
      <c r="R357" s="12" t="s">
        <v>52</v>
      </c>
      <c r="S357" s="2" t="s">
        <v>83</v>
      </c>
      <c r="T357" s="13" t="s">
        <v>55</v>
      </c>
      <c r="U357" s="15"/>
    </row>
    <row r="358" spans="1:21">
      <c r="A358" t="s">
        <v>6741</v>
      </c>
      <c r="B358" s="226" t="s">
        <v>6742</v>
      </c>
      <c r="D358" s="210"/>
      <c r="E358" s="180" t="s">
        <v>68</v>
      </c>
      <c r="F358" s="181" t="s">
        <v>55</v>
      </c>
      <c r="G358" s="175" t="s">
        <v>6346</v>
      </c>
      <c r="H358" s="182" t="s">
        <v>206</v>
      </c>
      <c r="I358" s="211">
        <v>1917</v>
      </c>
      <c r="J358" s="178" t="s">
        <v>6751</v>
      </c>
      <c r="K358">
        <v>4</v>
      </c>
      <c r="L358" s="200">
        <v>20</v>
      </c>
      <c r="M358" s="2" t="s">
        <v>68</v>
      </c>
      <c r="N358" s="3" t="s">
        <v>2340</v>
      </c>
      <c r="O358" s="4">
        <v>1917</v>
      </c>
      <c r="P358" s="6"/>
      <c r="Q358" s="11" t="s">
        <v>95</v>
      </c>
      <c r="R358" s="12" t="s">
        <v>52</v>
      </c>
      <c r="S358" s="8" t="s">
        <v>83</v>
      </c>
      <c r="T358" s="13" t="s">
        <v>55</v>
      </c>
      <c r="U358" s="15"/>
    </row>
    <row r="359" spans="1:21">
      <c r="A359" t="s">
        <v>6741</v>
      </c>
      <c r="B359" s="226" t="s">
        <v>6742</v>
      </c>
      <c r="D359" s="210"/>
      <c r="E359" s="180" t="s">
        <v>68</v>
      </c>
      <c r="F359" s="181" t="s">
        <v>55</v>
      </c>
      <c r="G359" s="175" t="s">
        <v>6346</v>
      </c>
      <c r="H359" s="223" t="s">
        <v>206</v>
      </c>
      <c r="I359" s="224">
        <v>1917</v>
      </c>
      <c r="J359" s="178" t="s">
        <v>6752</v>
      </c>
      <c r="K359">
        <v>4</v>
      </c>
      <c r="L359" s="200">
        <v>21</v>
      </c>
      <c r="M359" s="2" t="s">
        <v>68</v>
      </c>
      <c r="N359" s="3" t="s">
        <v>2352</v>
      </c>
      <c r="O359" s="4">
        <v>1917</v>
      </c>
      <c r="P359" s="6"/>
      <c r="Q359" s="11" t="s">
        <v>95</v>
      </c>
      <c r="R359" s="12" t="s">
        <v>52</v>
      </c>
      <c r="S359" s="2" t="s">
        <v>83</v>
      </c>
      <c r="T359" s="13" t="s">
        <v>55</v>
      </c>
      <c r="U359" s="15"/>
    </row>
    <row r="360" spans="1:21">
      <c r="A360" t="s">
        <v>6741</v>
      </c>
      <c r="B360" s="226" t="s">
        <v>6742</v>
      </c>
      <c r="D360" s="210"/>
      <c r="E360" s="180" t="s">
        <v>68</v>
      </c>
      <c r="F360" s="181" t="s">
        <v>55</v>
      </c>
      <c r="G360" s="175" t="s">
        <v>6346</v>
      </c>
      <c r="H360" s="223" t="s">
        <v>206</v>
      </c>
      <c r="I360" s="224">
        <v>1917</v>
      </c>
      <c r="J360" s="178" t="s">
        <v>6753</v>
      </c>
      <c r="K360">
        <v>4</v>
      </c>
      <c r="L360" s="200">
        <v>22</v>
      </c>
      <c r="M360" s="2" t="s">
        <v>68</v>
      </c>
      <c r="N360" s="3" t="s">
        <v>2360</v>
      </c>
      <c r="O360" s="4">
        <v>1917</v>
      </c>
      <c r="P360" s="6"/>
      <c r="Q360" s="11" t="s">
        <v>95</v>
      </c>
      <c r="R360" s="12" t="s">
        <v>52</v>
      </c>
      <c r="S360" s="2" t="s">
        <v>83</v>
      </c>
      <c r="T360" s="13" t="s">
        <v>55</v>
      </c>
      <c r="U360" s="15"/>
    </row>
    <row r="361" spans="1:21">
      <c r="A361" t="s">
        <v>6754</v>
      </c>
      <c r="B361" s="226" t="s">
        <v>6755</v>
      </c>
      <c r="D361" s="192">
        <v>1</v>
      </c>
      <c r="E361" s="193" t="s">
        <v>2427</v>
      </c>
      <c r="F361" s="194" t="s">
        <v>2203</v>
      </c>
      <c r="G361" s="195" t="s">
        <v>6346</v>
      </c>
      <c r="H361" s="196" t="s">
        <v>206</v>
      </c>
      <c r="I361" s="197">
        <v>1578</v>
      </c>
      <c r="J361" s="198" t="s">
        <v>6756</v>
      </c>
      <c r="K361" s="199">
        <v>1</v>
      </c>
      <c r="L361" s="200">
        <v>4</v>
      </c>
      <c r="M361" s="2" t="s">
        <v>2427</v>
      </c>
      <c r="N361" s="3" t="s">
        <v>2428</v>
      </c>
      <c r="O361" s="4">
        <v>1578</v>
      </c>
      <c r="P361" s="6"/>
      <c r="Q361" s="11" t="s">
        <v>2201</v>
      </c>
      <c r="R361" s="12" t="s">
        <v>52</v>
      </c>
      <c r="S361" s="2" t="s">
        <v>2202</v>
      </c>
      <c r="T361" s="13" t="s">
        <v>2203</v>
      </c>
      <c r="U361" s="15"/>
    </row>
    <row r="362" spans="1:21" ht="22.5">
      <c r="A362" t="s">
        <v>6754</v>
      </c>
      <c r="B362" s="226" t="s">
        <v>6755</v>
      </c>
      <c r="D362" s="210">
        <v>2</v>
      </c>
      <c r="E362" s="180" t="s">
        <v>145</v>
      </c>
      <c r="F362" s="181" t="s">
        <v>64</v>
      </c>
      <c r="G362" s="175" t="s">
        <v>6346</v>
      </c>
      <c r="H362" s="182" t="s">
        <v>225</v>
      </c>
      <c r="I362" s="211">
        <v>1950</v>
      </c>
      <c r="J362" s="178" t="s">
        <v>6757</v>
      </c>
      <c r="K362">
        <v>2</v>
      </c>
      <c r="L362" s="200">
        <v>7</v>
      </c>
      <c r="M362" s="2" t="s">
        <v>145</v>
      </c>
      <c r="N362" s="3" t="s">
        <v>2433</v>
      </c>
      <c r="O362" s="4">
        <v>1950</v>
      </c>
      <c r="P362" s="6"/>
      <c r="Q362" s="11" t="s">
        <v>2193</v>
      </c>
      <c r="R362" s="12" t="s">
        <v>52</v>
      </c>
      <c r="S362" s="8" t="s">
        <v>2436</v>
      </c>
      <c r="T362" s="13" t="s">
        <v>64</v>
      </c>
      <c r="U362" s="15"/>
    </row>
    <row r="363" spans="1:21" ht="22.5">
      <c r="A363" t="s">
        <v>6754</v>
      </c>
      <c r="B363" s="226" t="s">
        <v>6755</v>
      </c>
      <c r="D363" s="210">
        <v>3</v>
      </c>
      <c r="E363" s="180" t="s">
        <v>68</v>
      </c>
      <c r="F363" s="181" t="s">
        <v>64</v>
      </c>
      <c r="G363" s="175" t="s">
        <v>6346</v>
      </c>
      <c r="H363" s="182" t="s">
        <v>225</v>
      </c>
      <c r="I363" s="211">
        <v>1925</v>
      </c>
      <c r="J363" s="178" t="s">
        <v>6758</v>
      </c>
      <c r="K363">
        <v>3</v>
      </c>
      <c r="L363" s="200">
        <v>10</v>
      </c>
      <c r="M363" s="2" t="s">
        <v>68</v>
      </c>
      <c r="N363" s="3" t="s">
        <v>2461</v>
      </c>
      <c r="O363" s="4">
        <v>1925</v>
      </c>
      <c r="P363" s="6"/>
      <c r="Q363" s="11" t="s">
        <v>62</v>
      </c>
      <c r="R363" s="12" t="s">
        <v>52</v>
      </c>
      <c r="S363" s="8" t="s">
        <v>941</v>
      </c>
      <c r="T363" s="13" t="s">
        <v>64</v>
      </c>
      <c r="U363" s="49"/>
    </row>
    <row r="364" spans="1:21">
      <c r="A364" t="s">
        <v>6754</v>
      </c>
      <c r="B364" s="226" t="s">
        <v>6755</v>
      </c>
      <c r="D364" s="210">
        <v>4</v>
      </c>
      <c r="E364" s="180" t="s">
        <v>275</v>
      </c>
      <c r="F364" s="181" t="s">
        <v>55</v>
      </c>
      <c r="G364" s="175" t="s">
        <v>6346</v>
      </c>
      <c r="H364" s="182" t="s">
        <v>225</v>
      </c>
      <c r="I364" s="211">
        <v>1815</v>
      </c>
      <c r="J364" s="178" t="s">
        <v>6759</v>
      </c>
      <c r="K364">
        <v>4</v>
      </c>
      <c r="L364" s="200">
        <v>13</v>
      </c>
      <c r="M364" s="2" t="s">
        <v>275</v>
      </c>
      <c r="N364" s="3" t="s">
        <v>2445</v>
      </c>
      <c r="O364" s="4">
        <v>1815</v>
      </c>
      <c r="P364" s="6"/>
      <c r="Q364" s="11" t="s">
        <v>234</v>
      </c>
      <c r="R364" s="12" t="s">
        <v>52</v>
      </c>
      <c r="S364" s="8" t="s">
        <v>1107</v>
      </c>
      <c r="T364" s="13" t="s">
        <v>55</v>
      </c>
      <c r="U364" s="15"/>
    </row>
    <row r="365" spans="1:21">
      <c r="A365" t="s">
        <v>6754</v>
      </c>
      <c r="B365" s="226" t="s">
        <v>6755</v>
      </c>
      <c r="D365" s="210"/>
      <c r="E365" s="180" t="s">
        <v>275</v>
      </c>
      <c r="F365" s="181" t="s">
        <v>55</v>
      </c>
      <c r="G365" s="175" t="s">
        <v>6346</v>
      </c>
      <c r="H365" s="182" t="s">
        <v>225</v>
      </c>
      <c r="I365" s="211">
        <v>1815</v>
      </c>
      <c r="J365" s="178" t="s">
        <v>6760</v>
      </c>
      <c r="K365">
        <v>4</v>
      </c>
      <c r="L365" s="200">
        <v>14</v>
      </c>
      <c r="M365" s="2" t="s">
        <v>275</v>
      </c>
      <c r="N365" s="3" t="s">
        <v>2449</v>
      </c>
      <c r="O365" s="4">
        <v>1815</v>
      </c>
      <c r="P365" s="6"/>
      <c r="Q365" s="11" t="s">
        <v>234</v>
      </c>
      <c r="R365" s="12" t="s">
        <v>52</v>
      </c>
      <c r="S365" s="2" t="s">
        <v>1107</v>
      </c>
      <c r="T365" s="13" t="s">
        <v>55</v>
      </c>
      <c r="U365" s="15"/>
    </row>
    <row r="366" spans="1:21">
      <c r="A366" t="s">
        <v>6754</v>
      </c>
      <c r="B366" s="226" t="s">
        <v>6755</v>
      </c>
      <c r="D366" s="210">
        <v>5</v>
      </c>
      <c r="E366" s="180" t="s">
        <v>68</v>
      </c>
      <c r="F366" s="181" t="s">
        <v>55</v>
      </c>
      <c r="G366" s="175" t="s">
        <v>6346</v>
      </c>
      <c r="H366" s="182" t="s">
        <v>225</v>
      </c>
      <c r="I366" s="211">
        <v>1917</v>
      </c>
      <c r="J366" s="178" t="s">
        <v>6761</v>
      </c>
      <c r="K366">
        <v>5</v>
      </c>
      <c r="L366" s="200">
        <v>17</v>
      </c>
      <c r="M366" s="2" t="s">
        <v>68</v>
      </c>
      <c r="N366" s="3" t="s">
        <v>2415</v>
      </c>
      <c r="O366" s="4">
        <v>1917</v>
      </c>
      <c r="P366" s="6"/>
      <c r="Q366" s="11" t="s">
        <v>95</v>
      </c>
      <c r="R366" s="12" t="s">
        <v>52</v>
      </c>
      <c r="S366" s="8" t="s">
        <v>83</v>
      </c>
      <c r="T366" s="13" t="s">
        <v>55</v>
      </c>
      <c r="U366" s="15"/>
    </row>
    <row r="367" spans="1:21">
      <c r="A367" t="s">
        <v>6754</v>
      </c>
      <c r="B367" s="226" t="s">
        <v>6755</v>
      </c>
      <c r="D367" s="210"/>
      <c r="E367" s="180" t="s">
        <v>68</v>
      </c>
      <c r="F367" s="181" t="s">
        <v>55</v>
      </c>
      <c r="G367" s="175" t="s">
        <v>6346</v>
      </c>
      <c r="H367" s="182" t="s">
        <v>225</v>
      </c>
      <c r="I367" s="211">
        <v>1960</v>
      </c>
      <c r="J367" s="178" t="s">
        <v>6762</v>
      </c>
      <c r="K367">
        <v>5</v>
      </c>
      <c r="L367" s="200">
        <v>18</v>
      </c>
      <c r="M367" s="2" t="s">
        <v>68</v>
      </c>
      <c r="N367" s="3" t="s">
        <v>2441</v>
      </c>
      <c r="O367" s="4">
        <v>1960</v>
      </c>
      <c r="P367" s="6"/>
      <c r="Q367" s="11" t="s">
        <v>95</v>
      </c>
      <c r="R367" s="12" t="s">
        <v>52</v>
      </c>
      <c r="S367" s="8" t="s">
        <v>83</v>
      </c>
      <c r="T367" s="13" t="s">
        <v>55</v>
      </c>
      <c r="U367" s="15"/>
    </row>
    <row r="368" spans="1:21">
      <c r="A368" t="s">
        <v>6754</v>
      </c>
      <c r="B368" s="226" t="s">
        <v>6755</v>
      </c>
      <c r="D368" s="210">
        <v>6</v>
      </c>
      <c r="E368" s="180" t="s">
        <v>103</v>
      </c>
      <c r="F368" s="181" t="s">
        <v>55</v>
      </c>
      <c r="G368" s="175" t="s">
        <v>6358</v>
      </c>
      <c r="H368" s="223" t="s">
        <v>225</v>
      </c>
      <c r="I368" s="224">
        <v>1568</v>
      </c>
      <c r="J368" s="178" t="s">
        <v>6763</v>
      </c>
      <c r="K368">
        <v>6</v>
      </c>
      <c r="L368" s="200">
        <v>21</v>
      </c>
      <c r="M368" s="2" t="s">
        <v>103</v>
      </c>
      <c r="N368" s="3" t="s">
        <v>2403</v>
      </c>
      <c r="O368" s="4">
        <v>1568</v>
      </c>
      <c r="P368" s="6" t="s">
        <v>254</v>
      </c>
      <c r="Q368" s="11" t="s">
        <v>82</v>
      </c>
      <c r="R368" s="12" t="s">
        <v>52</v>
      </c>
      <c r="S368" s="2" t="s">
        <v>240</v>
      </c>
      <c r="T368" s="13" t="s">
        <v>55</v>
      </c>
      <c r="U368" s="15"/>
    </row>
    <row r="369" spans="1:21" ht="22.5">
      <c r="A369" t="s">
        <v>6754</v>
      </c>
      <c r="B369" s="226" t="s">
        <v>6755</v>
      </c>
      <c r="D369" s="210">
        <v>7</v>
      </c>
      <c r="E369" s="180" t="s">
        <v>130</v>
      </c>
      <c r="F369" s="181" t="s">
        <v>64</v>
      </c>
      <c r="G369" s="175" t="s">
        <v>6346</v>
      </c>
      <c r="H369" s="223" t="s">
        <v>225</v>
      </c>
      <c r="I369" s="224">
        <v>1950</v>
      </c>
      <c r="J369" s="178" t="s">
        <v>6764</v>
      </c>
      <c r="K369">
        <v>7</v>
      </c>
      <c r="L369" s="200">
        <v>25</v>
      </c>
      <c r="M369" s="2" t="s">
        <v>130</v>
      </c>
      <c r="N369" s="3" t="s">
        <v>2456</v>
      </c>
      <c r="O369" s="4">
        <v>1950</v>
      </c>
      <c r="P369" s="6"/>
      <c r="Q369" s="11" t="s">
        <v>2193</v>
      </c>
      <c r="R369" s="12" t="s">
        <v>52</v>
      </c>
      <c r="S369" s="8" t="s">
        <v>2458</v>
      </c>
      <c r="T369" s="13" t="s">
        <v>64</v>
      </c>
      <c r="U369" s="49"/>
    </row>
    <row r="370" spans="1:21">
      <c r="A370" t="s">
        <v>6765</v>
      </c>
      <c r="B370" s="226" t="s">
        <v>6766</v>
      </c>
      <c r="D370" s="192">
        <v>1</v>
      </c>
      <c r="E370" s="193" t="s">
        <v>68</v>
      </c>
      <c r="F370" s="194" t="s">
        <v>55</v>
      </c>
      <c r="G370" s="195" t="s">
        <v>6346</v>
      </c>
      <c r="H370" s="196" t="s">
        <v>225</v>
      </c>
      <c r="I370" s="197">
        <v>1958</v>
      </c>
      <c r="J370" s="198" t="s">
        <v>6767</v>
      </c>
      <c r="K370" s="199">
        <v>1</v>
      </c>
      <c r="L370" s="200">
        <v>4</v>
      </c>
      <c r="M370" s="2" t="s">
        <v>68</v>
      </c>
      <c r="N370" s="3" t="s">
        <v>2393</v>
      </c>
      <c r="O370" s="4">
        <v>1958</v>
      </c>
      <c r="P370" s="2"/>
      <c r="Q370" s="11" t="s">
        <v>73</v>
      </c>
      <c r="R370" s="12" t="s">
        <v>52</v>
      </c>
      <c r="S370" s="2" t="s">
        <v>74</v>
      </c>
      <c r="T370" s="13" t="s">
        <v>55</v>
      </c>
      <c r="U370" s="15"/>
    </row>
    <row r="371" spans="1:21">
      <c r="A371" t="s">
        <v>6765</v>
      </c>
      <c r="B371" s="226" t="s">
        <v>6766</v>
      </c>
      <c r="D371" s="210">
        <v>2</v>
      </c>
      <c r="E371" s="180" t="s">
        <v>68</v>
      </c>
      <c r="F371" s="181" t="s">
        <v>55</v>
      </c>
      <c r="G371" s="175" t="s">
        <v>6346</v>
      </c>
      <c r="H371" s="182" t="s">
        <v>206</v>
      </c>
      <c r="I371" s="211">
        <v>1960</v>
      </c>
      <c r="J371" s="178" t="s">
        <v>6768</v>
      </c>
      <c r="K371">
        <v>2</v>
      </c>
      <c r="L371" s="200">
        <v>7</v>
      </c>
      <c r="M371" s="2" t="s">
        <v>68</v>
      </c>
      <c r="N371" s="3" t="s">
        <v>2399</v>
      </c>
      <c r="O371" s="4">
        <v>1960</v>
      </c>
      <c r="P371" s="6"/>
      <c r="Q371" s="11" t="s">
        <v>95</v>
      </c>
      <c r="R371" s="12" t="s">
        <v>52</v>
      </c>
      <c r="S371" s="8" t="s">
        <v>83</v>
      </c>
      <c r="T371" s="13" t="s">
        <v>55</v>
      </c>
      <c r="U371" s="15"/>
    </row>
    <row r="372" spans="1:21">
      <c r="A372" t="s">
        <v>6769</v>
      </c>
      <c r="B372" s="226" t="s">
        <v>6770</v>
      </c>
      <c r="D372" s="192">
        <v>1</v>
      </c>
      <c r="E372" s="193" t="s">
        <v>145</v>
      </c>
      <c r="F372" s="194" t="s">
        <v>55</v>
      </c>
      <c r="G372" s="195" t="s">
        <v>6346</v>
      </c>
      <c r="H372" s="196" t="s">
        <v>206</v>
      </c>
      <c r="I372" s="197">
        <v>1960</v>
      </c>
      <c r="J372" s="198" t="s">
        <v>6727</v>
      </c>
      <c r="K372" s="199">
        <v>1</v>
      </c>
      <c r="L372" s="200">
        <v>4</v>
      </c>
      <c r="M372" s="2" t="s">
        <v>145</v>
      </c>
      <c r="N372" s="3" t="s">
        <v>2452</v>
      </c>
      <c r="O372" s="4">
        <v>1960</v>
      </c>
      <c r="P372" s="6"/>
      <c r="Q372" s="11" t="s">
        <v>95</v>
      </c>
      <c r="R372" s="12" t="s">
        <v>52</v>
      </c>
      <c r="S372" s="8" t="s">
        <v>83</v>
      </c>
      <c r="T372" s="13" t="s">
        <v>55</v>
      </c>
      <c r="U372" s="15"/>
    </row>
    <row r="373" spans="1:21">
      <c r="A373" t="s">
        <v>6769</v>
      </c>
      <c r="B373" s="226" t="s">
        <v>6770</v>
      </c>
      <c r="D373" s="210">
        <v>2</v>
      </c>
      <c r="E373" s="180" t="s">
        <v>48</v>
      </c>
      <c r="F373" s="181" t="s">
        <v>55</v>
      </c>
      <c r="G373" s="175" t="s">
        <v>6346</v>
      </c>
      <c r="H373" s="182" t="s">
        <v>225</v>
      </c>
      <c r="I373" s="211">
        <v>1953</v>
      </c>
      <c r="J373" s="178" t="s">
        <v>6612</v>
      </c>
      <c r="K373">
        <v>2</v>
      </c>
      <c r="L373" s="200">
        <v>7</v>
      </c>
      <c r="M373" s="2" t="s">
        <v>48</v>
      </c>
      <c r="N373" s="3" t="s">
        <v>2472</v>
      </c>
      <c r="O373" s="4">
        <v>1953</v>
      </c>
      <c r="P373" s="6" t="s">
        <v>168</v>
      </c>
      <c r="Q373" s="11" t="s">
        <v>312</v>
      </c>
      <c r="R373" s="12" t="s">
        <v>52</v>
      </c>
      <c r="S373" s="8" t="s">
        <v>186</v>
      </c>
      <c r="T373" s="13" t="s">
        <v>55</v>
      </c>
      <c r="U373" s="15"/>
    </row>
    <row r="374" spans="1:21">
      <c r="A374" t="s">
        <v>6771</v>
      </c>
      <c r="B374" s="226" t="s">
        <v>6772</v>
      </c>
      <c r="D374" s="192">
        <v>1</v>
      </c>
      <c r="E374" s="193" t="s">
        <v>68</v>
      </c>
      <c r="F374" s="194" t="s">
        <v>55</v>
      </c>
      <c r="G374" s="195" t="s">
        <v>6346</v>
      </c>
      <c r="H374" s="196" t="s">
        <v>206</v>
      </c>
      <c r="I374" s="197">
        <v>1958</v>
      </c>
      <c r="J374" s="198" t="s">
        <v>6773</v>
      </c>
      <c r="K374" s="199">
        <v>1</v>
      </c>
      <c r="L374" s="200">
        <v>4</v>
      </c>
      <c r="M374" s="2" t="s">
        <v>68</v>
      </c>
      <c r="N374" s="3" t="s">
        <v>2565</v>
      </c>
      <c r="O374" s="4">
        <v>1958</v>
      </c>
      <c r="P374" s="2"/>
      <c r="Q374" s="11" t="s">
        <v>152</v>
      </c>
      <c r="R374" s="12" t="s">
        <v>52</v>
      </c>
      <c r="S374" s="2" t="s">
        <v>153</v>
      </c>
      <c r="T374" s="13" t="s">
        <v>55</v>
      </c>
      <c r="U374" s="15"/>
    </row>
    <row r="375" spans="1:21">
      <c r="A375" t="s">
        <v>6771</v>
      </c>
      <c r="B375" s="226" t="s">
        <v>6772</v>
      </c>
      <c r="D375" s="210"/>
      <c r="E375" s="180" t="s">
        <v>68</v>
      </c>
      <c r="F375" s="181" t="s">
        <v>55</v>
      </c>
      <c r="G375" s="175" t="s">
        <v>6346</v>
      </c>
      <c r="H375" s="182" t="s">
        <v>206</v>
      </c>
      <c r="I375" s="211">
        <v>1958</v>
      </c>
      <c r="J375" s="178" t="s">
        <v>6774</v>
      </c>
      <c r="K375">
        <v>1</v>
      </c>
      <c r="L375" s="200">
        <v>5</v>
      </c>
      <c r="M375" s="2" t="s">
        <v>68</v>
      </c>
      <c r="N375" s="3" t="s">
        <v>2570</v>
      </c>
      <c r="O375" s="4">
        <v>1958</v>
      </c>
      <c r="P375" s="6"/>
      <c r="Q375" s="11" t="s">
        <v>73</v>
      </c>
      <c r="R375" s="12" t="s">
        <v>52</v>
      </c>
      <c r="S375" s="2" t="s">
        <v>74</v>
      </c>
      <c r="T375" s="13" t="s">
        <v>55</v>
      </c>
      <c r="U375" s="15"/>
    </row>
    <row r="376" spans="1:21">
      <c r="A376" t="s">
        <v>6771</v>
      </c>
      <c r="B376" s="226" t="s">
        <v>6772</v>
      </c>
      <c r="D376" s="210">
        <v>2</v>
      </c>
      <c r="E376" s="180" t="s">
        <v>68</v>
      </c>
      <c r="F376" s="181" t="s">
        <v>55</v>
      </c>
      <c r="G376" s="175" t="s">
        <v>6346</v>
      </c>
      <c r="H376" s="182" t="s">
        <v>225</v>
      </c>
      <c r="I376" s="211">
        <v>1958</v>
      </c>
      <c r="J376" s="178" t="s">
        <v>6775</v>
      </c>
      <c r="K376">
        <v>2</v>
      </c>
      <c r="L376" s="200">
        <v>8</v>
      </c>
      <c r="M376" s="2" t="s">
        <v>68</v>
      </c>
      <c r="N376" s="3" t="s">
        <v>2560</v>
      </c>
      <c r="O376" s="4">
        <v>1958</v>
      </c>
      <c r="P376" s="6"/>
      <c r="Q376" s="11" t="s">
        <v>152</v>
      </c>
      <c r="R376" s="12" t="s">
        <v>52</v>
      </c>
      <c r="S376" s="2" t="s">
        <v>153</v>
      </c>
      <c r="T376" s="13" t="s">
        <v>55</v>
      </c>
      <c r="U376" s="15"/>
    </row>
    <row r="377" spans="1:21">
      <c r="A377" t="s">
        <v>6776</v>
      </c>
      <c r="B377" s="226" t="s">
        <v>6777</v>
      </c>
      <c r="D377" s="192">
        <v>1</v>
      </c>
      <c r="E377" s="193" t="s">
        <v>6778</v>
      </c>
      <c r="F377" s="194" t="s">
        <v>55</v>
      </c>
      <c r="G377" s="195" t="s">
        <v>6346</v>
      </c>
      <c r="H377" s="196" t="s">
        <v>225</v>
      </c>
      <c r="I377" s="197">
        <v>1958</v>
      </c>
      <c r="J377" s="198" t="s">
        <v>6779</v>
      </c>
      <c r="K377" s="199">
        <v>1</v>
      </c>
      <c r="L377" s="200">
        <v>4</v>
      </c>
      <c r="M377" s="2" t="s">
        <v>6778</v>
      </c>
      <c r="N377" s="3" t="s">
        <v>2750</v>
      </c>
      <c r="O377" s="4">
        <v>1958</v>
      </c>
      <c r="P377" s="6"/>
      <c r="Q377" s="11" t="s">
        <v>73</v>
      </c>
      <c r="R377" s="12" t="s">
        <v>52</v>
      </c>
      <c r="S377" s="2" t="s">
        <v>74</v>
      </c>
      <c r="T377" s="13" t="s">
        <v>55</v>
      </c>
      <c r="U377" s="15"/>
    </row>
    <row r="378" spans="1:21">
      <c r="A378" t="s">
        <v>6776</v>
      </c>
      <c r="B378" s="226" t="s">
        <v>6777</v>
      </c>
      <c r="D378" s="210"/>
      <c r="E378" s="180" t="s">
        <v>6778</v>
      </c>
      <c r="F378" s="181" t="s">
        <v>55</v>
      </c>
      <c r="G378" s="175" t="s">
        <v>6346</v>
      </c>
      <c r="H378" s="182" t="s">
        <v>225</v>
      </c>
      <c r="I378" s="211">
        <v>1958</v>
      </c>
      <c r="J378" s="178" t="s">
        <v>6780</v>
      </c>
      <c r="K378">
        <v>1</v>
      </c>
      <c r="L378" s="200">
        <v>5</v>
      </c>
      <c r="M378" s="2" t="s">
        <v>6778</v>
      </c>
      <c r="N378" s="3" t="s">
        <v>2756</v>
      </c>
      <c r="O378" s="4">
        <v>1958</v>
      </c>
      <c r="P378" s="6"/>
      <c r="Q378" s="11" t="s">
        <v>73</v>
      </c>
      <c r="R378" s="12" t="s">
        <v>52</v>
      </c>
      <c r="S378" s="8" t="s">
        <v>74</v>
      </c>
      <c r="T378" s="13" t="s">
        <v>55</v>
      </c>
      <c r="U378" s="15"/>
    </row>
    <row r="379" spans="1:21">
      <c r="A379" t="s">
        <v>6776</v>
      </c>
      <c r="B379" s="226" t="s">
        <v>6777</v>
      </c>
      <c r="D379" s="210">
        <v>2</v>
      </c>
      <c r="E379" s="180" t="s">
        <v>275</v>
      </c>
      <c r="F379" s="181" t="s">
        <v>55</v>
      </c>
      <c r="G379" s="175" t="s">
        <v>6346</v>
      </c>
      <c r="H379" s="182" t="s">
        <v>225</v>
      </c>
      <c r="I379" s="211">
        <v>1980</v>
      </c>
      <c r="J379" s="178" t="s">
        <v>6781</v>
      </c>
      <c r="K379">
        <v>2</v>
      </c>
      <c r="L379" s="200">
        <v>8</v>
      </c>
      <c r="M379" s="2" t="s">
        <v>275</v>
      </c>
      <c r="N379" s="3" t="s">
        <v>2466</v>
      </c>
      <c r="O379" s="4">
        <v>1980</v>
      </c>
      <c r="P379" s="6"/>
      <c r="Q379" s="11" t="s">
        <v>169</v>
      </c>
      <c r="R379" s="12" t="s">
        <v>52</v>
      </c>
      <c r="S379" s="8" t="s">
        <v>53</v>
      </c>
      <c r="T379" s="13" t="s">
        <v>55</v>
      </c>
      <c r="U379" s="15"/>
    </row>
    <row r="380" spans="1:21" ht="22.5">
      <c r="A380" t="s">
        <v>6782</v>
      </c>
      <c r="B380" s="226" t="s">
        <v>6783</v>
      </c>
      <c r="D380" s="192">
        <v>1</v>
      </c>
      <c r="E380" s="193" t="s">
        <v>68</v>
      </c>
      <c r="F380" s="194" t="s">
        <v>64</v>
      </c>
      <c r="G380" s="195" t="s">
        <v>6346</v>
      </c>
      <c r="H380" s="196" t="s">
        <v>225</v>
      </c>
      <c r="I380" s="197">
        <v>1950</v>
      </c>
      <c r="J380" s="198" t="s">
        <v>6784</v>
      </c>
      <c r="K380" s="199">
        <v>1</v>
      </c>
      <c r="L380" s="200">
        <v>4</v>
      </c>
      <c r="M380" s="2" t="s">
        <v>68</v>
      </c>
      <c r="N380" s="3" t="s">
        <v>2513</v>
      </c>
      <c r="O380" s="4">
        <v>1950</v>
      </c>
      <c r="P380" s="6"/>
      <c r="Q380" s="11" t="s">
        <v>2515</v>
      </c>
      <c r="R380" s="12" t="s">
        <v>52</v>
      </c>
      <c r="S380" s="8" t="s">
        <v>2516</v>
      </c>
      <c r="T380" s="13" t="s">
        <v>64</v>
      </c>
      <c r="U380" s="15"/>
    </row>
    <row r="381" spans="1:21">
      <c r="A381" t="s">
        <v>6782</v>
      </c>
      <c r="B381" s="226" t="s">
        <v>6783</v>
      </c>
      <c r="D381" s="210">
        <v>2</v>
      </c>
      <c r="E381" s="180" t="s">
        <v>68</v>
      </c>
      <c r="F381" s="181" t="s">
        <v>55</v>
      </c>
      <c r="G381" s="175" t="s">
        <v>6346</v>
      </c>
      <c r="H381" s="182" t="s">
        <v>206</v>
      </c>
      <c r="I381" s="211">
        <v>1917</v>
      </c>
      <c r="J381" s="178" t="s">
        <v>6785</v>
      </c>
      <c r="K381">
        <v>2</v>
      </c>
      <c r="L381" s="200">
        <v>7</v>
      </c>
      <c r="M381" s="2" t="s">
        <v>68</v>
      </c>
      <c r="N381" s="3" t="s">
        <v>2497</v>
      </c>
      <c r="O381" s="4">
        <v>1917</v>
      </c>
      <c r="P381" s="6"/>
      <c r="Q381" s="11" t="s">
        <v>95</v>
      </c>
      <c r="R381" s="12" t="s">
        <v>52</v>
      </c>
      <c r="S381" s="2" t="s">
        <v>83</v>
      </c>
      <c r="T381" s="13" t="s">
        <v>55</v>
      </c>
      <c r="U381" s="15"/>
    </row>
    <row r="382" spans="1:21">
      <c r="A382" t="s">
        <v>6782</v>
      </c>
      <c r="B382" s="226" t="s">
        <v>6783</v>
      </c>
      <c r="D382" s="210"/>
      <c r="E382" s="180" t="s">
        <v>68</v>
      </c>
      <c r="F382" s="181" t="s">
        <v>55</v>
      </c>
      <c r="G382" s="175" t="s">
        <v>6346</v>
      </c>
      <c r="H382" s="182" t="s">
        <v>206</v>
      </c>
      <c r="I382" s="211">
        <v>1960</v>
      </c>
      <c r="J382" s="178" t="s">
        <v>6786</v>
      </c>
      <c r="K382">
        <v>2</v>
      </c>
      <c r="L382" s="200">
        <v>8</v>
      </c>
      <c r="M382" s="2" t="s">
        <v>68</v>
      </c>
      <c r="N382" s="3" t="s">
        <v>2501</v>
      </c>
      <c r="O382" s="4">
        <v>1960</v>
      </c>
      <c r="P382" s="6"/>
      <c r="Q382" s="11" t="s">
        <v>95</v>
      </c>
      <c r="R382" s="12" t="s">
        <v>52</v>
      </c>
      <c r="S382" s="2" t="s">
        <v>83</v>
      </c>
      <c r="T382" s="13" t="s">
        <v>55</v>
      </c>
      <c r="U382" s="15"/>
    </row>
    <row r="383" spans="1:21">
      <c r="A383" t="s">
        <v>6782</v>
      </c>
      <c r="B383" s="226" t="s">
        <v>6783</v>
      </c>
      <c r="D383" s="210">
        <v>3</v>
      </c>
      <c r="E383" s="180" t="s">
        <v>103</v>
      </c>
      <c r="F383" s="181" t="s">
        <v>55</v>
      </c>
      <c r="G383" s="175" t="s">
        <v>6358</v>
      </c>
      <c r="H383" s="182" t="s">
        <v>206</v>
      </c>
      <c r="I383" s="211">
        <v>1568</v>
      </c>
      <c r="J383" s="178" t="s">
        <v>6787</v>
      </c>
      <c r="K383">
        <v>3</v>
      </c>
      <c r="L383" s="200">
        <v>11</v>
      </c>
      <c r="M383" s="2" t="s">
        <v>103</v>
      </c>
      <c r="N383" s="3" t="s">
        <v>2527</v>
      </c>
      <c r="O383" s="4">
        <v>1568</v>
      </c>
      <c r="P383" s="6" t="s">
        <v>254</v>
      </c>
      <c r="Q383" s="11" t="s">
        <v>95</v>
      </c>
      <c r="R383" s="12" t="s">
        <v>52</v>
      </c>
      <c r="S383" s="8" t="s">
        <v>240</v>
      </c>
      <c r="T383" s="13" t="s">
        <v>55</v>
      </c>
      <c r="U383" s="15"/>
    </row>
    <row r="384" spans="1:21">
      <c r="A384" t="s">
        <v>6782</v>
      </c>
      <c r="B384" s="226" t="s">
        <v>6783</v>
      </c>
      <c r="D384" s="210">
        <v>4</v>
      </c>
      <c r="E384" s="180" t="s">
        <v>78</v>
      </c>
      <c r="F384" s="181" t="s">
        <v>55</v>
      </c>
      <c r="G384" s="175" t="s">
        <v>6346</v>
      </c>
      <c r="H384" s="182" t="s">
        <v>225</v>
      </c>
      <c r="I384" s="211">
        <v>1958</v>
      </c>
      <c r="J384" s="178" t="s">
        <v>6788</v>
      </c>
      <c r="K384">
        <v>4</v>
      </c>
      <c r="L384" s="200">
        <v>15</v>
      </c>
      <c r="M384" s="2" t="s">
        <v>78</v>
      </c>
      <c r="N384" s="3" t="s">
        <v>2505</v>
      </c>
      <c r="O384" s="4">
        <v>1958</v>
      </c>
      <c r="P384" s="6"/>
      <c r="Q384" s="11" t="s">
        <v>177</v>
      </c>
      <c r="R384" s="12" t="s">
        <v>52</v>
      </c>
      <c r="S384" s="2" t="s">
        <v>74</v>
      </c>
      <c r="T384" s="13" t="s">
        <v>55</v>
      </c>
      <c r="U384" s="15"/>
    </row>
    <row r="385" spans="1:21">
      <c r="A385" t="s">
        <v>6782</v>
      </c>
      <c r="B385" s="226" t="s">
        <v>6783</v>
      </c>
      <c r="D385" s="210"/>
      <c r="E385" s="180" t="s">
        <v>78</v>
      </c>
      <c r="F385" s="181" t="s">
        <v>55</v>
      </c>
      <c r="G385" s="175" t="s">
        <v>6346</v>
      </c>
      <c r="H385" s="182" t="s">
        <v>225</v>
      </c>
      <c r="I385" s="211">
        <v>1952</v>
      </c>
      <c r="J385" s="178" t="s">
        <v>6789</v>
      </c>
      <c r="K385">
        <v>4</v>
      </c>
      <c r="L385" s="200">
        <v>16</v>
      </c>
      <c r="M385" s="2" t="s">
        <v>78</v>
      </c>
      <c r="N385" s="3" t="s">
        <v>2509</v>
      </c>
      <c r="O385" s="4">
        <v>1952</v>
      </c>
      <c r="P385" s="6"/>
      <c r="Q385" s="11" t="s">
        <v>177</v>
      </c>
      <c r="R385" s="12" t="s">
        <v>52</v>
      </c>
      <c r="S385" s="2" t="s">
        <v>74</v>
      </c>
      <c r="T385" s="13" t="s">
        <v>55</v>
      </c>
      <c r="U385" s="15"/>
    </row>
    <row r="386" spans="1:21">
      <c r="A386" t="s">
        <v>6782</v>
      </c>
      <c r="B386" s="226" t="s">
        <v>6783</v>
      </c>
      <c r="D386" s="210">
        <v>5</v>
      </c>
      <c r="E386" s="180" t="s">
        <v>301</v>
      </c>
      <c r="F386" s="175" t="s">
        <v>64</v>
      </c>
      <c r="G386" s="175" t="s">
        <v>6380</v>
      </c>
      <c r="H386" s="177" t="s">
        <v>225</v>
      </c>
      <c r="I386" s="222">
        <v>1950</v>
      </c>
      <c r="J386" s="178" t="s">
        <v>6790</v>
      </c>
      <c r="K386">
        <v>5</v>
      </c>
      <c r="L386" s="200">
        <v>19</v>
      </c>
      <c r="M386" s="2" t="s">
        <v>31279</v>
      </c>
      <c r="N386" s="3" t="s">
        <v>2554</v>
      </c>
      <c r="O386" s="4">
        <v>1950</v>
      </c>
      <c r="P386" s="6"/>
      <c r="Q386" s="11" t="s">
        <v>2556</v>
      </c>
      <c r="R386" s="12" t="s">
        <v>52</v>
      </c>
      <c r="S386" s="8" t="s">
        <v>63</v>
      </c>
      <c r="T386" s="13" t="s">
        <v>64</v>
      </c>
      <c r="U386" s="15"/>
    </row>
    <row r="387" spans="1:21">
      <c r="A387" t="s">
        <v>6782</v>
      </c>
      <c r="B387" s="226" t="s">
        <v>6783</v>
      </c>
      <c r="D387" s="210">
        <v>6</v>
      </c>
      <c r="E387" s="180" t="s">
        <v>48</v>
      </c>
      <c r="F387" s="181" t="s">
        <v>55</v>
      </c>
      <c r="G387" s="175" t="s">
        <v>6346</v>
      </c>
      <c r="H387" s="223" t="s">
        <v>225</v>
      </c>
      <c r="I387" s="224">
        <v>1985</v>
      </c>
      <c r="J387" s="178" t="s">
        <v>6791</v>
      </c>
      <c r="K387">
        <v>6</v>
      </c>
      <c r="L387" s="200">
        <v>22</v>
      </c>
      <c r="M387" s="2" t="s">
        <v>48</v>
      </c>
      <c r="N387" s="3" t="s">
        <v>2549</v>
      </c>
      <c r="O387" s="4">
        <v>1985</v>
      </c>
      <c r="P387" s="6" t="s">
        <v>168</v>
      </c>
      <c r="Q387" s="11" t="s">
        <v>169</v>
      </c>
      <c r="R387" s="12" t="s">
        <v>52</v>
      </c>
      <c r="S387" s="8" t="s">
        <v>53</v>
      </c>
      <c r="T387" s="13" t="s">
        <v>55</v>
      </c>
      <c r="U387" s="15"/>
    </row>
    <row r="388" spans="1:21">
      <c r="A388" t="s">
        <v>6792</v>
      </c>
      <c r="B388" s="226" t="s">
        <v>6793</v>
      </c>
      <c r="D388" s="192">
        <v>1</v>
      </c>
      <c r="E388" s="193" t="s">
        <v>145</v>
      </c>
      <c r="F388" s="194" t="s">
        <v>55</v>
      </c>
      <c r="G388" s="195" t="s">
        <v>6346</v>
      </c>
      <c r="H388" s="196" t="s">
        <v>225</v>
      </c>
      <c r="I388" s="197">
        <v>1958</v>
      </c>
      <c r="J388" s="198" t="s">
        <v>6794</v>
      </c>
      <c r="K388" s="199">
        <v>1</v>
      </c>
      <c r="L388" s="200">
        <v>4</v>
      </c>
      <c r="M388" s="2" t="s">
        <v>145</v>
      </c>
      <c r="N388" s="3" t="s">
        <v>2492</v>
      </c>
      <c r="O388" s="4">
        <v>1958</v>
      </c>
      <c r="P388" s="6"/>
      <c r="Q388" s="11" t="s">
        <v>177</v>
      </c>
      <c r="R388" s="12" t="s">
        <v>52</v>
      </c>
      <c r="S388" s="8" t="s">
        <v>74</v>
      </c>
      <c r="T388" s="13" t="s">
        <v>55</v>
      </c>
      <c r="U388" s="15"/>
    </row>
    <row r="389" spans="1:21">
      <c r="A389" t="s">
        <v>6792</v>
      </c>
      <c r="B389" s="226" t="s">
        <v>6793</v>
      </c>
      <c r="D389" s="210">
        <v>2</v>
      </c>
      <c r="E389" s="180" t="s">
        <v>301</v>
      </c>
      <c r="F389" s="181" t="s">
        <v>64</v>
      </c>
      <c r="G389" s="175" t="s">
        <v>6380</v>
      </c>
      <c r="H389" s="182" t="s">
        <v>225</v>
      </c>
      <c r="I389" s="211">
        <v>1925</v>
      </c>
      <c r="J389" s="178" t="s">
        <v>6795</v>
      </c>
      <c r="K389">
        <v>2</v>
      </c>
      <c r="L389" s="200">
        <v>7</v>
      </c>
      <c r="M389" s="2" t="s">
        <v>301</v>
      </c>
      <c r="N389" s="3" t="s">
        <v>2535</v>
      </c>
      <c r="O389" s="4">
        <v>1925</v>
      </c>
      <c r="P389" s="6"/>
      <c r="Q389" s="11" t="s">
        <v>62</v>
      </c>
      <c r="R389" s="12" t="s">
        <v>52</v>
      </c>
      <c r="S389" s="8" t="s">
        <v>63</v>
      </c>
      <c r="T389" s="13" t="s">
        <v>64</v>
      </c>
      <c r="U389" s="15"/>
    </row>
    <row r="390" spans="1:21">
      <c r="A390" t="s">
        <v>6792</v>
      </c>
      <c r="B390" s="226" t="s">
        <v>6793</v>
      </c>
      <c r="D390" s="210"/>
      <c r="E390" s="180" t="s">
        <v>59</v>
      </c>
      <c r="F390" s="181" t="s">
        <v>64</v>
      </c>
      <c r="G390" s="175" t="s">
        <v>6380</v>
      </c>
      <c r="H390" s="182" t="s">
        <v>225</v>
      </c>
      <c r="I390" s="211">
        <v>1925</v>
      </c>
      <c r="J390" s="178" t="s">
        <v>6796</v>
      </c>
      <c r="K390">
        <v>2</v>
      </c>
      <c r="L390" s="200">
        <v>8</v>
      </c>
      <c r="M390" s="2" t="s">
        <v>59</v>
      </c>
      <c r="N390" s="3" t="s">
        <v>2541</v>
      </c>
      <c r="O390" s="4">
        <v>1925</v>
      </c>
      <c r="P390" s="6"/>
      <c r="Q390" s="11" t="s">
        <v>604</v>
      </c>
      <c r="R390" s="12" t="s">
        <v>52</v>
      </c>
      <c r="S390" s="8" t="s">
        <v>63</v>
      </c>
      <c r="T390" s="13" t="s">
        <v>64</v>
      </c>
      <c r="U390" s="15"/>
    </row>
    <row r="391" spans="1:21">
      <c r="A391" t="s">
        <v>6797</v>
      </c>
      <c r="B391" s="226" t="s">
        <v>6798</v>
      </c>
      <c r="D391" s="192">
        <v>1</v>
      </c>
      <c r="E391" s="193" t="s">
        <v>130</v>
      </c>
      <c r="F391" s="194" t="s">
        <v>55</v>
      </c>
      <c r="G391" s="195" t="s">
        <v>6346</v>
      </c>
      <c r="H391" s="196" t="s">
        <v>206</v>
      </c>
      <c r="I391" s="197">
        <v>1568</v>
      </c>
      <c r="J391" s="198" t="s">
        <v>6799</v>
      </c>
      <c r="K391" s="199">
        <v>1</v>
      </c>
      <c r="L391" s="200">
        <v>4</v>
      </c>
      <c r="M391" s="2" t="s">
        <v>130</v>
      </c>
      <c r="N391" s="3" t="s">
        <v>2679</v>
      </c>
      <c r="O391" s="4">
        <v>1568</v>
      </c>
      <c r="P391" s="6"/>
      <c r="Q391" s="11" t="s">
        <v>82</v>
      </c>
      <c r="R391" s="12" t="s">
        <v>52</v>
      </c>
      <c r="S391" s="8" t="s">
        <v>112</v>
      </c>
      <c r="T391" s="13" t="s">
        <v>55</v>
      </c>
      <c r="U391" s="15"/>
    </row>
    <row r="392" spans="1:21">
      <c r="A392" t="s">
        <v>6797</v>
      </c>
      <c r="B392" s="226" t="s">
        <v>6798</v>
      </c>
      <c r="D392" s="210">
        <v>2</v>
      </c>
      <c r="E392" s="180" t="s">
        <v>275</v>
      </c>
      <c r="F392" s="181" t="s">
        <v>55</v>
      </c>
      <c r="G392" s="175" t="s">
        <v>6346</v>
      </c>
      <c r="H392" s="182" t="s">
        <v>225</v>
      </c>
      <c r="I392" s="211">
        <v>1980</v>
      </c>
      <c r="J392" s="178" t="s">
        <v>6800</v>
      </c>
      <c r="K392">
        <v>2</v>
      </c>
      <c r="L392" s="200">
        <v>7</v>
      </c>
      <c r="M392" s="2" t="s">
        <v>275</v>
      </c>
      <c r="N392" s="3" t="s">
        <v>2546</v>
      </c>
      <c r="O392" s="4">
        <v>1980</v>
      </c>
      <c r="P392" s="6"/>
      <c r="Q392" s="11" t="s">
        <v>312</v>
      </c>
      <c r="R392" s="12" t="s">
        <v>52</v>
      </c>
      <c r="S392" s="2" t="s">
        <v>186</v>
      </c>
      <c r="T392" s="13" t="s">
        <v>55</v>
      </c>
      <c r="U392" s="15"/>
    </row>
    <row r="393" spans="1:21">
      <c r="A393" t="s">
        <v>6797</v>
      </c>
      <c r="B393" s="226" t="s">
        <v>6798</v>
      </c>
      <c r="D393" s="210">
        <v>3</v>
      </c>
      <c r="E393" s="180" t="s">
        <v>68</v>
      </c>
      <c r="F393" s="181" t="s">
        <v>55</v>
      </c>
      <c r="G393" s="175" t="s">
        <v>6346</v>
      </c>
      <c r="H393" s="182" t="s">
        <v>206</v>
      </c>
      <c r="I393" s="211">
        <v>1917</v>
      </c>
      <c r="J393" s="178" t="s">
        <v>6801</v>
      </c>
      <c r="K393">
        <v>3</v>
      </c>
      <c r="L393" s="200">
        <v>10</v>
      </c>
      <c r="M393" s="2" t="s">
        <v>68</v>
      </c>
      <c r="N393" s="3" t="s">
        <v>2521</v>
      </c>
      <c r="O393" s="4">
        <v>1917</v>
      </c>
      <c r="P393" s="6"/>
      <c r="Q393" s="11" t="s">
        <v>95</v>
      </c>
      <c r="R393" s="12" t="s">
        <v>52</v>
      </c>
      <c r="S393" s="8" t="s">
        <v>83</v>
      </c>
      <c r="T393" s="13" t="s">
        <v>55</v>
      </c>
      <c r="U393" s="15"/>
    </row>
    <row r="394" spans="1:21">
      <c r="A394" t="s">
        <v>6797</v>
      </c>
      <c r="B394" s="226" t="s">
        <v>6798</v>
      </c>
      <c r="D394" s="210">
        <v>4</v>
      </c>
      <c r="E394" s="180" t="s">
        <v>130</v>
      </c>
      <c r="F394" s="181" t="s">
        <v>64</v>
      </c>
      <c r="G394" s="175" t="s">
        <v>6346</v>
      </c>
      <c r="H394" s="182" t="s">
        <v>225</v>
      </c>
      <c r="I394" s="211">
        <v>1950</v>
      </c>
      <c r="J394" s="178" t="s">
        <v>6802</v>
      </c>
      <c r="K394">
        <v>4</v>
      </c>
      <c r="L394" s="200">
        <v>13</v>
      </c>
      <c r="M394" s="2" t="s">
        <v>130</v>
      </c>
      <c r="N394" s="3" t="s">
        <v>2585</v>
      </c>
      <c r="O394" s="4">
        <v>1950</v>
      </c>
      <c r="P394" s="6"/>
      <c r="Q394" s="11" t="s">
        <v>2193</v>
      </c>
      <c r="R394" s="12" t="s">
        <v>52</v>
      </c>
      <c r="S394" s="2" t="s">
        <v>2458</v>
      </c>
      <c r="T394" s="13" t="s">
        <v>64</v>
      </c>
      <c r="U394" s="15"/>
    </row>
    <row r="395" spans="1:21">
      <c r="A395" t="s">
        <v>6803</v>
      </c>
      <c r="B395" s="226" t="s">
        <v>6804</v>
      </c>
      <c r="D395" s="192">
        <v>1</v>
      </c>
      <c r="E395" s="193" t="s">
        <v>78</v>
      </c>
      <c r="F395" s="194" t="s">
        <v>55</v>
      </c>
      <c r="G395" s="195" t="s">
        <v>6346</v>
      </c>
      <c r="H395" s="196" t="s">
        <v>225</v>
      </c>
      <c r="I395" s="197">
        <v>1958</v>
      </c>
      <c r="J395" s="198" t="s">
        <v>6805</v>
      </c>
      <c r="K395" s="199">
        <v>1</v>
      </c>
      <c r="L395" s="200">
        <v>4</v>
      </c>
      <c r="M395" s="2" t="s">
        <v>78</v>
      </c>
      <c r="N395" s="3" t="s">
        <v>2574</v>
      </c>
      <c r="O395" s="4">
        <v>1958</v>
      </c>
      <c r="P395" s="6"/>
      <c r="Q395" s="11" t="s">
        <v>177</v>
      </c>
      <c r="R395" s="12" t="s">
        <v>52</v>
      </c>
      <c r="S395" s="8" t="s">
        <v>74</v>
      </c>
      <c r="T395" s="13" t="s">
        <v>55</v>
      </c>
      <c r="U395" s="15"/>
    </row>
    <row r="396" spans="1:21">
      <c r="A396" t="s">
        <v>6803</v>
      </c>
      <c r="B396" s="226" t="s">
        <v>6804</v>
      </c>
      <c r="D396" s="210"/>
      <c r="E396" s="180" t="s">
        <v>78</v>
      </c>
      <c r="F396" s="181" t="s">
        <v>55</v>
      </c>
      <c r="G396" s="175" t="s">
        <v>6346</v>
      </c>
      <c r="H396" s="182" t="s">
        <v>225</v>
      </c>
      <c r="I396" s="211">
        <v>1944</v>
      </c>
      <c r="J396" s="178" t="s">
        <v>6806</v>
      </c>
      <c r="K396">
        <v>1</v>
      </c>
      <c r="L396" s="200">
        <v>5</v>
      </c>
      <c r="M396" s="2" t="s">
        <v>78</v>
      </c>
      <c r="N396" s="3" t="s">
        <v>2581</v>
      </c>
      <c r="O396" s="4">
        <v>1944</v>
      </c>
      <c r="P396" s="6"/>
      <c r="Q396" s="11" t="s">
        <v>177</v>
      </c>
      <c r="R396" s="12" t="s">
        <v>52</v>
      </c>
      <c r="S396" s="8" t="s">
        <v>74</v>
      </c>
      <c r="T396" s="13" t="s">
        <v>55</v>
      </c>
      <c r="U396" s="15"/>
    </row>
    <row r="397" spans="1:21">
      <c r="A397" t="s">
        <v>6807</v>
      </c>
      <c r="B397" s="226" t="s">
        <v>6808</v>
      </c>
      <c r="D397" s="192">
        <v>1</v>
      </c>
      <c r="E397" s="193" t="s">
        <v>48</v>
      </c>
      <c r="F397" s="194" t="s">
        <v>55</v>
      </c>
      <c r="G397" s="195" t="s">
        <v>6346</v>
      </c>
      <c r="H397" s="196" t="s">
        <v>225</v>
      </c>
      <c r="I397" s="197">
        <v>1980</v>
      </c>
      <c r="J397" s="198" t="s">
        <v>6809</v>
      </c>
      <c r="K397" s="199">
        <v>1</v>
      </c>
      <c r="L397" s="200">
        <v>4</v>
      </c>
      <c r="M397" s="2" t="s">
        <v>48</v>
      </c>
      <c r="N397" s="3" t="s">
        <v>2604</v>
      </c>
      <c r="O397" s="4">
        <v>1980</v>
      </c>
      <c r="P397" s="6" t="s">
        <v>168</v>
      </c>
      <c r="Q397" s="11" t="s">
        <v>169</v>
      </c>
      <c r="R397" s="12" t="s">
        <v>52</v>
      </c>
      <c r="S397" s="8" t="s">
        <v>53</v>
      </c>
      <c r="T397" s="13" t="s">
        <v>55</v>
      </c>
      <c r="U397" s="15"/>
    </row>
    <row r="398" spans="1:21">
      <c r="A398" t="s">
        <v>6807</v>
      </c>
      <c r="B398" s="226" t="s">
        <v>6808</v>
      </c>
      <c r="D398" s="210">
        <v>2</v>
      </c>
      <c r="E398" s="180" t="s">
        <v>145</v>
      </c>
      <c r="F398" s="181" t="s">
        <v>55</v>
      </c>
      <c r="G398" s="175" t="s">
        <v>6346</v>
      </c>
      <c r="H398" s="182" t="s">
        <v>225</v>
      </c>
      <c r="I398" s="211">
        <v>1980</v>
      </c>
      <c r="J398" s="178" t="s">
        <v>6810</v>
      </c>
      <c r="K398">
        <v>2</v>
      </c>
      <c r="L398" s="200">
        <v>8</v>
      </c>
      <c r="M398" s="2" t="s">
        <v>145</v>
      </c>
      <c r="N398" s="3" t="s">
        <v>2594</v>
      </c>
      <c r="O398" s="4">
        <v>1980</v>
      </c>
      <c r="P398" s="6"/>
      <c r="Q398" s="11" t="s">
        <v>169</v>
      </c>
      <c r="R398" s="12" t="s">
        <v>52</v>
      </c>
      <c r="S398" s="8" t="s">
        <v>53</v>
      </c>
      <c r="T398" s="13" t="s">
        <v>55</v>
      </c>
      <c r="U398" s="15"/>
    </row>
    <row r="399" spans="1:21">
      <c r="A399" t="s">
        <v>6807</v>
      </c>
      <c r="B399" s="226" t="s">
        <v>6808</v>
      </c>
      <c r="D399" s="210">
        <v>3</v>
      </c>
      <c r="E399" s="180" t="s">
        <v>145</v>
      </c>
      <c r="F399" s="181" t="s">
        <v>55</v>
      </c>
      <c r="G399" s="175" t="s">
        <v>6346</v>
      </c>
      <c r="H399" s="182" t="s">
        <v>225</v>
      </c>
      <c r="I399" s="211">
        <v>1980</v>
      </c>
      <c r="J399" s="178" t="s">
        <v>6811</v>
      </c>
      <c r="K399">
        <v>3</v>
      </c>
      <c r="L399" s="200">
        <v>11</v>
      </c>
      <c r="M399" s="2" t="s">
        <v>145</v>
      </c>
      <c r="N399" s="3" t="s">
        <v>2589</v>
      </c>
      <c r="O399" s="4">
        <v>1980</v>
      </c>
      <c r="P399" s="6"/>
      <c r="Q399" s="11" t="s">
        <v>312</v>
      </c>
      <c r="R399" s="12" t="s">
        <v>52</v>
      </c>
      <c r="S399" s="2" t="s">
        <v>186</v>
      </c>
      <c r="T399" s="13" t="s">
        <v>55</v>
      </c>
      <c r="U399" s="15"/>
    </row>
    <row r="400" spans="1:21">
      <c r="A400" t="s">
        <v>6807</v>
      </c>
      <c r="B400" s="226" t="s">
        <v>6808</v>
      </c>
      <c r="D400" s="210">
        <v>4</v>
      </c>
      <c r="E400" s="180" t="s">
        <v>145</v>
      </c>
      <c r="F400" s="181" t="s">
        <v>55</v>
      </c>
      <c r="G400" s="175" t="s">
        <v>6346</v>
      </c>
      <c r="H400" s="182" t="s">
        <v>206</v>
      </c>
      <c r="I400" s="211">
        <v>1568</v>
      </c>
      <c r="J400" s="178" t="s">
        <v>6812</v>
      </c>
      <c r="K400">
        <v>4</v>
      </c>
      <c r="L400" s="200">
        <v>14</v>
      </c>
      <c r="M400" s="2" t="s">
        <v>145</v>
      </c>
      <c r="N400" s="3" t="s">
        <v>2599</v>
      </c>
      <c r="O400" s="4">
        <v>1568</v>
      </c>
      <c r="P400" s="6"/>
      <c r="Q400" s="11" t="s">
        <v>82</v>
      </c>
      <c r="R400" s="12" t="s">
        <v>52</v>
      </c>
      <c r="S400" s="8" t="s">
        <v>112</v>
      </c>
      <c r="T400" s="13" t="s">
        <v>55</v>
      </c>
      <c r="U400" s="15"/>
    </row>
    <row r="401" spans="1:21">
      <c r="A401" t="s">
        <v>6813</v>
      </c>
      <c r="B401" s="226" t="s">
        <v>6814</v>
      </c>
      <c r="D401" s="192">
        <v>1</v>
      </c>
      <c r="E401" s="193" t="s">
        <v>275</v>
      </c>
      <c r="F401" s="194" t="s">
        <v>55</v>
      </c>
      <c r="G401" s="195" t="s">
        <v>6346</v>
      </c>
      <c r="H401" s="196" t="s">
        <v>225</v>
      </c>
      <c r="I401" s="197">
        <v>1815</v>
      </c>
      <c r="J401" s="198" t="s">
        <v>6815</v>
      </c>
      <c r="K401" s="199">
        <v>1</v>
      </c>
      <c r="L401" s="200">
        <v>4</v>
      </c>
      <c r="M401" s="2" t="s">
        <v>275</v>
      </c>
      <c r="N401" s="3" t="s">
        <v>2607</v>
      </c>
      <c r="O401" s="4">
        <v>1815</v>
      </c>
      <c r="P401" s="6"/>
      <c r="Q401" s="11" t="s">
        <v>234</v>
      </c>
      <c r="R401" s="12" t="s">
        <v>52</v>
      </c>
      <c r="S401" s="8" t="s">
        <v>1107</v>
      </c>
      <c r="T401" s="13" t="s">
        <v>55</v>
      </c>
      <c r="U401" s="15"/>
    </row>
    <row r="402" spans="1:21">
      <c r="A402" t="s">
        <v>6813</v>
      </c>
      <c r="B402" s="226" t="s">
        <v>6814</v>
      </c>
      <c r="D402" s="210">
        <v>2</v>
      </c>
      <c r="E402" s="180" t="s">
        <v>68</v>
      </c>
      <c r="F402" s="181" t="s">
        <v>64</v>
      </c>
      <c r="G402" s="175" t="s">
        <v>6714</v>
      </c>
      <c r="H402" s="182" t="s">
        <v>225</v>
      </c>
      <c r="I402" s="211">
        <v>1925</v>
      </c>
      <c r="J402" s="178" t="s">
        <v>6816</v>
      </c>
      <c r="K402">
        <v>2</v>
      </c>
      <c r="L402" s="200">
        <v>7</v>
      </c>
      <c r="M402" s="2" t="s">
        <v>68</v>
      </c>
      <c r="N402" s="3" t="s">
        <v>2616</v>
      </c>
      <c r="O402" s="4">
        <v>1925</v>
      </c>
      <c r="P402" s="6"/>
      <c r="Q402" s="11" t="s">
        <v>604</v>
      </c>
      <c r="R402" s="12" t="s">
        <v>52</v>
      </c>
      <c r="S402" s="2" t="s">
        <v>2247</v>
      </c>
      <c r="T402" s="13" t="s">
        <v>64</v>
      </c>
      <c r="U402" s="15"/>
    </row>
    <row r="403" spans="1:21">
      <c r="A403" t="s">
        <v>6813</v>
      </c>
      <c r="B403" s="226" t="s">
        <v>6814</v>
      </c>
      <c r="D403" s="210"/>
      <c r="E403" s="180" t="s">
        <v>68</v>
      </c>
      <c r="F403" s="181" t="s">
        <v>64</v>
      </c>
      <c r="G403" s="175" t="s">
        <v>6714</v>
      </c>
      <c r="H403" s="182" t="s">
        <v>225</v>
      </c>
      <c r="I403" s="211">
        <v>1925</v>
      </c>
      <c r="J403" s="178" t="s">
        <v>6817</v>
      </c>
      <c r="K403">
        <v>2</v>
      </c>
      <c r="L403" s="200">
        <v>8</v>
      </c>
      <c r="M403" s="2" t="s">
        <v>68</v>
      </c>
      <c r="N403" s="3" t="s">
        <v>2622</v>
      </c>
      <c r="O403" s="4">
        <v>1925</v>
      </c>
      <c r="P403" s="2"/>
      <c r="Q403" s="11" t="s">
        <v>604</v>
      </c>
      <c r="R403" s="12" t="s">
        <v>52</v>
      </c>
      <c r="S403" s="2" t="s">
        <v>2247</v>
      </c>
      <c r="T403" s="13" t="s">
        <v>64</v>
      </c>
      <c r="U403" s="15"/>
    </row>
    <row r="404" spans="1:21" ht="22.5">
      <c r="A404" t="s">
        <v>6813</v>
      </c>
      <c r="B404" s="226" t="s">
        <v>6814</v>
      </c>
      <c r="D404" s="210">
        <v>3</v>
      </c>
      <c r="E404" s="180" t="s">
        <v>68</v>
      </c>
      <c r="F404" s="181" t="s">
        <v>64</v>
      </c>
      <c r="G404" s="175" t="s">
        <v>6346</v>
      </c>
      <c r="H404" s="182" t="s">
        <v>225</v>
      </c>
      <c r="I404" s="211">
        <v>1925</v>
      </c>
      <c r="J404" s="178" t="s">
        <v>6818</v>
      </c>
      <c r="K404">
        <v>3</v>
      </c>
      <c r="L404" s="200">
        <v>11</v>
      </c>
      <c r="M404" s="2" t="s">
        <v>68</v>
      </c>
      <c r="N404" s="3" t="s">
        <v>2631</v>
      </c>
      <c r="O404" s="4">
        <v>1925</v>
      </c>
      <c r="P404" s="6"/>
      <c r="Q404" s="11" t="s">
        <v>604</v>
      </c>
      <c r="R404" s="12" t="s">
        <v>52</v>
      </c>
      <c r="S404" s="8" t="s">
        <v>941</v>
      </c>
      <c r="T404" s="13" t="s">
        <v>64</v>
      </c>
      <c r="U404" s="15"/>
    </row>
    <row r="405" spans="1:21">
      <c r="A405" t="s">
        <v>6819</v>
      </c>
      <c r="B405" s="226" t="s">
        <v>6820</v>
      </c>
      <c r="D405" s="192">
        <v>1</v>
      </c>
      <c r="E405" s="193" t="s">
        <v>48</v>
      </c>
      <c r="F405" s="194" t="s">
        <v>55</v>
      </c>
      <c r="G405" s="195" t="s">
        <v>6346</v>
      </c>
      <c r="H405" s="196" t="s">
        <v>225</v>
      </c>
      <c r="I405" s="197">
        <v>1985</v>
      </c>
      <c r="J405" s="198" t="s">
        <v>6821</v>
      </c>
      <c r="K405" s="199">
        <v>1</v>
      </c>
      <c r="L405" s="200">
        <v>4</v>
      </c>
      <c r="M405" s="2" t="s">
        <v>48</v>
      </c>
      <c r="N405" s="3" t="s">
        <v>2611</v>
      </c>
      <c r="O405" s="4">
        <v>1985</v>
      </c>
      <c r="P405" s="6" t="s">
        <v>168</v>
      </c>
      <c r="Q405" s="11" t="s">
        <v>263</v>
      </c>
      <c r="R405" s="12" t="s">
        <v>52</v>
      </c>
      <c r="S405" s="2" t="s">
        <v>53</v>
      </c>
      <c r="T405" s="13" t="s">
        <v>55</v>
      </c>
      <c r="U405" s="15"/>
    </row>
    <row r="406" spans="1:21">
      <c r="A406" t="s">
        <v>6819</v>
      </c>
      <c r="B406" s="226" t="s">
        <v>6820</v>
      </c>
      <c r="D406" s="210">
        <v>2</v>
      </c>
      <c r="E406" s="180" t="s">
        <v>78</v>
      </c>
      <c r="F406" s="181" t="s">
        <v>55</v>
      </c>
      <c r="G406" s="175" t="s">
        <v>6346</v>
      </c>
      <c r="H406" s="182" t="s">
        <v>225</v>
      </c>
      <c r="I406" s="211">
        <v>1939</v>
      </c>
      <c r="J406" s="178" t="s">
        <v>6822</v>
      </c>
      <c r="K406">
        <v>2</v>
      </c>
      <c r="L406" s="200">
        <v>8</v>
      </c>
      <c r="M406" s="2" t="s">
        <v>78</v>
      </c>
      <c r="N406" s="3" t="s">
        <v>2627</v>
      </c>
      <c r="O406" s="4">
        <v>1939</v>
      </c>
      <c r="P406" s="6"/>
      <c r="Q406" s="11" t="s">
        <v>177</v>
      </c>
      <c r="R406" s="12" t="s">
        <v>52</v>
      </c>
      <c r="S406" s="2" t="s">
        <v>74</v>
      </c>
      <c r="T406" s="13" t="s">
        <v>55</v>
      </c>
      <c r="U406" s="15"/>
    </row>
    <row r="407" spans="1:21">
      <c r="A407" t="s">
        <v>6819</v>
      </c>
      <c r="B407" s="226" t="s">
        <v>6820</v>
      </c>
      <c r="D407" s="210">
        <v>3</v>
      </c>
      <c r="E407" s="180" t="s">
        <v>48</v>
      </c>
      <c r="F407" s="181" t="s">
        <v>55</v>
      </c>
      <c r="G407" s="175" t="s">
        <v>6346</v>
      </c>
      <c r="H407" s="182" t="s">
        <v>206</v>
      </c>
      <c r="I407" s="211">
        <v>1960</v>
      </c>
      <c r="J407" s="178" t="s">
        <v>6823</v>
      </c>
      <c r="K407">
        <v>3</v>
      </c>
      <c r="L407" s="200">
        <v>11</v>
      </c>
      <c r="M407" s="2" t="s">
        <v>48</v>
      </c>
      <c r="N407" s="3" t="s">
        <v>2664</v>
      </c>
      <c r="O407" s="4">
        <v>1960</v>
      </c>
      <c r="P407" s="6" t="s">
        <v>168</v>
      </c>
      <c r="Q407" s="11" t="s">
        <v>95</v>
      </c>
      <c r="R407" s="12" t="s">
        <v>52</v>
      </c>
      <c r="S407" s="8" t="s">
        <v>83</v>
      </c>
      <c r="T407" s="13" t="s">
        <v>55</v>
      </c>
      <c r="U407" s="15"/>
    </row>
    <row r="408" spans="1:21">
      <c r="A408" t="s">
        <v>6819</v>
      </c>
      <c r="B408" s="226" t="s">
        <v>6820</v>
      </c>
      <c r="D408" s="210"/>
      <c r="E408" s="180" t="s">
        <v>48</v>
      </c>
      <c r="F408" s="181" t="s">
        <v>55</v>
      </c>
      <c r="G408" s="175" t="s">
        <v>6346</v>
      </c>
      <c r="H408" s="182" t="s">
        <v>206</v>
      </c>
      <c r="I408" s="211">
        <v>1960</v>
      </c>
      <c r="J408" s="178" t="s">
        <v>6824</v>
      </c>
      <c r="K408">
        <v>3</v>
      </c>
      <c r="L408" s="200">
        <v>12</v>
      </c>
      <c r="M408" s="2" t="s">
        <v>48</v>
      </c>
      <c r="N408" s="3" t="s">
        <v>2668</v>
      </c>
      <c r="O408" s="4">
        <v>1960</v>
      </c>
      <c r="P408" s="6" t="s">
        <v>168</v>
      </c>
      <c r="Q408" s="11" t="s">
        <v>95</v>
      </c>
      <c r="R408" s="12" t="s">
        <v>52</v>
      </c>
      <c r="S408" s="8" t="s">
        <v>83</v>
      </c>
      <c r="T408" s="13" t="s">
        <v>55</v>
      </c>
      <c r="U408" s="15"/>
    </row>
    <row r="409" spans="1:21">
      <c r="A409" t="s">
        <v>6819</v>
      </c>
      <c r="B409" s="226" t="s">
        <v>6820</v>
      </c>
      <c r="D409" s="210">
        <v>4</v>
      </c>
      <c r="E409" s="180" t="s">
        <v>68</v>
      </c>
      <c r="F409" s="181" t="s">
        <v>55</v>
      </c>
      <c r="G409" s="175" t="s">
        <v>6346</v>
      </c>
      <c r="H409" s="182" t="s">
        <v>206</v>
      </c>
      <c r="I409" s="211">
        <v>1960</v>
      </c>
      <c r="J409" s="178" t="s">
        <v>6825</v>
      </c>
      <c r="K409">
        <v>4</v>
      </c>
      <c r="L409" s="200">
        <v>16</v>
      </c>
      <c r="M409" s="2" t="s">
        <v>68</v>
      </c>
      <c r="N409" s="3" t="s">
        <v>2713</v>
      </c>
      <c r="O409" s="4">
        <v>1960</v>
      </c>
      <c r="P409" s="6"/>
      <c r="Q409" s="11" t="s">
        <v>95</v>
      </c>
      <c r="R409" s="12" t="s">
        <v>52</v>
      </c>
      <c r="S409" s="2" t="s">
        <v>83</v>
      </c>
      <c r="T409" s="13" t="s">
        <v>55</v>
      </c>
      <c r="U409" s="15"/>
    </row>
    <row r="410" spans="1:21">
      <c r="A410" t="s">
        <v>6819</v>
      </c>
      <c r="B410" s="226" t="s">
        <v>6820</v>
      </c>
      <c r="D410" s="210"/>
      <c r="E410" s="180" t="s">
        <v>68</v>
      </c>
      <c r="F410" s="181" t="s">
        <v>55</v>
      </c>
      <c r="G410" s="175" t="s">
        <v>6346</v>
      </c>
      <c r="H410" s="182" t="s">
        <v>206</v>
      </c>
      <c r="I410" s="211">
        <v>1917</v>
      </c>
      <c r="J410" s="178" t="s">
        <v>6826</v>
      </c>
      <c r="K410">
        <v>4</v>
      </c>
      <c r="L410" s="200">
        <v>17</v>
      </c>
      <c r="M410" s="2" t="s">
        <v>68</v>
      </c>
      <c r="N410" s="3" t="s">
        <v>2722</v>
      </c>
      <c r="O410" s="4">
        <v>1917</v>
      </c>
      <c r="P410" s="6"/>
      <c r="Q410" s="11" t="s">
        <v>95</v>
      </c>
      <c r="R410" s="12" t="s">
        <v>52</v>
      </c>
      <c r="S410" s="2" t="s">
        <v>83</v>
      </c>
      <c r="T410" s="13" t="s">
        <v>55</v>
      </c>
      <c r="U410" s="15"/>
    </row>
    <row r="411" spans="1:21">
      <c r="A411" t="s">
        <v>6819</v>
      </c>
      <c r="B411" s="226" t="s">
        <v>6820</v>
      </c>
      <c r="D411" s="210"/>
      <c r="E411" s="180" t="s">
        <v>68</v>
      </c>
      <c r="F411" s="181" t="s">
        <v>55</v>
      </c>
      <c r="G411" s="175" t="s">
        <v>6346</v>
      </c>
      <c r="H411" s="182" t="s">
        <v>206</v>
      </c>
      <c r="I411" s="211">
        <v>1960</v>
      </c>
      <c r="J411" s="178" t="s">
        <v>6827</v>
      </c>
      <c r="K411">
        <v>4</v>
      </c>
      <c r="L411" s="200">
        <v>18</v>
      </c>
      <c r="M411" s="2" t="s">
        <v>68</v>
      </c>
      <c r="N411" s="3" t="s">
        <v>2725</v>
      </c>
      <c r="O411" s="4">
        <v>1960</v>
      </c>
      <c r="P411" s="6"/>
      <c r="Q411" s="11" t="s">
        <v>95</v>
      </c>
      <c r="R411" s="12" t="s">
        <v>52</v>
      </c>
      <c r="S411" s="2" t="s">
        <v>83</v>
      </c>
      <c r="T411" s="13" t="s">
        <v>55</v>
      </c>
      <c r="U411" s="15"/>
    </row>
    <row r="412" spans="1:21">
      <c r="A412" t="s">
        <v>6828</v>
      </c>
      <c r="B412" s="226" t="s">
        <v>6829</v>
      </c>
      <c r="D412" s="192">
        <v>1</v>
      </c>
      <c r="E412" s="193" t="s">
        <v>68</v>
      </c>
      <c r="F412" s="194" t="s">
        <v>64</v>
      </c>
      <c r="G412" s="195" t="s">
        <v>6714</v>
      </c>
      <c r="H412" s="196" t="s">
        <v>225</v>
      </c>
      <c r="I412" s="197">
        <v>1925</v>
      </c>
      <c r="J412" s="198" t="s">
        <v>6830</v>
      </c>
      <c r="K412" s="199">
        <v>1</v>
      </c>
      <c r="L412" s="200">
        <v>4</v>
      </c>
      <c r="M412" s="2" t="s">
        <v>68</v>
      </c>
      <c r="N412" s="3" t="s">
        <v>2641</v>
      </c>
      <c r="O412" s="4">
        <v>1925</v>
      </c>
      <c r="P412" s="6"/>
      <c r="Q412" s="11" t="s">
        <v>604</v>
      </c>
      <c r="R412" s="12" t="s">
        <v>52</v>
      </c>
      <c r="S412" s="2" t="s">
        <v>2247</v>
      </c>
      <c r="T412" s="13" t="s">
        <v>64</v>
      </c>
      <c r="U412" s="15"/>
    </row>
    <row r="413" spans="1:21">
      <c r="A413" t="s">
        <v>6828</v>
      </c>
      <c r="B413" s="226" t="s">
        <v>6829</v>
      </c>
      <c r="D413" s="210">
        <v>2</v>
      </c>
      <c r="E413" s="180" t="s">
        <v>2636</v>
      </c>
      <c r="F413" s="181" t="s">
        <v>64</v>
      </c>
      <c r="G413" s="175" t="s">
        <v>6380</v>
      </c>
      <c r="H413" s="182" t="s">
        <v>225</v>
      </c>
      <c r="I413" s="211">
        <v>1925</v>
      </c>
      <c r="J413" s="178" t="s">
        <v>6831</v>
      </c>
      <c r="K413">
        <v>2</v>
      </c>
      <c r="L413" s="200">
        <v>7</v>
      </c>
      <c r="M413" s="2" t="s">
        <v>2636</v>
      </c>
      <c r="N413" s="3" t="s">
        <v>2637</v>
      </c>
      <c r="O413" s="4">
        <v>1925</v>
      </c>
      <c r="P413" s="2"/>
      <c r="Q413" s="11" t="s">
        <v>62</v>
      </c>
      <c r="R413" s="12" t="s">
        <v>52</v>
      </c>
      <c r="S413" s="2" t="s">
        <v>63</v>
      </c>
      <c r="T413" s="13" t="s">
        <v>64</v>
      </c>
      <c r="U413" s="15"/>
    </row>
    <row r="414" spans="1:21">
      <c r="A414" t="s">
        <v>6828</v>
      </c>
      <c r="B414" s="226" t="s">
        <v>6829</v>
      </c>
      <c r="D414" s="210">
        <v>3</v>
      </c>
      <c r="E414" s="180" t="s">
        <v>59</v>
      </c>
      <c r="F414" s="181" t="s">
        <v>55</v>
      </c>
      <c r="G414" s="175" t="s">
        <v>6346</v>
      </c>
      <c r="H414" s="182" t="s">
        <v>225</v>
      </c>
      <c r="I414" s="211">
        <v>1914</v>
      </c>
      <c r="J414" s="178" t="s">
        <v>6832</v>
      </c>
      <c r="K414">
        <v>3</v>
      </c>
      <c r="L414" s="200">
        <v>10</v>
      </c>
      <c r="M414" s="2" t="s">
        <v>59</v>
      </c>
      <c r="N414" s="3" t="s">
        <v>2653</v>
      </c>
      <c r="O414" s="4">
        <v>1914</v>
      </c>
      <c r="P414" s="6"/>
      <c r="Q414" s="11" t="s">
        <v>73</v>
      </c>
      <c r="R414" s="12" t="s">
        <v>52</v>
      </c>
      <c r="S414" s="2" t="s">
        <v>74</v>
      </c>
      <c r="T414" s="13" t="s">
        <v>55</v>
      </c>
      <c r="U414" s="15"/>
    </row>
    <row r="415" spans="1:21">
      <c r="A415" t="s">
        <v>6833</v>
      </c>
      <c r="B415" s="226" t="s">
        <v>6834</v>
      </c>
      <c r="D415" s="192">
        <v>1</v>
      </c>
      <c r="E415" s="193" t="s">
        <v>301</v>
      </c>
      <c r="F415" s="194" t="s">
        <v>64</v>
      </c>
      <c r="G415" s="195" t="s">
        <v>6380</v>
      </c>
      <c r="H415" s="196" t="s">
        <v>225</v>
      </c>
      <c r="I415" s="197">
        <v>1925</v>
      </c>
      <c r="J415" s="198" t="s">
        <v>6835</v>
      </c>
      <c r="K415" s="199">
        <v>1</v>
      </c>
      <c r="L415" s="200">
        <v>4</v>
      </c>
      <c r="M415" s="2" t="s">
        <v>301</v>
      </c>
      <c r="N415" s="3" t="s">
        <v>2645</v>
      </c>
      <c r="O415" s="4">
        <v>1925</v>
      </c>
      <c r="P415" s="6"/>
      <c r="Q415" s="11" t="s">
        <v>604</v>
      </c>
      <c r="R415" s="12" t="s">
        <v>52</v>
      </c>
      <c r="S415" s="8" t="s">
        <v>63</v>
      </c>
      <c r="T415" s="13" t="s">
        <v>64</v>
      </c>
      <c r="U415" s="15"/>
    </row>
    <row r="416" spans="1:21">
      <c r="A416" t="s">
        <v>6833</v>
      </c>
      <c r="B416" s="226" t="s">
        <v>6834</v>
      </c>
      <c r="D416" s="210">
        <v>2</v>
      </c>
      <c r="E416" s="180" t="s">
        <v>506</v>
      </c>
      <c r="F416" s="181" t="s">
        <v>55</v>
      </c>
      <c r="G416" s="175" t="s">
        <v>6346</v>
      </c>
      <c r="H416" s="182" t="s">
        <v>206</v>
      </c>
      <c r="I416" s="211">
        <v>1960</v>
      </c>
      <c r="J416" s="178" t="s">
        <v>6836</v>
      </c>
      <c r="K416">
        <v>2</v>
      </c>
      <c r="L416" s="200">
        <v>7</v>
      </c>
      <c r="M416" s="2" t="s">
        <v>506</v>
      </c>
      <c r="N416" s="3" t="s">
        <v>2690</v>
      </c>
      <c r="O416" s="4">
        <v>1960</v>
      </c>
      <c r="P416" s="6"/>
      <c r="Q416" s="11" t="s">
        <v>95</v>
      </c>
      <c r="R416" s="12" t="s">
        <v>52</v>
      </c>
      <c r="S416" s="2" t="s">
        <v>83</v>
      </c>
      <c r="T416" s="13" t="s">
        <v>55</v>
      </c>
      <c r="U416" s="15"/>
    </row>
    <row r="417" spans="1:21">
      <c r="A417" t="s">
        <v>6833</v>
      </c>
      <c r="B417" s="226" t="s">
        <v>6834</v>
      </c>
      <c r="D417" s="210">
        <v>3</v>
      </c>
      <c r="E417" s="180" t="s">
        <v>78</v>
      </c>
      <c r="F417" s="181" t="s">
        <v>55</v>
      </c>
      <c r="G417" s="175" t="s">
        <v>6346</v>
      </c>
      <c r="H417" s="182" t="s">
        <v>225</v>
      </c>
      <c r="I417" s="211">
        <v>1958</v>
      </c>
      <c r="J417" s="178" t="s">
        <v>6837</v>
      </c>
      <c r="K417">
        <v>3</v>
      </c>
      <c r="L417" s="200">
        <v>10</v>
      </c>
      <c r="M417" s="2" t="s">
        <v>78</v>
      </c>
      <c r="N417" s="3" t="s">
        <v>2659</v>
      </c>
      <c r="O417" s="4">
        <v>1958</v>
      </c>
      <c r="P417" s="6"/>
      <c r="Q417" s="11" t="s">
        <v>177</v>
      </c>
      <c r="R417" s="12" t="s">
        <v>52</v>
      </c>
      <c r="S417" s="8" t="s">
        <v>74</v>
      </c>
      <c r="T417" s="13" t="s">
        <v>55</v>
      </c>
      <c r="U417" s="15"/>
    </row>
    <row r="418" spans="1:21">
      <c r="A418" t="s">
        <v>6833</v>
      </c>
      <c r="B418" s="226" t="s">
        <v>6834</v>
      </c>
      <c r="D418" s="210"/>
      <c r="E418" s="180" t="s">
        <v>78</v>
      </c>
      <c r="F418" s="181" t="s">
        <v>55</v>
      </c>
      <c r="G418" s="175" t="s">
        <v>6346</v>
      </c>
      <c r="H418" s="182" t="s">
        <v>225</v>
      </c>
      <c r="I418" s="211">
        <v>1958</v>
      </c>
      <c r="J418" s="178" t="s">
        <v>6838</v>
      </c>
      <c r="K418">
        <v>3</v>
      </c>
      <c r="L418" s="200">
        <v>11</v>
      </c>
      <c r="M418" s="2" t="s">
        <v>78</v>
      </c>
      <c r="N418" s="3" t="s">
        <v>2696</v>
      </c>
      <c r="O418" s="4">
        <v>1958</v>
      </c>
      <c r="P418" s="6"/>
      <c r="Q418" s="11" t="s">
        <v>152</v>
      </c>
      <c r="R418" s="12" t="s">
        <v>52</v>
      </c>
      <c r="S418" s="8" t="s">
        <v>74</v>
      </c>
      <c r="T418" s="13" t="s">
        <v>55</v>
      </c>
      <c r="U418" s="49"/>
    </row>
    <row r="419" spans="1:21">
      <c r="A419" t="s">
        <v>6833</v>
      </c>
      <c r="B419" s="226" t="s">
        <v>6834</v>
      </c>
      <c r="D419" s="210"/>
      <c r="E419" s="180" t="s">
        <v>78</v>
      </c>
      <c r="F419" s="181" t="s">
        <v>55</v>
      </c>
      <c r="G419" s="175" t="s">
        <v>6346</v>
      </c>
      <c r="H419" s="182" t="s">
        <v>225</v>
      </c>
      <c r="I419" s="211">
        <v>1958</v>
      </c>
      <c r="J419" s="178" t="s">
        <v>6839</v>
      </c>
      <c r="K419">
        <v>3</v>
      </c>
      <c r="L419" s="200">
        <v>12</v>
      </c>
      <c r="M419" s="2" t="s">
        <v>78</v>
      </c>
      <c r="N419" s="3" t="s">
        <v>2700</v>
      </c>
      <c r="O419" s="4">
        <v>1958</v>
      </c>
      <c r="P419" s="6"/>
      <c r="Q419" s="11" t="s">
        <v>152</v>
      </c>
      <c r="R419" s="12" t="s">
        <v>52</v>
      </c>
      <c r="S419" s="2" t="s">
        <v>74</v>
      </c>
      <c r="T419" s="13" t="s">
        <v>55</v>
      </c>
      <c r="U419" s="15"/>
    </row>
    <row r="420" spans="1:21">
      <c r="A420" t="s">
        <v>6833</v>
      </c>
      <c r="B420" s="226" t="s">
        <v>6834</v>
      </c>
      <c r="D420" s="210"/>
      <c r="E420" s="180" t="s">
        <v>78</v>
      </c>
      <c r="F420" s="181" t="s">
        <v>55</v>
      </c>
      <c r="G420" s="175" t="s">
        <v>6346</v>
      </c>
      <c r="H420" s="182" t="s">
        <v>225</v>
      </c>
      <c r="I420" s="211">
        <v>1958</v>
      </c>
      <c r="J420" s="178" t="s">
        <v>6840</v>
      </c>
      <c r="K420">
        <v>3</v>
      </c>
      <c r="L420" s="200">
        <v>13</v>
      </c>
      <c r="M420" s="2" t="s">
        <v>78</v>
      </c>
      <c r="N420" s="3" t="s">
        <v>2709</v>
      </c>
      <c r="O420" s="4">
        <v>1958</v>
      </c>
      <c r="P420" s="6"/>
      <c r="Q420" s="11" t="s">
        <v>73</v>
      </c>
      <c r="R420" s="12" t="s">
        <v>52</v>
      </c>
      <c r="S420" s="8" t="s">
        <v>74</v>
      </c>
      <c r="T420" s="13" t="s">
        <v>55</v>
      </c>
      <c r="U420" s="15"/>
    </row>
    <row r="421" spans="1:21">
      <c r="A421" t="s">
        <v>6833</v>
      </c>
      <c r="B421" s="226" t="s">
        <v>6834</v>
      </c>
      <c r="D421" s="210"/>
      <c r="E421" s="180" t="s">
        <v>78</v>
      </c>
      <c r="F421" s="181" t="s">
        <v>55</v>
      </c>
      <c r="G421" s="175" t="s">
        <v>6346</v>
      </c>
      <c r="H421" s="182" t="s">
        <v>225</v>
      </c>
      <c r="I421" s="211">
        <v>1958</v>
      </c>
      <c r="J421" s="178" t="s">
        <v>6841</v>
      </c>
      <c r="K421">
        <v>3</v>
      </c>
      <c r="L421" s="200">
        <v>14</v>
      </c>
      <c r="M421" s="2" t="s">
        <v>78</v>
      </c>
      <c r="N421" s="3" t="s">
        <v>2704</v>
      </c>
      <c r="O421" s="4">
        <v>1958</v>
      </c>
      <c r="P421" s="6"/>
      <c r="Q421" s="11" t="s">
        <v>73</v>
      </c>
      <c r="R421" s="12" t="s">
        <v>52</v>
      </c>
      <c r="S421" s="2" t="s">
        <v>74</v>
      </c>
      <c r="T421" s="13" t="s">
        <v>55</v>
      </c>
      <c r="U421" s="15"/>
    </row>
    <row r="422" spans="1:21">
      <c r="A422" t="s">
        <v>6842</v>
      </c>
      <c r="B422" s="226" t="s">
        <v>6843</v>
      </c>
      <c r="D422" s="192">
        <v>1</v>
      </c>
      <c r="E422" s="193" t="s">
        <v>126</v>
      </c>
      <c r="F422" s="194" t="s">
        <v>55</v>
      </c>
      <c r="G422" s="195" t="s">
        <v>6346</v>
      </c>
      <c r="H422" s="196" t="s">
        <v>206</v>
      </c>
      <c r="I422" s="197">
        <v>1568</v>
      </c>
      <c r="J422" s="198" t="s">
        <v>6844</v>
      </c>
      <c r="K422" s="199">
        <v>1</v>
      </c>
      <c r="L422" s="200">
        <v>4</v>
      </c>
      <c r="M422" s="2" t="s">
        <v>126</v>
      </c>
      <c r="N422" s="3" t="s">
        <v>2649</v>
      </c>
      <c r="O422" s="4">
        <v>1568</v>
      </c>
      <c r="P422" s="6"/>
      <c r="Q422" s="11" t="s">
        <v>95</v>
      </c>
      <c r="R422" s="12" t="s">
        <v>52</v>
      </c>
      <c r="S422" s="2" t="s">
        <v>112</v>
      </c>
      <c r="T422" s="13" t="s">
        <v>55</v>
      </c>
      <c r="U422" s="15"/>
    </row>
    <row r="423" spans="1:21">
      <c r="A423" t="s">
        <v>6842</v>
      </c>
      <c r="B423" s="226" t="s">
        <v>6843</v>
      </c>
      <c r="D423" s="210">
        <v>2</v>
      </c>
      <c r="E423" s="180" t="s">
        <v>68</v>
      </c>
      <c r="F423" s="181" t="s">
        <v>64</v>
      </c>
      <c r="G423" s="175" t="s">
        <v>6714</v>
      </c>
      <c r="H423" s="182" t="s">
        <v>225</v>
      </c>
      <c r="I423" s="211">
        <v>1925</v>
      </c>
      <c r="J423" s="178" t="s">
        <v>6845</v>
      </c>
      <c r="K423">
        <v>2</v>
      </c>
      <c r="L423" s="200">
        <v>7</v>
      </c>
      <c r="M423" s="2" t="s">
        <v>68</v>
      </c>
      <c r="N423" s="3" t="s">
        <v>2734</v>
      </c>
      <c r="O423" s="4">
        <v>1925</v>
      </c>
      <c r="P423" s="6"/>
      <c r="Q423" s="11" t="s">
        <v>604</v>
      </c>
      <c r="R423" s="12" t="s">
        <v>52</v>
      </c>
      <c r="S423" s="8" t="s">
        <v>2247</v>
      </c>
      <c r="T423" s="13" t="s">
        <v>64</v>
      </c>
      <c r="U423" s="15"/>
    </row>
    <row r="424" spans="1:21">
      <c r="A424" t="s">
        <v>6842</v>
      </c>
      <c r="B424" s="226" t="s">
        <v>6843</v>
      </c>
      <c r="D424" s="210"/>
      <c r="E424" s="180" t="s">
        <v>68</v>
      </c>
      <c r="F424" s="181" t="s">
        <v>64</v>
      </c>
      <c r="G424" s="175" t="s">
        <v>6714</v>
      </c>
      <c r="H424" s="182" t="s">
        <v>225</v>
      </c>
      <c r="I424" s="211">
        <v>1925</v>
      </c>
      <c r="J424" s="178" t="s">
        <v>6846</v>
      </c>
      <c r="K424">
        <v>2</v>
      </c>
      <c r="L424" s="200">
        <v>8</v>
      </c>
      <c r="M424" s="2" t="s">
        <v>68</v>
      </c>
      <c r="N424" s="3" t="s">
        <v>2744</v>
      </c>
      <c r="O424" s="4">
        <v>1925</v>
      </c>
      <c r="P424" s="6"/>
      <c r="Q424" s="11" t="s">
        <v>604</v>
      </c>
      <c r="R424" s="12" t="s">
        <v>52</v>
      </c>
      <c r="S424" s="2" t="s">
        <v>2247</v>
      </c>
      <c r="T424" s="13" t="s">
        <v>64</v>
      </c>
      <c r="U424" s="15"/>
    </row>
    <row r="425" spans="1:21">
      <c r="A425" t="s">
        <v>6842</v>
      </c>
      <c r="B425" s="226" t="s">
        <v>6843</v>
      </c>
      <c r="D425" s="210">
        <v>3</v>
      </c>
      <c r="E425" s="180" t="s">
        <v>68</v>
      </c>
      <c r="F425" s="181" t="s">
        <v>64</v>
      </c>
      <c r="G425" s="175" t="s">
        <v>6346</v>
      </c>
      <c r="H425" s="182" t="s">
        <v>225</v>
      </c>
      <c r="I425" s="211">
        <v>1925</v>
      </c>
      <c r="J425" s="178" t="s">
        <v>6847</v>
      </c>
      <c r="K425">
        <v>3</v>
      </c>
      <c r="L425" s="200">
        <v>11</v>
      </c>
      <c r="M425" s="2" t="s">
        <v>68</v>
      </c>
      <c r="N425" s="3" t="s">
        <v>2728</v>
      </c>
      <c r="O425" s="4">
        <v>1925</v>
      </c>
      <c r="P425" s="2"/>
      <c r="Q425" s="11" t="s">
        <v>62</v>
      </c>
      <c r="R425" s="12" t="s">
        <v>52</v>
      </c>
      <c r="S425" s="2" t="s">
        <v>941</v>
      </c>
      <c r="T425" s="13" t="s">
        <v>64</v>
      </c>
      <c r="U425" s="15"/>
    </row>
    <row r="426" spans="1:21">
      <c r="A426" t="s">
        <v>6848</v>
      </c>
      <c r="B426" s="226" t="s">
        <v>6849</v>
      </c>
      <c r="D426" s="192">
        <v>1</v>
      </c>
      <c r="E426" s="193" t="s">
        <v>103</v>
      </c>
      <c r="F426" s="194" t="s">
        <v>55</v>
      </c>
      <c r="G426" s="195" t="s">
        <v>6346</v>
      </c>
      <c r="H426" s="196" t="s">
        <v>206</v>
      </c>
      <c r="I426" s="197">
        <v>1960</v>
      </c>
      <c r="J426" s="198" t="s">
        <v>6850</v>
      </c>
      <c r="K426" s="199">
        <v>1</v>
      </c>
      <c r="L426" s="200">
        <v>4</v>
      </c>
      <c r="M426" s="2" t="s">
        <v>103</v>
      </c>
      <c r="N426" s="3" t="s">
        <v>2717</v>
      </c>
      <c r="O426" s="4">
        <v>1960</v>
      </c>
      <c r="P426" s="6"/>
      <c r="Q426" s="11" t="s">
        <v>82</v>
      </c>
      <c r="R426" s="12" t="s">
        <v>52</v>
      </c>
      <c r="S426" s="8" t="s">
        <v>83</v>
      </c>
      <c r="T426" s="13" t="s">
        <v>55</v>
      </c>
      <c r="U426" s="15"/>
    </row>
    <row r="427" spans="1:21">
      <c r="A427" t="s">
        <v>6848</v>
      </c>
      <c r="B427" s="226" t="s">
        <v>6849</v>
      </c>
      <c r="D427" s="210"/>
      <c r="E427" s="180" t="s">
        <v>103</v>
      </c>
      <c r="F427" s="181" t="s">
        <v>55</v>
      </c>
      <c r="G427" s="175" t="s">
        <v>6346</v>
      </c>
      <c r="H427" s="182" t="s">
        <v>206</v>
      </c>
      <c r="I427" s="211">
        <v>1960</v>
      </c>
      <c r="J427" s="178" t="s">
        <v>6851</v>
      </c>
      <c r="K427">
        <v>1</v>
      </c>
      <c r="L427" s="200">
        <v>5</v>
      </c>
      <c r="M427" s="2" t="s">
        <v>103</v>
      </c>
      <c r="N427" s="3" t="s">
        <v>2719</v>
      </c>
      <c r="O427" s="4">
        <v>1960</v>
      </c>
      <c r="P427" s="6"/>
      <c r="Q427" s="11" t="s">
        <v>82</v>
      </c>
      <c r="R427" s="12" t="s">
        <v>52</v>
      </c>
      <c r="S427" s="8" t="s">
        <v>83</v>
      </c>
      <c r="T427" s="13" t="s">
        <v>55</v>
      </c>
      <c r="U427" s="15"/>
    </row>
    <row r="428" spans="1:21">
      <c r="A428" t="s">
        <v>6848</v>
      </c>
      <c r="B428" s="226" t="s">
        <v>6849</v>
      </c>
      <c r="D428" s="210">
        <v>2</v>
      </c>
      <c r="E428" s="180" t="s">
        <v>103</v>
      </c>
      <c r="F428" s="181" t="s">
        <v>55</v>
      </c>
      <c r="G428" s="175" t="s">
        <v>121</v>
      </c>
      <c r="H428" s="182" t="s">
        <v>6852</v>
      </c>
      <c r="I428" s="211">
        <v>1500</v>
      </c>
      <c r="J428" s="178" t="s">
        <v>6853</v>
      </c>
      <c r="K428">
        <v>2</v>
      </c>
      <c r="L428" s="200">
        <v>8</v>
      </c>
      <c r="M428" s="2" t="s">
        <v>103</v>
      </c>
      <c r="N428" s="3" t="s">
        <v>2684</v>
      </c>
      <c r="O428" s="4">
        <v>1500</v>
      </c>
      <c r="P428" s="2" t="s">
        <v>254</v>
      </c>
      <c r="Q428" s="11" t="s">
        <v>477</v>
      </c>
      <c r="R428" s="12" t="s">
        <v>52</v>
      </c>
      <c r="S428" s="2" t="s">
        <v>121</v>
      </c>
      <c r="T428" s="13" t="s">
        <v>55</v>
      </c>
      <c r="U428" s="15"/>
    </row>
    <row r="429" spans="1:21">
      <c r="A429" t="s">
        <v>6848</v>
      </c>
      <c r="B429" s="226" t="s">
        <v>6849</v>
      </c>
      <c r="D429" s="210">
        <v>3</v>
      </c>
      <c r="E429" s="180" t="s">
        <v>145</v>
      </c>
      <c r="F429" s="181" t="s">
        <v>55</v>
      </c>
      <c r="G429" s="175" t="s">
        <v>6346</v>
      </c>
      <c r="H429" s="182" t="s">
        <v>206</v>
      </c>
      <c r="I429" s="211">
        <v>1568</v>
      </c>
      <c r="J429" s="178" t="s">
        <v>6854</v>
      </c>
      <c r="K429">
        <v>3</v>
      </c>
      <c r="L429" s="200">
        <v>12</v>
      </c>
      <c r="M429" s="2" t="s">
        <v>145</v>
      </c>
      <c r="N429" s="3" t="s">
        <v>2673</v>
      </c>
      <c r="O429" s="4">
        <v>1568</v>
      </c>
      <c r="P429" s="6"/>
      <c r="Q429" s="11" t="s">
        <v>82</v>
      </c>
      <c r="R429" s="12" t="s">
        <v>52</v>
      </c>
      <c r="S429" s="8" t="s">
        <v>112</v>
      </c>
      <c r="T429" s="13" t="s">
        <v>55</v>
      </c>
      <c r="U429" s="49"/>
    </row>
    <row r="430" spans="1:21">
      <c r="A430" t="s">
        <v>6855</v>
      </c>
      <c r="B430" s="226" t="s">
        <v>6856</v>
      </c>
      <c r="D430" s="192">
        <v>1</v>
      </c>
      <c r="E430" s="193" t="s">
        <v>2738</v>
      </c>
      <c r="F430" s="194" t="s">
        <v>164</v>
      </c>
      <c r="G430" s="195" t="s">
        <v>121</v>
      </c>
      <c r="H430" s="196" t="s">
        <v>206</v>
      </c>
      <c r="I430" s="197">
        <v>2300</v>
      </c>
      <c r="J430" s="198" t="s">
        <v>6857</v>
      </c>
      <c r="K430" s="199">
        <v>1</v>
      </c>
      <c r="L430" s="200">
        <v>4</v>
      </c>
      <c r="M430" s="2" t="s">
        <v>2738</v>
      </c>
      <c r="N430" s="3" t="s">
        <v>2739</v>
      </c>
      <c r="O430" s="4">
        <v>2300</v>
      </c>
      <c r="P430" s="6"/>
      <c r="Q430" s="11" t="s">
        <v>120</v>
      </c>
      <c r="R430" s="12" t="s">
        <v>52</v>
      </c>
      <c r="S430" s="2" t="s">
        <v>121</v>
      </c>
      <c r="T430" s="13" t="s">
        <v>164</v>
      </c>
      <c r="U430" s="15"/>
    </row>
    <row r="431" spans="1:21">
      <c r="A431" t="s">
        <v>6855</v>
      </c>
      <c r="B431" s="226" t="s">
        <v>6856</v>
      </c>
      <c r="D431" s="210"/>
      <c r="E431" s="180" t="s">
        <v>2738</v>
      </c>
      <c r="F431" s="181" t="s">
        <v>164</v>
      </c>
      <c r="G431" s="175" t="s">
        <v>121</v>
      </c>
      <c r="H431" s="182" t="s">
        <v>206</v>
      </c>
      <c r="I431" s="211">
        <v>2300</v>
      </c>
      <c r="J431" s="178" t="s">
        <v>6858</v>
      </c>
      <c r="K431">
        <v>1</v>
      </c>
      <c r="L431" s="200">
        <v>5</v>
      </c>
      <c r="M431" s="2" t="s">
        <v>2738</v>
      </c>
      <c r="N431" s="3" t="s">
        <v>2759</v>
      </c>
      <c r="O431" s="4">
        <v>2300</v>
      </c>
      <c r="P431" s="6"/>
      <c r="Q431" s="11" t="s">
        <v>120</v>
      </c>
      <c r="R431" s="12" t="s">
        <v>52</v>
      </c>
      <c r="S431" s="8" t="s">
        <v>121</v>
      </c>
      <c r="T431" s="13" t="s">
        <v>164</v>
      </c>
      <c r="U431" s="15"/>
    </row>
    <row r="432" spans="1:21">
      <c r="A432" t="s">
        <v>6855</v>
      </c>
      <c r="B432" s="226" t="s">
        <v>6856</v>
      </c>
      <c r="D432" s="210"/>
      <c r="E432" s="180" t="s">
        <v>2738</v>
      </c>
      <c r="F432" s="181" t="s">
        <v>164</v>
      </c>
      <c r="G432" s="175" t="s">
        <v>121</v>
      </c>
      <c r="H432" s="182" t="s">
        <v>206</v>
      </c>
      <c r="I432" s="211">
        <v>2300</v>
      </c>
      <c r="J432" s="178" t="s">
        <v>6859</v>
      </c>
      <c r="K432">
        <v>1</v>
      </c>
      <c r="L432" s="200">
        <v>6</v>
      </c>
      <c r="M432" s="2" t="s">
        <v>2738</v>
      </c>
      <c r="N432" s="3" t="s">
        <v>2892</v>
      </c>
      <c r="O432" s="4">
        <v>2300</v>
      </c>
      <c r="P432" s="6"/>
      <c r="Q432" s="11" t="s">
        <v>120</v>
      </c>
      <c r="R432" s="12" t="s">
        <v>52</v>
      </c>
      <c r="S432" s="8" t="s">
        <v>121</v>
      </c>
      <c r="T432" s="13" t="s">
        <v>164</v>
      </c>
      <c r="U432" s="15"/>
    </row>
    <row r="433" spans="1:21" ht="45">
      <c r="A433" t="s">
        <v>6860</v>
      </c>
      <c r="B433" s="226" t="s">
        <v>6861</v>
      </c>
      <c r="D433" s="192">
        <v>1</v>
      </c>
      <c r="E433" s="193" t="s">
        <v>48</v>
      </c>
      <c r="F433" s="194" t="s">
        <v>55</v>
      </c>
      <c r="G433" s="195" t="s">
        <v>6346</v>
      </c>
      <c r="H433" s="196" t="s">
        <v>225</v>
      </c>
      <c r="I433" s="197">
        <v>1985</v>
      </c>
      <c r="J433" s="198" t="s">
        <v>6862</v>
      </c>
      <c r="K433" s="199">
        <v>1</v>
      </c>
      <c r="L433" s="200">
        <v>4</v>
      </c>
      <c r="M433" s="21" t="s">
        <v>48</v>
      </c>
      <c r="N433" s="22" t="s">
        <v>2776</v>
      </c>
      <c r="O433" s="23">
        <v>1985</v>
      </c>
      <c r="P433" s="25" t="s">
        <v>168</v>
      </c>
      <c r="Q433" s="30" t="s">
        <v>30307</v>
      </c>
      <c r="R433" s="31" t="s">
        <v>52</v>
      </c>
      <c r="S433" s="32" t="s">
        <v>34610</v>
      </c>
      <c r="T433" s="34" t="s">
        <v>55</v>
      </c>
      <c r="U433" s="36"/>
    </row>
    <row r="434" spans="1:21">
      <c r="A434" t="s">
        <v>6860</v>
      </c>
      <c r="B434" s="226" t="s">
        <v>6861</v>
      </c>
      <c r="D434" s="210"/>
      <c r="E434" s="180" t="s">
        <v>48</v>
      </c>
      <c r="F434" s="181" t="s">
        <v>55</v>
      </c>
      <c r="G434" s="175" t="s">
        <v>6346</v>
      </c>
      <c r="H434" s="182" t="s">
        <v>225</v>
      </c>
      <c r="I434" s="211">
        <v>1980</v>
      </c>
      <c r="J434" s="178" t="s">
        <v>6863</v>
      </c>
      <c r="K434">
        <v>1</v>
      </c>
      <c r="L434" s="200">
        <v>5</v>
      </c>
      <c r="M434" s="2" t="s">
        <v>48</v>
      </c>
      <c r="N434" s="3" t="s">
        <v>2772</v>
      </c>
      <c r="O434" s="4">
        <v>1980</v>
      </c>
      <c r="P434" s="6" t="s">
        <v>168</v>
      </c>
      <c r="Q434" s="11" t="s">
        <v>312</v>
      </c>
      <c r="R434" s="12" t="s">
        <v>52</v>
      </c>
      <c r="S434" s="8" t="s">
        <v>186</v>
      </c>
      <c r="T434" s="13" t="s">
        <v>55</v>
      </c>
      <c r="U434" s="15"/>
    </row>
    <row r="435" spans="1:21">
      <c r="A435" t="s">
        <v>6860</v>
      </c>
      <c r="B435" s="226" t="s">
        <v>6861</v>
      </c>
      <c r="D435" s="210"/>
      <c r="E435" s="180" t="s">
        <v>48</v>
      </c>
      <c r="F435" s="181" t="s">
        <v>55</v>
      </c>
      <c r="G435" s="175" t="s">
        <v>6346</v>
      </c>
      <c r="H435" s="182" t="s">
        <v>225</v>
      </c>
      <c r="I435" s="211">
        <v>1980</v>
      </c>
      <c r="J435" s="178" t="s">
        <v>6864</v>
      </c>
      <c r="K435">
        <v>1</v>
      </c>
      <c r="L435" s="200">
        <v>6</v>
      </c>
      <c r="M435" s="2" t="s">
        <v>48</v>
      </c>
      <c r="N435" s="3" t="s">
        <v>2766</v>
      </c>
      <c r="O435" s="4">
        <v>1980</v>
      </c>
      <c r="P435" s="6" t="s">
        <v>168</v>
      </c>
      <c r="Q435" s="11" t="s">
        <v>169</v>
      </c>
      <c r="R435" s="12" t="s">
        <v>52</v>
      </c>
      <c r="S435" s="2" t="s">
        <v>53</v>
      </c>
      <c r="T435" s="13" t="s">
        <v>55</v>
      </c>
      <c r="U435" s="15"/>
    </row>
    <row r="436" spans="1:21">
      <c r="A436" t="s">
        <v>6860</v>
      </c>
      <c r="B436" s="226" t="s">
        <v>6861</v>
      </c>
      <c r="D436" s="210">
        <v>2</v>
      </c>
      <c r="E436" s="180" t="s">
        <v>48</v>
      </c>
      <c r="F436" s="181" t="s">
        <v>55</v>
      </c>
      <c r="G436" s="175" t="s">
        <v>6346</v>
      </c>
      <c r="H436" s="182" t="s">
        <v>225</v>
      </c>
      <c r="I436" s="211">
        <v>1980</v>
      </c>
      <c r="J436" s="178" t="s">
        <v>6865</v>
      </c>
      <c r="K436">
        <v>2</v>
      </c>
      <c r="L436" s="200">
        <v>10</v>
      </c>
      <c r="M436" s="2" t="s">
        <v>48</v>
      </c>
      <c r="N436" s="3" t="s">
        <v>2779</v>
      </c>
      <c r="O436" s="4">
        <v>1980</v>
      </c>
      <c r="P436" s="6" t="s">
        <v>51</v>
      </c>
      <c r="Q436" s="11" t="s">
        <v>181</v>
      </c>
      <c r="R436" s="12" t="s">
        <v>52</v>
      </c>
      <c r="S436" s="2" t="s">
        <v>186</v>
      </c>
      <c r="T436" s="13" t="s">
        <v>55</v>
      </c>
      <c r="U436" s="15"/>
    </row>
    <row r="437" spans="1:21">
      <c r="A437" t="s">
        <v>6860</v>
      </c>
      <c r="B437" s="226" t="s">
        <v>6861</v>
      </c>
      <c r="D437" s="210"/>
      <c r="E437" s="180" t="s">
        <v>48</v>
      </c>
      <c r="F437" s="181" t="s">
        <v>55</v>
      </c>
      <c r="G437" s="175" t="s">
        <v>6346</v>
      </c>
      <c r="H437" s="182" t="s">
        <v>225</v>
      </c>
      <c r="I437" s="211">
        <v>1980</v>
      </c>
      <c r="J437" s="178" t="s">
        <v>6866</v>
      </c>
      <c r="K437">
        <v>2</v>
      </c>
      <c r="L437" s="200">
        <v>11</v>
      </c>
      <c r="M437" s="21" t="s">
        <v>48</v>
      </c>
      <c r="N437" s="22" t="s">
        <v>2763</v>
      </c>
      <c r="O437" s="23">
        <v>1980</v>
      </c>
      <c r="P437" s="25" t="s">
        <v>51</v>
      </c>
      <c r="Q437" s="30" t="s">
        <v>169</v>
      </c>
      <c r="R437" s="31" t="s">
        <v>52</v>
      </c>
      <c r="S437" s="21" t="s">
        <v>53</v>
      </c>
      <c r="T437" s="34" t="s">
        <v>55</v>
      </c>
      <c r="U437" s="36"/>
    </row>
    <row r="438" spans="1:21">
      <c r="A438" t="s">
        <v>6860</v>
      </c>
      <c r="B438" s="226" t="s">
        <v>6861</v>
      </c>
      <c r="D438" s="210">
        <v>3</v>
      </c>
      <c r="E438" s="180" t="s">
        <v>68</v>
      </c>
      <c r="F438" s="181" t="s">
        <v>55</v>
      </c>
      <c r="G438" s="175" t="s">
        <v>6346</v>
      </c>
      <c r="H438" s="182" t="s">
        <v>206</v>
      </c>
      <c r="I438" s="211">
        <v>1960</v>
      </c>
      <c r="J438" s="178" t="s">
        <v>6867</v>
      </c>
      <c r="K438">
        <v>3</v>
      </c>
      <c r="L438" s="200">
        <v>15</v>
      </c>
      <c r="M438" s="2" t="s">
        <v>68</v>
      </c>
      <c r="N438" s="3" t="s">
        <v>2813</v>
      </c>
      <c r="O438" s="4">
        <v>1960</v>
      </c>
      <c r="P438" s="6"/>
      <c r="Q438" s="11" t="s">
        <v>82</v>
      </c>
      <c r="R438" s="12" t="s">
        <v>52</v>
      </c>
      <c r="S438" s="2" t="s">
        <v>83</v>
      </c>
      <c r="T438" s="13" t="s">
        <v>55</v>
      </c>
      <c r="U438" s="15"/>
    </row>
    <row r="439" spans="1:21">
      <c r="A439" t="s">
        <v>6860</v>
      </c>
      <c r="B439" s="226" t="s">
        <v>6861</v>
      </c>
      <c r="D439" s="210">
        <v>4</v>
      </c>
      <c r="E439" s="180" t="s">
        <v>2783</v>
      </c>
      <c r="F439" s="181" t="s">
        <v>2203</v>
      </c>
      <c r="G439" s="175" t="s">
        <v>6346</v>
      </c>
      <c r="H439" s="182" t="s">
        <v>225</v>
      </c>
      <c r="I439" s="211">
        <v>1700</v>
      </c>
      <c r="J439" s="178" t="s">
        <v>6868</v>
      </c>
      <c r="K439">
        <v>4</v>
      </c>
      <c r="L439" s="200">
        <v>18</v>
      </c>
      <c r="M439" s="2" t="s">
        <v>2783</v>
      </c>
      <c r="N439" s="3" t="s">
        <v>34611</v>
      </c>
      <c r="O439" s="4">
        <v>1700</v>
      </c>
      <c r="P439" s="6"/>
      <c r="Q439" s="11" t="s">
        <v>2785</v>
      </c>
      <c r="R439" s="12" t="s">
        <v>52</v>
      </c>
      <c r="S439" s="8" t="s">
        <v>2202</v>
      </c>
      <c r="T439" s="13" t="s">
        <v>2203</v>
      </c>
      <c r="U439" s="49"/>
    </row>
    <row r="440" spans="1:21">
      <c r="A440" t="s">
        <v>6463</v>
      </c>
      <c r="B440" s="226" t="s">
        <v>6870</v>
      </c>
      <c r="C440" s="227">
        <v>2</v>
      </c>
      <c r="D440" s="192">
        <v>1</v>
      </c>
      <c r="E440" s="193" t="s">
        <v>6871</v>
      </c>
      <c r="F440" s="194" t="s">
        <v>55</v>
      </c>
      <c r="G440" s="195" t="s">
        <v>6346</v>
      </c>
      <c r="H440" s="196" t="s">
        <v>225</v>
      </c>
      <c r="I440" s="197">
        <v>1958</v>
      </c>
      <c r="J440" s="198" t="s">
        <v>6779</v>
      </c>
      <c r="K440" s="199">
        <v>1</v>
      </c>
      <c r="L440" s="200">
        <v>4</v>
      </c>
      <c r="M440" s="2" t="s">
        <v>6871</v>
      </c>
      <c r="N440" s="3" t="s">
        <v>2750</v>
      </c>
      <c r="O440" s="4">
        <v>1958</v>
      </c>
      <c r="P440" s="6"/>
      <c r="Q440" s="11" t="s">
        <v>73</v>
      </c>
      <c r="R440" s="12" t="s">
        <v>52</v>
      </c>
      <c r="S440" s="2" t="s">
        <v>74</v>
      </c>
      <c r="T440" s="13" t="s">
        <v>55</v>
      </c>
      <c r="U440" s="15"/>
    </row>
    <row r="441" spans="1:21">
      <c r="A441" t="s">
        <v>6463</v>
      </c>
      <c r="B441" s="226" t="s">
        <v>6870</v>
      </c>
      <c r="C441" s="227">
        <v>2</v>
      </c>
      <c r="D441" s="210">
        <v>2</v>
      </c>
      <c r="E441" s="180" t="s">
        <v>6871</v>
      </c>
      <c r="F441" s="181" t="s">
        <v>55</v>
      </c>
      <c r="G441" s="175" t="s">
        <v>6346</v>
      </c>
      <c r="H441" s="182" t="s">
        <v>225</v>
      </c>
      <c r="I441" s="211">
        <v>1958</v>
      </c>
      <c r="J441" s="178" t="s">
        <v>6780</v>
      </c>
      <c r="K441">
        <v>2</v>
      </c>
      <c r="L441" s="200">
        <v>7</v>
      </c>
      <c r="M441" s="2" t="s">
        <v>6871</v>
      </c>
      <c r="N441" s="3" t="s">
        <v>2756</v>
      </c>
      <c r="O441" s="4">
        <v>1958</v>
      </c>
      <c r="P441" s="6"/>
      <c r="Q441" s="11" t="s">
        <v>73</v>
      </c>
      <c r="R441" s="12" t="s">
        <v>52</v>
      </c>
      <c r="S441" s="8" t="s">
        <v>74</v>
      </c>
      <c r="T441" s="13" t="s">
        <v>55</v>
      </c>
      <c r="U441" s="15"/>
    </row>
    <row r="442" spans="1:21">
      <c r="A442" t="s">
        <v>6463</v>
      </c>
      <c r="B442" s="226" t="s">
        <v>6870</v>
      </c>
      <c r="C442" s="227">
        <v>2</v>
      </c>
      <c r="D442" s="210">
        <v>3</v>
      </c>
      <c r="E442" s="180" t="s">
        <v>6872</v>
      </c>
      <c r="F442" s="181" t="s">
        <v>2203</v>
      </c>
      <c r="G442" s="175" t="s">
        <v>6346</v>
      </c>
      <c r="H442" s="182" t="s">
        <v>225</v>
      </c>
      <c r="I442" s="211">
        <v>1700</v>
      </c>
      <c r="J442" s="178" t="s">
        <v>6868</v>
      </c>
      <c r="K442">
        <v>3</v>
      </c>
      <c r="L442" s="200">
        <v>10</v>
      </c>
      <c r="M442" s="2" t="s">
        <v>6872</v>
      </c>
      <c r="N442" s="3" t="s">
        <v>34611</v>
      </c>
      <c r="O442" s="4">
        <v>1700</v>
      </c>
      <c r="P442" s="6"/>
      <c r="Q442" s="11" t="s">
        <v>2785</v>
      </c>
      <c r="R442" s="12" t="s">
        <v>52</v>
      </c>
      <c r="S442" s="8" t="s">
        <v>2202</v>
      </c>
      <c r="T442" s="13" t="s">
        <v>2203</v>
      </c>
      <c r="U442" s="49"/>
    </row>
    <row r="443" spans="1:21">
      <c r="A443" t="s">
        <v>6463</v>
      </c>
      <c r="B443" s="226" t="s">
        <v>6870</v>
      </c>
      <c r="C443" s="227">
        <v>2</v>
      </c>
      <c r="D443" s="210">
        <v>4</v>
      </c>
      <c r="E443" s="180" t="s">
        <v>6871</v>
      </c>
      <c r="F443" s="181" t="s">
        <v>164</v>
      </c>
      <c r="G443" s="175" t="s">
        <v>121</v>
      </c>
      <c r="H443" s="182" t="s">
        <v>225</v>
      </c>
      <c r="I443" s="211">
        <v>2300</v>
      </c>
      <c r="J443" s="178" t="s">
        <v>6859</v>
      </c>
      <c r="K443">
        <v>4</v>
      </c>
      <c r="L443" s="200">
        <v>13</v>
      </c>
      <c r="M443" s="2" t="s">
        <v>6871</v>
      </c>
      <c r="N443" s="3" t="s">
        <v>2892</v>
      </c>
      <c r="O443" s="4">
        <v>2300</v>
      </c>
      <c r="P443" s="6"/>
      <c r="Q443" s="11" t="s">
        <v>120</v>
      </c>
      <c r="R443" s="12" t="s">
        <v>52</v>
      </c>
      <c r="S443" s="8" t="s">
        <v>121</v>
      </c>
      <c r="T443" s="13" t="s">
        <v>164</v>
      </c>
      <c r="U443" s="15"/>
    </row>
    <row r="444" spans="1:21" ht="45">
      <c r="A444" t="s">
        <v>6463</v>
      </c>
      <c r="B444" s="226" t="s">
        <v>6870</v>
      </c>
      <c r="D444" s="210">
        <v>5</v>
      </c>
      <c r="E444" s="180" t="s">
        <v>68</v>
      </c>
      <c r="F444" s="181" t="s">
        <v>64</v>
      </c>
      <c r="G444" s="175" t="s">
        <v>6873</v>
      </c>
      <c r="H444" s="182" t="s">
        <v>225</v>
      </c>
      <c r="I444" s="211">
        <v>167</v>
      </c>
      <c r="J444" s="178" t="s">
        <v>6874</v>
      </c>
      <c r="K444">
        <v>5</v>
      </c>
      <c r="L444" s="200">
        <v>16</v>
      </c>
      <c r="M444" s="21" t="s">
        <v>68</v>
      </c>
      <c r="N444" s="22" t="s">
        <v>34612</v>
      </c>
      <c r="O444" s="23">
        <v>167</v>
      </c>
      <c r="P444" s="25"/>
      <c r="Q444" s="30" t="s">
        <v>34613</v>
      </c>
      <c r="R444" s="31" t="s">
        <v>52</v>
      </c>
      <c r="S444" s="32" t="s">
        <v>34614</v>
      </c>
      <c r="T444" s="34" t="s">
        <v>64</v>
      </c>
      <c r="U444" s="36"/>
    </row>
    <row r="445" spans="1:21" ht="45">
      <c r="A445" t="s">
        <v>6876</v>
      </c>
      <c r="B445" s="226" t="s">
        <v>6877</v>
      </c>
      <c r="C445" s="227">
        <v>5</v>
      </c>
      <c r="D445" s="192">
        <v>1</v>
      </c>
      <c r="E445" s="193" t="s">
        <v>68</v>
      </c>
      <c r="F445" s="194" t="s">
        <v>64</v>
      </c>
      <c r="G445" s="195" t="s">
        <v>6873</v>
      </c>
      <c r="H445" s="196" t="s">
        <v>225</v>
      </c>
      <c r="I445" s="197">
        <v>167</v>
      </c>
      <c r="J445" s="198" t="s">
        <v>6874</v>
      </c>
      <c r="K445" s="199">
        <v>1</v>
      </c>
      <c r="L445" s="200">
        <v>4</v>
      </c>
      <c r="M445" s="21" t="s">
        <v>68</v>
      </c>
      <c r="N445" s="22" t="s">
        <v>34612</v>
      </c>
      <c r="O445" s="23">
        <v>167</v>
      </c>
      <c r="P445" s="25"/>
      <c r="Q445" s="30" t="s">
        <v>34613</v>
      </c>
      <c r="R445" s="31" t="s">
        <v>52</v>
      </c>
      <c r="S445" s="32" t="s">
        <v>34614</v>
      </c>
      <c r="T445" s="34" t="s">
        <v>64</v>
      </c>
      <c r="U445" s="36"/>
    </row>
    <row r="446" spans="1:21" ht="45">
      <c r="A446" t="s">
        <v>6876</v>
      </c>
      <c r="B446" s="226" t="s">
        <v>6877</v>
      </c>
      <c r="C446" s="227">
        <v>5</v>
      </c>
      <c r="D446" s="210">
        <v>2</v>
      </c>
      <c r="E446" s="180" t="s">
        <v>68</v>
      </c>
      <c r="F446" s="181" t="s">
        <v>64</v>
      </c>
      <c r="G446" s="175" t="s">
        <v>6878</v>
      </c>
      <c r="H446" s="182" t="s">
        <v>225</v>
      </c>
      <c r="I446" s="211">
        <v>450</v>
      </c>
      <c r="J446" s="178" t="s">
        <v>6874</v>
      </c>
      <c r="K446">
        <v>2</v>
      </c>
      <c r="L446" s="200">
        <v>7</v>
      </c>
      <c r="M446" s="21" t="s">
        <v>68</v>
      </c>
      <c r="N446" s="22" t="s">
        <v>34612</v>
      </c>
      <c r="O446" s="23">
        <v>450</v>
      </c>
      <c r="P446" s="25"/>
      <c r="Q446" s="30" t="s">
        <v>30217</v>
      </c>
      <c r="R446" s="31" t="s">
        <v>52</v>
      </c>
      <c r="S446" s="32" t="s">
        <v>34615</v>
      </c>
      <c r="T446" s="34" t="s">
        <v>64</v>
      </c>
      <c r="U446" s="36"/>
    </row>
    <row r="447" spans="1:21" ht="45">
      <c r="A447" t="s">
        <v>6876</v>
      </c>
      <c r="B447" s="226" t="s">
        <v>6877</v>
      </c>
      <c r="C447" s="227">
        <v>5</v>
      </c>
      <c r="D447" s="210">
        <v>3</v>
      </c>
      <c r="E447" s="180" t="s">
        <v>68</v>
      </c>
      <c r="F447" s="181" t="s">
        <v>64</v>
      </c>
      <c r="G447" s="175" t="s">
        <v>6380</v>
      </c>
      <c r="H447" s="182" t="s">
        <v>225</v>
      </c>
      <c r="I447" s="211">
        <v>667</v>
      </c>
      <c r="J447" s="178" t="s">
        <v>6874</v>
      </c>
      <c r="K447">
        <v>3</v>
      </c>
      <c r="L447" s="200">
        <v>10</v>
      </c>
      <c r="M447" s="21" t="s">
        <v>68</v>
      </c>
      <c r="N447" s="22" t="s">
        <v>34612</v>
      </c>
      <c r="O447" s="23">
        <v>667</v>
      </c>
      <c r="P447" s="25"/>
      <c r="Q447" s="30" t="s">
        <v>34613</v>
      </c>
      <c r="R447" s="31" t="s">
        <v>52</v>
      </c>
      <c r="S447" s="32" t="s">
        <v>34616</v>
      </c>
      <c r="T447" s="34" t="s">
        <v>64</v>
      </c>
      <c r="U447" s="36"/>
    </row>
    <row r="448" spans="1:21" ht="45">
      <c r="A448" t="s">
        <v>6876</v>
      </c>
      <c r="B448" s="226" t="s">
        <v>6877</v>
      </c>
      <c r="C448" s="227">
        <v>5</v>
      </c>
      <c r="D448" s="210">
        <v>4</v>
      </c>
      <c r="E448" s="180" t="s">
        <v>68</v>
      </c>
      <c r="F448" s="181" t="s">
        <v>64</v>
      </c>
      <c r="G448" s="175" t="s">
        <v>6714</v>
      </c>
      <c r="H448" s="182" t="s">
        <v>225</v>
      </c>
      <c r="I448" s="211">
        <v>667</v>
      </c>
      <c r="J448" s="178" t="s">
        <v>6874</v>
      </c>
      <c r="K448">
        <v>4</v>
      </c>
      <c r="L448" s="200">
        <v>13</v>
      </c>
      <c r="M448" s="21" t="s">
        <v>68</v>
      </c>
      <c r="N448" s="22" t="s">
        <v>34612</v>
      </c>
      <c r="O448" s="23">
        <v>667</v>
      </c>
      <c r="P448" s="25"/>
      <c r="Q448" s="30" t="s">
        <v>34613</v>
      </c>
      <c r="R448" s="31" t="s">
        <v>52</v>
      </c>
      <c r="S448" s="32" t="s">
        <v>34617</v>
      </c>
      <c r="T448" s="34" t="s">
        <v>64</v>
      </c>
      <c r="U448" s="36"/>
    </row>
    <row r="449" spans="1:21">
      <c r="A449" t="s">
        <v>6879</v>
      </c>
      <c r="B449" s="226" t="s">
        <v>6880</v>
      </c>
      <c r="D449" s="192">
        <v>1</v>
      </c>
      <c r="E449" s="193" t="s">
        <v>68</v>
      </c>
      <c r="F449" s="194" t="s">
        <v>64</v>
      </c>
      <c r="G449" s="195" t="s">
        <v>6346</v>
      </c>
      <c r="H449" s="196" t="s">
        <v>225</v>
      </c>
      <c r="I449" s="197">
        <v>1925</v>
      </c>
      <c r="J449" s="198" t="s">
        <v>6881</v>
      </c>
      <c r="K449" s="199">
        <v>1</v>
      </c>
      <c r="L449" s="200">
        <v>4</v>
      </c>
      <c r="M449" s="21" t="s">
        <v>68</v>
      </c>
      <c r="N449" s="22" t="s">
        <v>34618</v>
      </c>
      <c r="O449" s="23">
        <v>1925</v>
      </c>
      <c r="P449" s="25"/>
      <c r="Q449" s="30" t="s">
        <v>28287</v>
      </c>
      <c r="R449" s="31" t="s">
        <v>52</v>
      </c>
      <c r="S449" s="21" t="s">
        <v>34619</v>
      </c>
      <c r="T449" s="34" t="s">
        <v>64</v>
      </c>
      <c r="U449" s="36"/>
    </row>
    <row r="450" spans="1:21">
      <c r="A450" t="s">
        <v>6879</v>
      </c>
      <c r="B450" s="226" t="s">
        <v>6880</v>
      </c>
      <c r="D450" s="210">
        <v>2</v>
      </c>
      <c r="E450" s="180" t="s">
        <v>6871</v>
      </c>
      <c r="F450" s="181" t="s">
        <v>55</v>
      </c>
      <c r="G450" s="175" t="s">
        <v>6346</v>
      </c>
      <c r="H450" s="182" t="s">
        <v>225</v>
      </c>
      <c r="I450" s="211">
        <v>1948</v>
      </c>
      <c r="J450" s="178" t="s">
        <v>6882</v>
      </c>
      <c r="K450">
        <v>2</v>
      </c>
      <c r="L450" s="200">
        <v>7</v>
      </c>
      <c r="M450" s="2" t="s">
        <v>6871</v>
      </c>
      <c r="N450" s="3" t="s">
        <v>2817</v>
      </c>
      <c r="O450" s="4">
        <v>1948</v>
      </c>
      <c r="P450" s="6"/>
      <c r="Q450" s="11" t="s">
        <v>73</v>
      </c>
      <c r="R450" s="12" t="s">
        <v>52</v>
      </c>
      <c r="S450" s="2" t="s">
        <v>74</v>
      </c>
      <c r="T450" s="13" t="s">
        <v>55</v>
      </c>
      <c r="U450" s="15"/>
    </row>
    <row r="451" spans="1:21">
      <c r="A451" t="s">
        <v>6879</v>
      </c>
      <c r="B451" s="226" t="s">
        <v>6880</v>
      </c>
      <c r="D451" s="210"/>
      <c r="E451" s="180" t="s">
        <v>6871</v>
      </c>
      <c r="F451" s="181" t="s">
        <v>55</v>
      </c>
      <c r="G451" s="175" t="s">
        <v>6346</v>
      </c>
      <c r="H451" s="182" t="s">
        <v>225</v>
      </c>
      <c r="I451" s="211">
        <v>1920</v>
      </c>
      <c r="J451" s="178" t="s">
        <v>6883</v>
      </c>
      <c r="K451">
        <v>2</v>
      </c>
      <c r="L451" s="200">
        <v>8</v>
      </c>
      <c r="M451" s="2" t="s">
        <v>6871</v>
      </c>
      <c r="N451" s="3" t="s">
        <v>2821</v>
      </c>
      <c r="O451" s="4">
        <v>1920</v>
      </c>
      <c r="P451" s="6"/>
      <c r="Q451" s="11" t="s">
        <v>73</v>
      </c>
      <c r="R451" s="12" t="s">
        <v>52</v>
      </c>
      <c r="S451" s="8" t="s">
        <v>74</v>
      </c>
      <c r="T451" s="13" t="s">
        <v>55</v>
      </c>
      <c r="U451" s="15"/>
    </row>
    <row r="452" spans="1:21">
      <c r="A452" t="s">
        <v>6879</v>
      </c>
      <c r="B452" s="226" t="s">
        <v>6880</v>
      </c>
      <c r="D452" s="210">
        <v>3</v>
      </c>
      <c r="E452" s="180" t="s">
        <v>6871</v>
      </c>
      <c r="F452" s="181" t="s">
        <v>164</v>
      </c>
      <c r="G452" s="175" t="s">
        <v>121</v>
      </c>
      <c r="H452" s="182" t="s">
        <v>206</v>
      </c>
      <c r="I452" s="211">
        <v>2300</v>
      </c>
      <c r="J452" s="178" t="s">
        <v>6859</v>
      </c>
      <c r="K452">
        <v>3</v>
      </c>
      <c r="L452" s="200">
        <v>11</v>
      </c>
      <c r="M452" s="2" t="s">
        <v>6871</v>
      </c>
      <c r="N452" s="3" t="s">
        <v>2892</v>
      </c>
      <c r="O452" s="4">
        <v>2300</v>
      </c>
      <c r="P452" s="6"/>
      <c r="Q452" s="11" t="s">
        <v>120</v>
      </c>
      <c r="R452" s="12" t="s">
        <v>52</v>
      </c>
      <c r="S452" s="8" t="s">
        <v>121</v>
      </c>
      <c r="T452" s="13" t="s">
        <v>164</v>
      </c>
      <c r="U452" s="15"/>
    </row>
    <row r="453" spans="1:21">
      <c r="A453" t="s">
        <v>6879</v>
      </c>
      <c r="B453" s="226" t="s">
        <v>6880</v>
      </c>
      <c r="D453" s="210">
        <v>4</v>
      </c>
      <c r="E453" s="180" t="s">
        <v>6884</v>
      </c>
      <c r="F453" s="181" t="s">
        <v>55</v>
      </c>
      <c r="G453" s="175" t="s">
        <v>6346</v>
      </c>
      <c r="H453" s="182" t="s">
        <v>225</v>
      </c>
      <c r="I453" s="211">
        <v>1915</v>
      </c>
      <c r="J453" s="178" t="s">
        <v>6885</v>
      </c>
      <c r="K453">
        <v>4</v>
      </c>
      <c r="L453" s="200">
        <v>14</v>
      </c>
      <c r="M453" s="2" t="s">
        <v>6884</v>
      </c>
      <c r="N453" s="3" t="s">
        <v>2801</v>
      </c>
      <c r="O453" s="4">
        <v>1915</v>
      </c>
      <c r="P453" s="6"/>
      <c r="Q453" s="11" t="s">
        <v>73</v>
      </c>
      <c r="R453" s="12" t="s">
        <v>52</v>
      </c>
      <c r="S453" s="8" t="s">
        <v>74</v>
      </c>
      <c r="T453" s="13" t="s">
        <v>55</v>
      </c>
      <c r="U453" s="15"/>
    </row>
    <row r="454" spans="1:21">
      <c r="A454" t="s">
        <v>6879</v>
      </c>
      <c r="B454" s="226" t="s">
        <v>6880</v>
      </c>
      <c r="D454" s="210">
        <v>5</v>
      </c>
      <c r="E454" s="180" t="s">
        <v>78</v>
      </c>
      <c r="F454" s="181" t="s">
        <v>55</v>
      </c>
      <c r="G454" s="175" t="s">
        <v>6346</v>
      </c>
      <c r="H454" s="182" t="s">
        <v>225</v>
      </c>
      <c r="I454" s="211">
        <v>1958</v>
      </c>
      <c r="J454" s="178" t="s">
        <v>6886</v>
      </c>
      <c r="K454">
        <v>5</v>
      </c>
      <c r="L454" s="200">
        <v>17</v>
      </c>
      <c r="M454" s="21" t="s">
        <v>78</v>
      </c>
      <c r="N454" s="22" t="s">
        <v>2806</v>
      </c>
      <c r="O454" s="23">
        <v>1958</v>
      </c>
      <c r="P454" s="25"/>
      <c r="Q454" s="30" t="s">
        <v>177</v>
      </c>
      <c r="R454" s="31" t="s">
        <v>52</v>
      </c>
      <c r="S454" s="32" t="s">
        <v>74</v>
      </c>
      <c r="T454" s="34" t="s">
        <v>55</v>
      </c>
      <c r="U454" s="36"/>
    </row>
    <row r="455" spans="1:21">
      <c r="A455" t="s">
        <v>6879</v>
      </c>
      <c r="B455" s="226" t="s">
        <v>6880</v>
      </c>
      <c r="D455" s="210"/>
      <c r="E455" s="180" t="s">
        <v>78</v>
      </c>
      <c r="F455" s="181" t="s">
        <v>55</v>
      </c>
      <c r="G455" s="175" t="s">
        <v>6346</v>
      </c>
      <c r="H455" s="182" t="s">
        <v>225</v>
      </c>
      <c r="I455" s="211">
        <v>1951</v>
      </c>
      <c r="J455" s="178" t="s">
        <v>6887</v>
      </c>
      <c r="K455">
        <v>5</v>
      </c>
      <c r="L455" s="200">
        <v>18</v>
      </c>
      <c r="M455" s="21" t="s">
        <v>78</v>
      </c>
      <c r="N455" s="22" t="s">
        <v>2825</v>
      </c>
      <c r="O455" s="23">
        <v>1951</v>
      </c>
      <c r="P455" s="25"/>
      <c r="Q455" s="30" t="s">
        <v>177</v>
      </c>
      <c r="R455" s="31" t="s">
        <v>52</v>
      </c>
      <c r="S455" s="32" t="s">
        <v>74</v>
      </c>
      <c r="T455" s="34" t="s">
        <v>55</v>
      </c>
      <c r="U455" s="36"/>
    </row>
    <row r="456" spans="1:21">
      <c r="A456" t="s">
        <v>6879</v>
      </c>
      <c r="B456" s="226" t="s">
        <v>6880</v>
      </c>
      <c r="D456" s="210"/>
      <c r="E456" s="180" t="s">
        <v>78</v>
      </c>
      <c r="F456" s="175" t="s">
        <v>55</v>
      </c>
      <c r="G456" s="175" t="s">
        <v>6346</v>
      </c>
      <c r="H456" s="177" t="s">
        <v>225</v>
      </c>
      <c r="I456" s="222">
        <v>1958</v>
      </c>
      <c r="J456" s="178" t="s">
        <v>6888</v>
      </c>
      <c r="K456">
        <v>5</v>
      </c>
      <c r="L456" s="200">
        <v>19</v>
      </c>
      <c r="M456" s="21" t="s">
        <v>78</v>
      </c>
      <c r="N456" s="22" t="s">
        <v>2829</v>
      </c>
      <c r="O456" s="23">
        <v>1958</v>
      </c>
      <c r="P456" s="25"/>
      <c r="Q456" s="30" t="s">
        <v>177</v>
      </c>
      <c r="R456" s="31" t="s">
        <v>52</v>
      </c>
      <c r="S456" s="21" t="s">
        <v>74</v>
      </c>
      <c r="T456" s="34" t="s">
        <v>55</v>
      </c>
      <c r="U456" s="36"/>
    </row>
    <row r="457" spans="1:21">
      <c r="A457" t="s">
        <v>6879</v>
      </c>
      <c r="B457" s="226" t="s">
        <v>6880</v>
      </c>
      <c r="D457" s="210"/>
      <c r="E457" s="180" t="s">
        <v>78</v>
      </c>
      <c r="F457" s="181" t="s">
        <v>55</v>
      </c>
      <c r="G457" s="175" t="s">
        <v>6346</v>
      </c>
      <c r="H457" s="182" t="s">
        <v>225</v>
      </c>
      <c r="I457" s="211">
        <v>1958</v>
      </c>
      <c r="J457" s="178" t="s">
        <v>6889</v>
      </c>
      <c r="K457">
        <v>5</v>
      </c>
      <c r="L457" s="200">
        <v>20</v>
      </c>
      <c r="M457" s="21" t="s">
        <v>78</v>
      </c>
      <c r="N457" s="22" t="s">
        <v>2832</v>
      </c>
      <c r="O457" s="23">
        <v>1958</v>
      </c>
      <c r="P457" s="25"/>
      <c r="Q457" s="30" t="s">
        <v>177</v>
      </c>
      <c r="R457" s="31" t="s">
        <v>52</v>
      </c>
      <c r="S457" s="21" t="s">
        <v>74</v>
      </c>
      <c r="T457" s="34" t="s">
        <v>55</v>
      </c>
      <c r="U457" s="36"/>
    </row>
    <row r="458" spans="1:21">
      <c r="A458" t="s">
        <v>6879</v>
      </c>
      <c r="B458" s="226" t="s">
        <v>6880</v>
      </c>
      <c r="D458" s="210">
        <v>6</v>
      </c>
      <c r="E458" s="180" t="s">
        <v>506</v>
      </c>
      <c r="F458" s="175" t="s">
        <v>55</v>
      </c>
      <c r="G458" s="175" t="s">
        <v>6346</v>
      </c>
      <c r="H458" s="225" t="s">
        <v>206</v>
      </c>
      <c r="I458" s="224">
        <v>1960</v>
      </c>
      <c r="J458" s="178" t="s">
        <v>6890</v>
      </c>
      <c r="K458">
        <v>6</v>
      </c>
      <c r="L458" s="200">
        <v>23</v>
      </c>
      <c r="M458" s="21" t="s">
        <v>506</v>
      </c>
      <c r="N458" s="22" t="s">
        <v>2895</v>
      </c>
      <c r="O458" s="23">
        <v>1960</v>
      </c>
      <c r="P458" s="25"/>
      <c r="Q458" s="30" t="s">
        <v>82</v>
      </c>
      <c r="R458" s="31" t="s">
        <v>52</v>
      </c>
      <c r="S458" s="32" t="s">
        <v>83</v>
      </c>
      <c r="T458" s="34" t="s">
        <v>55</v>
      </c>
      <c r="U458" s="36"/>
    </row>
    <row r="459" spans="1:21">
      <c r="A459" t="s">
        <v>6879</v>
      </c>
      <c r="B459" s="226" t="s">
        <v>6880</v>
      </c>
      <c r="D459" s="210"/>
      <c r="E459" s="180" t="s">
        <v>506</v>
      </c>
      <c r="F459" s="175" t="s">
        <v>55</v>
      </c>
      <c r="G459" s="175" t="s">
        <v>6346</v>
      </c>
      <c r="H459" s="225" t="s">
        <v>206</v>
      </c>
      <c r="I459" s="224">
        <v>1960</v>
      </c>
      <c r="J459" s="178" t="s">
        <v>6891</v>
      </c>
      <c r="K459">
        <v>6</v>
      </c>
      <c r="L459" s="200">
        <v>24</v>
      </c>
      <c r="M459" s="21" t="s">
        <v>506</v>
      </c>
      <c r="N459" s="22" t="s">
        <v>2898</v>
      </c>
      <c r="O459" s="23">
        <v>1960</v>
      </c>
      <c r="P459" s="25"/>
      <c r="Q459" s="30" t="s">
        <v>82</v>
      </c>
      <c r="R459" s="31" t="s">
        <v>52</v>
      </c>
      <c r="S459" s="32" t="s">
        <v>83</v>
      </c>
      <c r="T459" s="34" t="s">
        <v>55</v>
      </c>
      <c r="U459" s="36"/>
    </row>
    <row r="460" spans="1:21">
      <c r="A460" t="s">
        <v>6892</v>
      </c>
      <c r="B460" s="226" t="s">
        <v>6893</v>
      </c>
      <c r="C460" s="227">
        <v>3</v>
      </c>
      <c r="D460" s="192">
        <v>1</v>
      </c>
      <c r="E460" s="193" t="s">
        <v>6872</v>
      </c>
      <c r="F460" s="194" t="s">
        <v>2203</v>
      </c>
      <c r="G460" s="195" t="s">
        <v>6346</v>
      </c>
      <c r="H460" s="196" t="s">
        <v>6362</v>
      </c>
      <c r="I460" s="197">
        <v>1700</v>
      </c>
      <c r="J460" s="198" t="s">
        <v>6868</v>
      </c>
      <c r="K460" s="199">
        <v>1</v>
      </c>
      <c r="L460" s="200">
        <v>4</v>
      </c>
      <c r="M460" s="2" t="s">
        <v>6872</v>
      </c>
      <c r="N460" s="3" t="s">
        <v>34611</v>
      </c>
      <c r="O460" s="4">
        <v>1700</v>
      </c>
      <c r="P460" s="6"/>
      <c r="Q460" s="11" t="s">
        <v>2785</v>
      </c>
      <c r="R460" s="12" t="s">
        <v>52</v>
      </c>
      <c r="S460" s="8" t="s">
        <v>2202</v>
      </c>
      <c r="T460" s="13" t="s">
        <v>2203</v>
      </c>
      <c r="U460" s="49"/>
    </row>
    <row r="461" spans="1:21">
      <c r="A461" t="s">
        <v>6894</v>
      </c>
      <c r="B461" s="226" t="s">
        <v>6895</v>
      </c>
      <c r="C461" s="227">
        <v>4</v>
      </c>
      <c r="D461" s="192">
        <v>1</v>
      </c>
      <c r="E461" s="193" t="s">
        <v>6872</v>
      </c>
      <c r="F461" s="194" t="s">
        <v>2203</v>
      </c>
      <c r="G461" s="195" t="s">
        <v>6346</v>
      </c>
      <c r="H461" s="196" t="s">
        <v>6362</v>
      </c>
      <c r="I461" s="197">
        <v>1700</v>
      </c>
      <c r="J461" s="198" t="s">
        <v>6868</v>
      </c>
      <c r="K461" s="199">
        <v>1</v>
      </c>
      <c r="L461" s="200">
        <v>4</v>
      </c>
      <c r="M461" s="2" t="s">
        <v>6872</v>
      </c>
      <c r="N461" s="3" t="s">
        <v>34611</v>
      </c>
      <c r="O461" s="4">
        <v>1700</v>
      </c>
      <c r="P461" s="6"/>
      <c r="Q461" s="11" t="s">
        <v>2785</v>
      </c>
      <c r="R461" s="12" t="s">
        <v>52</v>
      </c>
      <c r="S461" s="8" t="s">
        <v>2202</v>
      </c>
      <c r="T461" s="13" t="s">
        <v>2203</v>
      </c>
      <c r="U461" s="49"/>
    </row>
    <row r="462" spans="1:21">
      <c r="A462" t="s">
        <v>6894</v>
      </c>
      <c r="B462" s="226" t="s">
        <v>6895</v>
      </c>
      <c r="D462" s="210">
        <v>5</v>
      </c>
      <c r="E462" s="180" t="s">
        <v>145</v>
      </c>
      <c r="F462" s="181" t="s">
        <v>55</v>
      </c>
      <c r="G462" s="175" t="s">
        <v>6346</v>
      </c>
      <c r="H462" s="182" t="s">
        <v>225</v>
      </c>
      <c r="I462" s="211">
        <v>1980</v>
      </c>
      <c r="J462" s="178" t="s">
        <v>6896</v>
      </c>
      <c r="K462">
        <v>5</v>
      </c>
      <c r="L462" s="200">
        <v>10</v>
      </c>
      <c r="M462" s="2" t="s">
        <v>145</v>
      </c>
      <c r="N462" s="3" t="s">
        <v>2795</v>
      </c>
      <c r="O462" s="4">
        <v>1980</v>
      </c>
      <c r="P462" s="25" t="s">
        <v>168</v>
      </c>
      <c r="Q462" s="11" t="s">
        <v>181</v>
      </c>
      <c r="R462" s="12" t="s">
        <v>52</v>
      </c>
      <c r="S462" s="8" t="s">
        <v>186</v>
      </c>
      <c r="T462" s="13" t="s">
        <v>55</v>
      </c>
      <c r="U462" s="15"/>
    </row>
    <row r="463" spans="1:21">
      <c r="A463" t="s">
        <v>6894</v>
      </c>
      <c r="B463" s="226" t="s">
        <v>6895</v>
      </c>
      <c r="D463" s="210">
        <v>6</v>
      </c>
      <c r="E463" s="180" t="s">
        <v>48</v>
      </c>
      <c r="F463" s="181" t="s">
        <v>55</v>
      </c>
      <c r="G463" s="175" t="s">
        <v>6346</v>
      </c>
      <c r="H463" s="182" t="s">
        <v>225</v>
      </c>
      <c r="I463" s="211">
        <v>1953</v>
      </c>
      <c r="J463" s="178" t="s">
        <v>6897</v>
      </c>
      <c r="K463">
        <v>6</v>
      </c>
      <c r="L463" s="200">
        <v>14</v>
      </c>
      <c r="M463" s="21" t="s">
        <v>48</v>
      </c>
      <c r="N463" s="22" t="s">
        <v>2809</v>
      </c>
      <c r="O463" s="23">
        <v>1953</v>
      </c>
      <c r="P463" s="25" t="s">
        <v>168</v>
      </c>
      <c r="Q463" s="30" t="s">
        <v>263</v>
      </c>
      <c r="R463" s="31" t="s">
        <v>52</v>
      </c>
      <c r="S463" s="32" t="s">
        <v>53</v>
      </c>
      <c r="T463" s="34" t="s">
        <v>55</v>
      </c>
      <c r="U463" s="36"/>
    </row>
    <row r="464" spans="1:21">
      <c r="A464" t="s">
        <v>6898</v>
      </c>
      <c r="B464" s="226" t="s">
        <v>6899</v>
      </c>
      <c r="D464" s="192">
        <v>1</v>
      </c>
      <c r="E464" s="193" t="s">
        <v>301</v>
      </c>
      <c r="F464" s="194" t="s">
        <v>64</v>
      </c>
      <c r="G464" s="195" t="s">
        <v>6380</v>
      </c>
      <c r="H464" s="196" t="s">
        <v>225</v>
      </c>
      <c r="I464" s="197">
        <v>1950</v>
      </c>
      <c r="J464" s="198" t="s">
        <v>6900</v>
      </c>
      <c r="K464" s="199">
        <v>1</v>
      </c>
      <c r="L464" s="200">
        <v>4</v>
      </c>
      <c r="M464" s="2" t="s">
        <v>301</v>
      </c>
      <c r="N464" s="3" t="s">
        <v>2835</v>
      </c>
      <c r="O464" s="4">
        <v>1950</v>
      </c>
      <c r="P464" s="6"/>
      <c r="Q464" s="11" t="s">
        <v>2556</v>
      </c>
      <c r="R464" s="12" t="s">
        <v>52</v>
      </c>
      <c r="S464" s="2" t="s">
        <v>63</v>
      </c>
      <c r="T464" s="13" t="s">
        <v>64</v>
      </c>
      <c r="U464" s="15"/>
    </row>
    <row r="465" spans="1:21">
      <c r="A465" t="s">
        <v>6898</v>
      </c>
      <c r="B465" s="226" t="s">
        <v>6899</v>
      </c>
      <c r="D465" s="210">
        <v>2</v>
      </c>
      <c r="E465" s="180" t="s">
        <v>145</v>
      </c>
      <c r="F465" s="181" t="s">
        <v>55</v>
      </c>
      <c r="G465" s="175" t="s">
        <v>6346</v>
      </c>
      <c r="H465" s="182" t="s">
        <v>206</v>
      </c>
      <c r="I465" s="211">
        <v>1917</v>
      </c>
      <c r="J465" s="178" t="s">
        <v>6559</v>
      </c>
      <c r="K465">
        <v>2</v>
      </c>
      <c r="L465" s="200">
        <v>7</v>
      </c>
      <c r="M465" s="2" t="s">
        <v>145</v>
      </c>
      <c r="N465" s="56" t="s">
        <v>2840</v>
      </c>
      <c r="O465" s="4">
        <v>1917</v>
      </c>
      <c r="P465" s="6"/>
      <c r="Q465" s="11" t="s">
        <v>95</v>
      </c>
      <c r="R465" s="12" t="s">
        <v>52</v>
      </c>
      <c r="S465" s="8" t="s">
        <v>83</v>
      </c>
      <c r="T465" s="13" t="s">
        <v>55</v>
      </c>
      <c r="U465" s="15"/>
    </row>
    <row r="466" spans="1:21">
      <c r="A466" t="s">
        <v>6898</v>
      </c>
      <c r="B466" s="226" t="s">
        <v>6899</v>
      </c>
      <c r="D466" s="210"/>
      <c r="E466" s="180" t="s">
        <v>145</v>
      </c>
      <c r="F466" s="181" t="s">
        <v>55</v>
      </c>
      <c r="G466" s="175" t="s">
        <v>6346</v>
      </c>
      <c r="H466" s="182" t="s">
        <v>206</v>
      </c>
      <c r="I466" s="211">
        <v>1960</v>
      </c>
      <c r="J466" s="178" t="s">
        <v>6901</v>
      </c>
      <c r="K466">
        <v>2</v>
      </c>
      <c r="L466" s="200">
        <v>8</v>
      </c>
      <c r="M466" s="2" t="s">
        <v>145</v>
      </c>
      <c r="N466" s="56" t="s">
        <v>2845</v>
      </c>
      <c r="O466" s="4">
        <v>1960</v>
      </c>
      <c r="P466" s="6"/>
      <c r="Q466" s="11" t="s">
        <v>95</v>
      </c>
      <c r="R466" s="12" t="s">
        <v>52</v>
      </c>
      <c r="S466" s="2" t="s">
        <v>83</v>
      </c>
      <c r="T466" s="13" t="s">
        <v>55</v>
      </c>
      <c r="U466" s="15"/>
    </row>
    <row r="467" spans="1:21">
      <c r="A467" t="s">
        <v>6898</v>
      </c>
      <c r="B467" s="226" t="s">
        <v>6899</v>
      </c>
      <c r="D467" s="210"/>
      <c r="E467" s="180" t="s">
        <v>145</v>
      </c>
      <c r="F467" s="181" t="s">
        <v>55</v>
      </c>
      <c r="G467" s="175" t="s">
        <v>6346</v>
      </c>
      <c r="H467" s="182" t="s">
        <v>206</v>
      </c>
      <c r="I467" s="211">
        <v>1917</v>
      </c>
      <c r="J467" s="178" t="s">
        <v>6902</v>
      </c>
      <c r="K467">
        <v>2</v>
      </c>
      <c r="L467" s="200">
        <v>9</v>
      </c>
      <c r="M467" s="2" t="s">
        <v>145</v>
      </c>
      <c r="N467" s="56" t="s">
        <v>6903</v>
      </c>
      <c r="O467" s="4">
        <v>1917</v>
      </c>
      <c r="P467" s="6"/>
      <c r="Q467" s="11" t="s">
        <v>95</v>
      </c>
      <c r="R467" s="12" t="s">
        <v>52</v>
      </c>
      <c r="S467" s="2" t="s">
        <v>83</v>
      </c>
      <c r="T467" s="13" t="s">
        <v>55</v>
      </c>
      <c r="U467" s="15"/>
    </row>
    <row r="468" spans="1:21">
      <c r="A468" t="s">
        <v>6898</v>
      </c>
      <c r="B468" s="226" t="s">
        <v>6899</v>
      </c>
      <c r="D468" s="210"/>
      <c r="E468" s="180" t="s">
        <v>145</v>
      </c>
      <c r="F468" s="181" t="s">
        <v>55</v>
      </c>
      <c r="G468" s="175" t="s">
        <v>6346</v>
      </c>
      <c r="H468" s="182" t="s">
        <v>206</v>
      </c>
      <c r="I468" s="211">
        <v>1960</v>
      </c>
      <c r="J468" s="178" t="s">
        <v>6430</v>
      </c>
      <c r="K468">
        <v>2</v>
      </c>
      <c r="L468" s="200">
        <v>10</v>
      </c>
      <c r="M468" s="2" t="s">
        <v>145</v>
      </c>
      <c r="N468" s="56" t="s">
        <v>2865</v>
      </c>
      <c r="O468" s="4">
        <v>1960</v>
      </c>
      <c r="P468" s="6"/>
      <c r="Q468" s="11" t="s">
        <v>95</v>
      </c>
      <c r="R468" s="12" t="s">
        <v>52</v>
      </c>
      <c r="S468" s="8" t="s">
        <v>83</v>
      </c>
      <c r="T468" s="13" t="s">
        <v>55</v>
      </c>
      <c r="U468" s="15"/>
    </row>
    <row r="469" spans="1:21">
      <c r="A469" t="s">
        <v>6898</v>
      </c>
      <c r="B469" s="226" t="s">
        <v>6899</v>
      </c>
      <c r="D469" s="210"/>
      <c r="E469" s="180" t="s">
        <v>145</v>
      </c>
      <c r="F469" s="181" t="s">
        <v>55</v>
      </c>
      <c r="G469" s="175" t="s">
        <v>6346</v>
      </c>
      <c r="H469" s="182" t="s">
        <v>206</v>
      </c>
      <c r="I469" s="211">
        <v>1917</v>
      </c>
      <c r="J469" s="178" t="s">
        <v>6904</v>
      </c>
      <c r="K469">
        <v>2</v>
      </c>
      <c r="L469" s="200">
        <v>11</v>
      </c>
      <c r="M469" s="2" t="s">
        <v>145</v>
      </c>
      <c r="N469" s="56" t="s">
        <v>2868</v>
      </c>
      <c r="O469" s="4">
        <v>1917</v>
      </c>
      <c r="P469" s="6"/>
      <c r="Q469" s="11" t="s">
        <v>95</v>
      </c>
      <c r="R469" s="12" t="s">
        <v>52</v>
      </c>
      <c r="S469" s="8" t="s">
        <v>83</v>
      </c>
      <c r="T469" s="13" t="s">
        <v>55</v>
      </c>
      <c r="U469" s="15"/>
    </row>
    <row r="470" spans="1:21">
      <c r="A470" t="s">
        <v>6898</v>
      </c>
      <c r="B470" s="226" t="s">
        <v>6899</v>
      </c>
      <c r="D470" s="210"/>
      <c r="E470" s="180" t="s">
        <v>145</v>
      </c>
      <c r="F470" s="181" t="s">
        <v>55</v>
      </c>
      <c r="G470" s="175" t="s">
        <v>6346</v>
      </c>
      <c r="H470" s="182" t="s">
        <v>206</v>
      </c>
      <c r="I470" s="211">
        <v>1960</v>
      </c>
      <c r="J470" s="178" t="s">
        <v>6905</v>
      </c>
      <c r="K470">
        <v>2</v>
      </c>
      <c r="L470" s="200">
        <v>12</v>
      </c>
      <c r="M470" s="2" t="s">
        <v>145</v>
      </c>
      <c r="N470" s="56" t="s">
        <v>34620</v>
      </c>
      <c r="O470" s="4">
        <v>1960</v>
      </c>
      <c r="P470" s="6"/>
      <c r="Q470" s="11" t="s">
        <v>95</v>
      </c>
      <c r="R470" s="12" t="s">
        <v>52</v>
      </c>
      <c r="S470" s="8" t="s">
        <v>83</v>
      </c>
      <c r="T470" s="13" t="s">
        <v>55</v>
      </c>
      <c r="U470" s="15"/>
    </row>
    <row r="471" spans="1:21">
      <c r="A471" t="s">
        <v>6898</v>
      </c>
      <c r="B471" s="226" t="s">
        <v>6899</v>
      </c>
      <c r="D471" s="210">
        <v>3</v>
      </c>
      <c r="E471" s="180" t="s">
        <v>103</v>
      </c>
      <c r="F471" s="181" t="s">
        <v>55</v>
      </c>
      <c r="G471" s="175" t="s">
        <v>6346</v>
      </c>
      <c r="H471" s="182" t="s">
        <v>206</v>
      </c>
      <c r="I471" s="211">
        <v>1568</v>
      </c>
      <c r="J471" s="178" t="s">
        <v>6907</v>
      </c>
      <c r="K471">
        <v>3</v>
      </c>
      <c r="L471" s="200">
        <v>15</v>
      </c>
      <c r="M471" s="2" t="s">
        <v>103</v>
      </c>
      <c r="N471" s="56" t="s">
        <v>2854</v>
      </c>
      <c r="O471" s="4">
        <v>1568</v>
      </c>
      <c r="P471" s="6" t="s">
        <v>34621</v>
      </c>
      <c r="Q471" s="11" t="s">
        <v>95</v>
      </c>
      <c r="R471" s="12" t="s">
        <v>52</v>
      </c>
      <c r="S471" s="8" t="s">
        <v>112</v>
      </c>
      <c r="T471" s="13" t="s">
        <v>55</v>
      </c>
      <c r="U471" s="15"/>
    </row>
    <row r="472" spans="1:21">
      <c r="A472" t="s">
        <v>6898</v>
      </c>
      <c r="B472" s="226" t="s">
        <v>6899</v>
      </c>
      <c r="D472" s="210">
        <v>4</v>
      </c>
      <c r="E472" s="180" t="s">
        <v>103</v>
      </c>
      <c r="F472" s="175" t="s">
        <v>55</v>
      </c>
      <c r="G472" s="175" t="s">
        <v>121</v>
      </c>
      <c r="H472" s="177" t="s">
        <v>6852</v>
      </c>
      <c r="I472" s="222">
        <v>1500</v>
      </c>
      <c r="J472" s="178" t="s">
        <v>6908</v>
      </c>
      <c r="K472">
        <v>4</v>
      </c>
      <c r="L472" s="200">
        <v>19</v>
      </c>
      <c r="M472" s="2" t="s">
        <v>103</v>
      </c>
      <c r="N472" s="56" t="s">
        <v>2849</v>
      </c>
      <c r="O472" s="4">
        <v>1500</v>
      </c>
      <c r="P472" s="6" t="s">
        <v>254</v>
      </c>
      <c r="Q472" s="11" t="s">
        <v>477</v>
      </c>
      <c r="R472" s="12" t="s">
        <v>52</v>
      </c>
      <c r="S472" s="8" t="s">
        <v>121</v>
      </c>
      <c r="T472" s="13" t="s">
        <v>55</v>
      </c>
      <c r="U472" s="15"/>
    </row>
    <row r="473" spans="1:21">
      <c r="A473" t="s">
        <v>6463</v>
      </c>
      <c r="B473" s="226" t="s">
        <v>6909</v>
      </c>
      <c r="C473" s="227">
        <v>2</v>
      </c>
      <c r="D473" s="192">
        <v>1</v>
      </c>
      <c r="E473" s="193" t="s">
        <v>103</v>
      </c>
      <c r="F473" s="194" t="s">
        <v>55</v>
      </c>
      <c r="G473" s="195" t="s">
        <v>6346</v>
      </c>
      <c r="H473" s="196" t="s">
        <v>225</v>
      </c>
      <c r="I473" s="197">
        <v>1960</v>
      </c>
      <c r="J473" s="198" t="s">
        <v>6910</v>
      </c>
      <c r="K473" s="199">
        <v>1</v>
      </c>
      <c r="L473" s="200">
        <v>4</v>
      </c>
      <c r="M473" s="2" t="s">
        <v>103</v>
      </c>
      <c r="N473" s="56" t="s">
        <v>2859</v>
      </c>
      <c r="O473" s="4">
        <v>1960</v>
      </c>
      <c r="P473" s="6"/>
      <c r="Q473" s="11" t="s">
        <v>82</v>
      </c>
      <c r="R473" s="12" t="s">
        <v>52</v>
      </c>
      <c r="S473" s="8" t="s">
        <v>83</v>
      </c>
      <c r="T473" s="13" t="s">
        <v>55</v>
      </c>
      <c r="U473" s="15"/>
    </row>
    <row r="474" spans="1:21">
      <c r="A474" t="s">
        <v>6463</v>
      </c>
      <c r="B474" s="226" t="s">
        <v>6909</v>
      </c>
      <c r="C474" s="227">
        <v>2</v>
      </c>
      <c r="D474" s="210">
        <v>2</v>
      </c>
      <c r="E474" s="180" t="s">
        <v>103</v>
      </c>
      <c r="F474" s="181" t="s">
        <v>55</v>
      </c>
      <c r="G474" s="175" t="s">
        <v>6346</v>
      </c>
      <c r="H474" s="182" t="s">
        <v>206</v>
      </c>
      <c r="I474" s="211">
        <v>1960</v>
      </c>
      <c r="J474" s="178" t="s">
        <v>6910</v>
      </c>
      <c r="K474">
        <v>2</v>
      </c>
      <c r="L474" s="200">
        <v>7</v>
      </c>
      <c r="M474" s="2" t="s">
        <v>103</v>
      </c>
      <c r="N474" s="56" t="s">
        <v>2859</v>
      </c>
      <c r="O474" s="4">
        <v>1960</v>
      </c>
      <c r="P474" s="6"/>
      <c r="Q474" s="11" t="s">
        <v>82</v>
      </c>
      <c r="R474" s="12" t="s">
        <v>52</v>
      </c>
      <c r="S474" s="8" t="s">
        <v>83</v>
      </c>
      <c r="T474" s="13" t="s">
        <v>55</v>
      </c>
      <c r="U474" s="15"/>
    </row>
    <row r="475" spans="1:21">
      <c r="A475" t="s">
        <v>6911</v>
      </c>
      <c r="B475" s="226" t="s">
        <v>6912</v>
      </c>
      <c r="C475" s="227">
        <v>3</v>
      </c>
      <c r="D475" s="192">
        <v>1</v>
      </c>
      <c r="E475" s="193" t="s">
        <v>103</v>
      </c>
      <c r="F475" s="194" t="s">
        <v>55</v>
      </c>
      <c r="G475" s="195" t="s">
        <v>6346</v>
      </c>
      <c r="H475" s="196" t="s">
        <v>206</v>
      </c>
      <c r="I475" s="197">
        <v>1960</v>
      </c>
      <c r="J475" s="198" t="s">
        <v>6910</v>
      </c>
      <c r="K475" s="199">
        <v>1</v>
      </c>
      <c r="L475" s="200">
        <v>4</v>
      </c>
      <c r="M475" s="2" t="s">
        <v>103</v>
      </c>
      <c r="N475" s="56" t="s">
        <v>2859</v>
      </c>
      <c r="O475" s="4">
        <v>1960</v>
      </c>
      <c r="P475" s="6"/>
      <c r="Q475" s="11" t="s">
        <v>82</v>
      </c>
      <c r="R475" s="12" t="s">
        <v>52</v>
      </c>
      <c r="S475" s="8" t="s">
        <v>83</v>
      </c>
      <c r="T475" s="13" t="s">
        <v>55</v>
      </c>
      <c r="U475" s="15"/>
    </row>
    <row r="476" spans="1:21">
      <c r="A476" t="s">
        <v>6913</v>
      </c>
      <c r="B476" s="226" t="s">
        <v>6914</v>
      </c>
      <c r="D476" s="192">
        <v>1</v>
      </c>
      <c r="E476" s="193" t="s">
        <v>145</v>
      </c>
      <c r="F476" s="194" t="s">
        <v>55</v>
      </c>
      <c r="G476" s="195" t="s">
        <v>6346</v>
      </c>
      <c r="H476" s="196" t="s">
        <v>206</v>
      </c>
      <c r="I476" s="197">
        <v>1568</v>
      </c>
      <c r="J476" s="198" t="s">
        <v>6915</v>
      </c>
      <c r="K476" s="199">
        <v>1</v>
      </c>
      <c r="L476" s="200">
        <v>4</v>
      </c>
      <c r="M476" s="2" t="s">
        <v>145</v>
      </c>
      <c r="N476" s="3" t="s">
        <v>2889</v>
      </c>
      <c r="O476" s="4">
        <v>1568</v>
      </c>
      <c r="P476" s="6"/>
      <c r="Q476" s="11" t="s">
        <v>95</v>
      </c>
      <c r="R476" s="12" t="s">
        <v>52</v>
      </c>
      <c r="S476" s="8" t="s">
        <v>112</v>
      </c>
      <c r="T476" s="13" t="s">
        <v>55</v>
      </c>
      <c r="U476" s="15"/>
    </row>
    <row r="477" spans="1:21">
      <c r="A477" t="s">
        <v>6913</v>
      </c>
      <c r="B477" s="226" t="s">
        <v>6914</v>
      </c>
      <c r="D477" s="210">
        <v>2</v>
      </c>
      <c r="E477" s="180" t="s">
        <v>145</v>
      </c>
      <c r="F477" s="181" t="s">
        <v>55</v>
      </c>
      <c r="G477" s="175" t="s">
        <v>121</v>
      </c>
      <c r="H477" s="182" t="s">
        <v>206</v>
      </c>
      <c r="I477" s="211">
        <v>1533</v>
      </c>
      <c r="J477" s="178" t="s">
        <v>6916</v>
      </c>
      <c r="K477">
        <v>2</v>
      </c>
      <c r="L477" s="200">
        <v>7</v>
      </c>
      <c r="M477" s="21" t="s">
        <v>145</v>
      </c>
      <c r="N477" s="22" t="s">
        <v>2873</v>
      </c>
      <c r="O477" s="23">
        <v>1533</v>
      </c>
      <c r="P477" s="25"/>
      <c r="Q477" s="30" t="s">
        <v>455</v>
      </c>
      <c r="R477" s="31" t="s">
        <v>52</v>
      </c>
      <c r="S477" s="32" t="s">
        <v>456</v>
      </c>
      <c r="T477" s="34" t="s">
        <v>55</v>
      </c>
      <c r="U477" s="36"/>
    </row>
    <row r="478" spans="1:21">
      <c r="A478" t="s">
        <v>6913</v>
      </c>
      <c r="B478" s="226" t="s">
        <v>6914</v>
      </c>
      <c r="D478" s="210"/>
      <c r="E478" s="180" t="s">
        <v>145</v>
      </c>
      <c r="F478" s="181" t="s">
        <v>55</v>
      </c>
      <c r="G478" s="175" t="s">
        <v>121</v>
      </c>
      <c r="H478" s="182" t="s">
        <v>206</v>
      </c>
      <c r="I478" s="211">
        <v>1533</v>
      </c>
      <c r="J478" s="178" t="s">
        <v>6917</v>
      </c>
      <c r="K478">
        <v>2</v>
      </c>
      <c r="L478" s="200">
        <v>8</v>
      </c>
      <c r="M478" s="21" t="s">
        <v>145</v>
      </c>
      <c r="N478" s="22" t="s">
        <v>2877</v>
      </c>
      <c r="O478" s="23">
        <v>1533</v>
      </c>
      <c r="P478" s="25"/>
      <c r="Q478" s="30" t="s">
        <v>455</v>
      </c>
      <c r="R478" s="31" t="s">
        <v>52</v>
      </c>
      <c r="S478" s="32" t="s">
        <v>456</v>
      </c>
      <c r="T478" s="34" t="s">
        <v>55</v>
      </c>
      <c r="U478" s="36"/>
    </row>
    <row r="479" spans="1:21">
      <c r="A479" t="s">
        <v>6913</v>
      </c>
      <c r="B479" s="226" t="s">
        <v>6914</v>
      </c>
      <c r="D479" s="210"/>
      <c r="E479" s="180" t="s">
        <v>145</v>
      </c>
      <c r="F479" s="181" t="s">
        <v>55</v>
      </c>
      <c r="G479" s="175" t="s">
        <v>121</v>
      </c>
      <c r="H479" s="182" t="s">
        <v>206</v>
      </c>
      <c r="I479" s="211">
        <v>1533</v>
      </c>
      <c r="J479" s="178" t="s">
        <v>6918</v>
      </c>
      <c r="K479">
        <v>2</v>
      </c>
      <c r="L479" s="200">
        <v>9</v>
      </c>
      <c r="M479" s="21" t="s">
        <v>145</v>
      </c>
      <c r="N479" s="22" t="s">
        <v>2881</v>
      </c>
      <c r="O479" s="23">
        <v>1533</v>
      </c>
      <c r="P479" s="25"/>
      <c r="Q479" s="30" t="s">
        <v>455</v>
      </c>
      <c r="R479" s="31" t="s">
        <v>52</v>
      </c>
      <c r="S479" s="21" t="s">
        <v>456</v>
      </c>
      <c r="T479" s="34" t="s">
        <v>55</v>
      </c>
      <c r="U479" s="36"/>
    </row>
    <row r="480" spans="1:21">
      <c r="A480" t="s">
        <v>6913</v>
      </c>
      <c r="B480" s="226" t="s">
        <v>6914</v>
      </c>
      <c r="D480" s="210"/>
      <c r="E480" s="180" t="s">
        <v>145</v>
      </c>
      <c r="F480" s="181" t="s">
        <v>55</v>
      </c>
      <c r="G480" s="175" t="s">
        <v>121</v>
      </c>
      <c r="H480" s="182" t="s">
        <v>206</v>
      </c>
      <c r="I480" s="211">
        <v>1533</v>
      </c>
      <c r="J480" s="178" t="s">
        <v>6919</v>
      </c>
      <c r="K480">
        <v>2</v>
      </c>
      <c r="L480" s="200">
        <v>10</v>
      </c>
      <c r="M480" s="21" t="s">
        <v>145</v>
      </c>
      <c r="N480" s="22" t="s">
        <v>2885</v>
      </c>
      <c r="O480" s="23">
        <v>1533</v>
      </c>
      <c r="P480" s="25"/>
      <c r="Q480" s="30" t="s">
        <v>455</v>
      </c>
      <c r="R480" s="31" t="s">
        <v>52</v>
      </c>
      <c r="S480" s="32" t="s">
        <v>456</v>
      </c>
      <c r="T480" s="34" t="s">
        <v>55</v>
      </c>
      <c r="U480" s="36"/>
    </row>
    <row r="481" spans="1:21">
      <c r="A481" t="s">
        <v>6920</v>
      </c>
      <c r="B481" s="226" t="s">
        <v>6921</v>
      </c>
      <c r="D481" s="192">
        <v>1</v>
      </c>
      <c r="E481" s="193" t="s">
        <v>68</v>
      </c>
      <c r="F481" s="194" t="s">
        <v>64</v>
      </c>
      <c r="G481" s="195" t="s">
        <v>6380</v>
      </c>
      <c r="H481" s="196" t="s">
        <v>225</v>
      </c>
      <c r="I481" s="197">
        <v>1925</v>
      </c>
      <c r="J481" s="198" t="s">
        <v>6922</v>
      </c>
      <c r="K481" s="199">
        <v>1</v>
      </c>
      <c r="L481" s="200">
        <v>4</v>
      </c>
      <c r="M481" s="2" t="s">
        <v>68</v>
      </c>
      <c r="N481" s="3" t="s">
        <v>2901</v>
      </c>
      <c r="O481" s="4">
        <v>1925</v>
      </c>
      <c r="P481" s="6"/>
      <c r="Q481" s="11" t="s">
        <v>604</v>
      </c>
      <c r="R481" s="12" t="s">
        <v>52</v>
      </c>
      <c r="S481" s="2" t="s">
        <v>2903</v>
      </c>
      <c r="T481" s="13" t="s">
        <v>64</v>
      </c>
      <c r="U481" s="15"/>
    </row>
    <row r="482" spans="1:21">
      <c r="A482" t="s">
        <v>6923</v>
      </c>
      <c r="B482" s="226" t="s">
        <v>6924</v>
      </c>
      <c r="D482" s="192">
        <v>1</v>
      </c>
      <c r="E482" s="193" t="s">
        <v>6884</v>
      </c>
      <c r="F482" s="194" t="s">
        <v>55</v>
      </c>
      <c r="G482" s="195" t="s">
        <v>6346</v>
      </c>
      <c r="H482" s="196" t="s">
        <v>225</v>
      </c>
      <c r="I482" s="197">
        <v>1958</v>
      </c>
      <c r="J482" s="198" t="s">
        <v>6925</v>
      </c>
      <c r="K482" s="199">
        <v>1</v>
      </c>
      <c r="L482" s="200">
        <v>4</v>
      </c>
      <c r="M482" s="2" t="s">
        <v>6884</v>
      </c>
      <c r="N482" s="3" t="s">
        <v>2908</v>
      </c>
      <c r="O482" s="4">
        <v>1958</v>
      </c>
      <c r="P482" s="6"/>
      <c r="Q482" s="11" t="s">
        <v>288</v>
      </c>
      <c r="R482" s="12" t="s">
        <v>52</v>
      </c>
      <c r="S482" s="2" t="s">
        <v>31108</v>
      </c>
      <c r="T482" s="13" t="s">
        <v>55</v>
      </c>
      <c r="U482" s="15"/>
    </row>
    <row r="483" spans="1:21">
      <c r="A483" t="s">
        <v>6923</v>
      </c>
      <c r="B483" s="226" t="s">
        <v>6924</v>
      </c>
      <c r="D483" s="210"/>
      <c r="E483" s="180" t="s">
        <v>6884</v>
      </c>
      <c r="F483" s="181" t="s">
        <v>55</v>
      </c>
      <c r="G483" s="175" t="s">
        <v>6346</v>
      </c>
      <c r="H483" s="182" t="s">
        <v>225</v>
      </c>
      <c r="I483" s="211">
        <v>1958</v>
      </c>
      <c r="J483" s="178" t="s">
        <v>6926</v>
      </c>
      <c r="K483">
        <v>1</v>
      </c>
      <c r="L483" s="200">
        <v>5</v>
      </c>
      <c r="M483" s="21" t="s">
        <v>6884</v>
      </c>
      <c r="N483" s="22" t="s">
        <v>2914</v>
      </c>
      <c r="O483" s="23">
        <v>1958</v>
      </c>
      <c r="P483" s="25"/>
      <c r="Q483" s="30" t="s">
        <v>288</v>
      </c>
      <c r="R483" s="31" t="s">
        <v>52</v>
      </c>
      <c r="S483" s="32" t="s">
        <v>74</v>
      </c>
      <c r="T483" s="34" t="s">
        <v>55</v>
      </c>
      <c r="U483" s="36"/>
    </row>
    <row r="484" spans="1:21">
      <c r="A484" t="s">
        <v>6923</v>
      </c>
      <c r="B484" s="226" t="s">
        <v>6924</v>
      </c>
      <c r="D484" s="210"/>
      <c r="E484" s="180" t="s">
        <v>6884</v>
      </c>
      <c r="F484" s="181" t="s">
        <v>55</v>
      </c>
      <c r="G484" s="175" t="s">
        <v>6346</v>
      </c>
      <c r="H484" s="182" t="s">
        <v>225</v>
      </c>
      <c r="I484" s="211">
        <v>1958</v>
      </c>
      <c r="J484" s="178" t="s">
        <v>6927</v>
      </c>
      <c r="K484">
        <v>1</v>
      </c>
      <c r="L484" s="200">
        <v>6</v>
      </c>
      <c r="M484" s="21" t="s">
        <v>6884</v>
      </c>
      <c r="N484" s="22" t="s">
        <v>2920</v>
      </c>
      <c r="O484" s="23">
        <v>1958</v>
      </c>
      <c r="P484" s="25"/>
      <c r="Q484" s="30" t="s">
        <v>288</v>
      </c>
      <c r="R484" s="31" t="s">
        <v>52</v>
      </c>
      <c r="S484" s="21" t="s">
        <v>74</v>
      </c>
      <c r="T484" s="34" t="s">
        <v>55</v>
      </c>
      <c r="U484" s="36"/>
    </row>
    <row r="485" spans="1:21">
      <c r="A485" t="s">
        <v>6923</v>
      </c>
      <c r="B485" s="226" t="s">
        <v>6924</v>
      </c>
      <c r="D485" s="210"/>
      <c r="E485" s="180" t="s">
        <v>6884</v>
      </c>
      <c r="F485" s="181" t="s">
        <v>55</v>
      </c>
      <c r="G485" s="175" t="s">
        <v>6346</v>
      </c>
      <c r="H485" s="182" t="s">
        <v>225</v>
      </c>
      <c r="I485" s="211">
        <v>1958</v>
      </c>
      <c r="J485" s="178" t="s">
        <v>6928</v>
      </c>
      <c r="K485">
        <v>1</v>
      </c>
      <c r="L485" s="200">
        <v>7</v>
      </c>
      <c r="M485" s="21" t="s">
        <v>6884</v>
      </c>
      <c r="N485" s="22" t="s">
        <v>34622</v>
      </c>
      <c r="O485" s="23">
        <v>1958</v>
      </c>
      <c r="P485" s="25"/>
      <c r="Q485" s="30" t="s">
        <v>73</v>
      </c>
      <c r="R485" s="31" t="s">
        <v>52</v>
      </c>
      <c r="S485" s="32" t="s">
        <v>74</v>
      </c>
      <c r="T485" s="34" t="s">
        <v>55</v>
      </c>
      <c r="U485" s="36"/>
    </row>
    <row r="486" spans="1:21">
      <c r="A486" t="s">
        <v>6930</v>
      </c>
      <c r="B486" s="226" t="s">
        <v>6931</v>
      </c>
      <c r="D486" s="192">
        <v>1</v>
      </c>
      <c r="E486" s="193" t="s">
        <v>68</v>
      </c>
      <c r="F486" s="194" t="s">
        <v>64</v>
      </c>
      <c r="G486" s="195" t="s">
        <v>6380</v>
      </c>
      <c r="H486" s="196" t="s">
        <v>225</v>
      </c>
      <c r="I486" s="197">
        <v>1925</v>
      </c>
      <c r="J486" s="198" t="s">
        <v>6932</v>
      </c>
      <c r="K486" s="199">
        <v>1</v>
      </c>
      <c r="L486" s="200">
        <v>4</v>
      </c>
      <c r="M486" s="21" t="s">
        <v>68</v>
      </c>
      <c r="N486" s="22" t="s">
        <v>2928</v>
      </c>
      <c r="O486" s="23">
        <v>1925</v>
      </c>
      <c r="P486" s="25"/>
      <c r="Q486" s="30" t="s">
        <v>604</v>
      </c>
      <c r="R486" s="31" t="s">
        <v>52</v>
      </c>
      <c r="S486" s="21" t="s">
        <v>2903</v>
      </c>
      <c r="T486" s="34" t="s">
        <v>34603</v>
      </c>
      <c r="U486" s="36"/>
    </row>
    <row r="487" spans="1:21">
      <c r="A487" t="s">
        <v>6930</v>
      </c>
      <c r="B487" s="226" t="s">
        <v>6931</v>
      </c>
      <c r="D487" s="210">
        <v>2</v>
      </c>
      <c r="E487" s="180" t="s">
        <v>78</v>
      </c>
      <c r="F487" s="181" t="s">
        <v>55</v>
      </c>
      <c r="G487" s="175" t="s">
        <v>6346</v>
      </c>
      <c r="H487" s="182" t="s">
        <v>206</v>
      </c>
      <c r="I487" s="211">
        <v>1916</v>
      </c>
      <c r="J487" s="178" t="s">
        <v>6933</v>
      </c>
      <c r="K487">
        <v>2</v>
      </c>
      <c r="L487" s="200">
        <v>7</v>
      </c>
      <c r="M487" s="21" t="s">
        <v>78</v>
      </c>
      <c r="N487" s="22" t="s">
        <v>2933</v>
      </c>
      <c r="O487" s="23">
        <v>1916</v>
      </c>
      <c r="P487" s="25"/>
      <c r="Q487" s="30" t="s">
        <v>640</v>
      </c>
      <c r="R487" s="31" t="s">
        <v>52</v>
      </c>
      <c r="S487" s="32" t="s">
        <v>407</v>
      </c>
      <c r="T487" s="34" t="s">
        <v>55</v>
      </c>
      <c r="U487" s="36"/>
    </row>
    <row r="488" spans="1:21">
      <c r="A488" t="s">
        <v>6930</v>
      </c>
      <c r="B488" s="226" t="s">
        <v>6931</v>
      </c>
      <c r="D488" s="210">
        <v>3</v>
      </c>
      <c r="E488" s="180" t="s">
        <v>402</v>
      </c>
      <c r="F488" s="181" t="s">
        <v>55</v>
      </c>
      <c r="G488" s="175" t="s">
        <v>6346</v>
      </c>
      <c r="H488" s="182" t="s">
        <v>206</v>
      </c>
      <c r="I488" s="211">
        <v>1916</v>
      </c>
      <c r="J488" s="178" t="s">
        <v>6934</v>
      </c>
      <c r="K488">
        <v>3</v>
      </c>
      <c r="L488" s="200">
        <v>10</v>
      </c>
      <c r="M488" s="2" t="s">
        <v>402</v>
      </c>
      <c r="N488" s="3" t="s">
        <v>2938</v>
      </c>
      <c r="O488" s="4">
        <v>1916</v>
      </c>
      <c r="P488" s="6"/>
      <c r="Q488" s="11" t="s">
        <v>640</v>
      </c>
      <c r="R488" s="12" t="s">
        <v>52</v>
      </c>
      <c r="S488" s="2" t="s">
        <v>407</v>
      </c>
      <c r="T488" s="13" t="s">
        <v>55</v>
      </c>
      <c r="U488" s="15"/>
    </row>
    <row r="489" spans="1:21" ht="67.5">
      <c r="A489" t="s">
        <v>6930</v>
      </c>
      <c r="B489" s="226" t="s">
        <v>6931</v>
      </c>
      <c r="D489" s="210">
        <v>4</v>
      </c>
      <c r="E489" s="180" t="s">
        <v>48</v>
      </c>
      <c r="F489" s="181" t="s">
        <v>55</v>
      </c>
      <c r="G489" s="175" t="s">
        <v>6346</v>
      </c>
      <c r="H489" s="182" t="s">
        <v>225</v>
      </c>
      <c r="I489" s="211">
        <v>1953</v>
      </c>
      <c r="J489" s="178" t="s">
        <v>6935</v>
      </c>
      <c r="K489">
        <v>4</v>
      </c>
      <c r="L489" s="200">
        <v>13</v>
      </c>
      <c r="M489" s="21" t="s">
        <v>48</v>
      </c>
      <c r="N489" s="22" t="s">
        <v>2943</v>
      </c>
      <c r="O489" s="23">
        <v>1953</v>
      </c>
      <c r="P489" s="25"/>
      <c r="Q489" s="30" t="s">
        <v>30701</v>
      </c>
      <c r="R489" s="31" t="s">
        <v>52</v>
      </c>
      <c r="S489" s="32" t="s">
        <v>34623</v>
      </c>
      <c r="T489" s="34" t="s">
        <v>55</v>
      </c>
      <c r="U489" s="36"/>
    </row>
    <row r="490" spans="1:21">
      <c r="A490" t="s">
        <v>6930</v>
      </c>
      <c r="B490" s="226" t="s">
        <v>6931</v>
      </c>
      <c r="D490" s="210">
        <v>5</v>
      </c>
      <c r="E490" s="180" t="s">
        <v>6871</v>
      </c>
      <c r="F490" s="181" t="s">
        <v>164</v>
      </c>
      <c r="G490" s="175" t="s">
        <v>121</v>
      </c>
      <c r="H490" s="182" t="s">
        <v>206</v>
      </c>
      <c r="I490" s="211">
        <v>2300</v>
      </c>
      <c r="J490" s="178" t="s">
        <v>6937</v>
      </c>
      <c r="K490">
        <v>5</v>
      </c>
      <c r="L490" s="200">
        <v>16</v>
      </c>
      <c r="M490" s="2" t="s">
        <v>6871</v>
      </c>
      <c r="N490" s="3" t="s">
        <v>3009</v>
      </c>
      <c r="O490" s="4">
        <v>2300</v>
      </c>
      <c r="P490" s="6"/>
      <c r="Q490" s="11" t="s">
        <v>120</v>
      </c>
      <c r="R490" s="12" t="s">
        <v>52</v>
      </c>
      <c r="S490" s="8" t="s">
        <v>121</v>
      </c>
      <c r="T490" s="13" t="s">
        <v>164</v>
      </c>
      <c r="U490" s="15"/>
    </row>
    <row r="491" spans="1:21">
      <c r="A491" t="s">
        <v>6938</v>
      </c>
      <c r="B491" s="226" t="s">
        <v>6939</v>
      </c>
      <c r="D491" s="192">
        <v>1</v>
      </c>
      <c r="E491" s="193" t="s">
        <v>271</v>
      </c>
      <c r="F491" s="194" t="s">
        <v>55</v>
      </c>
      <c r="G491" s="195" t="s">
        <v>6346</v>
      </c>
      <c r="H491" s="196" t="s">
        <v>225</v>
      </c>
      <c r="I491" s="197">
        <v>1952</v>
      </c>
      <c r="J491" s="198" t="s">
        <v>6940</v>
      </c>
      <c r="K491" s="199">
        <v>1</v>
      </c>
      <c r="L491" s="200">
        <v>4</v>
      </c>
      <c r="M491" s="21" t="s">
        <v>271</v>
      </c>
      <c r="N491" s="22" t="s">
        <v>2968</v>
      </c>
      <c r="O491" s="23">
        <v>1952</v>
      </c>
      <c r="P491" s="25"/>
      <c r="Q491" s="30" t="s">
        <v>177</v>
      </c>
      <c r="R491" s="31" t="s">
        <v>52</v>
      </c>
      <c r="S491" s="32" t="s">
        <v>74</v>
      </c>
      <c r="T491" s="34" t="s">
        <v>55</v>
      </c>
      <c r="U491" s="36"/>
    </row>
    <row r="492" spans="1:21">
      <c r="A492" t="s">
        <v>6938</v>
      </c>
      <c r="B492" s="226" t="s">
        <v>6939</v>
      </c>
      <c r="D492" s="210">
        <v>2</v>
      </c>
      <c r="E492" s="180" t="s">
        <v>6871</v>
      </c>
      <c r="F492" s="181" t="s">
        <v>55</v>
      </c>
      <c r="G492" s="175" t="s">
        <v>6346</v>
      </c>
      <c r="H492" s="182" t="s">
        <v>225</v>
      </c>
      <c r="I492" s="211">
        <v>1958</v>
      </c>
      <c r="J492" s="178" t="s">
        <v>6941</v>
      </c>
      <c r="K492">
        <v>2</v>
      </c>
      <c r="L492" s="200">
        <v>7</v>
      </c>
      <c r="M492" s="2" t="s">
        <v>6871</v>
      </c>
      <c r="N492" s="3" t="s">
        <v>2974</v>
      </c>
      <c r="O492" s="4">
        <v>1958</v>
      </c>
      <c r="P492" s="6"/>
      <c r="Q492" s="11" t="s">
        <v>152</v>
      </c>
      <c r="R492" s="12" t="s">
        <v>52</v>
      </c>
      <c r="S492" s="8" t="s">
        <v>153</v>
      </c>
      <c r="T492" s="13" t="s">
        <v>55</v>
      </c>
      <c r="U492" s="15"/>
    </row>
    <row r="493" spans="1:21">
      <c r="A493" t="s">
        <v>6938</v>
      </c>
      <c r="B493" s="226" t="s">
        <v>6939</v>
      </c>
      <c r="D493" s="210"/>
      <c r="E493" s="180" t="s">
        <v>6871</v>
      </c>
      <c r="F493" s="181" t="s">
        <v>55</v>
      </c>
      <c r="G493" s="175" t="s">
        <v>6346</v>
      </c>
      <c r="H493" s="182" t="s">
        <v>225</v>
      </c>
      <c r="I493" s="211">
        <v>1958</v>
      </c>
      <c r="J493" s="178" t="s">
        <v>6942</v>
      </c>
      <c r="K493">
        <v>2</v>
      </c>
      <c r="L493" s="200">
        <v>8</v>
      </c>
      <c r="M493" s="2" t="s">
        <v>6871</v>
      </c>
      <c r="N493" s="3" t="s">
        <v>2977</v>
      </c>
      <c r="O493" s="4">
        <v>1958</v>
      </c>
      <c r="P493" s="6"/>
      <c r="Q493" s="11" t="s">
        <v>152</v>
      </c>
      <c r="R493" s="12" t="s">
        <v>52</v>
      </c>
      <c r="S493" s="2" t="s">
        <v>153</v>
      </c>
      <c r="T493" s="13" t="s">
        <v>55</v>
      </c>
      <c r="U493" s="15"/>
    </row>
    <row r="494" spans="1:21">
      <c r="A494" t="s">
        <v>6938</v>
      </c>
      <c r="B494" s="226" t="s">
        <v>6939</v>
      </c>
      <c r="D494" s="210">
        <v>3</v>
      </c>
      <c r="E494" s="180" t="s">
        <v>78</v>
      </c>
      <c r="F494" s="181" t="s">
        <v>55</v>
      </c>
      <c r="G494" s="175" t="s">
        <v>6346</v>
      </c>
      <c r="H494" s="182" t="s">
        <v>225</v>
      </c>
      <c r="I494" s="211">
        <v>1948</v>
      </c>
      <c r="J494" s="178" t="s">
        <v>6570</v>
      </c>
      <c r="K494">
        <v>3</v>
      </c>
      <c r="L494" s="200">
        <v>11</v>
      </c>
      <c r="M494" s="21" t="s">
        <v>78</v>
      </c>
      <c r="N494" s="22" t="s">
        <v>2971</v>
      </c>
      <c r="O494" s="23">
        <v>1948</v>
      </c>
      <c r="P494" s="25"/>
      <c r="Q494" s="30" t="s">
        <v>177</v>
      </c>
      <c r="R494" s="31" t="s">
        <v>52</v>
      </c>
      <c r="S494" s="32" t="s">
        <v>74</v>
      </c>
      <c r="T494" s="34" t="s">
        <v>55</v>
      </c>
      <c r="U494" s="36"/>
    </row>
    <row r="495" spans="1:21">
      <c r="A495" t="s">
        <v>6938</v>
      </c>
      <c r="B495" s="226" t="s">
        <v>6939</v>
      </c>
      <c r="D495" s="210"/>
      <c r="E495" s="180" t="s">
        <v>78</v>
      </c>
      <c r="F495" s="181" t="s">
        <v>55</v>
      </c>
      <c r="G495" s="175" t="s">
        <v>6346</v>
      </c>
      <c r="H495" s="182" t="s">
        <v>225</v>
      </c>
      <c r="I495" s="211">
        <v>1958</v>
      </c>
      <c r="J495" s="178" t="s">
        <v>6943</v>
      </c>
      <c r="K495">
        <v>3</v>
      </c>
      <c r="L495" s="200">
        <v>12</v>
      </c>
      <c r="M495" s="2" t="s">
        <v>78</v>
      </c>
      <c r="N495" s="3" t="s">
        <v>2963</v>
      </c>
      <c r="O495" s="4">
        <v>1958</v>
      </c>
      <c r="P495" s="6"/>
      <c r="Q495" s="11" t="s">
        <v>73</v>
      </c>
      <c r="R495" s="12" t="s">
        <v>52</v>
      </c>
      <c r="S495" s="8" t="s">
        <v>74</v>
      </c>
      <c r="T495" s="13" t="s">
        <v>55</v>
      </c>
      <c r="U495" s="15"/>
    </row>
    <row r="496" spans="1:21">
      <c r="A496" t="s">
        <v>6938</v>
      </c>
      <c r="B496" s="226" t="s">
        <v>6939</v>
      </c>
      <c r="D496" s="210">
        <v>4</v>
      </c>
      <c r="E496" s="180" t="s">
        <v>145</v>
      </c>
      <c r="F496" s="181" t="s">
        <v>55</v>
      </c>
      <c r="G496" s="175" t="s">
        <v>6346</v>
      </c>
      <c r="H496" s="182" t="s">
        <v>206</v>
      </c>
      <c r="I496" s="211">
        <v>1917</v>
      </c>
      <c r="J496" s="178" t="s">
        <v>6944</v>
      </c>
      <c r="K496">
        <v>4</v>
      </c>
      <c r="L496" s="200">
        <v>15</v>
      </c>
      <c r="M496" s="2" t="s">
        <v>145</v>
      </c>
      <c r="N496" s="3" t="s">
        <v>2980</v>
      </c>
      <c r="O496" s="4">
        <v>1917</v>
      </c>
      <c r="P496" s="6"/>
      <c r="Q496" s="11" t="s">
        <v>95</v>
      </c>
      <c r="R496" s="12" t="s">
        <v>52</v>
      </c>
      <c r="S496" s="8" t="s">
        <v>83</v>
      </c>
      <c r="T496" s="13" t="s">
        <v>55</v>
      </c>
      <c r="U496" s="15"/>
    </row>
    <row r="497" spans="1:21">
      <c r="A497" t="s">
        <v>6938</v>
      </c>
      <c r="B497" s="226" t="s">
        <v>6939</v>
      </c>
      <c r="D497" s="210"/>
      <c r="E497" s="180" t="s">
        <v>145</v>
      </c>
      <c r="F497" s="181" t="s">
        <v>55</v>
      </c>
      <c r="G497" s="175" t="s">
        <v>6346</v>
      </c>
      <c r="H497" s="182" t="s">
        <v>206</v>
      </c>
      <c r="I497" s="211">
        <v>1960</v>
      </c>
      <c r="J497" s="178" t="s">
        <v>6945</v>
      </c>
      <c r="K497">
        <v>4</v>
      </c>
      <c r="L497" s="200">
        <v>16</v>
      </c>
      <c r="M497" s="2" t="s">
        <v>145</v>
      </c>
      <c r="N497" s="3" t="s">
        <v>2985</v>
      </c>
      <c r="O497" s="4">
        <v>1960</v>
      </c>
      <c r="P497" s="6"/>
      <c r="Q497" s="11" t="s">
        <v>95</v>
      </c>
      <c r="R497" s="12" t="s">
        <v>52</v>
      </c>
      <c r="S497" s="2" t="s">
        <v>83</v>
      </c>
      <c r="T497" s="13" t="s">
        <v>55</v>
      </c>
      <c r="U497" s="15"/>
    </row>
    <row r="498" spans="1:21">
      <c r="A498" t="s">
        <v>6938</v>
      </c>
      <c r="B498" s="226" t="s">
        <v>6939</v>
      </c>
      <c r="D498" s="210"/>
      <c r="E498" s="180" t="s">
        <v>145</v>
      </c>
      <c r="F498" s="181" t="s">
        <v>55</v>
      </c>
      <c r="G498" s="175" t="s">
        <v>6346</v>
      </c>
      <c r="H498" s="182" t="s">
        <v>206</v>
      </c>
      <c r="I498" s="211">
        <v>1568</v>
      </c>
      <c r="J498" s="178" t="s">
        <v>6946</v>
      </c>
      <c r="K498">
        <v>4</v>
      </c>
      <c r="L498" s="200">
        <v>17</v>
      </c>
      <c r="M498" s="2" t="s">
        <v>145</v>
      </c>
      <c r="N498" s="3" t="s">
        <v>3102</v>
      </c>
      <c r="O498" s="4">
        <v>1568</v>
      </c>
      <c r="P498" s="6"/>
      <c r="Q498" s="11" t="s">
        <v>95</v>
      </c>
      <c r="R498" s="12" t="s">
        <v>52</v>
      </c>
      <c r="S498" s="8" t="s">
        <v>112</v>
      </c>
      <c r="T498" s="13" t="s">
        <v>55</v>
      </c>
      <c r="U498" s="15"/>
    </row>
    <row r="499" spans="1:21">
      <c r="A499" t="s">
        <v>6938</v>
      </c>
      <c r="B499" s="226" t="s">
        <v>6939</v>
      </c>
      <c r="D499" s="210">
        <v>5</v>
      </c>
      <c r="E499" s="180" t="s">
        <v>103</v>
      </c>
      <c r="F499" s="181" t="s">
        <v>55</v>
      </c>
      <c r="G499" s="175" t="s">
        <v>6346</v>
      </c>
      <c r="H499" s="182" t="s">
        <v>206</v>
      </c>
      <c r="I499" s="211">
        <v>1960</v>
      </c>
      <c r="J499" s="178" t="s">
        <v>6947</v>
      </c>
      <c r="K499">
        <v>5</v>
      </c>
      <c r="L499" s="200">
        <v>20</v>
      </c>
      <c r="M499" s="2" t="s">
        <v>103</v>
      </c>
      <c r="N499" s="3" t="s">
        <v>34624</v>
      </c>
      <c r="O499" s="4">
        <v>1960</v>
      </c>
      <c r="P499" s="6"/>
      <c r="Q499" s="11" t="s">
        <v>82</v>
      </c>
      <c r="R499" s="12" t="s">
        <v>52</v>
      </c>
      <c r="S499" s="2" t="s">
        <v>83</v>
      </c>
      <c r="T499" s="13" t="s">
        <v>55</v>
      </c>
      <c r="U499" s="15"/>
    </row>
    <row r="500" spans="1:21">
      <c r="A500" t="s">
        <v>6938</v>
      </c>
      <c r="B500" s="226" t="s">
        <v>6939</v>
      </c>
      <c r="D500" s="210"/>
      <c r="E500" s="180" t="s">
        <v>103</v>
      </c>
      <c r="F500" s="181" t="s">
        <v>55</v>
      </c>
      <c r="G500" s="175" t="s">
        <v>6346</v>
      </c>
      <c r="H500" s="223" t="s">
        <v>206</v>
      </c>
      <c r="I500" s="224">
        <v>1960</v>
      </c>
      <c r="J500" s="178" t="s">
        <v>6948</v>
      </c>
      <c r="K500">
        <v>5</v>
      </c>
      <c r="L500" s="200">
        <v>21</v>
      </c>
      <c r="M500" s="2" t="s">
        <v>103</v>
      </c>
      <c r="N500" s="3" t="s">
        <v>2994</v>
      </c>
      <c r="O500" s="4">
        <v>1960</v>
      </c>
      <c r="P500" s="6"/>
      <c r="Q500" s="11" t="s">
        <v>82</v>
      </c>
      <c r="R500" s="12" t="s">
        <v>52</v>
      </c>
      <c r="S500" s="2" t="s">
        <v>83</v>
      </c>
      <c r="T500" s="13" t="s">
        <v>55</v>
      </c>
      <c r="U500" s="15"/>
    </row>
    <row r="501" spans="1:21">
      <c r="A501" t="s">
        <v>6938</v>
      </c>
      <c r="B501" s="226" t="s">
        <v>6939</v>
      </c>
      <c r="D501" s="210">
        <v>6</v>
      </c>
      <c r="E501" s="180" t="s">
        <v>402</v>
      </c>
      <c r="F501" s="175" t="s">
        <v>55</v>
      </c>
      <c r="G501" s="175" t="s">
        <v>6346</v>
      </c>
      <c r="H501" s="225" t="s">
        <v>206</v>
      </c>
      <c r="I501" s="224">
        <v>1916</v>
      </c>
      <c r="J501" s="178" t="s">
        <v>6949</v>
      </c>
      <c r="K501">
        <v>6</v>
      </c>
      <c r="L501" s="200">
        <v>24</v>
      </c>
      <c r="M501" s="21" t="s">
        <v>402</v>
      </c>
      <c r="N501" s="22" t="s">
        <v>3001</v>
      </c>
      <c r="O501" s="23">
        <v>1916</v>
      </c>
      <c r="P501" s="25"/>
      <c r="Q501" s="11" t="s">
        <v>406</v>
      </c>
      <c r="R501" s="31" t="s">
        <v>52</v>
      </c>
      <c r="S501" s="32" t="s">
        <v>407</v>
      </c>
      <c r="T501" s="34" t="s">
        <v>55</v>
      </c>
      <c r="U501" s="36"/>
    </row>
    <row r="502" spans="1:21">
      <c r="A502" t="s">
        <v>6938</v>
      </c>
      <c r="B502" s="226" t="s">
        <v>6939</v>
      </c>
      <c r="D502" s="210"/>
      <c r="E502" s="180" t="s">
        <v>402</v>
      </c>
      <c r="F502" s="181" t="s">
        <v>55</v>
      </c>
      <c r="G502" s="175" t="s">
        <v>6346</v>
      </c>
      <c r="H502" s="223" t="s">
        <v>206</v>
      </c>
      <c r="I502" s="224">
        <v>1916</v>
      </c>
      <c r="J502" s="178" t="s">
        <v>6950</v>
      </c>
      <c r="K502">
        <v>6</v>
      </c>
      <c r="L502" s="200">
        <v>25</v>
      </c>
      <c r="M502" s="2" t="s">
        <v>402</v>
      </c>
      <c r="N502" s="3" t="s">
        <v>3005</v>
      </c>
      <c r="O502" s="4">
        <v>1916</v>
      </c>
      <c r="P502" s="6"/>
      <c r="Q502" s="11" t="s">
        <v>406</v>
      </c>
      <c r="R502" s="12" t="s">
        <v>52</v>
      </c>
      <c r="S502" s="8" t="s">
        <v>407</v>
      </c>
      <c r="T502" s="13" t="s">
        <v>55</v>
      </c>
      <c r="U502" s="15"/>
    </row>
    <row r="503" spans="1:21">
      <c r="A503" t="s">
        <v>6938</v>
      </c>
      <c r="B503" s="226" t="s">
        <v>6939</v>
      </c>
      <c r="C503" s="227">
        <v>2</v>
      </c>
      <c r="D503" s="210">
        <v>7</v>
      </c>
      <c r="E503" s="180" t="s">
        <v>145</v>
      </c>
      <c r="F503" s="175" t="s">
        <v>55</v>
      </c>
      <c r="G503" s="175" t="s">
        <v>6346</v>
      </c>
      <c r="H503" s="225" t="s">
        <v>206</v>
      </c>
      <c r="I503" s="224">
        <v>1957</v>
      </c>
      <c r="J503" s="178" t="s">
        <v>6951</v>
      </c>
      <c r="K503">
        <v>7</v>
      </c>
      <c r="L503" s="200">
        <v>28</v>
      </c>
      <c r="M503" s="2" t="s">
        <v>145</v>
      </c>
      <c r="N503" s="3" t="s">
        <v>3051</v>
      </c>
      <c r="O503" s="4">
        <v>1957</v>
      </c>
      <c r="P503" s="25" t="s">
        <v>168</v>
      </c>
      <c r="Q503" s="11" t="s">
        <v>177</v>
      </c>
      <c r="R503" s="12" t="s">
        <v>52</v>
      </c>
      <c r="S503" s="2" t="s">
        <v>74</v>
      </c>
      <c r="T503" s="13" t="s">
        <v>55</v>
      </c>
      <c r="U503" s="15"/>
    </row>
    <row r="504" spans="1:21">
      <c r="A504" t="s">
        <v>6938</v>
      </c>
      <c r="B504" s="226" t="s">
        <v>6939</v>
      </c>
      <c r="C504" s="227">
        <v>2</v>
      </c>
      <c r="D504" s="210"/>
      <c r="E504" s="180" t="s">
        <v>145</v>
      </c>
      <c r="F504" s="181" t="s">
        <v>55</v>
      </c>
      <c r="G504" s="175" t="s">
        <v>6346</v>
      </c>
      <c r="H504" s="223" t="s">
        <v>206</v>
      </c>
      <c r="I504" s="224">
        <v>1939</v>
      </c>
      <c r="J504" s="178" t="s">
        <v>6952</v>
      </c>
      <c r="K504">
        <v>7</v>
      </c>
      <c r="L504" s="200">
        <v>29</v>
      </c>
      <c r="M504" s="2" t="s">
        <v>145</v>
      </c>
      <c r="N504" s="3" t="s">
        <v>3055</v>
      </c>
      <c r="O504" s="4">
        <v>1939</v>
      </c>
      <c r="P504" s="25" t="s">
        <v>168</v>
      </c>
      <c r="Q504" s="11" t="s">
        <v>177</v>
      </c>
      <c r="R504" s="12" t="s">
        <v>52</v>
      </c>
      <c r="S504" s="2" t="s">
        <v>74</v>
      </c>
      <c r="T504" s="13" t="s">
        <v>55</v>
      </c>
      <c r="U504" s="15"/>
    </row>
    <row r="505" spans="1:21">
      <c r="A505" t="s">
        <v>6938</v>
      </c>
      <c r="B505" s="226" t="s">
        <v>6939</v>
      </c>
      <c r="C505" s="227">
        <v>2</v>
      </c>
      <c r="D505" s="210">
        <v>8</v>
      </c>
      <c r="E505" s="180" t="s">
        <v>145</v>
      </c>
      <c r="F505" s="175" t="s">
        <v>55</v>
      </c>
      <c r="G505" s="175" t="s">
        <v>6346</v>
      </c>
      <c r="H505" s="225" t="s">
        <v>225</v>
      </c>
      <c r="I505" s="224">
        <v>1957</v>
      </c>
      <c r="J505" s="178" t="s">
        <v>6951</v>
      </c>
      <c r="K505">
        <v>8</v>
      </c>
      <c r="L505" s="200">
        <v>33</v>
      </c>
      <c r="M505" s="2" t="s">
        <v>145</v>
      </c>
      <c r="N505" s="3" t="s">
        <v>3051</v>
      </c>
      <c r="O505" s="4">
        <v>1957</v>
      </c>
      <c r="P505" s="25" t="s">
        <v>168</v>
      </c>
      <c r="Q505" s="11" t="s">
        <v>177</v>
      </c>
      <c r="R505" s="12" t="s">
        <v>52</v>
      </c>
      <c r="S505" s="2" t="s">
        <v>74</v>
      </c>
      <c r="T505" s="13" t="s">
        <v>55</v>
      </c>
      <c r="U505" s="15"/>
    </row>
    <row r="506" spans="1:21">
      <c r="A506" t="s">
        <v>6938</v>
      </c>
      <c r="B506" s="226" t="s">
        <v>6939</v>
      </c>
      <c r="C506" s="227">
        <v>2</v>
      </c>
      <c r="D506" s="210"/>
      <c r="E506" s="180" t="s">
        <v>145</v>
      </c>
      <c r="F506" s="175" t="s">
        <v>55</v>
      </c>
      <c r="G506" s="175" t="s">
        <v>6346</v>
      </c>
      <c r="H506" s="225" t="s">
        <v>225</v>
      </c>
      <c r="I506" s="224">
        <v>1939</v>
      </c>
      <c r="J506" s="178" t="s">
        <v>6952</v>
      </c>
      <c r="K506">
        <v>8</v>
      </c>
      <c r="L506" s="200">
        <v>34</v>
      </c>
      <c r="M506" s="2" t="s">
        <v>145</v>
      </c>
      <c r="N506" s="3" t="s">
        <v>3055</v>
      </c>
      <c r="O506" s="4">
        <v>1939</v>
      </c>
      <c r="P506" s="25" t="s">
        <v>168</v>
      </c>
      <c r="Q506" s="11" t="s">
        <v>177</v>
      </c>
      <c r="R506" s="12" t="s">
        <v>52</v>
      </c>
      <c r="S506" s="2" t="s">
        <v>74</v>
      </c>
      <c r="T506" s="13" t="s">
        <v>55</v>
      </c>
      <c r="U506" s="15"/>
    </row>
    <row r="507" spans="1:21">
      <c r="A507" t="s">
        <v>6953</v>
      </c>
      <c r="B507" s="226" t="s">
        <v>6954</v>
      </c>
      <c r="C507" s="227">
        <v>2</v>
      </c>
      <c r="D507" s="192">
        <v>1</v>
      </c>
      <c r="E507" s="193" t="s">
        <v>271</v>
      </c>
      <c r="F507" s="194" t="s">
        <v>55</v>
      </c>
      <c r="G507" s="195" t="s">
        <v>6346</v>
      </c>
      <c r="H507" s="196" t="s">
        <v>225</v>
      </c>
      <c r="I507" s="197">
        <v>1952</v>
      </c>
      <c r="J507" s="198" t="s">
        <v>6940</v>
      </c>
      <c r="K507" s="199">
        <v>1</v>
      </c>
      <c r="L507" s="200">
        <v>4</v>
      </c>
      <c r="M507" s="21" t="s">
        <v>271</v>
      </c>
      <c r="N507" s="115" t="s">
        <v>2968</v>
      </c>
      <c r="O507" s="23">
        <v>1952</v>
      </c>
      <c r="P507" s="25"/>
      <c r="Q507" s="30" t="s">
        <v>177</v>
      </c>
      <c r="R507" s="31" t="s">
        <v>52</v>
      </c>
      <c r="S507" s="32" t="s">
        <v>74</v>
      </c>
      <c r="T507" s="34" t="s">
        <v>55</v>
      </c>
      <c r="U507" s="36"/>
    </row>
    <row r="508" spans="1:21">
      <c r="A508" t="s">
        <v>6953</v>
      </c>
      <c r="B508" s="226" t="s">
        <v>6954</v>
      </c>
      <c r="C508" s="227">
        <v>2</v>
      </c>
      <c r="D508" s="210">
        <v>2</v>
      </c>
      <c r="E508" s="180" t="s">
        <v>78</v>
      </c>
      <c r="F508" s="181" t="s">
        <v>55</v>
      </c>
      <c r="G508" s="175" t="s">
        <v>6346</v>
      </c>
      <c r="H508" s="182" t="s">
        <v>225</v>
      </c>
      <c r="I508" s="211">
        <v>1948</v>
      </c>
      <c r="J508" s="178" t="s">
        <v>6570</v>
      </c>
      <c r="K508">
        <v>2</v>
      </c>
      <c r="L508" s="200">
        <v>7</v>
      </c>
      <c r="M508" s="21" t="s">
        <v>78</v>
      </c>
      <c r="N508" s="115" t="s">
        <v>2971</v>
      </c>
      <c r="O508" s="23">
        <v>1948</v>
      </c>
      <c r="P508" s="25"/>
      <c r="Q508" s="30" t="s">
        <v>177</v>
      </c>
      <c r="R508" s="31" t="s">
        <v>52</v>
      </c>
      <c r="S508" s="32" t="s">
        <v>74</v>
      </c>
      <c r="T508" s="34" t="s">
        <v>55</v>
      </c>
      <c r="U508" s="36"/>
    </row>
    <row r="509" spans="1:21">
      <c r="A509" t="s">
        <v>6953</v>
      </c>
      <c r="B509" s="226" t="s">
        <v>6954</v>
      </c>
      <c r="C509" s="227">
        <v>2</v>
      </c>
      <c r="D509" s="210"/>
      <c r="E509" s="180" t="s">
        <v>78</v>
      </c>
      <c r="F509" s="181" t="s">
        <v>55</v>
      </c>
      <c r="G509" s="175" t="s">
        <v>6346</v>
      </c>
      <c r="H509" s="182" t="s">
        <v>225</v>
      </c>
      <c r="I509" s="211">
        <v>1958</v>
      </c>
      <c r="J509" s="178" t="s">
        <v>6943</v>
      </c>
      <c r="K509">
        <v>2</v>
      </c>
      <c r="L509" s="200">
        <v>8</v>
      </c>
      <c r="M509" s="2" t="s">
        <v>78</v>
      </c>
      <c r="N509" s="56" t="s">
        <v>2963</v>
      </c>
      <c r="O509" s="4">
        <v>1958</v>
      </c>
      <c r="P509" s="6"/>
      <c r="Q509" s="11" t="s">
        <v>73</v>
      </c>
      <c r="R509" s="12" t="s">
        <v>52</v>
      </c>
      <c r="S509" s="8" t="s">
        <v>74</v>
      </c>
      <c r="T509" s="13" t="s">
        <v>55</v>
      </c>
      <c r="U509" s="15"/>
    </row>
    <row r="510" spans="1:21">
      <c r="A510" t="s">
        <v>6953</v>
      </c>
      <c r="B510" s="226" t="s">
        <v>6954</v>
      </c>
      <c r="C510" s="227">
        <v>2</v>
      </c>
      <c r="D510" s="210">
        <v>3</v>
      </c>
      <c r="E510" s="180" t="s">
        <v>6871</v>
      </c>
      <c r="F510" s="181" t="s">
        <v>55</v>
      </c>
      <c r="G510" s="175" t="s">
        <v>6346</v>
      </c>
      <c r="H510" s="182" t="s">
        <v>225</v>
      </c>
      <c r="I510" s="211">
        <v>1958</v>
      </c>
      <c r="J510" s="178" t="s">
        <v>6941</v>
      </c>
      <c r="K510">
        <v>3</v>
      </c>
      <c r="L510" s="200">
        <v>11</v>
      </c>
      <c r="M510" s="2" t="s">
        <v>6871</v>
      </c>
      <c r="N510" s="56" t="s">
        <v>2974</v>
      </c>
      <c r="O510" s="4">
        <v>1958</v>
      </c>
      <c r="P510" s="6"/>
      <c r="Q510" s="11" t="s">
        <v>152</v>
      </c>
      <c r="R510" s="12" t="s">
        <v>52</v>
      </c>
      <c r="S510" s="8" t="s">
        <v>153</v>
      </c>
      <c r="T510" s="13" t="s">
        <v>55</v>
      </c>
      <c r="U510" s="15"/>
    </row>
    <row r="511" spans="1:21">
      <c r="A511" t="s">
        <v>6953</v>
      </c>
      <c r="B511" s="226" t="s">
        <v>6954</v>
      </c>
      <c r="C511" s="227">
        <v>2</v>
      </c>
      <c r="D511" s="210"/>
      <c r="E511" s="180" t="s">
        <v>6871</v>
      </c>
      <c r="F511" s="181" t="s">
        <v>55</v>
      </c>
      <c r="G511" s="175" t="s">
        <v>6346</v>
      </c>
      <c r="H511" s="182" t="s">
        <v>225</v>
      </c>
      <c r="I511" s="211">
        <v>1958</v>
      </c>
      <c r="J511" s="178" t="s">
        <v>6942</v>
      </c>
      <c r="K511">
        <v>3</v>
      </c>
      <c r="L511" s="200">
        <v>12</v>
      </c>
      <c r="M511" s="2" t="s">
        <v>6871</v>
      </c>
      <c r="N511" s="56" t="s">
        <v>2977</v>
      </c>
      <c r="O511" s="4">
        <v>1958</v>
      </c>
      <c r="P511" s="6"/>
      <c r="Q511" s="11" t="s">
        <v>152</v>
      </c>
      <c r="R511" s="12" t="s">
        <v>52</v>
      </c>
      <c r="S511" s="2" t="s">
        <v>153</v>
      </c>
      <c r="T511" s="13" t="s">
        <v>55</v>
      </c>
      <c r="U511" s="15"/>
    </row>
    <row r="512" spans="1:21">
      <c r="A512" t="s">
        <v>6953</v>
      </c>
      <c r="B512" s="226" t="s">
        <v>6954</v>
      </c>
      <c r="C512" s="227">
        <v>2</v>
      </c>
      <c r="D512" s="210">
        <v>4</v>
      </c>
      <c r="E512" s="180" t="s">
        <v>145</v>
      </c>
      <c r="F512" s="181" t="s">
        <v>55</v>
      </c>
      <c r="G512" s="175" t="s">
        <v>6346</v>
      </c>
      <c r="H512" s="182" t="s">
        <v>206</v>
      </c>
      <c r="I512" s="211">
        <v>1917</v>
      </c>
      <c r="J512" s="178" t="s">
        <v>6944</v>
      </c>
      <c r="K512">
        <v>4</v>
      </c>
      <c r="L512" s="200">
        <v>15</v>
      </c>
      <c r="M512" s="2" t="s">
        <v>145</v>
      </c>
      <c r="N512" s="56" t="s">
        <v>2980</v>
      </c>
      <c r="O512" s="4">
        <v>1917</v>
      </c>
      <c r="P512" s="6"/>
      <c r="Q512" s="11" t="s">
        <v>95</v>
      </c>
      <c r="R512" s="12" t="s">
        <v>52</v>
      </c>
      <c r="S512" s="8" t="s">
        <v>83</v>
      </c>
      <c r="T512" s="13" t="s">
        <v>55</v>
      </c>
      <c r="U512" s="15"/>
    </row>
    <row r="513" spans="1:21">
      <c r="A513" t="s">
        <v>6953</v>
      </c>
      <c r="B513" s="226" t="s">
        <v>6954</v>
      </c>
      <c r="C513" s="227">
        <v>2</v>
      </c>
      <c r="D513" s="210"/>
      <c r="E513" s="180" t="s">
        <v>145</v>
      </c>
      <c r="F513" s="181" t="s">
        <v>55</v>
      </c>
      <c r="G513" s="175" t="s">
        <v>6346</v>
      </c>
      <c r="H513" s="182" t="s">
        <v>206</v>
      </c>
      <c r="I513" s="211">
        <v>1960</v>
      </c>
      <c r="J513" s="178" t="s">
        <v>6945</v>
      </c>
      <c r="K513">
        <v>4</v>
      </c>
      <c r="L513" s="200">
        <v>16</v>
      </c>
      <c r="M513" s="2" t="s">
        <v>145</v>
      </c>
      <c r="N513" s="56" t="s">
        <v>2985</v>
      </c>
      <c r="O513" s="4">
        <v>1960</v>
      </c>
      <c r="P513" s="6"/>
      <c r="Q513" s="11" t="s">
        <v>95</v>
      </c>
      <c r="R513" s="12" t="s">
        <v>52</v>
      </c>
      <c r="S513" s="2" t="s">
        <v>83</v>
      </c>
      <c r="T513" s="13" t="s">
        <v>55</v>
      </c>
      <c r="U513" s="15"/>
    </row>
    <row r="514" spans="1:21">
      <c r="A514" t="s">
        <v>6953</v>
      </c>
      <c r="B514" s="226" t="s">
        <v>6954</v>
      </c>
      <c r="C514" s="227">
        <v>2</v>
      </c>
      <c r="D514" s="210">
        <v>5</v>
      </c>
      <c r="E514" s="180" t="s">
        <v>103</v>
      </c>
      <c r="F514" s="175" t="s">
        <v>55</v>
      </c>
      <c r="G514" s="175" t="s">
        <v>6346</v>
      </c>
      <c r="H514" s="177" t="s">
        <v>206</v>
      </c>
      <c r="I514" s="222">
        <v>1960</v>
      </c>
      <c r="J514" s="178" t="s">
        <v>6947</v>
      </c>
      <c r="K514">
        <v>5</v>
      </c>
      <c r="L514" s="200">
        <v>19</v>
      </c>
      <c r="M514" s="2" t="s">
        <v>103</v>
      </c>
      <c r="N514" s="56" t="s">
        <v>34624</v>
      </c>
      <c r="O514" s="4">
        <v>1960</v>
      </c>
      <c r="P514" s="6"/>
      <c r="Q514" s="11" t="s">
        <v>82</v>
      </c>
      <c r="R514" s="12" t="s">
        <v>52</v>
      </c>
      <c r="S514" s="2" t="s">
        <v>83</v>
      </c>
      <c r="T514" s="13" t="s">
        <v>55</v>
      </c>
      <c r="U514" s="15"/>
    </row>
    <row r="515" spans="1:21">
      <c r="A515" t="s">
        <v>6953</v>
      </c>
      <c r="B515" s="226" t="s">
        <v>6954</v>
      </c>
      <c r="C515" s="227">
        <v>2</v>
      </c>
      <c r="D515" s="210"/>
      <c r="E515" s="180" t="s">
        <v>103</v>
      </c>
      <c r="F515" s="181" t="s">
        <v>55</v>
      </c>
      <c r="G515" s="175" t="s">
        <v>6346</v>
      </c>
      <c r="H515" s="182" t="s">
        <v>206</v>
      </c>
      <c r="I515" s="211">
        <v>1960</v>
      </c>
      <c r="J515" s="178" t="s">
        <v>6948</v>
      </c>
      <c r="K515">
        <v>5</v>
      </c>
      <c r="L515" s="200">
        <v>20</v>
      </c>
      <c r="M515" s="2" t="s">
        <v>103</v>
      </c>
      <c r="N515" s="56" t="s">
        <v>2994</v>
      </c>
      <c r="O515" s="4">
        <v>1960</v>
      </c>
      <c r="P515" s="6"/>
      <c r="Q515" s="11" t="s">
        <v>82</v>
      </c>
      <c r="R515" s="12" t="s">
        <v>52</v>
      </c>
      <c r="S515" s="2" t="s">
        <v>83</v>
      </c>
      <c r="T515" s="13" t="s">
        <v>55</v>
      </c>
      <c r="U515" s="15"/>
    </row>
    <row r="516" spans="1:21">
      <c r="A516" t="s">
        <v>6953</v>
      </c>
      <c r="B516" s="226" t="s">
        <v>6954</v>
      </c>
      <c r="D516" s="210"/>
      <c r="E516" s="180" t="s">
        <v>103</v>
      </c>
      <c r="F516" s="181" t="s">
        <v>55</v>
      </c>
      <c r="G516" s="175" t="s">
        <v>6346</v>
      </c>
      <c r="H516" s="223" t="s">
        <v>206</v>
      </c>
      <c r="I516" s="224">
        <v>1960</v>
      </c>
      <c r="J516" s="178" t="s">
        <v>6955</v>
      </c>
      <c r="K516">
        <v>5</v>
      </c>
      <c r="L516" s="200">
        <v>21</v>
      </c>
      <c r="M516" s="2" t="s">
        <v>103</v>
      </c>
      <c r="N516" s="115" t="s">
        <v>2997</v>
      </c>
      <c r="O516" s="23">
        <v>1960</v>
      </c>
      <c r="P516" s="25"/>
      <c r="Q516" s="30" t="s">
        <v>82</v>
      </c>
      <c r="R516" s="31" t="s">
        <v>52</v>
      </c>
      <c r="S516" s="32" t="s">
        <v>83</v>
      </c>
      <c r="T516" s="34" t="s">
        <v>55</v>
      </c>
      <c r="U516" s="36"/>
    </row>
    <row r="517" spans="1:21">
      <c r="A517" t="s">
        <v>6953</v>
      </c>
      <c r="B517" s="226" t="s">
        <v>6954</v>
      </c>
      <c r="C517" s="227">
        <v>2</v>
      </c>
      <c r="D517" s="210">
        <v>6</v>
      </c>
      <c r="E517" s="180" t="s">
        <v>402</v>
      </c>
      <c r="F517" s="175" t="s">
        <v>55</v>
      </c>
      <c r="G517" s="175" t="s">
        <v>6346</v>
      </c>
      <c r="H517" s="225" t="s">
        <v>206</v>
      </c>
      <c r="I517" s="224">
        <v>1916</v>
      </c>
      <c r="J517" s="178" t="s">
        <v>6949</v>
      </c>
      <c r="K517">
        <v>6</v>
      </c>
      <c r="L517" s="200">
        <v>24</v>
      </c>
      <c r="M517" s="21" t="s">
        <v>402</v>
      </c>
      <c r="N517" s="115" t="s">
        <v>3001</v>
      </c>
      <c r="O517" s="23">
        <v>1916</v>
      </c>
      <c r="P517" s="25"/>
      <c r="Q517" s="11" t="s">
        <v>406</v>
      </c>
      <c r="R517" s="31" t="s">
        <v>52</v>
      </c>
      <c r="S517" s="32" t="s">
        <v>407</v>
      </c>
      <c r="T517" s="34" t="s">
        <v>55</v>
      </c>
      <c r="U517" s="36"/>
    </row>
    <row r="518" spans="1:21">
      <c r="A518" t="s">
        <v>6953</v>
      </c>
      <c r="B518" s="226" t="s">
        <v>6954</v>
      </c>
      <c r="C518" s="227">
        <v>2</v>
      </c>
      <c r="D518" s="210"/>
      <c r="E518" s="180" t="s">
        <v>402</v>
      </c>
      <c r="F518" s="181" t="s">
        <v>55</v>
      </c>
      <c r="G518" s="175" t="s">
        <v>6346</v>
      </c>
      <c r="H518" s="223" t="s">
        <v>206</v>
      </c>
      <c r="I518" s="224">
        <v>1916</v>
      </c>
      <c r="J518" s="178" t="s">
        <v>6950</v>
      </c>
      <c r="K518">
        <v>6</v>
      </c>
      <c r="L518" s="200">
        <v>25</v>
      </c>
      <c r="M518" s="2" t="s">
        <v>402</v>
      </c>
      <c r="N518" s="56" t="s">
        <v>3005</v>
      </c>
      <c r="O518" s="4">
        <v>1916</v>
      </c>
      <c r="P518" s="6"/>
      <c r="Q518" s="11" t="s">
        <v>406</v>
      </c>
      <c r="R518" s="12" t="s">
        <v>52</v>
      </c>
      <c r="S518" s="8" t="s">
        <v>407</v>
      </c>
      <c r="T518" s="13" t="s">
        <v>55</v>
      </c>
      <c r="U518" s="15"/>
    </row>
    <row r="519" spans="1:21">
      <c r="A519" t="s">
        <v>6956</v>
      </c>
      <c r="B519" s="226" t="s">
        <v>6957</v>
      </c>
      <c r="D519" s="192">
        <v>1</v>
      </c>
      <c r="E519" s="193" t="s">
        <v>78</v>
      </c>
      <c r="F519" s="194" t="s">
        <v>55</v>
      </c>
      <c r="G519" s="195" t="s">
        <v>6346</v>
      </c>
      <c r="H519" s="196" t="s">
        <v>225</v>
      </c>
      <c r="I519" s="197">
        <v>1566</v>
      </c>
      <c r="J519" s="198" t="s">
        <v>6958</v>
      </c>
      <c r="K519" s="199">
        <v>1</v>
      </c>
      <c r="L519" s="200">
        <v>4</v>
      </c>
      <c r="M519" s="21" t="s">
        <v>78</v>
      </c>
      <c r="N519" s="22" t="s">
        <v>3013</v>
      </c>
      <c r="O519" s="23">
        <v>1566</v>
      </c>
      <c r="P519" s="25"/>
      <c r="Q519" s="30" t="s">
        <v>152</v>
      </c>
      <c r="R519" s="31" t="s">
        <v>52</v>
      </c>
      <c r="S519" s="32" t="s">
        <v>3015</v>
      </c>
      <c r="T519" s="34" t="s">
        <v>55</v>
      </c>
      <c r="U519" s="36"/>
    </row>
    <row r="520" spans="1:21">
      <c r="A520" t="s">
        <v>6956</v>
      </c>
      <c r="B520" s="226" t="s">
        <v>6957</v>
      </c>
      <c r="D520" s="210">
        <v>2</v>
      </c>
      <c r="E520" s="180" t="s">
        <v>6871</v>
      </c>
      <c r="F520" s="181" t="s">
        <v>55</v>
      </c>
      <c r="G520" s="175" t="s">
        <v>6346</v>
      </c>
      <c r="H520" s="182" t="s">
        <v>225</v>
      </c>
      <c r="I520" s="211">
        <v>1958</v>
      </c>
      <c r="J520" s="178" t="s">
        <v>6959</v>
      </c>
      <c r="K520">
        <v>2</v>
      </c>
      <c r="L520" s="200">
        <v>7</v>
      </c>
      <c r="M520" s="2" t="s">
        <v>6871</v>
      </c>
      <c r="N520" s="3" t="s">
        <v>3080</v>
      </c>
      <c r="O520" s="4">
        <v>1958</v>
      </c>
      <c r="P520" s="6"/>
      <c r="Q520" s="11" t="s">
        <v>152</v>
      </c>
      <c r="R520" s="12" t="s">
        <v>52</v>
      </c>
      <c r="S520" s="2" t="s">
        <v>153</v>
      </c>
      <c r="T520" s="13" t="s">
        <v>55</v>
      </c>
      <c r="U520" s="15"/>
    </row>
    <row r="521" spans="1:21">
      <c r="A521" t="s">
        <v>6956</v>
      </c>
      <c r="B521" s="226" t="s">
        <v>6957</v>
      </c>
      <c r="D521" s="210">
        <v>3</v>
      </c>
      <c r="E521" s="180" t="s">
        <v>275</v>
      </c>
      <c r="F521" s="181" t="s">
        <v>55</v>
      </c>
      <c r="G521" s="175" t="s">
        <v>6346</v>
      </c>
      <c r="H521" s="182" t="s">
        <v>225</v>
      </c>
      <c r="I521" s="211">
        <v>1939</v>
      </c>
      <c r="J521" s="178" t="s">
        <v>6960</v>
      </c>
      <c r="K521">
        <v>3</v>
      </c>
      <c r="L521" s="200">
        <v>10</v>
      </c>
      <c r="M521" s="2" t="s">
        <v>275</v>
      </c>
      <c r="N521" s="3" t="s">
        <v>6961</v>
      </c>
      <c r="O521" s="4">
        <v>1939</v>
      </c>
      <c r="P521" s="6"/>
      <c r="Q521" s="11" t="s">
        <v>177</v>
      </c>
      <c r="R521" s="12" t="s">
        <v>52</v>
      </c>
      <c r="S521" s="2" t="s">
        <v>74</v>
      </c>
      <c r="T521" s="13" t="s">
        <v>55</v>
      </c>
      <c r="U521" s="15"/>
    </row>
    <row r="522" spans="1:21">
      <c r="A522" t="s">
        <v>6956</v>
      </c>
      <c r="B522" s="226" t="s">
        <v>6957</v>
      </c>
      <c r="D522" s="210"/>
      <c r="E522" s="180" t="s">
        <v>275</v>
      </c>
      <c r="F522" s="181" t="s">
        <v>55</v>
      </c>
      <c r="G522" s="175" t="s">
        <v>6346</v>
      </c>
      <c r="H522" s="182" t="s">
        <v>225</v>
      </c>
      <c r="I522" s="211">
        <v>1951</v>
      </c>
      <c r="J522" s="178" t="s">
        <v>6962</v>
      </c>
      <c r="K522">
        <v>3</v>
      </c>
      <c r="L522" s="200">
        <v>11</v>
      </c>
      <c r="M522" s="2" t="s">
        <v>275</v>
      </c>
      <c r="N522" s="3" t="s">
        <v>3042</v>
      </c>
      <c r="O522" s="4">
        <v>1951</v>
      </c>
      <c r="P522" s="6"/>
      <c r="Q522" s="11" t="s">
        <v>177</v>
      </c>
      <c r="R522" s="12" t="s">
        <v>52</v>
      </c>
      <c r="S522" s="2" t="s">
        <v>74</v>
      </c>
      <c r="T522" s="13" t="s">
        <v>55</v>
      </c>
      <c r="U522" s="15"/>
    </row>
    <row r="523" spans="1:21">
      <c r="A523" t="s">
        <v>6956</v>
      </c>
      <c r="B523" s="226" t="s">
        <v>6957</v>
      </c>
      <c r="D523" s="210">
        <v>4</v>
      </c>
      <c r="E523" s="180" t="s">
        <v>402</v>
      </c>
      <c r="F523" s="181" t="s">
        <v>55</v>
      </c>
      <c r="G523" s="175" t="s">
        <v>6346</v>
      </c>
      <c r="H523" s="182" t="s">
        <v>225</v>
      </c>
      <c r="I523" s="211">
        <v>1916</v>
      </c>
      <c r="J523" s="178" t="s">
        <v>6963</v>
      </c>
      <c r="K523">
        <v>4</v>
      </c>
      <c r="L523" s="200">
        <v>14</v>
      </c>
      <c r="M523" s="21" t="s">
        <v>402</v>
      </c>
      <c r="N523" s="22" t="s">
        <v>3075</v>
      </c>
      <c r="O523" s="23">
        <v>1916</v>
      </c>
      <c r="P523" s="25"/>
      <c r="Q523" s="30" t="s">
        <v>406</v>
      </c>
      <c r="R523" s="31" t="s">
        <v>52</v>
      </c>
      <c r="S523" s="32" t="s">
        <v>407</v>
      </c>
      <c r="T523" s="34" t="s">
        <v>55</v>
      </c>
      <c r="U523" s="36"/>
    </row>
    <row r="524" spans="1:21">
      <c r="A524" t="s">
        <v>6956</v>
      </c>
      <c r="B524" s="226" t="s">
        <v>6957</v>
      </c>
      <c r="D524" s="210"/>
      <c r="E524" s="180" t="s">
        <v>402</v>
      </c>
      <c r="F524" s="181" t="s">
        <v>55</v>
      </c>
      <c r="G524" s="175" t="s">
        <v>6346</v>
      </c>
      <c r="H524" s="182" t="s">
        <v>225</v>
      </c>
      <c r="I524" s="211">
        <v>1916</v>
      </c>
      <c r="J524" s="178" t="s">
        <v>6964</v>
      </c>
      <c r="K524">
        <v>4</v>
      </c>
      <c r="L524" s="200">
        <v>15</v>
      </c>
      <c r="M524" s="21" t="s">
        <v>402</v>
      </c>
      <c r="N524" s="22" t="s">
        <v>6965</v>
      </c>
      <c r="O524" s="23">
        <v>1916</v>
      </c>
      <c r="P524" s="25"/>
      <c r="Q524" s="30" t="s">
        <v>406</v>
      </c>
      <c r="R524" s="31" t="s">
        <v>52</v>
      </c>
      <c r="S524" s="32" t="s">
        <v>407</v>
      </c>
      <c r="T524" s="34" t="s">
        <v>55</v>
      </c>
      <c r="U524" s="36"/>
    </row>
    <row r="525" spans="1:21">
      <c r="A525" t="s">
        <v>6956</v>
      </c>
      <c r="B525" s="226" t="s">
        <v>6957</v>
      </c>
      <c r="D525" s="210"/>
      <c r="E525" s="180" t="s">
        <v>402</v>
      </c>
      <c r="F525" s="181" t="s">
        <v>55</v>
      </c>
      <c r="G525" s="175" t="s">
        <v>6346</v>
      </c>
      <c r="H525" s="182" t="s">
        <v>225</v>
      </c>
      <c r="I525" s="211">
        <v>1916</v>
      </c>
      <c r="J525" s="178" t="s">
        <v>6966</v>
      </c>
      <c r="K525">
        <v>4</v>
      </c>
      <c r="L525" s="200">
        <v>16</v>
      </c>
      <c r="M525" s="21" t="s">
        <v>402</v>
      </c>
      <c r="N525" s="22" t="s">
        <v>6967</v>
      </c>
      <c r="O525" s="23">
        <v>1916</v>
      </c>
      <c r="P525" s="25"/>
      <c r="Q525" s="30" t="s">
        <v>406</v>
      </c>
      <c r="R525" s="31" t="s">
        <v>52</v>
      </c>
      <c r="S525" s="32" t="s">
        <v>407</v>
      </c>
      <c r="T525" s="34" t="s">
        <v>55</v>
      </c>
      <c r="U525" s="36"/>
    </row>
    <row r="526" spans="1:21">
      <c r="A526" t="s">
        <v>6956</v>
      </c>
      <c r="B526" s="226" t="s">
        <v>6957</v>
      </c>
      <c r="D526" s="210"/>
      <c r="E526" s="180" t="s">
        <v>402</v>
      </c>
      <c r="F526" s="181" t="s">
        <v>55</v>
      </c>
      <c r="G526" s="175" t="s">
        <v>6346</v>
      </c>
      <c r="H526" s="182" t="s">
        <v>225</v>
      </c>
      <c r="I526" s="211">
        <v>1916</v>
      </c>
      <c r="J526" s="178" t="s">
        <v>6745</v>
      </c>
      <c r="K526">
        <v>4</v>
      </c>
      <c r="L526" s="200">
        <v>17</v>
      </c>
      <c r="M526" s="21" t="s">
        <v>402</v>
      </c>
      <c r="N526" s="22" t="s">
        <v>6968</v>
      </c>
      <c r="O526" s="23">
        <v>1916</v>
      </c>
      <c r="P526" s="25"/>
      <c r="Q526" s="30" t="s">
        <v>406</v>
      </c>
      <c r="R526" s="31" t="s">
        <v>52</v>
      </c>
      <c r="S526" s="21" t="s">
        <v>407</v>
      </c>
      <c r="T526" s="34" t="s">
        <v>55</v>
      </c>
      <c r="U526" s="36"/>
    </row>
    <row r="527" spans="1:21">
      <c r="A527" t="s">
        <v>6956</v>
      </c>
      <c r="B527" s="226" t="s">
        <v>6957</v>
      </c>
      <c r="D527" s="210"/>
      <c r="E527" s="180" t="s">
        <v>402</v>
      </c>
      <c r="F527" s="181" t="s">
        <v>55</v>
      </c>
      <c r="G527" s="175" t="s">
        <v>6346</v>
      </c>
      <c r="H527" s="182" t="s">
        <v>225</v>
      </c>
      <c r="I527" s="211">
        <v>1916</v>
      </c>
      <c r="J527" s="178" t="s">
        <v>6966</v>
      </c>
      <c r="K527">
        <v>4</v>
      </c>
      <c r="L527" s="200">
        <v>18</v>
      </c>
      <c r="M527" s="21" t="s">
        <v>402</v>
      </c>
      <c r="N527" s="22" t="s">
        <v>3078</v>
      </c>
      <c r="O527" s="23">
        <v>1916</v>
      </c>
      <c r="P527" s="25"/>
      <c r="Q527" s="30" t="s">
        <v>406</v>
      </c>
      <c r="R527" s="31" t="s">
        <v>52</v>
      </c>
      <c r="S527" s="32" t="s">
        <v>407</v>
      </c>
      <c r="T527" s="34" t="s">
        <v>55</v>
      </c>
      <c r="U527" s="36"/>
    </row>
    <row r="528" spans="1:21">
      <c r="A528" t="s">
        <v>6969</v>
      </c>
      <c r="B528" s="226" t="s">
        <v>6970</v>
      </c>
      <c r="D528" s="192">
        <v>1</v>
      </c>
      <c r="E528" s="193" t="s">
        <v>145</v>
      </c>
      <c r="F528" s="194" t="s">
        <v>55</v>
      </c>
      <c r="G528" s="195" t="s">
        <v>6346</v>
      </c>
      <c r="H528" s="196" t="s">
        <v>225</v>
      </c>
      <c r="I528" s="197">
        <v>1980</v>
      </c>
      <c r="J528" s="198" t="s">
        <v>6971</v>
      </c>
      <c r="K528" s="199">
        <v>1</v>
      </c>
      <c r="L528" s="200">
        <v>4</v>
      </c>
      <c r="M528" s="2" t="s">
        <v>145</v>
      </c>
      <c r="N528" s="3" t="s">
        <v>3018</v>
      </c>
      <c r="O528" s="4">
        <v>1980</v>
      </c>
      <c r="P528" s="6"/>
      <c r="Q528" s="11" t="s">
        <v>1174</v>
      </c>
      <c r="R528" s="12" t="s">
        <v>52</v>
      </c>
      <c r="S528" s="8" t="s">
        <v>53</v>
      </c>
      <c r="T528" s="13" t="s">
        <v>55</v>
      </c>
      <c r="U528" s="15"/>
    </row>
    <row r="529" spans="1:21">
      <c r="A529" t="s">
        <v>6969</v>
      </c>
      <c r="B529" s="226" t="s">
        <v>6970</v>
      </c>
      <c r="D529" s="210">
        <v>2</v>
      </c>
      <c r="E529" s="180" t="s">
        <v>145</v>
      </c>
      <c r="F529" s="181" t="s">
        <v>55</v>
      </c>
      <c r="G529" s="175" t="s">
        <v>6346</v>
      </c>
      <c r="H529" s="182" t="s">
        <v>225</v>
      </c>
      <c r="I529" s="211">
        <v>1980</v>
      </c>
      <c r="J529" s="178" t="s">
        <v>6972</v>
      </c>
      <c r="K529">
        <v>2</v>
      </c>
      <c r="L529" s="200">
        <v>7</v>
      </c>
      <c r="M529" s="2" t="s">
        <v>145</v>
      </c>
      <c r="N529" s="3" t="s">
        <v>3024</v>
      </c>
      <c r="O529" s="4">
        <v>1980</v>
      </c>
      <c r="P529" s="6" t="s">
        <v>168</v>
      </c>
      <c r="Q529" s="11" t="s">
        <v>185</v>
      </c>
      <c r="R529" s="12" t="s">
        <v>52</v>
      </c>
      <c r="S529" s="8" t="s">
        <v>186</v>
      </c>
      <c r="T529" s="13" t="s">
        <v>55</v>
      </c>
      <c r="U529" s="15"/>
    </row>
    <row r="530" spans="1:21" ht="45">
      <c r="A530" t="s">
        <v>6973</v>
      </c>
      <c r="B530" s="226" t="s">
        <v>6974</v>
      </c>
      <c r="D530" s="192">
        <v>1</v>
      </c>
      <c r="E530" s="193" t="s">
        <v>48</v>
      </c>
      <c r="F530" s="194"/>
      <c r="G530" s="195" t="s">
        <v>6346</v>
      </c>
      <c r="H530" s="196" t="s">
        <v>225</v>
      </c>
      <c r="I530" s="197">
        <v>1980</v>
      </c>
      <c r="J530" s="198" t="s">
        <v>6847</v>
      </c>
      <c r="K530" s="199">
        <v>1</v>
      </c>
      <c r="L530" s="200">
        <v>4</v>
      </c>
      <c r="M530" s="21" t="s">
        <v>48</v>
      </c>
      <c r="N530" s="22" t="s">
        <v>34625</v>
      </c>
      <c r="O530" s="23">
        <v>1980</v>
      </c>
      <c r="P530" s="25" t="s">
        <v>168</v>
      </c>
      <c r="Q530" s="30" t="s">
        <v>34626</v>
      </c>
      <c r="R530" s="31" t="s">
        <v>52</v>
      </c>
      <c r="S530" s="32" t="s">
        <v>30308</v>
      </c>
      <c r="T530" s="34"/>
      <c r="U530" s="36"/>
    </row>
    <row r="531" spans="1:21">
      <c r="A531" t="s">
        <v>6973</v>
      </c>
      <c r="B531" s="226" t="s">
        <v>6974</v>
      </c>
      <c r="D531" s="210">
        <v>2</v>
      </c>
      <c r="E531" s="180" t="s">
        <v>48</v>
      </c>
      <c r="F531" s="181" t="s">
        <v>55</v>
      </c>
      <c r="G531" s="175" t="s">
        <v>6346</v>
      </c>
      <c r="H531" s="182" t="s">
        <v>206</v>
      </c>
      <c r="I531" s="211">
        <v>1960</v>
      </c>
      <c r="J531" s="178" t="s">
        <v>6976</v>
      </c>
      <c r="K531">
        <v>2</v>
      </c>
      <c r="L531" s="200">
        <v>8</v>
      </c>
      <c r="M531" s="21" t="s">
        <v>48</v>
      </c>
      <c r="N531" s="22" t="s">
        <v>3061</v>
      </c>
      <c r="O531" s="23">
        <v>1960</v>
      </c>
      <c r="P531" s="25" t="s">
        <v>168</v>
      </c>
      <c r="Q531" s="30" t="s">
        <v>82</v>
      </c>
      <c r="R531" s="31" t="s">
        <v>52</v>
      </c>
      <c r="S531" s="32" t="s">
        <v>83</v>
      </c>
      <c r="T531" s="34" t="s">
        <v>55</v>
      </c>
      <c r="U531" s="36"/>
    </row>
    <row r="532" spans="1:21">
      <c r="A532" t="s">
        <v>6973</v>
      </c>
      <c r="B532" s="226" t="s">
        <v>6974</v>
      </c>
      <c r="D532" s="210"/>
      <c r="E532" s="180" t="s">
        <v>48</v>
      </c>
      <c r="F532" s="181" t="s">
        <v>55</v>
      </c>
      <c r="G532" s="175" t="s">
        <v>6346</v>
      </c>
      <c r="H532" s="182" t="s">
        <v>206</v>
      </c>
      <c r="I532" s="211">
        <v>1960</v>
      </c>
      <c r="J532" s="178" t="s">
        <v>6977</v>
      </c>
      <c r="K532">
        <v>2</v>
      </c>
      <c r="L532" s="200">
        <v>9</v>
      </c>
      <c r="M532" s="21" t="s">
        <v>48</v>
      </c>
      <c r="N532" s="22" t="s">
        <v>3064</v>
      </c>
      <c r="O532" s="23">
        <v>1960</v>
      </c>
      <c r="P532" s="25" t="s">
        <v>168</v>
      </c>
      <c r="Q532" s="30" t="s">
        <v>82</v>
      </c>
      <c r="R532" s="31" t="s">
        <v>52</v>
      </c>
      <c r="S532" s="32" t="s">
        <v>83</v>
      </c>
      <c r="T532" s="34" t="s">
        <v>55</v>
      </c>
      <c r="U532" s="36"/>
    </row>
    <row r="533" spans="1:21">
      <c r="A533" t="s">
        <v>6973</v>
      </c>
      <c r="B533" s="226" t="s">
        <v>6974</v>
      </c>
      <c r="D533" s="210">
        <v>3</v>
      </c>
      <c r="E533" s="180" t="s">
        <v>6884</v>
      </c>
      <c r="F533" s="181" t="s">
        <v>55</v>
      </c>
      <c r="G533" s="175" t="s">
        <v>6346</v>
      </c>
      <c r="H533" s="182" t="s">
        <v>225</v>
      </c>
      <c r="I533" s="211">
        <v>1958</v>
      </c>
      <c r="J533" s="178" t="s">
        <v>6815</v>
      </c>
      <c r="K533">
        <v>3</v>
      </c>
      <c r="L533" s="200">
        <v>13</v>
      </c>
      <c r="M533" s="21" t="s">
        <v>6884</v>
      </c>
      <c r="N533" s="22" t="s">
        <v>3094</v>
      </c>
      <c r="O533" s="23">
        <v>1958</v>
      </c>
      <c r="P533" s="25"/>
      <c r="Q533" s="30" t="s">
        <v>288</v>
      </c>
      <c r="R533" s="31" t="s">
        <v>52</v>
      </c>
      <c r="S533" s="32" t="s">
        <v>74</v>
      </c>
      <c r="T533" s="34" t="s">
        <v>55</v>
      </c>
      <c r="U533" s="36"/>
    </row>
    <row r="534" spans="1:21">
      <c r="A534" t="s">
        <v>6973</v>
      </c>
      <c r="B534" s="226" t="s">
        <v>6974</v>
      </c>
      <c r="D534" s="210">
        <v>4</v>
      </c>
      <c r="E534" s="180" t="s">
        <v>6871</v>
      </c>
      <c r="F534" s="181" t="s">
        <v>55</v>
      </c>
      <c r="G534" s="175" t="s">
        <v>6346</v>
      </c>
      <c r="H534" s="182" t="s">
        <v>225</v>
      </c>
      <c r="I534" s="211">
        <v>1958</v>
      </c>
      <c r="J534" s="178" t="s">
        <v>6978</v>
      </c>
      <c r="K534">
        <v>4</v>
      </c>
      <c r="L534" s="200">
        <v>16</v>
      </c>
      <c r="M534" s="21" t="s">
        <v>6871</v>
      </c>
      <c r="N534" s="22" t="s">
        <v>3163</v>
      </c>
      <c r="O534" s="23">
        <v>1958</v>
      </c>
      <c r="P534" s="25"/>
      <c r="Q534" s="30" t="s">
        <v>152</v>
      </c>
      <c r="R534" s="31" t="s">
        <v>52</v>
      </c>
      <c r="S534" s="32" t="s">
        <v>153</v>
      </c>
      <c r="T534" s="34" t="s">
        <v>55</v>
      </c>
      <c r="U534" s="36"/>
    </row>
    <row r="535" spans="1:21">
      <c r="A535" t="s">
        <v>6979</v>
      </c>
      <c r="B535" s="226" t="s">
        <v>6980</v>
      </c>
      <c r="C535" s="227">
        <v>3</v>
      </c>
      <c r="D535" s="192">
        <v>1</v>
      </c>
      <c r="E535" s="193" t="s">
        <v>145</v>
      </c>
      <c r="F535" s="194" t="s">
        <v>55</v>
      </c>
      <c r="G535" s="195" t="s">
        <v>6346</v>
      </c>
      <c r="H535" s="196" t="s">
        <v>225</v>
      </c>
      <c r="I535" s="197">
        <v>1957</v>
      </c>
      <c r="J535" s="198" t="s">
        <v>6951</v>
      </c>
      <c r="K535" s="199">
        <v>1</v>
      </c>
      <c r="L535" s="200">
        <v>4</v>
      </c>
      <c r="M535" s="2" t="s">
        <v>145</v>
      </c>
      <c r="N535" s="3" t="s">
        <v>3051</v>
      </c>
      <c r="O535" s="4">
        <v>1957</v>
      </c>
      <c r="P535" s="25" t="s">
        <v>168</v>
      </c>
      <c r="Q535" s="11" t="s">
        <v>177</v>
      </c>
      <c r="R535" s="12" t="s">
        <v>52</v>
      </c>
      <c r="S535" s="2" t="s">
        <v>74</v>
      </c>
      <c r="T535" s="13" t="s">
        <v>55</v>
      </c>
      <c r="U535" s="15"/>
    </row>
    <row r="536" spans="1:21">
      <c r="A536" t="s">
        <v>6979</v>
      </c>
      <c r="B536" s="226" t="s">
        <v>6980</v>
      </c>
      <c r="D536" s="210">
        <v>2</v>
      </c>
      <c r="E536" s="180" t="s">
        <v>126</v>
      </c>
      <c r="F536" s="181" t="s">
        <v>55</v>
      </c>
      <c r="G536" s="175" t="s">
        <v>6346</v>
      </c>
      <c r="H536" s="182" t="s">
        <v>206</v>
      </c>
      <c r="I536" s="211">
        <v>1960</v>
      </c>
      <c r="J536" s="178" t="s">
        <v>6981</v>
      </c>
      <c r="K536">
        <v>2</v>
      </c>
      <c r="L536" s="200">
        <v>8</v>
      </c>
      <c r="M536" s="21" t="s">
        <v>126</v>
      </c>
      <c r="N536" s="22" t="s">
        <v>3069</v>
      </c>
      <c r="O536" s="23">
        <v>1960</v>
      </c>
      <c r="P536" s="25"/>
      <c r="Q536" s="30" t="s">
        <v>95</v>
      </c>
      <c r="R536" s="31" t="s">
        <v>52</v>
      </c>
      <c r="S536" s="21" t="s">
        <v>83</v>
      </c>
      <c r="T536" s="34" t="s">
        <v>55</v>
      </c>
      <c r="U536" s="36"/>
    </row>
    <row r="537" spans="1:21">
      <c r="A537" t="s">
        <v>6979</v>
      </c>
      <c r="B537" s="226" t="s">
        <v>6980</v>
      </c>
      <c r="D537" s="210"/>
      <c r="E537" s="180" t="s">
        <v>126</v>
      </c>
      <c r="F537" s="181" t="s">
        <v>55</v>
      </c>
      <c r="G537" s="175" t="s">
        <v>6346</v>
      </c>
      <c r="H537" s="182" t="s">
        <v>206</v>
      </c>
      <c r="I537" s="211">
        <v>1568</v>
      </c>
      <c r="J537" s="178" t="s">
        <v>6982</v>
      </c>
      <c r="K537">
        <v>2</v>
      </c>
      <c r="L537" s="200">
        <v>9</v>
      </c>
      <c r="M537" s="2" t="s">
        <v>126</v>
      </c>
      <c r="N537" s="3" t="s">
        <v>3072</v>
      </c>
      <c r="O537" s="4">
        <v>1568</v>
      </c>
      <c r="P537" s="6"/>
      <c r="Q537" s="11" t="s">
        <v>95</v>
      </c>
      <c r="R537" s="12" t="s">
        <v>52</v>
      </c>
      <c r="S537" s="2" t="s">
        <v>112</v>
      </c>
      <c r="T537" s="13" t="s">
        <v>55</v>
      </c>
      <c r="U537" s="15"/>
    </row>
    <row r="538" spans="1:21">
      <c r="A538" t="s">
        <v>6979</v>
      </c>
      <c r="B538" s="226" t="s">
        <v>6980</v>
      </c>
      <c r="D538" s="210">
        <v>3</v>
      </c>
      <c r="E538" s="180" t="s">
        <v>103</v>
      </c>
      <c r="F538" s="181" t="s">
        <v>55</v>
      </c>
      <c r="G538" s="175" t="s">
        <v>121</v>
      </c>
      <c r="H538" s="182" t="s">
        <v>6983</v>
      </c>
      <c r="I538" s="211">
        <v>1500</v>
      </c>
      <c r="J538" s="178" t="s">
        <v>6910</v>
      </c>
      <c r="K538">
        <v>3</v>
      </c>
      <c r="L538" s="200">
        <v>12</v>
      </c>
      <c r="M538" s="2" t="s">
        <v>103</v>
      </c>
      <c r="N538" s="3" t="s">
        <v>3047</v>
      </c>
      <c r="O538" s="4">
        <v>1500</v>
      </c>
      <c r="P538" s="6" t="s">
        <v>254</v>
      </c>
      <c r="Q538" s="11" t="s">
        <v>477</v>
      </c>
      <c r="R538" s="12" t="s">
        <v>52</v>
      </c>
      <c r="S538" s="8" t="s">
        <v>121</v>
      </c>
      <c r="T538" s="13" t="s">
        <v>55</v>
      </c>
      <c r="U538" s="15"/>
    </row>
    <row r="539" spans="1:21">
      <c r="A539" t="s">
        <v>6463</v>
      </c>
      <c r="B539" s="226" t="s">
        <v>6984</v>
      </c>
      <c r="D539" s="192">
        <v>1</v>
      </c>
      <c r="E539" s="193" t="s">
        <v>145</v>
      </c>
      <c r="F539" s="194" t="s">
        <v>55</v>
      </c>
      <c r="G539" s="195" t="s">
        <v>6346</v>
      </c>
      <c r="H539" s="196" t="s">
        <v>225</v>
      </c>
      <c r="I539" s="197">
        <v>1960</v>
      </c>
      <c r="J539" s="198" t="s">
        <v>6985</v>
      </c>
      <c r="K539" s="199">
        <v>1</v>
      </c>
      <c r="L539" s="200">
        <v>4</v>
      </c>
      <c r="M539" s="2" t="s">
        <v>145</v>
      </c>
      <c r="N539" s="3" t="s">
        <v>3058</v>
      </c>
      <c r="O539" s="4">
        <v>1960</v>
      </c>
      <c r="P539" s="6"/>
      <c r="Q539" s="11" t="s">
        <v>82</v>
      </c>
      <c r="R539" s="12" t="s">
        <v>52</v>
      </c>
      <c r="S539" s="2" t="s">
        <v>83</v>
      </c>
      <c r="T539" s="13" t="s">
        <v>55</v>
      </c>
      <c r="U539" s="15"/>
    </row>
    <row r="540" spans="1:21">
      <c r="A540" t="s">
        <v>6986</v>
      </c>
      <c r="B540" s="226" t="s">
        <v>6987</v>
      </c>
      <c r="D540" s="192">
        <v>1</v>
      </c>
      <c r="E540" s="193" t="s">
        <v>126</v>
      </c>
      <c r="F540" s="194" t="s">
        <v>55</v>
      </c>
      <c r="G540" s="195" t="s">
        <v>6346</v>
      </c>
      <c r="H540" s="196" t="s">
        <v>225</v>
      </c>
      <c r="I540" s="197">
        <v>1938</v>
      </c>
      <c r="J540" s="198" t="s">
        <v>6988</v>
      </c>
      <c r="K540" s="199">
        <v>1</v>
      </c>
      <c r="L540" s="200">
        <v>4</v>
      </c>
      <c r="M540" s="2" t="s">
        <v>126</v>
      </c>
      <c r="N540" s="3" t="s">
        <v>3085</v>
      </c>
      <c r="O540" s="4">
        <v>1938</v>
      </c>
      <c r="P540" s="6"/>
      <c r="Q540" s="11" t="s">
        <v>73</v>
      </c>
      <c r="R540" s="12" t="s">
        <v>52</v>
      </c>
      <c r="S540" s="2" t="s">
        <v>74</v>
      </c>
      <c r="T540" s="13" t="s">
        <v>55</v>
      </c>
      <c r="U540" s="15"/>
    </row>
    <row r="541" spans="1:21">
      <c r="A541" t="s">
        <v>6986</v>
      </c>
      <c r="B541" s="226" t="s">
        <v>6987</v>
      </c>
      <c r="D541" s="210">
        <v>2</v>
      </c>
      <c r="E541" s="180" t="s">
        <v>78</v>
      </c>
      <c r="F541" s="181" t="s">
        <v>55</v>
      </c>
      <c r="G541" s="175" t="s">
        <v>6346</v>
      </c>
      <c r="H541" s="182" t="s">
        <v>225</v>
      </c>
      <c r="I541" s="211">
        <v>1948</v>
      </c>
      <c r="J541" s="178" t="s">
        <v>6989</v>
      </c>
      <c r="K541">
        <v>2</v>
      </c>
      <c r="L541" s="200">
        <v>7</v>
      </c>
      <c r="M541" s="21" t="s">
        <v>78</v>
      </c>
      <c r="N541" s="22" t="s">
        <v>3096</v>
      </c>
      <c r="O541" s="23">
        <v>1948</v>
      </c>
      <c r="P541" s="25"/>
      <c r="Q541" s="30" t="s">
        <v>73</v>
      </c>
      <c r="R541" s="31" t="s">
        <v>52</v>
      </c>
      <c r="S541" s="32" t="s">
        <v>74</v>
      </c>
      <c r="T541" s="34" t="s">
        <v>55</v>
      </c>
      <c r="U541" s="36"/>
    </row>
    <row r="542" spans="1:21">
      <c r="A542" t="s">
        <v>6986</v>
      </c>
      <c r="B542" s="226" t="s">
        <v>6987</v>
      </c>
      <c r="D542" s="210"/>
      <c r="E542" s="180" t="s">
        <v>78</v>
      </c>
      <c r="F542" s="181" t="s">
        <v>55</v>
      </c>
      <c r="G542" s="175" t="s">
        <v>6346</v>
      </c>
      <c r="H542" s="182" t="s">
        <v>225</v>
      </c>
      <c r="I542" s="211">
        <v>1958</v>
      </c>
      <c r="J542" s="178" t="s">
        <v>6990</v>
      </c>
      <c r="K542">
        <v>2</v>
      </c>
      <c r="L542" s="200">
        <v>8</v>
      </c>
      <c r="M542" s="2" t="s">
        <v>78</v>
      </c>
      <c r="N542" s="3" t="s">
        <v>3099</v>
      </c>
      <c r="O542" s="4">
        <v>1958</v>
      </c>
      <c r="P542" s="6"/>
      <c r="Q542" s="11" t="s">
        <v>288</v>
      </c>
      <c r="R542" s="12" t="s">
        <v>52</v>
      </c>
      <c r="S542" s="8" t="s">
        <v>74</v>
      </c>
      <c r="T542" s="13" t="s">
        <v>55</v>
      </c>
      <c r="U542" s="49"/>
    </row>
    <row r="543" spans="1:21">
      <c r="A543" t="s">
        <v>6986</v>
      </c>
      <c r="B543" s="226" t="s">
        <v>6987</v>
      </c>
      <c r="D543" s="210"/>
      <c r="E543" s="180" t="s">
        <v>78</v>
      </c>
      <c r="F543" s="181" t="s">
        <v>55</v>
      </c>
      <c r="G543" s="175" t="s">
        <v>6346</v>
      </c>
      <c r="H543" s="182" t="s">
        <v>225</v>
      </c>
      <c r="I543" s="211">
        <v>1940</v>
      </c>
      <c r="J543" s="178" t="s">
        <v>6991</v>
      </c>
      <c r="K543">
        <v>2</v>
      </c>
      <c r="L543" s="200">
        <v>9</v>
      </c>
      <c r="M543" s="2" t="s">
        <v>78</v>
      </c>
      <c r="N543" s="3" t="s">
        <v>3135</v>
      </c>
      <c r="O543" s="4">
        <v>1940</v>
      </c>
      <c r="P543" s="6"/>
      <c r="Q543" s="11" t="s">
        <v>73</v>
      </c>
      <c r="R543" s="12" t="s">
        <v>52</v>
      </c>
      <c r="S543" s="2" t="s">
        <v>74</v>
      </c>
      <c r="T543" s="13" t="s">
        <v>55</v>
      </c>
      <c r="U543" s="15"/>
    </row>
    <row r="544" spans="1:21">
      <c r="A544" t="s">
        <v>6986</v>
      </c>
      <c r="B544" s="226" t="s">
        <v>6987</v>
      </c>
      <c r="D544" s="210">
        <v>3</v>
      </c>
      <c r="E544" s="180" t="s">
        <v>301</v>
      </c>
      <c r="F544" s="181" t="s">
        <v>64</v>
      </c>
      <c r="G544" s="175" t="s">
        <v>6380</v>
      </c>
      <c r="H544" s="182" t="s">
        <v>225</v>
      </c>
      <c r="I544" s="211">
        <v>1950</v>
      </c>
      <c r="J544" s="178" t="s">
        <v>6992</v>
      </c>
      <c r="K544">
        <v>3</v>
      </c>
      <c r="L544" s="200">
        <v>12</v>
      </c>
      <c r="M544" s="2" t="s">
        <v>301</v>
      </c>
      <c r="N544" s="3" t="s">
        <v>3107</v>
      </c>
      <c r="O544" s="4">
        <v>1950</v>
      </c>
      <c r="P544" s="6"/>
      <c r="Q544" s="11" t="s">
        <v>2556</v>
      </c>
      <c r="R544" s="12" t="s">
        <v>52</v>
      </c>
      <c r="S544" s="8" t="s">
        <v>63</v>
      </c>
      <c r="T544" s="13" t="s">
        <v>64</v>
      </c>
      <c r="U544" s="15"/>
    </row>
    <row r="545" spans="1:21">
      <c r="A545" t="s">
        <v>6986</v>
      </c>
      <c r="B545" s="226" t="s">
        <v>6987</v>
      </c>
      <c r="D545" s="210">
        <v>4</v>
      </c>
      <c r="E545" s="180" t="s">
        <v>48</v>
      </c>
      <c r="F545" s="181" t="s">
        <v>55</v>
      </c>
      <c r="G545" s="175" t="s">
        <v>6346</v>
      </c>
      <c r="H545" s="182" t="s">
        <v>225</v>
      </c>
      <c r="I545" s="211">
        <v>1950</v>
      </c>
      <c r="J545" s="178" t="s">
        <v>6993</v>
      </c>
      <c r="K545">
        <v>4</v>
      </c>
      <c r="L545" s="200">
        <v>15</v>
      </c>
      <c r="M545" s="21" t="s">
        <v>48</v>
      </c>
      <c r="N545" s="22" t="s">
        <v>3143</v>
      </c>
      <c r="O545" s="23">
        <v>1950</v>
      </c>
      <c r="P545" s="25" t="s">
        <v>168</v>
      </c>
      <c r="Q545" s="30" t="s">
        <v>1670</v>
      </c>
      <c r="R545" s="31" t="s">
        <v>52</v>
      </c>
      <c r="S545" s="32" t="s">
        <v>1671</v>
      </c>
      <c r="T545" s="34" t="s">
        <v>55</v>
      </c>
      <c r="U545" s="36"/>
    </row>
    <row r="546" spans="1:21">
      <c r="A546" t="s">
        <v>6986</v>
      </c>
      <c r="B546" s="226" t="s">
        <v>6987</v>
      </c>
      <c r="D546" s="210"/>
      <c r="E546" s="180" t="s">
        <v>48</v>
      </c>
      <c r="F546" s="181" t="s">
        <v>55</v>
      </c>
      <c r="G546" s="175" t="s">
        <v>6346</v>
      </c>
      <c r="H546" s="182" t="s">
        <v>225</v>
      </c>
      <c r="I546" s="211">
        <v>1950</v>
      </c>
      <c r="J546" s="178" t="s">
        <v>6994</v>
      </c>
      <c r="K546">
        <v>4</v>
      </c>
      <c r="L546" s="200">
        <v>16</v>
      </c>
      <c r="M546" s="21" t="s">
        <v>48</v>
      </c>
      <c r="N546" s="22" t="s">
        <v>3167</v>
      </c>
      <c r="O546" s="23">
        <v>1950</v>
      </c>
      <c r="P546" s="25" t="s">
        <v>168</v>
      </c>
      <c r="Q546" s="30" t="s">
        <v>1670</v>
      </c>
      <c r="R546" s="31" t="s">
        <v>52</v>
      </c>
      <c r="S546" s="32" t="s">
        <v>1671</v>
      </c>
      <c r="T546" s="34" t="s">
        <v>55</v>
      </c>
      <c r="U546" s="36"/>
    </row>
    <row r="547" spans="1:21">
      <c r="A547" t="s">
        <v>6986</v>
      </c>
      <c r="B547" s="226" t="s">
        <v>6987</v>
      </c>
      <c r="D547" s="210"/>
      <c r="E547" s="180" t="s">
        <v>48</v>
      </c>
      <c r="F547" s="181" t="s">
        <v>55</v>
      </c>
      <c r="G547" s="175" t="s">
        <v>6346</v>
      </c>
      <c r="H547" s="182" t="s">
        <v>225</v>
      </c>
      <c r="I547" s="211">
        <v>1985</v>
      </c>
      <c r="J547" s="178" t="s">
        <v>6995</v>
      </c>
      <c r="K547">
        <v>4</v>
      </c>
      <c r="L547" s="200">
        <v>17</v>
      </c>
      <c r="M547" s="21" t="s">
        <v>48</v>
      </c>
      <c r="N547" s="22" t="s">
        <v>3147</v>
      </c>
      <c r="O547" s="23">
        <v>1985</v>
      </c>
      <c r="P547" s="25" t="s">
        <v>168</v>
      </c>
      <c r="Q547" s="30" t="s">
        <v>263</v>
      </c>
      <c r="R547" s="31" t="s">
        <v>52</v>
      </c>
      <c r="S547" s="32" t="s">
        <v>53</v>
      </c>
      <c r="T547" s="34" t="s">
        <v>55</v>
      </c>
      <c r="U547" s="36"/>
    </row>
    <row r="548" spans="1:21">
      <c r="A548" t="s">
        <v>6986</v>
      </c>
      <c r="B548" s="226" t="s">
        <v>6987</v>
      </c>
      <c r="D548" s="210"/>
      <c r="E548" s="180" t="s">
        <v>48</v>
      </c>
      <c r="F548" s="181" t="s">
        <v>55</v>
      </c>
      <c r="G548" s="175" t="s">
        <v>6346</v>
      </c>
      <c r="H548" s="182" t="s">
        <v>225</v>
      </c>
      <c r="I548" s="211">
        <v>1893</v>
      </c>
      <c r="J548" s="178" t="s">
        <v>6996</v>
      </c>
      <c r="K548">
        <v>4</v>
      </c>
      <c r="L548" s="200">
        <v>18</v>
      </c>
      <c r="M548" s="2" t="s">
        <v>48</v>
      </c>
      <c r="N548" s="3" t="s">
        <v>6997</v>
      </c>
      <c r="O548" s="4">
        <v>1893</v>
      </c>
      <c r="P548" s="6" t="s">
        <v>168</v>
      </c>
      <c r="Q548" s="11" t="s">
        <v>312</v>
      </c>
      <c r="R548" s="12" t="s">
        <v>52</v>
      </c>
      <c r="S548" s="8" t="s">
        <v>186</v>
      </c>
      <c r="T548" s="13" t="s">
        <v>55</v>
      </c>
      <c r="U548" s="15"/>
    </row>
    <row r="549" spans="1:21">
      <c r="A549" t="s">
        <v>6986</v>
      </c>
      <c r="B549" s="226" t="s">
        <v>6987</v>
      </c>
      <c r="D549" s="210"/>
      <c r="E549" s="180" t="s">
        <v>48</v>
      </c>
      <c r="F549" s="175" t="s">
        <v>55</v>
      </c>
      <c r="G549" s="175" t="s">
        <v>6346</v>
      </c>
      <c r="H549" s="177" t="s">
        <v>225</v>
      </c>
      <c r="I549" s="222">
        <v>1985</v>
      </c>
      <c r="J549" s="178" t="s">
        <v>6998</v>
      </c>
      <c r="K549">
        <v>4</v>
      </c>
      <c r="L549" s="200">
        <v>19</v>
      </c>
      <c r="M549" s="2" t="s">
        <v>48</v>
      </c>
      <c r="N549" s="3" t="s">
        <v>3122</v>
      </c>
      <c r="O549" s="4">
        <v>1985</v>
      </c>
      <c r="P549" s="6" t="s">
        <v>168</v>
      </c>
      <c r="Q549" s="11" t="s">
        <v>185</v>
      </c>
      <c r="R549" s="12" t="s">
        <v>52</v>
      </c>
      <c r="S549" s="8" t="s">
        <v>186</v>
      </c>
      <c r="T549" s="13" t="s">
        <v>55</v>
      </c>
      <c r="U549" s="15"/>
    </row>
    <row r="550" spans="1:21">
      <c r="A550" t="s">
        <v>6999</v>
      </c>
      <c r="B550" s="226" t="s">
        <v>7000</v>
      </c>
      <c r="C550" s="227">
        <v>2</v>
      </c>
      <c r="D550" s="192">
        <v>1</v>
      </c>
      <c r="E550" s="193" t="s">
        <v>145</v>
      </c>
      <c r="F550" s="194" t="s">
        <v>55</v>
      </c>
      <c r="G550" s="195" t="s">
        <v>6346</v>
      </c>
      <c r="H550" s="196" t="s">
        <v>225</v>
      </c>
      <c r="I550" s="197">
        <v>1568</v>
      </c>
      <c r="J550" s="198" t="s">
        <v>6946</v>
      </c>
      <c r="K550" s="199">
        <v>1</v>
      </c>
      <c r="L550" s="200">
        <v>4</v>
      </c>
      <c r="M550" s="2" t="s">
        <v>145</v>
      </c>
      <c r="N550" s="3" t="s">
        <v>3102</v>
      </c>
      <c r="O550" s="4">
        <v>1568</v>
      </c>
      <c r="P550" s="6"/>
      <c r="Q550" s="11" t="s">
        <v>95</v>
      </c>
      <c r="R550" s="12" t="s">
        <v>52</v>
      </c>
      <c r="S550" s="8" t="s">
        <v>112</v>
      </c>
      <c r="T550" s="13" t="s">
        <v>55</v>
      </c>
      <c r="U550" s="15"/>
    </row>
    <row r="551" spans="1:21">
      <c r="A551" t="s">
        <v>6999</v>
      </c>
      <c r="B551" s="226" t="s">
        <v>7000</v>
      </c>
      <c r="D551" s="210">
        <v>2</v>
      </c>
      <c r="E551" s="180" t="s">
        <v>301</v>
      </c>
      <c r="F551" s="181" t="s">
        <v>64</v>
      </c>
      <c r="G551" s="175" t="s">
        <v>6714</v>
      </c>
      <c r="H551" s="182" t="s">
        <v>225</v>
      </c>
      <c r="I551" s="211">
        <v>1925</v>
      </c>
      <c r="J551" s="178" t="s">
        <v>7001</v>
      </c>
      <c r="K551">
        <v>2</v>
      </c>
      <c r="L551" s="200">
        <v>8</v>
      </c>
      <c r="M551" s="21" t="s">
        <v>301</v>
      </c>
      <c r="N551" s="22" t="s">
        <v>3117</v>
      </c>
      <c r="O551" s="23">
        <v>1925</v>
      </c>
      <c r="P551" s="25"/>
      <c r="Q551" s="30" t="s">
        <v>604</v>
      </c>
      <c r="R551" s="31" t="s">
        <v>52</v>
      </c>
      <c r="S551" s="32" t="s">
        <v>2247</v>
      </c>
      <c r="T551" s="34" t="s">
        <v>64</v>
      </c>
      <c r="U551" s="36"/>
    </row>
    <row r="552" spans="1:21">
      <c r="A552" t="s">
        <v>6999</v>
      </c>
      <c r="B552" s="226" t="s">
        <v>7000</v>
      </c>
      <c r="D552" s="210">
        <v>3</v>
      </c>
      <c r="E552" s="180" t="s">
        <v>301</v>
      </c>
      <c r="F552" s="181" t="s">
        <v>64</v>
      </c>
      <c r="G552" s="175" t="s">
        <v>6714</v>
      </c>
      <c r="H552" s="182" t="s">
        <v>225</v>
      </c>
      <c r="I552" s="211">
        <v>1925</v>
      </c>
      <c r="J552" s="178" t="s">
        <v>7002</v>
      </c>
      <c r="K552">
        <v>3</v>
      </c>
      <c r="L552" s="200">
        <v>11</v>
      </c>
      <c r="M552" s="2" t="s">
        <v>301</v>
      </c>
      <c r="N552" s="3" t="s">
        <v>3181</v>
      </c>
      <c r="O552" s="4">
        <v>1925</v>
      </c>
      <c r="P552" s="6"/>
      <c r="Q552" s="11" t="s">
        <v>604</v>
      </c>
      <c r="R552" s="12" t="s">
        <v>52</v>
      </c>
      <c r="S552" s="2" t="s">
        <v>2247</v>
      </c>
      <c r="T552" s="13" t="s">
        <v>64</v>
      </c>
      <c r="U552" s="15"/>
    </row>
    <row r="553" spans="1:21">
      <c r="A553" t="s">
        <v>6999</v>
      </c>
      <c r="B553" s="226" t="s">
        <v>7000</v>
      </c>
      <c r="D553" s="210"/>
      <c r="E553" s="180" t="s">
        <v>301</v>
      </c>
      <c r="F553" s="181" t="s">
        <v>64</v>
      </c>
      <c r="G553" s="175" t="s">
        <v>6714</v>
      </c>
      <c r="H553" s="182" t="s">
        <v>225</v>
      </c>
      <c r="I553" s="211">
        <v>1925</v>
      </c>
      <c r="J553" s="178" t="s">
        <v>7003</v>
      </c>
      <c r="K553">
        <v>3</v>
      </c>
      <c r="L553" s="200">
        <v>12</v>
      </c>
      <c r="M553" s="21" t="s">
        <v>301</v>
      </c>
      <c r="N553" s="22" t="s">
        <v>3199</v>
      </c>
      <c r="O553" s="23">
        <v>1925</v>
      </c>
      <c r="P553" s="25"/>
      <c r="Q553" s="30" t="s">
        <v>604</v>
      </c>
      <c r="R553" s="31" t="s">
        <v>52</v>
      </c>
      <c r="S553" s="32" t="s">
        <v>2247</v>
      </c>
      <c r="T553" s="34" t="s">
        <v>64</v>
      </c>
      <c r="U553" s="36"/>
    </row>
    <row r="554" spans="1:21">
      <c r="A554" t="s">
        <v>6999</v>
      </c>
      <c r="B554" s="226" t="s">
        <v>7000</v>
      </c>
      <c r="D554" s="210">
        <v>4</v>
      </c>
      <c r="E554" s="180" t="s">
        <v>6884</v>
      </c>
      <c r="F554" s="181" t="s">
        <v>64</v>
      </c>
      <c r="G554" s="175" t="s">
        <v>6380</v>
      </c>
      <c r="H554" s="182" t="s">
        <v>225</v>
      </c>
      <c r="I554" s="211">
        <v>1925</v>
      </c>
      <c r="J554" s="178" t="s">
        <v>7004</v>
      </c>
      <c r="K554">
        <v>4</v>
      </c>
      <c r="L554" s="200">
        <v>15</v>
      </c>
      <c r="M554" s="2" t="s">
        <v>6884</v>
      </c>
      <c r="N554" s="3" t="s">
        <v>3132</v>
      </c>
      <c r="O554" s="4">
        <v>1925</v>
      </c>
      <c r="P554" s="6"/>
      <c r="Q554" s="11" t="s">
        <v>62</v>
      </c>
      <c r="R554" s="12" t="s">
        <v>52</v>
      </c>
      <c r="S554" s="2" t="s">
        <v>63</v>
      </c>
      <c r="T554" s="13" t="s">
        <v>64</v>
      </c>
      <c r="U554" s="15"/>
    </row>
    <row r="555" spans="1:21">
      <c r="A555" t="s">
        <v>6999</v>
      </c>
      <c r="B555" s="226" t="s">
        <v>7000</v>
      </c>
      <c r="D555" s="210"/>
      <c r="E555" s="180" t="s">
        <v>6884</v>
      </c>
      <c r="F555" s="181" t="s">
        <v>64</v>
      </c>
      <c r="G555" s="175" t="s">
        <v>6380</v>
      </c>
      <c r="H555" s="182" t="s">
        <v>225</v>
      </c>
      <c r="I555" s="211">
        <v>1925</v>
      </c>
      <c r="J555" s="178" t="s">
        <v>6676</v>
      </c>
      <c r="K555">
        <v>4</v>
      </c>
      <c r="L555" s="200">
        <v>16</v>
      </c>
      <c r="M555" s="21" t="s">
        <v>6884</v>
      </c>
      <c r="N555" s="22" t="s">
        <v>3158</v>
      </c>
      <c r="O555" s="23">
        <v>1925</v>
      </c>
      <c r="P555" s="25"/>
      <c r="Q555" s="30" t="s">
        <v>604</v>
      </c>
      <c r="R555" s="31" t="s">
        <v>52</v>
      </c>
      <c r="S555" s="21" t="s">
        <v>63</v>
      </c>
      <c r="T555" s="34" t="s">
        <v>64</v>
      </c>
      <c r="U555" s="36"/>
    </row>
    <row r="556" spans="1:21">
      <c r="A556" t="s">
        <v>7005</v>
      </c>
      <c r="B556" s="226" t="s">
        <v>7006</v>
      </c>
      <c r="D556" s="192">
        <v>1</v>
      </c>
      <c r="E556" s="193" t="s">
        <v>145</v>
      </c>
      <c r="F556" s="194" t="s">
        <v>55</v>
      </c>
      <c r="G556" s="195" t="s">
        <v>6346</v>
      </c>
      <c r="H556" s="196" t="s">
        <v>225</v>
      </c>
      <c r="I556" s="197">
        <v>1958</v>
      </c>
      <c r="J556" s="198" t="s">
        <v>7007</v>
      </c>
      <c r="K556" s="199">
        <v>1</v>
      </c>
      <c r="L556" s="200">
        <v>4</v>
      </c>
      <c r="M556" s="2" t="s">
        <v>145</v>
      </c>
      <c r="N556" s="56" t="s">
        <v>3111</v>
      </c>
      <c r="O556" s="4">
        <v>1958</v>
      </c>
      <c r="P556" s="25" t="s">
        <v>168</v>
      </c>
      <c r="Q556" s="11" t="s">
        <v>152</v>
      </c>
      <c r="R556" s="12" t="s">
        <v>52</v>
      </c>
      <c r="S556" s="2" t="s">
        <v>74</v>
      </c>
      <c r="T556" s="13" t="s">
        <v>55</v>
      </c>
      <c r="U556" s="15"/>
    </row>
    <row r="557" spans="1:21">
      <c r="A557" t="s">
        <v>7005</v>
      </c>
      <c r="B557" s="226" t="s">
        <v>7006</v>
      </c>
      <c r="D557" s="210">
        <v>2</v>
      </c>
      <c r="E557" s="180" t="s">
        <v>402</v>
      </c>
      <c r="F557" s="181" t="s">
        <v>55</v>
      </c>
      <c r="G557" s="175" t="s">
        <v>6346</v>
      </c>
      <c r="H557" s="182" t="s">
        <v>206</v>
      </c>
      <c r="I557" s="211">
        <v>1916</v>
      </c>
      <c r="J557" s="178" t="s">
        <v>7008</v>
      </c>
      <c r="K557">
        <v>2</v>
      </c>
      <c r="L557" s="200">
        <v>9</v>
      </c>
      <c r="M557" s="21" t="s">
        <v>402</v>
      </c>
      <c r="N557" s="115" t="s">
        <v>3139</v>
      </c>
      <c r="O557" s="23">
        <v>1916</v>
      </c>
      <c r="P557" s="25"/>
      <c r="Q557" s="30" t="s">
        <v>406</v>
      </c>
      <c r="R557" s="31" t="s">
        <v>52</v>
      </c>
      <c r="S557" s="32" t="s">
        <v>407</v>
      </c>
      <c r="T557" s="34" t="s">
        <v>55</v>
      </c>
      <c r="U557" s="36"/>
    </row>
    <row r="558" spans="1:21">
      <c r="A558" t="s">
        <v>7009</v>
      </c>
      <c r="B558" s="226" t="s">
        <v>7010</v>
      </c>
      <c r="D558" s="192">
        <v>1</v>
      </c>
      <c r="E558" s="193" t="s">
        <v>145</v>
      </c>
      <c r="F558" s="194" t="s">
        <v>55</v>
      </c>
      <c r="G558" s="195" t="s">
        <v>6346</v>
      </c>
      <c r="H558" s="196" t="s">
        <v>206</v>
      </c>
      <c r="I558" s="197">
        <v>1960</v>
      </c>
      <c r="J558" s="198" t="s">
        <v>6727</v>
      </c>
      <c r="K558" s="199">
        <v>1</v>
      </c>
      <c r="L558" s="200">
        <v>4</v>
      </c>
      <c r="M558" s="2" t="s">
        <v>145</v>
      </c>
      <c r="N558" s="3" t="s">
        <v>3151</v>
      </c>
      <c r="O558" s="4">
        <v>1960</v>
      </c>
      <c r="P558" s="25"/>
      <c r="Q558" s="11" t="s">
        <v>95</v>
      </c>
      <c r="R558" s="12" t="s">
        <v>52</v>
      </c>
      <c r="S558" s="8" t="s">
        <v>83</v>
      </c>
      <c r="T558" s="13" t="s">
        <v>55</v>
      </c>
      <c r="U558" s="15"/>
    </row>
    <row r="559" spans="1:21">
      <c r="A559" t="s">
        <v>7009</v>
      </c>
      <c r="B559" s="226" t="s">
        <v>7010</v>
      </c>
      <c r="D559" s="210"/>
      <c r="E559" s="180" t="s">
        <v>145</v>
      </c>
      <c r="F559" s="181" t="s">
        <v>55</v>
      </c>
      <c r="G559" s="175" t="s">
        <v>6346</v>
      </c>
      <c r="H559" s="182" t="s">
        <v>206</v>
      </c>
      <c r="I559" s="211">
        <v>1917</v>
      </c>
      <c r="J559" s="178" t="s">
        <v>7011</v>
      </c>
      <c r="K559">
        <v>1</v>
      </c>
      <c r="L559" s="200">
        <v>6</v>
      </c>
      <c r="M559" s="2" t="s">
        <v>145</v>
      </c>
      <c r="N559" s="3" t="s">
        <v>3176</v>
      </c>
      <c r="O559" s="4">
        <v>1917</v>
      </c>
      <c r="P559" s="6"/>
      <c r="Q559" s="11" t="s">
        <v>95</v>
      </c>
      <c r="R559" s="12" t="s">
        <v>52</v>
      </c>
      <c r="S559" s="8" t="s">
        <v>83</v>
      </c>
      <c r="T559" s="13" t="s">
        <v>55</v>
      </c>
      <c r="U559" s="15"/>
    </row>
    <row r="560" spans="1:21">
      <c r="A560" t="s">
        <v>7009</v>
      </c>
      <c r="B560" s="226" t="s">
        <v>7010</v>
      </c>
      <c r="D560" s="210"/>
      <c r="E560" s="180" t="s">
        <v>145</v>
      </c>
      <c r="F560" s="181" t="s">
        <v>55</v>
      </c>
      <c r="G560" s="175" t="s">
        <v>6346</v>
      </c>
      <c r="H560" s="182" t="s">
        <v>206</v>
      </c>
      <c r="I560" s="211">
        <v>1960</v>
      </c>
      <c r="J560" s="178" t="s">
        <v>7012</v>
      </c>
      <c r="K560">
        <v>1</v>
      </c>
      <c r="L560" s="200">
        <v>8</v>
      </c>
      <c r="M560" s="2" t="s">
        <v>145</v>
      </c>
      <c r="N560" s="3" t="s">
        <v>3172</v>
      </c>
      <c r="O560" s="4">
        <v>1960</v>
      </c>
      <c r="P560" s="6"/>
      <c r="Q560" s="11" t="s">
        <v>82</v>
      </c>
      <c r="R560" s="12" t="s">
        <v>52</v>
      </c>
      <c r="S560" s="8" t="s">
        <v>83</v>
      </c>
      <c r="T560" s="13" t="s">
        <v>55</v>
      </c>
      <c r="U560" s="15"/>
    </row>
    <row r="561" spans="1:21">
      <c r="A561" t="s">
        <v>7009</v>
      </c>
      <c r="B561" s="226" t="s">
        <v>7010</v>
      </c>
      <c r="D561" s="210">
        <v>2</v>
      </c>
      <c r="E561" s="180" t="s">
        <v>506</v>
      </c>
      <c r="F561" s="181" t="s">
        <v>55</v>
      </c>
      <c r="G561" s="175" t="s">
        <v>6346</v>
      </c>
      <c r="H561" s="182" t="s">
        <v>206</v>
      </c>
      <c r="I561" s="211">
        <v>1960</v>
      </c>
      <c r="J561" s="178" t="s">
        <v>6717</v>
      </c>
      <c r="K561">
        <v>2</v>
      </c>
      <c r="L561" s="200">
        <v>12</v>
      </c>
      <c r="M561" s="2" t="s">
        <v>506</v>
      </c>
      <c r="N561" s="3" t="s">
        <v>3186</v>
      </c>
      <c r="O561" s="4">
        <v>1960</v>
      </c>
      <c r="P561" s="6"/>
      <c r="Q561" s="11" t="s">
        <v>82</v>
      </c>
      <c r="R561" s="12" t="s">
        <v>52</v>
      </c>
      <c r="S561" s="2" t="s">
        <v>83</v>
      </c>
      <c r="T561" s="13" t="s">
        <v>55</v>
      </c>
      <c r="U561" s="15"/>
    </row>
    <row r="562" spans="1:21">
      <c r="A562" t="s">
        <v>7009</v>
      </c>
      <c r="B562" s="226" t="s">
        <v>7010</v>
      </c>
      <c r="D562" s="210"/>
      <c r="E562" s="180" t="s">
        <v>506</v>
      </c>
      <c r="F562" s="181" t="s">
        <v>55</v>
      </c>
      <c r="G562" s="175" t="s">
        <v>6346</v>
      </c>
      <c r="H562" s="182" t="s">
        <v>206</v>
      </c>
      <c r="I562" s="211">
        <v>1960</v>
      </c>
      <c r="J562" s="178" t="s">
        <v>7013</v>
      </c>
      <c r="K562">
        <v>2</v>
      </c>
      <c r="L562" s="200">
        <v>13</v>
      </c>
      <c r="M562" s="2" t="s">
        <v>506</v>
      </c>
      <c r="N562" s="3" t="s">
        <v>3189</v>
      </c>
      <c r="O562" s="4">
        <v>1960</v>
      </c>
      <c r="P562" s="6"/>
      <c r="Q562" s="11" t="s">
        <v>82</v>
      </c>
      <c r="R562" s="12" t="s">
        <v>52</v>
      </c>
      <c r="S562" s="2" t="s">
        <v>83</v>
      </c>
      <c r="T562" s="13" t="s">
        <v>55</v>
      </c>
      <c r="U562" s="15"/>
    </row>
    <row r="563" spans="1:21">
      <c r="A563" t="s">
        <v>7009</v>
      </c>
      <c r="B563" s="226" t="s">
        <v>7010</v>
      </c>
      <c r="D563" s="210">
        <v>3</v>
      </c>
      <c r="E563" s="180" t="s">
        <v>301</v>
      </c>
      <c r="F563" s="181" t="s">
        <v>64</v>
      </c>
      <c r="G563" s="175" t="s">
        <v>6714</v>
      </c>
      <c r="H563" s="182" t="s">
        <v>225</v>
      </c>
      <c r="I563" s="211">
        <v>1925</v>
      </c>
      <c r="J563" s="178" t="s">
        <v>7014</v>
      </c>
      <c r="K563">
        <v>3</v>
      </c>
      <c r="L563" s="200">
        <v>16</v>
      </c>
      <c r="M563" s="2" t="s">
        <v>301</v>
      </c>
      <c r="N563" s="3" t="s">
        <v>3222</v>
      </c>
      <c r="O563" s="4">
        <v>1925</v>
      </c>
      <c r="P563" s="6"/>
      <c r="Q563" s="11" t="s">
        <v>604</v>
      </c>
      <c r="R563" s="12" t="s">
        <v>52</v>
      </c>
      <c r="S563" s="8" t="s">
        <v>2247</v>
      </c>
      <c r="T563" s="13" t="s">
        <v>64</v>
      </c>
      <c r="U563" s="15"/>
    </row>
    <row r="564" spans="1:21">
      <c r="A564" t="s">
        <v>7009</v>
      </c>
      <c r="B564" s="226" t="s">
        <v>7010</v>
      </c>
      <c r="D564" s="210"/>
      <c r="E564" s="180" t="s">
        <v>301</v>
      </c>
      <c r="F564" s="181" t="s">
        <v>64</v>
      </c>
      <c r="G564" s="175" t="s">
        <v>6714</v>
      </c>
      <c r="H564" s="182" t="s">
        <v>225</v>
      </c>
      <c r="I564" s="211">
        <v>1925</v>
      </c>
      <c r="J564" s="178" t="s">
        <v>7015</v>
      </c>
      <c r="K564">
        <v>3</v>
      </c>
      <c r="L564" s="200">
        <v>17</v>
      </c>
      <c r="M564" s="2" t="s">
        <v>301</v>
      </c>
      <c r="N564" s="3" t="s">
        <v>3225</v>
      </c>
      <c r="O564" s="4">
        <v>1925</v>
      </c>
      <c r="P564" s="6"/>
      <c r="Q564" s="11" t="s">
        <v>604</v>
      </c>
      <c r="R564" s="12" t="s">
        <v>52</v>
      </c>
      <c r="S564" s="8" t="s">
        <v>2247</v>
      </c>
      <c r="T564" s="13" t="s">
        <v>64</v>
      </c>
      <c r="U564" s="15"/>
    </row>
    <row r="565" spans="1:21">
      <c r="A565" t="s">
        <v>7016</v>
      </c>
      <c r="B565" s="226" t="s">
        <v>7017</v>
      </c>
      <c r="D565" s="192">
        <v>1</v>
      </c>
      <c r="E565" s="193" t="s">
        <v>275</v>
      </c>
      <c r="F565" s="194" t="s">
        <v>55</v>
      </c>
      <c r="G565" s="195" t="s">
        <v>6346</v>
      </c>
      <c r="H565" s="196" t="s">
        <v>225</v>
      </c>
      <c r="I565" s="197">
        <v>1815</v>
      </c>
      <c r="J565" s="198" t="s">
        <v>7018</v>
      </c>
      <c r="K565" s="199">
        <v>1</v>
      </c>
      <c r="L565" s="200">
        <v>4</v>
      </c>
      <c r="M565" s="2" t="s">
        <v>275</v>
      </c>
      <c r="N565" s="3" t="s">
        <v>3202</v>
      </c>
      <c r="O565" s="4">
        <v>1815</v>
      </c>
      <c r="P565" s="6"/>
      <c r="Q565" s="11" t="s">
        <v>234</v>
      </c>
      <c r="R565" s="12" t="s">
        <v>52</v>
      </c>
      <c r="S565" s="8" t="s">
        <v>1107</v>
      </c>
      <c r="T565" s="13" t="s">
        <v>55</v>
      </c>
      <c r="U565" s="15"/>
    </row>
    <row r="566" spans="1:21">
      <c r="A566" t="s">
        <v>7016</v>
      </c>
      <c r="B566" s="226" t="s">
        <v>7017</v>
      </c>
      <c r="D566" s="210">
        <v>2</v>
      </c>
      <c r="E566" s="180" t="s">
        <v>145</v>
      </c>
      <c r="F566" s="181" t="s">
        <v>55</v>
      </c>
      <c r="G566" s="175" t="s">
        <v>6346</v>
      </c>
      <c r="H566" s="182" t="s">
        <v>225</v>
      </c>
      <c r="I566" s="211">
        <v>1950</v>
      </c>
      <c r="J566" s="178" t="s">
        <v>7019</v>
      </c>
      <c r="K566">
        <v>2</v>
      </c>
      <c r="L566" s="200">
        <v>7</v>
      </c>
      <c r="M566" s="21" t="s">
        <v>145</v>
      </c>
      <c r="N566" s="22" t="s">
        <v>3219</v>
      </c>
      <c r="O566" s="23">
        <v>1950</v>
      </c>
      <c r="P566" s="25"/>
      <c r="Q566" s="30" t="s">
        <v>1670</v>
      </c>
      <c r="R566" s="31" t="s">
        <v>52</v>
      </c>
      <c r="S566" s="21" t="s">
        <v>1671</v>
      </c>
      <c r="T566" s="34" t="s">
        <v>55</v>
      </c>
      <c r="U566" s="36"/>
    </row>
    <row r="567" spans="1:21">
      <c r="A567" t="s">
        <v>7016</v>
      </c>
      <c r="B567" s="226" t="s">
        <v>7017</v>
      </c>
      <c r="D567" s="210">
        <v>3</v>
      </c>
      <c r="E567" s="180" t="s">
        <v>145</v>
      </c>
      <c r="F567" s="181" t="s">
        <v>55</v>
      </c>
      <c r="G567" s="175" t="s">
        <v>6346</v>
      </c>
      <c r="H567" s="182" t="s">
        <v>206</v>
      </c>
      <c r="I567" s="211">
        <v>1960</v>
      </c>
      <c r="J567" s="178" t="s">
        <v>7020</v>
      </c>
      <c r="K567">
        <v>3</v>
      </c>
      <c r="L567" s="200">
        <v>11</v>
      </c>
      <c r="M567" s="21" t="s">
        <v>145</v>
      </c>
      <c r="N567" s="22" t="s">
        <v>3213</v>
      </c>
      <c r="O567" s="23">
        <v>1960</v>
      </c>
      <c r="P567" s="25"/>
      <c r="Q567" s="30" t="s">
        <v>95</v>
      </c>
      <c r="R567" s="31" t="s">
        <v>52</v>
      </c>
      <c r="S567" s="32" t="s">
        <v>83</v>
      </c>
      <c r="T567" s="34" t="s">
        <v>55</v>
      </c>
      <c r="U567" s="36"/>
    </row>
    <row r="568" spans="1:21">
      <c r="A568" t="s">
        <v>7016</v>
      </c>
      <c r="B568" s="226" t="s">
        <v>7017</v>
      </c>
      <c r="D568" s="210">
        <v>4</v>
      </c>
      <c r="E568" s="180" t="s">
        <v>48</v>
      </c>
      <c r="F568" s="181" t="s">
        <v>55</v>
      </c>
      <c r="G568" s="175" t="s">
        <v>6346</v>
      </c>
      <c r="H568" s="182" t="s">
        <v>225</v>
      </c>
      <c r="I568" s="211">
        <v>1980</v>
      </c>
      <c r="J568" s="178" t="s">
        <v>7021</v>
      </c>
      <c r="K568">
        <v>4</v>
      </c>
      <c r="L568" s="200">
        <v>15</v>
      </c>
      <c r="M568" s="21" t="s">
        <v>48</v>
      </c>
      <c r="N568" s="22" t="s">
        <v>3234</v>
      </c>
      <c r="O568" s="23">
        <v>1980</v>
      </c>
      <c r="P568" s="25" t="s">
        <v>51</v>
      </c>
      <c r="Q568" s="30" t="s">
        <v>263</v>
      </c>
      <c r="R568" s="31" t="s">
        <v>52</v>
      </c>
      <c r="S568" s="21" t="s">
        <v>186</v>
      </c>
      <c r="T568" s="34" t="s">
        <v>55</v>
      </c>
      <c r="U568" s="36"/>
    </row>
    <row r="569" spans="1:21">
      <c r="A569" t="s">
        <v>7022</v>
      </c>
      <c r="B569" s="226" t="s">
        <v>7023</v>
      </c>
      <c r="D569" s="192">
        <v>1</v>
      </c>
      <c r="E569" s="193" t="s">
        <v>6871</v>
      </c>
      <c r="F569" s="194" t="s">
        <v>164</v>
      </c>
      <c r="G569" s="195" t="s">
        <v>121</v>
      </c>
      <c r="H569" s="196" t="s">
        <v>206</v>
      </c>
      <c r="I569" s="197">
        <v>2300</v>
      </c>
      <c r="J569" s="198" t="s">
        <v>7024</v>
      </c>
      <c r="K569" s="199">
        <v>1</v>
      </c>
      <c r="L569" s="200">
        <v>4</v>
      </c>
      <c r="M569" s="73" t="s">
        <v>6871</v>
      </c>
      <c r="N569" s="3" t="s">
        <v>3291</v>
      </c>
      <c r="O569" s="4">
        <v>2300</v>
      </c>
      <c r="P569" s="6"/>
      <c r="Q569" s="11" t="s">
        <v>120</v>
      </c>
      <c r="R569" s="12" t="s">
        <v>52</v>
      </c>
      <c r="S569" s="8" t="s">
        <v>121</v>
      </c>
      <c r="T569" s="13" t="s">
        <v>164</v>
      </c>
      <c r="U569" s="15"/>
    </row>
    <row r="570" spans="1:21">
      <c r="A570" t="s">
        <v>7022</v>
      </c>
      <c r="B570" s="226" t="s">
        <v>7023</v>
      </c>
      <c r="D570" s="210">
        <v>2</v>
      </c>
      <c r="E570" s="180" t="s">
        <v>402</v>
      </c>
      <c r="F570" s="181" t="s">
        <v>55</v>
      </c>
      <c r="G570" s="175" t="s">
        <v>6346</v>
      </c>
      <c r="H570" s="182" t="s">
        <v>206</v>
      </c>
      <c r="I570" s="211">
        <v>1916</v>
      </c>
      <c r="J570" s="178" t="s">
        <v>7025</v>
      </c>
      <c r="K570">
        <v>2</v>
      </c>
      <c r="L570" s="200">
        <v>7</v>
      </c>
      <c r="M570" s="21" t="s">
        <v>402</v>
      </c>
      <c r="N570" s="115" t="s">
        <v>3264</v>
      </c>
      <c r="O570" s="23">
        <v>1916</v>
      </c>
      <c r="P570" s="25"/>
      <c r="Q570" s="30" t="s">
        <v>406</v>
      </c>
      <c r="R570" s="31" t="s">
        <v>52</v>
      </c>
      <c r="S570" s="32" t="s">
        <v>407</v>
      </c>
      <c r="T570" s="34" t="s">
        <v>55</v>
      </c>
      <c r="U570" s="36"/>
    </row>
    <row r="571" spans="1:21">
      <c r="A571" t="s">
        <v>7022</v>
      </c>
      <c r="B571" s="226" t="s">
        <v>7023</v>
      </c>
      <c r="D571" s="210"/>
      <c r="E571" s="180" t="s">
        <v>402</v>
      </c>
      <c r="F571" s="181" t="s">
        <v>55</v>
      </c>
      <c r="G571" s="175" t="s">
        <v>6346</v>
      </c>
      <c r="H571" s="182" t="s">
        <v>206</v>
      </c>
      <c r="I571" s="211">
        <v>1916</v>
      </c>
      <c r="J571" s="178" t="s">
        <v>7026</v>
      </c>
      <c r="K571">
        <v>2</v>
      </c>
      <c r="L571" s="200">
        <v>8</v>
      </c>
      <c r="M571" s="21" t="s">
        <v>402</v>
      </c>
      <c r="N571" s="115" t="s">
        <v>3268</v>
      </c>
      <c r="O571" s="23">
        <v>1916</v>
      </c>
      <c r="P571" s="25"/>
      <c r="Q571" s="30" t="s">
        <v>406</v>
      </c>
      <c r="R571" s="31" t="s">
        <v>52</v>
      </c>
      <c r="S571" s="21" t="s">
        <v>407</v>
      </c>
      <c r="T571" s="34" t="s">
        <v>55</v>
      </c>
      <c r="U571" s="36"/>
    </row>
    <row r="572" spans="1:21">
      <c r="A572" t="s">
        <v>7022</v>
      </c>
      <c r="B572" s="226" t="s">
        <v>7023</v>
      </c>
      <c r="D572" s="210"/>
      <c r="E572" s="180" t="s">
        <v>402</v>
      </c>
      <c r="F572" s="181" t="s">
        <v>55</v>
      </c>
      <c r="G572" s="175" t="s">
        <v>6346</v>
      </c>
      <c r="H572" s="182" t="s">
        <v>206</v>
      </c>
      <c r="I572" s="211">
        <v>1916</v>
      </c>
      <c r="J572" s="178" t="s">
        <v>7027</v>
      </c>
      <c r="K572">
        <v>2</v>
      </c>
      <c r="L572" s="200">
        <v>9</v>
      </c>
      <c r="M572" s="21" t="s">
        <v>402</v>
      </c>
      <c r="N572" s="115" t="s">
        <v>3281</v>
      </c>
      <c r="O572" s="23">
        <v>1916</v>
      </c>
      <c r="P572" s="25"/>
      <c r="Q572" s="30" t="s">
        <v>406</v>
      </c>
      <c r="R572" s="31" t="s">
        <v>52</v>
      </c>
      <c r="S572" s="32" t="s">
        <v>407</v>
      </c>
      <c r="T572" s="34" t="s">
        <v>55</v>
      </c>
      <c r="U572" s="36"/>
    </row>
    <row r="573" spans="1:21">
      <c r="A573" t="s">
        <v>7022</v>
      </c>
      <c r="B573" s="226" t="s">
        <v>7023</v>
      </c>
      <c r="D573" s="210"/>
      <c r="E573" s="180" t="s">
        <v>402</v>
      </c>
      <c r="F573" s="181" t="s">
        <v>55</v>
      </c>
      <c r="G573" s="175" t="s">
        <v>6346</v>
      </c>
      <c r="H573" s="182" t="s">
        <v>206</v>
      </c>
      <c r="I573" s="211">
        <v>1916</v>
      </c>
      <c r="J573" s="178" t="s">
        <v>7028</v>
      </c>
      <c r="K573">
        <v>2</v>
      </c>
      <c r="L573" s="200">
        <v>10</v>
      </c>
      <c r="M573" s="21" t="s">
        <v>402</v>
      </c>
      <c r="N573" s="115" t="s">
        <v>3278</v>
      </c>
      <c r="O573" s="23">
        <v>1916</v>
      </c>
      <c r="P573" s="25"/>
      <c r="Q573" s="30" t="s">
        <v>406</v>
      </c>
      <c r="R573" s="31" t="s">
        <v>52</v>
      </c>
      <c r="S573" s="32" t="s">
        <v>407</v>
      </c>
      <c r="T573" s="34" t="s">
        <v>55</v>
      </c>
      <c r="U573" s="36"/>
    </row>
    <row r="574" spans="1:21">
      <c r="A574" t="s">
        <v>7022</v>
      </c>
      <c r="B574" s="226" t="s">
        <v>7023</v>
      </c>
      <c r="D574" s="210"/>
      <c r="E574" s="180" t="s">
        <v>402</v>
      </c>
      <c r="F574" s="181" t="s">
        <v>55</v>
      </c>
      <c r="G574" s="175" t="s">
        <v>6346</v>
      </c>
      <c r="H574" s="182" t="s">
        <v>206</v>
      </c>
      <c r="I574" s="211">
        <v>1916</v>
      </c>
      <c r="J574" s="178" t="s">
        <v>7029</v>
      </c>
      <c r="K574">
        <v>2</v>
      </c>
      <c r="L574" s="200">
        <v>11</v>
      </c>
      <c r="M574" s="21" t="s">
        <v>402</v>
      </c>
      <c r="N574" s="115" t="s">
        <v>3275</v>
      </c>
      <c r="O574" s="23">
        <v>1916</v>
      </c>
      <c r="P574" s="25"/>
      <c r="Q574" s="30" t="s">
        <v>406</v>
      </c>
      <c r="R574" s="31" t="s">
        <v>52</v>
      </c>
      <c r="S574" s="32" t="s">
        <v>407</v>
      </c>
      <c r="T574" s="34" t="s">
        <v>55</v>
      </c>
      <c r="U574" s="36"/>
    </row>
    <row r="575" spans="1:21">
      <c r="A575" t="s">
        <v>7022</v>
      </c>
      <c r="B575" s="226" t="s">
        <v>7023</v>
      </c>
      <c r="D575" s="210"/>
      <c r="E575" s="180" t="s">
        <v>402</v>
      </c>
      <c r="F575" s="181" t="s">
        <v>55</v>
      </c>
      <c r="G575" s="175" t="s">
        <v>6346</v>
      </c>
      <c r="H575" s="182" t="s">
        <v>206</v>
      </c>
      <c r="I575" s="211">
        <v>1916</v>
      </c>
      <c r="J575" s="178" t="s">
        <v>7030</v>
      </c>
      <c r="K575">
        <v>2</v>
      </c>
      <c r="L575" s="200">
        <v>12</v>
      </c>
      <c r="M575" s="21" t="s">
        <v>402</v>
      </c>
      <c r="N575" s="115" t="s">
        <v>3284</v>
      </c>
      <c r="O575" s="23">
        <v>1916</v>
      </c>
      <c r="P575" s="25"/>
      <c r="Q575" s="30" t="s">
        <v>406</v>
      </c>
      <c r="R575" s="31" t="s">
        <v>52</v>
      </c>
      <c r="S575" s="32" t="s">
        <v>407</v>
      </c>
      <c r="T575" s="34" t="s">
        <v>55</v>
      </c>
      <c r="U575" s="36"/>
    </row>
    <row r="576" spans="1:21">
      <c r="A576" t="s">
        <v>7022</v>
      </c>
      <c r="B576" s="226" t="s">
        <v>7023</v>
      </c>
      <c r="D576" s="210"/>
      <c r="E576" s="180" t="s">
        <v>402</v>
      </c>
      <c r="F576" s="181" t="s">
        <v>55</v>
      </c>
      <c r="G576" s="175" t="s">
        <v>6346</v>
      </c>
      <c r="H576" s="182" t="s">
        <v>206</v>
      </c>
      <c r="I576" s="211">
        <v>1916</v>
      </c>
      <c r="J576" s="178" t="s">
        <v>7031</v>
      </c>
      <c r="K576">
        <v>2</v>
      </c>
      <c r="L576" s="200">
        <v>13</v>
      </c>
      <c r="M576" s="21" t="s">
        <v>402</v>
      </c>
      <c r="N576" s="115" t="s">
        <v>3271</v>
      </c>
      <c r="O576" s="23">
        <v>1916</v>
      </c>
      <c r="P576" s="25"/>
      <c r="Q576" s="30" t="s">
        <v>406</v>
      </c>
      <c r="R576" s="31" t="s">
        <v>52</v>
      </c>
      <c r="S576" s="32" t="s">
        <v>407</v>
      </c>
      <c r="T576" s="34" t="s">
        <v>55</v>
      </c>
      <c r="U576" s="36"/>
    </row>
    <row r="577" spans="1:21">
      <c r="A577" t="s">
        <v>7022</v>
      </c>
      <c r="B577" s="226" t="s">
        <v>7023</v>
      </c>
      <c r="D577" s="210"/>
      <c r="E577" s="180" t="s">
        <v>402</v>
      </c>
      <c r="F577" s="181" t="s">
        <v>55</v>
      </c>
      <c r="G577" s="175" t="s">
        <v>6346</v>
      </c>
      <c r="H577" s="182" t="s">
        <v>206</v>
      </c>
      <c r="I577" s="211">
        <v>1916</v>
      </c>
      <c r="J577" s="178" t="s">
        <v>7032</v>
      </c>
      <c r="K577">
        <v>2</v>
      </c>
      <c r="L577" s="200">
        <v>14</v>
      </c>
      <c r="M577" s="21" t="s">
        <v>402</v>
      </c>
      <c r="N577" s="115" t="s">
        <v>3287</v>
      </c>
      <c r="O577" s="23">
        <v>1916</v>
      </c>
      <c r="P577" s="25"/>
      <c r="Q577" s="30" t="s">
        <v>406</v>
      </c>
      <c r="R577" s="31" t="s">
        <v>52</v>
      </c>
      <c r="S577" s="32" t="s">
        <v>407</v>
      </c>
      <c r="T577" s="34" t="s">
        <v>55</v>
      </c>
      <c r="U577" s="36"/>
    </row>
    <row r="578" spans="1:21">
      <c r="A578" t="s">
        <v>7022</v>
      </c>
      <c r="B578" s="226" t="s">
        <v>7023</v>
      </c>
      <c r="D578" s="210"/>
      <c r="E578" s="180" t="s">
        <v>402</v>
      </c>
      <c r="F578" s="181" t="s">
        <v>55</v>
      </c>
      <c r="G578" s="175" t="s">
        <v>6346</v>
      </c>
      <c r="H578" s="182" t="s">
        <v>206</v>
      </c>
      <c r="I578" s="211">
        <v>1916</v>
      </c>
      <c r="J578" s="178" t="s">
        <v>7033</v>
      </c>
      <c r="K578">
        <v>2</v>
      </c>
      <c r="L578" s="200">
        <v>15</v>
      </c>
      <c r="M578" s="21" t="s">
        <v>402</v>
      </c>
      <c r="N578" s="115" t="s">
        <v>3289</v>
      </c>
      <c r="O578" s="23">
        <v>1916</v>
      </c>
      <c r="P578" s="25"/>
      <c r="Q578" s="30" t="s">
        <v>406</v>
      </c>
      <c r="R578" s="31" t="s">
        <v>52</v>
      </c>
      <c r="S578" s="21" t="s">
        <v>407</v>
      </c>
      <c r="T578" s="34" t="s">
        <v>55</v>
      </c>
      <c r="U578" s="36"/>
    </row>
    <row r="579" spans="1:21">
      <c r="A579" t="s">
        <v>7034</v>
      </c>
      <c r="B579" s="226" t="s">
        <v>7035</v>
      </c>
      <c r="D579" s="192">
        <v>1</v>
      </c>
      <c r="E579" s="193" t="s">
        <v>145</v>
      </c>
      <c r="F579" s="194" t="s">
        <v>55</v>
      </c>
      <c r="G579" s="195" t="s">
        <v>6346</v>
      </c>
      <c r="H579" s="196" t="s">
        <v>225</v>
      </c>
      <c r="I579" s="197">
        <v>1950</v>
      </c>
      <c r="J579" s="198" t="s">
        <v>7036</v>
      </c>
      <c r="K579" s="199">
        <v>1</v>
      </c>
      <c r="L579" s="200">
        <v>4</v>
      </c>
      <c r="M579" s="21" t="s">
        <v>145</v>
      </c>
      <c r="N579" s="22" t="s">
        <v>3294</v>
      </c>
      <c r="O579" s="23">
        <v>1950</v>
      </c>
      <c r="P579" s="25"/>
      <c r="Q579" s="30" t="s">
        <v>3296</v>
      </c>
      <c r="R579" s="31" t="s">
        <v>52</v>
      </c>
      <c r="S579" s="32" t="s">
        <v>1671</v>
      </c>
      <c r="T579" s="34" t="s">
        <v>55</v>
      </c>
      <c r="U579" s="36"/>
    </row>
    <row r="580" spans="1:21">
      <c r="A580" t="s">
        <v>7037</v>
      </c>
      <c r="B580" s="226" t="s">
        <v>7038</v>
      </c>
      <c r="D580" s="192">
        <v>1</v>
      </c>
      <c r="E580" s="193" t="s">
        <v>301</v>
      </c>
      <c r="F580" s="194" t="s">
        <v>64</v>
      </c>
      <c r="G580" s="195" t="s">
        <v>6714</v>
      </c>
      <c r="H580" s="196" t="s">
        <v>225</v>
      </c>
      <c r="I580" s="197">
        <v>1925</v>
      </c>
      <c r="J580" s="198" t="s">
        <v>7039</v>
      </c>
      <c r="K580" s="199">
        <v>1</v>
      </c>
      <c r="L580" s="200">
        <v>4</v>
      </c>
      <c r="M580" s="74" t="s">
        <v>301</v>
      </c>
      <c r="N580" s="22" t="s">
        <v>3302</v>
      </c>
      <c r="O580" s="23">
        <v>1925</v>
      </c>
      <c r="P580" s="25"/>
      <c r="Q580" s="30" t="s">
        <v>604</v>
      </c>
      <c r="R580" s="31" t="s">
        <v>52</v>
      </c>
      <c r="S580" s="32" t="s">
        <v>2247</v>
      </c>
      <c r="T580" s="34" t="s">
        <v>64</v>
      </c>
      <c r="U580" s="36"/>
    </row>
    <row r="581" spans="1:21">
      <c r="A581" t="s">
        <v>7040</v>
      </c>
      <c r="B581" s="226" t="s">
        <v>7041</v>
      </c>
      <c r="D581" s="192">
        <v>1</v>
      </c>
      <c r="E581" s="193" t="s">
        <v>6884</v>
      </c>
      <c r="F581" s="194" t="s">
        <v>64</v>
      </c>
      <c r="G581" s="195" t="s">
        <v>6380</v>
      </c>
      <c r="H581" s="196" t="s">
        <v>225</v>
      </c>
      <c r="I581" s="197">
        <v>1925</v>
      </c>
      <c r="J581" s="198" t="s">
        <v>7042</v>
      </c>
      <c r="K581" s="199">
        <v>1</v>
      </c>
      <c r="L581" s="200">
        <v>4</v>
      </c>
      <c r="M581" s="2" t="s">
        <v>6884</v>
      </c>
      <c r="N581" s="3" t="s">
        <v>3331</v>
      </c>
      <c r="O581" s="4">
        <v>1925</v>
      </c>
      <c r="P581" s="6"/>
      <c r="Q581" s="11" t="s">
        <v>62</v>
      </c>
      <c r="R581" s="12" t="s">
        <v>52</v>
      </c>
      <c r="S581" s="8" t="s">
        <v>63</v>
      </c>
      <c r="T581" s="13" t="s">
        <v>64</v>
      </c>
      <c r="U581" s="15"/>
    </row>
    <row r="582" spans="1:21">
      <c r="A582" t="s">
        <v>7040</v>
      </c>
      <c r="B582" s="226" t="s">
        <v>7041</v>
      </c>
      <c r="D582" s="210">
        <v>2</v>
      </c>
      <c r="E582" s="180" t="s">
        <v>275</v>
      </c>
      <c r="F582" s="181" t="s">
        <v>55</v>
      </c>
      <c r="G582" s="175" t="s">
        <v>6346</v>
      </c>
      <c r="H582" s="182" t="s">
        <v>225</v>
      </c>
      <c r="I582" s="211">
        <v>1980</v>
      </c>
      <c r="J582" s="178" t="s">
        <v>7043</v>
      </c>
      <c r="K582">
        <v>2</v>
      </c>
      <c r="L582" s="200">
        <v>7</v>
      </c>
      <c r="M582" s="2" t="s">
        <v>275</v>
      </c>
      <c r="N582" s="3" t="s">
        <v>3383</v>
      </c>
      <c r="O582" s="4">
        <v>1980</v>
      </c>
      <c r="P582" s="6"/>
      <c r="Q582" s="11" t="s">
        <v>312</v>
      </c>
      <c r="R582" s="12" t="s">
        <v>52</v>
      </c>
      <c r="S582" s="8" t="s">
        <v>186</v>
      </c>
      <c r="T582" s="13" t="s">
        <v>55</v>
      </c>
      <c r="U582" s="15"/>
    </row>
    <row r="583" spans="1:21" ht="45">
      <c r="A583" t="s">
        <v>7040</v>
      </c>
      <c r="B583" s="226" t="s">
        <v>7041</v>
      </c>
      <c r="D583" s="210">
        <v>3</v>
      </c>
      <c r="E583" s="180" t="s">
        <v>48</v>
      </c>
      <c r="F583" s="181" t="s">
        <v>55</v>
      </c>
      <c r="G583" s="175" t="s">
        <v>6346</v>
      </c>
      <c r="H583" s="182" t="s">
        <v>225</v>
      </c>
      <c r="I583" s="211">
        <v>1980</v>
      </c>
      <c r="J583" s="178" t="s">
        <v>7044</v>
      </c>
      <c r="K583">
        <v>3</v>
      </c>
      <c r="L583" s="200">
        <v>10</v>
      </c>
      <c r="M583" s="21" t="s">
        <v>48</v>
      </c>
      <c r="N583" s="22" t="s">
        <v>3348</v>
      </c>
      <c r="O583" s="23">
        <v>1980</v>
      </c>
      <c r="P583" s="25" t="s">
        <v>51</v>
      </c>
      <c r="Q583" s="30" t="s">
        <v>34627</v>
      </c>
      <c r="R583" s="31" t="s">
        <v>52</v>
      </c>
      <c r="S583" s="32" t="s">
        <v>34628</v>
      </c>
      <c r="T583" s="34" t="s">
        <v>55</v>
      </c>
      <c r="U583" s="36"/>
    </row>
    <row r="584" spans="1:21">
      <c r="A584" t="s">
        <v>7040</v>
      </c>
      <c r="B584" s="226" t="s">
        <v>7041</v>
      </c>
      <c r="D584" s="210">
        <v>4</v>
      </c>
      <c r="E584" s="180" t="s">
        <v>48</v>
      </c>
      <c r="F584" s="181" t="s">
        <v>55</v>
      </c>
      <c r="G584" s="175" t="s">
        <v>6346</v>
      </c>
      <c r="H584" s="182" t="s">
        <v>225</v>
      </c>
      <c r="I584" s="211">
        <v>1980</v>
      </c>
      <c r="J584" s="178" t="s">
        <v>7045</v>
      </c>
      <c r="K584">
        <v>4</v>
      </c>
      <c r="L584" s="200">
        <v>14</v>
      </c>
      <c r="M584" s="21" t="s">
        <v>48</v>
      </c>
      <c r="N584" s="22" t="s">
        <v>3349</v>
      </c>
      <c r="O584" s="23">
        <v>1980</v>
      </c>
      <c r="P584" s="25" t="s">
        <v>168</v>
      </c>
      <c r="Q584" s="30" t="s">
        <v>6523</v>
      </c>
      <c r="R584" s="31" t="s">
        <v>52</v>
      </c>
      <c r="S584" s="32" t="s">
        <v>186</v>
      </c>
      <c r="T584" s="34" t="s">
        <v>55</v>
      </c>
      <c r="U584" s="36"/>
    </row>
    <row r="585" spans="1:21">
      <c r="A585" t="s">
        <v>7040</v>
      </c>
      <c r="B585" s="226" t="s">
        <v>7041</v>
      </c>
      <c r="D585" s="210">
        <v>5</v>
      </c>
      <c r="E585" s="180" t="s">
        <v>78</v>
      </c>
      <c r="F585" s="181" t="s">
        <v>55</v>
      </c>
      <c r="G585" s="175" t="s">
        <v>6346</v>
      </c>
      <c r="H585" s="182" t="s">
        <v>225</v>
      </c>
      <c r="I585" s="211">
        <v>1566</v>
      </c>
      <c r="J585" s="178" t="s">
        <v>7046</v>
      </c>
      <c r="K585">
        <v>5</v>
      </c>
      <c r="L585" s="200">
        <v>18</v>
      </c>
      <c r="M585" s="73" t="s">
        <v>78</v>
      </c>
      <c r="N585" s="22" t="s">
        <v>3337</v>
      </c>
      <c r="O585" s="117">
        <v>1566</v>
      </c>
      <c r="P585" s="25"/>
      <c r="Q585" s="30" t="s">
        <v>73</v>
      </c>
      <c r="R585" s="31" t="s">
        <v>52</v>
      </c>
      <c r="S585" s="32" t="s">
        <v>3015</v>
      </c>
      <c r="T585" s="34" t="s">
        <v>55</v>
      </c>
      <c r="U585" s="36"/>
    </row>
    <row r="586" spans="1:21">
      <c r="A586" t="s">
        <v>7040</v>
      </c>
      <c r="B586" s="226" t="s">
        <v>7041</v>
      </c>
      <c r="D586" s="210">
        <v>6</v>
      </c>
      <c r="E586" s="180" t="s">
        <v>550</v>
      </c>
      <c r="F586" s="181" t="s">
        <v>55</v>
      </c>
      <c r="G586" s="175" t="s">
        <v>6346</v>
      </c>
      <c r="H586" s="223" t="s">
        <v>206</v>
      </c>
      <c r="I586" s="224">
        <v>1955</v>
      </c>
      <c r="J586" s="178" t="s">
        <v>7047</v>
      </c>
      <c r="K586">
        <v>6</v>
      </c>
      <c r="L586" s="200">
        <v>21</v>
      </c>
      <c r="M586" s="2" t="s">
        <v>550</v>
      </c>
      <c r="N586" s="3" t="s">
        <v>3369</v>
      </c>
      <c r="O586" s="4">
        <v>1955</v>
      </c>
      <c r="P586" s="6"/>
      <c r="Q586" s="11" t="s">
        <v>177</v>
      </c>
      <c r="R586" s="12" t="s">
        <v>52</v>
      </c>
      <c r="S586" s="8" t="s">
        <v>74</v>
      </c>
      <c r="T586" s="13" t="s">
        <v>55</v>
      </c>
      <c r="U586" s="15"/>
    </row>
    <row r="587" spans="1:21">
      <c r="A587" t="s">
        <v>7040</v>
      </c>
      <c r="B587" s="226" t="s">
        <v>7041</v>
      </c>
      <c r="D587" s="210"/>
      <c r="E587" s="180" t="s">
        <v>550</v>
      </c>
      <c r="F587" s="181" t="s">
        <v>55</v>
      </c>
      <c r="G587" s="175" t="s">
        <v>6346</v>
      </c>
      <c r="H587" s="223" t="s">
        <v>206</v>
      </c>
      <c r="I587" s="224">
        <v>1958</v>
      </c>
      <c r="J587" s="178" t="s">
        <v>7048</v>
      </c>
      <c r="K587">
        <v>6</v>
      </c>
      <c r="L587" s="200">
        <v>22</v>
      </c>
      <c r="M587" s="2" t="s">
        <v>550</v>
      </c>
      <c r="N587" s="3" t="s">
        <v>3372</v>
      </c>
      <c r="O587" s="4">
        <v>1958</v>
      </c>
      <c r="P587" s="6"/>
      <c r="Q587" s="11" t="s">
        <v>177</v>
      </c>
      <c r="R587" s="12" t="s">
        <v>52</v>
      </c>
      <c r="S587" s="2" t="s">
        <v>74</v>
      </c>
      <c r="T587" s="13" t="s">
        <v>55</v>
      </c>
      <c r="U587" s="15"/>
    </row>
    <row r="588" spans="1:21" ht="45">
      <c r="A588" t="s">
        <v>7049</v>
      </c>
      <c r="B588" s="226" t="s">
        <v>7050</v>
      </c>
      <c r="D588" s="192">
        <v>1</v>
      </c>
      <c r="E588" s="193" t="s">
        <v>145</v>
      </c>
      <c r="F588" s="194" t="s">
        <v>55</v>
      </c>
      <c r="G588" s="195" t="s">
        <v>6346</v>
      </c>
      <c r="H588" s="196" t="s">
        <v>225</v>
      </c>
      <c r="I588" s="197">
        <v>1985</v>
      </c>
      <c r="J588" s="198" t="s">
        <v>7051</v>
      </c>
      <c r="K588" s="199">
        <v>1</v>
      </c>
      <c r="L588" s="200">
        <v>4</v>
      </c>
      <c r="M588" s="21" t="s">
        <v>145</v>
      </c>
      <c r="N588" s="115" t="s">
        <v>3340</v>
      </c>
      <c r="O588" s="23">
        <v>1985</v>
      </c>
      <c r="P588" s="25" t="s">
        <v>168</v>
      </c>
      <c r="Q588" s="30" t="s">
        <v>34629</v>
      </c>
      <c r="R588" s="31" t="s">
        <v>52</v>
      </c>
      <c r="S588" s="32" t="s">
        <v>34630</v>
      </c>
      <c r="T588" s="34" t="s">
        <v>55</v>
      </c>
      <c r="U588" s="36"/>
    </row>
    <row r="589" spans="1:21">
      <c r="A589" t="s">
        <v>7049</v>
      </c>
      <c r="B589" s="226" t="s">
        <v>7050</v>
      </c>
      <c r="D589" s="210"/>
      <c r="E589" s="180" t="s">
        <v>145</v>
      </c>
      <c r="F589" s="181" t="s">
        <v>55</v>
      </c>
      <c r="G589" s="175" t="s">
        <v>6346</v>
      </c>
      <c r="H589" s="182" t="s">
        <v>225</v>
      </c>
      <c r="I589" s="211">
        <v>1980</v>
      </c>
      <c r="J589" s="178" t="s">
        <v>7052</v>
      </c>
      <c r="K589">
        <v>1</v>
      </c>
      <c r="L589" s="200">
        <v>6</v>
      </c>
      <c r="M589" s="2" t="s">
        <v>145</v>
      </c>
      <c r="N589" s="56" t="s">
        <v>3345</v>
      </c>
      <c r="O589" s="4">
        <v>1980</v>
      </c>
      <c r="P589" s="6" t="s">
        <v>168</v>
      </c>
      <c r="Q589" s="11" t="s">
        <v>312</v>
      </c>
      <c r="R589" s="12" t="s">
        <v>52</v>
      </c>
      <c r="S589" s="8" t="s">
        <v>186</v>
      </c>
      <c r="T589" s="13" t="s">
        <v>55</v>
      </c>
      <c r="U589" s="15"/>
    </row>
    <row r="590" spans="1:21">
      <c r="A590" t="s">
        <v>7049</v>
      </c>
      <c r="B590" s="226" t="s">
        <v>7050</v>
      </c>
      <c r="D590" s="210">
        <v>2</v>
      </c>
      <c r="E590" s="180" t="s">
        <v>145</v>
      </c>
      <c r="F590" s="181" t="s">
        <v>55</v>
      </c>
      <c r="G590" s="175" t="s">
        <v>6346</v>
      </c>
      <c r="H590" s="182" t="s">
        <v>225</v>
      </c>
      <c r="I590" s="211">
        <v>1985</v>
      </c>
      <c r="J590" s="178" t="s">
        <v>7053</v>
      </c>
      <c r="K590">
        <v>2</v>
      </c>
      <c r="L590" s="200">
        <v>11</v>
      </c>
      <c r="M590" s="2" t="s">
        <v>145</v>
      </c>
      <c r="N590" s="56" t="s">
        <v>3342</v>
      </c>
      <c r="O590" s="4">
        <v>1985</v>
      </c>
      <c r="P590" s="6"/>
      <c r="Q590" s="11" t="s">
        <v>312</v>
      </c>
      <c r="R590" s="12" t="s">
        <v>52</v>
      </c>
      <c r="S590" s="2" t="s">
        <v>186</v>
      </c>
      <c r="T590" s="13" t="s">
        <v>55</v>
      </c>
      <c r="U590" s="15"/>
    </row>
    <row r="591" spans="1:21">
      <c r="A591" t="s">
        <v>7049</v>
      </c>
      <c r="B591" s="226" t="s">
        <v>7050</v>
      </c>
      <c r="D591" s="210">
        <v>3</v>
      </c>
      <c r="E591" s="180" t="s">
        <v>145</v>
      </c>
      <c r="F591" s="181" t="s">
        <v>55</v>
      </c>
      <c r="G591" s="175" t="s">
        <v>6346</v>
      </c>
      <c r="H591" s="182" t="s">
        <v>225</v>
      </c>
      <c r="I591" s="211">
        <v>1950</v>
      </c>
      <c r="J591" s="178" t="s">
        <v>7054</v>
      </c>
      <c r="K591">
        <v>3</v>
      </c>
      <c r="L591" s="200">
        <v>15</v>
      </c>
      <c r="M591" s="74" t="s">
        <v>145</v>
      </c>
      <c r="N591" s="22" t="s">
        <v>3335</v>
      </c>
      <c r="O591" s="23">
        <v>1950</v>
      </c>
      <c r="P591" s="25"/>
      <c r="Q591" s="30" t="s">
        <v>3296</v>
      </c>
      <c r="R591" s="31" t="s">
        <v>52</v>
      </c>
      <c r="S591" s="32" t="s">
        <v>1671</v>
      </c>
      <c r="T591" s="34" t="s">
        <v>55</v>
      </c>
      <c r="U591" s="36"/>
    </row>
    <row r="592" spans="1:21">
      <c r="A592" t="s">
        <v>7055</v>
      </c>
      <c r="B592" s="226" t="s">
        <v>7056</v>
      </c>
      <c r="D592" s="192">
        <v>1</v>
      </c>
      <c r="E592" s="193" t="s">
        <v>301</v>
      </c>
      <c r="F592" s="194" t="s">
        <v>55</v>
      </c>
      <c r="G592" s="195" t="s">
        <v>6714</v>
      </c>
      <c r="H592" s="196" t="s">
        <v>225</v>
      </c>
      <c r="I592" s="197">
        <v>1925</v>
      </c>
      <c r="J592" s="198" t="s">
        <v>7057</v>
      </c>
      <c r="K592" s="199">
        <v>1</v>
      </c>
      <c r="L592" s="200">
        <v>4</v>
      </c>
      <c r="M592" s="73" t="s">
        <v>301</v>
      </c>
      <c r="N592" s="22" t="s">
        <v>3355</v>
      </c>
      <c r="O592" s="23">
        <v>1925</v>
      </c>
      <c r="P592" s="25"/>
      <c r="Q592" s="30" t="s">
        <v>604</v>
      </c>
      <c r="R592" s="31" t="s">
        <v>52</v>
      </c>
      <c r="S592" s="32" t="s">
        <v>2247</v>
      </c>
      <c r="T592" s="34" t="s">
        <v>55</v>
      </c>
      <c r="U592" s="36"/>
    </row>
    <row r="593" spans="1:21">
      <c r="A593" t="s">
        <v>7058</v>
      </c>
      <c r="B593" s="226" t="s">
        <v>7059</v>
      </c>
      <c r="D593" s="192">
        <v>1</v>
      </c>
      <c r="E593" s="193" t="s">
        <v>271</v>
      </c>
      <c r="F593" s="194" t="s">
        <v>55</v>
      </c>
      <c r="G593" s="195" t="s">
        <v>6346</v>
      </c>
      <c r="H593" s="196" t="s">
        <v>225</v>
      </c>
      <c r="I593" s="197">
        <v>1939</v>
      </c>
      <c r="J593" s="198" t="s">
        <v>7060</v>
      </c>
      <c r="K593" s="199">
        <v>1</v>
      </c>
      <c r="L593" s="200">
        <v>4</v>
      </c>
      <c r="M593" s="73" t="s">
        <v>271</v>
      </c>
      <c r="N593" s="3" t="s">
        <v>3351</v>
      </c>
      <c r="O593" s="4">
        <v>1939</v>
      </c>
      <c r="P593" s="6"/>
      <c r="Q593" s="11" t="s">
        <v>73</v>
      </c>
      <c r="R593" s="12" t="s">
        <v>52</v>
      </c>
      <c r="S593" s="8" t="s">
        <v>74</v>
      </c>
      <c r="T593" s="13" t="s">
        <v>55</v>
      </c>
      <c r="U593" s="15"/>
    </row>
    <row r="594" spans="1:21">
      <c r="A594" t="s">
        <v>7058</v>
      </c>
      <c r="B594" s="226" t="s">
        <v>7059</v>
      </c>
      <c r="D594" s="210">
        <v>2</v>
      </c>
      <c r="E594" s="180" t="s">
        <v>6884</v>
      </c>
      <c r="F594" s="181" t="s">
        <v>64</v>
      </c>
      <c r="G594" s="175" t="s">
        <v>6380</v>
      </c>
      <c r="H594" s="182" t="s">
        <v>225</v>
      </c>
      <c r="I594" s="211">
        <v>1925</v>
      </c>
      <c r="J594" s="178" t="s">
        <v>7061</v>
      </c>
      <c r="K594">
        <v>2</v>
      </c>
      <c r="L594" s="200">
        <v>7</v>
      </c>
      <c r="M594" s="2" t="s">
        <v>6884</v>
      </c>
      <c r="N594" s="3" t="s">
        <v>3365</v>
      </c>
      <c r="O594" s="4">
        <v>1925</v>
      </c>
      <c r="P594" s="6"/>
      <c r="Q594" s="11" t="s">
        <v>7062</v>
      </c>
      <c r="R594" s="12" t="s">
        <v>52</v>
      </c>
      <c r="S594" s="2" t="s">
        <v>63</v>
      </c>
      <c r="T594" s="13" t="s">
        <v>64</v>
      </c>
      <c r="U594" s="15"/>
    </row>
    <row r="595" spans="1:21">
      <c r="A595" t="s">
        <v>7063</v>
      </c>
      <c r="B595" s="226" t="s">
        <v>7064</v>
      </c>
      <c r="D595" s="192">
        <v>1</v>
      </c>
      <c r="E595" s="193" t="s">
        <v>145</v>
      </c>
      <c r="F595" s="194" t="s">
        <v>55</v>
      </c>
      <c r="G595" s="195" t="s">
        <v>6346</v>
      </c>
      <c r="H595" s="196" t="s">
        <v>225</v>
      </c>
      <c r="I595" s="197">
        <v>1950</v>
      </c>
      <c r="J595" s="198" t="s">
        <v>7065</v>
      </c>
      <c r="K595" s="199">
        <v>1</v>
      </c>
      <c r="L595" s="200">
        <v>4</v>
      </c>
      <c r="M595" s="21" t="s">
        <v>145</v>
      </c>
      <c r="N595" s="22" t="s">
        <v>3360</v>
      </c>
      <c r="O595" s="23">
        <v>1950</v>
      </c>
      <c r="P595" s="25"/>
      <c r="Q595" s="30" t="s">
        <v>1670</v>
      </c>
      <c r="R595" s="31" t="s">
        <v>52</v>
      </c>
      <c r="S595" s="21" t="s">
        <v>1671</v>
      </c>
      <c r="T595" s="13" t="s">
        <v>55</v>
      </c>
      <c r="U595" s="36"/>
    </row>
    <row r="596" spans="1:21">
      <c r="A596" t="s">
        <v>6463</v>
      </c>
      <c r="B596" s="226" t="s">
        <v>7066</v>
      </c>
      <c r="D596" s="192">
        <v>1</v>
      </c>
      <c r="E596" s="193" t="s">
        <v>126</v>
      </c>
      <c r="F596" s="194" t="s">
        <v>55</v>
      </c>
      <c r="G596" s="195" t="s">
        <v>6346</v>
      </c>
      <c r="H596" s="196" t="s">
        <v>206</v>
      </c>
      <c r="I596" s="197">
        <v>1568</v>
      </c>
      <c r="J596" s="198" t="s">
        <v>7067</v>
      </c>
      <c r="K596" s="199">
        <v>1</v>
      </c>
      <c r="L596" s="200">
        <v>4</v>
      </c>
      <c r="M596" s="21" t="s">
        <v>126</v>
      </c>
      <c r="N596" s="22" t="s">
        <v>3374</v>
      </c>
      <c r="O596" s="23">
        <v>1568</v>
      </c>
      <c r="P596" s="25"/>
      <c r="Q596" s="30" t="s">
        <v>95</v>
      </c>
      <c r="R596" s="31" t="s">
        <v>52</v>
      </c>
      <c r="S596" s="21" t="s">
        <v>112</v>
      </c>
      <c r="T596" s="34" t="s">
        <v>55</v>
      </c>
      <c r="U596" s="36"/>
    </row>
    <row r="597" spans="1:21">
      <c r="A597" t="s">
        <v>6463</v>
      </c>
      <c r="B597" s="226" t="s">
        <v>7066</v>
      </c>
      <c r="D597" s="210">
        <v>2</v>
      </c>
      <c r="E597" s="180" t="s">
        <v>48</v>
      </c>
      <c r="F597" s="181" t="s">
        <v>55</v>
      </c>
      <c r="G597" s="175" t="s">
        <v>6346</v>
      </c>
      <c r="H597" s="182" t="s">
        <v>206</v>
      </c>
      <c r="I597" s="211">
        <v>1568</v>
      </c>
      <c r="J597" s="178" t="s">
        <v>7068</v>
      </c>
      <c r="K597">
        <v>2</v>
      </c>
      <c r="L597" s="200">
        <v>7</v>
      </c>
      <c r="M597" s="73" t="s">
        <v>48</v>
      </c>
      <c r="N597" s="22" t="s">
        <v>3379</v>
      </c>
      <c r="O597" s="23">
        <v>1568</v>
      </c>
      <c r="P597" s="25" t="s">
        <v>168</v>
      </c>
      <c r="Q597" s="30" t="s">
        <v>95</v>
      </c>
      <c r="R597" s="31" t="s">
        <v>52</v>
      </c>
      <c r="S597" s="32" t="s">
        <v>112</v>
      </c>
      <c r="T597" s="34" t="s">
        <v>55</v>
      </c>
      <c r="U597" s="36"/>
    </row>
    <row r="598" spans="1:21">
      <c r="A598" t="s">
        <v>7069</v>
      </c>
      <c r="B598" s="226" t="s">
        <v>7070</v>
      </c>
      <c r="C598" s="227">
        <v>2</v>
      </c>
      <c r="D598" s="192">
        <v>1</v>
      </c>
      <c r="E598" s="193" t="s">
        <v>126</v>
      </c>
      <c r="F598" s="194" t="s">
        <v>55</v>
      </c>
      <c r="G598" s="195" t="s">
        <v>6346</v>
      </c>
      <c r="H598" s="196" t="s">
        <v>206</v>
      </c>
      <c r="I598" s="197">
        <v>1568</v>
      </c>
      <c r="J598" s="198" t="s">
        <v>7067</v>
      </c>
      <c r="K598" s="199">
        <v>1</v>
      </c>
      <c r="L598" s="200">
        <v>4</v>
      </c>
      <c r="M598" s="21" t="s">
        <v>126</v>
      </c>
      <c r="N598" s="22" t="s">
        <v>3374</v>
      </c>
      <c r="O598" s="23">
        <v>1568</v>
      </c>
      <c r="P598" s="25"/>
      <c r="Q598" s="30" t="s">
        <v>95</v>
      </c>
      <c r="R598" s="31" t="s">
        <v>52</v>
      </c>
      <c r="S598" s="21" t="s">
        <v>112</v>
      </c>
      <c r="T598" s="34" t="s">
        <v>55</v>
      </c>
      <c r="U598" s="36"/>
    </row>
    <row r="599" spans="1:21">
      <c r="A599" t="s">
        <v>7069</v>
      </c>
      <c r="B599" s="226" t="s">
        <v>7070</v>
      </c>
      <c r="C599" s="227">
        <v>2</v>
      </c>
      <c r="D599" s="210">
        <v>2</v>
      </c>
      <c r="E599" s="180" t="s">
        <v>48</v>
      </c>
      <c r="F599" s="181" t="s">
        <v>55</v>
      </c>
      <c r="G599" s="175" t="s">
        <v>6346</v>
      </c>
      <c r="H599" s="182" t="s">
        <v>206</v>
      </c>
      <c r="I599" s="211">
        <v>1568</v>
      </c>
      <c r="J599" s="178" t="s">
        <v>7068</v>
      </c>
      <c r="K599">
        <v>2</v>
      </c>
      <c r="L599" s="200">
        <v>7</v>
      </c>
      <c r="M599" s="73" t="s">
        <v>48</v>
      </c>
      <c r="N599" s="22" t="s">
        <v>3379</v>
      </c>
      <c r="O599" s="23">
        <v>1568</v>
      </c>
      <c r="P599" s="25" t="s">
        <v>168</v>
      </c>
      <c r="Q599" s="30" t="s">
        <v>95</v>
      </c>
      <c r="R599" s="31" t="s">
        <v>52</v>
      </c>
      <c r="S599" s="32" t="s">
        <v>112</v>
      </c>
      <c r="T599" s="34" t="s">
        <v>55</v>
      </c>
      <c r="U599" s="36"/>
    </row>
    <row r="600" spans="1:21">
      <c r="A600" t="s">
        <v>7071</v>
      </c>
      <c r="B600" s="226" t="s">
        <v>7072</v>
      </c>
      <c r="D600" s="192">
        <v>1</v>
      </c>
      <c r="E600" s="193" t="s">
        <v>78</v>
      </c>
      <c r="F600" s="194" t="s">
        <v>55</v>
      </c>
      <c r="G600" s="195" t="s">
        <v>6346</v>
      </c>
      <c r="H600" s="196" t="s">
        <v>225</v>
      </c>
      <c r="I600" s="197">
        <v>1958</v>
      </c>
      <c r="J600" s="198" t="s">
        <v>7073</v>
      </c>
      <c r="K600" s="199">
        <v>1</v>
      </c>
      <c r="L600" s="200">
        <v>4</v>
      </c>
      <c r="M600" s="21" t="s">
        <v>78</v>
      </c>
      <c r="N600" s="22" t="s">
        <v>3403</v>
      </c>
      <c r="O600" s="23">
        <v>1958</v>
      </c>
      <c r="P600" s="25"/>
      <c r="Q600" s="30" t="s">
        <v>674</v>
      </c>
      <c r="R600" s="31" t="s">
        <v>52</v>
      </c>
      <c r="S600" s="32" t="s">
        <v>74</v>
      </c>
      <c r="T600" s="34" t="s">
        <v>55</v>
      </c>
      <c r="U600" s="36"/>
    </row>
    <row r="601" spans="1:21">
      <c r="A601" t="s">
        <v>7071</v>
      </c>
      <c r="B601" s="226" t="s">
        <v>7072</v>
      </c>
      <c r="D601" s="210">
        <v>2</v>
      </c>
      <c r="E601" s="180" t="s">
        <v>506</v>
      </c>
      <c r="F601" s="181" t="s">
        <v>55</v>
      </c>
      <c r="G601" s="175" t="s">
        <v>6346</v>
      </c>
      <c r="H601" s="182" t="s">
        <v>206</v>
      </c>
      <c r="I601" s="211">
        <v>1960</v>
      </c>
      <c r="J601" s="178" t="s">
        <v>7074</v>
      </c>
      <c r="K601">
        <v>2</v>
      </c>
      <c r="L601" s="200">
        <v>7</v>
      </c>
      <c r="M601" s="21" t="s">
        <v>506</v>
      </c>
      <c r="N601" s="22" t="s">
        <v>3492</v>
      </c>
      <c r="O601" s="23">
        <v>1960</v>
      </c>
      <c r="P601" s="25"/>
      <c r="Q601" s="30" t="s">
        <v>82</v>
      </c>
      <c r="R601" s="31" t="s">
        <v>52</v>
      </c>
      <c r="S601" s="21" t="s">
        <v>83</v>
      </c>
      <c r="T601" s="34" t="s">
        <v>55</v>
      </c>
      <c r="U601" s="36"/>
    </row>
    <row r="602" spans="1:21">
      <c r="A602" t="s">
        <v>7071</v>
      </c>
      <c r="B602" s="226" t="s">
        <v>7072</v>
      </c>
      <c r="D602" s="210"/>
      <c r="E602" s="180" t="s">
        <v>506</v>
      </c>
      <c r="F602" s="181" t="s">
        <v>55</v>
      </c>
      <c r="G602" s="175" t="s">
        <v>6346</v>
      </c>
      <c r="H602" s="182" t="s">
        <v>206</v>
      </c>
      <c r="I602" s="211">
        <v>1960</v>
      </c>
      <c r="J602" s="178" t="s">
        <v>7075</v>
      </c>
      <c r="K602">
        <v>2</v>
      </c>
      <c r="L602" s="200">
        <v>8</v>
      </c>
      <c r="M602" s="21" t="s">
        <v>506</v>
      </c>
      <c r="N602" s="22" t="s">
        <v>3494</v>
      </c>
      <c r="O602" s="23">
        <v>1960</v>
      </c>
      <c r="P602" s="25"/>
      <c r="Q602" s="30" t="s">
        <v>82</v>
      </c>
      <c r="R602" s="31" t="s">
        <v>52</v>
      </c>
      <c r="S602" s="32" t="s">
        <v>83</v>
      </c>
      <c r="T602" s="34" t="s">
        <v>55</v>
      </c>
      <c r="U602" s="36"/>
    </row>
    <row r="603" spans="1:21">
      <c r="A603" t="s">
        <v>7076</v>
      </c>
      <c r="B603" s="226" t="s">
        <v>7077</v>
      </c>
      <c r="D603" s="192">
        <v>1</v>
      </c>
      <c r="E603" s="193" t="s">
        <v>301</v>
      </c>
      <c r="F603" s="194" t="s">
        <v>64</v>
      </c>
      <c r="G603" s="195" t="s">
        <v>6714</v>
      </c>
      <c r="H603" s="196" t="s">
        <v>225</v>
      </c>
      <c r="I603" s="197">
        <v>1925</v>
      </c>
      <c r="J603" s="198" t="s">
        <v>7078</v>
      </c>
      <c r="K603" s="199">
        <v>1</v>
      </c>
      <c r="L603" s="200">
        <v>4</v>
      </c>
      <c r="M603" s="21" t="s">
        <v>301</v>
      </c>
      <c r="N603" s="22" t="s">
        <v>3414</v>
      </c>
      <c r="O603" s="23">
        <v>1925</v>
      </c>
      <c r="P603" s="25"/>
      <c r="Q603" s="30" t="s">
        <v>604</v>
      </c>
      <c r="R603" s="31" t="s">
        <v>52</v>
      </c>
      <c r="S603" s="21" t="s">
        <v>2247</v>
      </c>
      <c r="T603" s="34" t="s">
        <v>64</v>
      </c>
      <c r="U603" s="36"/>
    </row>
    <row r="604" spans="1:21">
      <c r="A604" t="s">
        <v>7076</v>
      </c>
      <c r="B604" s="226" t="s">
        <v>7077</v>
      </c>
      <c r="D604" s="210">
        <v>2</v>
      </c>
      <c r="E604" s="180" t="s">
        <v>6884</v>
      </c>
      <c r="F604" s="181" t="s">
        <v>64</v>
      </c>
      <c r="G604" s="175" t="s">
        <v>6380</v>
      </c>
      <c r="H604" s="182" t="s">
        <v>225</v>
      </c>
      <c r="I604" s="211">
        <v>1950</v>
      </c>
      <c r="J604" s="178" t="s">
        <v>7079</v>
      </c>
      <c r="K604">
        <v>2</v>
      </c>
      <c r="L604" s="200">
        <v>7</v>
      </c>
      <c r="M604" s="2" t="s">
        <v>6884</v>
      </c>
      <c r="N604" s="3" t="s">
        <v>3420</v>
      </c>
      <c r="O604" s="4">
        <v>1950</v>
      </c>
      <c r="P604" s="6"/>
      <c r="Q604" s="11" t="s">
        <v>2556</v>
      </c>
      <c r="R604" s="12" t="s">
        <v>52</v>
      </c>
      <c r="S604" s="8" t="s">
        <v>63</v>
      </c>
      <c r="T604" s="13" t="s">
        <v>64</v>
      </c>
      <c r="U604" s="15"/>
    </row>
    <row r="605" spans="1:21">
      <c r="A605" t="s">
        <v>7076</v>
      </c>
      <c r="B605" s="226" t="s">
        <v>7077</v>
      </c>
      <c r="D605" s="210">
        <v>3</v>
      </c>
      <c r="E605" s="180" t="s">
        <v>301</v>
      </c>
      <c r="F605" s="181" t="s">
        <v>64</v>
      </c>
      <c r="G605" s="175" t="s">
        <v>6714</v>
      </c>
      <c r="H605" s="182" t="s">
        <v>225</v>
      </c>
      <c r="I605" s="211">
        <v>1925</v>
      </c>
      <c r="J605" s="178" t="s">
        <v>7080</v>
      </c>
      <c r="K605">
        <v>3</v>
      </c>
      <c r="L605" s="200">
        <v>10</v>
      </c>
      <c r="M605" s="21" t="s">
        <v>301</v>
      </c>
      <c r="N605" s="22" t="s">
        <v>3547</v>
      </c>
      <c r="O605" s="23">
        <v>1925</v>
      </c>
      <c r="P605" s="25"/>
      <c r="Q605" s="30" t="s">
        <v>604</v>
      </c>
      <c r="R605" s="31" t="s">
        <v>52</v>
      </c>
      <c r="S605" s="32" t="s">
        <v>2247</v>
      </c>
      <c r="T605" s="34" t="s">
        <v>64</v>
      </c>
      <c r="U605" s="36"/>
    </row>
    <row r="606" spans="1:21">
      <c r="A606" t="s">
        <v>7076</v>
      </c>
      <c r="B606" s="226" t="s">
        <v>7077</v>
      </c>
      <c r="D606" s="210"/>
      <c r="E606" s="180" t="s">
        <v>301</v>
      </c>
      <c r="F606" s="181" t="s">
        <v>64</v>
      </c>
      <c r="G606" s="175" t="s">
        <v>6714</v>
      </c>
      <c r="H606" s="182" t="s">
        <v>225</v>
      </c>
      <c r="I606" s="211">
        <v>1925</v>
      </c>
      <c r="J606" s="178" t="s">
        <v>7081</v>
      </c>
      <c r="K606">
        <v>3</v>
      </c>
      <c r="L606" s="200">
        <v>11</v>
      </c>
      <c r="M606" s="21" t="s">
        <v>301</v>
      </c>
      <c r="N606" s="22" t="s">
        <v>3550</v>
      </c>
      <c r="O606" s="23">
        <v>1925</v>
      </c>
      <c r="P606" s="25"/>
      <c r="Q606" s="30" t="s">
        <v>604</v>
      </c>
      <c r="R606" s="31" t="s">
        <v>52</v>
      </c>
      <c r="S606" s="32" t="s">
        <v>2247</v>
      </c>
      <c r="T606" s="34" t="s">
        <v>64</v>
      </c>
      <c r="U606" s="36"/>
    </row>
    <row r="607" spans="1:21">
      <c r="A607" t="s">
        <v>6463</v>
      </c>
      <c r="B607" s="226" t="s">
        <v>7082</v>
      </c>
      <c r="D607" s="192">
        <v>2</v>
      </c>
      <c r="E607" s="193" t="s">
        <v>145</v>
      </c>
      <c r="F607" s="194" t="s">
        <v>55</v>
      </c>
      <c r="G607" s="195" t="s">
        <v>6346</v>
      </c>
      <c r="H607" s="196" t="s">
        <v>206</v>
      </c>
      <c r="I607" s="197">
        <v>1960</v>
      </c>
      <c r="J607" s="198" t="s">
        <v>7083</v>
      </c>
      <c r="K607" s="199">
        <v>2</v>
      </c>
      <c r="L607" s="200">
        <v>4</v>
      </c>
      <c r="M607" s="21" t="s">
        <v>145</v>
      </c>
      <c r="N607" s="115" t="s">
        <v>3424</v>
      </c>
      <c r="O607" s="23">
        <v>1960</v>
      </c>
      <c r="P607" s="25"/>
      <c r="Q607" s="30" t="s">
        <v>95</v>
      </c>
      <c r="R607" s="31" t="s">
        <v>52</v>
      </c>
      <c r="S607" s="32" t="s">
        <v>83</v>
      </c>
      <c r="T607" s="34" t="s">
        <v>55</v>
      </c>
      <c r="U607" s="36"/>
    </row>
    <row r="608" spans="1:21">
      <c r="A608" t="s">
        <v>6463</v>
      </c>
      <c r="B608" s="226" t="s">
        <v>7082</v>
      </c>
      <c r="D608" s="210"/>
      <c r="E608" s="180" t="s">
        <v>145</v>
      </c>
      <c r="F608" s="181" t="s">
        <v>55</v>
      </c>
      <c r="G608" s="175" t="s">
        <v>6346</v>
      </c>
      <c r="H608" s="182" t="s">
        <v>206</v>
      </c>
      <c r="I608" s="211">
        <v>1960</v>
      </c>
      <c r="J608" s="178" t="s">
        <v>7084</v>
      </c>
      <c r="K608">
        <v>2</v>
      </c>
      <c r="L608" s="200">
        <v>6</v>
      </c>
      <c r="M608" s="2" t="s">
        <v>145</v>
      </c>
      <c r="N608" s="56" t="s">
        <v>3427</v>
      </c>
      <c r="O608" s="4">
        <v>1960</v>
      </c>
      <c r="P608" s="6"/>
      <c r="Q608" s="11" t="s">
        <v>95</v>
      </c>
      <c r="R608" s="12" t="s">
        <v>52</v>
      </c>
      <c r="S608" s="2" t="s">
        <v>83</v>
      </c>
      <c r="T608" s="13" t="s">
        <v>55</v>
      </c>
      <c r="U608" s="15"/>
    </row>
    <row r="609" spans="1:21">
      <c r="A609" t="s">
        <v>6463</v>
      </c>
      <c r="B609" s="226" t="s">
        <v>7082</v>
      </c>
      <c r="D609" s="210"/>
      <c r="E609" s="180" t="s">
        <v>145</v>
      </c>
      <c r="F609" s="181" t="s">
        <v>55</v>
      </c>
      <c r="G609" s="175" t="s">
        <v>6346</v>
      </c>
      <c r="H609" s="182" t="s">
        <v>206</v>
      </c>
      <c r="I609" s="211">
        <v>1960</v>
      </c>
      <c r="J609" s="178" t="s">
        <v>7085</v>
      </c>
      <c r="K609">
        <v>2</v>
      </c>
      <c r="L609" s="200">
        <v>8</v>
      </c>
      <c r="M609" s="2" t="s">
        <v>145</v>
      </c>
      <c r="N609" s="56" t="s">
        <v>3432</v>
      </c>
      <c r="O609" s="4">
        <v>1960</v>
      </c>
      <c r="P609" s="6"/>
      <c r="Q609" s="11" t="s">
        <v>95</v>
      </c>
      <c r="R609" s="12" t="s">
        <v>52</v>
      </c>
      <c r="S609" s="2" t="s">
        <v>83</v>
      </c>
      <c r="T609" s="13" t="s">
        <v>55</v>
      </c>
      <c r="U609" s="15"/>
    </row>
    <row r="610" spans="1:21">
      <c r="A610" t="s">
        <v>6463</v>
      </c>
      <c r="B610" s="226" t="s">
        <v>7082</v>
      </c>
      <c r="D610" s="210"/>
      <c r="E610" s="180" t="s">
        <v>145</v>
      </c>
      <c r="F610" s="181" t="s">
        <v>55</v>
      </c>
      <c r="G610" s="175" t="s">
        <v>6346</v>
      </c>
      <c r="H610" s="182" t="s">
        <v>206</v>
      </c>
      <c r="I610" s="211">
        <v>1960</v>
      </c>
      <c r="J610" s="178" t="s">
        <v>7086</v>
      </c>
      <c r="K610">
        <v>2</v>
      </c>
      <c r="L610" s="200">
        <v>10</v>
      </c>
      <c r="M610" s="21" t="s">
        <v>145</v>
      </c>
      <c r="N610" s="115" t="s">
        <v>3438</v>
      </c>
      <c r="O610" s="23">
        <v>1960</v>
      </c>
      <c r="P610" s="25"/>
      <c r="Q610" s="30" t="s">
        <v>95</v>
      </c>
      <c r="R610" s="31" t="s">
        <v>52</v>
      </c>
      <c r="S610" s="21" t="s">
        <v>83</v>
      </c>
      <c r="T610" s="34" t="s">
        <v>55</v>
      </c>
      <c r="U610" s="36"/>
    </row>
    <row r="611" spans="1:21">
      <c r="A611" t="s">
        <v>6463</v>
      </c>
      <c r="B611" s="226" t="s">
        <v>7082</v>
      </c>
      <c r="D611" s="210">
        <v>3</v>
      </c>
      <c r="E611" s="180" t="s">
        <v>145</v>
      </c>
      <c r="F611" s="181" t="s">
        <v>55</v>
      </c>
      <c r="G611" s="175" t="s">
        <v>6346</v>
      </c>
      <c r="H611" s="182" t="s">
        <v>225</v>
      </c>
      <c r="I611" s="211">
        <v>1950</v>
      </c>
      <c r="J611" s="178" t="s">
        <v>7087</v>
      </c>
      <c r="K611">
        <v>3</v>
      </c>
      <c r="L611" s="200">
        <v>14</v>
      </c>
      <c r="M611" s="21" t="s">
        <v>145</v>
      </c>
      <c r="N611" s="115" t="s">
        <v>3440</v>
      </c>
      <c r="O611" s="23">
        <v>1950</v>
      </c>
      <c r="P611" s="25"/>
      <c r="Q611" s="30" t="s">
        <v>1670</v>
      </c>
      <c r="R611" s="31" t="s">
        <v>52</v>
      </c>
      <c r="S611" s="32" t="s">
        <v>1671</v>
      </c>
      <c r="T611" s="34" t="s">
        <v>55</v>
      </c>
      <c r="U611" s="36"/>
    </row>
    <row r="612" spans="1:21">
      <c r="A612" t="s">
        <v>6463</v>
      </c>
      <c r="B612" s="226" t="s">
        <v>7082</v>
      </c>
      <c r="D612" s="210">
        <v>4</v>
      </c>
      <c r="E612" s="180" t="s">
        <v>130</v>
      </c>
      <c r="F612" s="181" t="s">
        <v>55</v>
      </c>
      <c r="G612" s="175" t="s">
        <v>6346</v>
      </c>
      <c r="H612" s="182" t="s">
        <v>206</v>
      </c>
      <c r="I612" s="211">
        <v>1960</v>
      </c>
      <c r="J612" s="178" t="s">
        <v>7088</v>
      </c>
      <c r="K612">
        <v>4</v>
      </c>
      <c r="L612" s="200">
        <v>18</v>
      </c>
      <c r="M612" s="21" t="s">
        <v>130</v>
      </c>
      <c r="N612" s="115" t="s">
        <v>34631</v>
      </c>
      <c r="O612" s="23">
        <v>1960</v>
      </c>
      <c r="P612" s="25"/>
      <c r="Q612" s="30" t="s">
        <v>95</v>
      </c>
      <c r="R612" s="31" t="s">
        <v>52</v>
      </c>
      <c r="S612" s="32" t="s">
        <v>83</v>
      </c>
      <c r="T612" s="34" t="s">
        <v>55</v>
      </c>
      <c r="U612" s="36"/>
    </row>
    <row r="613" spans="1:21">
      <c r="A613" t="s">
        <v>6463</v>
      </c>
      <c r="B613" s="226" t="s">
        <v>7082</v>
      </c>
      <c r="D613" s="210">
        <v>5</v>
      </c>
      <c r="E613" s="180" t="s">
        <v>103</v>
      </c>
      <c r="F613" s="181" t="s">
        <v>55</v>
      </c>
      <c r="G613" s="175" t="s">
        <v>6358</v>
      </c>
      <c r="H613" s="223" t="s">
        <v>206</v>
      </c>
      <c r="I613" s="224">
        <v>1568</v>
      </c>
      <c r="J613" s="178" t="s">
        <v>7090</v>
      </c>
      <c r="K613">
        <v>5</v>
      </c>
      <c r="L613" s="200">
        <v>21</v>
      </c>
      <c r="M613" s="21" t="s">
        <v>103</v>
      </c>
      <c r="N613" s="115" t="s">
        <v>3486</v>
      </c>
      <c r="O613" s="23">
        <v>1568</v>
      </c>
      <c r="P613" s="25" t="s">
        <v>254</v>
      </c>
      <c r="Q613" s="11" t="s">
        <v>82</v>
      </c>
      <c r="R613" s="31" t="s">
        <v>52</v>
      </c>
      <c r="S613" s="32" t="s">
        <v>240</v>
      </c>
      <c r="T613" s="34" t="s">
        <v>55</v>
      </c>
      <c r="U613" s="36"/>
    </row>
    <row r="614" spans="1:21">
      <c r="A614" t="s">
        <v>6463</v>
      </c>
      <c r="B614" s="226" t="s">
        <v>7082</v>
      </c>
      <c r="D614" s="210">
        <v>6</v>
      </c>
      <c r="E614" s="180" t="s">
        <v>126</v>
      </c>
      <c r="F614" s="181" t="s">
        <v>55</v>
      </c>
      <c r="G614" s="175" t="s">
        <v>6346</v>
      </c>
      <c r="H614" s="223" t="s">
        <v>206</v>
      </c>
      <c r="I614" s="224">
        <v>1960</v>
      </c>
      <c r="J614" s="178" t="s">
        <v>7091</v>
      </c>
      <c r="K614">
        <v>6</v>
      </c>
      <c r="L614" s="200">
        <v>25</v>
      </c>
      <c r="M614" s="21" t="s">
        <v>126</v>
      </c>
      <c r="N614" s="115" t="s">
        <v>3447</v>
      </c>
      <c r="O614" s="23">
        <v>1960</v>
      </c>
      <c r="P614" s="25"/>
      <c r="Q614" s="30" t="s">
        <v>82</v>
      </c>
      <c r="R614" s="31" t="s">
        <v>52</v>
      </c>
      <c r="S614" s="32" t="s">
        <v>83</v>
      </c>
      <c r="T614" s="34" t="s">
        <v>55</v>
      </c>
      <c r="U614" s="36"/>
    </row>
    <row r="615" spans="1:21">
      <c r="A615" t="s">
        <v>7092</v>
      </c>
      <c r="B615" s="226" t="s">
        <v>7093</v>
      </c>
      <c r="D615" s="192">
        <v>1</v>
      </c>
      <c r="E615" s="193" t="s">
        <v>130</v>
      </c>
      <c r="F615" s="194" t="s">
        <v>55</v>
      </c>
      <c r="G615" s="195" t="s">
        <v>6346</v>
      </c>
      <c r="H615" s="196" t="s">
        <v>206</v>
      </c>
      <c r="I615" s="197">
        <v>1960</v>
      </c>
      <c r="J615" s="198" t="s">
        <v>7094</v>
      </c>
      <c r="K615" s="199">
        <v>1</v>
      </c>
      <c r="L615" s="200">
        <v>4</v>
      </c>
      <c r="M615" s="21" t="s">
        <v>130</v>
      </c>
      <c r="N615" s="22" t="s">
        <v>7095</v>
      </c>
      <c r="O615" s="23">
        <v>1960</v>
      </c>
      <c r="P615" s="25"/>
      <c r="Q615" s="30" t="s">
        <v>82</v>
      </c>
      <c r="R615" s="31" t="s">
        <v>52</v>
      </c>
      <c r="S615" s="32" t="s">
        <v>83</v>
      </c>
      <c r="T615" s="34" t="s">
        <v>55</v>
      </c>
      <c r="U615" s="36"/>
    </row>
    <row r="616" spans="1:21">
      <c r="A616" t="s">
        <v>7092</v>
      </c>
      <c r="B616" s="226" t="s">
        <v>7093</v>
      </c>
      <c r="D616" s="210"/>
      <c r="E616" s="180" t="s">
        <v>130</v>
      </c>
      <c r="F616" s="181" t="s">
        <v>55</v>
      </c>
      <c r="G616" s="175" t="s">
        <v>6346</v>
      </c>
      <c r="H616" s="182" t="s">
        <v>206</v>
      </c>
      <c r="I616" s="211">
        <v>1960</v>
      </c>
      <c r="J616" s="178" t="s">
        <v>7096</v>
      </c>
      <c r="K616">
        <v>1</v>
      </c>
      <c r="L616" s="200">
        <v>5</v>
      </c>
      <c r="M616" s="73" t="s">
        <v>130</v>
      </c>
      <c r="N616" s="3" t="s">
        <v>3521</v>
      </c>
      <c r="O616" s="4">
        <v>1960</v>
      </c>
      <c r="P616" s="6"/>
      <c r="Q616" s="11" t="s">
        <v>82</v>
      </c>
      <c r="R616" s="12" t="s">
        <v>52</v>
      </c>
      <c r="S616" s="8" t="s">
        <v>83</v>
      </c>
      <c r="T616" s="13" t="s">
        <v>55</v>
      </c>
      <c r="U616" s="15"/>
    </row>
    <row r="617" spans="1:21">
      <c r="A617" t="s">
        <v>7092</v>
      </c>
      <c r="B617" s="226" t="s">
        <v>7093</v>
      </c>
      <c r="D617" s="210">
        <v>2</v>
      </c>
      <c r="E617" s="180" t="s">
        <v>126</v>
      </c>
      <c r="F617" s="181" t="s">
        <v>55</v>
      </c>
      <c r="G617" s="175" t="s">
        <v>6346</v>
      </c>
      <c r="H617" s="182" t="s">
        <v>225</v>
      </c>
      <c r="I617" s="211">
        <v>1958</v>
      </c>
      <c r="J617" s="178" t="s">
        <v>7097</v>
      </c>
      <c r="K617">
        <v>2</v>
      </c>
      <c r="L617" s="200">
        <v>8</v>
      </c>
      <c r="M617" s="73" t="s">
        <v>126</v>
      </c>
      <c r="N617" s="22" t="s">
        <v>3516</v>
      </c>
      <c r="O617" s="23">
        <v>1958</v>
      </c>
      <c r="P617" s="25"/>
      <c r="Q617" s="30" t="s">
        <v>674</v>
      </c>
      <c r="R617" s="31" t="s">
        <v>52</v>
      </c>
      <c r="S617" s="21" t="s">
        <v>74</v>
      </c>
      <c r="T617" s="34" t="s">
        <v>55</v>
      </c>
      <c r="U617" s="36"/>
    </row>
    <row r="618" spans="1:21">
      <c r="A618" t="s">
        <v>7092</v>
      </c>
      <c r="B618" s="226" t="s">
        <v>7093</v>
      </c>
      <c r="D618" s="210">
        <v>3</v>
      </c>
      <c r="E618" s="180" t="s">
        <v>145</v>
      </c>
      <c r="F618" s="181" t="s">
        <v>55</v>
      </c>
      <c r="G618" s="175" t="s">
        <v>6346</v>
      </c>
      <c r="H618" s="182" t="s">
        <v>206</v>
      </c>
      <c r="I618" s="211">
        <v>1960</v>
      </c>
      <c r="J618" s="178" t="s">
        <v>7098</v>
      </c>
      <c r="K618">
        <v>3</v>
      </c>
      <c r="L618" s="200">
        <v>11</v>
      </c>
      <c r="M618" s="231" t="s">
        <v>145</v>
      </c>
      <c r="N618" s="86" t="s">
        <v>34632</v>
      </c>
      <c r="O618" s="23">
        <v>1960</v>
      </c>
      <c r="P618" s="25"/>
      <c r="Q618" s="30" t="s">
        <v>95</v>
      </c>
      <c r="R618" s="31" t="s">
        <v>52</v>
      </c>
      <c r="S618" s="21" t="s">
        <v>83</v>
      </c>
      <c r="T618" s="13" t="s">
        <v>55</v>
      </c>
      <c r="U618" s="36"/>
    </row>
    <row r="619" spans="1:21">
      <c r="A619" t="s">
        <v>7092</v>
      </c>
      <c r="B619" s="226" t="s">
        <v>7093</v>
      </c>
      <c r="D619" s="210"/>
      <c r="E619" s="180" t="s">
        <v>145</v>
      </c>
      <c r="F619" s="181" t="s">
        <v>55</v>
      </c>
      <c r="G619" s="175" t="s">
        <v>6346</v>
      </c>
      <c r="H619" s="182" t="s">
        <v>206</v>
      </c>
      <c r="I619" s="211">
        <v>1568</v>
      </c>
      <c r="J619" s="178" t="s">
        <v>7099</v>
      </c>
      <c r="K619">
        <v>3</v>
      </c>
      <c r="L619" s="200">
        <v>13</v>
      </c>
      <c r="M619" s="55" t="s">
        <v>145</v>
      </c>
      <c r="N619" s="232" t="s">
        <v>3476</v>
      </c>
      <c r="O619" s="4">
        <v>1568</v>
      </c>
      <c r="P619" s="6"/>
      <c r="Q619" s="11" t="s">
        <v>95</v>
      </c>
      <c r="R619" s="12" t="s">
        <v>52</v>
      </c>
      <c r="S619" s="8" t="s">
        <v>112</v>
      </c>
      <c r="T619" s="13" t="s">
        <v>55</v>
      </c>
      <c r="U619" s="15"/>
    </row>
    <row r="620" spans="1:21">
      <c r="A620" t="s">
        <v>7092</v>
      </c>
      <c r="B620" s="226" t="s">
        <v>7093</v>
      </c>
      <c r="D620" s="210"/>
      <c r="E620" s="180" t="s">
        <v>145</v>
      </c>
      <c r="F620" s="181" t="s">
        <v>55</v>
      </c>
      <c r="G620" s="175" t="s">
        <v>6346</v>
      </c>
      <c r="H620" s="182" t="s">
        <v>206</v>
      </c>
      <c r="I620" s="211">
        <v>1960</v>
      </c>
      <c r="J620" s="178" t="s">
        <v>7100</v>
      </c>
      <c r="K620">
        <v>3</v>
      </c>
      <c r="L620" s="200">
        <v>15</v>
      </c>
      <c r="M620" s="21" t="s">
        <v>145</v>
      </c>
      <c r="N620" s="22" t="s">
        <v>3513</v>
      </c>
      <c r="O620" s="23">
        <v>1960</v>
      </c>
      <c r="P620" s="25"/>
      <c r="Q620" s="30" t="s">
        <v>95</v>
      </c>
      <c r="R620" s="31" t="s">
        <v>52</v>
      </c>
      <c r="S620" s="32" t="s">
        <v>83</v>
      </c>
      <c r="T620" s="34" t="s">
        <v>55</v>
      </c>
      <c r="U620" s="36"/>
    </row>
    <row r="621" spans="1:21">
      <c r="A621" t="s">
        <v>7092</v>
      </c>
      <c r="B621" s="226" t="s">
        <v>7093</v>
      </c>
      <c r="D621" s="210">
        <v>4</v>
      </c>
      <c r="E621" s="180" t="s">
        <v>103</v>
      </c>
      <c r="F621" s="175" t="s">
        <v>55</v>
      </c>
      <c r="G621" s="175" t="s">
        <v>6346</v>
      </c>
      <c r="H621" s="177" t="s">
        <v>206</v>
      </c>
      <c r="I621" s="222">
        <v>1960</v>
      </c>
      <c r="J621" s="178" t="s">
        <v>7101</v>
      </c>
      <c r="K621">
        <v>4</v>
      </c>
      <c r="L621" s="200">
        <v>19</v>
      </c>
      <c r="M621" s="55" t="s">
        <v>103</v>
      </c>
      <c r="N621" s="232" t="s">
        <v>3490</v>
      </c>
      <c r="O621" s="4">
        <v>1960</v>
      </c>
      <c r="P621" s="6"/>
      <c r="Q621" s="11" t="s">
        <v>82</v>
      </c>
      <c r="R621" s="12" t="s">
        <v>52</v>
      </c>
      <c r="S621" s="2" t="s">
        <v>83</v>
      </c>
      <c r="T621" s="13" t="s">
        <v>55</v>
      </c>
      <c r="U621" s="15"/>
    </row>
    <row r="622" spans="1:21">
      <c r="A622" t="s">
        <v>7092</v>
      </c>
      <c r="B622" s="226" t="s">
        <v>7093</v>
      </c>
      <c r="D622" s="210"/>
      <c r="E622" s="180" t="s">
        <v>103</v>
      </c>
      <c r="F622" s="181" t="s">
        <v>55</v>
      </c>
      <c r="G622" s="175" t="s">
        <v>6346</v>
      </c>
      <c r="H622" s="182" t="s">
        <v>206</v>
      </c>
      <c r="I622" s="211">
        <v>1960</v>
      </c>
      <c r="J622" s="178" t="s">
        <v>7102</v>
      </c>
      <c r="K622">
        <v>4</v>
      </c>
      <c r="L622" s="200">
        <v>20</v>
      </c>
      <c r="M622" s="2" t="s">
        <v>103</v>
      </c>
      <c r="N622" s="3" t="s">
        <v>3524</v>
      </c>
      <c r="O622" s="4">
        <v>1960</v>
      </c>
      <c r="P622" s="6"/>
      <c r="Q622" s="11" t="s">
        <v>95</v>
      </c>
      <c r="R622" s="12" t="s">
        <v>52</v>
      </c>
      <c r="S622" s="8" t="s">
        <v>83</v>
      </c>
      <c r="T622" s="13" t="s">
        <v>55</v>
      </c>
      <c r="U622" s="15"/>
    </row>
    <row r="623" spans="1:21">
      <c r="A623" t="s">
        <v>7092</v>
      </c>
      <c r="B623" s="226" t="s">
        <v>7093</v>
      </c>
      <c r="D623" s="210">
        <v>5</v>
      </c>
      <c r="E623" s="180" t="s">
        <v>103</v>
      </c>
      <c r="F623" s="175" t="s">
        <v>55</v>
      </c>
      <c r="G623" s="175" t="s">
        <v>6346</v>
      </c>
      <c r="H623" s="225" t="s">
        <v>206</v>
      </c>
      <c r="I623" s="224">
        <v>1960</v>
      </c>
      <c r="J623" s="178" t="s">
        <v>7103</v>
      </c>
      <c r="K623">
        <v>5</v>
      </c>
      <c r="L623" s="200">
        <v>23</v>
      </c>
      <c r="M623" s="2" t="s">
        <v>103</v>
      </c>
      <c r="N623" s="22" t="s">
        <v>3526</v>
      </c>
      <c r="O623" s="23">
        <v>1960</v>
      </c>
      <c r="P623" s="25" t="s">
        <v>254</v>
      </c>
      <c r="Q623" s="30" t="s">
        <v>82</v>
      </c>
      <c r="R623" s="31" t="s">
        <v>52</v>
      </c>
      <c r="S623" s="32" t="s">
        <v>83</v>
      </c>
      <c r="T623" s="34" t="s">
        <v>55</v>
      </c>
      <c r="U623" s="36"/>
    </row>
    <row r="624" spans="1:21">
      <c r="A624" t="s">
        <v>7104</v>
      </c>
      <c r="B624" s="226" t="s">
        <v>7105</v>
      </c>
      <c r="D624" s="192">
        <v>1</v>
      </c>
      <c r="E624" s="193" t="s">
        <v>271</v>
      </c>
      <c r="F624" s="194" t="s">
        <v>55</v>
      </c>
      <c r="G624" s="195" t="s">
        <v>6346</v>
      </c>
      <c r="H624" s="196" t="s">
        <v>225</v>
      </c>
      <c r="I624" s="197">
        <v>1939</v>
      </c>
      <c r="J624" s="198" t="s">
        <v>7106</v>
      </c>
      <c r="K624" s="199">
        <v>1</v>
      </c>
      <c r="L624" s="200">
        <v>4</v>
      </c>
      <c r="M624" s="21" t="s">
        <v>271</v>
      </c>
      <c r="N624" s="22" t="s">
        <v>3537</v>
      </c>
      <c r="O624" s="23">
        <v>1939</v>
      </c>
      <c r="P624" s="25"/>
      <c r="Q624" s="30" t="s">
        <v>177</v>
      </c>
      <c r="R624" s="31" t="s">
        <v>52</v>
      </c>
      <c r="S624" s="32" t="s">
        <v>74</v>
      </c>
      <c r="T624" s="34" t="s">
        <v>55</v>
      </c>
      <c r="U624" s="36"/>
    </row>
    <row r="625" spans="1:21">
      <c r="A625" t="s">
        <v>7104</v>
      </c>
      <c r="B625" s="226" t="s">
        <v>7105</v>
      </c>
      <c r="D625" s="210">
        <v>2</v>
      </c>
      <c r="E625" s="180" t="s">
        <v>6884</v>
      </c>
      <c r="F625" s="181" t="s">
        <v>64</v>
      </c>
      <c r="G625" s="175" t="s">
        <v>6380</v>
      </c>
      <c r="H625" s="182" t="s">
        <v>225</v>
      </c>
      <c r="I625" s="211">
        <v>1925</v>
      </c>
      <c r="J625" s="178" t="s">
        <v>7107</v>
      </c>
      <c r="K625">
        <v>2</v>
      </c>
      <c r="L625" s="200">
        <v>7</v>
      </c>
      <c r="M625" s="55" t="s">
        <v>6884</v>
      </c>
      <c r="N625" s="232" t="s">
        <v>3542</v>
      </c>
      <c r="O625" s="4">
        <v>1925</v>
      </c>
      <c r="P625" s="6"/>
      <c r="Q625" s="233" t="s">
        <v>604</v>
      </c>
      <c r="R625" s="12" t="s">
        <v>52</v>
      </c>
      <c r="S625" s="2" t="s">
        <v>63</v>
      </c>
      <c r="T625" s="13" t="s">
        <v>64</v>
      </c>
      <c r="U625" s="15"/>
    </row>
    <row r="626" spans="1:21">
      <c r="A626" t="s">
        <v>7108</v>
      </c>
      <c r="B626" s="226" t="s">
        <v>7109</v>
      </c>
      <c r="D626" s="192">
        <v>1</v>
      </c>
      <c r="E626" s="193" t="s">
        <v>6871</v>
      </c>
      <c r="F626" s="194" t="s">
        <v>164</v>
      </c>
      <c r="G626" s="195" t="s">
        <v>121</v>
      </c>
      <c r="H626" s="196" t="s">
        <v>206</v>
      </c>
      <c r="I626" s="197">
        <v>2300</v>
      </c>
      <c r="J626" s="198" t="s">
        <v>7110</v>
      </c>
      <c r="K626" s="199">
        <v>1</v>
      </c>
      <c r="L626" s="200">
        <v>4</v>
      </c>
      <c r="M626" s="21" t="s">
        <v>6871</v>
      </c>
      <c r="N626" s="22" t="s">
        <v>3553</v>
      </c>
      <c r="O626" s="23">
        <v>2300</v>
      </c>
      <c r="P626" s="25"/>
      <c r="Q626" s="30" t="s">
        <v>120</v>
      </c>
      <c r="R626" s="31" t="s">
        <v>52</v>
      </c>
      <c r="S626" s="32" t="s">
        <v>121</v>
      </c>
      <c r="T626" s="34" t="s">
        <v>164</v>
      </c>
      <c r="U626" s="36"/>
    </row>
    <row r="627" spans="1:21" ht="33.75">
      <c r="A627" t="s">
        <v>7108</v>
      </c>
      <c r="B627" s="226" t="s">
        <v>7109</v>
      </c>
      <c r="D627" s="210">
        <v>2</v>
      </c>
      <c r="E627" s="180" t="s">
        <v>68</v>
      </c>
      <c r="F627" s="181" t="s">
        <v>55</v>
      </c>
      <c r="G627" s="175" t="s">
        <v>6346</v>
      </c>
      <c r="H627" s="182" t="s">
        <v>225</v>
      </c>
      <c r="I627" s="211">
        <v>1956</v>
      </c>
      <c r="J627" s="178" t="s">
        <v>7111</v>
      </c>
      <c r="K627">
        <v>2</v>
      </c>
      <c r="L627" s="200">
        <v>7</v>
      </c>
      <c r="M627" s="21" t="s">
        <v>68</v>
      </c>
      <c r="N627" s="22" t="s">
        <v>3557</v>
      </c>
      <c r="O627" s="23">
        <v>1956</v>
      </c>
      <c r="P627" s="25"/>
      <c r="Q627" s="30" t="s">
        <v>30264</v>
      </c>
      <c r="R627" s="31" t="s">
        <v>52</v>
      </c>
      <c r="S627" s="32" t="s">
        <v>34633</v>
      </c>
      <c r="T627" s="34" t="s">
        <v>55</v>
      </c>
      <c r="U627" s="36"/>
    </row>
    <row r="628" spans="1:21">
      <c r="A628" t="s">
        <v>7108</v>
      </c>
      <c r="B628" s="226" t="s">
        <v>7109</v>
      </c>
      <c r="D628" s="210">
        <v>3</v>
      </c>
      <c r="E628" s="180" t="s">
        <v>275</v>
      </c>
      <c r="F628" s="181" t="s">
        <v>55</v>
      </c>
      <c r="G628" s="175" t="s">
        <v>6346</v>
      </c>
      <c r="H628" s="182" t="s">
        <v>225</v>
      </c>
      <c r="I628" s="211">
        <v>1939</v>
      </c>
      <c r="J628" s="178" t="s">
        <v>7112</v>
      </c>
      <c r="K628">
        <v>3</v>
      </c>
      <c r="L628" s="200">
        <v>10</v>
      </c>
      <c r="M628" s="21" t="s">
        <v>275</v>
      </c>
      <c r="N628" s="22" t="s">
        <v>3566</v>
      </c>
      <c r="O628" s="23">
        <v>1939</v>
      </c>
      <c r="P628" s="25"/>
      <c r="Q628" s="30" t="s">
        <v>177</v>
      </c>
      <c r="R628" s="31" t="s">
        <v>52</v>
      </c>
      <c r="S628" s="32" t="s">
        <v>74</v>
      </c>
      <c r="T628" s="34" t="s">
        <v>55</v>
      </c>
      <c r="U628" s="36"/>
    </row>
    <row r="629" spans="1:21">
      <c r="A629" t="s">
        <v>7108</v>
      </c>
      <c r="B629" s="226" t="s">
        <v>7109</v>
      </c>
      <c r="C629" s="227">
        <v>2</v>
      </c>
      <c r="D629" s="210">
        <v>4</v>
      </c>
      <c r="E629" s="180" t="s">
        <v>78</v>
      </c>
      <c r="F629" s="181" t="s">
        <v>55</v>
      </c>
      <c r="G629" s="175" t="s">
        <v>6714</v>
      </c>
      <c r="H629" s="182" t="s">
        <v>225</v>
      </c>
      <c r="I629" s="211">
        <v>1958</v>
      </c>
      <c r="J629" s="178" t="s">
        <v>7113</v>
      </c>
      <c r="K629">
        <v>4</v>
      </c>
      <c r="L629" s="200">
        <v>13</v>
      </c>
      <c r="M629" s="21" t="s">
        <v>78</v>
      </c>
      <c r="N629" s="22" t="s">
        <v>3570</v>
      </c>
      <c r="O629" s="23">
        <v>1958</v>
      </c>
      <c r="P629" s="25"/>
      <c r="Q629" s="30" t="s">
        <v>73</v>
      </c>
      <c r="R629" s="31" t="s">
        <v>52</v>
      </c>
      <c r="S629" s="21" t="s">
        <v>770</v>
      </c>
      <c r="T629" s="13" t="s">
        <v>55</v>
      </c>
      <c r="U629" s="36"/>
    </row>
    <row r="630" spans="1:21">
      <c r="A630" t="s">
        <v>7108</v>
      </c>
      <c r="B630" s="226" t="s">
        <v>7109</v>
      </c>
      <c r="C630" s="227">
        <v>2</v>
      </c>
      <c r="D630" s="210">
        <v>5</v>
      </c>
      <c r="E630" s="180" t="s">
        <v>78</v>
      </c>
      <c r="F630" s="181" t="s">
        <v>55</v>
      </c>
      <c r="G630" s="175" t="s">
        <v>6714</v>
      </c>
      <c r="H630" s="182" t="s">
        <v>206</v>
      </c>
      <c r="I630" s="211">
        <v>1958</v>
      </c>
      <c r="J630" s="178" t="s">
        <v>7113</v>
      </c>
      <c r="K630">
        <v>5</v>
      </c>
      <c r="L630" s="200">
        <v>16</v>
      </c>
      <c r="M630" s="21" t="s">
        <v>78</v>
      </c>
      <c r="N630" s="22" t="s">
        <v>3570</v>
      </c>
      <c r="O630" s="23">
        <v>1958</v>
      </c>
      <c r="P630" s="25"/>
      <c r="Q630" s="30" t="s">
        <v>73</v>
      </c>
      <c r="R630" s="31" t="s">
        <v>52</v>
      </c>
      <c r="S630" s="21" t="s">
        <v>770</v>
      </c>
      <c r="T630" s="13" t="s">
        <v>55</v>
      </c>
      <c r="U630" s="36"/>
    </row>
    <row r="631" spans="1:21">
      <c r="A631" t="s">
        <v>7108</v>
      </c>
      <c r="B631" s="226" t="s">
        <v>7109</v>
      </c>
      <c r="D631" s="210">
        <v>6</v>
      </c>
      <c r="E631" s="180" t="s">
        <v>506</v>
      </c>
      <c r="F631" s="175" t="s">
        <v>55</v>
      </c>
      <c r="G631" s="175" t="s">
        <v>6346</v>
      </c>
      <c r="H631" s="177" t="s">
        <v>206</v>
      </c>
      <c r="I631" s="222">
        <v>1960</v>
      </c>
      <c r="J631" s="178" t="s">
        <v>7114</v>
      </c>
      <c r="K631">
        <v>6</v>
      </c>
      <c r="L631" s="200">
        <v>19</v>
      </c>
      <c r="M631" s="21" t="s">
        <v>506</v>
      </c>
      <c r="N631" s="22" t="s">
        <v>3600</v>
      </c>
      <c r="O631" s="23">
        <v>1960</v>
      </c>
      <c r="P631" s="25"/>
      <c r="Q631" s="11" t="s">
        <v>82</v>
      </c>
      <c r="R631" s="31" t="s">
        <v>52</v>
      </c>
      <c r="S631" s="32" t="s">
        <v>83</v>
      </c>
      <c r="T631" s="34" t="s">
        <v>55</v>
      </c>
      <c r="U631" s="36"/>
    </row>
    <row r="632" spans="1:21">
      <c r="A632" t="s">
        <v>7108</v>
      </c>
      <c r="B632" s="226" t="s">
        <v>7109</v>
      </c>
      <c r="D632" s="210"/>
      <c r="E632" s="180" t="s">
        <v>506</v>
      </c>
      <c r="F632" s="181" t="s">
        <v>55</v>
      </c>
      <c r="G632" s="175" t="s">
        <v>6346</v>
      </c>
      <c r="H632" s="182" t="s">
        <v>206</v>
      </c>
      <c r="I632" s="211">
        <v>1960</v>
      </c>
      <c r="J632" s="178" t="s">
        <v>7115</v>
      </c>
      <c r="K632">
        <v>6</v>
      </c>
      <c r="L632" s="200">
        <v>20</v>
      </c>
      <c r="M632" s="2" t="s">
        <v>506</v>
      </c>
      <c r="N632" s="3" t="s">
        <v>3603</v>
      </c>
      <c r="O632" s="4">
        <v>1960</v>
      </c>
      <c r="P632" s="6"/>
      <c r="Q632" s="11" t="s">
        <v>82</v>
      </c>
      <c r="R632" s="12" t="s">
        <v>52</v>
      </c>
      <c r="S632" s="2" t="s">
        <v>83</v>
      </c>
      <c r="T632" s="13" t="s">
        <v>55</v>
      </c>
      <c r="U632" s="15"/>
    </row>
    <row r="633" spans="1:21">
      <c r="A633" t="s">
        <v>7116</v>
      </c>
      <c r="B633" s="226" t="s">
        <v>7117</v>
      </c>
      <c r="D633" s="192">
        <v>1</v>
      </c>
      <c r="E633" s="193" t="s">
        <v>6884</v>
      </c>
      <c r="F633" s="194" t="s">
        <v>64</v>
      </c>
      <c r="G633" s="195" t="s">
        <v>6380</v>
      </c>
      <c r="H633" s="196" t="s">
        <v>225</v>
      </c>
      <c r="I633" s="197">
        <v>1925</v>
      </c>
      <c r="J633" s="198" t="s">
        <v>7118</v>
      </c>
      <c r="K633" s="199">
        <v>1</v>
      </c>
      <c r="L633" s="200">
        <v>4</v>
      </c>
      <c r="M633" s="2" t="s">
        <v>6884</v>
      </c>
      <c r="N633" s="3" t="s">
        <v>3670</v>
      </c>
      <c r="O633" s="4">
        <v>1925</v>
      </c>
      <c r="P633" s="6"/>
      <c r="Q633" s="11" t="s">
        <v>7062</v>
      </c>
      <c r="R633" s="12" t="s">
        <v>52</v>
      </c>
      <c r="S633" s="2" t="s">
        <v>63</v>
      </c>
      <c r="T633" s="13" t="s">
        <v>64</v>
      </c>
      <c r="U633" s="15"/>
    </row>
    <row r="634" spans="1:21">
      <c r="A634" t="s">
        <v>7116</v>
      </c>
      <c r="B634" s="226" t="s">
        <v>7117</v>
      </c>
      <c r="D634" s="210">
        <v>2</v>
      </c>
      <c r="E634" s="180" t="s">
        <v>6884</v>
      </c>
      <c r="F634" s="181" t="s">
        <v>64</v>
      </c>
      <c r="G634" s="175" t="s">
        <v>6380</v>
      </c>
      <c r="H634" s="182" t="s">
        <v>225</v>
      </c>
      <c r="I634" s="211">
        <v>1925</v>
      </c>
      <c r="J634" s="178" t="s">
        <v>7119</v>
      </c>
      <c r="K634">
        <v>2</v>
      </c>
      <c r="L634" s="200">
        <v>7</v>
      </c>
      <c r="M634" s="21" t="s">
        <v>6884</v>
      </c>
      <c r="N634" s="22" t="s">
        <v>7120</v>
      </c>
      <c r="O634" s="23">
        <v>1925</v>
      </c>
      <c r="P634" s="25"/>
      <c r="Q634" s="30" t="s">
        <v>604</v>
      </c>
      <c r="R634" s="31" t="s">
        <v>52</v>
      </c>
      <c r="S634" s="32" t="s">
        <v>63</v>
      </c>
      <c r="T634" s="34" t="s">
        <v>64</v>
      </c>
      <c r="U634" s="36"/>
    </row>
    <row r="635" spans="1:21">
      <c r="A635" t="s">
        <v>7116</v>
      </c>
      <c r="B635" s="226" t="s">
        <v>7117</v>
      </c>
      <c r="D635" s="210">
        <v>3</v>
      </c>
      <c r="E635" s="180" t="s">
        <v>68</v>
      </c>
      <c r="F635" s="181" t="s">
        <v>55</v>
      </c>
      <c r="G635" s="175" t="s">
        <v>6346</v>
      </c>
      <c r="H635" s="182" t="s">
        <v>206</v>
      </c>
      <c r="I635" s="211">
        <v>1917</v>
      </c>
      <c r="J635" s="178" t="s">
        <v>7121</v>
      </c>
      <c r="K635">
        <v>3</v>
      </c>
      <c r="L635" s="200">
        <v>10</v>
      </c>
      <c r="M635" s="73" t="s">
        <v>68</v>
      </c>
      <c r="N635" s="22" t="s">
        <v>3649</v>
      </c>
      <c r="O635" s="23">
        <v>1917</v>
      </c>
      <c r="P635" s="25"/>
      <c r="Q635" s="30" t="s">
        <v>82</v>
      </c>
      <c r="R635" s="31" t="s">
        <v>52</v>
      </c>
      <c r="S635" s="21" t="s">
        <v>83</v>
      </c>
      <c r="T635" s="34" t="s">
        <v>55</v>
      </c>
      <c r="U635" s="36"/>
    </row>
    <row r="636" spans="1:21">
      <c r="A636" t="s">
        <v>7116</v>
      </c>
      <c r="B636" s="226" t="s">
        <v>7117</v>
      </c>
      <c r="D636" s="210"/>
      <c r="E636" s="180" t="s">
        <v>68</v>
      </c>
      <c r="F636" s="181" t="s">
        <v>55</v>
      </c>
      <c r="G636" s="175" t="s">
        <v>6346</v>
      </c>
      <c r="H636" s="182" t="s">
        <v>206</v>
      </c>
      <c r="I636" s="211">
        <v>1960</v>
      </c>
      <c r="J636" s="178" t="s">
        <v>7122</v>
      </c>
      <c r="K636">
        <v>3</v>
      </c>
      <c r="L636" s="200">
        <v>11</v>
      </c>
      <c r="M636" s="2" t="s">
        <v>68</v>
      </c>
      <c r="N636" s="3" t="s">
        <v>3632</v>
      </c>
      <c r="O636" s="4">
        <v>1960</v>
      </c>
      <c r="P636" s="25"/>
      <c r="Q636" s="11" t="s">
        <v>95</v>
      </c>
      <c r="R636" s="12" t="s">
        <v>52</v>
      </c>
      <c r="S636" s="2" t="s">
        <v>83</v>
      </c>
      <c r="T636" s="13" t="s">
        <v>55</v>
      </c>
      <c r="U636" s="15"/>
    </row>
    <row r="637" spans="1:21">
      <c r="A637" t="s">
        <v>7116</v>
      </c>
      <c r="B637" s="226" t="s">
        <v>7117</v>
      </c>
      <c r="D637" s="210"/>
      <c r="E637" s="180" t="s">
        <v>68</v>
      </c>
      <c r="F637" s="181" t="s">
        <v>55</v>
      </c>
      <c r="G637" s="175" t="s">
        <v>6346</v>
      </c>
      <c r="H637" s="182" t="s">
        <v>206</v>
      </c>
      <c r="I637" s="211">
        <v>1917</v>
      </c>
      <c r="J637" s="178" t="s">
        <v>7123</v>
      </c>
      <c r="K637">
        <v>3</v>
      </c>
      <c r="L637" s="200">
        <v>12</v>
      </c>
      <c r="M637" s="21" t="s">
        <v>68</v>
      </c>
      <c r="N637" s="22" t="s">
        <v>3639</v>
      </c>
      <c r="O637" s="23">
        <v>1917</v>
      </c>
      <c r="P637" s="25"/>
      <c r="Q637" s="30" t="s">
        <v>95</v>
      </c>
      <c r="R637" s="31" t="s">
        <v>52</v>
      </c>
      <c r="S637" s="32" t="s">
        <v>83</v>
      </c>
      <c r="T637" s="34" t="s">
        <v>55</v>
      </c>
      <c r="U637" s="36"/>
    </row>
    <row r="638" spans="1:21">
      <c r="A638" t="s">
        <v>7116</v>
      </c>
      <c r="B638" s="226" t="s">
        <v>7117</v>
      </c>
      <c r="D638" s="210"/>
      <c r="E638" s="180" t="s">
        <v>68</v>
      </c>
      <c r="F638" s="181" t="s">
        <v>55</v>
      </c>
      <c r="G638" s="175" t="s">
        <v>6346</v>
      </c>
      <c r="H638" s="182" t="s">
        <v>206</v>
      </c>
      <c r="I638" s="211">
        <v>1917</v>
      </c>
      <c r="J638" s="178" t="s">
        <v>7124</v>
      </c>
      <c r="K638">
        <v>3</v>
      </c>
      <c r="L638" s="200">
        <v>13</v>
      </c>
      <c r="M638" s="21" t="s">
        <v>68</v>
      </c>
      <c r="N638" s="22" t="s">
        <v>3653</v>
      </c>
      <c r="O638" s="23">
        <v>1917</v>
      </c>
      <c r="P638" s="25"/>
      <c r="Q638" s="30" t="s">
        <v>95</v>
      </c>
      <c r="R638" s="31" t="s">
        <v>52</v>
      </c>
      <c r="S638" s="32" t="s">
        <v>83</v>
      </c>
      <c r="T638" s="34" t="s">
        <v>55</v>
      </c>
      <c r="U638" s="36"/>
    </row>
    <row r="639" spans="1:21">
      <c r="A639" t="s">
        <v>7116</v>
      </c>
      <c r="B639" s="226" t="s">
        <v>7117</v>
      </c>
      <c r="D639" s="210"/>
      <c r="E639" s="180" t="s">
        <v>68</v>
      </c>
      <c r="F639" s="181" t="s">
        <v>55</v>
      </c>
      <c r="G639" s="175" t="s">
        <v>6346</v>
      </c>
      <c r="H639" s="182" t="s">
        <v>206</v>
      </c>
      <c r="I639" s="211">
        <v>1917</v>
      </c>
      <c r="J639" s="178" t="s">
        <v>7125</v>
      </c>
      <c r="K639">
        <v>3</v>
      </c>
      <c r="L639" s="200">
        <v>14</v>
      </c>
      <c r="M639" s="21" t="s">
        <v>68</v>
      </c>
      <c r="N639" s="22" t="s">
        <v>34634</v>
      </c>
      <c r="O639" s="23">
        <v>1917</v>
      </c>
      <c r="P639" s="25"/>
      <c r="Q639" s="30" t="s">
        <v>95</v>
      </c>
      <c r="R639" s="31" t="s">
        <v>52</v>
      </c>
      <c r="S639" s="32" t="s">
        <v>83</v>
      </c>
      <c r="T639" s="34" t="s">
        <v>55</v>
      </c>
      <c r="U639" s="36"/>
    </row>
    <row r="640" spans="1:21">
      <c r="A640" t="s">
        <v>7116</v>
      </c>
      <c r="B640" s="226" t="s">
        <v>7117</v>
      </c>
      <c r="D640" s="210"/>
      <c r="E640" s="180" t="s">
        <v>68</v>
      </c>
      <c r="F640" s="181" t="s">
        <v>55</v>
      </c>
      <c r="G640" s="175" t="s">
        <v>6346</v>
      </c>
      <c r="H640" s="182" t="s">
        <v>206</v>
      </c>
      <c r="I640" s="211">
        <v>1917</v>
      </c>
      <c r="J640" s="178" t="s">
        <v>7126</v>
      </c>
      <c r="K640">
        <v>3</v>
      </c>
      <c r="L640" s="200">
        <v>15</v>
      </c>
      <c r="M640" s="21" t="s">
        <v>68</v>
      </c>
      <c r="N640" s="22" t="s">
        <v>3641</v>
      </c>
      <c r="O640" s="23">
        <v>1917</v>
      </c>
      <c r="P640" s="25"/>
      <c r="Q640" s="30" t="s">
        <v>82</v>
      </c>
      <c r="R640" s="31" t="s">
        <v>52</v>
      </c>
      <c r="S640" s="32" t="s">
        <v>83</v>
      </c>
      <c r="T640" s="34" t="s">
        <v>55</v>
      </c>
      <c r="U640" s="36"/>
    </row>
    <row r="641" spans="1:21">
      <c r="A641" t="s">
        <v>7116</v>
      </c>
      <c r="B641" s="226" t="s">
        <v>7117</v>
      </c>
      <c r="D641" s="210"/>
      <c r="E641" s="180" t="s">
        <v>68</v>
      </c>
      <c r="F641" s="181" t="s">
        <v>55</v>
      </c>
      <c r="G641" s="175" t="s">
        <v>6346</v>
      </c>
      <c r="H641" s="182" t="s">
        <v>206</v>
      </c>
      <c r="I641" s="211">
        <v>1960</v>
      </c>
      <c r="J641" s="178" t="s">
        <v>7127</v>
      </c>
      <c r="K641">
        <v>3</v>
      </c>
      <c r="L641" s="200">
        <v>16</v>
      </c>
      <c r="M641" s="21" t="s">
        <v>68</v>
      </c>
      <c r="N641" s="22" t="s">
        <v>3647</v>
      </c>
      <c r="O641" s="23">
        <v>1960</v>
      </c>
      <c r="P641" s="25"/>
      <c r="Q641" s="30" t="s">
        <v>95</v>
      </c>
      <c r="R641" s="31" t="s">
        <v>52</v>
      </c>
      <c r="S641" s="32" t="s">
        <v>83</v>
      </c>
      <c r="T641" s="34" t="s">
        <v>55</v>
      </c>
      <c r="U641" s="36"/>
    </row>
    <row r="642" spans="1:21">
      <c r="A642" t="s">
        <v>7128</v>
      </c>
      <c r="B642" s="226" t="s">
        <v>7129</v>
      </c>
      <c r="D642" s="192">
        <v>1</v>
      </c>
      <c r="E642" s="193" t="s">
        <v>126</v>
      </c>
      <c r="F642" s="194" t="s">
        <v>55</v>
      </c>
      <c r="G642" s="195" t="s">
        <v>6346</v>
      </c>
      <c r="H642" s="196" t="s">
        <v>206</v>
      </c>
      <c r="I642" s="197">
        <v>1568</v>
      </c>
      <c r="J642" s="198" t="s">
        <v>7130</v>
      </c>
      <c r="K642" s="199">
        <v>1</v>
      </c>
      <c r="L642" s="200">
        <v>4</v>
      </c>
      <c r="M642" s="21" t="s">
        <v>126</v>
      </c>
      <c r="N642" s="22" t="s">
        <v>3582</v>
      </c>
      <c r="O642" s="23">
        <v>1568</v>
      </c>
      <c r="P642" s="25"/>
      <c r="Q642" s="30" t="s">
        <v>95</v>
      </c>
      <c r="R642" s="12" t="s">
        <v>52</v>
      </c>
      <c r="S642" s="2" t="s">
        <v>112</v>
      </c>
      <c r="T642" s="13" t="s">
        <v>55</v>
      </c>
      <c r="U642" s="36"/>
    </row>
    <row r="643" spans="1:21">
      <c r="A643" t="s">
        <v>7128</v>
      </c>
      <c r="B643" s="226" t="s">
        <v>7129</v>
      </c>
      <c r="D643" s="210">
        <v>2</v>
      </c>
      <c r="E643" s="180" t="s">
        <v>48</v>
      </c>
      <c r="F643" s="181" t="s">
        <v>55</v>
      </c>
      <c r="G643" s="175" t="s">
        <v>6346</v>
      </c>
      <c r="H643" s="182" t="s">
        <v>225</v>
      </c>
      <c r="I643" s="211">
        <v>1980</v>
      </c>
      <c r="J643" s="178" t="s">
        <v>7131</v>
      </c>
      <c r="K643">
        <v>2</v>
      </c>
      <c r="L643" s="200">
        <v>7</v>
      </c>
      <c r="M643" s="21" t="s">
        <v>48</v>
      </c>
      <c r="N643" s="22" t="s">
        <v>3584</v>
      </c>
      <c r="O643" s="23">
        <v>1980</v>
      </c>
      <c r="P643" s="25" t="s">
        <v>3585</v>
      </c>
      <c r="Q643" s="30" t="s">
        <v>34635</v>
      </c>
      <c r="R643" s="31" t="s">
        <v>52</v>
      </c>
      <c r="S643" s="21" t="s">
        <v>186</v>
      </c>
      <c r="T643" s="13" t="s">
        <v>55</v>
      </c>
      <c r="U643" s="36"/>
    </row>
    <row r="644" spans="1:21" ht="45">
      <c r="A644" t="s">
        <v>7128</v>
      </c>
      <c r="B644" s="226" t="s">
        <v>7129</v>
      </c>
      <c r="D644" s="210"/>
      <c r="E644" s="180" t="s">
        <v>48</v>
      </c>
      <c r="F644" s="181" t="s">
        <v>55</v>
      </c>
      <c r="G644" s="175" t="s">
        <v>6346</v>
      </c>
      <c r="H644" s="182" t="s">
        <v>225</v>
      </c>
      <c r="I644" s="211">
        <v>1979</v>
      </c>
      <c r="J644" s="178" t="s">
        <v>7132</v>
      </c>
      <c r="K644">
        <v>2</v>
      </c>
      <c r="L644" s="200">
        <v>8</v>
      </c>
      <c r="M644" s="21" t="s">
        <v>48</v>
      </c>
      <c r="N644" s="22" t="s">
        <v>3587</v>
      </c>
      <c r="O644" s="23">
        <v>1979</v>
      </c>
      <c r="P644" s="25" t="s">
        <v>3585</v>
      </c>
      <c r="Q644" s="30" t="s">
        <v>34636</v>
      </c>
      <c r="R644" s="31" t="s">
        <v>52</v>
      </c>
      <c r="S644" s="32" t="s">
        <v>34637</v>
      </c>
      <c r="T644" s="34" t="s">
        <v>55</v>
      </c>
      <c r="U644" s="36"/>
    </row>
    <row r="645" spans="1:21" ht="45">
      <c r="A645" t="s">
        <v>7128</v>
      </c>
      <c r="B645" s="226" t="s">
        <v>7129</v>
      </c>
      <c r="D645" s="210">
        <v>3</v>
      </c>
      <c r="E645" s="180" t="s">
        <v>48</v>
      </c>
      <c r="F645" s="181" t="s">
        <v>55</v>
      </c>
      <c r="G645" s="175" t="s">
        <v>6346</v>
      </c>
      <c r="H645" s="182" t="s">
        <v>225</v>
      </c>
      <c r="I645" s="211">
        <v>1869</v>
      </c>
      <c r="J645" s="178" t="s">
        <v>7133</v>
      </c>
      <c r="K645">
        <v>3</v>
      </c>
      <c r="L645" s="200">
        <v>12</v>
      </c>
      <c r="M645" s="21" t="s">
        <v>48</v>
      </c>
      <c r="N645" s="22" t="s">
        <v>3590</v>
      </c>
      <c r="O645" s="23">
        <v>1869</v>
      </c>
      <c r="P645" s="25" t="s">
        <v>168</v>
      </c>
      <c r="Q645" s="30" t="s">
        <v>34638</v>
      </c>
      <c r="R645" s="31" t="s">
        <v>52</v>
      </c>
      <c r="S645" s="32" t="s">
        <v>30268</v>
      </c>
      <c r="T645" s="34" t="s">
        <v>55</v>
      </c>
      <c r="U645" s="36"/>
    </row>
    <row r="646" spans="1:21" ht="45">
      <c r="A646" t="s">
        <v>7128</v>
      </c>
      <c r="B646" s="226" t="s">
        <v>7129</v>
      </c>
      <c r="D646" s="210">
        <v>4</v>
      </c>
      <c r="E646" s="180" t="s">
        <v>48</v>
      </c>
      <c r="F646" s="181" t="s">
        <v>55</v>
      </c>
      <c r="G646" s="175" t="s">
        <v>6346</v>
      </c>
      <c r="H646" s="182" t="s">
        <v>225</v>
      </c>
      <c r="I646" s="211">
        <v>1980</v>
      </c>
      <c r="J646" s="178" t="s">
        <v>7134</v>
      </c>
      <c r="K646">
        <v>4</v>
      </c>
      <c r="L646" s="200">
        <v>16</v>
      </c>
      <c r="M646" s="21" t="s">
        <v>48</v>
      </c>
      <c r="N646" s="22" t="s">
        <v>7135</v>
      </c>
      <c r="O646" s="23">
        <v>1980</v>
      </c>
      <c r="P646" s="25" t="s">
        <v>51</v>
      </c>
      <c r="Q646" s="30" t="s">
        <v>34636</v>
      </c>
      <c r="R646" s="31" t="s">
        <v>52</v>
      </c>
      <c r="S646" s="32" t="s">
        <v>30267</v>
      </c>
      <c r="T646" s="34" t="s">
        <v>55</v>
      </c>
      <c r="U646" s="36"/>
    </row>
    <row r="647" spans="1:21" ht="45">
      <c r="A647" t="s">
        <v>7128</v>
      </c>
      <c r="B647" s="226" t="s">
        <v>7129</v>
      </c>
      <c r="D647" s="210">
        <v>5</v>
      </c>
      <c r="E647" s="180" t="s">
        <v>130</v>
      </c>
      <c r="F647" s="181" t="s">
        <v>64</v>
      </c>
      <c r="G647" s="175" t="s">
        <v>6346</v>
      </c>
      <c r="H647" s="182" t="s">
        <v>225</v>
      </c>
      <c r="I647" s="211">
        <v>1920</v>
      </c>
      <c r="J647" s="178" t="s">
        <v>7136</v>
      </c>
      <c r="K647">
        <v>5</v>
      </c>
      <c r="L647" s="200">
        <v>20</v>
      </c>
      <c r="M647" s="21" t="s">
        <v>130</v>
      </c>
      <c r="N647" s="22" t="s">
        <v>3608</v>
      </c>
      <c r="O647" s="23">
        <v>1920</v>
      </c>
      <c r="P647" s="25"/>
      <c r="Q647" s="30" t="s">
        <v>7137</v>
      </c>
      <c r="R647" s="31" t="s">
        <v>52</v>
      </c>
      <c r="S647" s="32" t="s">
        <v>34639</v>
      </c>
      <c r="T647" s="34" t="s">
        <v>64</v>
      </c>
      <c r="U647" s="36"/>
    </row>
    <row r="648" spans="1:21">
      <c r="A648" t="s">
        <v>7128</v>
      </c>
      <c r="B648" s="226" t="s">
        <v>7129</v>
      </c>
      <c r="D648" s="210">
        <v>6</v>
      </c>
      <c r="E648" s="180" t="s">
        <v>130</v>
      </c>
      <c r="F648" s="175" t="s">
        <v>55</v>
      </c>
      <c r="G648" s="175" t="s">
        <v>6346</v>
      </c>
      <c r="H648" s="225" t="s">
        <v>206</v>
      </c>
      <c r="I648" s="224">
        <v>1960</v>
      </c>
      <c r="J648" s="178" t="s">
        <v>7138</v>
      </c>
      <c r="K648">
        <v>6</v>
      </c>
      <c r="L648" s="200">
        <v>23</v>
      </c>
      <c r="M648" s="21" t="s">
        <v>130</v>
      </c>
      <c r="N648" s="22" t="s">
        <v>3614</v>
      </c>
      <c r="O648" s="23">
        <v>1960</v>
      </c>
      <c r="P648" s="25"/>
      <c r="Q648" s="30" t="s">
        <v>82</v>
      </c>
      <c r="R648" s="31" t="s">
        <v>52</v>
      </c>
      <c r="S648" s="32" t="s">
        <v>83</v>
      </c>
      <c r="T648" s="34" t="s">
        <v>55</v>
      </c>
      <c r="U648" s="36"/>
    </row>
    <row r="649" spans="1:21">
      <c r="A649" t="s">
        <v>7128</v>
      </c>
      <c r="B649" s="226" t="s">
        <v>7129</v>
      </c>
      <c r="D649" s="210">
        <v>7</v>
      </c>
      <c r="E649" s="180" t="s">
        <v>130</v>
      </c>
      <c r="F649" s="181" t="s">
        <v>55</v>
      </c>
      <c r="G649" s="175" t="s">
        <v>6346</v>
      </c>
      <c r="H649" s="223" t="s">
        <v>206</v>
      </c>
      <c r="I649" s="224">
        <v>1568</v>
      </c>
      <c r="J649" s="178" t="s">
        <v>7139</v>
      </c>
      <c r="K649">
        <v>7</v>
      </c>
      <c r="L649" s="200">
        <v>26</v>
      </c>
      <c r="M649" s="21" t="s">
        <v>130</v>
      </c>
      <c r="N649" s="22" t="s">
        <v>3619</v>
      </c>
      <c r="O649" s="23">
        <v>1568</v>
      </c>
      <c r="P649" s="25"/>
      <c r="Q649" s="30" t="s">
        <v>95</v>
      </c>
      <c r="R649" s="31" t="s">
        <v>52</v>
      </c>
      <c r="S649" s="32" t="s">
        <v>112</v>
      </c>
      <c r="T649" s="34" t="s">
        <v>55</v>
      </c>
      <c r="U649" s="36"/>
    </row>
    <row r="650" spans="1:21">
      <c r="A650" t="s">
        <v>7128</v>
      </c>
      <c r="B650" s="226" t="s">
        <v>7129</v>
      </c>
      <c r="D650" s="210">
        <v>8</v>
      </c>
      <c r="E650" s="180" t="s">
        <v>78</v>
      </c>
      <c r="F650" s="181" t="s">
        <v>55</v>
      </c>
      <c r="G650" s="175" t="s">
        <v>6714</v>
      </c>
      <c r="H650" s="223" t="s">
        <v>225</v>
      </c>
      <c r="I650" s="224">
        <v>1958</v>
      </c>
      <c r="J650" s="178" t="s">
        <v>7140</v>
      </c>
      <c r="K650">
        <v>8</v>
      </c>
      <c r="L650" s="200">
        <v>29</v>
      </c>
      <c r="M650" s="21" t="s">
        <v>78</v>
      </c>
      <c r="N650" s="22" t="s">
        <v>3661</v>
      </c>
      <c r="O650" s="23">
        <v>1958</v>
      </c>
      <c r="P650" s="25"/>
      <c r="Q650" s="30" t="s">
        <v>73</v>
      </c>
      <c r="R650" s="31" t="s">
        <v>52</v>
      </c>
      <c r="S650" s="21" t="s">
        <v>770</v>
      </c>
      <c r="T650" s="34" t="s">
        <v>55</v>
      </c>
      <c r="U650" s="36"/>
    </row>
    <row r="651" spans="1:21">
      <c r="A651" t="s">
        <v>7128</v>
      </c>
      <c r="B651" s="226" t="s">
        <v>7129</v>
      </c>
      <c r="D651" s="210">
        <v>9</v>
      </c>
      <c r="E651" s="180" t="s">
        <v>78</v>
      </c>
      <c r="F651" s="175" t="s">
        <v>55</v>
      </c>
      <c r="G651" s="175" t="s">
        <v>6346</v>
      </c>
      <c r="H651" s="225" t="s">
        <v>225</v>
      </c>
      <c r="I651" s="224">
        <v>1958</v>
      </c>
      <c r="J651" s="178" t="s">
        <v>7141</v>
      </c>
      <c r="K651">
        <v>9</v>
      </c>
      <c r="L651" s="200">
        <v>32</v>
      </c>
      <c r="M651" s="21" t="s">
        <v>78</v>
      </c>
      <c r="N651" s="22" t="s">
        <v>3666</v>
      </c>
      <c r="O651" s="23">
        <v>1958</v>
      </c>
      <c r="P651" s="25"/>
      <c r="Q651" s="30" t="s">
        <v>73</v>
      </c>
      <c r="R651" s="31" t="s">
        <v>52</v>
      </c>
      <c r="S651" s="32" t="s">
        <v>74</v>
      </c>
      <c r="T651" s="34" t="s">
        <v>55</v>
      </c>
      <c r="U651" s="36"/>
    </row>
    <row r="652" spans="1:21">
      <c r="A652" t="s">
        <v>7142</v>
      </c>
      <c r="B652" s="226" t="s">
        <v>7143</v>
      </c>
      <c r="D652" s="192">
        <v>1</v>
      </c>
      <c r="E652" s="193" t="s">
        <v>145</v>
      </c>
      <c r="F652" s="194" t="s">
        <v>55</v>
      </c>
      <c r="G652" s="195" t="s">
        <v>6346</v>
      </c>
      <c r="H652" s="196" t="s">
        <v>206</v>
      </c>
      <c r="I652" s="197">
        <v>1960</v>
      </c>
      <c r="J652" s="198" t="s">
        <v>7144</v>
      </c>
      <c r="K652" s="199">
        <v>1</v>
      </c>
      <c r="L652" s="200">
        <v>4</v>
      </c>
      <c r="M652" s="21" t="s">
        <v>145</v>
      </c>
      <c r="N652" s="22" t="s">
        <v>3574</v>
      </c>
      <c r="O652" s="23">
        <v>1960</v>
      </c>
      <c r="P652" s="25"/>
      <c r="Q652" s="30" t="s">
        <v>95</v>
      </c>
      <c r="R652" s="31" t="s">
        <v>52</v>
      </c>
      <c r="S652" s="32" t="s">
        <v>83</v>
      </c>
      <c r="T652" s="34" t="s">
        <v>55</v>
      </c>
      <c r="U652" s="36"/>
    </row>
    <row r="653" spans="1:21">
      <c r="A653" t="s">
        <v>7142</v>
      </c>
      <c r="B653" s="226" t="s">
        <v>7143</v>
      </c>
      <c r="D653" s="210"/>
      <c r="E653" s="180" t="s">
        <v>145</v>
      </c>
      <c r="F653" s="181" t="s">
        <v>55</v>
      </c>
      <c r="G653" s="175" t="s">
        <v>6346</v>
      </c>
      <c r="H653" s="182" t="s">
        <v>206</v>
      </c>
      <c r="I653" s="211">
        <v>1960</v>
      </c>
      <c r="J653" s="178" t="s">
        <v>7145</v>
      </c>
      <c r="K653">
        <v>1</v>
      </c>
      <c r="L653" s="200">
        <v>6</v>
      </c>
      <c r="M653" s="2" t="s">
        <v>145</v>
      </c>
      <c r="N653" s="3" t="s">
        <v>3577</v>
      </c>
      <c r="O653" s="4">
        <v>1960</v>
      </c>
      <c r="P653" s="6"/>
      <c r="Q653" s="30" t="s">
        <v>82</v>
      </c>
      <c r="R653" s="12" t="s">
        <v>52</v>
      </c>
      <c r="S653" s="2" t="s">
        <v>83</v>
      </c>
      <c r="T653" s="13" t="s">
        <v>55</v>
      </c>
      <c r="U653" s="15"/>
    </row>
    <row r="654" spans="1:21">
      <c r="A654" t="s">
        <v>7142</v>
      </c>
      <c r="B654" s="226" t="s">
        <v>7143</v>
      </c>
      <c r="D654" s="210"/>
      <c r="E654" s="180" t="s">
        <v>145</v>
      </c>
      <c r="F654" s="181" t="s">
        <v>55</v>
      </c>
      <c r="G654" s="175" t="s">
        <v>6346</v>
      </c>
      <c r="H654" s="182" t="s">
        <v>206</v>
      </c>
      <c r="I654" s="211">
        <v>1960</v>
      </c>
      <c r="J654" s="178" t="s">
        <v>7146</v>
      </c>
      <c r="K654">
        <v>1</v>
      </c>
      <c r="L654" s="200">
        <v>8</v>
      </c>
      <c r="M654" s="2" t="s">
        <v>145</v>
      </c>
      <c r="N654" s="3" t="s">
        <v>3580</v>
      </c>
      <c r="O654" s="4">
        <v>1960</v>
      </c>
      <c r="P654" s="6"/>
      <c r="Q654" s="11" t="s">
        <v>82</v>
      </c>
      <c r="R654" s="12" t="s">
        <v>52</v>
      </c>
      <c r="S654" s="2" t="s">
        <v>83</v>
      </c>
      <c r="T654" s="13" t="s">
        <v>55</v>
      </c>
      <c r="U654" s="15"/>
    </row>
    <row r="655" spans="1:21">
      <c r="A655" t="s">
        <v>7142</v>
      </c>
      <c r="B655" s="226" t="s">
        <v>7143</v>
      </c>
      <c r="D655" s="210">
        <v>2</v>
      </c>
      <c r="E655" s="180" t="s">
        <v>145</v>
      </c>
      <c r="F655" s="181" t="s">
        <v>55</v>
      </c>
      <c r="G655" s="175" t="s">
        <v>6346</v>
      </c>
      <c r="H655" s="182" t="s">
        <v>225</v>
      </c>
      <c r="I655" s="211">
        <v>1951</v>
      </c>
      <c r="J655" s="178" t="s">
        <v>7147</v>
      </c>
      <c r="K655">
        <v>2</v>
      </c>
      <c r="L655" s="200">
        <v>12</v>
      </c>
      <c r="M655" s="21" t="s">
        <v>145</v>
      </c>
      <c r="N655" s="22" t="s">
        <v>3592</v>
      </c>
      <c r="O655" s="23">
        <v>1951</v>
      </c>
      <c r="P655" s="25"/>
      <c r="Q655" s="30" t="s">
        <v>181</v>
      </c>
      <c r="R655" s="31" t="s">
        <v>52</v>
      </c>
      <c r="S655" s="21" t="s">
        <v>186</v>
      </c>
      <c r="T655" s="34" t="s">
        <v>55</v>
      </c>
      <c r="U655" s="36"/>
    </row>
    <row r="656" spans="1:21" ht="45">
      <c r="A656" t="s">
        <v>7142</v>
      </c>
      <c r="B656" s="226" t="s">
        <v>7143</v>
      </c>
      <c r="D656" s="210"/>
      <c r="E656" s="180" t="s">
        <v>145</v>
      </c>
      <c r="F656" s="181" t="s">
        <v>55</v>
      </c>
      <c r="G656" s="175" t="s">
        <v>6346</v>
      </c>
      <c r="H656" s="182" t="s">
        <v>225</v>
      </c>
      <c r="I656" s="211">
        <v>1985</v>
      </c>
      <c r="J656" s="178" t="s">
        <v>7148</v>
      </c>
      <c r="K656">
        <v>2</v>
      </c>
      <c r="L656" s="200">
        <v>14</v>
      </c>
      <c r="M656" s="21" t="s">
        <v>145</v>
      </c>
      <c r="N656" s="22" t="s">
        <v>3595</v>
      </c>
      <c r="O656" s="23">
        <v>1985</v>
      </c>
      <c r="P656" s="25"/>
      <c r="Q656" s="30" t="s">
        <v>34640</v>
      </c>
      <c r="R656" s="31" t="s">
        <v>52</v>
      </c>
      <c r="S656" s="32" t="s">
        <v>34641</v>
      </c>
      <c r="T656" s="34" t="s">
        <v>55</v>
      </c>
      <c r="U656" s="36"/>
    </row>
    <row r="657" spans="1:21">
      <c r="A657" t="s">
        <v>7142</v>
      </c>
      <c r="B657" s="226" t="s">
        <v>7143</v>
      </c>
      <c r="D657" s="210">
        <v>3</v>
      </c>
      <c r="E657" s="180" t="s">
        <v>126</v>
      </c>
      <c r="F657" s="181" t="s">
        <v>55</v>
      </c>
      <c r="G657" s="175" t="s">
        <v>6346</v>
      </c>
      <c r="H657" s="182" t="s">
        <v>206</v>
      </c>
      <c r="I657" s="211">
        <v>1568</v>
      </c>
      <c r="J657" s="178" t="s">
        <v>7149</v>
      </c>
      <c r="K657">
        <v>3</v>
      </c>
      <c r="L657" s="200">
        <v>18</v>
      </c>
      <c r="M657" s="2" t="s">
        <v>126</v>
      </c>
      <c r="N657" s="22" t="s">
        <v>3597</v>
      </c>
      <c r="O657" s="4">
        <v>1568</v>
      </c>
      <c r="P657" s="6"/>
      <c r="Q657" s="11" t="s">
        <v>95</v>
      </c>
      <c r="R657" s="12" t="s">
        <v>52</v>
      </c>
      <c r="S657" s="2" t="s">
        <v>112</v>
      </c>
      <c r="T657" s="13" t="s">
        <v>55</v>
      </c>
      <c r="U657" s="15"/>
    </row>
    <row r="658" spans="1:21">
      <c r="A658" t="s">
        <v>7150</v>
      </c>
      <c r="B658" s="226" t="s">
        <v>7151</v>
      </c>
      <c r="D658" s="192">
        <v>1</v>
      </c>
      <c r="E658" s="193" t="s">
        <v>275</v>
      </c>
      <c r="F658" s="194" t="s">
        <v>55</v>
      </c>
      <c r="G658" s="195" t="s">
        <v>6346</v>
      </c>
      <c r="H658" s="196" t="s">
        <v>206</v>
      </c>
      <c r="I658" s="197">
        <v>1568</v>
      </c>
      <c r="J658" s="198" t="s">
        <v>7152</v>
      </c>
      <c r="K658" s="199">
        <v>1</v>
      </c>
      <c r="L658" s="200">
        <v>4</v>
      </c>
      <c r="M658" s="21" t="s">
        <v>275</v>
      </c>
      <c r="N658" s="22" t="s">
        <v>3712</v>
      </c>
      <c r="O658" s="23">
        <v>1568</v>
      </c>
      <c r="P658" s="25" t="s">
        <v>1003</v>
      </c>
      <c r="Q658" s="30" t="s">
        <v>95</v>
      </c>
      <c r="R658" s="12" t="s">
        <v>52</v>
      </c>
      <c r="S658" s="2" t="s">
        <v>112</v>
      </c>
      <c r="T658" s="13" t="s">
        <v>55</v>
      </c>
      <c r="U658" s="36"/>
    </row>
    <row r="659" spans="1:21">
      <c r="A659" t="s">
        <v>7150</v>
      </c>
      <c r="B659" s="226" t="s">
        <v>7151</v>
      </c>
      <c r="D659" s="210">
        <v>2</v>
      </c>
      <c r="E659" s="180" t="s">
        <v>145</v>
      </c>
      <c r="F659" s="181" t="s">
        <v>55</v>
      </c>
      <c r="G659" s="175" t="s">
        <v>6346</v>
      </c>
      <c r="H659" s="182" t="s">
        <v>206</v>
      </c>
      <c r="I659" s="211">
        <v>1917</v>
      </c>
      <c r="J659" s="178" t="s">
        <v>7153</v>
      </c>
      <c r="K659">
        <v>2</v>
      </c>
      <c r="L659" s="200">
        <v>8</v>
      </c>
      <c r="M659" s="2" t="s">
        <v>145</v>
      </c>
      <c r="N659" s="234" t="s">
        <v>3732</v>
      </c>
      <c r="O659" s="4">
        <v>1917</v>
      </c>
      <c r="P659" s="6"/>
      <c r="Q659" s="102" t="s">
        <v>95</v>
      </c>
      <c r="R659" s="103" t="s">
        <v>52</v>
      </c>
      <c r="S659" s="104" t="s">
        <v>83</v>
      </c>
      <c r="T659" s="13" t="s">
        <v>55</v>
      </c>
      <c r="U659" s="15"/>
    </row>
    <row r="660" spans="1:21">
      <c r="A660" t="s">
        <v>7150</v>
      </c>
      <c r="B660" s="226" t="s">
        <v>7151</v>
      </c>
      <c r="D660" s="210"/>
      <c r="E660" s="180" t="s">
        <v>145</v>
      </c>
      <c r="F660" s="181" t="s">
        <v>55</v>
      </c>
      <c r="G660" s="175" t="s">
        <v>6346</v>
      </c>
      <c r="H660" s="182" t="s">
        <v>206</v>
      </c>
      <c r="I660" s="211">
        <v>1917</v>
      </c>
      <c r="J660" s="178" t="s">
        <v>7154</v>
      </c>
      <c r="K660">
        <v>2</v>
      </c>
      <c r="L660" s="200">
        <v>10</v>
      </c>
      <c r="M660" s="21" t="s">
        <v>145</v>
      </c>
      <c r="N660" s="235" t="s">
        <v>3735</v>
      </c>
      <c r="O660" s="23">
        <v>1917</v>
      </c>
      <c r="P660" s="25"/>
      <c r="Q660" s="99" t="s">
        <v>95</v>
      </c>
      <c r="R660" s="100" t="s">
        <v>52</v>
      </c>
      <c r="S660" s="105" t="s">
        <v>83</v>
      </c>
      <c r="T660" s="34" t="s">
        <v>55</v>
      </c>
      <c r="U660" s="36"/>
    </row>
    <row r="661" spans="1:21">
      <c r="A661" t="s">
        <v>7150</v>
      </c>
      <c r="B661" s="226" t="s">
        <v>7151</v>
      </c>
      <c r="D661" s="210"/>
      <c r="E661" s="180" t="s">
        <v>145</v>
      </c>
      <c r="F661" s="181" t="s">
        <v>55</v>
      </c>
      <c r="G661" s="175" t="s">
        <v>6346</v>
      </c>
      <c r="H661" s="182" t="s">
        <v>206</v>
      </c>
      <c r="I661" s="211">
        <v>1917</v>
      </c>
      <c r="J661" s="178" t="s">
        <v>7155</v>
      </c>
      <c r="K661">
        <v>2</v>
      </c>
      <c r="L661" s="200">
        <v>12</v>
      </c>
      <c r="M661" s="21" t="s">
        <v>145</v>
      </c>
      <c r="N661" s="234" t="s">
        <v>3720</v>
      </c>
      <c r="O661" s="23">
        <v>1917</v>
      </c>
      <c r="P661" s="25"/>
      <c r="Q661" s="99" t="s">
        <v>95</v>
      </c>
      <c r="R661" s="100" t="s">
        <v>52</v>
      </c>
      <c r="S661" s="101" t="s">
        <v>83</v>
      </c>
      <c r="T661" s="34" t="s">
        <v>55</v>
      </c>
      <c r="U661" s="36"/>
    </row>
    <row r="662" spans="1:21">
      <c r="A662" t="s">
        <v>7150</v>
      </c>
      <c r="B662" s="226" t="s">
        <v>7151</v>
      </c>
      <c r="D662" s="210"/>
      <c r="E662" s="180" t="s">
        <v>145</v>
      </c>
      <c r="F662" s="181" t="s">
        <v>55</v>
      </c>
      <c r="G662" s="175" t="s">
        <v>6346</v>
      </c>
      <c r="H662" s="182" t="s">
        <v>206</v>
      </c>
      <c r="I662" s="211">
        <v>1917</v>
      </c>
      <c r="J662" s="178" t="s">
        <v>7156</v>
      </c>
      <c r="K662">
        <v>2</v>
      </c>
      <c r="L662" s="200">
        <v>14</v>
      </c>
      <c r="M662" s="21" t="s">
        <v>145</v>
      </c>
      <c r="N662" s="234" t="s">
        <v>3724</v>
      </c>
      <c r="O662" s="23">
        <v>1917</v>
      </c>
      <c r="P662" s="25"/>
      <c r="Q662" s="99" t="s">
        <v>95</v>
      </c>
      <c r="R662" s="100" t="s">
        <v>52</v>
      </c>
      <c r="S662" s="101" t="s">
        <v>83</v>
      </c>
      <c r="T662" s="34" t="s">
        <v>55</v>
      </c>
      <c r="U662" s="36"/>
    </row>
    <row r="663" spans="1:21">
      <c r="A663" t="s">
        <v>7150</v>
      </c>
      <c r="B663" s="226" t="s">
        <v>7151</v>
      </c>
      <c r="D663" s="210"/>
      <c r="E663" s="180" t="s">
        <v>145</v>
      </c>
      <c r="F663" s="181" t="s">
        <v>55</v>
      </c>
      <c r="G663" s="175" t="s">
        <v>6346</v>
      </c>
      <c r="H663" s="182" t="s">
        <v>206</v>
      </c>
      <c r="I663" s="211">
        <v>1960</v>
      </c>
      <c r="J663" s="178" t="s">
        <v>7157</v>
      </c>
      <c r="K663">
        <v>2</v>
      </c>
      <c r="L663" s="200">
        <v>16</v>
      </c>
      <c r="M663" s="21" t="s">
        <v>145</v>
      </c>
      <c r="N663" s="234" t="s">
        <v>3716</v>
      </c>
      <c r="O663" s="23">
        <v>1960</v>
      </c>
      <c r="P663" s="25"/>
      <c r="Q663" s="94" t="s">
        <v>95</v>
      </c>
      <c r="R663" s="95" t="s">
        <v>52</v>
      </c>
      <c r="S663" s="97" t="s">
        <v>83</v>
      </c>
      <c r="T663" s="34" t="s">
        <v>55</v>
      </c>
      <c r="U663" s="36"/>
    </row>
    <row r="664" spans="1:21">
      <c r="A664" t="s">
        <v>7150</v>
      </c>
      <c r="B664" s="226" t="s">
        <v>7151</v>
      </c>
      <c r="D664" s="210"/>
      <c r="E664" s="180" t="s">
        <v>145</v>
      </c>
      <c r="F664" s="181" t="s">
        <v>55</v>
      </c>
      <c r="G664" s="175" t="s">
        <v>6346</v>
      </c>
      <c r="H664" s="182" t="s">
        <v>206</v>
      </c>
      <c r="I664" s="211">
        <v>1960</v>
      </c>
      <c r="J664" s="178" t="s">
        <v>7158</v>
      </c>
      <c r="K664">
        <v>2</v>
      </c>
      <c r="L664" s="200">
        <v>18</v>
      </c>
      <c r="M664" s="21" t="s">
        <v>145</v>
      </c>
      <c r="N664" s="234" t="s">
        <v>3692</v>
      </c>
      <c r="O664" s="23">
        <v>1960</v>
      </c>
      <c r="P664" s="25"/>
      <c r="Q664" s="94" t="s">
        <v>95</v>
      </c>
      <c r="R664" s="95" t="s">
        <v>52</v>
      </c>
      <c r="S664" s="96" t="s">
        <v>83</v>
      </c>
      <c r="T664" s="34" t="s">
        <v>55</v>
      </c>
      <c r="U664" s="36"/>
    </row>
    <row r="665" spans="1:21">
      <c r="A665" t="s">
        <v>7150</v>
      </c>
      <c r="B665" s="226" t="s">
        <v>7151</v>
      </c>
      <c r="D665" s="210"/>
      <c r="E665" s="180" t="s">
        <v>145</v>
      </c>
      <c r="F665" s="181" t="s">
        <v>55</v>
      </c>
      <c r="G665" s="175" t="s">
        <v>6346</v>
      </c>
      <c r="H665" s="182" t="s">
        <v>206</v>
      </c>
      <c r="I665" s="211">
        <v>1960</v>
      </c>
      <c r="J665" s="178" t="s">
        <v>7159</v>
      </c>
      <c r="K665">
        <v>2</v>
      </c>
      <c r="L665" s="200">
        <v>20</v>
      </c>
      <c r="M665" s="21" t="s">
        <v>145</v>
      </c>
      <c r="N665" s="234" t="s">
        <v>3687</v>
      </c>
      <c r="O665" s="23">
        <v>1960</v>
      </c>
      <c r="P665" s="25"/>
      <c r="Q665" s="90" t="s">
        <v>95</v>
      </c>
      <c r="R665" s="91" t="s">
        <v>52</v>
      </c>
      <c r="S665" s="92" t="s">
        <v>83</v>
      </c>
      <c r="T665" s="34" t="s">
        <v>55</v>
      </c>
      <c r="U665" s="36"/>
    </row>
    <row r="666" spans="1:21">
      <c r="A666" t="s">
        <v>7150</v>
      </c>
      <c r="B666" s="226" t="s">
        <v>7151</v>
      </c>
      <c r="D666" s="210"/>
      <c r="E666" s="180" t="s">
        <v>145</v>
      </c>
      <c r="F666" s="181" t="s">
        <v>55</v>
      </c>
      <c r="G666" s="175" t="s">
        <v>6346</v>
      </c>
      <c r="H666" s="223" t="s">
        <v>206</v>
      </c>
      <c r="I666" s="224">
        <v>1960</v>
      </c>
      <c r="J666" s="178" t="s">
        <v>7160</v>
      </c>
      <c r="K666">
        <v>2</v>
      </c>
      <c r="L666" s="200">
        <v>22</v>
      </c>
      <c r="M666" s="21" t="s">
        <v>145</v>
      </c>
      <c r="N666" s="234" t="s">
        <v>3696</v>
      </c>
      <c r="O666" s="23">
        <v>1960</v>
      </c>
      <c r="P666" s="25"/>
      <c r="Q666" s="90" t="s">
        <v>95</v>
      </c>
      <c r="R666" s="91" t="s">
        <v>52</v>
      </c>
      <c r="S666" s="92" t="s">
        <v>83</v>
      </c>
      <c r="T666" s="34" t="s">
        <v>55</v>
      </c>
      <c r="U666" s="36"/>
    </row>
    <row r="667" spans="1:21">
      <c r="A667" t="s">
        <v>7150</v>
      </c>
      <c r="B667" s="226" t="s">
        <v>7151</v>
      </c>
      <c r="D667" s="210"/>
      <c r="E667" s="180" t="s">
        <v>145</v>
      </c>
      <c r="F667" s="175" t="s">
        <v>55</v>
      </c>
      <c r="G667" s="175" t="s">
        <v>6346</v>
      </c>
      <c r="H667" s="225" t="s">
        <v>206</v>
      </c>
      <c r="I667" s="224">
        <v>1960</v>
      </c>
      <c r="J667" s="178" t="s">
        <v>7161</v>
      </c>
      <c r="K667">
        <v>2</v>
      </c>
      <c r="L667" s="200">
        <v>24</v>
      </c>
      <c r="M667" s="21" t="s">
        <v>145</v>
      </c>
      <c r="N667" s="234" t="s">
        <v>3728</v>
      </c>
      <c r="O667" s="23">
        <v>1960</v>
      </c>
      <c r="P667" s="25"/>
      <c r="Q667" s="30" t="s">
        <v>82</v>
      </c>
      <c r="R667" s="31" t="s">
        <v>52</v>
      </c>
      <c r="S667" s="32" t="s">
        <v>83</v>
      </c>
      <c r="T667" s="34" t="s">
        <v>55</v>
      </c>
      <c r="U667" s="36"/>
    </row>
    <row r="668" spans="1:21">
      <c r="A668" t="s">
        <v>7162</v>
      </c>
      <c r="B668" s="226" t="s">
        <v>7163</v>
      </c>
      <c r="D668" s="192">
        <v>1</v>
      </c>
      <c r="E668" s="193" t="s">
        <v>6884</v>
      </c>
      <c r="F668" s="194" t="s">
        <v>64</v>
      </c>
      <c r="G668" s="195" t="s">
        <v>6380</v>
      </c>
      <c r="H668" s="196" t="s">
        <v>225</v>
      </c>
      <c r="I668" s="197">
        <v>1925</v>
      </c>
      <c r="J668" s="198" t="s">
        <v>7164</v>
      </c>
      <c r="K668" s="199">
        <v>1</v>
      </c>
      <c r="L668" s="200">
        <v>4</v>
      </c>
      <c r="M668" s="2" t="s">
        <v>6884</v>
      </c>
      <c r="N668" s="22" t="s">
        <v>3700</v>
      </c>
      <c r="O668" s="23">
        <v>1925</v>
      </c>
      <c r="P668" s="25"/>
      <c r="Q668" s="30" t="s">
        <v>604</v>
      </c>
      <c r="R668" s="31" t="s">
        <v>52</v>
      </c>
      <c r="S668" s="21" t="s">
        <v>63</v>
      </c>
      <c r="T668" s="34" t="s">
        <v>64</v>
      </c>
      <c r="U668" s="36"/>
    </row>
    <row r="669" spans="1:21">
      <c r="A669" t="s">
        <v>7162</v>
      </c>
      <c r="B669" s="226" t="s">
        <v>7163</v>
      </c>
      <c r="D669" s="210">
        <v>2</v>
      </c>
      <c r="E669" s="180" t="s">
        <v>68</v>
      </c>
      <c r="F669" s="181" t="s">
        <v>64</v>
      </c>
      <c r="G669" s="175" t="s">
        <v>6714</v>
      </c>
      <c r="H669" s="182" t="s">
        <v>225</v>
      </c>
      <c r="I669" s="211">
        <v>1925</v>
      </c>
      <c r="J669" s="178" t="s">
        <v>7165</v>
      </c>
      <c r="K669">
        <v>2</v>
      </c>
      <c r="L669" s="200">
        <v>7</v>
      </c>
      <c r="M669" s="21" t="s">
        <v>68</v>
      </c>
      <c r="N669" s="22" t="s">
        <v>3672</v>
      </c>
      <c r="O669" s="23">
        <v>1925</v>
      </c>
      <c r="P669" s="25"/>
      <c r="Q669" s="30" t="s">
        <v>604</v>
      </c>
      <c r="R669" s="31" t="s">
        <v>52</v>
      </c>
      <c r="S669" s="32" t="s">
        <v>2247</v>
      </c>
      <c r="T669" s="34" t="s">
        <v>64</v>
      </c>
      <c r="U669" s="36"/>
    </row>
    <row r="670" spans="1:21">
      <c r="A670" t="s">
        <v>7162</v>
      </c>
      <c r="B670" s="226" t="s">
        <v>7163</v>
      </c>
      <c r="D670" s="210"/>
      <c r="E670" s="180" t="s">
        <v>68</v>
      </c>
      <c r="F670" s="181" t="s">
        <v>64</v>
      </c>
      <c r="G670" s="175" t="s">
        <v>6714</v>
      </c>
      <c r="H670" s="182" t="s">
        <v>225</v>
      </c>
      <c r="I670" s="211">
        <v>1925</v>
      </c>
      <c r="J670" s="178" t="s">
        <v>7166</v>
      </c>
      <c r="K670">
        <v>2</v>
      </c>
      <c r="L670" s="200">
        <v>8</v>
      </c>
      <c r="M670" s="21" t="s">
        <v>68</v>
      </c>
      <c r="N670" s="22" t="s">
        <v>3704</v>
      </c>
      <c r="O670" s="23">
        <v>1925</v>
      </c>
      <c r="P670" s="25"/>
      <c r="Q670" s="30" t="s">
        <v>604</v>
      </c>
      <c r="R670" s="31" t="s">
        <v>52</v>
      </c>
      <c r="S670" s="32" t="s">
        <v>2247</v>
      </c>
      <c r="T670" s="34" t="s">
        <v>64</v>
      </c>
      <c r="U670" s="36"/>
    </row>
    <row r="671" spans="1:21">
      <c r="A671" t="s">
        <v>7162</v>
      </c>
      <c r="B671" s="226" t="s">
        <v>7163</v>
      </c>
      <c r="D671" s="210"/>
      <c r="E671" s="180" t="s">
        <v>68</v>
      </c>
      <c r="F671" s="181" t="s">
        <v>64</v>
      </c>
      <c r="G671" s="175" t="s">
        <v>6714</v>
      </c>
      <c r="H671" s="182" t="s">
        <v>225</v>
      </c>
      <c r="I671" s="211">
        <v>1925</v>
      </c>
      <c r="J671" s="178" t="s">
        <v>7167</v>
      </c>
      <c r="K671">
        <v>2</v>
      </c>
      <c r="L671" s="200">
        <v>9</v>
      </c>
      <c r="M671" s="21" t="s">
        <v>68</v>
      </c>
      <c r="N671" s="22" t="s">
        <v>3708</v>
      </c>
      <c r="O671" s="23">
        <v>1925</v>
      </c>
      <c r="P671" s="25"/>
      <c r="Q671" s="30" t="s">
        <v>604</v>
      </c>
      <c r="R671" s="31" t="s">
        <v>52</v>
      </c>
      <c r="S671" s="32" t="s">
        <v>2247</v>
      </c>
      <c r="T671" s="34" t="s">
        <v>64</v>
      </c>
      <c r="U671" s="36"/>
    </row>
    <row r="672" spans="1:21">
      <c r="A672" t="s">
        <v>7162</v>
      </c>
      <c r="B672" s="226" t="s">
        <v>7163</v>
      </c>
      <c r="D672" s="210">
        <v>3</v>
      </c>
      <c r="E672" s="180" t="s">
        <v>301</v>
      </c>
      <c r="F672" s="181" t="s">
        <v>64</v>
      </c>
      <c r="G672" s="175" t="s">
        <v>6714</v>
      </c>
      <c r="H672" s="182" t="s">
        <v>225</v>
      </c>
      <c r="I672" s="211">
        <v>1925</v>
      </c>
      <c r="J672" s="178" t="s">
        <v>7168</v>
      </c>
      <c r="K672">
        <v>3</v>
      </c>
      <c r="L672" s="200">
        <v>12</v>
      </c>
      <c r="M672" s="21" t="s">
        <v>301</v>
      </c>
      <c r="N672" s="22" t="s">
        <v>3676</v>
      </c>
      <c r="O672" s="23">
        <v>1925</v>
      </c>
      <c r="P672" s="25"/>
      <c r="Q672" s="30" t="s">
        <v>604</v>
      </c>
      <c r="R672" s="31" t="s">
        <v>52</v>
      </c>
      <c r="S672" s="32" t="s">
        <v>2247</v>
      </c>
      <c r="T672" s="34" t="s">
        <v>64</v>
      </c>
      <c r="U672" s="36"/>
    </row>
    <row r="673" spans="1:21">
      <c r="A673" t="s">
        <v>7162</v>
      </c>
      <c r="B673" s="226" t="s">
        <v>7163</v>
      </c>
      <c r="D673" s="210"/>
      <c r="E673" s="180" t="s">
        <v>301</v>
      </c>
      <c r="F673" s="181" t="s">
        <v>64</v>
      </c>
      <c r="G673" s="175" t="s">
        <v>6714</v>
      </c>
      <c r="H673" s="182" t="s">
        <v>225</v>
      </c>
      <c r="I673" s="211">
        <v>1925</v>
      </c>
      <c r="J673" s="178" t="s">
        <v>7169</v>
      </c>
      <c r="K673">
        <v>3</v>
      </c>
      <c r="L673" s="200">
        <v>13</v>
      </c>
      <c r="M673" s="85" t="s">
        <v>301</v>
      </c>
      <c r="N673" s="86" t="s">
        <v>3680</v>
      </c>
      <c r="O673" s="23">
        <v>1925</v>
      </c>
      <c r="P673" s="25"/>
      <c r="Q673" s="30" t="s">
        <v>604</v>
      </c>
      <c r="R673" s="31" t="s">
        <v>52</v>
      </c>
      <c r="S673" s="32" t="s">
        <v>2247</v>
      </c>
      <c r="T673" s="34" t="s">
        <v>64</v>
      </c>
      <c r="U673" s="36"/>
    </row>
    <row r="674" spans="1:21">
      <c r="A674" t="s">
        <v>7162</v>
      </c>
      <c r="B674" s="226" t="s">
        <v>7163</v>
      </c>
      <c r="D674" s="210"/>
      <c r="E674" s="180" t="s">
        <v>301</v>
      </c>
      <c r="F674" s="181" t="s">
        <v>64</v>
      </c>
      <c r="G674" s="175" t="s">
        <v>6714</v>
      </c>
      <c r="H674" s="182" t="s">
        <v>225</v>
      </c>
      <c r="I674" s="211">
        <v>1925</v>
      </c>
      <c r="J674" s="178" t="s">
        <v>7170</v>
      </c>
      <c r="K674">
        <v>3</v>
      </c>
      <c r="L674" s="200">
        <v>14</v>
      </c>
      <c r="M674" s="2" t="s">
        <v>301</v>
      </c>
      <c r="N674" s="3" t="s">
        <v>3683</v>
      </c>
      <c r="O674" s="4">
        <v>1925</v>
      </c>
      <c r="P674" s="25"/>
      <c r="Q674" s="11" t="s">
        <v>604</v>
      </c>
      <c r="R674" s="12" t="s">
        <v>52</v>
      </c>
      <c r="S674" s="2" t="s">
        <v>2247</v>
      </c>
      <c r="T674" s="13" t="s">
        <v>64</v>
      </c>
      <c r="U674" s="15"/>
    </row>
    <row r="675" spans="1:21">
      <c r="A675" t="s">
        <v>7162</v>
      </c>
      <c r="B675" s="226" t="s">
        <v>7163</v>
      </c>
      <c r="D675" s="210">
        <v>4</v>
      </c>
      <c r="E675" s="180" t="s">
        <v>6884</v>
      </c>
      <c r="F675" s="181" t="s">
        <v>64</v>
      </c>
      <c r="G675" s="175" t="s">
        <v>6380</v>
      </c>
      <c r="H675" s="182" t="s">
        <v>225</v>
      </c>
      <c r="I675" s="211">
        <v>1925</v>
      </c>
      <c r="J675" s="178" t="s">
        <v>7171</v>
      </c>
      <c r="K675">
        <v>4</v>
      </c>
      <c r="L675" s="200">
        <v>17</v>
      </c>
      <c r="M675" s="21" t="s">
        <v>6884</v>
      </c>
      <c r="N675" s="22" t="s">
        <v>3746</v>
      </c>
      <c r="O675" s="23">
        <v>1925</v>
      </c>
      <c r="P675" s="25"/>
      <c r="Q675" s="30" t="s">
        <v>604</v>
      </c>
      <c r="R675" s="31" t="s">
        <v>52</v>
      </c>
      <c r="S675" s="32" t="s">
        <v>63</v>
      </c>
      <c r="T675" s="34" t="s">
        <v>64</v>
      </c>
      <c r="U675" s="36"/>
    </row>
    <row r="676" spans="1:21">
      <c r="A676" t="s">
        <v>6463</v>
      </c>
      <c r="B676" s="226" t="s">
        <v>7172</v>
      </c>
      <c r="C676" s="227">
        <v>2</v>
      </c>
      <c r="D676" s="192">
        <v>1</v>
      </c>
      <c r="E676" s="193" t="s">
        <v>3738</v>
      </c>
      <c r="F676" s="194" t="s">
        <v>2203</v>
      </c>
      <c r="G676" s="195" t="s">
        <v>6346</v>
      </c>
      <c r="H676" s="196" t="s">
        <v>206</v>
      </c>
      <c r="I676" s="197">
        <v>1575</v>
      </c>
      <c r="J676" s="198" t="s">
        <v>7173</v>
      </c>
      <c r="K676" s="199">
        <v>1</v>
      </c>
      <c r="L676" s="200">
        <v>4</v>
      </c>
      <c r="M676" s="21" t="s">
        <v>3738</v>
      </c>
      <c r="N676" s="22" t="s">
        <v>3739</v>
      </c>
      <c r="O676" s="23">
        <v>1575</v>
      </c>
      <c r="P676" s="25"/>
      <c r="Q676" s="30" t="s">
        <v>3741</v>
      </c>
      <c r="R676" s="31" t="s">
        <v>52</v>
      </c>
      <c r="S676" s="21" t="s">
        <v>2202</v>
      </c>
      <c r="T676" s="34" t="s">
        <v>2203</v>
      </c>
      <c r="U676" s="36"/>
    </row>
    <row r="677" spans="1:21">
      <c r="A677" t="s">
        <v>6463</v>
      </c>
      <c r="B677" s="226" t="s">
        <v>7172</v>
      </c>
      <c r="C677" s="227">
        <v>2</v>
      </c>
      <c r="D677" s="210">
        <v>2</v>
      </c>
      <c r="E677" s="180" t="s">
        <v>3738</v>
      </c>
      <c r="F677" s="181" t="s">
        <v>2203</v>
      </c>
      <c r="G677" s="175" t="s">
        <v>6346</v>
      </c>
      <c r="H677" s="182" t="s">
        <v>206</v>
      </c>
      <c r="I677" s="211">
        <v>1575</v>
      </c>
      <c r="J677" s="178" t="s">
        <v>7173</v>
      </c>
      <c r="K677">
        <v>2</v>
      </c>
      <c r="L677" s="200">
        <v>7</v>
      </c>
      <c r="M677" s="21" t="s">
        <v>3738</v>
      </c>
      <c r="N677" s="22" t="s">
        <v>3739</v>
      </c>
      <c r="O677" s="23">
        <v>1575</v>
      </c>
      <c r="P677" s="25"/>
      <c r="Q677" s="30" t="s">
        <v>3741</v>
      </c>
      <c r="R677" s="31" t="s">
        <v>52</v>
      </c>
      <c r="S677" s="21" t="s">
        <v>2202</v>
      </c>
      <c r="T677" s="34" t="s">
        <v>2203</v>
      </c>
      <c r="U677" s="36"/>
    </row>
    <row r="678" spans="1:21">
      <c r="A678" t="s">
        <v>7174</v>
      </c>
      <c r="B678" s="226" t="s">
        <v>7175</v>
      </c>
      <c r="C678" s="227">
        <v>3</v>
      </c>
      <c r="D678" s="192">
        <v>1</v>
      </c>
      <c r="E678" s="193" t="s">
        <v>3738</v>
      </c>
      <c r="F678" s="194" t="s">
        <v>2203</v>
      </c>
      <c r="G678" s="195" t="s">
        <v>6346</v>
      </c>
      <c r="H678" s="196" t="s">
        <v>206</v>
      </c>
      <c r="I678" s="197">
        <v>1575</v>
      </c>
      <c r="J678" s="198" t="s">
        <v>7173</v>
      </c>
      <c r="K678" s="199">
        <v>1</v>
      </c>
      <c r="L678" s="200">
        <v>4</v>
      </c>
      <c r="M678" s="21" t="s">
        <v>3738</v>
      </c>
      <c r="N678" s="22" t="s">
        <v>3739</v>
      </c>
      <c r="O678" s="23">
        <v>1575</v>
      </c>
      <c r="P678" s="25"/>
      <c r="Q678" s="30" t="s">
        <v>3741</v>
      </c>
      <c r="R678" s="31" t="s">
        <v>52</v>
      </c>
      <c r="S678" s="21" t="s">
        <v>2202</v>
      </c>
      <c r="T678" s="34" t="s">
        <v>2203</v>
      </c>
      <c r="U678" s="36"/>
    </row>
    <row r="679" spans="1:21">
      <c r="A679" t="s">
        <v>7176</v>
      </c>
      <c r="B679" s="226" t="s">
        <v>7177</v>
      </c>
      <c r="D679" s="192">
        <v>1</v>
      </c>
      <c r="E679" s="193" t="s">
        <v>402</v>
      </c>
      <c r="F679" s="194" t="s">
        <v>55</v>
      </c>
      <c r="G679" s="195" t="s">
        <v>6346</v>
      </c>
      <c r="H679" s="196" t="s">
        <v>206</v>
      </c>
      <c r="I679" s="197">
        <v>1916</v>
      </c>
      <c r="J679" s="198" t="s">
        <v>7178</v>
      </c>
      <c r="K679" s="199">
        <v>1</v>
      </c>
      <c r="L679" s="200">
        <v>4</v>
      </c>
      <c r="M679" s="2" t="s">
        <v>402</v>
      </c>
      <c r="N679" s="3" t="s">
        <v>3808</v>
      </c>
      <c r="O679" s="4">
        <v>1916</v>
      </c>
      <c r="P679" s="6"/>
      <c r="Q679" s="11" t="s">
        <v>640</v>
      </c>
      <c r="R679" s="12" t="s">
        <v>52</v>
      </c>
      <c r="S679" s="8" t="s">
        <v>407</v>
      </c>
      <c r="T679" s="13" t="s">
        <v>55</v>
      </c>
      <c r="U679" s="15"/>
    </row>
    <row r="680" spans="1:21">
      <c r="A680" t="s">
        <v>7176</v>
      </c>
      <c r="B680" s="226" t="s">
        <v>7177</v>
      </c>
      <c r="D680" s="210"/>
      <c r="E680" s="180" t="s">
        <v>402</v>
      </c>
      <c r="F680" s="181" t="s">
        <v>55</v>
      </c>
      <c r="G680" s="175" t="s">
        <v>6346</v>
      </c>
      <c r="H680" s="182" t="s">
        <v>206</v>
      </c>
      <c r="I680" s="211">
        <v>1916</v>
      </c>
      <c r="J680" s="178" t="s">
        <v>7179</v>
      </c>
      <c r="K680">
        <v>1</v>
      </c>
      <c r="L680" s="200">
        <v>5</v>
      </c>
      <c r="M680" s="21" t="s">
        <v>402</v>
      </c>
      <c r="N680" s="22" t="s">
        <v>3789</v>
      </c>
      <c r="O680" s="23">
        <v>1916</v>
      </c>
      <c r="P680" s="25"/>
      <c r="Q680" s="30" t="s">
        <v>640</v>
      </c>
      <c r="R680" s="31" t="s">
        <v>52</v>
      </c>
      <c r="S680" s="21" t="s">
        <v>407</v>
      </c>
      <c r="T680" s="34" t="s">
        <v>55</v>
      </c>
      <c r="U680" s="36"/>
    </row>
    <row r="681" spans="1:21">
      <c r="A681" t="s">
        <v>7176</v>
      </c>
      <c r="B681" s="226" t="s">
        <v>7177</v>
      </c>
      <c r="D681" s="210"/>
      <c r="E681" s="180" t="s">
        <v>402</v>
      </c>
      <c r="F681" s="181" t="s">
        <v>55</v>
      </c>
      <c r="G681" s="175" t="s">
        <v>6346</v>
      </c>
      <c r="H681" s="182" t="s">
        <v>206</v>
      </c>
      <c r="I681" s="211">
        <v>1916</v>
      </c>
      <c r="J681" s="178" t="s">
        <v>7180</v>
      </c>
      <c r="K681">
        <v>1</v>
      </c>
      <c r="L681" s="200">
        <v>6</v>
      </c>
      <c r="M681" s="2" t="s">
        <v>402</v>
      </c>
      <c r="N681" s="3" t="s">
        <v>3812</v>
      </c>
      <c r="O681" s="4">
        <v>1916</v>
      </c>
      <c r="P681" s="6"/>
      <c r="Q681" s="30" t="s">
        <v>406</v>
      </c>
      <c r="R681" s="31" t="s">
        <v>52</v>
      </c>
      <c r="S681" s="21" t="s">
        <v>407</v>
      </c>
      <c r="T681" s="34" t="s">
        <v>55</v>
      </c>
      <c r="U681" s="15"/>
    </row>
    <row r="682" spans="1:21">
      <c r="A682" t="s">
        <v>7176</v>
      </c>
      <c r="B682" s="226" t="s">
        <v>7177</v>
      </c>
      <c r="D682" s="210"/>
      <c r="E682" s="180" t="s">
        <v>402</v>
      </c>
      <c r="F682" s="181" t="s">
        <v>55</v>
      </c>
      <c r="G682" s="175" t="s">
        <v>6346</v>
      </c>
      <c r="H682" s="182" t="s">
        <v>206</v>
      </c>
      <c r="I682" s="211">
        <v>1916</v>
      </c>
      <c r="J682" s="178" t="s">
        <v>7181</v>
      </c>
      <c r="K682">
        <v>1</v>
      </c>
      <c r="L682" s="200">
        <v>7</v>
      </c>
      <c r="M682" s="21" t="s">
        <v>402</v>
      </c>
      <c r="N682" s="22" t="s">
        <v>3815</v>
      </c>
      <c r="O682" s="23">
        <v>1916</v>
      </c>
      <c r="P682" s="25"/>
      <c r="Q682" s="30" t="s">
        <v>406</v>
      </c>
      <c r="R682" s="31" t="s">
        <v>52</v>
      </c>
      <c r="S682" s="32" t="s">
        <v>407</v>
      </c>
      <c r="T682" s="34" t="s">
        <v>55</v>
      </c>
      <c r="U682" s="36"/>
    </row>
    <row r="683" spans="1:21">
      <c r="A683" t="s">
        <v>7176</v>
      </c>
      <c r="B683" s="226" t="s">
        <v>7177</v>
      </c>
      <c r="D683" s="210"/>
      <c r="E683" s="180" t="s">
        <v>402</v>
      </c>
      <c r="F683" s="181" t="s">
        <v>55</v>
      </c>
      <c r="G683" s="175" t="s">
        <v>6346</v>
      </c>
      <c r="H683" s="182" t="s">
        <v>206</v>
      </c>
      <c r="I683" s="211">
        <v>1916</v>
      </c>
      <c r="J683" s="178" t="s">
        <v>7182</v>
      </c>
      <c r="K683">
        <v>1</v>
      </c>
      <c r="L683" s="200">
        <v>8</v>
      </c>
      <c r="M683" s="73" t="s">
        <v>402</v>
      </c>
      <c r="N683" s="3" t="s">
        <v>3792</v>
      </c>
      <c r="O683" s="4">
        <v>1916</v>
      </c>
      <c r="P683" s="6"/>
      <c r="Q683" s="11" t="s">
        <v>406</v>
      </c>
      <c r="R683" s="12" t="s">
        <v>52</v>
      </c>
      <c r="S683" s="8" t="s">
        <v>407</v>
      </c>
      <c r="T683" s="13" t="s">
        <v>55</v>
      </c>
      <c r="U683" s="15"/>
    </row>
    <row r="684" spans="1:21">
      <c r="A684" t="s">
        <v>7176</v>
      </c>
      <c r="B684" s="226" t="s">
        <v>7177</v>
      </c>
      <c r="D684" s="210"/>
      <c r="E684" s="180" t="s">
        <v>402</v>
      </c>
      <c r="F684" s="181" t="s">
        <v>55</v>
      </c>
      <c r="G684" s="175" t="s">
        <v>6346</v>
      </c>
      <c r="H684" s="182" t="s">
        <v>206</v>
      </c>
      <c r="I684" s="211">
        <v>1916</v>
      </c>
      <c r="J684" s="178" t="s">
        <v>7183</v>
      </c>
      <c r="K684">
        <v>1</v>
      </c>
      <c r="L684" s="200">
        <v>9</v>
      </c>
      <c r="M684" s="21" t="s">
        <v>402</v>
      </c>
      <c r="N684" s="22" t="s">
        <v>3796</v>
      </c>
      <c r="O684" s="23">
        <v>1916</v>
      </c>
      <c r="P684" s="25"/>
      <c r="Q684" s="30" t="s">
        <v>406</v>
      </c>
      <c r="R684" s="31" t="s">
        <v>52</v>
      </c>
      <c r="S684" s="32" t="s">
        <v>407</v>
      </c>
      <c r="T684" s="34" t="s">
        <v>55</v>
      </c>
      <c r="U684" s="36"/>
    </row>
    <row r="685" spans="1:21">
      <c r="A685" t="s">
        <v>7176</v>
      </c>
      <c r="B685" s="226" t="s">
        <v>7177</v>
      </c>
      <c r="D685" s="210">
        <v>2</v>
      </c>
      <c r="E685" s="180" t="s">
        <v>126</v>
      </c>
      <c r="F685" s="181" t="s">
        <v>55</v>
      </c>
      <c r="G685" s="175" t="s">
        <v>6346</v>
      </c>
      <c r="H685" s="182" t="s">
        <v>225</v>
      </c>
      <c r="I685" s="211">
        <v>1952</v>
      </c>
      <c r="J685" s="178" t="s">
        <v>7184</v>
      </c>
      <c r="K685">
        <v>2</v>
      </c>
      <c r="L685" s="200">
        <v>12</v>
      </c>
      <c r="M685" s="21" t="s">
        <v>126</v>
      </c>
      <c r="N685" s="22" t="s">
        <v>3800</v>
      </c>
      <c r="O685" s="23">
        <v>1952</v>
      </c>
      <c r="P685" s="25"/>
      <c r="Q685" s="30" t="s">
        <v>177</v>
      </c>
      <c r="R685" s="31" t="s">
        <v>52</v>
      </c>
      <c r="S685" s="32" t="s">
        <v>74</v>
      </c>
      <c r="T685" s="34" t="s">
        <v>55</v>
      </c>
      <c r="U685" s="36"/>
    </row>
    <row r="686" spans="1:21">
      <c r="A686" t="s">
        <v>7176</v>
      </c>
      <c r="B686" s="226" t="s">
        <v>7177</v>
      </c>
      <c r="D686" s="210">
        <v>3</v>
      </c>
      <c r="E686" s="180" t="s">
        <v>271</v>
      </c>
      <c r="F686" s="181" t="s">
        <v>55</v>
      </c>
      <c r="G686" s="175" t="s">
        <v>6346</v>
      </c>
      <c r="H686" s="182" t="s">
        <v>225</v>
      </c>
      <c r="I686" s="211">
        <v>1958</v>
      </c>
      <c r="J686" s="178" t="s">
        <v>7185</v>
      </c>
      <c r="K686">
        <v>3</v>
      </c>
      <c r="L686" s="200">
        <v>15</v>
      </c>
      <c r="M686" s="21" t="s">
        <v>271</v>
      </c>
      <c r="N686" s="22" t="s">
        <v>3777</v>
      </c>
      <c r="O686" s="23">
        <v>1958</v>
      </c>
      <c r="P686" s="25"/>
      <c r="Q686" s="30" t="s">
        <v>177</v>
      </c>
      <c r="R686" s="31" t="s">
        <v>52</v>
      </c>
      <c r="S686" s="32" t="s">
        <v>74</v>
      </c>
      <c r="T686" s="34" t="s">
        <v>55</v>
      </c>
      <c r="U686" s="36"/>
    </row>
    <row r="687" spans="1:21">
      <c r="A687" t="s">
        <v>7186</v>
      </c>
      <c r="B687" s="226" t="s">
        <v>7187</v>
      </c>
      <c r="D687" s="192">
        <v>1</v>
      </c>
      <c r="E687" s="193" t="s">
        <v>103</v>
      </c>
      <c r="F687" s="194" t="s">
        <v>55</v>
      </c>
      <c r="G687" s="195" t="s">
        <v>6346</v>
      </c>
      <c r="H687" s="196" t="s">
        <v>206</v>
      </c>
      <c r="I687" s="197">
        <v>1960</v>
      </c>
      <c r="J687" s="198" t="s">
        <v>7188</v>
      </c>
      <c r="K687" s="199">
        <v>1</v>
      </c>
      <c r="L687" s="200">
        <v>4</v>
      </c>
      <c r="M687" s="73" t="s">
        <v>103</v>
      </c>
      <c r="N687" s="22" t="s">
        <v>3751</v>
      </c>
      <c r="O687" s="23">
        <v>1960</v>
      </c>
      <c r="P687" s="25"/>
      <c r="Q687" s="30" t="s">
        <v>95</v>
      </c>
      <c r="R687" s="31" t="s">
        <v>52</v>
      </c>
      <c r="S687" s="32" t="s">
        <v>83</v>
      </c>
      <c r="T687" s="34" t="s">
        <v>55</v>
      </c>
      <c r="U687" s="36"/>
    </row>
    <row r="688" spans="1:21">
      <c r="A688" t="s">
        <v>7186</v>
      </c>
      <c r="B688" s="226" t="s">
        <v>7187</v>
      </c>
      <c r="D688" s="210">
        <v>2</v>
      </c>
      <c r="E688" s="180" t="s">
        <v>145</v>
      </c>
      <c r="F688" s="181" t="s">
        <v>55</v>
      </c>
      <c r="G688" s="175" t="s">
        <v>6346</v>
      </c>
      <c r="H688" s="182" t="s">
        <v>206</v>
      </c>
      <c r="I688" s="211">
        <v>1917</v>
      </c>
      <c r="J688" s="178" t="s">
        <v>7189</v>
      </c>
      <c r="K688">
        <v>2</v>
      </c>
      <c r="L688" s="200">
        <v>7</v>
      </c>
      <c r="M688" s="2" t="s">
        <v>145</v>
      </c>
      <c r="N688" s="3" t="s">
        <v>3755</v>
      </c>
      <c r="O688" s="4">
        <v>1917</v>
      </c>
      <c r="P688" s="6"/>
      <c r="Q688" s="11" t="s">
        <v>82</v>
      </c>
      <c r="R688" s="12" t="s">
        <v>52</v>
      </c>
      <c r="S688" s="8" t="s">
        <v>34602</v>
      </c>
      <c r="T688" s="13" t="s">
        <v>55</v>
      </c>
      <c r="U688" s="15"/>
    </row>
    <row r="689" spans="1:21">
      <c r="A689" t="s">
        <v>6463</v>
      </c>
      <c r="B689" s="226" t="s">
        <v>7190</v>
      </c>
      <c r="D689" s="192">
        <v>1</v>
      </c>
      <c r="E689" s="193" t="s">
        <v>68</v>
      </c>
      <c r="F689" s="194" t="s">
        <v>64</v>
      </c>
      <c r="G689" s="195" t="s">
        <v>6714</v>
      </c>
      <c r="H689" s="196" t="s">
        <v>225</v>
      </c>
      <c r="I689" s="197">
        <v>1925</v>
      </c>
      <c r="J689" s="198" t="s">
        <v>7191</v>
      </c>
      <c r="K689" s="199">
        <v>1</v>
      </c>
      <c r="L689" s="200">
        <v>4</v>
      </c>
      <c r="M689" s="21" t="s">
        <v>34642</v>
      </c>
      <c r="N689" s="22" t="s">
        <v>3758</v>
      </c>
      <c r="O689" s="23">
        <v>1925</v>
      </c>
      <c r="P689" s="25"/>
      <c r="Q689" s="30" t="s">
        <v>34643</v>
      </c>
      <c r="R689" s="31" t="s">
        <v>52</v>
      </c>
      <c r="S689" s="32" t="s">
        <v>34617</v>
      </c>
      <c r="T689" s="34" t="s">
        <v>34603</v>
      </c>
      <c r="U689" s="36"/>
    </row>
    <row r="690" spans="1:21">
      <c r="A690" t="s">
        <v>6463</v>
      </c>
      <c r="B690" s="226" t="s">
        <v>7190</v>
      </c>
      <c r="D690" s="210">
        <v>2</v>
      </c>
      <c r="E690" s="180" t="s">
        <v>301</v>
      </c>
      <c r="F690" s="181" t="s">
        <v>64</v>
      </c>
      <c r="G690" s="175" t="s">
        <v>6714</v>
      </c>
      <c r="H690" s="182" t="s">
        <v>225</v>
      </c>
      <c r="I690" s="211">
        <v>1925</v>
      </c>
      <c r="J690" s="178" t="s">
        <v>7192</v>
      </c>
      <c r="K690">
        <v>2</v>
      </c>
      <c r="L690" s="200">
        <v>7</v>
      </c>
      <c r="M690" s="85" t="s">
        <v>34644</v>
      </c>
      <c r="N690" s="86" t="s">
        <v>3761</v>
      </c>
      <c r="O690" s="23">
        <v>1925</v>
      </c>
      <c r="P690" s="25"/>
      <c r="Q690" s="30" t="s">
        <v>28287</v>
      </c>
      <c r="R690" s="31" t="s">
        <v>52</v>
      </c>
      <c r="S690" s="32" t="s">
        <v>34617</v>
      </c>
      <c r="T690" s="34" t="s">
        <v>34603</v>
      </c>
      <c r="U690" s="36"/>
    </row>
    <row r="691" spans="1:21">
      <c r="A691" t="s">
        <v>6463</v>
      </c>
      <c r="B691" s="226" t="s">
        <v>7190</v>
      </c>
      <c r="D691" s="210">
        <v>3</v>
      </c>
      <c r="E691" s="180" t="s">
        <v>6884</v>
      </c>
      <c r="F691" s="181" t="s">
        <v>64</v>
      </c>
      <c r="G691" s="175" t="s">
        <v>6380</v>
      </c>
      <c r="H691" s="182" t="s">
        <v>225</v>
      </c>
      <c r="I691" s="211">
        <v>1950</v>
      </c>
      <c r="J691" s="178" t="s">
        <v>7193</v>
      </c>
      <c r="K691">
        <v>3</v>
      </c>
      <c r="L691" s="200">
        <v>10</v>
      </c>
      <c r="M691" s="2" t="s">
        <v>6884</v>
      </c>
      <c r="N691" s="3" t="s">
        <v>3764</v>
      </c>
      <c r="O691" s="4">
        <v>1950</v>
      </c>
      <c r="P691" s="6"/>
      <c r="Q691" s="11" t="s">
        <v>2556</v>
      </c>
      <c r="R691" s="12" t="s">
        <v>52</v>
      </c>
      <c r="S691" s="8" t="s">
        <v>63</v>
      </c>
      <c r="T691" s="13" t="s">
        <v>34603</v>
      </c>
      <c r="U691" s="15"/>
    </row>
    <row r="692" spans="1:21" ht="45">
      <c r="A692" t="s">
        <v>6463</v>
      </c>
      <c r="B692" s="226" t="s">
        <v>7190</v>
      </c>
      <c r="D692" s="210">
        <v>4</v>
      </c>
      <c r="E692" s="180" t="s">
        <v>48</v>
      </c>
      <c r="F692" s="181" t="s">
        <v>55</v>
      </c>
      <c r="G692" s="175" t="s">
        <v>6346</v>
      </c>
      <c r="H692" s="182" t="s">
        <v>225</v>
      </c>
      <c r="I692" s="211">
        <v>1980</v>
      </c>
      <c r="J692" s="178" t="s">
        <v>7194</v>
      </c>
      <c r="K692">
        <v>4</v>
      </c>
      <c r="L692" s="200">
        <v>13</v>
      </c>
      <c r="M692" s="73" t="s">
        <v>48</v>
      </c>
      <c r="N692" s="22" t="s">
        <v>3818</v>
      </c>
      <c r="O692" s="23">
        <v>1980</v>
      </c>
      <c r="P692" s="25" t="s">
        <v>51</v>
      </c>
      <c r="Q692" s="30" t="s">
        <v>34645</v>
      </c>
      <c r="R692" s="31" t="s">
        <v>52</v>
      </c>
      <c r="S692" s="32" t="s">
        <v>34646</v>
      </c>
      <c r="T692" s="34" t="s">
        <v>55</v>
      </c>
      <c r="U692" s="36"/>
    </row>
    <row r="693" spans="1:21">
      <c r="A693" t="s">
        <v>6463</v>
      </c>
      <c r="B693" s="226" t="s">
        <v>7190</v>
      </c>
      <c r="D693" s="210">
        <v>5</v>
      </c>
      <c r="E693" s="180" t="s">
        <v>78</v>
      </c>
      <c r="F693" s="181" t="s">
        <v>55</v>
      </c>
      <c r="G693" s="175" t="s">
        <v>6346</v>
      </c>
      <c r="H693" s="182" t="s">
        <v>225</v>
      </c>
      <c r="I693" s="211">
        <v>1941</v>
      </c>
      <c r="J693" s="178" t="s">
        <v>7195</v>
      </c>
      <c r="K693">
        <v>5</v>
      </c>
      <c r="L693" s="200">
        <v>17</v>
      </c>
      <c r="M693" s="21" t="s">
        <v>78</v>
      </c>
      <c r="N693" s="22" t="s">
        <v>3804</v>
      </c>
      <c r="O693" s="23">
        <v>1941</v>
      </c>
      <c r="P693" s="25"/>
      <c r="Q693" s="30" t="s">
        <v>288</v>
      </c>
      <c r="R693" s="31" t="s">
        <v>52</v>
      </c>
      <c r="S693" s="21" t="s">
        <v>74</v>
      </c>
      <c r="T693" s="34" t="s">
        <v>55</v>
      </c>
      <c r="U693" s="36"/>
    </row>
    <row r="694" spans="1:21">
      <c r="A694" t="s">
        <v>6463</v>
      </c>
      <c r="B694" s="226" t="s">
        <v>7190</v>
      </c>
      <c r="D694" s="210"/>
      <c r="E694" s="180" t="s">
        <v>78</v>
      </c>
      <c r="F694" s="181" t="s">
        <v>55</v>
      </c>
      <c r="G694" s="175" t="s">
        <v>6346</v>
      </c>
      <c r="H694" s="182" t="s">
        <v>225</v>
      </c>
      <c r="I694" s="211">
        <v>1916</v>
      </c>
      <c r="J694" s="178" t="s">
        <v>7196</v>
      </c>
      <c r="K694">
        <v>5</v>
      </c>
      <c r="L694" s="200">
        <v>18</v>
      </c>
      <c r="M694" s="21" t="s">
        <v>78</v>
      </c>
      <c r="N694" s="3" t="s">
        <v>3781</v>
      </c>
      <c r="O694" s="23">
        <v>1916</v>
      </c>
      <c r="P694" s="25"/>
      <c r="Q694" s="30" t="s">
        <v>406</v>
      </c>
      <c r="R694" s="31" t="s">
        <v>52</v>
      </c>
      <c r="S694" s="21" t="s">
        <v>407</v>
      </c>
      <c r="T694" s="34" t="s">
        <v>55</v>
      </c>
      <c r="U694" s="36"/>
    </row>
    <row r="695" spans="1:21">
      <c r="A695" t="s">
        <v>7197</v>
      </c>
      <c r="B695" s="226" t="s">
        <v>7198</v>
      </c>
      <c r="C695" s="227">
        <v>2</v>
      </c>
      <c r="D695" s="192">
        <v>1</v>
      </c>
      <c r="E695" s="193" t="s">
        <v>68</v>
      </c>
      <c r="F695" s="194" t="s">
        <v>64</v>
      </c>
      <c r="G695" s="195" t="s">
        <v>6714</v>
      </c>
      <c r="H695" s="196" t="s">
        <v>225</v>
      </c>
      <c r="I695" s="197">
        <v>1925</v>
      </c>
      <c r="J695" s="198" t="s">
        <v>7191</v>
      </c>
      <c r="K695" s="199">
        <v>1</v>
      </c>
      <c r="L695" s="200">
        <v>4</v>
      </c>
      <c r="M695" s="21" t="s">
        <v>34642</v>
      </c>
      <c r="N695" s="22" t="s">
        <v>3758</v>
      </c>
      <c r="O695" s="23">
        <v>1925</v>
      </c>
      <c r="P695" s="25"/>
      <c r="Q695" s="30" t="s">
        <v>34643</v>
      </c>
      <c r="R695" s="31" t="s">
        <v>52</v>
      </c>
      <c r="S695" s="32" t="s">
        <v>34617</v>
      </c>
      <c r="T695" s="34" t="s">
        <v>34603</v>
      </c>
      <c r="U695" s="36"/>
    </row>
    <row r="696" spans="1:21">
      <c r="A696" t="s">
        <v>7197</v>
      </c>
      <c r="B696" s="226" t="s">
        <v>7198</v>
      </c>
      <c r="C696" s="227">
        <v>2</v>
      </c>
      <c r="D696" s="210">
        <v>2</v>
      </c>
      <c r="E696" s="180" t="s">
        <v>301</v>
      </c>
      <c r="F696" s="181" t="s">
        <v>64</v>
      </c>
      <c r="G696" s="175" t="s">
        <v>6714</v>
      </c>
      <c r="H696" s="182" t="s">
        <v>225</v>
      </c>
      <c r="I696" s="211">
        <v>1925</v>
      </c>
      <c r="J696" s="178" t="s">
        <v>7192</v>
      </c>
      <c r="K696">
        <v>2</v>
      </c>
      <c r="L696" s="200">
        <v>7</v>
      </c>
      <c r="M696" s="85" t="s">
        <v>31279</v>
      </c>
      <c r="N696" s="86" t="s">
        <v>3761</v>
      </c>
      <c r="O696" s="23">
        <v>1925</v>
      </c>
      <c r="P696" s="25"/>
      <c r="Q696" s="30" t="s">
        <v>28287</v>
      </c>
      <c r="R696" s="31" t="s">
        <v>52</v>
      </c>
      <c r="S696" s="32" t="s">
        <v>34617</v>
      </c>
      <c r="T696" s="34" t="s">
        <v>34603</v>
      </c>
      <c r="U696" s="36"/>
    </row>
    <row r="697" spans="1:21">
      <c r="A697" t="s">
        <v>7197</v>
      </c>
      <c r="B697" s="226" t="s">
        <v>7198</v>
      </c>
      <c r="C697" s="227">
        <v>2</v>
      </c>
      <c r="D697" s="210">
        <v>3</v>
      </c>
      <c r="E697" s="180" t="s">
        <v>6884</v>
      </c>
      <c r="F697" s="181" t="s">
        <v>64</v>
      </c>
      <c r="G697" s="175" t="s">
        <v>6380</v>
      </c>
      <c r="H697" s="182" t="s">
        <v>225</v>
      </c>
      <c r="I697" s="211">
        <v>1950</v>
      </c>
      <c r="J697" s="178" t="s">
        <v>7193</v>
      </c>
      <c r="K697">
        <v>3</v>
      </c>
      <c r="L697" s="200">
        <v>10</v>
      </c>
      <c r="M697" s="2" t="s">
        <v>6884</v>
      </c>
      <c r="N697" s="3" t="s">
        <v>3764</v>
      </c>
      <c r="O697" s="4">
        <v>1950</v>
      </c>
      <c r="P697" s="6"/>
      <c r="Q697" s="11" t="s">
        <v>2556</v>
      </c>
      <c r="R697" s="12" t="s">
        <v>52</v>
      </c>
      <c r="S697" s="8" t="s">
        <v>63</v>
      </c>
      <c r="T697" s="13" t="s">
        <v>31233</v>
      </c>
      <c r="U697" s="15"/>
    </row>
    <row r="698" spans="1:21">
      <c r="A698" t="s">
        <v>7197</v>
      </c>
      <c r="B698" s="226" t="s">
        <v>7198</v>
      </c>
      <c r="D698" s="210"/>
      <c r="E698" s="180" t="s">
        <v>6884</v>
      </c>
      <c r="F698" s="181" t="s">
        <v>64</v>
      </c>
      <c r="G698" s="175" t="s">
        <v>6380</v>
      </c>
      <c r="H698" s="182" t="s">
        <v>225</v>
      </c>
      <c r="I698" s="211">
        <v>1925</v>
      </c>
      <c r="J698" s="178" t="s">
        <v>7199</v>
      </c>
      <c r="K698">
        <v>3</v>
      </c>
      <c r="L698" s="200">
        <v>11</v>
      </c>
      <c r="M698" s="21" t="s">
        <v>6884</v>
      </c>
      <c r="N698" s="22" t="s">
        <v>3821</v>
      </c>
      <c r="O698" s="23">
        <v>1925</v>
      </c>
      <c r="P698" s="25"/>
      <c r="Q698" s="30" t="s">
        <v>604</v>
      </c>
      <c r="R698" s="31" t="s">
        <v>52</v>
      </c>
      <c r="S698" s="32" t="s">
        <v>63</v>
      </c>
      <c r="T698" s="13" t="s">
        <v>31233</v>
      </c>
      <c r="U698" s="36"/>
    </row>
    <row r="699" spans="1:21" ht="45">
      <c r="A699" t="s">
        <v>7197</v>
      </c>
      <c r="B699" s="226" t="s">
        <v>7198</v>
      </c>
      <c r="C699" s="227">
        <v>2</v>
      </c>
      <c r="D699" s="210">
        <v>4</v>
      </c>
      <c r="E699" s="180" t="s">
        <v>48</v>
      </c>
      <c r="F699" s="181" t="s">
        <v>55</v>
      </c>
      <c r="G699" s="175" t="s">
        <v>6346</v>
      </c>
      <c r="H699" s="182" t="s">
        <v>225</v>
      </c>
      <c r="I699" s="211">
        <v>1980</v>
      </c>
      <c r="J699" s="178" t="s">
        <v>7194</v>
      </c>
      <c r="K699">
        <v>4</v>
      </c>
      <c r="L699" s="200">
        <v>14</v>
      </c>
      <c r="M699" s="73" t="s">
        <v>48</v>
      </c>
      <c r="N699" s="22" t="s">
        <v>3818</v>
      </c>
      <c r="O699" s="23">
        <v>1980</v>
      </c>
      <c r="P699" s="25" t="s">
        <v>51</v>
      </c>
      <c r="Q699" s="30" t="s">
        <v>30803</v>
      </c>
      <c r="R699" s="31" t="s">
        <v>52</v>
      </c>
      <c r="S699" s="32" t="s">
        <v>30804</v>
      </c>
      <c r="T699" s="34" t="s">
        <v>55</v>
      </c>
      <c r="U699" s="36"/>
    </row>
    <row r="700" spans="1:21">
      <c r="A700" t="s">
        <v>7197</v>
      </c>
      <c r="B700" s="226" t="s">
        <v>7198</v>
      </c>
      <c r="C700" s="227">
        <v>2</v>
      </c>
      <c r="D700" s="210">
        <v>5</v>
      </c>
      <c r="E700" s="180" t="s">
        <v>78</v>
      </c>
      <c r="F700" s="181" t="s">
        <v>55</v>
      </c>
      <c r="G700" s="175" t="s">
        <v>6346</v>
      </c>
      <c r="H700" s="182" t="s">
        <v>225</v>
      </c>
      <c r="I700" s="211">
        <v>1941</v>
      </c>
      <c r="J700" s="178" t="s">
        <v>7195</v>
      </c>
      <c r="K700">
        <v>5</v>
      </c>
      <c r="L700" s="200">
        <v>18</v>
      </c>
      <c r="M700" s="21" t="s">
        <v>78</v>
      </c>
      <c r="N700" s="22" t="s">
        <v>3804</v>
      </c>
      <c r="O700" s="23">
        <v>1941</v>
      </c>
      <c r="P700" s="25"/>
      <c r="Q700" s="30" t="s">
        <v>288</v>
      </c>
      <c r="R700" s="31" t="s">
        <v>52</v>
      </c>
      <c r="S700" s="21" t="s">
        <v>74</v>
      </c>
      <c r="T700" s="34" t="s">
        <v>55</v>
      </c>
      <c r="U700" s="36"/>
    </row>
    <row r="701" spans="1:21">
      <c r="A701" t="s">
        <v>7197</v>
      </c>
      <c r="B701" s="226" t="s">
        <v>7198</v>
      </c>
      <c r="C701" s="227">
        <v>2</v>
      </c>
      <c r="D701" s="210">
        <v>6</v>
      </c>
      <c r="E701" s="180" t="s">
        <v>78</v>
      </c>
      <c r="F701" s="181" t="s">
        <v>55</v>
      </c>
      <c r="G701" s="175" t="s">
        <v>6346</v>
      </c>
      <c r="H701" s="223" t="s">
        <v>206</v>
      </c>
      <c r="I701" s="224">
        <v>1916</v>
      </c>
      <c r="J701" s="178" t="s">
        <v>7196</v>
      </c>
      <c r="K701">
        <v>6</v>
      </c>
      <c r="L701" s="200">
        <v>21</v>
      </c>
      <c r="M701" s="21" t="s">
        <v>78</v>
      </c>
      <c r="N701" s="3" t="s">
        <v>3781</v>
      </c>
      <c r="O701" s="23">
        <v>1916</v>
      </c>
      <c r="P701" s="25"/>
      <c r="Q701" s="30" t="s">
        <v>406</v>
      </c>
      <c r="R701" s="31" t="s">
        <v>52</v>
      </c>
      <c r="S701" s="21" t="s">
        <v>407</v>
      </c>
      <c r="T701" s="34" t="s">
        <v>55</v>
      </c>
      <c r="U701" s="36"/>
    </row>
    <row r="702" spans="1:21">
      <c r="A702" t="s">
        <v>7200</v>
      </c>
      <c r="B702" s="226" t="s">
        <v>7201</v>
      </c>
      <c r="D702" s="192">
        <v>1</v>
      </c>
      <c r="E702" s="193" t="s">
        <v>145</v>
      </c>
      <c r="F702" s="194" t="s">
        <v>55</v>
      </c>
      <c r="G702" s="195" t="s">
        <v>6346</v>
      </c>
      <c r="H702" s="196" t="s">
        <v>225</v>
      </c>
      <c r="I702" s="197">
        <v>1980</v>
      </c>
      <c r="J702" s="198" t="s">
        <v>6581</v>
      </c>
      <c r="K702" s="199">
        <v>1</v>
      </c>
      <c r="L702" s="200">
        <v>4</v>
      </c>
      <c r="M702" s="2" t="s">
        <v>145</v>
      </c>
      <c r="N702" s="3" t="s">
        <v>3773</v>
      </c>
      <c r="O702" s="4">
        <v>1980</v>
      </c>
      <c r="P702" s="6"/>
      <c r="Q702" s="11" t="s">
        <v>312</v>
      </c>
      <c r="R702" s="12" t="s">
        <v>52</v>
      </c>
      <c r="S702" s="2" t="s">
        <v>186</v>
      </c>
      <c r="T702" s="13" t="s">
        <v>55</v>
      </c>
      <c r="U702" s="15"/>
    </row>
    <row r="703" spans="1:21">
      <c r="A703" t="s">
        <v>7202</v>
      </c>
      <c r="B703" s="226" t="s">
        <v>7203</v>
      </c>
      <c r="D703" s="192">
        <v>1</v>
      </c>
      <c r="E703" s="193" t="s">
        <v>301</v>
      </c>
      <c r="F703" s="194" t="s">
        <v>64</v>
      </c>
      <c r="G703" s="195" t="s">
        <v>6714</v>
      </c>
      <c r="H703" s="196" t="s">
        <v>225</v>
      </c>
      <c r="I703" s="197">
        <v>1925</v>
      </c>
      <c r="J703" s="198" t="s">
        <v>6955</v>
      </c>
      <c r="K703" s="199">
        <v>1</v>
      </c>
      <c r="L703" s="200">
        <v>4</v>
      </c>
      <c r="M703" s="21" t="s">
        <v>301</v>
      </c>
      <c r="N703" s="22" t="s">
        <v>3825</v>
      </c>
      <c r="O703" s="23">
        <v>1925</v>
      </c>
      <c r="P703" s="25"/>
      <c r="Q703" s="30" t="s">
        <v>7062</v>
      </c>
      <c r="R703" s="31" t="s">
        <v>52</v>
      </c>
      <c r="S703" s="21" t="s">
        <v>2247</v>
      </c>
      <c r="T703" s="34" t="s">
        <v>34603</v>
      </c>
      <c r="U703" s="36"/>
    </row>
    <row r="704" spans="1:21">
      <c r="A704" t="s">
        <v>7202</v>
      </c>
      <c r="B704" s="226" t="s">
        <v>7203</v>
      </c>
      <c r="D704" s="210">
        <v>2</v>
      </c>
      <c r="E704" s="180" t="s">
        <v>6884</v>
      </c>
      <c r="F704" s="181" t="s">
        <v>64</v>
      </c>
      <c r="G704" s="175" t="s">
        <v>6380</v>
      </c>
      <c r="H704" s="182" t="s">
        <v>225</v>
      </c>
      <c r="I704" s="211">
        <v>1925</v>
      </c>
      <c r="J704" s="178" t="s">
        <v>7204</v>
      </c>
      <c r="K704">
        <v>2</v>
      </c>
      <c r="L704" s="200">
        <v>7</v>
      </c>
      <c r="M704" s="21" t="s">
        <v>6884</v>
      </c>
      <c r="N704" s="3" t="s">
        <v>3843</v>
      </c>
      <c r="O704" s="23">
        <v>1925</v>
      </c>
      <c r="P704" s="25"/>
      <c r="Q704" s="30" t="s">
        <v>604</v>
      </c>
      <c r="R704" s="31" t="s">
        <v>52</v>
      </c>
      <c r="S704" s="21" t="s">
        <v>63</v>
      </c>
      <c r="T704" s="34" t="s">
        <v>64</v>
      </c>
      <c r="U704" s="36"/>
    </row>
    <row r="705" spans="1:21">
      <c r="A705" t="s">
        <v>7205</v>
      </c>
      <c r="B705" s="226" t="s">
        <v>7206</v>
      </c>
      <c r="D705" s="192">
        <v>1</v>
      </c>
      <c r="E705" s="193" t="s">
        <v>68</v>
      </c>
      <c r="F705" s="194" t="s">
        <v>64</v>
      </c>
      <c r="G705" s="195" t="s">
        <v>6714</v>
      </c>
      <c r="H705" s="196" t="s">
        <v>225</v>
      </c>
      <c r="I705" s="197">
        <v>1925</v>
      </c>
      <c r="J705" s="198" t="s">
        <v>6948</v>
      </c>
      <c r="K705" s="199">
        <v>1</v>
      </c>
      <c r="L705" s="200">
        <v>4</v>
      </c>
      <c r="M705" s="2" t="s">
        <v>68</v>
      </c>
      <c r="N705" s="3" t="s">
        <v>3839</v>
      </c>
      <c r="O705" s="4">
        <v>1925</v>
      </c>
      <c r="P705" s="6"/>
      <c r="Q705" s="11" t="s">
        <v>604</v>
      </c>
      <c r="R705" s="12" t="s">
        <v>52</v>
      </c>
      <c r="S705" s="8" t="s">
        <v>2247</v>
      </c>
      <c r="T705" s="13" t="s">
        <v>64</v>
      </c>
      <c r="U705" s="15"/>
    </row>
    <row r="706" spans="1:21">
      <c r="A706" t="s">
        <v>7207</v>
      </c>
      <c r="B706" s="226" t="s">
        <v>7208</v>
      </c>
      <c r="D706" s="192">
        <v>1</v>
      </c>
      <c r="E706" s="193" t="s">
        <v>6884</v>
      </c>
      <c r="F706" s="194" t="s">
        <v>64</v>
      </c>
      <c r="G706" s="195" t="s">
        <v>6714</v>
      </c>
      <c r="H706" s="196" t="s">
        <v>225</v>
      </c>
      <c r="I706" s="197">
        <v>1925</v>
      </c>
      <c r="J706" s="198" t="s">
        <v>7209</v>
      </c>
      <c r="K706" s="199">
        <v>1</v>
      </c>
      <c r="L706" s="200">
        <v>4</v>
      </c>
      <c r="M706" s="21" t="s">
        <v>6884</v>
      </c>
      <c r="N706" s="22" t="s">
        <v>3924</v>
      </c>
      <c r="O706" s="23">
        <v>1925</v>
      </c>
      <c r="P706" s="25"/>
      <c r="Q706" s="30" t="s">
        <v>28287</v>
      </c>
      <c r="R706" s="31" t="s">
        <v>52</v>
      </c>
      <c r="S706" s="32" t="s">
        <v>34617</v>
      </c>
      <c r="T706" s="34" t="s">
        <v>64</v>
      </c>
      <c r="U706" s="36"/>
    </row>
    <row r="707" spans="1:21">
      <c r="A707" t="s">
        <v>7207</v>
      </c>
      <c r="B707" s="226" t="s">
        <v>7208</v>
      </c>
      <c r="D707" s="210"/>
      <c r="E707" s="180" t="s">
        <v>6884</v>
      </c>
      <c r="F707" s="181" t="s">
        <v>64</v>
      </c>
      <c r="G707" s="175" t="s">
        <v>6714</v>
      </c>
      <c r="H707" s="182" t="s">
        <v>225</v>
      </c>
      <c r="I707" s="211">
        <v>1925</v>
      </c>
      <c r="J707" s="178" t="s">
        <v>7210</v>
      </c>
      <c r="K707">
        <v>1</v>
      </c>
      <c r="L707" s="200">
        <v>5</v>
      </c>
      <c r="M707" s="21" t="s">
        <v>6884</v>
      </c>
      <c r="N707" s="22" t="s">
        <v>3910</v>
      </c>
      <c r="O707" s="23">
        <v>1925</v>
      </c>
      <c r="P707" s="25"/>
      <c r="Q707" s="30" t="s">
        <v>34643</v>
      </c>
      <c r="R707" s="31" t="s">
        <v>52</v>
      </c>
      <c r="S707" s="32" t="s">
        <v>34617</v>
      </c>
      <c r="T707" s="34" t="s">
        <v>64</v>
      </c>
      <c r="U707" s="36"/>
    </row>
    <row r="708" spans="1:21">
      <c r="A708" t="s">
        <v>7207</v>
      </c>
      <c r="B708" s="226" t="s">
        <v>7208</v>
      </c>
      <c r="D708" s="210"/>
      <c r="E708" s="180" t="s">
        <v>6884</v>
      </c>
      <c r="F708" s="181" t="s">
        <v>64</v>
      </c>
      <c r="G708" s="175" t="s">
        <v>6714</v>
      </c>
      <c r="H708" s="182" t="s">
        <v>225</v>
      </c>
      <c r="I708" s="211">
        <v>1925</v>
      </c>
      <c r="J708" s="178" t="s">
        <v>7211</v>
      </c>
      <c r="K708">
        <v>1</v>
      </c>
      <c r="L708" s="200">
        <v>6</v>
      </c>
      <c r="M708" s="21" t="s">
        <v>6884</v>
      </c>
      <c r="N708" s="22" t="s">
        <v>3914</v>
      </c>
      <c r="O708" s="23">
        <v>1925</v>
      </c>
      <c r="P708" s="25"/>
      <c r="Q708" s="30" t="s">
        <v>34643</v>
      </c>
      <c r="R708" s="31" t="s">
        <v>52</v>
      </c>
      <c r="S708" s="32" t="s">
        <v>34617</v>
      </c>
      <c r="T708" s="34" t="s">
        <v>64</v>
      </c>
      <c r="U708" s="36"/>
    </row>
    <row r="709" spans="1:21">
      <c r="A709" t="s">
        <v>7207</v>
      </c>
      <c r="B709" s="226" t="s">
        <v>7208</v>
      </c>
      <c r="D709" s="210">
        <v>2</v>
      </c>
      <c r="E709" s="180" t="s">
        <v>6884</v>
      </c>
      <c r="F709" s="181" t="s">
        <v>64</v>
      </c>
      <c r="G709" s="175" t="s">
        <v>6380</v>
      </c>
      <c r="H709" s="182" t="s">
        <v>225</v>
      </c>
      <c r="I709" s="211">
        <v>1925</v>
      </c>
      <c r="J709" s="178" t="s">
        <v>7212</v>
      </c>
      <c r="K709">
        <v>2</v>
      </c>
      <c r="L709" s="200">
        <v>9</v>
      </c>
      <c r="M709" s="21" t="s">
        <v>6884</v>
      </c>
      <c r="N709" s="3" t="s">
        <v>3921</v>
      </c>
      <c r="O709" s="23">
        <v>1925</v>
      </c>
      <c r="P709" s="25"/>
      <c r="Q709" s="30" t="s">
        <v>30155</v>
      </c>
      <c r="R709" s="31" t="s">
        <v>52</v>
      </c>
      <c r="S709" s="21" t="s">
        <v>63</v>
      </c>
      <c r="T709" s="34" t="s">
        <v>34603</v>
      </c>
      <c r="U709" s="36"/>
    </row>
    <row r="710" spans="1:21">
      <c r="A710" t="s">
        <v>7207</v>
      </c>
      <c r="B710" s="226" t="s">
        <v>7208</v>
      </c>
      <c r="D710" s="210">
        <v>3</v>
      </c>
      <c r="E710" s="180" t="s">
        <v>68</v>
      </c>
      <c r="F710" s="181" t="s">
        <v>64</v>
      </c>
      <c r="G710" s="175" t="s">
        <v>6714</v>
      </c>
      <c r="H710" s="182" t="s">
        <v>225</v>
      </c>
      <c r="I710" s="211">
        <v>1925</v>
      </c>
      <c r="J710" s="178" t="s">
        <v>7213</v>
      </c>
      <c r="K710">
        <v>3</v>
      </c>
      <c r="L710" s="200">
        <v>12</v>
      </c>
      <c r="M710" s="21" t="s">
        <v>68</v>
      </c>
      <c r="N710" s="22" t="s">
        <v>3917</v>
      </c>
      <c r="O710" s="23">
        <v>1925</v>
      </c>
      <c r="P710" s="25"/>
      <c r="Q710" s="30" t="s">
        <v>604</v>
      </c>
      <c r="R710" s="31" t="s">
        <v>52</v>
      </c>
      <c r="S710" s="32" t="s">
        <v>2247</v>
      </c>
      <c r="T710" s="34" t="s">
        <v>64</v>
      </c>
      <c r="U710" s="36"/>
    </row>
    <row r="711" spans="1:21">
      <c r="A711" t="s">
        <v>7207</v>
      </c>
      <c r="B711" s="226" t="s">
        <v>7208</v>
      </c>
      <c r="D711" s="210"/>
      <c r="E711" s="180" t="s">
        <v>68</v>
      </c>
      <c r="F711" s="181" t="s">
        <v>64</v>
      </c>
      <c r="G711" s="175" t="s">
        <v>6714</v>
      </c>
      <c r="H711" s="182" t="s">
        <v>225</v>
      </c>
      <c r="I711" s="211">
        <v>1925</v>
      </c>
      <c r="J711" s="178" t="s">
        <v>7214</v>
      </c>
      <c r="K711">
        <v>3</v>
      </c>
      <c r="L711" s="200">
        <v>13</v>
      </c>
      <c r="M711" s="21" t="s">
        <v>68</v>
      </c>
      <c r="N711" s="22" t="s">
        <v>3904</v>
      </c>
      <c r="O711" s="23">
        <v>1925</v>
      </c>
      <c r="P711" s="25"/>
      <c r="Q711" s="30" t="s">
        <v>604</v>
      </c>
      <c r="R711" s="31" t="s">
        <v>52</v>
      </c>
      <c r="S711" s="32" t="s">
        <v>2247</v>
      </c>
      <c r="T711" s="34" t="s">
        <v>64</v>
      </c>
      <c r="U711" s="36"/>
    </row>
    <row r="712" spans="1:21">
      <c r="A712" t="s">
        <v>7207</v>
      </c>
      <c r="B712" s="226" t="s">
        <v>7208</v>
      </c>
      <c r="D712" s="210"/>
      <c r="E712" s="180" t="s">
        <v>68</v>
      </c>
      <c r="F712" s="181" t="s">
        <v>64</v>
      </c>
      <c r="G712" s="175" t="s">
        <v>6714</v>
      </c>
      <c r="H712" s="182" t="s">
        <v>225</v>
      </c>
      <c r="I712" s="211">
        <v>1925</v>
      </c>
      <c r="J712" s="178" t="s">
        <v>7215</v>
      </c>
      <c r="K712">
        <v>3</v>
      </c>
      <c r="L712" s="200">
        <v>14</v>
      </c>
      <c r="M712" s="21" t="s">
        <v>68</v>
      </c>
      <c r="N712" s="22" t="s">
        <v>3907</v>
      </c>
      <c r="O712" s="23">
        <v>1925</v>
      </c>
      <c r="P712" s="25"/>
      <c r="Q712" s="30" t="s">
        <v>604</v>
      </c>
      <c r="R712" s="31" t="s">
        <v>52</v>
      </c>
      <c r="S712" s="32" t="s">
        <v>2247</v>
      </c>
      <c r="T712" s="34" t="s">
        <v>64</v>
      </c>
      <c r="U712" s="36"/>
    </row>
    <row r="713" spans="1:21">
      <c r="A713" t="s">
        <v>7207</v>
      </c>
      <c r="B713" s="226" t="s">
        <v>7208</v>
      </c>
      <c r="D713" s="210">
        <v>4</v>
      </c>
      <c r="E713" s="180" t="s">
        <v>6884</v>
      </c>
      <c r="F713" s="181" t="s">
        <v>55</v>
      </c>
      <c r="G713" s="175" t="s">
        <v>6346</v>
      </c>
      <c r="H713" s="182" t="s">
        <v>225</v>
      </c>
      <c r="I713" s="211">
        <v>1958</v>
      </c>
      <c r="J713" s="178" t="s">
        <v>7216</v>
      </c>
      <c r="K713">
        <v>4</v>
      </c>
      <c r="L713" s="200">
        <v>17</v>
      </c>
      <c r="M713" s="21" t="s">
        <v>6884</v>
      </c>
      <c r="N713" s="22" t="s">
        <v>34647</v>
      </c>
      <c r="O713" s="23">
        <v>1958</v>
      </c>
      <c r="P713" s="25"/>
      <c r="Q713" s="30" t="s">
        <v>34648</v>
      </c>
      <c r="R713" s="31" t="s">
        <v>52</v>
      </c>
      <c r="S713" s="32" t="s">
        <v>74</v>
      </c>
      <c r="T713" s="34" t="s">
        <v>55</v>
      </c>
      <c r="U713" s="36"/>
    </row>
    <row r="714" spans="1:21">
      <c r="A714" t="s">
        <v>6463</v>
      </c>
      <c r="B714" s="226" t="s">
        <v>7217</v>
      </c>
      <c r="D714" s="192">
        <v>1</v>
      </c>
      <c r="E714" s="193" t="s">
        <v>78</v>
      </c>
      <c r="F714" s="194" t="s">
        <v>55</v>
      </c>
      <c r="G714" s="195" t="s">
        <v>6346</v>
      </c>
      <c r="H714" s="196" t="s">
        <v>225</v>
      </c>
      <c r="I714" s="197">
        <v>1958</v>
      </c>
      <c r="J714" s="198" t="s">
        <v>7218</v>
      </c>
      <c r="K714" s="199">
        <v>1</v>
      </c>
      <c r="L714" s="200">
        <v>4</v>
      </c>
      <c r="M714" s="73" t="s">
        <v>78</v>
      </c>
      <c r="N714" s="3" t="s">
        <v>3896</v>
      </c>
      <c r="O714" s="4">
        <v>1958</v>
      </c>
      <c r="P714" s="6"/>
      <c r="Q714" s="11" t="s">
        <v>288</v>
      </c>
      <c r="R714" s="12" t="s">
        <v>52</v>
      </c>
      <c r="S714" s="8" t="s">
        <v>74</v>
      </c>
      <c r="T714" s="13" t="s">
        <v>55</v>
      </c>
      <c r="U714" s="15"/>
    </row>
    <row r="715" spans="1:21">
      <c r="A715" t="s">
        <v>7219</v>
      </c>
      <c r="B715" s="226" t="s">
        <v>7220</v>
      </c>
      <c r="D715" s="192">
        <v>1</v>
      </c>
      <c r="E715" s="193" t="s">
        <v>145</v>
      </c>
      <c r="F715" s="194" t="s">
        <v>55</v>
      </c>
      <c r="G715" s="195" t="s">
        <v>6346</v>
      </c>
      <c r="H715" s="196" t="s">
        <v>225</v>
      </c>
      <c r="I715" s="197">
        <v>1946</v>
      </c>
      <c r="J715" s="198" t="s">
        <v>7221</v>
      </c>
      <c r="K715" s="199">
        <v>1</v>
      </c>
      <c r="L715" s="200">
        <v>4</v>
      </c>
      <c r="M715" s="73" t="s">
        <v>145</v>
      </c>
      <c r="N715" s="22" t="s">
        <v>3890</v>
      </c>
      <c r="O715" s="23">
        <v>1946</v>
      </c>
      <c r="P715" s="25"/>
      <c r="Q715" s="30" t="s">
        <v>177</v>
      </c>
      <c r="R715" s="31" t="s">
        <v>52</v>
      </c>
      <c r="S715" s="32" t="s">
        <v>74</v>
      </c>
      <c r="T715" s="34" t="s">
        <v>55</v>
      </c>
      <c r="U715" s="36"/>
    </row>
    <row r="716" spans="1:21" ht="45">
      <c r="A716" t="s">
        <v>7219</v>
      </c>
      <c r="B716" s="226" t="s">
        <v>7220</v>
      </c>
      <c r="D716" s="210">
        <v>2</v>
      </c>
      <c r="E716" s="180" t="s">
        <v>48</v>
      </c>
      <c r="F716" s="181" t="s">
        <v>55</v>
      </c>
      <c r="G716" s="175" t="s">
        <v>6346</v>
      </c>
      <c r="H716" s="182" t="s">
        <v>225</v>
      </c>
      <c r="I716" s="211">
        <v>1980</v>
      </c>
      <c r="J716" s="178" t="s">
        <v>7222</v>
      </c>
      <c r="K716">
        <v>2</v>
      </c>
      <c r="L716" s="200">
        <v>8</v>
      </c>
      <c r="M716" s="21" t="s">
        <v>48</v>
      </c>
      <c r="N716" s="22" t="s">
        <v>3901</v>
      </c>
      <c r="O716" s="23">
        <v>1980</v>
      </c>
      <c r="P716" s="25" t="s">
        <v>51</v>
      </c>
      <c r="Q716" s="30" t="s">
        <v>34636</v>
      </c>
      <c r="R716" s="31" t="s">
        <v>52</v>
      </c>
      <c r="S716" s="32" t="s">
        <v>34649</v>
      </c>
      <c r="T716" s="34" t="s">
        <v>55</v>
      </c>
      <c r="U716" s="36"/>
    </row>
    <row r="717" spans="1:21" ht="45">
      <c r="A717" t="s">
        <v>7223</v>
      </c>
      <c r="B717" s="226" t="s">
        <v>7224</v>
      </c>
      <c r="C717" s="227">
        <v>2</v>
      </c>
      <c r="D717" s="192">
        <v>1</v>
      </c>
      <c r="E717" s="193" t="s">
        <v>48</v>
      </c>
      <c r="F717" s="194" t="s">
        <v>55</v>
      </c>
      <c r="G717" s="195" t="s">
        <v>6346</v>
      </c>
      <c r="H717" s="196" t="s">
        <v>7225</v>
      </c>
      <c r="I717" s="197">
        <v>1980</v>
      </c>
      <c r="J717" s="198" t="s">
        <v>7222</v>
      </c>
      <c r="K717" s="199">
        <v>1</v>
      </c>
      <c r="L717" s="200">
        <v>4</v>
      </c>
      <c r="M717" s="21" t="s">
        <v>48</v>
      </c>
      <c r="N717" s="22" t="s">
        <v>3901</v>
      </c>
      <c r="O717" s="23">
        <v>1980</v>
      </c>
      <c r="P717" s="25" t="s">
        <v>51</v>
      </c>
      <c r="Q717" s="30" t="s">
        <v>34636</v>
      </c>
      <c r="R717" s="31" t="s">
        <v>52</v>
      </c>
      <c r="S717" s="32" t="s">
        <v>34649</v>
      </c>
      <c r="T717" s="34" t="s">
        <v>55</v>
      </c>
      <c r="U717" s="36"/>
    </row>
    <row r="718" spans="1:21">
      <c r="A718" t="s">
        <v>7226</v>
      </c>
      <c r="B718" s="226" t="s">
        <v>7227</v>
      </c>
      <c r="D718" s="192">
        <v>1</v>
      </c>
      <c r="E718" s="193" t="s">
        <v>68</v>
      </c>
      <c r="F718" s="194" t="s">
        <v>64</v>
      </c>
      <c r="G718" s="195" t="s">
        <v>6714</v>
      </c>
      <c r="H718" s="196" t="s">
        <v>225</v>
      </c>
      <c r="I718" s="197">
        <v>1925</v>
      </c>
      <c r="J718" s="198" t="s">
        <v>7228</v>
      </c>
      <c r="K718" s="199">
        <v>1</v>
      </c>
      <c r="L718" s="200">
        <v>4</v>
      </c>
      <c r="M718" s="2" t="s">
        <v>68</v>
      </c>
      <c r="N718" s="3" t="s">
        <v>7229</v>
      </c>
      <c r="O718" s="23">
        <v>1925</v>
      </c>
      <c r="P718" s="25"/>
      <c r="Q718" s="30" t="s">
        <v>604</v>
      </c>
      <c r="R718" s="31" t="s">
        <v>52</v>
      </c>
      <c r="S718" s="21" t="s">
        <v>2247</v>
      </c>
      <c r="T718" s="34" t="s">
        <v>64</v>
      </c>
      <c r="U718" s="36"/>
    </row>
    <row r="719" spans="1:21">
      <c r="A719" t="s">
        <v>7226</v>
      </c>
      <c r="B719" s="226" t="s">
        <v>7227</v>
      </c>
      <c r="D719" s="210"/>
      <c r="E719" s="180" t="s">
        <v>68</v>
      </c>
      <c r="F719" s="181" t="s">
        <v>64</v>
      </c>
      <c r="G719" s="175" t="s">
        <v>6714</v>
      </c>
      <c r="H719" s="182" t="s">
        <v>225</v>
      </c>
      <c r="I719" s="211">
        <v>1900</v>
      </c>
      <c r="J719" s="178" t="s">
        <v>7230</v>
      </c>
      <c r="K719">
        <v>1</v>
      </c>
      <c r="L719" s="200">
        <v>5</v>
      </c>
      <c r="M719" s="2" t="s">
        <v>68</v>
      </c>
      <c r="N719" s="22" t="s">
        <v>7231</v>
      </c>
      <c r="O719" s="23">
        <v>1900</v>
      </c>
      <c r="P719" s="25"/>
      <c r="Q719" s="30" t="s">
        <v>604</v>
      </c>
      <c r="R719" s="31" t="s">
        <v>52</v>
      </c>
      <c r="S719" s="21" t="s">
        <v>2247</v>
      </c>
      <c r="T719" s="34" t="s">
        <v>64</v>
      </c>
      <c r="U719" s="36"/>
    </row>
    <row r="720" spans="1:21">
      <c r="A720" t="s">
        <v>7226</v>
      </c>
      <c r="B720" s="226" t="s">
        <v>7227</v>
      </c>
      <c r="D720" s="210">
        <v>2</v>
      </c>
      <c r="E720" s="180" t="s">
        <v>6884</v>
      </c>
      <c r="F720" s="181" t="s">
        <v>64</v>
      </c>
      <c r="G720" s="175" t="s">
        <v>6380</v>
      </c>
      <c r="H720" s="182" t="s">
        <v>225</v>
      </c>
      <c r="I720" s="211">
        <v>1925</v>
      </c>
      <c r="J720" s="178" t="s">
        <v>7232</v>
      </c>
      <c r="K720">
        <v>2</v>
      </c>
      <c r="L720" s="200">
        <v>8</v>
      </c>
      <c r="M720" s="21" t="s">
        <v>6884</v>
      </c>
      <c r="N720" s="3" t="s">
        <v>3934</v>
      </c>
      <c r="O720" s="23">
        <v>1925</v>
      </c>
      <c r="P720" s="25"/>
      <c r="Q720" s="30" t="s">
        <v>604</v>
      </c>
      <c r="R720" s="31" t="s">
        <v>52</v>
      </c>
      <c r="S720" s="32" t="s">
        <v>63</v>
      </c>
      <c r="T720" s="34" t="s">
        <v>64</v>
      </c>
      <c r="U720" s="36"/>
    </row>
    <row r="721" spans="1:21">
      <c r="A721" t="s">
        <v>7226</v>
      </c>
      <c r="B721" s="226" t="s">
        <v>7227</v>
      </c>
      <c r="D721" s="210">
        <v>3</v>
      </c>
      <c r="E721" s="180" t="s">
        <v>68</v>
      </c>
      <c r="F721" s="181" t="s">
        <v>55</v>
      </c>
      <c r="G721" s="175" t="s">
        <v>6346</v>
      </c>
      <c r="H721" s="182" t="s">
        <v>206</v>
      </c>
      <c r="I721" s="211">
        <v>1960</v>
      </c>
      <c r="J721" s="178" t="s">
        <v>7233</v>
      </c>
      <c r="K721">
        <v>3</v>
      </c>
      <c r="L721" s="200">
        <v>11</v>
      </c>
      <c r="M721" s="21" t="s">
        <v>68</v>
      </c>
      <c r="N721" s="22" t="s">
        <v>7234</v>
      </c>
      <c r="O721" s="23">
        <v>1960</v>
      </c>
      <c r="P721" s="25"/>
      <c r="Q721" s="30" t="s">
        <v>95</v>
      </c>
      <c r="R721" s="31" t="s">
        <v>52</v>
      </c>
      <c r="S721" s="32" t="s">
        <v>83</v>
      </c>
      <c r="T721" s="34" t="s">
        <v>55</v>
      </c>
      <c r="U721" s="36"/>
    </row>
    <row r="722" spans="1:21">
      <c r="A722" t="s">
        <v>7226</v>
      </c>
      <c r="B722" s="226" t="s">
        <v>7227</v>
      </c>
      <c r="D722" s="210">
        <v>4</v>
      </c>
      <c r="E722" s="180" t="s">
        <v>402</v>
      </c>
      <c r="F722" s="181" t="s">
        <v>55</v>
      </c>
      <c r="G722" s="175" t="s">
        <v>6346</v>
      </c>
      <c r="H722" s="182" t="s">
        <v>206</v>
      </c>
      <c r="I722" s="211">
        <v>1916</v>
      </c>
      <c r="J722" s="178" t="s">
        <v>7235</v>
      </c>
      <c r="K722">
        <v>4</v>
      </c>
      <c r="L722" s="200">
        <v>14</v>
      </c>
      <c r="M722" s="21" t="s">
        <v>402</v>
      </c>
      <c r="N722" s="22" t="s">
        <v>7236</v>
      </c>
      <c r="O722" s="23">
        <v>1916</v>
      </c>
      <c r="P722" s="25"/>
      <c r="Q722" s="30" t="s">
        <v>640</v>
      </c>
      <c r="R722" s="31" t="s">
        <v>52</v>
      </c>
      <c r="S722" s="32" t="s">
        <v>407</v>
      </c>
      <c r="T722" s="34" t="s">
        <v>55</v>
      </c>
      <c r="U722" s="36"/>
    </row>
    <row r="723" spans="1:21">
      <c r="A723" t="s">
        <v>7237</v>
      </c>
      <c r="B723" s="226" t="s">
        <v>7238</v>
      </c>
      <c r="D723" s="192">
        <v>1</v>
      </c>
      <c r="E723" s="193" t="s">
        <v>145</v>
      </c>
      <c r="F723" s="194" t="s">
        <v>55</v>
      </c>
      <c r="G723" s="195" t="s">
        <v>6346</v>
      </c>
      <c r="H723" s="196" t="s">
        <v>225</v>
      </c>
      <c r="I723" s="197">
        <v>1980</v>
      </c>
      <c r="J723" s="198" t="s">
        <v>7239</v>
      </c>
      <c r="K723" s="199">
        <v>1</v>
      </c>
      <c r="L723" s="200">
        <v>4</v>
      </c>
      <c r="M723" s="2" t="s">
        <v>145</v>
      </c>
      <c r="N723" s="22" t="s">
        <v>3939</v>
      </c>
      <c r="O723" s="4">
        <v>1980</v>
      </c>
      <c r="P723" s="6" t="s">
        <v>168</v>
      </c>
      <c r="Q723" s="11" t="s">
        <v>263</v>
      </c>
      <c r="R723" s="12" t="s">
        <v>52</v>
      </c>
      <c r="S723" s="21" t="s">
        <v>53</v>
      </c>
      <c r="T723" s="13" t="s">
        <v>55</v>
      </c>
      <c r="U723" s="15"/>
    </row>
    <row r="724" spans="1:21">
      <c r="A724" t="s">
        <v>7237</v>
      </c>
      <c r="B724" s="226" t="s">
        <v>7238</v>
      </c>
      <c r="D724" s="210">
        <v>2</v>
      </c>
      <c r="E724" s="180" t="s">
        <v>68</v>
      </c>
      <c r="F724" s="181" t="s">
        <v>55</v>
      </c>
      <c r="G724" s="175" t="s">
        <v>6346</v>
      </c>
      <c r="H724" s="182" t="s">
        <v>206</v>
      </c>
      <c r="I724" s="211">
        <v>1960</v>
      </c>
      <c r="J724" s="178" t="s">
        <v>7240</v>
      </c>
      <c r="K724">
        <v>2</v>
      </c>
      <c r="L724" s="200">
        <v>9</v>
      </c>
      <c r="M724" s="73" t="s">
        <v>68</v>
      </c>
      <c r="N724" s="22" t="s">
        <v>3942</v>
      </c>
      <c r="O724" s="23">
        <v>1960</v>
      </c>
      <c r="P724" s="25"/>
      <c r="Q724" s="30" t="s">
        <v>95</v>
      </c>
      <c r="R724" s="31" t="s">
        <v>52</v>
      </c>
      <c r="S724" s="32" t="s">
        <v>83</v>
      </c>
      <c r="T724" s="34" t="s">
        <v>55</v>
      </c>
      <c r="U724" s="36"/>
    </row>
    <row r="725" spans="1:21">
      <c r="A725" t="s">
        <v>7237</v>
      </c>
      <c r="B725" s="226" t="s">
        <v>7238</v>
      </c>
      <c r="D725" s="210"/>
      <c r="E725" s="180" t="s">
        <v>68</v>
      </c>
      <c r="F725" s="181" t="s">
        <v>55</v>
      </c>
      <c r="G725" s="175" t="s">
        <v>6346</v>
      </c>
      <c r="H725" s="182" t="s">
        <v>206</v>
      </c>
      <c r="I725" s="211">
        <v>1960</v>
      </c>
      <c r="J725" s="178" t="s">
        <v>7241</v>
      </c>
      <c r="K725">
        <v>2</v>
      </c>
      <c r="L725" s="200">
        <v>10</v>
      </c>
      <c r="M725" s="21" t="s">
        <v>68</v>
      </c>
      <c r="N725" s="22" t="s">
        <v>3958</v>
      </c>
      <c r="O725" s="23">
        <v>1960</v>
      </c>
      <c r="P725" s="25"/>
      <c r="Q725" s="30" t="s">
        <v>95</v>
      </c>
      <c r="R725" s="31" t="s">
        <v>52</v>
      </c>
      <c r="S725" s="32" t="s">
        <v>83</v>
      </c>
      <c r="T725" s="34" t="s">
        <v>55</v>
      </c>
      <c r="U725" s="36"/>
    </row>
    <row r="726" spans="1:21">
      <c r="A726" t="s">
        <v>7237</v>
      </c>
      <c r="B726" s="226" t="s">
        <v>7238</v>
      </c>
      <c r="D726" s="210">
        <v>3</v>
      </c>
      <c r="E726" s="180" t="s">
        <v>126</v>
      </c>
      <c r="F726" s="181" t="s">
        <v>55</v>
      </c>
      <c r="G726" s="175" t="s">
        <v>6346</v>
      </c>
      <c r="H726" s="182" t="s">
        <v>206</v>
      </c>
      <c r="I726" s="211">
        <v>1568</v>
      </c>
      <c r="J726" s="178" t="s">
        <v>7242</v>
      </c>
      <c r="K726">
        <v>3</v>
      </c>
      <c r="L726" s="200">
        <v>13</v>
      </c>
      <c r="M726" s="21" t="s">
        <v>126</v>
      </c>
      <c r="N726" s="22" t="s">
        <v>3945</v>
      </c>
      <c r="O726" s="23">
        <v>1568</v>
      </c>
      <c r="P726" s="25"/>
      <c r="Q726" s="30" t="s">
        <v>95</v>
      </c>
      <c r="R726" s="31" t="s">
        <v>52</v>
      </c>
      <c r="S726" s="21" t="s">
        <v>112</v>
      </c>
      <c r="T726" s="34" t="s">
        <v>55</v>
      </c>
      <c r="U726" s="36"/>
    </row>
    <row r="727" spans="1:21">
      <c r="A727" t="s">
        <v>7243</v>
      </c>
      <c r="B727" s="226" t="s">
        <v>7244</v>
      </c>
      <c r="D727" s="192">
        <v>1</v>
      </c>
      <c r="E727" s="193" t="s">
        <v>68</v>
      </c>
      <c r="F727" s="194" t="s">
        <v>55</v>
      </c>
      <c r="G727" s="195" t="s">
        <v>6346</v>
      </c>
      <c r="H727" s="196" t="s">
        <v>206</v>
      </c>
      <c r="I727" s="197">
        <v>1960</v>
      </c>
      <c r="J727" s="198" t="s">
        <v>7245</v>
      </c>
      <c r="K727" s="199">
        <v>1</v>
      </c>
      <c r="L727" s="200">
        <v>4</v>
      </c>
      <c r="M727" s="73" t="s">
        <v>68</v>
      </c>
      <c r="N727" s="3" t="s">
        <v>3961</v>
      </c>
      <c r="O727" s="4">
        <v>1960</v>
      </c>
      <c r="P727" s="6"/>
      <c r="Q727" s="11" t="s">
        <v>95</v>
      </c>
      <c r="R727" s="12" t="s">
        <v>52</v>
      </c>
      <c r="S727" s="8" t="s">
        <v>83</v>
      </c>
      <c r="T727" s="13" t="s">
        <v>55</v>
      </c>
      <c r="U727" s="15"/>
    </row>
    <row r="728" spans="1:21">
      <c r="A728" t="s">
        <v>7243</v>
      </c>
      <c r="B728" s="226" t="s">
        <v>7244</v>
      </c>
      <c r="D728" s="210"/>
      <c r="E728" s="180" t="s">
        <v>68</v>
      </c>
      <c r="F728" s="181" t="s">
        <v>55</v>
      </c>
      <c r="G728" s="175" t="s">
        <v>6346</v>
      </c>
      <c r="H728" s="182" t="s">
        <v>206</v>
      </c>
      <c r="I728" s="211">
        <v>1960</v>
      </c>
      <c r="J728" s="178" t="s">
        <v>7246</v>
      </c>
      <c r="K728">
        <v>1</v>
      </c>
      <c r="L728" s="200">
        <v>5</v>
      </c>
      <c r="M728" s="21" t="s">
        <v>68</v>
      </c>
      <c r="N728" s="22" t="s">
        <v>3966</v>
      </c>
      <c r="O728" s="23">
        <v>1960</v>
      </c>
      <c r="P728" s="25"/>
      <c r="Q728" s="30" t="s">
        <v>95</v>
      </c>
      <c r="R728" s="31" t="s">
        <v>52</v>
      </c>
      <c r="S728" s="32" t="s">
        <v>83</v>
      </c>
      <c r="T728" s="34" t="s">
        <v>55</v>
      </c>
      <c r="U728" s="36"/>
    </row>
    <row r="729" spans="1:21">
      <c r="A729" t="s">
        <v>7243</v>
      </c>
      <c r="B729" s="226" t="s">
        <v>7244</v>
      </c>
      <c r="D729" s="210">
        <v>2</v>
      </c>
      <c r="E729" s="180" t="s">
        <v>145</v>
      </c>
      <c r="F729" s="181" t="s">
        <v>64</v>
      </c>
      <c r="G729" s="175" t="s">
        <v>6380</v>
      </c>
      <c r="H729" s="182" t="s">
        <v>225</v>
      </c>
      <c r="I729" s="211">
        <v>1950</v>
      </c>
      <c r="J729" s="178" t="s">
        <v>7247</v>
      </c>
      <c r="K729">
        <v>2</v>
      </c>
      <c r="L729" s="200">
        <v>8</v>
      </c>
      <c r="M729" s="21" t="s">
        <v>145</v>
      </c>
      <c r="N729" s="22" t="s">
        <v>3953</v>
      </c>
      <c r="O729" s="23">
        <v>1950</v>
      </c>
      <c r="P729" s="25"/>
      <c r="Q729" s="30" t="s">
        <v>3955</v>
      </c>
      <c r="R729" s="31" t="s">
        <v>52</v>
      </c>
      <c r="S729" s="32" t="s">
        <v>3956</v>
      </c>
      <c r="T729" s="34" t="s">
        <v>64</v>
      </c>
      <c r="U729" s="36"/>
    </row>
    <row r="730" spans="1:21">
      <c r="A730" t="s">
        <v>7243</v>
      </c>
      <c r="B730" s="226" t="s">
        <v>7244</v>
      </c>
      <c r="D730" s="210">
        <v>3</v>
      </c>
      <c r="E730" s="180" t="s">
        <v>145</v>
      </c>
      <c r="F730" s="181" t="s">
        <v>55</v>
      </c>
      <c r="G730" s="175" t="s">
        <v>6346</v>
      </c>
      <c r="H730" s="182" t="s">
        <v>206</v>
      </c>
      <c r="I730" s="211">
        <v>1568</v>
      </c>
      <c r="J730" s="178" t="s">
        <v>7248</v>
      </c>
      <c r="K730">
        <v>3</v>
      </c>
      <c r="L730" s="200">
        <v>12</v>
      </c>
      <c r="M730" s="21" t="s">
        <v>145</v>
      </c>
      <c r="N730" s="22" t="s">
        <v>3973</v>
      </c>
      <c r="O730" s="23">
        <v>1568</v>
      </c>
      <c r="P730" s="25"/>
      <c r="Q730" s="30" t="s">
        <v>95</v>
      </c>
      <c r="R730" s="31" t="s">
        <v>52</v>
      </c>
      <c r="S730" s="32" t="s">
        <v>112</v>
      </c>
      <c r="T730" s="34" t="s">
        <v>55</v>
      </c>
      <c r="U730" s="36"/>
    </row>
    <row r="731" spans="1:21">
      <c r="A731" t="s">
        <v>7243</v>
      </c>
      <c r="B731" s="226" t="s">
        <v>7244</v>
      </c>
      <c r="D731" s="210">
        <v>4</v>
      </c>
      <c r="E731" s="180" t="s">
        <v>103</v>
      </c>
      <c r="F731" s="181" t="s">
        <v>55</v>
      </c>
      <c r="G731" s="175" t="s">
        <v>6346</v>
      </c>
      <c r="H731" s="182" t="s">
        <v>206</v>
      </c>
      <c r="I731" s="211">
        <v>1960</v>
      </c>
      <c r="J731" s="178" t="s">
        <v>7249</v>
      </c>
      <c r="K731">
        <v>4</v>
      </c>
      <c r="L731" s="200">
        <v>16</v>
      </c>
      <c r="M731" s="2" t="s">
        <v>103</v>
      </c>
      <c r="N731" s="3" t="s">
        <v>3976</v>
      </c>
      <c r="O731" s="4">
        <v>1960</v>
      </c>
      <c r="P731" s="6"/>
      <c r="Q731" s="11" t="s">
        <v>82</v>
      </c>
      <c r="R731" s="12" t="s">
        <v>52</v>
      </c>
      <c r="S731" s="8" t="s">
        <v>83</v>
      </c>
      <c r="T731" s="13" t="s">
        <v>55</v>
      </c>
      <c r="U731" s="15"/>
    </row>
    <row r="732" spans="1:21">
      <c r="A732" t="s">
        <v>7243</v>
      </c>
      <c r="B732" s="226" t="s">
        <v>7244</v>
      </c>
      <c r="D732" s="210"/>
      <c r="E732" s="180" t="s">
        <v>103</v>
      </c>
      <c r="F732" s="181" t="s">
        <v>55</v>
      </c>
      <c r="G732" s="175" t="s">
        <v>6346</v>
      </c>
      <c r="H732" s="182" t="s">
        <v>206</v>
      </c>
      <c r="I732" s="211">
        <v>1960</v>
      </c>
      <c r="J732" s="178" t="s">
        <v>7250</v>
      </c>
      <c r="K732">
        <v>4</v>
      </c>
      <c r="L732" s="200">
        <v>17</v>
      </c>
      <c r="M732" s="21" t="s">
        <v>103</v>
      </c>
      <c r="N732" s="22" t="s">
        <v>3979</v>
      </c>
      <c r="O732" s="23">
        <v>1960</v>
      </c>
      <c r="P732" s="25"/>
      <c r="Q732" s="30" t="s">
        <v>82</v>
      </c>
      <c r="R732" s="31" t="s">
        <v>52</v>
      </c>
      <c r="S732" s="21" t="s">
        <v>83</v>
      </c>
      <c r="T732" s="34" t="s">
        <v>55</v>
      </c>
      <c r="U732" s="36"/>
    </row>
    <row r="733" spans="1:21">
      <c r="A733" t="s">
        <v>7243</v>
      </c>
      <c r="B733" s="226" t="s">
        <v>7244</v>
      </c>
      <c r="D733" s="210">
        <v>5</v>
      </c>
      <c r="E733" s="180" t="s">
        <v>506</v>
      </c>
      <c r="F733" s="181" t="s">
        <v>55</v>
      </c>
      <c r="G733" s="175" t="s">
        <v>6346</v>
      </c>
      <c r="H733" s="182" t="s">
        <v>206</v>
      </c>
      <c r="I733" s="211">
        <v>1960</v>
      </c>
      <c r="J733" s="178" t="s">
        <v>7251</v>
      </c>
      <c r="K733">
        <v>5</v>
      </c>
      <c r="L733" s="200">
        <v>20</v>
      </c>
      <c r="M733" s="21" t="s">
        <v>506</v>
      </c>
      <c r="N733" s="22" t="s">
        <v>3983</v>
      </c>
      <c r="O733" s="23">
        <v>1960</v>
      </c>
      <c r="P733" s="25"/>
      <c r="Q733" s="30" t="s">
        <v>95</v>
      </c>
      <c r="R733" s="31" t="s">
        <v>52</v>
      </c>
      <c r="S733" s="32" t="s">
        <v>83</v>
      </c>
      <c r="T733" s="34" t="s">
        <v>55</v>
      </c>
      <c r="U733" s="36"/>
    </row>
    <row r="734" spans="1:21">
      <c r="A734" t="s">
        <v>7252</v>
      </c>
      <c r="B734" s="226" t="s">
        <v>7253</v>
      </c>
      <c r="D734" s="192">
        <v>1</v>
      </c>
      <c r="E734" s="193" t="s">
        <v>402</v>
      </c>
      <c r="F734" s="194" t="s">
        <v>55</v>
      </c>
      <c r="G734" s="195" t="s">
        <v>6346</v>
      </c>
      <c r="H734" s="196" t="s">
        <v>206</v>
      </c>
      <c r="I734" s="197">
        <v>1916</v>
      </c>
      <c r="J734" s="198" t="s">
        <v>7254</v>
      </c>
      <c r="K734" s="199">
        <v>1</v>
      </c>
      <c r="L734" s="200">
        <v>4</v>
      </c>
      <c r="M734" s="2" t="s">
        <v>402</v>
      </c>
      <c r="N734" s="22" t="s">
        <v>3986</v>
      </c>
      <c r="O734" s="23">
        <v>1916</v>
      </c>
      <c r="P734" s="25"/>
      <c r="Q734" s="30" t="s">
        <v>640</v>
      </c>
      <c r="R734" s="31" t="s">
        <v>52</v>
      </c>
      <c r="S734" s="32" t="s">
        <v>407</v>
      </c>
      <c r="T734" s="34" t="s">
        <v>55</v>
      </c>
      <c r="U734" s="36"/>
    </row>
    <row r="735" spans="1:21">
      <c r="A735" t="s">
        <v>7252</v>
      </c>
      <c r="B735" s="226" t="s">
        <v>7253</v>
      </c>
      <c r="D735" s="210"/>
      <c r="E735" s="180" t="s">
        <v>402</v>
      </c>
      <c r="F735" s="181" t="s">
        <v>55</v>
      </c>
      <c r="G735" s="175" t="s">
        <v>6346</v>
      </c>
      <c r="H735" s="182" t="s">
        <v>206</v>
      </c>
      <c r="I735" s="211">
        <v>1916</v>
      </c>
      <c r="J735" s="178" t="s">
        <v>7255</v>
      </c>
      <c r="K735">
        <v>1</v>
      </c>
      <c r="L735" s="200">
        <v>5</v>
      </c>
      <c r="M735" s="21" t="s">
        <v>402</v>
      </c>
      <c r="N735" s="22" t="s">
        <v>3990</v>
      </c>
      <c r="O735" s="23">
        <v>1916</v>
      </c>
      <c r="P735" s="25"/>
      <c r="Q735" s="30" t="s">
        <v>640</v>
      </c>
      <c r="R735" s="31" t="s">
        <v>52</v>
      </c>
      <c r="S735" s="32" t="s">
        <v>407</v>
      </c>
      <c r="T735" s="34" t="s">
        <v>55</v>
      </c>
      <c r="U735" s="36"/>
    </row>
    <row r="736" spans="1:21">
      <c r="A736" t="s">
        <v>7252</v>
      </c>
      <c r="B736" s="226" t="s">
        <v>7253</v>
      </c>
      <c r="D736" s="210">
        <v>2</v>
      </c>
      <c r="E736" s="180" t="s">
        <v>301</v>
      </c>
      <c r="F736" s="181" t="s">
        <v>64</v>
      </c>
      <c r="G736" s="175" t="s">
        <v>6380</v>
      </c>
      <c r="H736" s="182" t="s">
        <v>225</v>
      </c>
      <c r="I736" s="211">
        <v>1925</v>
      </c>
      <c r="J736" s="178" t="s">
        <v>7256</v>
      </c>
      <c r="K736">
        <v>2</v>
      </c>
      <c r="L736" s="200">
        <v>8</v>
      </c>
      <c r="M736" s="21" t="s">
        <v>301</v>
      </c>
      <c r="N736" s="22" t="s">
        <v>3970</v>
      </c>
      <c r="O736" s="23">
        <v>1925</v>
      </c>
      <c r="P736" s="25"/>
      <c r="Q736" s="30" t="s">
        <v>604</v>
      </c>
      <c r="R736" s="31" t="s">
        <v>52</v>
      </c>
      <c r="S736" s="32" t="s">
        <v>63</v>
      </c>
      <c r="T736" s="34" t="s">
        <v>64</v>
      </c>
      <c r="U736" s="36"/>
    </row>
    <row r="737" spans="1:21" ht="22.5">
      <c r="A737" t="s">
        <v>7252</v>
      </c>
      <c r="B737" s="226" t="s">
        <v>7253</v>
      </c>
      <c r="D737" s="210">
        <v>3</v>
      </c>
      <c r="E737" s="180" t="s">
        <v>130</v>
      </c>
      <c r="F737" s="181" t="s">
        <v>64</v>
      </c>
      <c r="G737" s="175" t="s">
        <v>6346</v>
      </c>
      <c r="H737" s="182" t="s">
        <v>225</v>
      </c>
      <c r="I737" s="211">
        <v>1950</v>
      </c>
      <c r="J737" s="178" t="s">
        <v>6768</v>
      </c>
      <c r="K737">
        <v>3</v>
      </c>
      <c r="L737" s="200">
        <v>11</v>
      </c>
      <c r="M737" s="21" t="s">
        <v>130</v>
      </c>
      <c r="N737" s="3" t="s">
        <v>4008</v>
      </c>
      <c r="O737" s="23">
        <v>1950</v>
      </c>
      <c r="P737" s="25"/>
      <c r="Q737" s="30" t="s">
        <v>2193</v>
      </c>
      <c r="R737" s="31" t="s">
        <v>52</v>
      </c>
      <c r="S737" s="32" t="s">
        <v>4010</v>
      </c>
      <c r="T737" s="34" t="s">
        <v>64</v>
      </c>
      <c r="U737" s="36"/>
    </row>
    <row r="738" spans="1:21">
      <c r="A738" t="s">
        <v>7252</v>
      </c>
      <c r="B738" s="226" t="s">
        <v>7253</v>
      </c>
      <c r="D738" s="210">
        <v>4</v>
      </c>
      <c r="E738" s="180" t="s">
        <v>301</v>
      </c>
      <c r="F738" s="181" t="s">
        <v>64</v>
      </c>
      <c r="G738" s="175" t="s">
        <v>6380</v>
      </c>
      <c r="H738" s="182" t="s">
        <v>225</v>
      </c>
      <c r="I738" s="211">
        <v>1950</v>
      </c>
      <c r="J738" s="178" t="s">
        <v>7257</v>
      </c>
      <c r="K738">
        <v>4</v>
      </c>
      <c r="L738" s="200">
        <v>14</v>
      </c>
      <c r="M738" s="2" t="s">
        <v>301</v>
      </c>
      <c r="N738" s="22" t="s">
        <v>3994</v>
      </c>
      <c r="O738" s="23">
        <v>1950</v>
      </c>
      <c r="P738" s="25"/>
      <c r="Q738" s="30" t="s">
        <v>2556</v>
      </c>
      <c r="R738" s="31" t="s">
        <v>52</v>
      </c>
      <c r="S738" s="21" t="s">
        <v>63</v>
      </c>
      <c r="T738" s="34" t="s">
        <v>64</v>
      </c>
      <c r="U738" s="36"/>
    </row>
    <row r="739" spans="1:21">
      <c r="A739" t="s">
        <v>7258</v>
      </c>
      <c r="B739" s="226" t="s">
        <v>7259</v>
      </c>
      <c r="D739" s="192">
        <v>1</v>
      </c>
      <c r="E739" s="193" t="s">
        <v>402</v>
      </c>
      <c r="F739" s="194" t="s">
        <v>55</v>
      </c>
      <c r="G739" s="195" t="s">
        <v>6346</v>
      </c>
      <c r="H739" s="196" t="s">
        <v>206</v>
      </c>
      <c r="I739" s="197">
        <v>1916</v>
      </c>
      <c r="J739" s="198" t="s">
        <v>7260</v>
      </c>
      <c r="K739" s="199">
        <v>1</v>
      </c>
      <c r="L739" s="200">
        <v>4</v>
      </c>
      <c r="M739" s="2" t="s">
        <v>402</v>
      </c>
      <c r="N739" s="56" t="s">
        <v>4004</v>
      </c>
      <c r="O739" s="4">
        <v>1916</v>
      </c>
      <c r="P739" s="6"/>
      <c r="Q739" s="11" t="s">
        <v>406</v>
      </c>
      <c r="R739" s="12" t="s">
        <v>52</v>
      </c>
      <c r="S739" s="8" t="s">
        <v>407</v>
      </c>
      <c r="T739" s="13" t="s">
        <v>55</v>
      </c>
      <c r="U739" s="15"/>
    </row>
    <row r="740" spans="1:21">
      <c r="A740" t="s">
        <v>7258</v>
      </c>
      <c r="B740" s="226" t="s">
        <v>7259</v>
      </c>
      <c r="D740" s="210">
        <v>2</v>
      </c>
      <c r="E740" s="180" t="s">
        <v>126</v>
      </c>
      <c r="F740" s="181" t="s">
        <v>55</v>
      </c>
      <c r="G740" s="175" t="s">
        <v>6346</v>
      </c>
      <c r="H740" s="182" t="s">
        <v>225</v>
      </c>
      <c r="I740" s="211">
        <v>1958</v>
      </c>
      <c r="J740" s="178" t="s">
        <v>7261</v>
      </c>
      <c r="K740">
        <v>2</v>
      </c>
      <c r="L740" s="200">
        <v>7</v>
      </c>
      <c r="M740" s="21" t="s">
        <v>126</v>
      </c>
      <c r="N740" s="115" t="s">
        <v>4031</v>
      </c>
      <c r="O740" s="23">
        <v>1958</v>
      </c>
      <c r="P740" s="25"/>
      <c r="Q740" s="30" t="s">
        <v>152</v>
      </c>
      <c r="R740" s="31" t="s">
        <v>52</v>
      </c>
      <c r="S740" s="32" t="s">
        <v>74</v>
      </c>
      <c r="T740" s="34" t="s">
        <v>55</v>
      </c>
      <c r="U740" s="36"/>
    </row>
    <row r="741" spans="1:21">
      <c r="A741" t="s">
        <v>7258</v>
      </c>
      <c r="B741" s="226" t="s">
        <v>7259</v>
      </c>
      <c r="D741" s="210">
        <v>3</v>
      </c>
      <c r="E741" s="180" t="s">
        <v>145</v>
      </c>
      <c r="F741" s="181" t="s">
        <v>55</v>
      </c>
      <c r="G741" s="175" t="s">
        <v>6346</v>
      </c>
      <c r="H741" s="182" t="s">
        <v>225</v>
      </c>
      <c r="I741" s="211">
        <v>1980</v>
      </c>
      <c r="J741" s="178" t="s">
        <v>7262</v>
      </c>
      <c r="K741">
        <v>3</v>
      </c>
      <c r="L741" s="200">
        <v>10</v>
      </c>
      <c r="M741" s="21" t="s">
        <v>145</v>
      </c>
      <c r="N741" s="22" t="s">
        <v>4035</v>
      </c>
      <c r="O741" s="23">
        <v>1980</v>
      </c>
      <c r="P741" s="25" t="s">
        <v>168</v>
      </c>
      <c r="Q741" s="30" t="s">
        <v>312</v>
      </c>
      <c r="R741" s="31" t="s">
        <v>52</v>
      </c>
      <c r="S741" s="32" t="s">
        <v>186</v>
      </c>
      <c r="T741" s="34" t="s">
        <v>55</v>
      </c>
      <c r="U741" s="36"/>
    </row>
    <row r="742" spans="1:21">
      <c r="A742" t="s">
        <v>7258</v>
      </c>
      <c r="B742" s="226" t="s">
        <v>7259</v>
      </c>
      <c r="D742" s="210">
        <v>4</v>
      </c>
      <c r="E742" s="180" t="s">
        <v>48</v>
      </c>
      <c r="F742" s="181" t="s">
        <v>55</v>
      </c>
      <c r="G742" s="175" t="s">
        <v>6346</v>
      </c>
      <c r="H742" s="182" t="s">
        <v>225</v>
      </c>
      <c r="I742" s="211">
        <v>1980</v>
      </c>
      <c r="J742" s="178" t="s">
        <v>7263</v>
      </c>
      <c r="K742">
        <v>4</v>
      </c>
      <c r="L742" s="200">
        <v>15</v>
      </c>
      <c r="M742" s="2" t="s">
        <v>48</v>
      </c>
      <c r="N742" s="22" t="s">
        <v>4015</v>
      </c>
      <c r="O742" s="23">
        <v>1980</v>
      </c>
      <c r="P742" s="25" t="s">
        <v>168</v>
      </c>
      <c r="Q742" s="30" t="s">
        <v>169</v>
      </c>
      <c r="R742" s="31" t="s">
        <v>52</v>
      </c>
      <c r="S742" s="21" t="s">
        <v>53</v>
      </c>
      <c r="T742" s="34" t="s">
        <v>55</v>
      </c>
      <c r="U742" s="36"/>
    </row>
    <row r="743" spans="1:21" ht="45">
      <c r="A743" t="s">
        <v>7258</v>
      </c>
      <c r="B743" s="226" t="s">
        <v>7259</v>
      </c>
      <c r="D743" s="210"/>
      <c r="E743" s="180" t="s">
        <v>48</v>
      </c>
      <c r="F743" s="181" t="s">
        <v>55</v>
      </c>
      <c r="G743" s="175" t="s">
        <v>6346</v>
      </c>
      <c r="H743" s="182" t="s">
        <v>225</v>
      </c>
      <c r="I743" s="211">
        <v>1895</v>
      </c>
      <c r="J743" s="178" t="s">
        <v>7264</v>
      </c>
      <c r="K743">
        <v>4</v>
      </c>
      <c r="L743" s="200">
        <v>16</v>
      </c>
      <c r="M743" s="21" t="s">
        <v>48</v>
      </c>
      <c r="N743" s="22" t="s">
        <v>34650</v>
      </c>
      <c r="O743" s="23">
        <v>1895</v>
      </c>
      <c r="P743" s="25" t="s">
        <v>168</v>
      </c>
      <c r="Q743" s="30" t="s">
        <v>34651</v>
      </c>
      <c r="R743" s="31" t="s">
        <v>52</v>
      </c>
      <c r="S743" s="32" t="s">
        <v>34652</v>
      </c>
      <c r="T743" s="34" t="s">
        <v>55</v>
      </c>
      <c r="U743" s="36"/>
    </row>
    <row r="744" spans="1:21">
      <c r="A744" t="s">
        <v>7258</v>
      </c>
      <c r="B744" s="226" t="s">
        <v>7259</v>
      </c>
      <c r="D744" s="210">
        <v>5</v>
      </c>
      <c r="E744" s="180" t="s">
        <v>48</v>
      </c>
      <c r="F744" s="181" t="s">
        <v>55</v>
      </c>
      <c r="G744" s="175" t="s">
        <v>6346</v>
      </c>
      <c r="H744" s="182" t="s">
        <v>225</v>
      </c>
      <c r="I744" s="211">
        <v>1980</v>
      </c>
      <c r="J744" s="178" t="s">
        <v>6431</v>
      </c>
      <c r="K744">
        <v>5</v>
      </c>
      <c r="L744" s="200">
        <v>20</v>
      </c>
      <c r="M744" s="2" t="s">
        <v>48</v>
      </c>
      <c r="N744" s="22" t="s">
        <v>4019</v>
      </c>
      <c r="O744" s="23">
        <v>1980</v>
      </c>
      <c r="P744" s="25" t="s">
        <v>51</v>
      </c>
      <c r="Q744" s="30" t="s">
        <v>169</v>
      </c>
      <c r="R744" s="31" t="s">
        <v>52</v>
      </c>
      <c r="S744" s="32" t="s">
        <v>53</v>
      </c>
      <c r="T744" s="34" t="s">
        <v>55</v>
      </c>
      <c r="U744" s="36"/>
    </row>
    <row r="745" spans="1:21">
      <c r="A745" t="s">
        <v>7265</v>
      </c>
      <c r="B745" s="226" t="s">
        <v>7266</v>
      </c>
      <c r="D745" s="192">
        <v>1</v>
      </c>
      <c r="E745" s="193" t="s">
        <v>130</v>
      </c>
      <c r="F745" s="194" t="s">
        <v>55</v>
      </c>
      <c r="G745" s="195" t="s">
        <v>6346</v>
      </c>
      <c r="H745" s="196" t="s">
        <v>206</v>
      </c>
      <c r="I745" s="197">
        <v>1568</v>
      </c>
      <c r="J745" s="198" t="s">
        <v>7267</v>
      </c>
      <c r="K745" s="199">
        <v>1</v>
      </c>
      <c r="L745" s="200">
        <v>4</v>
      </c>
      <c r="M745" s="2" t="s">
        <v>130</v>
      </c>
      <c r="N745" s="3" t="s">
        <v>4051</v>
      </c>
      <c r="O745" s="4">
        <v>1568</v>
      </c>
      <c r="P745" s="6"/>
      <c r="Q745" s="11" t="s">
        <v>95</v>
      </c>
      <c r="R745" s="12" t="s">
        <v>52</v>
      </c>
      <c r="S745" s="8" t="s">
        <v>112</v>
      </c>
      <c r="T745" s="13" t="s">
        <v>55</v>
      </c>
      <c r="U745" s="15"/>
    </row>
    <row r="746" spans="1:21">
      <c r="A746" t="s">
        <v>7265</v>
      </c>
      <c r="B746" s="226" t="s">
        <v>7266</v>
      </c>
      <c r="D746" s="210"/>
      <c r="E746" s="180" t="s">
        <v>130</v>
      </c>
      <c r="F746" s="181" t="s">
        <v>55</v>
      </c>
      <c r="G746" s="175" t="s">
        <v>6346</v>
      </c>
      <c r="H746" s="182" t="s">
        <v>206</v>
      </c>
      <c r="I746" s="211">
        <v>1960</v>
      </c>
      <c r="J746" s="178" t="s">
        <v>7268</v>
      </c>
      <c r="K746">
        <v>1</v>
      </c>
      <c r="L746" s="200">
        <v>5</v>
      </c>
      <c r="M746" s="21" t="s">
        <v>130</v>
      </c>
      <c r="N746" s="3" t="s">
        <v>4055</v>
      </c>
      <c r="O746" s="23">
        <v>1960</v>
      </c>
      <c r="P746" s="25"/>
      <c r="Q746" s="30" t="s">
        <v>82</v>
      </c>
      <c r="R746" s="31" t="s">
        <v>52</v>
      </c>
      <c r="S746" s="32" t="s">
        <v>83</v>
      </c>
      <c r="T746" s="34" t="s">
        <v>55</v>
      </c>
      <c r="U746" s="36"/>
    </row>
    <row r="747" spans="1:21">
      <c r="A747" t="s">
        <v>7265</v>
      </c>
      <c r="B747" s="226" t="s">
        <v>7266</v>
      </c>
      <c r="D747" s="210">
        <v>2</v>
      </c>
      <c r="E747" s="180" t="s">
        <v>78</v>
      </c>
      <c r="F747" s="181" t="s">
        <v>55</v>
      </c>
      <c r="G747" s="175" t="s">
        <v>6346</v>
      </c>
      <c r="H747" s="182" t="s">
        <v>225</v>
      </c>
      <c r="I747" s="211">
        <v>1916</v>
      </c>
      <c r="J747" s="178" t="s">
        <v>7269</v>
      </c>
      <c r="K747">
        <v>2</v>
      </c>
      <c r="L747" s="200">
        <v>8</v>
      </c>
      <c r="M747" s="2" t="s">
        <v>78</v>
      </c>
      <c r="N747" s="3" t="s">
        <v>4037</v>
      </c>
      <c r="O747" s="4">
        <v>1916</v>
      </c>
      <c r="P747" s="6"/>
      <c r="Q747" s="11" t="s">
        <v>1149</v>
      </c>
      <c r="R747" s="12" t="s">
        <v>52</v>
      </c>
      <c r="S747" s="8" t="s">
        <v>1150</v>
      </c>
      <c r="T747" s="13" t="s">
        <v>55</v>
      </c>
      <c r="U747" s="15"/>
    </row>
    <row r="748" spans="1:21">
      <c r="A748" t="s">
        <v>7265</v>
      </c>
      <c r="B748" s="226" t="s">
        <v>7266</v>
      </c>
      <c r="D748" s="210">
        <v>3</v>
      </c>
      <c r="E748" s="180" t="s">
        <v>506</v>
      </c>
      <c r="F748" s="181" t="s">
        <v>55</v>
      </c>
      <c r="G748" s="175" t="s">
        <v>6346</v>
      </c>
      <c r="H748" s="182" t="s">
        <v>206</v>
      </c>
      <c r="I748" s="211">
        <v>1960</v>
      </c>
      <c r="J748" s="178" t="s">
        <v>7270</v>
      </c>
      <c r="K748">
        <v>3</v>
      </c>
      <c r="L748" s="200">
        <v>11</v>
      </c>
      <c r="M748" s="2" t="s">
        <v>506</v>
      </c>
      <c r="N748" s="3" t="s">
        <v>4118</v>
      </c>
      <c r="O748" s="4">
        <v>1960</v>
      </c>
      <c r="P748" s="6"/>
      <c r="Q748" s="11" t="s">
        <v>82</v>
      </c>
      <c r="R748" s="12" t="s">
        <v>52</v>
      </c>
      <c r="S748" s="8" t="s">
        <v>83</v>
      </c>
      <c r="T748" s="13" t="s">
        <v>55</v>
      </c>
      <c r="U748" s="15"/>
    </row>
    <row r="749" spans="1:21">
      <c r="A749" t="s">
        <v>7271</v>
      </c>
      <c r="B749" s="226" t="s">
        <v>7272</v>
      </c>
      <c r="D749" s="192">
        <v>1</v>
      </c>
      <c r="E749" s="193" t="s">
        <v>103</v>
      </c>
      <c r="F749" s="194" t="s">
        <v>55</v>
      </c>
      <c r="G749" s="195" t="s">
        <v>6346</v>
      </c>
      <c r="H749" s="196" t="s">
        <v>206</v>
      </c>
      <c r="I749" s="197">
        <v>1960</v>
      </c>
      <c r="J749" s="198" t="s">
        <v>7273</v>
      </c>
      <c r="K749" s="199">
        <v>1</v>
      </c>
      <c r="L749" s="200">
        <v>4</v>
      </c>
      <c r="M749" s="2" t="s">
        <v>103</v>
      </c>
      <c r="N749" s="236" t="s">
        <v>34653</v>
      </c>
      <c r="O749" s="4">
        <v>1960</v>
      </c>
      <c r="P749" s="6"/>
      <c r="Q749" s="11" t="s">
        <v>82</v>
      </c>
      <c r="R749" s="12" t="s">
        <v>52</v>
      </c>
      <c r="S749" s="2" t="s">
        <v>83</v>
      </c>
      <c r="T749" s="13" t="s">
        <v>55</v>
      </c>
      <c r="U749" s="15"/>
    </row>
    <row r="750" spans="1:21">
      <c r="A750" t="s">
        <v>7274</v>
      </c>
      <c r="B750" s="226" t="s">
        <v>7275</v>
      </c>
      <c r="D750" s="192">
        <v>1</v>
      </c>
      <c r="E750" s="193" t="s">
        <v>6884</v>
      </c>
      <c r="F750" s="194" t="s">
        <v>64</v>
      </c>
      <c r="G750" s="195" t="s">
        <v>6380</v>
      </c>
      <c r="H750" s="196" t="s">
        <v>225</v>
      </c>
      <c r="I750" s="197">
        <v>1925</v>
      </c>
      <c r="J750" s="198" t="s">
        <v>7276</v>
      </c>
      <c r="K750" s="199">
        <v>1</v>
      </c>
      <c r="L750" s="200">
        <v>4</v>
      </c>
      <c r="M750" s="2" t="s">
        <v>6884</v>
      </c>
      <c r="N750" s="3" t="s">
        <v>4043</v>
      </c>
      <c r="O750" s="4">
        <v>1925</v>
      </c>
      <c r="P750" s="6"/>
      <c r="Q750" s="11" t="s">
        <v>7062</v>
      </c>
      <c r="R750" s="12" t="s">
        <v>52</v>
      </c>
      <c r="S750" s="8" t="s">
        <v>63</v>
      </c>
      <c r="T750" s="13" t="s">
        <v>64</v>
      </c>
      <c r="U750" s="15"/>
    </row>
    <row r="751" spans="1:21">
      <c r="A751" t="s">
        <v>7274</v>
      </c>
      <c r="B751" s="226" t="s">
        <v>7275</v>
      </c>
      <c r="D751" s="210"/>
      <c r="E751" s="180" t="s">
        <v>6884</v>
      </c>
      <c r="F751" s="181" t="s">
        <v>64</v>
      </c>
      <c r="G751" s="175" t="s">
        <v>6380</v>
      </c>
      <c r="H751" s="182" t="s">
        <v>225</v>
      </c>
      <c r="I751" s="211">
        <v>1925</v>
      </c>
      <c r="J751" s="178" t="s">
        <v>7277</v>
      </c>
      <c r="K751">
        <v>1</v>
      </c>
      <c r="L751" s="200">
        <v>5</v>
      </c>
      <c r="M751" s="2" t="s">
        <v>6884</v>
      </c>
      <c r="N751" s="3" t="s">
        <v>4046</v>
      </c>
      <c r="O751" s="4">
        <v>1925</v>
      </c>
      <c r="P751" s="6"/>
      <c r="Q751" s="11" t="s">
        <v>7062</v>
      </c>
      <c r="R751" s="12" t="s">
        <v>52</v>
      </c>
      <c r="S751" s="8" t="s">
        <v>63</v>
      </c>
      <c r="T751" s="13" t="s">
        <v>64</v>
      </c>
      <c r="U751" s="15"/>
    </row>
    <row r="752" spans="1:21">
      <c r="A752" t="s">
        <v>7278</v>
      </c>
      <c r="B752" s="226" t="s">
        <v>7279</v>
      </c>
      <c r="D752" s="192">
        <v>1</v>
      </c>
      <c r="E752" s="193" t="s">
        <v>68</v>
      </c>
      <c r="F752" s="194" t="s">
        <v>55</v>
      </c>
      <c r="G752" s="195" t="s">
        <v>6346</v>
      </c>
      <c r="H752" s="196" t="s">
        <v>206</v>
      </c>
      <c r="I752" s="197">
        <v>1917</v>
      </c>
      <c r="J752" s="198" t="s">
        <v>7280</v>
      </c>
      <c r="K752" s="199">
        <v>1</v>
      </c>
      <c r="L752" s="200">
        <v>4</v>
      </c>
      <c r="M752" s="21" t="s">
        <v>68</v>
      </c>
      <c r="N752" s="22" t="s">
        <v>4076</v>
      </c>
      <c r="O752" s="23">
        <v>1917</v>
      </c>
      <c r="P752" s="25"/>
      <c r="Q752" s="30" t="s">
        <v>95</v>
      </c>
      <c r="R752" s="31" t="s">
        <v>52</v>
      </c>
      <c r="S752" s="32" t="s">
        <v>83</v>
      </c>
      <c r="T752" s="34" t="s">
        <v>55</v>
      </c>
      <c r="U752" s="36"/>
    </row>
    <row r="753" spans="1:21">
      <c r="A753" t="s">
        <v>7278</v>
      </c>
      <c r="B753" s="226" t="s">
        <v>7279</v>
      </c>
      <c r="D753" s="210">
        <v>2</v>
      </c>
      <c r="E753" s="180" t="s">
        <v>275</v>
      </c>
      <c r="F753" s="181" t="s">
        <v>55</v>
      </c>
      <c r="G753" s="175" t="s">
        <v>6346</v>
      </c>
      <c r="H753" s="182" t="s">
        <v>225</v>
      </c>
      <c r="I753" s="211">
        <v>1980</v>
      </c>
      <c r="J753" s="178" t="s">
        <v>7281</v>
      </c>
      <c r="K753">
        <v>2</v>
      </c>
      <c r="L753" s="200">
        <v>7</v>
      </c>
      <c r="M753" s="73" t="s">
        <v>275</v>
      </c>
      <c r="N753" s="22" t="s">
        <v>4068</v>
      </c>
      <c r="O753" s="23">
        <v>1980</v>
      </c>
      <c r="P753" s="25"/>
      <c r="Q753" s="30" t="s">
        <v>181</v>
      </c>
      <c r="R753" s="31" t="s">
        <v>52</v>
      </c>
      <c r="S753" s="32" t="s">
        <v>186</v>
      </c>
      <c r="T753" s="34" t="s">
        <v>55</v>
      </c>
      <c r="U753" s="36"/>
    </row>
    <row r="754" spans="1:21">
      <c r="A754" t="s">
        <v>7278</v>
      </c>
      <c r="B754" s="226" t="s">
        <v>7279</v>
      </c>
      <c r="D754" s="210"/>
      <c r="E754" s="180" t="s">
        <v>275</v>
      </c>
      <c r="F754" s="181" t="s">
        <v>55</v>
      </c>
      <c r="G754" s="175" t="s">
        <v>6346</v>
      </c>
      <c r="H754" s="182" t="s">
        <v>225</v>
      </c>
      <c r="I754" s="211">
        <v>1985</v>
      </c>
      <c r="J754" s="178" t="s">
        <v>7282</v>
      </c>
      <c r="K754">
        <v>2</v>
      </c>
      <c r="L754" s="200">
        <v>8</v>
      </c>
      <c r="M754" s="2" t="s">
        <v>275</v>
      </c>
      <c r="N754" s="22" t="s">
        <v>4072</v>
      </c>
      <c r="O754" s="4">
        <v>1985</v>
      </c>
      <c r="P754" s="6"/>
      <c r="Q754" s="11" t="s">
        <v>181</v>
      </c>
      <c r="R754" s="12" t="s">
        <v>52</v>
      </c>
      <c r="S754" s="21" t="s">
        <v>186</v>
      </c>
      <c r="T754" s="13" t="s">
        <v>55</v>
      </c>
      <c r="U754" s="15"/>
    </row>
    <row r="755" spans="1:21">
      <c r="A755" t="s">
        <v>7283</v>
      </c>
      <c r="B755" s="226" t="s">
        <v>7284</v>
      </c>
      <c r="D755" s="192">
        <v>1</v>
      </c>
      <c r="E755" s="193" t="s">
        <v>301</v>
      </c>
      <c r="F755" s="194" t="s">
        <v>64</v>
      </c>
      <c r="G755" s="195" t="s">
        <v>6714</v>
      </c>
      <c r="H755" s="196" t="s">
        <v>225</v>
      </c>
      <c r="I755" s="197">
        <v>1925</v>
      </c>
      <c r="J755" s="198" t="s">
        <v>7285</v>
      </c>
      <c r="K755" s="199">
        <v>1</v>
      </c>
      <c r="L755" s="200">
        <v>4</v>
      </c>
      <c r="M755" s="21" t="s">
        <v>301</v>
      </c>
      <c r="N755" s="22" t="s">
        <v>4059</v>
      </c>
      <c r="O755" s="23">
        <v>1925</v>
      </c>
      <c r="P755" s="25"/>
      <c r="Q755" s="30" t="s">
        <v>604</v>
      </c>
      <c r="R755" s="31" t="s">
        <v>52</v>
      </c>
      <c r="S755" s="21" t="s">
        <v>2247</v>
      </c>
      <c r="T755" s="13" t="s">
        <v>64</v>
      </c>
      <c r="U755" s="36"/>
    </row>
    <row r="756" spans="1:21">
      <c r="A756" t="s">
        <v>7283</v>
      </c>
      <c r="B756" s="226" t="s">
        <v>7284</v>
      </c>
      <c r="D756" s="210"/>
      <c r="E756" s="180" t="s">
        <v>301</v>
      </c>
      <c r="F756" s="181" t="s">
        <v>64</v>
      </c>
      <c r="G756" s="175" t="s">
        <v>6714</v>
      </c>
      <c r="H756" s="182" t="s">
        <v>225</v>
      </c>
      <c r="I756" s="211">
        <v>1925</v>
      </c>
      <c r="J756" s="178" t="s">
        <v>7286</v>
      </c>
      <c r="K756">
        <v>1</v>
      </c>
      <c r="L756" s="200">
        <v>5</v>
      </c>
      <c r="M756" s="2" t="s">
        <v>301</v>
      </c>
      <c r="N756" s="3" t="s">
        <v>4064</v>
      </c>
      <c r="O756" s="4">
        <v>1925</v>
      </c>
      <c r="P756" s="6"/>
      <c r="Q756" s="11" t="s">
        <v>604</v>
      </c>
      <c r="R756" s="12" t="s">
        <v>52</v>
      </c>
      <c r="S756" s="8" t="s">
        <v>2247</v>
      </c>
      <c r="T756" s="13" t="s">
        <v>64</v>
      </c>
      <c r="U756" s="15"/>
    </row>
    <row r="757" spans="1:21">
      <c r="A757" t="s">
        <v>7287</v>
      </c>
      <c r="B757" s="226" t="s">
        <v>7288</v>
      </c>
      <c r="D757" s="192">
        <v>1</v>
      </c>
      <c r="E757" s="193" t="s">
        <v>68</v>
      </c>
      <c r="F757" s="194" t="s">
        <v>64</v>
      </c>
      <c r="G757" s="195" t="s">
        <v>6714</v>
      </c>
      <c r="H757" s="196" t="s">
        <v>225</v>
      </c>
      <c r="I757" s="197">
        <v>1925</v>
      </c>
      <c r="J757" s="198" t="s">
        <v>7289</v>
      </c>
      <c r="K757" s="199">
        <v>1</v>
      </c>
      <c r="L757" s="200">
        <v>4</v>
      </c>
      <c r="M757" s="21" t="s">
        <v>68</v>
      </c>
      <c r="N757" s="22" t="s">
        <v>34654</v>
      </c>
      <c r="O757" s="23">
        <v>1925</v>
      </c>
      <c r="P757" s="25"/>
      <c r="Q757" s="30" t="s">
        <v>604</v>
      </c>
      <c r="R757" s="31" t="s">
        <v>52</v>
      </c>
      <c r="S757" s="32" t="s">
        <v>2247</v>
      </c>
      <c r="T757" s="34" t="s">
        <v>64</v>
      </c>
      <c r="U757" s="36"/>
    </row>
    <row r="758" spans="1:21">
      <c r="A758" t="s">
        <v>7287</v>
      </c>
      <c r="B758" s="226" t="s">
        <v>7288</v>
      </c>
      <c r="D758" s="210"/>
      <c r="E758" s="180" t="s">
        <v>68</v>
      </c>
      <c r="F758" s="181" t="s">
        <v>64</v>
      </c>
      <c r="G758" s="175" t="s">
        <v>6714</v>
      </c>
      <c r="H758" s="182" t="s">
        <v>225</v>
      </c>
      <c r="I758" s="211">
        <v>1925</v>
      </c>
      <c r="J758" s="178" t="s">
        <v>7290</v>
      </c>
      <c r="K758">
        <v>1</v>
      </c>
      <c r="L758" s="200">
        <v>5</v>
      </c>
      <c r="M758" s="21" t="s">
        <v>68</v>
      </c>
      <c r="N758" s="22" t="s">
        <v>30815</v>
      </c>
      <c r="O758" s="23">
        <v>1925</v>
      </c>
      <c r="P758" s="25"/>
      <c r="Q758" s="30" t="s">
        <v>604</v>
      </c>
      <c r="R758" s="31" t="s">
        <v>52</v>
      </c>
      <c r="S758" s="32" t="s">
        <v>2247</v>
      </c>
      <c r="T758" s="34" t="s">
        <v>64</v>
      </c>
      <c r="U758" s="36"/>
    </row>
    <row r="759" spans="1:21">
      <c r="A759" t="s">
        <v>7287</v>
      </c>
      <c r="B759" s="226" t="s">
        <v>7288</v>
      </c>
      <c r="D759" s="210"/>
      <c r="E759" s="180" t="s">
        <v>68</v>
      </c>
      <c r="F759" s="181" t="s">
        <v>64</v>
      </c>
      <c r="G759" s="175" t="s">
        <v>6714</v>
      </c>
      <c r="H759" s="182" t="s">
        <v>225</v>
      </c>
      <c r="I759" s="211">
        <v>1925</v>
      </c>
      <c r="J759" s="178" t="s">
        <v>7291</v>
      </c>
      <c r="K759">
        <v>1</v>
      </c>
      <c r="L759" s="200">
        <v>6</v>
      </c>
      <c r="M759" s="21" t="s">
        <v>68</v>
      </c>
      <c r="N759" s="22" t="s">
        <v>30275</v>
      </c>
      <c r="O759" s="23">
        <v>1925</v>
      </c>
      <c r="P759" s="25"/>
      <c r="Q759" s="30" t="s">
        <v>604</v>
      </c>
      <c r="R759" s="31" t="s">
        <v>52</v>
      </c>
      <c r="S759" s="32" t="s">
        <v>2247</v>
      </c>
      <c r="T759" s="34" t="s">
        <v>64</v>
      </c>
      <c r="U759" s="36"/>
    </row>
    <row r="760" spans="1:21">
      <c r="A760" t="s">
        <v>7287</v>
      </c>
      <c r="B760" s="226" t="s">
        <v>7288</v>
      </c>
      <c r="D760" s="210">
        <v>2</v>
      </c>
      <c r="E760" s="180" t="s">
        <v>301</v>
      </c>
      <c r="F760" s="181" t="s">
        <v>64</v>
      </c>
      <c r="G760" s="175" t="s">
        <v>6380</v>
      </c>
      <c r="H760" s="182" t="s">
        <v>225</v>
      </c>
      <c r="I760" s="211">
        <v>1925</v>
      </c>
      <c r="J760" s="178" t="s">
        <v>7292</v>
      </c>
      <c r="K760">
        <v>2</v>
      </c>
      <c r="L760" s="200">
        <v>9</v>
      </c>
      <c r="M760" s="2" t="s">
        <v>301</v>
      </c>
      <c r="N760" s="3" t="s">
        <v>34655</v>
      </c>
      <c r="O760" s="4">
        <v>1925</v>
      </c>
      <c r="P760" s="6"/>
      <c r="Q760" s="11" t="s">
        <v>604</v>
      </c>
      <c r="R760" s="12" t="s">
        <v>52</v>
      </c>
      <c r="S760" s="8" t="s">
        <v>63</v>
      </c>
      <c r="T760" s="13" t="s">
        <v>64</v>
      </c>
      <c r="U760" s="15"/>
    </row>
    <row r="761" spans="1:21">
      <c r="A761" t="s">
        <v>7287</v>
      </c>
      <c r="B761" s="226" t="s">
        <v>7288</v>
      </c>
      <c r="D761" s="210">
        <v>3</v>
      </c>
      <c r="E761" s="180" t="s">
        <v>48</v>
      </c>
      <c r="F761" s="181" t="s">
        <v>55</v>
      </c>
      <c r="G761" s="175" t="s">
        <v>6346</v>
      </c>
      <c r="H761" s="182" t="s">
        <v>225</v>
      </c>
      <c r="I761" s="211">
        <v>1834</v>
      </c>
      <c r="J761" s="178" t="s">
        <v>7286</v>
      </c>
      <c r="K761">
        <v>3</v>
      </c>
      <c r="L761" s="200">
        <v>12</v>
      </c>
      <c r="M761" s="2" t="s">
        <v>48</v>
      </c>
      <c r="N761" s="22" t="s">
        <v>4105</v>
      </c>
      <c r="O761" s="23">
        <v>1834</v>
      </c>
      <c r="P761" s="25" t="s">
        <v>51</v>
      </c>
      <c r="Q761" s="30" t="s">
        <v>185</v>
      </c>
      <c r="R761" s="31" t="s">
        <v>52</v>
      </c>
      <c r="S761" s="32" t="s">
        <v>186</v>
      </c>
      <c r="T761" s="34" t="s">
        <v>55</v>
      </c>
      <c r="U761" s="36"/>
    </row>
    <row r="762" spans="1:21">
      <c r="A762" t="s">
        <v>7287</v>
      </c>
      <c r="B762" s="226" t="s">
        <v>7288</v>
      </c>
      <c r="D762" s="210">
        <v>4</v>
      </c>
      <c r="E762" s="180" t="s">
        <v>48</v>
      </c>
      <c r="F762" s="181" t="s">
        <v>55</v>
      </c>
      <c r="G762" s="175" t="s">
        <v>6346</v>
      </c>
      <c r="H762" s="182" t="s">
        <v>225</v>
      </c>
      <c r="I762" s="211">
        <v>1971</v>
      </c>
      <c r="J762" s="178" t="s">
        <v>7293</v>
      </c>
      <c r="K762">
        <v>4</v>
      </c>
      <c r="L762" s="200">
        <v>16</v>
      </c>
      <c r="M762" s="21" t="s">
        <v>48</v>
      </c>
      <c r="N762" s="22" t="s">
        <v>4110</v>
      </c>
      <c r="O762" s="23">
        <v>1971</v>
      </c>
      <c r="P762" s="25" t="s">
        <v>168</v>
      </c>
      <c r="Q762" s="30" t="s">
        <v>181</v>
      </c>
      <c r="R762" s="31" t="s">
        <v>52</v>
      </c>
      <c r="S762" s="32" t="s">
        <v>186</v>
      </c>
      <c r="T762" s="34" t="s">
        <v>55</v>
      </c>
      <c r="U762" s="36"/>
    </row>
    <row r="763" spans="1:21">
      <c r="A763" t="s">
        <v>7287</v>
      </c>
      <c r="B763" s="226" t="s">
        <v>7288</v>
      </c>
      <c r="D763" s="210"/>
      <c r="E763" s="180" t="s">
        <v>48</v>
      </c>
      <c r="F763" s="181" t="s">
        <v>55</v>
      </c>
      <c r="G763" s="175" t="s">
        <v>6346</v>
      </c>
      <c r="H763" s="182" t="s">
        <v>225</v>
      </c>
      <c r="I763" s="211">
        <v>1967</v>
      </c>
      <c r="J763" s="178" t="s">
        <v>7294</v>
      </c>
      <c r="K763">
        <v>4</v>
      </c>
      <c r="L763" s="200">
        <v>17</v>
      </c>
      <c r="M763" s="2" t="s">
        <v>48</v>
      </c>
      <c r="N763" s="3" t="s">
        <v>4114</v>
      </c>
      <c r="O763" s="4">
        <v>1967</v>
      </c>
      <c r="P763" s="6" t="s">
        <v>168</v>
      </c>
      <c r="Q763" s="11" t="s">
        <v>1174</v>
      </c>
      <c r="R763" s="12" t="s">
        <v>52</v>
      </c>
      <c r="S763" s="8" t="s">
        <v>53</v>
      </c>
      <c r="T763" s="13" t="s">
        <v>55</v>
      </c>
      <c r="U763" s="15"/>
    </row>
    <row r="764" spans="1:21">
      <c r="A764" t="s">
        <v>7295</v>
      </c>
      <c r="B764" s="226" t="s">
        <v>7296</v>
      </c>
      <c r="D764" s="192">
        <v>1</v>
      </c>
      <c r="E764" s="193" t="s">
        <v>145</v>
      </c>
      <c r="F764" s="194" t="s">
        <v>55</v>
      </c>
      <c r="G764" s="195" t="s">
        <v>6346</v>
      </c>
      <c r="H764" s="196" t="s">
        <v>206</v>
      </c>
      <c r="I764" s="197">
        <v>1960</v>
      </c>
      <c r="J764" s="198" t="s">
        <v>6990</v>
      </c>
      <c r="K764" s="199">
        <v>1</v>
      </c>
      <c r="L764" s="200">
        <v>4</v>
      </c>
      <c r="M764" s="21" t="s">
        <v>145</v>
      </c>
      <c r="N764" s="22" t="s">
        <v>34656</v>
      </c>
      <c r="O764" s="23">
        <v>1960</v>
      </c>
      <c r="P764" s="25"/>
      <c r="Q764" s="30" t="s">
        <v>82</v>
      </c>
      <c r="R764" s="31" t="s">
        <v>52</v>
      </c>
      <c r="S764" s="21" t="s">
        <v>83</v>
      </c>
      <c r="T764" s="34" t="s">
        <v>55</v>
      </c>
      <c r="U764" s="36"/>
    </row>
    <row r="765" spans="1:21">
      <c r="A765" t="s">
        <v>7295</v>
      </c>
      <c r="B765" s="226" t="s">
        <v>7296</v>
      </c>
      <c r="D765" s="210"/>
      <c r="E765" s="180" t="s">
        <v>145</v>
      </c>
      <c r="F765" s="181" t="s">
        <v>55</v>
      </c>
      <c r="G765" s="175" t="s">
        <v>6346</v>
      </c>
      <c r="H765" s="182" t="s">
        <v>206</v>
      </c>
      <c r="I765" s="211">
        <v>1568</v>
      </c>
      <c r="J765" s="178" t="s">
        <v>7297</v>
      </c>
      <c r="K765">
        <v>1</v>
      </c>
      <c r="L765" s="200">
        <v>6</v>
      </c>
      <c r="M765" s="21" t="s">
        <v>145</v>
      </c>
      <c r="N765" s="22" t="s">
        <v>30273</v>
      </c>
      <c r="O765" s="23">
        <v>1568</v>
      </c>
      <c r="P765" s="25"/>
      <c r="Q765" s="30" t="s">
        <v>95</v>
      </c>
      <c r="R765" s="31" t="s">
        <v>52</v>
      </c>
      <c r="S765" s="32" t="s">
        <v>112</v>
      </c>
      <c r="T765" s="34" t="s">
        <v>55</v>
      </c>
      <c r="U765" s="36"/>
    </row>
    <row r="766" spans="1:21">
      <c r="A766" t="s">
        <v>7295</v>
      </c>
      <c r="B766" s="226" t="s">
        <v>7296</v>
      </c>
      <c r="D766" s="210">
        <v>2</v>
      </c>
      <c r="E766" s="180" t="s">
        <v>6884</v>
      </c>
      <c r="F766" s="181" t="s">
        <v>64</v>
      </c>
      <c r="G766" s="175" t="s">
        <v>6380</v>
      </c>
      <c r="H766" s="182" t="s">
        <v>225</v>
      </c>
      <c r="I766" s="211">
        <v>1925</v>
      </c>
      <c r="J766" s="178" t="s">
        <v>7298</v>
      </c>
      <c r="K766">
        <v>2</v>
      </c>
      <c r="L766" s="200">
        <v>10</v>
      </c>
      <c r="M766" s="21" t="s">
        <v>6884</v>
      </c>
      <c r="N766" s="22" t="s">
        <v>4101</v>
      </c>
      <c r="O766" s="23">
        <v>1925</v>
      </c>
      <c r="P766" s="25"/>
      <c r="Q766" s="30" t="s">
        <v>62</v>
      </c>
      <c r="R766" s="31" t="s">
        <v>52</v>
      </c>
      <c r="S766" s="32" t="s">
        <v>63</v>
      </c>
      <c r="T766" s="34" t="s">
        <v>64</v>
      </c>
      <c r="U766" s="36"/>
    </row>
    <row r="767" spans="1:21">
      <c r="A767" t="s">
        <v>7295</v>
      </c>
      <c r="B767" s="226" t="s">
        <v>7296</v>
      </c>
      <c r="D767" s="210">
        <v>3</v>
      </c>
      <c r="E767" s="180" t="s">
        <v>402</v>
      </c>
      <c r="F767" s="181" t="s">
        <v>55</v>
      </c>
      <c r="G767" s="175" t="s">
        <v>6346</v>
      </c>
      <c r="H767" s="182" t="s">
        <v>206</v>
      </c>
      <c r="I767" s="211">
        <v>1916</v>
      </c>
      <c r="J767" s="178" t="s">
        <v>7299</v>
      </c>
      <c r="K767">
        <v>3</v>
      </c>
      <c r="L767" s="200">
        <v>13</v>
      </c>
      <c r="M767" s="73" t="s">
        <v>402</v>
      </c>
      <c r="N767" s="22" t="s">
        <v>4149</v>
      </c>
      <c r="O767" s="23">
        <v>1916</v>
      </c>
      <c r="P767" s="25"/>
      <c r="Q767" s="30" t="s">
        <v>640</v>
      </c>
      <c r="R767" s="31" t="s">
        <v>52</v>
      </c>
      <c r="S767" s="32" t="s">
        <v>407</v>
      </c>
      <c r="T767" s="34" t="s">
        <v>55</v>
      </c>
      <c r="U767" s="36"/>
    </row>
    <row r="768" spans="1:21">
      <c r="A768" t="s">
        <v>7295</v>
      </c>
      <c r="B768" s="226" t="s">
        <v>7296</v>
      </c>
      <c r="D768" s="210">
        <v>4</v>
      </c>
      <c r="E768" s="180" t="s">
        <v>103</v>
      </c>
      <c r="F768" s="181" t="s">
        <v>55</v>
      </c>
      <c r="G768" s="175" t="s">
        <v>121</v>
      </c>
      <c r="H768" s="182" t="s">
        <v>206</v>
      </c>
      <c r="I768" s="211">
        <v>1500</v>
      </c>
      <c r="J768" s="178" t="s">
        <v>7300</v>
      </c>
      <c r="K768">
        <v>4</v>
      </c>
      <c r="L768" s="200">
        <v>16</v>
      </c>
      <c r="M768" s="2" t="s">
        <v>103</v>
      </c>
      <c r="N768" s="3" t="s">
        <v>4093</v>
      </c>
      <c r="O768" s="4">
        <v>1500</v>
      </c>
      <c r="P768" s="6" t="s">
        <v>254</v>
      </c>
      <c r="Q768" s="11" t="s">
        <v>234</v>
      </c>
      <c r="R768" s="12" t="s">
        <v>52</v>
      </c>
      <c r="S768" s="8" t="s">
        <v>121</v>
      </c>
      <c r="T768" s="13" t="s">
        <v>55</v>
      </c>
      <c r="U768" s="15"/>
    </row>
    <row r="769" spans="1:21">
      <c r="A769" t="s">
        <v>7295</v>
      </c>
      <c r="B769" s="226" t="s">
        <v>7296</v>
      </c>
      <c r="D769" s="210">
        <v>5</v>
      </c>
      <c r="E769" s="180" t="s">
        <v>103</v>
      </c>
      <c r="F769" s="181" t="s">
        <v>55</v>
      </c>
      <c r="G769" s="175" t="s">
        <v>121</v>
      </c>
      <c r="H769" s="182" t="s">
        <v>7225</v>
      </c>
      <c r="I769" s="211">
        <v>1500</v>
      </c>
      <c r="J769" s="178" t="s">
        <v>7301</v>
      </c>
      <c r="K769">
        <v>5</v>
      </c>
      <c r="L769" s="200">
        <v>20</v>
      </c>
      <c r="M769" s="2" t="s">
        <v>103</v>
      </c>
      <c r="N769" s="22" t="s">
        <v>4088</v>
      </c>
      <c r="O769" s="4">
        <v>1500</v>
      </c>
      <c r="P769" s="6" t="s">
        <v>254</v>
      </c>
      <c r="Q769" s="11" t="s">
        <v>477</v>
      </c>
      <c r="R769" s="12" t="s">
        <v>52</v>
      </c>
      <c r="S769" s="2" t="s">
        <v>121</v>
      </c>
      <c r="T769" s="13" t="s">
        <v>55</v>
      </c>
      <c r="U769" s="15"/>
    </row>
    <row r="770" spans="1:21">
      <c r="A770" t="s">
        <v>7302</v>
      </c>
      <c r="B770" s="226" t="s">
        <v>7303</v>
      </c>
      <c r="D770" s="192">
        <v>1</v>
      </c>
      <c r="E770" s="193" t="s">
        <v>48</v>
      </c>
      <c r="F770" s="194" t="s">
        <v>55</v>
      </c>
      <c r="G770" s="195" t="s">
        <v>6346</v>
      </c>
      <c r="H770" s="196" t="s">
        <v>225</v>
      </c>
      <c r="I770" s="197">
        <v>1950</v>
      </c>
      <c r="J770" s="198" t="s">
        <v>7304</v>
      </c>
      <c r="K770" s="199">
        <v>1</v>
      </c>
      <c r="L770" s="200">
        <v>4</v>
      </c>
      <c r="M770" s="21" t="s">
        <v>48</v>
      </c>
      <c r="N770" s="22" t="s">
        <v>4152</v>
      </c>
      <c r="O770" s="23">
        <v>1950</v>
      </c>
      <c r="P770" s="25" t="s">
        <v>168</v>
      </c>
      <c r="Q770" s="30" t="s">
        <v>1670</v>
      </c>
      <c r="R770" s="31" t="s">
        <v>52</v>
      </c>
      <c r="S770" s="32" t="s">
        <v>1671</v>
      </c>
      <c r="T770" s="34" t="s">
        <v>55</v>
      </c>
      <c r="U770" s="36"/>
    </row>
    <row r="771" spans="1:21">
      <c r="A771" t="s">
        <v>7302</v>
      </c>
      <c r="B771" s="226" t="s">
        <v>7303</v>
      </c>
      <c r="D771" s="210"/>
      <c r="E771" s="180" t="s">
        <v>48</v>
      </c>
      <c r="F771" s="181" t="s">
        <v>55</v>
      </c>
      <c r="G771" s="175" t="s">
        <v>6346</v>
      </c>
      <c r="H771" s="182" t="s">
        <v>225</v>
      </c>
      <c r="I771" s="211">
        <v>1950</v>
      </c>
      <c r="J771" s="178" t="s">
        <v>7305</v>
      </c>
      <c r="K771">
        <v>1</v>
      </c>
      <c r="L771" s="200">
        <v>5</v>
      </c>
      <c r="M771" s="21" t="s">
        <v>48</v>
      </c>
      <c r="N771" s="22" t="s">
        <v>4155</v>
      </c>
      <c r="O771" s="23">
        <v>1950</v>
      </c>
      <c r="P771" s="25" t="s">
        <v>168</v>
      </c>
      <c r="Q771" s="30" t="s">
        <v>3296</v>
      </c>
      <c r="R771" s="31" t="s">
        <v>52</v>
      </c>
      <c r="S771" s="32" t="s">
        <v>1671</v>
      </c>
      <c r="T771" s="34" t="s">
        <v>55</v>
      </c>
      <c r="U771" s="36"/>
    </row>
    <row r="772" spans="1:21">
      <c r="A772" t="s">
        <v>7302</v>
      </c>
      <c r="B772" s="226" t="s">
        <v>7303</v>
      </c>
      <c r="C772" s="227">
        <v>2</v>
      </c>
      <c r="D772" s="210">
        <v>2</v>
      </c>
      <c r="E772" s="180" t="s">
        <v>2427</v>
      </c>
      <c r="F772" s="181" t="s">
        <v>2203</v>
      </c>
      <c r="G772" s="175" t="s">
        <v>6346</v>
      </c>
      <c r="H772" s="182" t="s">
        <v>225</v>
      </c>
      <c r="I772" s="211">
        <v>1700</v>
      </c>
      <c r="J772" s="178" t="s">
        <v>7306</v>
      </c>
      <c r="K772">
        <v>2</v>
      </c>
      <c r="L772" s="200">
        <v>9</v>
      </c>
      <c r="M772" s="21" t="s">
        <v>2427</v>
      </c>
      <c r="N772" s="22" t="s">
        <v>4158</v>
      </c>
      <c r="O772" s="23">
        <v>1700</v>
      </c>
      <c r="P772" s="25"/>
      <c r="Q772" s="30" t="s">
        <v>2785</v>
      </c>
      <c r="R772" s="31" t="s">
        <v>52</v>
      </c>
      <c r="S772" s="32" t="s">
        <v>2202</v>
      </c>
      <c r="T772" s="34" t="s">
        <v>2203</v>
      </c>
      <c r="U772" s="36"/>
    </row>
    <row r="773" spans="1:21">
      <c r="A773" t="s">
        <v>7302</v>
      </c>
      <c r="B773" s="226" t="s">
        <v>7303</v>
      </c>
      <c r="C773" s="227">
        <v>2</v>
      </c>
      <c r="D773" s="210">
        <v>3</v>
      </c>
      <c r="E773" s="180" t="s">
        <v>2427</v>
      </c>
      <c r="F773" s="181" t="s">
        <v>2203</v>
      </c>
      <c r="G773" s="175" t="s">
        <v>6346</v>
      </c>
      <c r="H773" s="182" t="s">
        <v>6362</v>
      </c>
      <c r="I773" s="211">
        <v>1700</v>
      </c>
      <c r="J773" s="178" t="s">
        <v>7306</v>
      </c>
      <c r="K773">
        <v>3</v>
      </c>
      <c r="L773" s="200">
        <v>12</v>
      </c>
      <c r="M773" s="21" t="s">
        <v>2427</v>
      </c>
      <c r="N773" s="22" t="s">
        <v>4158</v>
      </c>
      <c r="O773" s="23">
        <v>1700</v>
      </c>
      <c r="P773" s="25"/>
      <c r="Q773" s="30" t="s">
        <v>2785</v>
      </c>
      <c r="R773" s="31" t="s">
        <v>52</v>
      </c>
      <c r="S773" s="32" t="s">
        <v>2202</v>
      </c>
      <c r="T773" s="34" t="s">
        <v>2203</v>
      </c>
      <c r="U773" s="36"/>
    </row>
    <row r="774" spans="1:21">
      <c r="A774" t="s">
        <v>7307</v>
      </c>
      <c r="B774" s="226" t="s">
        <v>7308</v>
      </c>
      <c r="D774" s="192">
        <v>1</v>
      </c>
      <c r="E774" s="193" t="s">
        <v>130</v>
      </c>
      <c r="F774" s="194" t="s">
        <v>55</v>
      </c>
      <c r="G774" s="195" t="s">
        <v>6346</v>
      </c>
      <c r="H774" s="196" t="s">
        <v>206</v>
      </c>
      <c r="I774" s="197">
        <v>1960</v>
      </c>
      <c r="J774" s="198" t="s">
        <v>7309</v>
      </c>
      <c r="K774" s="199">
        <v>1</v>
      </c>
      <c r="L774" s="200">
        <v>4</v>
      </c>
      <c r="M774" s="21" t="s">
        <v>130</v>
      </c>
      <c r="N774" s="22" t="s">
        <v>4459</v>
      </c>
      <c r="O774" s="23">
        <v>1960</v>
      </c>
      <c r="P774" s="25"/>
      <c r="Q774" s="30" t="s">
        <v>82</v>
      </c>
      <c r="R774" s="31" t="s">
        <v>52</v>
      </c>
      <c r="S774" s="32" t="s">
        <v>83</v>
      </c>
      <c r="T774" s="34" t="s">
        <v>55</v>
      </c>
      <c r="U774" s="36"/>
    </row>
    <row r="775" spans="1:21">
      <c r="A775" t="s">
        <v>7307</v>
      </c>
      <c r="B775" s="226" t="s">
        <v>7308</v>
      </c>
      <c r="D775" s="210">
        <v>2</v>
      </c>
      <c r="E775" s="180" t="s">
        <v>271</v>
      </c>
      <c r="F775" s="181" t="s">
        <v>55</v>
      </c>
      <c r="G775" s="175" t="s">
        <v>6346</v>
      </c>
      <c r="H775" s="182" t="s">
        <v>225</v>
      </c>
      <c r="I775" s="211">
        <v>1958</v>
      </c>
      <c r="J775" s="178" t="s">
        <v>7310</v>
      </c>
      <c r="K775">
        <v>2</v>
      </c>
      <c r="L775" s="200">
        <v>7</v>
      </c>
      <c r="M775" s="21" t="s">
        <v>271</v>
      </c>
      <c r="N775" s="22" t="s">
        <v>4311</v>
      </c>
      <c r="O775" s="23">
        <v>1958</v>
      </c>
      <c r="P775" s="25"/>
      <c r="Q775" s="30" t="s">
        <v>73</v>
      </c>
      <c r="R775" s="31" t="s">
        <v>52</v>
      </c>
      <c r="S775" s="32" t="s">
        <v>74</v>
      </c>
      <c r="T775" s="34" t="s">
        <v>55</v>
      </c>
      <c r="U775" s="36"/>
    </row>
    <row r="776" spans="1:21">
      <c r="A776" t="s">
        <v>7311</v>
      </c>
      <c r="B776" s="226" t="s">
        <v>7312</v>
      </c>
      <c r="D776" s="192">
        <v>1</v>
      </c>
      <c r="E776" s="193" t="s">
        <v>145</v>
      </c>
      <c r="F776" s="194" t="s">
        <v>55</v>
      </c>
      <c r="G776" s="195" t="s">
        <v>6346</v>
      </c>
      <c r="H776" s="196" t="s">
        <v>225</v>
      </c>
      <c r="I776" s="197">
        <v>1916</v>
      </c>
      <c r="J776" s="198" t="s">
        <v>7313</v>
      </c>
      <c r="K776" s="199">
        <v>1</v>
      </c>
      <c r="L776" s="200">
        <v>4</v>
      </c>
      <c r="M776" s="21" t="s">
        <v>145</v>
      </c>
      <c r="N776" s="22" t="s">
        <v>4164</v>
      </c>
      <c r="O776" s="23">
        <v>1916</v>
      </c>
      <c r="P776" s="25"/>
      <c r="Q776" s="30" t="s">
        <v>1149</v>
      </c>
      <c r="R776" s="31" t="s">
        <v>52</v>
      </c>
      <c r="S776" s="32" t="s">
        <v>1150</v>
      </c>
      <c r="T776" s="34" t="s">
        <v>55</v>
      </c>
      <c r="U776" s="36"/>
    </row>
    <row r="777" spans="1:21">
      <c r="A777" t="s">
        <v>7311</v>
      </c>
      <c r="B777" s="226" t="s">
        <v>7312</v>
      </c>
      <c r="D777" s="210"/>
      <c r="E777" s="180" t="s">
        <v>145</v>
      </c>
      <c r="F777" s="181" t="s">
        <v>55</v>
      </c>
      <c r="G777" s="175" t="s">
        <v>6346</v>
      </c>
      <c r="H777" s="182" t="s">
        <v>225</v>
      </c>
      <c r="I777" s="211">
        <v>1916</v>
      </c>
      <c r="J777" s="178" t="s">
        <v>6672</v>
      </c>
      <c r="K777">
        <v>1</v>
      </c>
      <c r="L777" s="200">
        <v>6</v>
      </c>
      <c r="M777" s="73" t="s">
        <v>145</v>
      </c>
      <c r="N777" s="3" t="s">
        <v>4169</v>
      </c>
      <c r="O777" s="4">
        <v>1916</v>
      </c>
      <c r="P777" s="6"/>
      <c r="Q777" s="11" t="s">
        <v>1149</v>
      </c>
      <c r="R777" s="12" t="s">
        <v>52</v>
      </c>
      <c r="S777" s="8" t="s">
        <v>1150</v>
      </c>
      <c r="T777" s="13" t="s">
        <v>55</v>
      </c>
      <c r="U777" s="15"/>
    </row>
    <row r="778" spans="1:21">
      <c r="A778" t="s">
        <v>7311</v>
      </c>
      <c r="B778" s="226" t="s">
        <v>7312</v>
      </c>
      <c r="D778" s="210"/>
      <c r="E778" s="180" t="s">
        <v>145</v>
      </c>
      <c r="F778" s="181" t="s">
        <v>55</v>
      </c>
      <c r="G778" s="175" t="s">
        <v>6346</v>
      </c>
      <c r="H778" s="182" t="s">
        <v>225</v>
      </c>
      <c r="I778" s="211">
        <v>1916</v>
      </c>
      <c r="J778" s="178" t="s">
        <v>7314</v>
      </c>
      <c r="K778">
        <v>1</v>
      </c>
      <c r="L778" s="200">
        <v>8</v>
      </c>
      <c r="M778" s="21" t="s">
        <v>145</v>
      </c>
      <c r="N778" s="22" t="s">
        <v>4176</v>
      </c>
      <c r="O778" s="23">
        <v>1916</v>
      </c>
      <c r="P778" s="25"/>
      <c r="Q778" s="30" t="s">
        <v>1149</v>
      </c>
      <c r="R778" s="31" t="s">
        <v>52</v>
      </c>
      <c r="S778" s="32" t="s">
        <v>1150</v>
      </c>
      <c r="T778" s="34" t="s">
        <v>55</v>
      </c>
      <c r="U778" s="36"/>
    </row>
    <row r="779" spans="1:21">
      <c r="A779" t="s">
        <v>7311</v>
      </c>
      <c r="B779" s="226" t="s">
        <v>7312</v>
      </c>
      <c r="D779" s="210">
        <v>2</v>
      </c>
      <c r="E779" s="180" t="s">
        <v>275</v>
      </c>
      <c r="F779" s="181" t="s">
        <v>55</v>
      </c>
      <c r="G779" s="175" t="s">
        <v>6346</v>
      </c>
      <c r="H779" s="182" t="s">
        <v>225</v>
      </c>
      <c r="I779" s="211">
        <v>1980</v>
      </c>
      <c r="J779" s="178" t="s">
        <v>7315</v>
      </c>
      <c r="K779">
        <v>2</v>
      </c>
      <c r="L779" s="200">
        <v>12</v>
      </c>
      <c r="M779" s="21" t="s">
        <v>275</v>
      </c>
      <c r="N779" s="22" t="s">
        <v>4173</v>
      </c>
      <c r="O779" s="23">
        <v>1980</v>
      </c>
      <c r="P779" s="25"/>
      <c r="Q779" s="30" t="s">
        <v>181</v>
      </c>
      <c r="R779" s="31" t="s">
        <v>52</v>
      </c>
      <c r="S779" s="32" t="s">
        <v>186</v>
      </c>
      <c r="T779" s="34" t="s">
        <v>55</v>
      </c>
      <c r="U779" s="36"/>
    </row>
    <row r="780" spans="1:21">
      <c r="A780" t="s">
        <v>7311</v>
      </c>
      <c r="B780" s="226" t="s">
        <v>7312</v>
      </c>
      <c r="D780" s="210">
        <v>3</v>
      </c>
      <c r="E780" s="180" t="s">
        <v>68</v>
      </c>
      <c r="F780" s="181" t="s">
        <v>55</v>
      </c>
      <c r="G780" s="175" t="s">
        <v>6346</v>
      </c>
      <c r="H780" s="182" t="s">
        <v>206</v>
      </c>
      <c r="I780" s="211">
        <v>1959</v>
      </c>
      <c r="J780" s="178" t="s">
        <v>7316</v>
      </c>
      <c r="K780">
        <v>3</v>
      </c>
      <c r="L780" s="200">
        <v>15</v>
      </c>
      <c r="M780" s="21" t="s">
        <v>68</v>
      </c>
      <c r="N780" s="22" t="s">
        <v>4186</v>
      </c>
      <c r="O780" s="23">
        <v>1959</v>
      </c>
      <c r="P780" s="25"/>
      <c r="Q780" s="30" t="s">
        <v>82</v>
      </c>
      <c r="R780" s="31" t="s">
        <v>52</v>
      </c>
      <c r="S780" s="32" t="s">
        <v>83</v>
      </c>
      <c r="T780" s="34" t="s">
        <v>55</v>
      </c>
      <c r="U780" s="36"/>
    </row>
    <row r="781" spans="1:21">
      <c r="A781" t="s">
        <v>6463</v>
      </c>
      <c r="B781" s="226" t="s">
        <v>7317</v>
      </c>
      <c r="D781" s="192">
        <v>1</v>
      </c>
      <c r="E781" s="193" t="s">
        <v>126</v>
      </c>
      <c r="F781" s="194" t="s">
        <v>55</v>
      </c>
      <c r="G781" s="195" t="s">
        <v>6346</v>
      </c>
      <c r="H781" s="196" t="s">
        <v>206</v>
      </c>
      <c r="I781" s="197">
        <v>1960</v>
      </c>
      <c r="J781" s="198" t="s">
        <v>7318</v>
      </c>
      <c r="K781" s="199">
        <v>1</v>
      </c>
      <c r="L781" s="200">
        <v>4</v>
      </c>
      <c r="M781" s="21" t="s">
        <v>126</v>
      </c>
      <c r="N781" s="22" t="s">
        <v>4180</v>
      </c>
      <c r="O781" s="23">
        <v>1960</v>
      </c>
      <c r="P781" s="25"/>
      <c r="Q781" s="30" t="s">
        <v>82</v>
      </c>
      <c r="R781" s="31" t="s">
        <v>52</v>
      </c>
      <c r="S781" s="32" t="s">
        <v>83</v>
      </c>
      <c r="T781" s="34" t="s">
        <v>55</v>
      </c>
      <c r="U781" s="36"/>
    </row>
    <row r="782" spans="1:21">
      <c r="A782" t="s">
        <v>6463</v>
      </c>
      <c r="B782" s="226" t="s">
        <v>7317</v>
      </c>
      <c r="D782" s="210"/>
      <c r="E782" s="180" t="s">
        <v>126</v>
      </c>
      <c r="F782" s="181" t="s">
        <v>55</v>
      </c>
      <c r="G782" s="175" t="s">
        <v>6346</v>
      </c>
      <c r="H782" s="182" t="s">
        <v>206</v>
      </c>
      <c r="I782" s="211">
        <v>1960</v>
      </c>
      <c r="J782" s="178" t="s">
        <v>7319</v>
      </c>
      <c r="K782">
        <v>1</v>
      </c>
      <c r="L782" s="200">
        <v>5</v>
      </c>
      <c r="M782" s="21" t="s">
        <v>126</v>
      </c>
      <c r="N782" s="22" t="s">
        <v>4184</v>
      </c>
      <c r="O782" s="23">
        <v>1960</v>
      </c>
      <c r="P782" s="25"/>
      <c r="Q782" s="30" t="s">
        <v>82</v>
      </c>
      <c r="R782" s="31" t="s">
        <v>52</v>
      </c>
      <c r="S782" s="32" t="s">
        <v>83</v>
      </c>
      <c r="T782" s="34" t="s">
        <v>55</v>
      </c>
      <c r="U782" s="36"/>
    </row>
    <row r="783" spans="1:21">
      <c r="A783" t="s">
        <v>34657</v>
      </c>
      <c r="B783" s="226" t="s">
        <v>7317</v>
      </c>
      <c r="D783" s="210">
        <v>2</v>
      </c>
      <c r="E783" s="180" t="s">
        <v>275</v>
      </c>
      <c r="F783" s="181" t="s">
        <v>55</v>
      </c>
      <c r="G783" s="175" t="s">
        <v>6346</v>
      </c>
      <c r="H783" s="182" t="s">
        <v>225</v>
      </c>
      <c r="I783" s="211">
        <v>1958</v>
      </c>
      <c r="J783" s="178" t="s">
        <v>7320</v>
      </c>
      <c r="K783">
        <v>2</v>
      </c>
      <c r="L783" s="200">
        <v>8</v>
      </c>
      <c r="M783" s="21" t="s">
        <v>275</v>
      </c>
      <c r="N783" s="22" t="s">
        <v>7321</v>
      </c>
      <c r="O783" s="23">
        <v>1958</v>
      </c>
      <c r="P783" s="25" t="s">
        <v>34658</v>
      </c>
      <c r="Q783" s="30" t="s">
        <v>674</v>
      </c>
      <c r="R783" s="31" t="s">
        <v>52</v>
      </c>
      <c r="S783" s="21" t="s">
        <v>74</v>
      </c>
      <c r="T783" s="34" t="s">
        <v>55</v>
      </c>
      <c r="U783" s="36"/>
    </row>
    <row r="784" spans="1:21">
      <c r="A784" t="s">
        <v>6463</v>
      </c>
      <c r="B784" s="226" t="s">
        <v>7317</v>
      </c>
      <c r="D784" s="210">
        <v>3</v>
      </c>
      <c r="E784" s="180" t="s">
        <v>402</v>
      </c>
      <c r="F784" s="181" t="s">
        <v>55</v>
      </c>
      <c r="G784" s="175" t="s">
        <v>6346</v>
      </c>
      <c r="H784" s="182" t="s">
        <v>206</v>
      </c>
      <c r="I784" s="211">
        <v>1916</v>
      </c>
      <c r="J784" s="178" t="s">
        <v>7322</v>
      </c>
      <c r="K784">
        <v>3</v>
      </c>
      <c r="L784" s="200">
        <v>11</v>
      </c>
      <c r="M784" s="21" t="s">
        <v>402</v>
      </c>
      <c r="N784" s="22" t="s">
        <v>4222</v>
      </c>
      <c r="O784" s="23">
        <v>1916</v>
      </c>
      <c r="P784" s="25"/>
      <c r="Q784" s="30" t="s">
        <v>640</v>
      </c>
      <c r="R784" s="31" t="s">
        <v>52</v>
      </c>
      <c r="S784" s="32" t="s">
        <v>407</v>
      </c>
      <c r="T784" s="34" t="s">
        <v>55</v>
      </c>
      <c r="U784" s="36"/>
    </row>
    <row r="785" spans="1:21">
      <c r="A785" t="s">
        <v>6463</v>
      </c>
      <c r="B785" s="226" t="s">
        <v>7317</v>
      </c>
      <c r="D785" s="210"/>
      <c r="E785" s="180" t="s">
        <v>402</v>
      </c>
      <c r="F785" s="181" t="s">
        <v>55</v>
      </c>
      <c r="G785" s="175" t="s">
        <v>6346</v>
      </c>
      <c r="H785" s="182" t="s">
        <v>206</v>
      </c>
      <c r="I785" s="211">
        <v>1916</v>
      </c>
      <c r="J785" s="178" t="s">
        <v>7323</v>
      </c>
      <c r="K785">
        <v>3</v>
      </c>
      <c r="L785" s="200">
        <v>12</v>
      </c>
      <c r="M785" s="21" t="s">
        <v>402</v>
      </c>
      <c r="N785" s="22" t="s">
        <v>4226</v>
      </c>
      <c r="O785" s="23">
        <v>1916</v>
      </c>
      <c r="P785" s="25"/>
      <c r="Q785" s="30" t="s">
        <v>640</v>
      </c>
      <c r="R785" s="31" t="s">
        <v>52</v>
      </c>
      <c r="S785" s="21" t="s">
        <v>407</v>
      </c>
      <c r="T785" s="34" t="s">
        <v>55</v>
      </c>
      <c r="U785" s="36"/>
    </row>
    <row r="786" spans="1:21">
      <c r="A786" t="s">
        <v>6463</v>
      </c>
      <c r="B786" s="226" t="s">
        <v>7317</v>
      </c>
      <c r="D786" s="210">
        <v>4</v>
      </c>
      <c r="E786" s="180" t="s">
        <v>145</v>
      </c>
      <c r="F786" s="181" t="s">
        <v>55</v>
      </c>
      <c r="G786" s="175" t="s">
        <v>6346</v>
      </c>
      <c r="H786" s="182" t="s">
        <v>225</v>
      </c>
      <c r="I786" s="211">
        <v>1980</v>
      </c>
      <c r="J786" s="178" t="s">
        <v>7324</v>
      </c>
      <c r="K786">
        <v>4</v>
      </c>
      <c r="L786" s="200">
        <v>15</v>
      </c>
      <c r="M786" s="21" t="s">
        <v>145</v>
      </c>
      <c r="N786" s="22" t="s">
        <v>4191</v>
      </c>
      <c r="O786" s="23">
        <v>1980</v>
      </c>
      <c r="P786" s="25"/>
      <c r="Q786" s="30" t="s">
        <v>169</v>
      </c>
      <c r="R786" s="31" t="s">
        <v>52</v>
      </c>
      <c r="S786" s="32" t="s">
        <v>53</v>
      </c>
      <c r="T786" s="34" t="s">
        <v>55</v>
      </c>
      <c r="U786" s="36"/>
    </row>
    <row r="787" spans="1:21">
      <c r="A787" t="s">
        <v>6463</v>
      </c>
      <c r="B787" s="226" t="s">
        <v>7317</v>
      </c>
      <c r="D787" s="210"/>
      <c r="E787" s="180" t="s">
        <v>145</v>
      </c>
      <c r="F787" s="181" t="s">
        <v>55</v>
      </c>
      <c r="G787" s="175" t="s">
        <v>6346</v>
      </c>
      <c r="H787" s="182" t="s">
        <v>225</v>
      </c>
      <c r="I787" s="211">
        <v>1980</v>
      </c>
      <c r="J787" s="178" t="s">
        <v>7325</v>
      </c>
      <c r="K787">
        <v>4</v>
      </c>
      <c r="L787" s="200">
        <v>17</v>
      </c>
      <c r="M787" s="21" t="s">
        <v>145</v>
      </c>
      <c r="N787" s="22" t="s">
        <v>4376</v>
      </c>
      <c r="O787" s="23">
        <v>1980</v>
      </c>
      <c r="P787" s="25"/>
      <c r="Q787" s="30" t="s">
        <v>263</v>
      </c>
      <c r="R787" s="31" t="s">
        <v>52</v>
      </c>
      <c r="S787" s="32" t="s">
        <v>53</v>
      </c>
      <c r="T787" s="34" t="s">
        <v>55</v>
      </c>
      <c r="U787" s="36"/>
    </row>
    <row r="788" spans="1:21">
      <c r="A788" t="s">
        <v>6463</v>
      </c>
      <c r="B788" s="226" t="s">
        <v>7317</v>
      </c>
      <c r="D788" s="210">
        <v>5</v>
      </c>
      <c r="E788" s="180" t="s">
        <v>145</v>
      </c>
      <c r="F788" s="181" t="s">
        <v>55</v>
      </c>
      <c r="G788" s="175" t="s">
        <v>6346</v>
      </c>
      <c r="H788" s="223" t="s">
        <v>206</v>
      </c>
      <c r="I788" s="224">
        <v>1568</v>
      </c>
      <c r="J788" s="178" t="s">
        <v>7326</v>
      </c>
      <c r="K788">
        <v>5</v>
      </c>
      <c r="L788" s="200">
        <v>21</v>
      </c>
      <c r="M788" s="21" t="s">
        <v>145</v>
      </c>
      <c r="N788" s="22" t="s">
        <v>4314</v>
      </c>
      <c r="O788" s="23">
        <v>1568</v>
      </c>
      <c r="P788" s="25"/>
      <c r="Q788" s="30" t="s">
        <v>95</v>
      </c>
      <c r="R788" s="31" t="s">
        <v>52</v>
      </c>
      <c r="S788" s="21" t="s">
        <v>112</v>
      </c>
      <c r="T788" s="34" t="s">
        <v>55</v>
      </c>
      <c r="U788" s="36"/>
    </row>
    <row r="789" spans="1:21">
      <c r="A789" t="s">
        <v>6463</v>
      </c>
      <c r="B789" s="226" t="s">
        <v>7327</v>
      </c>
      <c r="D789" s="192">
        <v>1</v>
      </c>
      <c r="E789" s="193" t="s">
        <v>68</v>
      </c>
      <c r="F789" s="194" t="s">
        <v>64</v>
      </c>
      <c r="G789" s="195" t="s">
        <v>6714</v>
      </c>
      <c r="H789" s="196" t="s">
        <v>225</v>
      </c>
      <c r="I789" s="197">
        <v>1925</v>
      </c>
      <c r="J789" s="198" t="s">
        <v>7328</v>
      </c>
      <c r="K789" s="199">
        <v>1</v>
      </c>
      <c r="L789" s="200">
        <v>4</v>
      </c>
      <c r="M789" s="2" t="s">
        <v>68</v>
      </c>
      <c r="N789" s="3" t="s">
        <v>4211</v>
      </c>
      <c r="O789" s="4">
        <v>1925</v>
      </c>
      <c r="P789" s="6"/>
      <c r="Q789" s="11" t="s">
        <v>604</v>
      </c>
      <c r="R789" s="12" t="s">
        <v>52</v>
      </c>
      <c r="S789" s="8" t="s">
        <v>2247</v>
      </c>
      <c r="T789" s="13" t="s">
        <v>64</v>
      </c>
      <c r="U789" s="15"/>
    </row>
    <row r="790" spans="1:21">
      <c r="A790" t="s">
        <v>6463</v>
      </c>
      <c r="B790" s="226" t="s">
        <v>7327</v>
      </c>
      <c r="D790" s="210"/>
      <c r="E790" s="180" t="s">
        <v>68</v>
      </c>
      <c r="F790" s="181" t="s">
        <v>64</v>
      </c>
      <c r="G790" s="175" t="s">
        <v>6714</v>
      </c>
      <c r="H790" s="182" t="s">
        <v>225</v>
      </c>
      <c r="I790" s="211">
        <v>1925</v>
      </c>
      <c r="J790" s="178" t="s">
        <v>7329</v>
      </c>
      <c r="K790">
        <v>1</v>
      </c>
      <c r="L790" s="200">
        <v>5</v>
      </c>
      <c r="M790" s="2" t="s">
        <v>68</v>
      </c>
      <c r="N790" s="22" t="s">
        <v>4216</v>
      </c>
      <c r="O790" s="4">
        <v>1925</v>
      </c>
      <c r="P790" s="6"/>
      <c r="Q790" s="11" t="s">
        <v>604</v>
      </c>
      <c r="R790" s="12" t="s">
        <v>52</v>
      </c>
      <c r="S790" s="2" t="s">
        <v>2247</v>
      </c>
      <c r="T790" s="13" t="s">
        <v>64</v>
      </c>
      <c r="U790" s="15"/>
    </row>
    <row r="791" spans="1:21">
      <c r="A791" t="s">
        <v>6463</v>
      </c>
      <c r="B791" s="226" t="s">
        <v>7327</v>
      </c>
      <c r="D791" s="210">
        <v>2</v>
      </c>
      <c r="E791" s="180" t="s">
        <v>6884</v>
      </c>
      <c r="F791" s="181" t="s">
        <v>64</v>
      </c>
      <c r="G791" s="175" t="s">
        <v>6714</v>
      </c>
      <c r="H791" s="182" t="s">
        <v>225</v>
      </c>
      <c r="I791" s="211">
        <v>1925</v>
      </c>
      <c r="J791" s="178" t="s">
        <v>7330</v>
      </c>
      <c r="K791">
        <v>2</v>
      </c>
      <c r="L791" s="200">
        <v>8</v>
      </c>
      <c r="M791" s="2" t="s">
        <v>6884</v>
      </c>
      <c r="N791" s="3" t="s">
        <v>4196</v>
      </c>
      <c r="O791" s="4">
        <v>1925</v>
      </c>
      <c r="P791" s="6"/>
      <c r="Q791" s="11" t="s">
        <v>604</v>
      </c>
      <c r="R791" s="12" t="s">
        <v>52</v>
      </c>
      <c r="S791" s="8" t="s">
        <v>2247</v>
      </c>
      <c r="T791" s="13" t="s">
        <v>64</v>
      </c>
      <c r="U791" s="15"/>
    </row>
    <row r="792" spans="1:21">
      <c r="A792" t="s">
        <v>6463</v>
      </c>
      <c r="B792" s="226" t="s">
        <v>7327</v>
      </c>
      <c r="D792" s="210"/>
      <c r="E792" s="180" t="s">
        <v>6884</v>
      </c>
      <c r="F792" s="181" t="s">
        <v>64</v>
      </c>
      <c r="G792" s="175" t="s">
        <v>6714</v>
      </c>
      <c r="H792" s="182" t="s">
        <v>225</v>
      </c>
      <c r="I792" s="211">
        <v>1925</v>
      </c>
      <c r="J792" s="178" t="s">
        <v>7331</v>
      </c>
      <c r="K792">
        <v>2</v>
      </c>
      <c r="L792" s="200">
        <v>9</v>
      </c>
      <c r="M792" s="21" t="s">
        <v>6884</v>
      </c>
      <c r="N792" s="22" t="s">
        <v>4201</v>
      </c>
      <c r="O792" s="23">
        <v>1925</v>
      </c>
      <c r="P792" s="25"/>
      <c r="Q792" s="30" t="s">
        <v>604</v>
      </c>
      <c r="R792" s="31" t="s">
        <v>52</v>
      </c>
      <c r="S792" s="32" t="s">
        <v>2247</v>
      </c>
      <c r="T792" s="34" t="s">
        <v>64</v>
      </c>
      <c r="U792" s="36"/>
    </row>
    <row r="793" spans="1:21">
      <c r="A793" t="s">
        <v>6463</v>
      </c>
      <c r="B793" s="226" t="s">
        <v>7327</v>
      </c>
      <c r="D793" s="210">
        <v>3</v>
      </c>
      <c r="E793" s="180" t="s">
        <v>6884</v>
      </c>
      <c r="F793" s="181" t="s">
        <v>64</v>
      </c>
      <c r="G793" s="175" t="s">
        <v>6380</v>
      </c>
      <c r="H793" s="182" t="s">
        <v>225</v>
      </c>
      <c r="I793" s="211">
        <v>1925</v>
      </c>
      <c r="J793" s="178" t="s">
        <v>7332</v>
      </c>
      <c r="K793">
        <v>3</v>
      </c>
      <c r="L793" s="200">
        <v>12</v>
      </c>
      <c r="M793" s="2" t="s">
        <v>6884</v>
      </c>
      <c r="N793" s="22" t="s">
        <v>4205</v>
      </c>
      <c r="O793" s="23">
        <v>1925</v>
      </c>
      <c r="P793" s="25"/>
      <c r="Q793" s="30" t="s">
        <v>62</v>
      </c>
      <c r="R793" s="31" t="s">
        <v>52</v>
      </c>
      <c r="S793" s="8" t="s">
        <v>63</v>
      </c>
      <c r="T793" s="34" t="s">
        <v>64</v>
      </c>
      <c r="U793" s="36"/>
    </row>
    <row r="794" spans="1:21">
      <c r="A794" t="s">
        <v>7333</v>
      </c>
      <c r="B794" s="226" t="s">
        <v>7334</v>
      </c>
      <c r="D794" s="192">
        <v>1</v>
      </c>
      <c r="E794" s="193" t="s">
        <v>402</v>
      </c>
      <c r="F794" s="194" t="s">
        <v>55</v>
      </c>
      <c r="G794" s="195" t="s">
        <v>6346</v>
      </c>
      <c r="H794" s="196" t="s">
        <v>206</v>
      </c>
      <c r="I794" s="197">
        <v>1916</v>
      </c>
      <c r="J794" s="198" t="s">
        <v>7335</v>
      </c>
      <c r="K794" s="199">
        <v>1</v>
      </c>
      <c r="L794" s="200">
        <v>4</v>
      </c>
      <c r="M794" s="21" t="s">
        <v>402</v>
      </c>
      <c r="N794" s="22" t="s">
        <v>4320</v>
      </c>
      <c r="O794" s="23">
        <v>1916</v>
      </c>
      <c r="P794" s="25"/>
      <c r="Q794" s="30" t="s">
        <v>640</v>
      </c>
      <c r="R794" s="31" t="s">
        <v>52</v>
      </c>
      <c r="S794" s="21" t="s">
        <v>407</v>
      </c>
      <c r="T794" s="34" t="s">
        <v>55</v>
      </c>
      <c r="U794" s="36"/>
    </row>
    <row r="795" spans="1:21">
      <c r="A795" t="s">
        <v>7333</v>
      </c>
      <c r="B795" s="226" t="s">
        <v>7334</v>
      </c>
      <c r="D795" s="210"/>
      <c r="E795" s="180" t="s">
        <v>402</v>
      </c>
      <c r="F795" s="181" t="s">
        <v>55</v>
      </c>
      <c r="G795" s="175" t="s">
        <v>6346</v>
      </c>
      <c r="H795" s="182" t="s">
        <v>206</v>
      </c>
      <c r="I795" s="211">
        <v>1916</v>
      </c>
      <c r="J795" s="178" t="s">
        <v>7336</v>
      </c>
      <c r="K795">
        <v>1</v>
      </c>
      <c r="L795" s="200">
        <v>5</v>
      </c>
      <c r="M795" s="21" t="s">
        <v>402</v>
      </c>
      <c r="N795" s="22" t="s">
        <v>4324</v>
      </c>
      <c r="O795" s="23">
        <v>1916</v>
      </c>
      <c r="P795" s="25"/>
      <c r="Q795" s="30" t="s">
        <v>640</v>
      </c>
      <c r="R795" s="31" t="s">
        <v>52</v>
      </c>
      <c r="S795" s="32" t="s">
        <v>407</v>
      </c>
      <c r="T795" s="34" t="s">
        <v>55</v>
      </c>
      <c r="U795" s="36"/>
    </row>
    <row r="796" spans="1:21">
      <c r="A796" t="s">
        <v>7333</v>
      </c>
      <c r="B796" s="226" t="s">
        <v>7334</v>
      </c>
      <c r="D796" s="210">
        <v>2</v>
      </c>
      <c r="E796" s="180" t="s">
        <v>6884</v>
      </c>
      <c r="F796" s="181" t="s">
        <v>55</v>
      </c>
      <c r="G796" s="175" t="s">
        <v>6346</v>
      </c>
      <c r="H796" s="182" t="s">
        <v>225</v>
      </c>
      <c r="I796" s="211">
        <v>1958</v>
      </c>
      <c r="J796" s="178" t="s">
        <v>7337</v>
      </c>
      <c r="K796">
        <v>2</v>
      </c>
      <c r="L796" s="200">
        <v>8</v>
      </c>
      <c r="M796" s="21" t="s">
        <v>6884</v>
      </c>
      <c r="N796" s="22" t="s">
        <v>4292</v>
      </c>
      <c r="O796" s="23">
        <v>1958</v>
      </c>
      <c r="P796" s="25" t="s">
        <v>157</v>
      </c>
      <c r="Q796" s="30" t="s">
        <v>288</v>
      </c>
      <c r="R796" s="31" t="s">
        <v>52</v>
      </c>
      <c r="S796" s="32" t="s">
        <v>74</v>
      </c>
      <c r="T796" s="34" t="s">
        <v>55</v>
      </c>
      <c r="U796" s="36"/>
    </row>
    <row r="797" spans="1:21">
      <c r="A797" t="s">
        <v>7333</v>
      </c>
      <c r="B797" s="226" t="s">
        <v>7334</v>
      </c>
      <c r="D797" s="210">
        <v>3</v>
      </c>
      <c r="E797" s="180" t="s">
        <v>126</v>
      </c>
      <c r="F797" s="181" t="s">
        <v>55</v>
      </c>
      <c r="G797" s="175" t="s">
        <v>6346</v>
      </c>
      <c r="H797" s="182" t="s">
        <v>225</v>
      </c>
      <c r="I797" s="211">
        <v>1958</v>
      </c>
      <c r="J797" s="178" t="s">
        <v>7338</v>
      </c>
      <c r="K797">
        <v>3</v>
      </c>
      <c r="L797" s="200">
        <v>12</v>
      </c>
      <c r="M797" s="21" t="s">
        <v>126</v>
      </c>
      <c r="N797" s="22" t="s">
        <v>4278</v>
      </c>
      <c r="O797" s="23">
        <v>1958</v>
      </c>
      <c r="P797" s="25"/>
      <c r="Q797" s="30" t="s">
        <v>152</v>
      </c>
      <c r="R797" s="31" t="s">
        <v>52</v>
      </c>
      <c r="S797" s="32" t="s">
        <v>74</v>
      </c>
      <c r="T797" s="34" t="s">
        <v>55</v>
      </c>
      <c r="U797" s="36"/>
    </row>
    <row r="798" spans="1:21">
      <c r="A798" t="s">
        <v>7333</v>
      </c>
      <c r="B798" s="226" t="s">
        <v>7334</v>
      </c>
      <c r="D798" s="210">
        <v>4</v>
      </c>
      <c r="E798" s="180" t="s">
        <v>6884</v>
      </c>
      <c r="F798" s="181" t="s">
        <v>64</v>
      </c>
      <c r="G798" s="175" t="s">
        <v>6380</v>
      </c>
      <c r="H798" s="182" t="s">
        <v>225</v>
      </c>
      <c r="I798" s="211">
        <v>1925</v>
      </c>
      <c r="J798" s="178" t="s">
        <v>7339</v>
      </c>
      <c r="K798">
        <v>4</v>
      </c>
      <c r="L798" s="200">
        <v>15</v>
      </c>
      <c r="M798" s="21" t="s">
        <v>6884</v>
      </c>
      <c r="N798" s="22" t="s">
        <v>4254</v>
      </c>
      <c r="O798" s="23">
        <v>1925</v>
      </c>
      <c r="P798" s="25"/>
      <c r="Q798" s="30" t="s">
        <v>604</v>
      </c>
      <c r="R798" s="31" t="s">
        <v>52</v>
      </c>
      <c r="S798" s="8" t="s">
        <v>63</v>
      </c>
      <c r="T798" s="34" t="s">
        <v>64</v>
      </c>
      <c r="U798" s="36"/>
    </row>
    <row r="799" spans="1:21">
      <c r="A799" t="s">
        <v>7333</v>
      </c>
      <c r="B799" s="226" t="s">
        <v>7334</v>
      </c>
      <c r="D799" s="210">
        <v>5</v>
      </c>
      <c r="E799" s="180" t="s">
        <v>6872</v>
      </c>
      <c r="F799" s="181" t="s">
        <v>55</v>
      </c>
      <c r="G799" s="175" t="s">
        <v>6346</v>
      </c>
      <c r="H799" s="182" t="s">
        <v>225</v>
      </c>
      <c r="I799" s="211">
        <v>1916</v>
      </c>
      <c r="J799" s="178" t="s">
        <v>7322</v>
      </c>
      <c r="K799">
        <v>5</v>
      </c>
      <c r="L799" s="200">
        <v>18</v>
      </c>
      <c r="M799" s="2" t="s">
        <v>6872</v>
      </c>
      <c r="N799" s="22" t="s">
        <v>4272</v>
      </c>
      <c r="O799" s="23">
        <v>1916</v>
      </c>
      <c r="P799" s="25"/>
      <c r="Q799" s="30" t="s">
        <v>1149</v>
      </c>
      <c r="R799" s="31" t="s">
        <v>52</v>
      </c>
      <c r="S799" s="21" t="s">
        <v>1150</v>
      </c>
      <c r="T799" s="34" t="s">
        <v>55</v>
      </c>
      <c r="U799" s="36"/>
    </row>
    <row r="800" spans="1:21">
      <c r="A800" t="s">
        <v>7333</v>
      </c>
      <c r="B800" s="226" t="s">
        <v>7334</v>
      </c>
      <c r="D800" s="210"/>
      <c r="E800" s="180" t="s">
        <v>6872</v>
      </c>
      <c r="F800" s="175" t="s">
        <v>55</v>
      </c>
      <c r="G800" s="175" t="s">
        <v>6346</v>
      </c>
      <c r="H800" s="177" t="s">
        <v>225</v>
      </c>
      <c r="I800" s="222">
        <v>1916</v>
      </c>
      <c r="J800" s="178" t="s">
        <v>7340</v>
      </c>
      <c r="K800">
        <v>5</v>
      </c>
      <c r="L800" s="200">
        <v>19</v>
      </c>
      <c r="M800" s="21" t="s">
        <v>6872</v>
      </c>
      <c r="N800" s="3" t="s">
        <v>4275</v>
      </c>
      <c r="O800" s="23">
        <v>1916</v>
      </c>
      <c r="P800" s="25"/>
      <c r="Q800" s="30" t="s">
        <v>1149</v>
      </c>
      <c r="R800" s="31" t="s">
        <v>52</v>
      </c>
      <c r="S800" s="32" t="s">
        <v>1150</v>
      </c>
      <c r="T800" s="34" t="s">
        <v>55</v>
      </c>
      <c r="U800" s="36"/>
    </row>
    <row r="801" spans="1:21">
      <c r="A801" t="s">
        <v>7333</v>
      </c>
      <c r="B801" s="226" t="s">
        <v>7334</v>
      </c>
      <c r="D801" s="210"/>
      <c r="E801" s="180" t="s">
        <v>6872</v>
      </c>
      <c r="F801" s="181" t="s">
        <v>55</v>
      </c>
      <c r="G801" s="175" t="s">
        <v>6346</v>
      </c>
      <c r="H801" s="182" t="s">
        <v>225</v>
      </c>
      <c r="I801" s="211">
        <v>1916</v>
      </c>
      <c r="J801" s="178" t="s">
        <v>7341</v>
      </c>
      <c r="K801">
        <v>5</v>
      </c>
      <c r="L801" s="200">
        <v>20</v>
      </c>
      <c r="M801" s="2" t="s">
        <v>6872</v>
      </c>
      <c r="N801" s="56" t="s">
        <v>34659</v>
      </c>
      <c r="O801" s="4">
        <v>1916</v>
      </c>
      <c r="P801" s="6"/>
      <c r="Q801" s="11" t="s">
        <v>1149</v>
      </c>
      <c r="R801" s="12" t="s">
        <v>52</v>
      </c>
      <c r="S801" s="8" t="s">
        <v>1150</v>
      </c>
      <c r="T801" s="13" t="s">
        <v>55</v>
      </c>
      <c r="U801" s="15"/>
    </row>
    <row r="802" spans="1:21">
      <c r="A802" t="s">
        <v>7342</v>
      </c>
      <c r="B802" s="226" t="s">
        <v>7343</v>
      </c>
      <c r="D802" s="192">
        <v>1</v>
      </c>
      <c r="E802" s="193" t="s">
        <v>6884</v>
      </c>
      <c r="F802" s="194" t="s">
        <v>55</v>
      </c>
      <c r="G802" s="195" t="s">
        <v>6714</v>
      </c>
      <c r="H802" s="196" t="s">
        <v>225</v>
      </c>
      <c r="I802" s="197">
        <v>1925</v>
      </c>
      <c r="J802" s="198" t="s">
        <v>7344</v>
      </c>
      <c r="K802" s="199">
        <v>1</v>
      </c>
      <c r="L802" s="200">
        <v>4</v>
      </c>
      <c r="M802" s="21" t="s">
        <v>6884</v>
      </c>
      <c r="N802" s="22" t="s">
        <v>4259</v>
      </c>
      <c r="O802" s="23">
        <v>1925</v>
      </c>
      <c r="P802" s="25"/>
      <c r="Q802" s="30" t="s">
        <v>604</v>
      </c>
      <c r="R802" s="31" t="s">
        <v>52</v>
      </c>
      <c r="S802" s="32" t="s">
        <v>2247</v>
      </c>
      <c r="T802" s="34" t="s">
        <v>55</v>
      </c>
      <c r="U802" s="36"/>
    </row>
    <row r="803" spans="1:21">
      <c r="A803" t="s">
        <v>7342</v>
      </c>
      <c r="B803" s="226" t="s">
        <v>7343</v>
      </c>
      <c r="D803" s="210"/>
      <c r="E803" s="180" t="s">
        <v>6884</v>
      </c>
      <c r="F803" s="181" t="s">
        <v>55</v>
      </c>
      <c r="G803" s="175" t="s">
        <v>6714</v>
      </c>
      <c r="H803" s="182" t="s">
        <v>225</v>
      </c>
      <c r="I803" s="211">
        <v>1925</v>
      </c>
      <c r="J803" s="178" t="s">
        <v>7345</v>
      </c>
      <c r="K803">
        <v>1</v>
      </c>
      <c r="L803" s="200">
        <v>5</v>
      </c>
      <c r="M803" s="21" t="s">
        <v>6884</v>
      </c>
      <c r="N803" s="22" t="s">
        <v>4264</v>
      </c>
      <c r="O803" s="23">
        <v>1925</v>
      </c>
      <c r="P803" s="25"/>
      <c r="Q803" s="30" t="s">
        <v>604</v>
      </c>
      <c r="R803" s="31" t="s">
        <v>52</v>
      </c>
      <c r="S803" s="32" t="s">
        <v>2247</v>
      </c>
      <c r="T803" s="34" t="s">
        <v>55</v>
      </c>
      <c r="U803" s="36"/>
    </row>
    <row r="804" spans="1:21">
      <c r="A804" t="s">
        <v>7342</v>
      </c>
      <c r="B804" s="226" t="s">
        <v>7343</v>
      </c>
      <c r="D804" s="210"/>
      <c r="E804" s="180" t="s">
        <v>6884</v>
      </c>
      <c r="F804" s="181" t="s">
        <v>55</v>
      </c>
      <c r="G804" s="175" t="s">
        <v>6714</v>
      </c>
      <c r="H804" s="182" t="s">
        <v>225</v>
      </c>
      <c r="I804" s="211">
        <v>1925</v>
      </c>
      <c r="J804" s="178" t="s">
        <v>7118</v>
      </c>
      <c r="K804">
        <v>1</v>
      </c>
      <c r="L804" s="200">
        <v>6</v>
      </c>
      <c r="M804" s="21" t="s">
        <v>6884</v>
      </c>
      <c r="N804" s="22" t="s">
        <v>4268</v>
      </c>
      <c r="O804" s="23">
        <v>1925</v>
      </c>
      <c r="P804" s="25"/>
      <c r="Q804" s="30" t="s">
        <v>604</v>
      </c>
      <c r="R804" s="31" t="s">
        <v>52</v>
      </c>
      <c r="S804" s="32" t="s">
        <v>2247</v>
      </c>
      <c r="T804" s="34" t="s">
        <v>55</v>
      </c>
      <c r="U804" s="36"/>
    </row>
    <row r="805" spans="1:21">
      <c r="A805" t="s">
        <v>7342</v>
      </c>
      <c r="B805" s="226" t="s">
        <v>7343</v>
      </c>
      <c r="D805" s="210">
        <v>2</v>
      </c>
      <c r="E805" s="180" t="s">
        <v>48</v>
      </c>
      <c r="F805" s="181" t="s">
        <v>55</v>
      </c>
      <c r="G805" s="175" t="s">
        <v>6346</v>
      </c>
      <c r="H805" s="182" t="s">
        <v>225</v>
      </c>
      <c r="I805" s="211">
        <v>1950</v>
      </c>
      <c r="J805" s="178" t="s">
        <v>7346</v>
      </c>
      <c r="K805">
        <v>2</v>
      </c>
      <c r="L805" s="200">
        <v>9</v>
      </c>
      <c r="M805" s="21" t="s">
        <v>48</v>
      </c>
      <c r="N805" s="22" t="s">
        <v>4299</v>
      </c>
      <c r="O805" s="23">
        <v>1950</v>
      </c>
      <c r="P805" s="25" t="s">
        <v>168</v>
      </c>
      <c r="Q805" s="30" t="s">
        <v>1670</v>
      </c>
      <c r="R805" s="31" t="s">
        <v>52</v>
      </c>
      <c r="S805" s="32" t="s">
        <v>1671</v>
      </c>
      <c r="T805" s="34" t="s">
        <v>55</v>
      </c>
      <c r="U805" s="36"/>
    </row>
    <row r="806" spans="1:21">
      <c r="A806" t="s">
        <v>7342</v>
      </c>
      <c r="B806" s="226" t="s">
        <v>7343</v>
      </c>
      <c r="D806" s="210">
        <v>3</v>
      </c>
      <c r="E806" s="180" t="s">
        <v>48</v>
      </c>
      <c r="F806" s="181" t="s">
        <v>55</v>
      </c>
      <c r="G806" s="175" t="s">
        <v>6346</v>
      </c>
      <c r="H806" s="182" t="s">
        <v>225</v>
      </c>
      <c r="I806" s="211">
        <v>1999</v>
      </c>
      <c r="J806" s="178" t="s">
        <v>7347</v>
      </c>
      <c r="K806">
        <v>3</v>
      </c>
      <c r="L806" s="200">
        <v>13</v>
      </c>
      <c r="M806" s="21" t="s">
        <v>48</v>
      </c>
      <c r="N806" s="22" t="s">
        <v>4229</v>
      </c>
      <c r="O806" s="23">
        <v>1999</v>
      </c>
      <c r="P806" s="25" t="s">
        <v>168</v>
      </c>
      <c r="Q806" s="11" t="s">
        <v>312</v>
      </c>
      <c r="R806" s="31" t="s">
        <v>52</v>
      </c>
      <c r="S806" s="32" t="s">
        <v>186</v>
      </c>
      <c r="T806" s="34" t="s">
        <v>55</v>
      </c>
      <c r="U806" s="36"/>
    </row>
    <row r="807" spans="1:21">
      <c r="A807" t="s">
        <v>7342</v>
      </c>
      <c r="B807" s="226" t="s">
        <v>7343</v>
      </c>
      <c r="D807" s="210"/>
      <c r="E807" s="180" t="s">
        <v>48</v>
      </c>
      <c r="F807" s="181" t="s">
        <v>55</v>
      </c>
      <c r="G807" s="175" t="s">
        <v>6346</v>
      </c>
      <c r="H807" s="182" t="s">
        <v>225</v>
      </c>
      <c r="I807" s="211">
        <v>1980</v>
      </c>
      <c r="J807" s="178" t="s">
        <v>6990</v>
      </c>
      <c r="K807">
        <v>3</v>
      </c>
      <c r="L807" s="200">
        <v>14</v>
      </c>
      <c r="M807" s="21" t="s">
        <v>48</v>
      </c>
      <c r="N807" s="22" t="s">
        <v>7348</v>
      </c>
      <c r="O807" s="23">
        <v>1980</v>
      </c>
      <c r="P807" s="25" t="s">
        <v>168</v>
      </c>
      <c r="Q807" s="30" t="s">
        <v>169</v>
      </c>
      <c r="R807" s="31" t="s">
        <v>52</v>
      </c>
      <c r="S807" s="32" t="s">
        <v>53</v>
      </c>
      <c r="T807" s="34" t="s">
        <v>55</v>
      </c>
      <c r="U807" s="36"/>
    </row>
    <row r="808" spans="1:21">
      <c r="A808" t="s">
        <v>7342</v>
      </c>
      <c r="B808" s="226" t="s">
        <v>7343</v>
      </c>
      <c r="D808" s="210">
        <v>4</v>
      </c>
      <c r="E808" s="180" t="s">
        <v>48</v>
      </c>
      <c r="F808" s="181" t="s">
        <v>55</v>
      </c>
      <c r="G808" s="175" t="s">
        <v>6346</v>
      </c>
      <c r="H808" s="182" t="s">
        <v>225</v>
      </c>
      <c r="I808" s="211">
        <v>1980</v>
      </c>
      <c r="J808" s="178" t="s">
        <v>7349</v>
      </c>
      <c r="K808">
        <v>4</v>
      </c>
      <c r="L808" s="200">
        <v>18</v>
      </c>
      <c r="M808" s="21" t="s">
        <v>48</v>
      </c>
      <c r="N808" s="22" t="s">
        <v>4256</v>
      </c>
      <c r="O808" s="23">
        <v>1980</v>
      </c>
      <c r="P808" s="25" t="s">
        <v>51</v>
      </c>
      <c r="Q808" s="30" t="s">
        <v>312</v>
      </c>
      <c r="R808" s="31" t="s">
        <v>52</v>
      </c>
      <c r="S808" s="32" t="s">
        <v>186</v>
      </c>
      <c r="T808" s="34" t="s">
        <v>55</v>
      </c>
      <c r="U808" s="36"/>
    </row>
    <row r="809" spans="1:21">
      <c r="A809" t="s">
        <v>7342</v>
      </c>
      <c r="B809" s="226" t="s">
        <v>7343</v>
      </c>
      <c r="D809" s="210"/>
      <c r="E809" s="180" t="s">
        <v>48</v>
      </c>
      <c r="F809" s="175" t="s">
        <v>55</v>
      </c>
      <c r="G809" s="175" t="s">
        <v>6346</v>
      </c>
      <c r="H809" s="177" t="s">
        <v>225</v>
      </c>
      <c r="I809" s="222">
        <v>1980</v>
      </c>
      <c r="J809" s="178" t="s">
        <v>7350</v>
      </c>
      <c r="K809">
        <v>4</v>
      </c>
      <c r="L809" s="200">
        <v>19</v>
      </c>
      <c r="M809" s="73" t="s">
        <v>48</v>
      </c>
      <c r="N809" s="22" t="s">
        <v>4242</v>
      </c>
      <c r="O809" s="23">
        <v>1980</v>
      </c>
      <c r="P809" s="25" t="s">
        <v>51</v>
      </c>
      <c r="Q809" s="30" t="s">
        <v>169</v>
      </c>
      <c r="R809" s="31" t="s">
        <v>52</v>
      </c>
      <c r="S809" s="32" t="s">
        <v>53</v>
      </c>
      <c r="T809" s="34" t="s">
        <v>55</v>
      </c>
      <c r="U809" s="36"/>
    </row>
    <row r="810" spans="1:21">
      <c r="A810" t="s">
        <v>7342</v>
      </c>
      <c r="B810" s="226" t="s">
        <v>7343</v>
      </c>
      <c r="D810" s="210">
        <v>5</v>
      </c>
      <c r="E810" s="180" t="s">
        <v>145</v>
      </c>
      <c r="F810" s="175" t="s">
        <v>55</v>
      </c>
      <c r="G810" s="175" t="s">
        <v>6346</v>
      </c>
      <c r="H810" s="225" t="s">
        <v>225</v>
      </c>
      <c r="I810" s="224">
        <v>1980</v>
      </c>
      <c r="J810" s="178" t="s">
        <v>7351</v>
      </c>
      <c r="K810">
        <v>5</v>
      </c>
      <c r="L810" s="200">
        <v>23</v>
      </c>
      <c r="M810" s="21" t="s">
        <v>145</v>
      </c>
      <c r="N810" s="115" t="s">
        <v>4246</v>
      </c>
      <c r="O810" s="23">
        <v>1980</v>
      </c>
      <c r="P810" s="25" t="s">
        <v>168</v>
      </c>
      <c r="Q810" s="30" t="s">
        <v>263</v>
      </c>
      <c r="R810" s="31" t="s">
        <v>52</v>
      </c>
      <c r="S810" s="21" t="s">
        <v>53</v>
      </c>
      <c r="T810" s="34" t="s">
        <v>55</v>
      </c>
      <c r="U810" s="36"/>
    </row>
    <row r="811" spans="1:21">
      <c r="A811" t="s">
        <v>7352</v>
      </c>
      <c r="B811" s="226" t="s">
        <v>7353</v>
      </c>
      <c r="D811" s="192">
        <v>1</v>
      </c>
      <c r="E811" s="193" t="s">
        <v>301</v>
      </c>
      <c r="F811" s="194" t="s">
        <v>64</v>
      </c>
      <c r="G811" s="195" t="s">
        <v>6380</v>
      </c>
      <c r="H811" s="196" t="s">
        <v>225</v>
      </c>
      <c r="I811" s="197">
        <v>1925</v>
      </c>
      <c r="J811" s="198" t="s">
        <v>7354</v>
      </c>
      <c r="K811" s="199">
        <v>1</v>
      </c>
      <c r="L811" s="200">
        <v>4</v>
      </c>
      <c r="M811" s="2" t="s">
        <v>301</v>
      </c>
      <c r="N811" s="22" t="s">
        <v>4250</v>
      </c>
      <c r="O811" s="23">
        <v>1925</v>
      </c>
      <c r="P811" s="25"/>
      <c r="Q811" s="30" t="s">
        <v>62</v>
      </c>
      <c r="R811" s="31" t="s">
        <v>52</v>
      </c>
      <c r="S811" s="32" t="s">
        <v>34660</v>
      </c>
      <c r="T811" s="34" t="s">
        <v>64</v>
      </c>
      <c r="U811" s="36"/>
    </row>
    <row r="812" spans="1:21">
      <c r="A812" t="s">
        <v>7352</v>
      </c>
      <c r="B812" s="226" t="s">
        <v>7353</v>
      </c>
      <c r="D812" s="210">
        <v>2</v>
      </c>
      <c r="E812" s="180" t="s">
        <v>48</v>
      </c>
      <c r="F812" s="181" t="s">
        <v>55</v>
      </c>
      <c r="G812" s="175" t="s">
        <v>6346</v>
      </c>
      <c r="H812" s="182" t="s">
        <v>225</v>
      </c>
      <c r="I812" s="211">
        <v>1980</v>
      </c>
      <c r="J812" s="178" t="s">
        <v>7355</v>
      </c>
      <c r="K812">
        <v>2</v>
      </c>
      <c r="L812" s="200">
        <v>7</v>
      </c>
      <c r="M812" s="21" t="s">
        <v>48</v>
      </c>
      <c r="N812" s="22" t="s">
        <v>4238</v>
      </c>
      <c r="O812" s="23">
        <v>1980</v>
      </c>
      <c r="P812" s="25" t="s">
        <v>168</v>
      </c>
      <c r="Q812" s="30" t="s">
        <v>1174</v>
      </c>
      <c r="R812" s="31" t="s">
        <v>52</v>
      </c>
      <c r="S812" s="32" t="s">
        <v>53</v>
      </c>
      <c r="T812" s="34" t="s">
        <v>55</v>
      </c>
      <c r="U812" s="36"/>
    </row>
    <row r="813" spans="1:21">
      <c r="A813" t="s">
        <v>7352</v>
      </c>
      <c r="B813" s="226" t="s">
        <v>7353</v>
      </c>
      <c r="D813" s="210">
        <v>3</v>
      </c>
      <c r="E813" s="180" t="s">
        <v>68</v>
      </c>
      <c r="F813" s="181" t="s">
        <v>55</v>
      </c>
      <c r="G813" s="175" t="s">
        <v>6346</v>
      </c>
      <c r="H813" s="182" t="s">
        <v>206</v>
      </c>
      <c r="I813" s="211">
        <v>1960</v>
      </c>
      <c r="J813" s="178" t="s">
        <v>7356</v>
      </c>
      <c r="K813">
        <v>3</v>
      </c>
      <c r="L813" s="200">
        <v>11</v>
      </c>
      <c r="M813" s="2" t="s">
        <v>68</v>
      </c>
      <c r="N813" s="22" t="s">
        <v>4287</v>
      </c>
      <c r="O813" s="4">
        <v>1960</v>
      </c>
      <c r="P813" s="6"/>
      <c r="Q813" s="11" t="s">
        <v>95</v>
      </c>
      <c r="R813" s="12" t="s">
        <v>52</v>
      </c>
      <c r="S813" s="21" t="s">
        <v>83</v>
      </c>
      <c r="T813" s="13" t="s">
        <v>55</v>
      </c>
      <c r="U813" s="15"/>
    </row>
    <row r="814" spans="1:21">
      <c r="A814" t="s">
        <v>7352</v>
      </c>
      <c r="B814" s="226" t="s">
        <v>7353</v>
      </c>
      <c r="D814" s="210"/>
      <c r="E814" s="180" t="s">
        <v>68</v>
      </c>
      <c r="F814" s="181" t="s">
        <v>55</v>
      </c>
      <c r="G814" s="175" t="s">
        <v>6346</v>
      </c>
      <c r="H814" s="182" t="s">
        <v>206</v>
      </c>
      <c r="I814" s="211">
        <v>1960</v>
      </c>
      <c r="J814" s="178" t="s">
        <v>7357</v>
      </c>
      <c r="K814">
        <v>3</v>
      </c>
      <c r="L814" s="200">
        <v>12</v>
      </c>
      <c r="M814" s="73" t="s">
        <v>68</v>
      </c>
      <c r="N814" s="22" t="s">
        <v>4349</v>
      </c>
      <c r="O814" s="23">
        <v>1960</v>
      </c>
      <c r="P814" s="25"/>
      <c r="Q814" s="30" t="s">
        <v>95</v>
      </c>
      <c r="R814" s="31" t="s">
        <v>52</v>
      </c>
      <c r="S814" s="32" t="s">
        <v>83</v>
      </c>
      <c r="T814" s="34" t="s">
        <v>55</v>
      </c>
      <c r="U814" s="36"/>
    </row>
    <row r="815" spans="1:21">
      <c r="A815" t="s">
        <v>7358</v>
      </c>
      <c r="B815" s="226" t="s">
        <v>7359</v>
      </c>
      <c r="D815" s="192">
        <v>1</v>
      </c>
      <c r="E815" s="193" t="s">
        <v>4344</v>
      </c>
      <c r="F815" s="194" t="s">
        <v>55</v>
      </c>
      <c r="G815" s="195" t="s">
        <v>6346</v>
      </c>
      <c r="H815" s="196" t="s">
        <v>225</v>
      </c>
      <c r="I815" s="197">
        <v>1875</v>
      </c>
      <c r="J815" s="198" t="s">
        <v>7360</v>
      </c>
      <c r="K815" s="199">
        <v>1</v>
      </c>
      <c r="L815" s="200">
        <v>4</v>
      </c>
      <c r="M815" s="22" t="s">
        <v>4344</v>
      </c>
      <c r="N815" s="2" t="s">
        <v>4345</v>
      </c>
      <c r="O815" s="23">
        <v>1875</v>
      </c>
      <c r="P815" s="25"/>
      <c r="Q815" s="2" t="s">
        <v>234</v>
      </c>
      <c r="R815" s="31" t="s">
        <v>52</v>
      </c>
      <c r="S815" s="32" t="s">
        <v>1107</v>
      </c>
      <c r="T815" s="34" t="s">
        <v>55</v>
      </c>
      <c r="U815" s="36"/>
    </row>
    <row r="816" spans="1:21">
      <c r="A816" t="s">
        <v>7358</v>
      </c>
      <c r="B816" s="226" t="s">
        <v>7359</v>
      </c>
      <c r="D816" s="210">
        <v>2</v>
      </c>
      <c r="E816" s="180" t="s">
        <v>4367</v>
      </c>
      <c r="F816" s="181" t="s">
        <v>55</v>
      </c>
      <c r="G816" s="175" t="s">
        <v>6346</v>
      </c>
      <c r="H816" s="182" t="s">
        <v>206</v>
      </c>
      <c r="I816" s="211">
        <v>1917</v>
      </c>
      <c r="J816" s="178" t="s">
        <v>7361</v>
      </c>
      <c r="K816">
        <v>2</v>
      </c>
      <c r="L816" s="200">
        <v>7</v>
      </c>
      <c r="M816" s="21" t="s">
        <v>4367</v>
      </c>
      <c r="N816" s="22" t="s">
        <v>4368</v>
      </c>
      <c r="O816" s="23">
        <v>1917</v>
      </c>
      <c r="P816" s="25"/>
      <c r="Q816" s="30" t="s">
        <v>95</v>
      </c>
      <c r="R816" s="31" t="s">
        <v>52</v>
      </c>
      <c r="S816" s="32" t="s">
        <v>83</v>
      </c>
      <c r="T816" s="34" t="s">
        <v>55</v>
      </c>
      <c r="U816" s="36"/>
    </row>
    <row r="817" spans="1:21">
      <c r="A817" t="s">
        <v>7358</v>
      </c>
      <c r="B817" s="226" t="s">
        <v>7359</v>
      </c>
      <c r="D817" s="210"/>
      <c r="E817" s="180" t="s">
        <v>4367</v>
      </c>
      <c r="F817" s="181" t="s">
        <v>55</v>
      </c>
      <c r="G817" s="175" t="s">
        <v>6346</v>
      </c>
      <c r="H817" s="182" t="s">
        <v>206</v>
      </c>
      <c r="I817" s="211">
        <v>1917</v>
      </c>
      <c r="J817" s="178" t="s">
        <v>7362</v>
      </c>
      <c r="K817">
        <v>2</v>
      </c>
      <c r="L817" s="200">
        <v>8</v>
      </c>
      <c r="M817" s="2" t="s">
        <v>4367</v>
      </c>
      <c r="N817" s="22" t="s">
        <v>4372</v>
      </c>
      <c r="O817" s="23">
        <v>1917</v>
      </c>
      <c r="P817" s="25"/>
      <c r="Q817" s="30" t="s">
        <v>95</v>
      </c>
      <c r="R817" s="31" t="s">
        <v>52</v>
      </c>
      <c r="S817" s="8" t="s">
        <v>83</v>
      </c>
      <c r="T817" s="34" t="s">
        <v>55</v>
      </c>
      <c r="U817" s="36"/>
    </row>
    <row r="818" spans="1:21">
      <c r="A818" t="s">
        <v>7358</v>
      </c>
      <c r="B818" s="226" t="s">
        <v>7359</v>
      </c>
      <c r="D818" s="210">
        <v>3</v>
      </c>
      <c r="E818" s="180" t="s">
        <v>130</v>
      </c>
      <c r="F818" s="181" t="s">
        <v>64</v>
      </c>
      <c r="G818" s="175" t="s">
        <v>6346</v>
      </c>
      <c r="H818" s="182" t="s">
        <v>225</v>
      </c>
      <c r="I818" s="211">
        <v>1920</v>
      </c>
      <c r="J818" s="178" t="s">
        <v>7363</v>
      </c>
      <c r="K818">
        <v>3</v>
      </c>
      <c r="L818" s="200">
        <v>11</v>
      </c>
      <c r="M818" s="21" t="s">
        <v>130</v>
      </c>
      <c r="N818" s="22" t="s">
        <v>4337</v>
      </c>
      <c r="O818" s="23">
        <v>1920</v>
      </c>
      <c r="P818" s="25"/>
      <c r="Q818" s="11" t="s">
        <v>7062</v>
      </c>
      <c r="R818" s="31" t="s">
        <v>52</v>
      </c>
      <c r="S818" s="32" t="s">
        <v>34661</v>
      </c>
      <c r="T818" s="34" t="s">
        <v>34662</v>
      </c>
      <c r="U818" s="36"/>
    </row>
    <row r="819" spans="1:21">
      <c r="A819" t="s">
        <v>7364</v>
      </c>
      <c r="B819" s="226" t="s">
        <v>7365</v>
      </c>
      <c r="D819" s="192">
        <v>1</v>
      </c>
      <c r="E819" s="193" t="s">
        <v>103</v>
      </c>
      <c r="F819" s="194" t="s">
        <v>55</v>
      </c>
      <c r="G819" s="195" t="s">
        <v>6346</v>
      </c>
      <c r="H819" s="196" t="s">
        <v>225</v>
      </c>
      <c r="I819" s="197">
        <v>1875</v>
      </c>
      <c r="J819" s="198" t="s">
        <v>7366</v>
      </c>
      <c r="K819" s="199">
        <v>1</v>
      </c>
      <c r="L819" s="200">
        <v>4</v>
      </c>
      <c r="M819" s="2" t="s">
        <v>103</v>
      </c>
      <c r="N819" s="3" t="s">
        <v>4332</v>
      </c>
      <c r="O819" s="4">
        <v>1875</v>
      </c>
      <c r="P819" s="6"/>
      <c r="Q819" s="11" t="s">
        <v>234</v>
      </c>
      <c r="R819" s="12" t="s">
        <v>52</v>
      </c>
      <c r="S819" s="8" t="s">
        <v>4334</v>
      </c>
      <c r="T819" s="13" t="s">
        <v>55</v>
      </c>
      <c r="U819" s="15"/>
    </row>
    <row r="820" spans="1:21">
      <c r="A820" t="s">
        <v>7364</v>
      </c>
      <c r="B820" s="226" t="s">
        <v>7365</v>
      </c>
      <c r="D820" s="210">
        <v>2</v>
      </c>
      <c r="E820" s="180" t="s">
        <v>145</v>
      </c>
      <c r="F820" s="181" t="s">
        <v>55</v>
      </c>
      <c r="G820" s="175" t="s">
        <v>6346</v>
      </c>
      <c r="H820" s="182" t="s">
        <v>206</v>
      </c>
      <c r="I820" s="211">
        <v>1953</v>
      </c>
      <c r="J820" s="178" t="s">
        <v>7367</v>
      </c>
      <c r="K820">
        <v>2</v>
      </c>
      <c r="L820" s="200">
        <v>7</v>
      </c>
      <c r="M820" s="21" t="s">
        <v>145</v>
      </c>
      <c r="N820" s="22" t="s">
        <v>4327</v>
      </c>
      <c r="O820" s="23">
        <v>1953</v>
      </c>
      <c r="P820" s="25"/>
      <c r="Q820" s="30" t="s">
        <v>312</v>
      </c>
      <c r="R820" s="31" t="s">
        <v>52</v>
      </c>
      <c r="S820" s="32" t="s">
        <v>83</v>
      </c>
      <c r="T820" s="34" t="s">
        <v>55</v>
      </c>
      <c r="U820" s="36"/>
    </row>
    <row r="821" spans="1:21">
      <c r="A821" t="s">
        <v>7364</v>
      </c>
      <c r="B821" s="226" t="s">
        <v>7365</v>
      </c>
      <c r="D821" s="210">
        <v>3</v>
      </c>
      <c r="E821" s="180" t="s">
        <v>48</v>
      </c>
      <c r="F821" s="181" t="s">
        <v>55</v>
      </c>
      <c r="G821" s="175" t="s">
        <v>6346</v>
      </c>
      <c r="H821" s="182" t="s">
        <v>225</v>
      </c>
      <c r="I821" s="211">
        <v>1985</v>
      </c>
      <c r="J821" s="178" t="s">
        <v>7368</v>
      </c>
      <c r="K821">
        <v>3</v>
      </c>
      <c r="L821" s="200">
        <v>11</v>
      </c>
      <c r="M821" s="21" t="s">
        <v>48</v>
      </c>
      <c r="N821" s="22" t="s">
        <v>4340</v>
      </c>
      <c r="O821" s="23">
        <v>1985</v>
      </c>
      <c r="P821" s="25" t="s">
        <v>51</v>
      </c>
      <c r="Q821" s="30" t="s">
        <v>181</v>
      </c>
      <c r="R821" s="31" t="s">
        <v>52</v>
      </c>
      <c r="S821" s="32" t="s">
        <v>186</v>
      </c>
      <c r="T821" s="34" t="s">
        <v>55</v>
      </c>
      <c r="U821" s="36"/>
    </row>
    <row r="822" spans="1:21">
      <c r="A822" t="s">
        <v>7369</v>
      </c>
      <c r="B822" s="226" t="s">
        <v>7370</v>
      </c>
      <c r="D822" s="192">
        <v>1</v>
      </c>
      <c r="E822" s="193" t="s">
        <v>275</v>
      </c>
      <c r="F822" s="194" t="s">
        <v>55</v>
      </c>
      <c r="G822" s="195" t="s">
        <v>6346</v>
      </c>
      <c r="H822" s="196" t="s">
        <v>225</v>
      </c>
      <c r="I822" s="197">
        <v>1939</v>
      </c>
      <c r="J822" s="198" t="s">
        <v>7371</v>
      </c>
      <c r="K822" s="199">
        <v>1</v>
      </c>
      <c r="L822" s="200">
        <v>4</v>
      </c>
      <c r="M822" s="21" t="s">
        <v>275</v>
      </c>
      <c r="N822" s="22" t="s">
        <v>4353</v>
      </c>
      <c r="O822" s="23">
        <v>1939</v>
      </c>
      <c r="P822" s="25"/>
      <c r="Q822" s="11" t="s">
        <v>73</v>
      </c>
      <c r="R822" s="31" t="s">
        <v>52</v>
      </c>
      <c r="S822" s="32" t="s">
        <v>74</v>
      </c>
      <c r="T822" s="34" t="s">
        <v>55</v>
      </c>
      <c r="U822" s="36"/>
    </row>
    <row r="823" spans="1:21">
      <c r="A823" t="s">
        <v>7369</v>
      </c>
      <c r="B823" s="226" t="s">
        <v>7370</v>
      </c>
      <c r="D823" s="210"/>
      <c r="E823" s="180" t="s">
        <v>275</v>
      </c>
      <c r="F823" s="181" t="s">
        <v>55</v>
      </c>
      <c r="G823" s="175" t="s">
        <v>6346</v>
      </c>
      <c r="H823" s="182" t="s">
        <v>225</v>
      </c>
      <c r="I823" s="211">
        <v>1980</v>
      </c>
      <c r="J823" s="178" t="s">
        <v>7372</v>
      </c>
      <c r="K823">
        <v>1</v>
      </c>
      <c r="L823" s="200">
        <v>5</v>
      </c>
      <c r="M823" s="2" t="s">
        <v>275</v>
      </c>
      <c r="N823" s="3" t="s">
        <v>4358</v>
      </c>
      <c r="O823" s="4">
        <v>1980</v>
      </c>
      <c r="P823" s="6"/>
      <c r="Q823" s="11" t="s">
        <v>181</v>
      </c>
      <c r="R823" s="31" t="s">
        <v>52</v>
      </c>
      <c r="S823" s="32" t="s">
        <v>186</v>
      </c>
      <c r="T823" s="34" t="s">
        <v>55</v>
      </c>
      <c r="U823" s="15"/>
    </row>
    <row r="824" spans="1:21">
      <c r="A824" t="s">
        <v>7373</v>
      </c>
      <c r="B824" s="226" t="s">
        <v>7374</v>
      </c>
      <c r="D824" s="192">
        <v>1</v>
      </c>
      <c r="E824" s="193" t="s">
        <v>48</v>
      </c>
      <c r="F824" s="194" t="s">
        <v>55</v>
      </c>
      <c r="G824" s="195" t="s">
        <v>6346</v>
      </c>
      <c r="H824" s="196" t="s">
        <v>206</v>
      </c>
      <c r="I824" s="197">
        <v>1916</v>
      </c>
      <c r="J824" s="198" t="s">
        <v>7012</v>
      </c>
      <c r="K824" s="199">
        <v>1</v>
      </c>
      <c r="L824" s="200">
        <v>4</v>
      </c>
      <c r="M824" s="21" t="s">
        <v>48</v>
      </c>
      <c r="N824" s="22" t="s">
        <v>4389</v>
      </c>
      <c r="O824" s="23">
        <v>1916</v>
      </c>
      <c r="P824" s="25" t="s">
        <v>168</v>
      </c>
      <c r="Q824" s="30" t="s">
        <v>406</v>
      </c>
      <c r="R824" s="31" t="s">
        <v>52</v>
      </c>
      <c r="S824" s="32" t="s">
        <v>407</v>
      </c>
      <c r="T824" s="34" t="s">
        <v>55</v>
      </c>
      <c r="U824" s="36"/>
    </row>
    <row r="825" spans="1:21">
      <c r="A825" t="s">
        <v>7373</v>
      </c>
      <c r="B825" s="226" t="s">
        <v>7374</v>
      </c>
      <c r="D825" s="210"/>
      <c r="E825" s="180" t="s">
        <v>48</v>
      </c>
      <c r="F825" s="181" t="s">
        <v>55</v>
      </c>
      <c r="G825" s="175" t="s">
        <v>6346</v>
      </c>
      <c r="H825" s="182" t="s">
        <v>206</v>
      </c>
      <c r="I825" s="211">
        <v>1916</v>
      </c>
      <c r="J825" s="178" t="s">
        <v>7013</v>
      </c>
      <c r="K825">
        <v>1</v>
      </c>
      <c r="L825" s="200">
        <v>5</v>
      </c>
      <c r="M825" s="21" t="s">
        <v>48</v>
      </c>
      <c r="N825" s="22" t="s">
        <v>4361</v>
      </c>
      <c r="O825" s="117">
        <v>1916</v>
      </c>
      <c r="P825" s="25" t="s">
        <v>168</v>
      </c>
      <c r="Q825" s="30" t="s">
        <v>406</v>
      </c>
      <c r="R825" s="31" t="s">
        <v>52</v>
      </c>
      <c r="S825" s="21" t="s">
        <v>407</v>
      </c>
      <c r="T825" s="34" t="s">
        <v>55</v>
      </c>
      <c r="U825" s="36"/>
    </row>
    <row r="826" spans="1:21">
      <c r="A826" t="s">
        <v>7373</v>
      </c>
      <c r="B826" s="226" t="s">
        <v>7374</v>
      </c>
      <c r="D826" s="210">
        <v>2</v>
      </c>
      <c r="E826" s="180" t="s">
        <v>48</v>
      </c>
      <c r="F826" s="181" t="s">
        <v>55</v>
      </c>
      <c r="G826" s="175" t="s">
        <v>6346</v>
      </c>
      <c r="H826" s="182" t="s">
        <v>225</v>
      </c>
      <c r="I826" s="211">
        <v>1980</v>
      </c>
      <c r="J826" s="178" t="s">
        <v>7375</v>
      </c>
      <c r="K826">
        <v>2</v>
      </c>
      <c r="L826" s="200">
        <v>9</v>
      </c>
      <c r="M826" s="22" t="s">
        <v>48</v>
      </c>
      <c r="N826" s="2" t="s">
        <v>4392</v>
      </c>
      <c r="O826" s="23">
        <v>1980</v>
      </c>
      <c r="P826" s="25" t="s">
        <v>4394</v>
      </c>
      <c r="Q826" s="2" t="s">
        <v>263</v>
      </c>
      <c r="R826" s="31" t="s">
        <v>52</v>
      </c>
      <c r="S826" s="32" t="s">
        <v>53</v>
      </c>
      <c r="T826" s="34" t="s">
        <v>55</v>
      </c>
      <c r="U826" s="36"/>
    </row>
    <row r="827" spans="1:21">
      <c r="A827" t="s">
        <v>7376</v>
      </c>
      <c r="B827" s="226" t="s">
        <v>7377</v>
      </c>
      <c r="C827" s="227">
        <v>2</v>
      </c>
      <c r="D827" s="192">
        <v>1</v>
      </c>
      <c r="E827" s="193" t="s">
        <v>4367</v>
      </c>
      <c r="F827" s="194" t="s">
        <v>55</v>
      </c>
      <c r="G827" s="195" t="s">
        <v>6346</v>
      </c>
      <c r="H827" s="196" t="s">
        <v>206</v>
      </c>
      <c r="I827" s="197">
        <v>1917</v>
      </c>
      <c r="J827" s="198" t="s">
        <v>7361</v>
      </c>
      <c r="K827" s="199">
        <v>1</v>
      </c>
      <c r="L827" s="200">
        <v>4</v>
      </c>
      <c r="M827" s="21" t="s">
        <v>4367</v>
      </c>
      <c r="N827" s="22" t="s">
        <v>4368</v>
      </c>
      <c r="O827" s="23">
        <v>1917</v>
      </c>
      <c r="P827" s="25"/>
      <c r="Q827" s="30" t="s">
        <v>95</v>
      </c>
      <c r="R827" s="31" t="s">
        <v>52</v>
      </c>
      <c r="S827" s="32" t="s">
        <v>83</v>
      </c>
      <c r="T827" s="34" t="s">
        <v>55</v>
      </c>
      <c r="U827" s="36"/>
    </row>
    <row r="828" spans="1:21">
      <c r="A828" t="s">
        <v>7376</v>
      </c>
      <c r="B828" s="226" t="s">
        <v>7377</v>
      </c>
      <c r="C828" s="227">
        <v>2</v>
      </c>
      <c r="D828" s="210"/>
      <c r="E828" s="180" t="s">
        <v>4367</v>
      </c>
      <c r="F828" s="181" t="s">
        <v>55</v>
      </c>
      <c r="G828" s="175" t="s">
        <v>6346</v>
      </c>
      <c r="H828" s="182" t="s">
        <v>206</v>
      </c>
      <c r="I828" s="211">
        <v>1917</v>
      </c>
      <c r="J828" s="178" t="s">
        <v>7362</v>
      </c>
      <c r="K828">
        <v>1</v>
      </c>
      <c r="L828" s="200">
        <v>5</v>
      </c>
      <c r="M828" s="2" t="s">
        <v>4367</v>
      </c>
      <c r="N828" s="22" t="s">
        <v>4372</v>
      </c>
      <c r="O828" s="23">
        <v>1917</v>
      </c>
      <c r="P828" s="25"/>
      <c r="Q828" s="30" t="s">
        <v>95</v>
      </c>
      <c r="R828" s="31" t="s">
        <v>52</v>
      </c>
      <c r="S828" s="8" t="s">
        <v>83</v>
      </c>
      <c r="T828" s="34" t="s">
        <v>55</v>
      </c>
      <c r="U828" s="36"/>
    </row>
    <row r="829" spans="1:21">
      <c r="A829" t="s">
        <v>7376</v>
      </c>
      <c r="B829" s="226" t="s">
        <v>7377</v>
      </c>
      <c r="D829" s="210">
        <v>2</v>
      </c>
      <c r="E829" s="180" t="s">
        <v>402</v>
      </c>
      <c r="F829" s="181" t="s">
        <v>55</v>
      </c>
      <c r="G829" s="175" t="s">
        <v>6346</v>
      </c>
      <c r="H829" s="182" t="s">
        <v>206</v>
      </c>
      <c r="I829" s="211">
        <v>1916</v>
      </c>
      <c r="J829" s="178" t="s">
        <v>7378</v>
      </c>
      <c r="K829">
        <v>2</v>
      </c>
      <c r="L829" s="200">
        <v>8</v>
      </c>
      <c r="M829" s="21" t="s">
        <v>402</v>
      </c>
      <c r="N829" s="22" t="s">
        <v>4397</v>
      </c>
      <c r="O829" s="23">
        <v>1916</v>
      </c>
      <c r="P829" s="25"/>
      <c r="Q829" s="30" t="s">
        <v>640</v>
      </c>
      <c r="R829" s="31" t="s">
        <v>52</v>
      </c>
      <c r="S829" s="32" t="s">
        <v>407</v>
      </c>
      <c r="T829" s="34" t="s">
        <v>55</v>
      </c>
      <c r="U829" s="36"/>
    </row>
    <row r="830" spans="1:21">
      <c r="A830" t="s">
        <v>7376</v>
      </c>
      <c r="B830" s="226" t="s">
        <v>7377</v>
      </c>
      <c r="D830" s="210"/>
      <c r="E830" s="180" t="s">
        <v>402</v>
      </c>
      <c r="F830" s="181" t="s">
        <v>55</v>
      </c>
      <c r="G830" s="175" t="s">
        <v>6346</v>
      </c>
      <c r="H830" s="182" t="s">
        <v>206</v>
      </c>
      <c r="I830" s="211">
        <v>1916</v>
      </c>
      <c r="J830" s="178" t="s">
        <v>6477</v>
      </c>
      <c r="K830">
        <v>2</v>
      </c>
      <c r="L830" s="200">
        <v>9</v>
      </c>
      <c r="M830" s="21" t="s">
        <v>402</v>
      </c>
      <c r="N830" s="22" t="s">
        <v>4385</v>
      </c>
      <c r="O830" s="23">
        <v>1916</v>
      </c>
      <c r="P830" s="25"/>
      <c r="Q830" s="30" t="s">
        <v>640</v>
      </c>
      <c r="R830" s="31" t="s">
        <v>52</v>
      </c>
      <c r="S830" s="32" t="s">
        <v>407</v>
      </c>
      <c r="T830" s="34" t="s">
        <v>55</v>
      </c>
      <c r="U830" s="36"/>
    </row>
    <row r="831" spans="1:21">
      <c r="A831" t="s">
        <v>7376</v>
      </c>
      <c r="B831" s="226" t="s">
        <v>7377</v>
      </c>
      <c r="D831" s="210"/>
      <c r="E831" s="180" t="s">
        <v>402</v>
      </c>
      <c r="F831" s="181" t="s">
        <v>55</v>
      </c>
      <c r="G831" s="175" t="s">
        <v>6346</v>
      </c>
      <c r="H831" s="182" t="s">
        <v>206</v>
      </c>
      <c r="I831" s="211">
        <v>1916</v>
      </c>
      <c r="J831" s="178" t="s">
        <v>7379</v>
      </c>
      <c r="K831">
        <v>2</v>
      </c>
      <c r="L831" s="200">
        <v>10</v>
      </c>
      <c r="M831" s="21" t="s">
        <v>402</v>
      </c>
      <c r="N831" s="22" t="s">
        <v>4400</v>
      </c>
      <c r="O831" s="23">
        <v>1916</v>
      </c>
      <c r="P831" s="25"/>
      <c r="Q831" s="30" t="s">
        <v>406</v>
      </c>
      <c r="R831" s="31" t="s">
        <v>52</v>
      </c>
      <c r="S831" s="32" t="s">
        <v>407</v>
      </c>
      <c r="T831" s="34" t="s">
        <v>55</v>
      </c>
      <c r="U831" s="36"/>
    </row>
    <row r="832" spans="1:21">
      <c r="A832" t="s">
        <v>7376</v>
      </c>
      <c r="B832" s="226" t="s">
        <v>7377</v>
      </c>
      <c r="D832" s="210"/>
      <c r="E832" s="180" t="s">
        <v>402</v>
      </c>
      <c r="F832" s="181" t="s">
        <v>55</v>
      </c>
      <c r="G832" s="175" t="s">
        <v>6346</v>
      </c>
      <c r="H832" s="182" t="s">
        <v>206</v>
      </c>
      <c r="I832" s="211">
        <v>1916</v>
      </c>
      <c r="J832" s="178" t="s">
        <v>7380</v>
      </c>
      <c r="K832">
        <v>2</v>
      </c>
      <c r="L832" s="200">
        <v>11</v>
      </c>
      <c r="M832" s="21" t="s">
        <v>402</v>
      </c>
      <c r="N832" s="22" t="s">
        <v>4403</v>
      </c>
      <c r="O832" s="23">
        <v>1916</v>
      </c>
      <c r="P832" s="25"/>
      <c r="Q832" s="30" t="s">
        <v>406</v>
      </c>
      <c r="R832" s="31" t="s">
        <v>52</v>
      </c>
      <c r="S832" s="32" t="s">
        <v>407</v>
      </c>
      <c r="T832" s="34" t="s">
        <v>55</v>
      </c>
      <c r="U832" s="36"/>
    </row>
    <row r="833" spans="1:21">
      <c r="A833" t="s">
        <v>7376</v>
      </c>
      <c r="B833" s="226" t="s">
        <v>7377</v>
      </c>
      <c r="D833" s="210">
        <v>3</v>
      </c>
      <c r="E833" s="180" t="s">
        <v>48</v>
      </c>
      <c r="F833" s="181" t="s">
        <v>55</v>
      </c>
      <c r="G833" s="175" t="s">
        <v>6346</v>
      </c>
      <c r="H833" s="182" t="s">
        <v>225</v>
      </c>
      <c r="I833" s="211">
        <v>1980</v>
      </c>
      <c r="J833" s="178" t="s">
        <v>7381</v>
      </c>
      <c r="K833">
        <v>3</v>
      </c>
      <c r="L833" s="200">
        <v>14</v>
      </c>
      <c r="M833" s="21" t="s">
        <v>48</v>
      </c>
      <c r="N833" s="22" t="s">
        <v>4413</v>
      </c>
      <c r="O833" s="23">
        <v>1980</v>
      </c>
      <c r="P833" s="25" t="s">
        <v>168</v>
      </c>
      <c r="Q833" s="30" t="s">
        <v>312</v>
      </c>
      <c r="R833" s="31" t="s">
        <v>52</v>
      </c>
      <c r="S833" s="21" t="s">
        <v>186</v>
      </c>
      <c r="T833" s="34" t="s">
        <v>55</v>
      </c>
      <c r="U833" s="36"/>
    </row>
    <row r="834" spans="1:21">
      <c r="A834" t="s">
        <v>7382</v>
      </c>
      <c r="B834" s="226" t="s">
        <v>7383</v>
      </c>
      <c r="D834" s="192">
        <v>1</v>
      </c>
      <c r="E834" s="193" t="s">
        <v>6884</v>
      </c>
      <c r="F834" s="194" t="s">
        <v>55</v>
      </c>
      <c r="G834" s="195" t="s">
        <v>6346</v>
      </c>
      <c r="H834" s="196" t="s">
        <v>225</v>
      </c>
      <c r="I834" s="197">
        <v>1916</v>
      </c>
      <c r="J834" s="198" t="s">
        <v>7384</v>
      </c>
      <c r="K834" s="199">
        <v>1</v>
      </c>
      <c r="L834" s="200">
        <v>4</v>
      </c>
      <c r="M834" s="2" t="s">
        <v>6884</v>
      </c>
      <c r="N834" s="3" t="s">
        <v>4380</v>
      </c>
      <c r="O834" s="4">
        <v>1916</v>
      </c>
      <c r="P834" s="6"/>
      <c r="Q834" s="11" t="s">
        <v>73</v>
      </c>
      <c r="R834" s="12" t="s">
        <v>52</v>
      </c>
      <c r="S834" s="8" t="s">
        <v>74</v>
      </c>
      <c r="T834" s="13" t="s">
        <v>55</v>
      </c>
      <c r="U834" s="15"/>
    </row>
    <row r="835" spans="1:21">
      <c r="A835" t="s">
        <v>7385</v>
      </c>
      <c r="B835" s="226" t="s">
        <v>7386</v>
      </c>
      <c r="D835" s="192">
        <v>1</v>
      </c>
      <c r="E835" s="193" t="s">
        <v>103</v>
      </c>
      <c r="F835" s="194" t="s">
        <v>55</v>
      </c>
      <c r="G835" s="195" t="s">
        <v>6346</v>
      </c>
      <c r="H835" s="196" t="s">
        <v>225</v>
      </c>
      <c r="I835" s="197">
        <v>1815</v>
      </c>
      <c r="J835" s="198" t="s">
        <v>7387</v>
      </c>
      <c r="K835" s="199">
        <v>1</v>
      </c>
      <c r="L835" s="200">
        <v>4</v>
      </c>
      <c r="M835" s="21" t="s">
        <v>103</v>
      </c>
      <c r="N835" s="123" t="s">
        <v>4408</v>
      </c>
      <c r="O835" s="23">
        <v>1815</v>
      </c>
      <c r="P835" s="25"/>
      <c r="Q835" s="11" t="s">
        <v>234</v>
      </c>
      <c r="R835" s="31" t="s">
        <v>52</v>
      </c>
      <c r="S835" s="32" t="s">
        <v>4334</v>
      </c>
      <c r="T835" s="34" t="s">
        <v>55</v>
      </c>
      <c r="U835" s="36"/>
    </row>
    <row r="836" spans="1:21">
      <c r="A836" t="s">
        <v>7388</v>
      </c>
      <c r="B836" s="226" t="s">
        <v>7389</v>
      </c>
      <c r="D836" s="192">
        <v>1</v>
      </c>
      <c r="E836" s="193" t="s">
        <v>6872</v>
      </c>
      <c r="F836" s="194" t="s">
        <v>55</v>
      </c>
      <c r="G836" s="195" t="s">
        <v>6346</v>
      </c>
      <c r="H836" s="196" t="s">
        <v>225</v>
      </c>
      <c r="I836" s="197">
        <v>1916</v>
      </c>
      <c r="J836" s="198" t="s">
        <v>7390</v>
      </c>
      <c r="K836" s="199">
        <v>1</v>
      </c>
      <c r="L836" s="200">
        <v>4</v>
      </c>
      <c r="M836" s="21" t="s">
        <v>6872</v>
      </c>
      <c r="N836" s="22" t="s">
        <v>22772</v>
      </c>
      <c r="O836" s="23">
        <v>1916</v>
      </c>
      <c r="P836" s="25"/>
      <c r="Q836" s="30" t="s">
        <v>31383</v>
      </c>
      <c r="R836" s="31" t="s">
        <v>52</v>
      </c>
      <c r="S836" s="32" t="s">
        <v>34663</v>
      </c>
      <c r="T836" s="34" t="s">
        <v>55</v>
      </c>
      <c r="U836" s="36"/>
    </row>
    <row r="837" spans="1:21">
      <c r="A837" t="s">
        <v>7388</v>
      </c>
      <c r="B837" s="226" t="s">
        <v>7389</v>
      </c>
      <c r="D837" s="210">
        <v>2</v>
      </c>
      <c r="E837" s="180" t="s">
        <v>68</v>
      </c>
      <c r="F837" s="181" t="s">
        <v>64</v>
      </c>
      <c r="G837" s="175" t="s">
        <v>6714</v>
      </c>
      <c r="H837" s="182" t="s">
        <v>225</v>
      </c>
      <c r="I837" s="211">
        <v>1925</v>
      </c>
      <c r="J837" s="178" t="s">
        <v>7391</v>
      </c>
      <c r="K837">
        <v>2</v>
      </c>
      <c r="L837" s="200">
        <v>7</v>
      </c>
      <c r="M837" s="21" t="s">
        <v>68</v>
      </c>
      <c r="N837" s="22" t="s">
        <v>4426</v>
      </c>
      <c r="O837" s="23">
        <v>1925</v>
      </c>
      <c r="P837" s="25"/>
      <c r="Q837" s="30" t="s">
        <v>604</v>
      </c>
      <c r="R837" s="31" t="s">
        <v>52</v>
      </c>
      <c r="S837" s="32" t="s">
        <v>2247</v>
      </c>
      <c r="T837" s="34" t="s">
        <v>64</v>
      </c>
      <c r="U837" s="36"/>
    </row>
    <row r="838" spans="1:21">
      <c r="A838" t="s">
        <v>7388</v>
      </c>
      <c r="B838" s="226" t="s">
        <v>7389</v>
      </c>
      <c r="D838" s="210"/>
      <c r="E838" s="180" t="s">
        <v>68</v>
      </c>
      <c r="F838" s="181" t="s">
        <v>64</v>
      </c>
      <c r="G838" s="175" t="s">
        <v>6714</v>
      </c>
      <c r="H838" s="182" t="s">
        <v>225</v>
      </c>
      <c r="I838" s="211">
        <v>1925</v>
      </c>
      <c r="J838" s="178" t="s">
        <v>7392</v>
      </c>
      <c r="K838">
        <v>2</v>
      </c>
      <c r="L838" s="200">
        <v>8</v>
      </c>
      <c r="M838" s="21" t="s">
        <v>68</v>
      </c>
      <c r="N838" s="22" t="s">
        <v>4430</v>
      </c>
      <c r="O838" s="23">
        <v>1925</v>
      </c>
      <c r="P838" s="25"/>
      <c r="Q838" s="30" t="s">
        <v>604</v>
      </c>
      <c r="R838" s="31" t="s">
        <v>52</v>
      </c>
      <c r="S838" s="32" t="s">
        <v>2247</v>
      </c>
      <c r="T838" s="34" t="s">
        <v>64</v>
      </c>
      <c r="U838" s="36"/>
    </row>
    <row r="839" spans="1:21">
      <c r="A839" t="s">
        <v>7388</v>
      </c>
      <c r="B839" s="226" t="s">
        <v>7389</v>
      </c>
      <c r="D839" s="210">
        <v>3</v>
      </c>
      <c r="E839" s="180" t="s">
        <v>4367</v>
      </c>
      <c r="F839" s="181" t="s">
        <v>55</v>
      </c>
      <c r="G839" s="175" t="s">
        <v>6346</v>
      </c>
      <c r="H839" s="182" t="s">
        <v>206</v>
      </c>
      <c r="I839" s="211">
        <v>1917</v>
      </c>
      <c r="J839" s="178" t="s">
        <v>7393</v>
      </c>
      <c r="K839">
        <v>3</v>
      </c>
      <c r="L839" s="200">
        <v>11</v>
      </c>
      <c r="M839" s="2" t="s">
        <v>4367</v>
      </c>
      <c r="N839" s="3" t="s">
        <v>4454</v>
      </c>
      <c r="O839" s="4">
        <v>1917</v>
      </c>
      <c r="P839" s="6"/>
      <c r="Q839" s="11" t="s">
        <v>95</v>
      </c>
      <c r="R839" s="12" t="s">
        <v>52</v>
      </c>
      <c r="S839" s="8" t="s">
        <v>83</v>
      </c>
      <c r="T839" s="13" t="s">
        <v>55</v>
      </c>
      <c r="U839" s="15"/>
    </row>
    <row r="840" spans="1:21">
      <c r="A840" t="s">
        <v>7394</v>
      </c>
      <c r="B840" s="226" t="s">
        <v>7395</v>
      </c>
      <c r="D840" s="192">
        <v>1</v>
      </c>
      <c r="E840" s="193" t="s">
        <v>6884</v>
      </c>
      <c r="F840" s="194" t="s">
        <v>64</v>
      </c>
      <c r="G840" s="195" t="s">
        <v>6380</v>
      </c>
      <c r="H840" s="196" t="s">
        <v>225</v>
      </c>
      <c r="I840" s="197">
        <v>1950</v>
      </c>
      <c r="J840" s="198" t="s">
        <v>7396</v>
      </c>
      <c r="K840" s="199">
        <v>1</v>
      </c>
      <c r="L840" s="200">
        <v>4</v>
      </c>
      <c r="M840" s="21" t="s">
        <v>6884</v>
      </c>
      <c r="N840" s="22" t="s">
        <v>4448</v>
      </c>
      <c r="O840" s="23">
        <v>1950</v>
      </c>
      <c r="P840" s="25"/>
      <c r="Q840" s="30" t="s">
        <v>7062</v>
      </c>
      <c r="R840" s="31" t="s">
        <v>52</v>
      </c>
      <c r="S840" s="32" t="s">
        <v>63</v>
      </c>
      <c r="T840" s="34" t="s">
        <v>64</v>
      </c>
      <c r="U840" s="36"/>
    </row>
    <row r="841" spans="1:21">
      <c r="A841" t="s">
        <v>7394</v>
      </c>
      <c r="B841" s="226" t="s">
        <v>7395</v>
      </c>
      <c r="D841" s="210">
        <v>2</v>
      </c>
      <c r="E841" s="180" t="s">
        <v>126</v>
      </c>
      <c r="F841" s="181" t="s">
        <v>55</v>
      </c>
      <c r="G841" s="175" t="s">
        <v>6346</v>
      </c>
      <c r="H841" s="182" t="s">
        <v>206</v>
      </c>
      <c r="I841" s="211">
        <v>1960</v>
      </c>
      <c r="J841" s="178" t="s">
        <v>7397</v>
      </c>
      <c r="K841">
        <v>2</v>
      </c>
      <c r="L841" s="200">
        <v>7</v>
      </c>
      <c r="M841" s="21" t="s">
        <v>126</v>
      </c>
      <c r="N841" s="22" t="s">
        <v>4434</v>
      </c>
      <c r="O841" s="23">
        <v>1960</v>
      </c>
      <c r="P841" s="25"/>
      <c r="Q841" s="30" t="s">
        <v>82</v>
      </c>
      <c r="R841" s="31" t="s">
        <v>52</v>
      </c>
      <c r="S841" s="32" t="s">
        <v>83</v>
      </c>
      <c r="T841" s="34" t="s">
        <v>55</v>
      </c>
      <c r="U841" s="36"/>
    </row>
    <row r="842" spans="1:21">
      <c r="A842" t="s">
        <v>7394</v>
      </c>
      <c r="B842" s="226" t="s">
        <v>7395</v>
      </c>
      <c r="D842" s="210">
        <v>3</v>
      </c>
      <c r="E842" s="180" t="s">
        <v>68</v>
      </c>
      <c r="F842" s="181" t="s">
        <v>55</v>
      </c>
      <c r="G842" s="175" t="s">
        <v>6346</v>
      </c>
      <c r="H842" s="182" t="s">
        <v>206</v>
      </c>
      <c r="I842" s="211">
        <v>1917</v>
      </c>
      <c r="J842" s="178" t="s">
        <v>7398</v>
      </c>
      <c r="K842">
        <v>3</v>
      </c>
      <c r="L842" s="200">
        <v>10</v>
      </c>
      <c r="M842" s="21" t="s">
        <v>68</v>
      </c>
      <c r="N842" s="22" t="s">
        <v>4552</v>
      </c>
      <c r="O842" s="23">
        <v>1917</v>
      </c>
      <c r="P842" s="25"/>
      <c r="Q842" s="30" t="s">
        <v>95</v>
      </c>
      <c r="R842" s="31" t="s">
        <v>52</v>
      </c>
      <c r="S842" s="32" t="s">
        <v>83</v>
      </c>
      <c r="T842" s="34" t="s">
        <v>55</v>
      </c>
      <c r="U842" s="36"/>
    </row>
    <row r="843" spans="1:21">
      <c r="A843" t="s">
        <v>7399</v>
      </c>
      <c r="B843" s="226" t="s">
        <v>7400</v>
      </c>
      <c r="D843" s="192">
        <v>1</v>
      </c>
      <c r="E843" s="193" t="s">
        <v>145</v>
      </c>
      <c r="F843" s="194" t="s">
        <v>55</v>
      </c>
      <c r="G843" s="195" t="s">
        <v>6346</v>
      </c>
      <c r="H843" s="196" t="s">
        <v>225</v>
      </c>
      <c r="I843" s="197">
        <v>1933</v>
      </c>
      <c r="J843" s="198" t="s">
        <v>7401</v>
      </c>
      <c r="K843" s="199">
        <v>1</v>
      </c>
      <c r="L843" s="200">
        <v>4</v>
      </c>
      <c r="M843" s="2" t="s">
        <v>145</v>
      </c>
      <c r="N843" s="126" t="s">
        <v>4464</v>
      </c>
      <c r="O843" s="4">
        <v>1933</v>
      </c>
      <c r="P843" s="6"/>
      <c r="Q843" s="11" t="s">
        <v>1174</v>
      </c>
      <c r="R843" s="12" t="s">
        <v>52</v>
      </c>
      <c r="S843" s="8" t="s">
        <v>53</v>
      </c>
      <c r="T843" s="13" t="s">
        <v>55</v>
      </c>
      <c r="U843" s="15"/>
    </row>
    <row r="844" spans="1:21" ht="67.5">
      <c r="A844" t="s">
        <v>7402</v>
      </c>
      <c r="B844" s="226" t="s">
        <v>7403</v>
      </c>
      <c r="C844" s="227">
        <v>2</v>
      </c>
      <c r="D844" s="192">
        <v>1</v>
      </c>
      <c r="E844" s="193" t="s">
        <v>68</v>
      </c>
      <c r="F844" s="194" t="s">
        <v>64</v>
      </c>
      <c r="G844" s="195" t="s">
        <v>6380</v>
      </c>
      <c r="H844" s="196" t="s">
        <v>225</v>
      </c>
      <c r="I844" s="197">
        <v>1917</v>
      </c>
      <c r="J844" s="198" t="s">
        <v>7404</v>
      </c>
      <c r="K844" s="199">
        <v>1</v>
      </c>
      <c r="L844" s="200">
        <v>4</v>
      </c>
      <c r="M844" s="2" t="s">
        <v>68</v>
      </c>
      <c r="N844" s="3" t="s">
        <v>4489</v>
      </c>
      <c r="O844" s="4">
        <v>1917</v>
      </c>
      <c r="P844" s="6"/>
      <c r="Q844" s="11" t="s">
        <v>140</v>
      </c>
      <c r="R844" s="12" t="s">
        <v>52</v>
      </c>
      <c r="S844" s="8" t="s">
        <v>34664</v>
      </c>
      <c r="T844" s="13" t="s">
        <v>64</v>
      </c>
      <c r="U844" s="15"/>
    </row>
    <row r="845" spans="1:21">
      <c r="A845" t="s">
        <v>7402</v>
      </c>
      <c r="B845" s="226" t="s">
        <v>7403</v>
      </c>
      <c r="C845" s="227">
        <v>2</v>
      </c>
      <c r="D845" s="210">
        <v>2</v>
      </c>
      <c r="E845" s="180" t="s">
        <v>68</v>
      </c>
      <c r="F845" s="181" t="s">
        <v>64</v>
      </c>
      <c r="G845" s="175"/>
      <c r="H845" s="182" t="s">
        <v>225</v>
      </c>
      <c r="I845" s="211">
        <v>1917</v>
      </c>
      <c r="J845" s="178" t="s">
        <v>7404</v>
      </c>
      <c r="K845">
        <v>2</v>
      </c>
      <c r="L845" s="200">
        <v>7</v>
      </c>
      <c r="M845" s="2" t="s">
        <v>68</v>
      </c>
      <c r="N845" s="3" t="s">
        <v>4489</v>
      </c>
      <c r="O845" s="4">
        <v>1917</v>
      </c>
      <c r="P845" s="6"/>
      <c r="Q845" s="11" t="s">
        <v>140</v>
      </c>
      <c r="R845" s="12" t="s">
        <v>52</v>
      </c>
      <c r="S845" s="29" t="s">
        <v>7405</v>
      </c>
      <c r="T845" s="13" t="s">
        <v>64</v>
      </c>
      <c r="U845" s="15"/>
    </row>
    <row r="846" spans="1:21">
      <c r="A846" t="s">
        <v>7406</v>
      </c>
      <c r="B846" s="226" t="s">
        <v>7407</v>
      </c>
      <c r="D846" s="192">
        <v>1</v>
      </c>
      <c r="E846" s="193" t="s">
        <v>6884</v>
      </c>
      <c r="F846" s="194" t="s">
        <v>64</v>
      </c>
      <c r="G846" s="195" t="s">
        <v>6380</v>
      </c>
      <c r="H846" s="196" t="s">
        <v>225</v>
      </c>
      <c r="I846" s="197">
        <v>1925</v>
      </c>
      <c r="J846" s="198" t="s">
        <v>7408</v>
      </c>
      <c r="K846" s="199">
        <v>1</v>
      </c>
      <c r="L846" s="200">
        <v>4</v>
      </c>
      <c r="M846" s="21" t="s">
        <v>6884</v>
      </c>
      <c r="N846" s="123" t="s">
        <v>34665</v>
      </c>
      <c r="O846" s="23">
        <v>1925</v>
      </c>
      <c r="P846" s="25"/>
      <c r="Q846" s="30" t="s">
        <v>7062</v>
      </c>
      <c r="R846" s="31" t="s">
        <v>52</v>
      </c>
      <c r="S846" s="32" t="s">
        <v>63</v>
      </c>
      <c r="T846" s="34" t="s">
        <v>64</v>
      </c>
      <c r="U846" s="36"/>
    </row>
    <row r="847" spans="1:21">
      <c r="A847" t="s">
        <v>7406</v>
      </c>
      <c r="B847" s="226" t="s">
        <v>7407</v>
      </c>
      <c r="D847" s="210"/>
      <c r="E847" s="180" t="s">
        <v>6884</v>
      </c>
      <c r="F847" s="181" t="s">
        <v>64</v>
      </c>
      <c r="G847" s="175" t="s">
        <v>6380</v>
      </c>
      <c r="H847" s="182" t="s">
        <v>225</v>
      </c>
      <c r="I847" s="211">
        <v>1925</v>
      </c>
      <c r="J847" s="178" t="s">
        <v>7409</v>
      </c>
      <c r="K847">
        <v>1</v>
      </c>
      <c r="L847" s="200">
        <v>5</v>
      </c>
      <c r="M847" s="2" t="s">
        <v>6884</v>
      </c>
      <c r="N847" s="3" t="s">
        <v>4470</v>
      </c>
      <c r="O847" s="4">
        <v>1925</v>
      </c>
      <c r="P847" s="6"/>
      <c r="Q847" s="11" t="s">
        <v>7062</v>
      </c>
      <c r="R847" s="12" t="s">
        <v>52</v>
      </c>
      <c r="S847" s="8" t="s">
        <v>63</v>
      </c>
      <c r="T847" s="13" t="s">
        <v>64</v>
      </c>
      <c r="U847" s="15"/>
    </row>
    <row r="848" spans="1:21">
      <c r="A848" t="s">
        <v>7410</v>
      </c>
      <c r="B848" s="226" t="s">
        <v>7411</v>
      </c>
      <c r="D848" s="192">
        <v>1</v>
      </c>
      <c r="E848" s="193" t="s">
        <v>68</v>
      </c>
      <c r="F848" s="194" t="s">
        <v>64</v>
      </c>
      <c r="G848" s="195" t="s">
        <v>6714</v>
      </c>
      <c r="H848" s="196" t="s">
        <v>225</v>
      </c>
      <c r="I848" s="197">
        <v>1925</v>
      </c>
      <c r="J848" s="198" t="s">
        <v>7412</v>
      </c>
      <c r="K848" s="199">
        <v>1</v>
      </c>
      <c r="L848" s="200">
        <v>4</v>
      </c>
      <c r="M848" s="21" t="s">
        <v>68</v>
      </c>
      <c r="N848" s="22" t="s">
        <v>4473</v>
      </c>
      <c r="O848" s="23">
        <v>1925</v>
      </c>
      <c r="P848" s="25"/>
      <c r="Q848" s="30" t="s">
        <v>7062</v>
      </c>
      <c r="R848" s="31" t="s">
        <v>52</v>
      </c>
      <c r="S848" s="32" t="s">
        <v>2247</v>
      </c>
      <c r="T848" s="34" t="s">
        <v>64</v>
      </c>
      <c r="U848" s="36"/>
    </row>
    <row r="849" spans="1:21">
      <c r="A849" t="s">
        <v>7413</v>
      </c>
      <c r="B849" s="226" t="s">
        <v>7414</v>
      </c>
      <c r="D849" s="192">
        <v>1</v>
      </c>
      <c r="E849" s="193" t="s">
        <v>301</v>
      </c>
      <c r="F849" s="194" t="s">
        <v>64</v>
      </c>
      <c r="G849" s="195" t="s">
        <v>6380</v>
      </c>
      <c r="H849" s="196" t="s">
        <v>225</v>
      </c>
      <c r="I849" s="197">
        <v>1925</v>
      </c>
      <c r="J849" s="198" t="s">
        <v>7415</v>
      </c>
      <c r="K849" s="199">
        <v>1</v>
      </c>
      <c r="L849" s="200">
        <v>4</v>
      </c>
      <c r="M849" s="21" t="s">
        <v>301</v>
      </c>
      <c r="N849" s="22" t="s">
        <v>4476</v>
      </c>
      <c r="O849" s="23">
        <v>1925</v>
      </c>
      <c r="P849" s="25"/>
      <c r="Q849" s="30" t="s">
        <v>30272</v>
      </c>
      <c r="R849" s="31" t="s">
        <v>52</v>
      </c>
      <c r="S849" s="21" t="s">
        <v>63</v>
      </c>
      <c r="T849" s="34" t="s">
        <v>64</v>
      </c>
      <c r="U849" s="36"/>
    </row>
    <row r="850" spans="1:21">
      <c r="A850" t="s">
        <v>7416</v>
      </c>
      <c r="B850" s="226" t="s">
        <v>7417</v>
      </c>
      <c r="D850" s="192">
        <v>1</v>
      </c>
      <c r="E850" s="193" t="s">
        <v>103</v>
      </c>
      <c r="F850" s="194" t="s">
        <v>55</v>
      </c>
      <c r="G850" s="195" t="s">
        <v>121</v>
      </c>
      <c r="H850" s="196" t="s">
        <v>7418</v>
      </c>
      <c r="I850" s="197">
        <v>1533</v>
      </c>
      <c r="J850" s="198" t="s">
        <v>7419</v>
      </c>
      <c r="K850" s="199">
        <v>1</v>
      </c>
      <c r="L850" s="200">
        <v>4</v>
      </c>
      <c r="M850" s="21" t="s">
        <v>103</v>
      </c>
      <c r="N850" s="3" t="s">
        <v>4479</v>
      </c>
      <c r="O850" s="23">
        <v>1533</v>
      </c>
      <c r="P850" s="25" t="s">
        <v>254</v>
      </c>
      <c r="Q850" s="30" t="s">
        <v>477</v>
      </c>
      <c r="R850" s="31" t="s">
        <v>52</v>
      </c>
      <c r="S850" s="32" t="s">
        <v>121</v>
      </c>
      <c r="T850" s="34" t="s">
        <v>55</v>
      </c>
      <c r="U850" s="36"/>
    </row>
    <row r="851" spans="1:21">
      <c r="A851" t="s">
        <v>7416</v>
      </c>
      <c r="B851" s="226" t="s">
        <v>7417</v>
      </c>
      <c r="D851" s="210">
        <v>2</v>
      </c>
      <c r="E851" s="180" t="s">
        <v>48</v>
      </c>
      <c r="F851" s="181" t="s">
        <v>55</v>
      </c>
      <c r="G851" s="175" t="s">
        <v>6346</v>
      </c>
      <c r="H851" s="182" t="s">
        <v>225</v>
      </c>
      <c r="I851" s="211">
        <v>1982</v>
      </c>
      <c r="J851" s="178" t="s">
        <v>7420</v>
      </c>
      <c r="K851">
        <v>2</v>
      </c>
      <c r="L851" s="200">
        <v>8</v>
      </c>
      <c r="M851" s="21" t="s">
        <v>48</v>
      </c>
      <c r="N851" s="22" t="s">
        <v>4484</v>
      </c>
      <c r="O851" s="23">
        <v>1982</v>
      </c>
      <c r="P851" s="25" t="s">
        <v>168</v>
      </c>
      <c r="Q851" s="30" t="s">
        <v>960</v>
      </c>
      <c r="R851" s="31" t="s">
        <v>52</v>
      </c>
      <c r="S851" s="32" t="s">
        <v>4486</v>
      </c>
      <c r="T851" s="34" t="s">
        <v>55</v>
      </c>
      <c r="U851" s="36"/>
    </row>
    <row r="852" spans="1:21">
      <c r="A852" t="s">
        <v>6463</v>
      </c>
      <c r="B852" s="226" t="s">
        <v>7421</v>
      </c>
      <c r="D852" s="192">
        <v>1</v>
      </c>
      <c r="E852" s="193" t="s">
        <v>68</v>
      </c>
      <c r="F852" s="194" t="s">
        <v>55</v>
      </c>
      <c r="G852" s="195" t="s">
        <v>6346</v>
      </c>
      <c r="H852" s="196" t="s">
        <v>206</v>
      </c>
      <c r="I852" s="197">
        <v>1917</v>
      </c>
      <c r="J852" s="198" t="s">
        <v>7422</v>
      </c>
      <c r="K852" s="199">
        <v>1</v>
      </c>
      <c r="L852" s="200">
        <v>4</v>
      </c>
      <c r="M852" s="21" t="s">
        <v>68</v>
      </c>
      <c r="N852" s="22" t="s">
        <v>7423</v>
      </c>
      <c r="O852" s="23">
        <v>1917</v>
      </c>
      <c r="P852" s="25"/>
      <c r="Q852" s="30" t="s">
        <v>95</v>
      </c>
      <c r="R852" s="31" t="s">
        <v>52</v>
      </c>
      <c r="S852" s="32" t="s">
        <v>83</v>
      </c>
      <c r="T852" s="34" t="s">
        <v>55</v>
      </c>
      <c r="U852" s="36"/>
    </row>
    <row r="853" spans="1:21">
      <c r="A853" t="s">
        <v>6463</v>
      </c>
      <c r="B853" s="226" t="s">
        <v>7421</v>
      </c>
      <c r="D853" s="210"/>
      <c r="E853" s="180" t="s">
        <v>68</v>
      </c>
      <c r="F853" s="181" t="s">
        <v>55</v>
      </c>
      <c r="G853" s="175" t="s">
        <v>6346</v>
      </c>
      <c r="H853" s="182" t="s">
        <v>206</v>
      </c>
      <c r="I853" s="211">
        <v>1960</v>
      </c>
      <c r="J853" s="178" t="s">
        <v>7424</v>
      </c>
      <c r="K853">
        <v>1</v>
      </c>
      <c r="L853" s="200">
        <v>5</v>
      </c>
      <c r="M853" s="21" t="s">
        <v>68</v>
      </c>
      <c r="N853" s="3" t="s">
        <v>4523</v>
      </c>
      <c r="O853" s="23">
        <v>1960</v>
      </c>
      <c r="P853" s="25"/>
      <c r="Q853" s="30" t="s">
        <v>95</v>
      </c>
      <c r="R853" s="31" t="s">
        <v>52</v>
      </c>
      <c r="S853" s="21" t="s">
        <v>83</v>
      </c>
      <c r="T853" s="34" t="s">
        <v>55</v>
      </c>
      <c r="U853" s="36"/>
    </row>
    <row r="854" spans="1:21">
      <c r="A854" t="s">
        <v>7425</v>
      </c>
      <c r="B854" s="226" t="s">
        <v>7426</v>
      </c>
      <c r="C854" s="227">
        <v>2</v>
      </c>
      <c r="D854" s="192">
        <v>1</v>
      </c>
      <c r="E854" s="193" t="s">
        <v>68</v>
      </c>
      <c r="F854" s="194" t="s">
        <v>55</v>
      </c>
      <c r="G854" s="195" t="s">
        <v>6346</v>
      </c>
      <c r="H854" s="196" t="s">
        <v>206</v>
      </c>
      <c r="I854" s="197">
        <v>1917</v>
      </c>
      <c r="J854" s="198" t="s">
        <v>7422</v>
      </c>
      <c r="K854" s="199">
        <v>1</v>
      </c>
      <c r="L854" s="200">
        <v>4</v>
      </c>
      <c r="M854" s="21" t="s">
        <v>68</v>
      </c>
      <c r="N854" s="22" t="s">
        <v>7423</v>
      </c>
      <c r="O854" s="23">
        <v>1917</v>
      </c>
      <c r="P854" s="25"/>
      <c r="Q854" s="30" t="s">
        <v>95</v>
      </c>
      <c r="R854" s="31" t="s">
        <v>52</v>
      </c>
      <c r="S854" s="32" t="s">
        <v>83</v>
      </c>
      <c r="T854" s="34" t="s">
        <v>55</v>
      </c>
      <c r="U854" s="36"/>
    </row>
    <row r="855" spans="1:21">
      <c r="A855" t="s">
        <v>7425</v>
      </c>
      <c r="B855" s="226" t="s">
        <v>7426</v>
      </c>
      <c r="C855" s="227">
        <v>2</v>
      </c>
      <c r="D855" s="210"/>
      <c r="E855" s="180" t="s">
        <v>68</v>
      </c>
      <c r="F855" s="181" t="s">
        <v>55</v>
      </c>
      <c r="G855" s="175" t="s">
        <v>6346</v>
      </c>
      <c r="H855" s="182" t="s">
        <v>206</v>
      </c>
      <c r="I855" s="211">
        <v>1960</v>
      </c>
      <c r="J855" s="178" t="s">
        <v>7424</v>
      </c>
      <c r="K855">
        <v>1</v>
      </c>
      <c r="L855" s="200">
        <v>5</v>
      </c>
      <c r="M855" s="21" t="s">
        <v>68</v>
      </c>
      <c r="N855" s="3" t="s">
        <v>4523</v>
      </c>
      <c r="O855" s="23">
        <v>1960</v>
      </c>
      <c r="P855" s="25"/>
      <c r="Q855" s="30" t="s">
        <v>95</v>
      </c>
      <c r="R855" s="31" t="s">
        <v>52</v>
      </c>
      <c r="S855" s="21" t="s">
        <v>83</v>
      </c>
      <c r="T855" s="34" t="s">
        <v>55</v>
      </c>
      <c r="U855" s="36"/>
    </row>
    <row r="856" spans="1:21">
      <c r="A856" t="s">
        <v>7425</v>
      </c>
      <c r="B856" s="226" t="s">
        <v>7426</v>
      </c>
      <c r="D856" s="210"/>
      <c r="E856" s="180" t="s">
        <v>68</v>
      </c>
      <c r="F856" s="181" t="s">
        <v>55</v>
      </c>
      <c r="G856" s="175" t="s">
        <v>6346</v>
      </c>
      <c r="H856" s="182" t="s">
        <v>206</v>
      </c>
      <c r="I856" s="211">
        <v>1917</v>
      </c>
      <c r="J856" s="178" t="s">
        <v>7427</v>
      </c>
      <c r="K856">
        <v>1</v>
      </c>
      <c r="L856" s="200">
        <v>6</v>
      </c>
      <c r="M856" s="21" t="s">
        <v>68</v>
      </c>
      <c r="N856" s="22" t="s">
        <v>4604</v>
      </c>
      <c r="O856" s="23">
        <v>1917</v>
      </c>
      <c r="P856" s="25"/>
      <c r="Q856" s="30" t="s">
        <v>95</v>
      </c>
      <c r="R856" s="31" t="s">
        <v>52</v>
      </c>
      <c r="S856" s="32" t="s">
        <v>83</v>
      </c>
      <c r="T856" s="34" t="s">
        <v>55</v>
      </c>
      <c r="U856" s="36"/>
    </row>
    <row r="857" spans="1:21">
      <c r="A857" t="s">
        <v>7425</v>
      </c>
      <c r="B857" s="226" t="s">
        <v>7426</v>
      </c>
      <c r="D857" s="210">
        <v>2</v>
      </c>
      <c r="E857" s="180" t="s">
        <v>68</v>
      </c>
      <c r="F857" s="181" t="s">
        <v>55</v>
      </c>
      <c r="G857" s="175" t="s">
        <v>6346</v>
      </c>
      <c r="H857" s="182" t="s">
        <v>225</v>
      </c>
      <c r="I857" s="211">
        <v>1958</v>
      </c>
      <c r="J857" s="178" t="s">
        <v>7428</v>
      </c>
      <c r="K857">
        <v>2</v>
      </c>
      <c r="L857" s="200">
        <v>9</v>
      </c>
      <c r="M857" s="21" t="s">
        <v>68</v>
      </c>
      <c r="N857" s="22" t="s">
        <v>7429</v>
      </c>
      <c r="O857" s="23">
        <v>1958</v>
      </c>
      <c r="P857" s="25"/>
      <c r="Q857" s="30" t="s">
        <v>288</v>
      </c>
      <c r="R857" s="31" t="s">
        <v>52</v>
      </c>
      <c r="S857" s="32" t="s">
        <v>74</v>
      </c>
      <c r="T857" s="34" t="s">
        <v>55</v>
      </c>
      <c r="U857" s="36"/>
    </row>
    <row r="858" spans="1:21">
      <c r="A858" t="s">
        <v>7425</v>
      </c>
      <c r="B858" s="226" t="s">
        <v>7426</v>
      </c>
      <c r="D858" s="210">
        <v>3</v>
      </c>
      <c r="E858" s="180" t="s">
        <v>68</v>
      </c>
      <c r="F858" s="181" t="s">
        <v>64</v>
      </c>
      <c r="G858" s="175" t="s">
        <v>6714</v>
      </c>
      <c r="H858" s="182" t="s">
        <v>225</v>
      </c>
      <c r="I858" s="211">
        <v>1925</v>
      </c>
      <c r="J858" s="178" t="s">
        <v>7430</v>
      </c>
      <c r="K858">
        <v>3</v>
      </c>
      <c r="L858" s="200">
        <v>12</v>
      </c>
      <c r="M858" s="21" t="s">
        <v>68</v>
      </c>
      <c r="N858" s="22" t="s">
        <v>4493</v>
      </c>
      <c r="O858" s="23">
        <v>1925</v>
      </c>
      <c r="P858" s="25"/>
      <c r="Q858" s="11" t="s">
        <v>604</v>
      </c>
      <c r="R858" s="31" t="s">
        <v>52</v>
      </c>
      <c r="S858" s="32" t="s">
        <v>2247</v>
      </c>
      <c r="T858" s="34" t="s">
        <v>64</v>
      </c>
      <c r="U858" s="36"/>
    </row>
    <row r="859" spans="1:21" ht="45">
      <c r="A859" t="s">
        <v>6463</v>
      </c>
      <c r="B859" s="226" t="s">
        <v>7431</v>
      </c>
      <c r="D859" s="192">
        <v>1</v>
      </c>
      <c r="E859" s="193" t="s">
        <v>275</v>
      </c>
      <c r="F859" s="194" t="s">
        <v>55</v>
      </c>
      <c r="G859" s="195" t="s">
        <v>6346</v>
      </c>
      <c r="H859" s="196" t="s">
        <v>225</v>
      </c>
      <c r="I859" s="197">
        <v>1980</v>
      </c>
      <c r="J859" s="198" t="s">
        <v>7432</v>
      </c>
      <c r="K859" s="199">
        <v>1</v>
      </c>
      <c r="L859" s="200">
        <v>4</v>
      </c>
      <c r="M859" s="21" t="s">
        <v>275</v>
      </c>
      <c r="N859" s="22" t="s">
        <v>4497</v>
      </c>
      <c r="O859" s="23">
        <v>1980</v>
      </c>
      <c r="P859" s="25" t="s">
        <v>5311</v>
      </c>
      <c r="Q859" s="30" t="s">
        <v>34666</v>
      </c>
      <c r="R859" s="31" t="s">
        <v>52</v>
      </c>
      <c r="S859" s="32" t="s">
        <v>34667</v>
      </c>
      <c r="T859" s="34" t="s">
        <v>55</v>
      </c>
      <c r="U859" s="36"/>
    </row>
    <row r="860" spans="1:21" ht="45">
      <c r="A860" t="s">
        <v>7433</v>
      </c>
      <c r="B860" s="226" t="s">
        <v>7434</v>
      </c>
      <c r="C860" s="227">
        <v>2</v>
      </c>
      <c r="D860" s="192">
        <v>1</v>
      </c>
      <c r="E860" s="193" t="s">
        <v>275</v>
      </c>
      <c r="F860" s="194" t="s">
        <v>55</v>
      </c>
      <c r="G860" s="195" t="s">
        <v>6346</v>
      </c>
      <c r="H860" s="196" t="s">
        <v>225</v>
      </c>
      <c r="I860" s="197">
        <v>1980</v>
      </c>
      <c r="J860" s="198" t="s">
        <v>7432</v>
      </c>
      <c r="K860" s="199">
        <v>1</v>
      </c>
      <c r="L860" s="200">
        <v>4</v>
      </c>
      <c r="M860" s="21" t="s">
        <v>275</v>
      </c>
      <c r="N860" s="22" t="s">
        <v>4497</v>
      </c>
      <c r="O860" s="23">
        <v>1980</v>
      </c>
      <c r="P860" s="25" t="s">
        <v>34668</v>
      </c>
      <c r="Q860" s="30" t="s">
        <v>34666</v>
      </c>
      <c r="R860" s="31" t="s">
        <v>52</v>
      </c>
      <c r="S860" s="32" t="s">
        <v>34667</v>
      </c>
      <c r="T860" s="34" t="s">
        <v>55</v>
      </c>
      <c r="U860" s="36"/>
    </row>
    <row r="861" spans="1:21">
      <c r="A861" t="s">
        <v>7435</v>
      </c>
      <c r="B861" s="226" t="s">
        <v>7436</v>
      </c>
      <c r="D861" s="192">
        <v>1</v>
      </c>
      <c r="E861" s="193" t="s">
        <v>301</v>
      </c>
      <c r="F861" s="194" t="s">
        <v>55</v>
      </c>
      <c r="G861" s="195" t="s">
        <v>6346</v>
      </c>
      <c r="H861" s="196" t="s">
        <v>225</v>
      </c>
      <c r="I861" s="197">
        <v>1915</v>
      </c>
      <c r="J861" s="198" t="s">
        <v>7437</v>
      </c>
      <c r="K861" s="199">
        <v>1</v>
      </c>
      <c r="L861" s="200">
        <v>4</v>
      </c>
      <c r="M861" s="21" t="s">
        <v>301</v>
      </c>
      <c r="N861" s="22" t="s">
        <v>4508</v>
      </c>
      <c r="O861" s="23">
        <v>1915</v>
      </c>
      <c r="P861" s="25"/>
      <c r="Q861" s="30" t="s">
        <v>73</v>
      </c>
      <c r="R861" s="31" t="s">
        <v>52</v>
      </c>
      <c r="S861" s="32" t="s">
        <v>74</v>
      </c>
      <c r="T861" s="34" t="s">
        <v>55</v>
      </c>
      <c r="U861" s="36"/>
    </row>
    <row r="862" spans="1:21">
      <c r="A862" t="s">
        <v>7435</v>
      </c>
      <c r="B862" s="226" t="s">
        <v>7436</v>
      </c>
      <c r="D862" s="210">
        <v>2</v>
      </c>
      <c r="E862" s="180" t="s">
        <v>130</v>
      </c>
      <c r="F862" s="181" t="s">
        <v>55</v>
      </c>
      <c r="G862" s="175" t="s">
        <v>6346</v>
      </c>
      <c r="H862" s="182" t="s">
        <v>206</v>
      </c>
      <c r="I862" s="211">
        <v>1960</v>
      </c>
      <c r="J862" s="178" t="s">
        <v>7438</v>
      </c>
      <c r="K862">
        <v>2</v>
      </c>
      <c r="L862" s="200">
        <v>7</v>
      </c>
      <c r="M862" s="21" t="s">
        <v>130</v>
      </c>
      <c r="N862" s="22" t="s">
        <v>4532</v>
      </c>
      <c r="O862" s="23">
        <v>1960</v>
      </c>
      <c r="P862" s="25"/>
      <c r="Q862" s="30" t="s">
        <v>82</v>
      </c>
      <c r="R862" s="31" t="s">
        <v>52</v>
      </c>
      <c r="S862" s="21" t="s">
        <v>83</v>
      </c>
      <c r="T862" s="34" t="s">
        <v>55</v>
      </c>
      <c r="U862" s="36"/>
    </row>
    <row r="863" spans="1:21">
      <c r="A863" t="s">
        <v>7435</v>
      </c>
      <c r="B863" s="226" t="s">
        <v>7436</v>
      </c>
      <c r="D863" s="210"/>
      <c r="E863" s="180" t="s">
        <v>130</v>
      </c>
      <c r="F863" s="181" t="s">
        <v>55</v>
      </c>
      <c r="G863" s="175" t="s">
        <v>6346</v>
      </c>
      <c r="H863" s="182" t="s">
        <v>206</v>
      </c>
      <c r="I863" s="211">
        <v>1960</v>
      </c>
      <c r="J863" s="178" t="s">
        <v>7439</v>
      </c>
      <c r="K863">
        <v>2</v>
      </c>
      <c r="L863" s="200">
        <v>8</v>
      </c>
      <c r="M863" s="21" t="s">
        <v>130</v>
      </c>
      <c r="N863" s="22" t="s">
        <v>4527</v>
      </c>
      <c r="O863" s="23">
        <v>1960</v>
      </c>
      <c r="P863" s="25"/>
      <c r="Q863" s="30" t="s">
        <v>82</v>
      </c>
      <c r="R863" s="31" t="s">
        <v>52</v>
      </c>
      <c r="S863" s="32" t="s">
        <v>83</v>
      </c>
      <c r="T863" s="34" t="s">
        <v>55</v>
      </c>
      <c r="U863" s="36"/>
    </row>
    <row r="864" spans="1:21">
      <c r="A864" t="s">
        <v>7435</v>
      </c>
      <c r="B864" s="226" t="s">
        <v>7436</v>
      </c>
      <c r="D864" s="210">
        <v>3</v>
      </c>
      <c r="E864" s="180" t="s">
        <v>4344</v>
      </c>
      <c r="F864" s="181" t="s">
        <v>55</v>
      </c>
      <c r="G864" s="175" t="s">
        <v>6346</v>
      </c>
      <c r="H864" s="182" t="s">
        <v>225</v>
      </c>
      <c r="I864" s="211">
        <v>1980</v>
      </c>
      <c r="J864" s="178" t="s">
        <v>7440</v>
      </c>
      <c r="K864">
        <v>3</v>
      </c>
      <c r="L864" s="200">
        <v>11</v>
      </c>
      <c r="M864" s="2" t="s">
        <v>4344</v>
      </c>
      <c r="N864" s="3" t="s">
        <v>4649</v>
      </c>
      <c r="O864" s="4">
        <v>1980</v>
      </c>
      <c r="P864" s="6"/>
      <c r="Q864" s="11" t="s">
        <v>263</v>
      </c>
      <c r="R864" s="12" t="s">
        <v>52</v>
      </c>
      <c r="S864" s="8" t="s">
        <v>53</v>
      </c>
      <c r="T864" s="13" t="s">
        <v>55</v>
      </c>
      <c r="U864" s="15"/>
    </row>
    <row r="865" spans="1:21">
      <c r="A865" t="s">
        <v>7435</v>
      </c>
      <c r="B865" s="226" t="s">
        <v>7436</v>
      </c>
      <c r="D865" s="210"/>
      <c r="E865" s="180" t="s">
        <v>4344</v>
      </c>
      <c r="F865" s="181" t="s">
        <v>55</v>
      </c>
      <c r="G865" s="175" t="s">
        <v>6346</v>
      </c>
      <c r="H865" s="182" t="s">
        <v>225</v>
      </c>
      <c r="I865" s="211">
        <v>1875</v>
      </c>
      <c r="J865" s="178" t="s">
        <v>7441</v>
      </c>
      <c r="K865">
        <v>3</v>
      </c>
      <c r="L865" s="200">
        <v>12</v>
      </c>
      <c r="M865" s="2" t="s">
        <v>4344</v>
      </c>
      <c r="N865" s="3" t="s">
        <v>4652</v>
      </c>
      <c r="O865" s="4">
        <v>1875</v>
      </c>
      <c r="P865" s="6"/>
      <c r="Q865" s="11" t="s">
        <v>234</v>
      </c>
      <c r="R865" s="12" t="s">
        <v>52</v>
      </c>
      <c r="S865" s="8" t="s">
        <v>4334</v>
      </c>
      <c r="T865" s="13" t="s">
        <v>55</v>
      </c>
      <c r="U865" s="15"/>
    </row>
    <row r="866" spans="1:21">
      <c r="A866" t="s">
        <v>7442</v>
      </c>
      <c r="B866" s="226" t="s">
        <v>7443</v>
      </c>
      <c r="D866" s="192">
        <v>1</v>
      </c>
      <c r="E866" s="193" t="s">
        <v>48</v>
      </c>
      <c r="F866" s="194" t="s">
        <v>55</v>
      </c>
      <c r="G866" s="195" t="s">
        <v>6346</v>
      </c>
      <c r="H866" s="196" t="s">
        <v>225</v>
      </c>
      <c r="I866" s="197">
        <v>1980</v>
      </c>
      <c r="J866" s="198" t="s">
        <v>7444</v>
      </c>
      <c r="K866" s="199">
        <v>1</v>
      </c>
      <c r="L866" s="200">
        <v>4</v>
      </c>
      <c r="M866" s="21" t="s">
        <v>48</v>
      </c>
      <c r="N866" s="22" t="s">
        <v>4500</v>
      </c>
      <c r="O866" s="23">
        <v>1980</v>
      </c>
      <c r="P866" s="25" t="s">
        <v>168</v>
      </c>
      <c r="Q866" s="30" t="s">
        <v>169</v>
      </c>
      <c r="R866" s="31" t="s">
        <v>52</v>
      </c>
      <c r="S866" s="32" t="s">
        <v>53</v>
      </c>
      <c r="T866" s="34" t="s">
        <v>55</v>
      </c>
      <c r="U866" s="36"/>
    </row>
    <row r="867" spans="1:21">
      <c r="A867" t="s">
        <v>7442</v>
      </c>
      <c r="B867" s="226" t="s">
        <v>7443</v>
      </c>
      <c r="D867" s="210">
        <v>2</v>
      </c>
      <c r="E867" s="180" t="s">
        <v>48</v>
      </c>
      <c r="F867" s="181" t="s">
        <v>55</v>
      </c>
      <c r="G867" s="175" t="s">
        <v>6346</v>
      </c>
      <c r="H867" s="182" t="s">
        <v>225</v>
      </c>
      <c r="I867" s="211">
        <v>1980</v>
      </c>
      <c r="J867" s="178" t="s">
        <v>7445</v>
      </c>
      <c r="K867">
        <v>2</v>
      </c>
      <c r="L867" s="200">
        <v>8</v>
      </c>
      <c r="M867" s="2" t="s">
        <v>48</v>
      </c>
      <c r="N867" s="3" t="s">
        <v>4505</v>
      </c>
      <c r="O867" s="4">
        <v>1980</v>
      </c>
      <c r="P867" s="6" t="s">
        <v>51</v>
      </c>
      <c r="Q867" s="11" t="s">
        <v>312</v>
      </c>
      <c r="R867" s="12" t="s">
        <v>52</v>
      </c>
      <c r="S867" s="32" t="s">
        <v>186</v>
      </c>
      <c r="T867" s="13" t="s">
        <v>55</v>
      </c>
      <c r="U867" s="15"/>
    </row>
    <row r="868" spans="1:21">
      <c r="A868" t="s">
        <v>7442</v>
      </c>
      <c r="B868" s="226" t="s">
        <v>7443</v>
      </c>
      <c r="D868" s="210"/>
      <c r="E868" s="180" t="s">
        <v>48</v>
      </c>
      <c r="F868" s="181" t="s">
        <v>55</v>
      </c>
      <c r="G868" s="175" t="s">
        <v>6346</v>
      </c>
      <c r="H868" s="182" t="s">
        <v>225</v>
      </c>
      <c r="I868" s="211">
        <v>1980</v>
      </c>
      <c r="J868" s="178" t="s">
        <v>7446</v>
      </c>
      <c r="K868">
        <v>2</v>
      </c>
      <c r="L868" s="200">
        <v>9</v>
      </c>
      <c r="M868" s="21" t="s">
        <v>48</v>
      </c>
      <c r="N868" s="3" t="s">
        <v>4516</v>
      </c>
      <c r="O868" s="23">
        <v>1980</v>
      </c>
      <c r="P868" s="25" t="s">
        <v>51</v>
      </c>
      <c r="Q868" s="30" t="s">
        <v>169</v>
      </c>
      <c r="R868" s="31" t="s">
        <v>52</v>
      </c>
      <c r="S868" s="32" t="s">
        <v>53</v>
      </c>
      <c r="T868" s="34" t="s">
        <v>55</v>
      </c>
      <c r="U868" s="36"/>
    </row>
    <row r="869" spans="1:21">
      <c r="A869" t="s">
        <v>7442</v>
      </c>
      <c r="B869" s="226" t="s">
        <v>7443</v>
      </c>
      <c r="D869" s="210">
        <v>3</v>
      </c>
      <c r="E869" s="180" t="s">
        <v>145</v>
      </c>
      <c r="F869" s="181" t="s">
        <v>55</v>
      </c>
      <c r="G869" s="175" t="s">
        <v>6346</v>
      </c>
      <c r="H869" s="182" t="s">
        <v>225</v>
      </c>
      <c r="I869" s="211">
        <v>1958</v>
      </c>
      <c r="J869" s="178" t="s">
        <v>7447</v>
      </c>
      <c r="K869">
        <v>3</v>
      </c>
      <c r="L869" s="200">
        <v>13</v>
      </c>
      <c r="M869" s="2" t="s">
        <v>145</v>
      </c>
      <c r="N869" s="3" t="s">
        <v>4512</v>
      </c>
      <c r="O869" s="4">
        <v>1958</v>
      </c>
      <c r="P869" s="6"/>
      <c r="Q869" s="11" t="s">
        <v>152</v>
      </c>
      <c r="R869" s="12" t="s">
        <v>52</v>
      </c>
      <c r="S869" s="8" t="s">
        <v>74</v>
      </c>
      <c r="T869" s="13" t="s">
        <v>55</v>
      </c>
      <c r="U869" s="15"/>
    </row>
    <row r="870" spans="1:21">
      <c r="A870" t="s">
        <v>7448</v>
      </c>
      <c r="B870" s="226" t="s">
        <v>7449</v>
      </c>
      <c r="D870" s="192">
        <v>1</v>
      </c>
      <c r="E870" s="193" t="s">
        <v>126</v>
      </c>
      <c r="F870" s="194" t="s">
        <v>55</v>
      </c>
      <c r="G870" s="195" t="s">
        <v>6346</v>
      </c>
      <c r="H870" s="196" t="s">
        <v>206</v>
      </c>
      <c r="I870" s="197">
        <v>1568</v>
      </c>
      <c r="J870" s="198" t="s">
        <v>7450</v>
      </c>
      <c r="K870" s="199">
        <v>1</v>
      </c>
      <c r="L870" s="200">
        <v>4</v>
      </c>
      <c r="M870" s="21" t="s">
        <v>126</v>
      </c>
      <c r="N870" s="2" t="s">
        <v>4536</v>
      </c>
      <c r="O870" s="23">
        <v>1568</v>
      </c>
      <c r="P870" s="25"/>
      <c r="Q870" s="30" t="s">
        <v>95</v>
      </c>
      <c r="R870" s="31" t="s">
        <v>52</v>
      </c>
      <c r="S870" s="32" t="s">
        <v>112</v>
      </c>
      <c r="T870" s="34" t="s">
        <v>55</v>
      </c>
      <c r="U870" s="36"/>
    </row>
    <row r="871" spans="1:21">
      <c r="A871" t="s">
        <v>7448</v>
      </c>
      <c r="B871" s="226" t="s">
        <v>7449</v>
      </c>
      <c r="D871" s="210">
        <v>2</v>
      </c>
      <c r="E871" s="180" t="s">
        <v>103</v>
      </c>
      <c r="F871" s="181" t="s">
        <v>55</v>
      </c>
      <c r="G871" s="175" t="s">
        <v>6346</v>
      </c>
      <c r="H871" s="182" t="s">
        <v>206</v>
      </c>
      <c r="I871" s="211">
        <v>1960</v>
      </c>
      <c r="J871" s="178" t="s">
        <v>7098</v>
      </c>
      <c r="K871">
        <v>2</v>
      </c>
      <c r="L871" s="200">
        <v>7</v>
      </c>
      <c r="M871" s="21" t="s">
        <v>103</v>
      </c>
      <c r="N871" s="22" t="s">
        <v>4540</v>
      </c>
      <c r="O871" s="23">
        <v>1960</v>
      </c>
      <c r="P871" s="25"/>
      <c r="Q871" s="30" t="s">
        <v>82</v>
      </c>
      <c r="R871" s="31" t="s">
        <v>52</v>
      </c>
      <c r="S871" s="32" t="s">
        <v>83</v>
      </c>
      <c r="T871" s="34" t="s">
        <v>55</v>
      </c>
      <c r="U871" s="36"/>
    </row>
    <row r="872" spans="1:21">
      <c r="A872" t="s">
        <v>7448</v>
      </c>
      <c r="B872" s="226" t="s">
        <v>7449</v>
      </c>
      <c r="D872" s="210"/>
      <c r="E872" s="180" t="s">
        <v>103</v>
      </c>
      <c r="F872" s="181" t="s">
        <v>55</v>
      </c>
      <c r="G872" s="175" t="s">
        <v>6346</v>
      </c>
      <c r="H872" s="182" t="s">
        <v>206</v>
      </c>
      <c r="I872" s="211">
        <v>1960</v>
      </c>
      <c r="J872" s="178" t="s">
        <v>7451</v>
      </c>
      <c r="K872">
        <v>2</v>
      </c>
      <c r="L872" s="200">
        <v>8</v>
      </c>
      <c r="M872" s="21" t="s">
        <v>103</v>
      </c>
      <c r="N872" s="22" t="s">
        <v>4544</v>
      </c>
      <c r="O872" s="23">
        <v>1960</v>
      </c>
      <c r="P872" s="25"/>
      <c r="Q872" s="30" t="s">
        <v>82</v>
      </c>
      <c r="R872" s="31" t="s">
        <v>52</v>
      </c>
      <c r="S872" s="32" t="s">
        <v>83</v>
      </c>
      <c r="T872" s="34" t="s">
        <v>55</v>
      </c>
      <c r="U872" s="36"/>
    </row>
    <row r="873" spans="1:21">
      <c r="A873" t="s">
        <v>6463</v>
      </c>
      <c r="B873" s="226" t="s">
        <v>7452</v>
      </c>
      <c r="D873" s="192">
        <v>1</v>
      </c>
      <c r="E873" s="193" t="s">
        <v>145</v>
      </c>
      <c r="F873" s="194" t="s">
        <v>55</v>
      </c>
      <c r="G873" s="195" t="s">
        <v>6346</v>
      </c>
      <c r="H873" s="196" t="s">
        <v>225</v>
      </c>
      <c r="I873" s="197">
        <v>1953</v>
      </c>
      <c r="J873" s="198" t="s">
        <v>7453</v>
      </c>
      <c r="K873" s="199">
        <v>1</v>
      </c>
      <c r="L873" s="200">
        <v>4</v>
      </c>
      <c r="M873" s="21" t="s">
        <v>145</v>
      </c>
      <c r="N873" s="22" t="s">
        <v>4548</v>
      </c>
      <c r="O873" s="23">
        <v>1953</v>
      </c>
      <c r="P873" s="25"/>
      <c r="Q873" s="30" t="s">
        <v>263</v>
      </c>
      <c r="R873" s="31" t="s">
        <v>52</v>
      </c>
      <c r="S873" s="32" t="s">
        <v>186</v>
      </c>
      <c r="T873" s="34" t="s">
        <v>55</v>
      </c>
      <c r="U873" s="36"/>
    </row>
    <row r="874" spans="1:21">
      <c r="A874" t="s">
        <v>6463</v>
      </c>
      <c r="B874" s="226" t="s">
        <v>7452</v>
      </c>
      <c r="D874" s="210">
        <v>2</v>
      </c>
      <c r="E874" s="180" t="s">
        <v>78</v>
      </c>
      <c r="F874" s="181" t="s">
        <v>55</v>
      </c>
      <c r="G874" s="175" t="s">
        <v>6346</v>
      </c>
      <c r="H874" s="182" t="s">
        <v>225</v>
      </c>
      <c r="I874" s="211">
        <v>1958</v>
      </c>
      <c r="J874" s="178" t="s">
        <v>7454</v>
      </c>
      <c r="K874">
        <v>2</v>
      </c>
      <c r="L874" s="200">
        <v>8</v>
      </c>
      <c r="M874" s="21" t="s">
        <v>78</v>
      </c>
      <c r="N874" s="22" t="s">
        <v>4664</v>
      </c>
      <c r="O874" s="23">
        <v>1958</v>
      </c>
      <c r="P874" s="25"/>
      <c r="Q874" s="30" t="s">
        <v>173</v>
      </c>
      <c r="R874" s="31" t="s">
        <v>52</v>
      </c>
      <c r="S874" s="32" t="s">
        <v>74</v>
      </c>
      <c r="T874" s="34" t="s">
        <v>55</v>
      </c>
      <c r="U874" s="36"/>
    </row>
    <row r="875" spans="1:21">
      <c r="A875" t="s">
        <v>6463</v>
      </c>
      <c r="B875" s="226" t="s">
        <v>7452</v>
      </c>
      <c r="D875" s="210"/>
      <c r="E875" s="180" t="s">
        <v>78</v>
      </c>
      <c r="F875" s="181" t="s">
        <v>55</v>
      </c>
      <c r="G875" s="175" t="s">
        <v>6346</v>
      </c>
      <c r="H875" s="182" t="s">
        <v>225</v>
      </c>
      <c r="I875" s="211">
        <v>1960</v>
      </c>
      <c r="J875" s="178" t="s">
        <v>7455</v>
      </c>
      <c r="K875">
        <v>2</v>
      </c>
      <c r="L875" s="200">
        <v>9</v>
      </c>
      <c r="M875" s="2" t="s">
        <v>78</v>
      </c>
      <c r="N875" s="3" t="s">
        <v>4616</v>
      </c>
      <c r="O875" s="4">
        <v>1960</v>
      </c>
      <c r="P875" s="6"/>
      <c r="Q875" s="11" t="s">
        <v>82</v>
      </c>
      <c r="R875" s="12" t="s">
        <v>52</v>
      </c>
      <c r="S875" s="8" t="s">
        <v>83</v>
      </c>
      <c r="T875" s="13" t="s">
        <v>55</v>
      </c>
      <c r="U875" s="15"/>
    </row>
    <row r="876" spans="1:21">
      <c r="A876" t="s">
        <v>6463</v>
      </c>
      <c r="B876" s="226" t="s">
        <v>7452</v>
      </c>
      <c r="D876" s="210"/>
      <c r="E876" s="180" t="s">
        <v>78</v>
      </c>
      <c r="F876" s="181" t="s">
        <v>55</v>
      </c>
      <c r="G876" s="175" t="s">
        <v>6346</v>
      </c>
      <c r="H876" s="182" t="s">
        <v>225</v>
      </c>
      <c r="I876" s="211">
        <v>1566</v>
      </c>
      <c r="J876" s="178" t="s">
        <v>7456</v>
      </c>
      <c r="K876">
        <v>2</v>
      </c>
      <c r="L876" s="200">
        <v>10</v>
      </c>
      <c r="M876" s="21" t="s">
        <v>78</v>
      </c>
      <c r="N876" s="3" t="s">
        <v>4639</v>
      </c>
      <c r="O876" s="23">
        <v>1566</v>
      </c>
      <c r="P876" s="25"/>
      <c r="Q876" s="30" t="s">
        <v>152</v>
      </c>
      <c r="R876" s="31" t="s">
        <v>52</v>
      </c>
      <c r="S876" s="32" t="s">
        <v>3015</v>
      </c>
      <c r="T876" s="34" t="s">
        <v>55</v>
      </c>
      <c r="U876" s="36"/>
    </row>
    <row r="877" spans="1:21">
      <c r="A877" t="s">
        <v>6463</v>
      </c>
      <c r="B877" s="226" t="s">
        <v>7452</v>
      </c>
      <c r="D877" s="210"/>
      <c r="E877" s="180" t="s">
        <v>78</v>
      </c>
      <c r="F877" s="181" t="s">
        <v>55</v>
      </c>
      <c r="G877" s="175" t="s">
        <v>6346</v>
      </c>
      <c r="H877" s="182" t="s">
        <v>225</v>
      </c>
      <c r="I877" s="211">
        <v>1958</v>
      </c>
      <c r="J877" s="178" t="s">
        <v>7457</v>
      </c>
      <c r="K877">
        <v>2</v>
      </c>
      <c r="L877" s="200">
        <v>11</v>
      </c>
      <c r="M877" s="21" t="s">
        <v>78</v>
      </c>
      <c r="N877" s="22" t="s">
        <v>4662</v>
      </c>
      <c r="O877" s="23">
        <v>1958</v>
      </c>
      <c r="P877" s="25"/>
      <c r="Q877" s="30" t="s">
        <v>177</v>
      </c>
      <c r="R877" s="31" t="s">
        <v>52</v>
      </c>
      <c r="S877" s="32" t="s">
        <v>3015</v>
      </c>
      <c r="T877" s="34" t="s">
        <v>55</v>
      </c>
      <c r="U877" s="36"/>
    </row>
    <row r="878" spans="1:21">
      <c r="A878" t="s">
        <v>6463</v>
      </c>
      <c r="B878" s="226" t="s">
        <v>7452</v>
      </c>
      <c r="D878" s="210"/>
      <c r="E878" s="180" t="s">
        <v>78</v>
      </c>
      <c r="F878" s="181" t="s">
        <v>55</v>
      </c>
      <c r="G878" s="175" t="s">
        <v>6346</v>
      </c>
      <c r="H878" s="182" t="s">
        <v>225</v>
      </c>
      <c r="I878" s="211">
        <v>1958</v>
      </c>
      <c r="J878" s="178" t="s">
        <v>7458</v>
      </c>
      <c r="K878">
        <v>2</v>
      </c>
      <c r="L878" s="200">
        <v>12</v>
      </c>
      <c r="M878" s="21" t="s">
        <v>78</v>
      </c>
      <c r="N878" s="3" t="s">
        <v>4655</v>
      </c>
      <c r="O878" s="23">
        <v>1958</v>
      </c>
      <c r="P878" s="25"/>
      <c r="Q878" s="30" t="s">
        <v>177</v>
      </c>
      <c r="R878" s="31" t="s">
        <v>52</v>
      </c>
      <c r="S878" s="21" t="s">
        <v>3015</v>
      </c>
      <c r="T878" s="34" t="s">
        <v>55</v>
      </c>
      <c r="U878" s="36"/>
    </row>
    <row r="879" spans="1:21">
      <c r="A879" t="s">
        <v>6463</v>
      </c>
      <c r="B879" s="226" t="s">
        <v>7452</v>
      </c>
      <c r="D879" s="210"/>
      <c r="E879" s="180" t="s">
        <v>78</v>
      </c>
      <c r="F879" s="181" t="s">
        <v>55</v>
      </c>
      <c r="G879" s="175" t="s">
        <v>6346</v>
      </c>
      <c r="H879" s="182" t="s">
        <v>225</v>
      </c>
      <c r="I879" s="211">
        <v>1941</v>
      </c>
      <c r="J879" s="178" t="s">
        <v>7459</v>
      </c>
      <c r="K879">
        <v>2</v>
      </c>
      <c r="L879" s="200">
        <v>13</v>
      </c>
      <c r="M879" s="21" t="s">
        <v>78</v>
      </c>
      <c r="N879" s="22" t="s">
        <v>4659</v>
      </c>
      <c r="O879" s="23">
        <v>1941</v>
      </c>
      <c r="P879" s="25"/>
      <c r="Q879" s="30" t="s">
        <v>73</v>
      </c>
      <c r="R879" s="31" t="s">
        <v>52</v>
      </c>
      <c r="S879" s="32" t="s">
        <v>3015</v>
      </c>
      <c r="T879" s="34" t="s">
        <v>55</v>
      </c>
      <c r="U879" s="36"/>
    </row>
    <row r="880" spans="1:21">
      <c r="A880" t="s">
        <v>7460</v>
      </c>
      <c r="B880" s="226" t="s">
        <v>7461</v>
      </c>
      <c r="C880" s="227">
        <v>2</v>
      </c>
      <c r="D880" s="192">
        <v>1</v>
      </c>
      <c r="E880" s="193" t="s">
        <v>78</v>
      </c>
      <c r="F880" s="194" t="s">
        <v>55</v>
      </c>
      <c r="G880" s="195" t="s">
        <v>6346</v>
      </c>
      <c r="H880" s="196" t="s">
        <v>225</v>
      </c>
      <c r="I880" s="197">
        <v>1958</v>
      </c>
      <c r="J880" s="198" t="s">
        <v>7454</v>
      </c>
      <c r="K880" s="199">
        <v>1</v>
      </c>
      <c r="L880" s="200">
        <v>4</v>
      </c>
      <c r="M880" s="21" t="s">
        <v>78</v>
      </c>
      <c r="N880" s="22" t="s">
        <v>4664</v>
      </c>
      <c r="O880" s="23">
        <v>1958</v>
      </c>
      <c r="P880" s="25"/>
      <c r="Q880" s="30" t="s">
        <v>173</v>
      </c>
      <c r="R880" s="31" t="s">
        <v>52</v>
      </c>
      <c r="S880" s="32" t="s">
        <v>74</v>
      </c>
      <c r="T880" s="34" t="s">
        <v>55</v>
      </c>
      <c r="U880" s="36"/>
    </row>
    <row r="881" spans="1:21">
      <c r="A881" t="s">
        <v>7460</v>
      </c>
      <c r="B881" s="226" t="s">
        <v>7461</v>
      </c>
      <c r="C881" s="227">
        <v>2</v>
      </c>
      <c r="D881" s="210"/>
      <c r="E881" s="180" t="s">
        <v>78</v>
      </c>
      <c r="F881" s="181" t="s">
        <v>55</v>
      </c>
      <c r="G881" s="175" t="s">
        <v>6346</v>
      </c>
      <c r="H881" s="182" t="s">
        <v>225</v>
      </c>
      <c r="I881" s="211">
        <v>1566</v>
      </c>
      <c r="J881" s="178" t="s">
        <v>7456</v>
      </c>
      <c r="K881">
        <v>1</v>
      </c>
      <c r="L881" s="200">
        <v>5</v>
      </c>
      <c r="M881" s="21" t="s">
        <v>78</v>
      </c>
      <c r="N881" s="3" t="s">
        <v>4639</v>
      </c>
      <c r="O881" s="23">
        <v>1566</v>
      </c>
      <c r="P881" s="25"/>
      <c r="Q881" s="30" t="s">
        <v>152</v>
      </c>
      <c r="R881" s="31" t="s">
        <v>52</v>
      </c>
      <c r="S881" s="32" t="s">
        <v>3015</v>
      </c>
      <c r="T881" s="34" t="s">
        <v>55</v>
      </c>
      <c r="U881" s="36"/>
    </row>
    <row r="882" spans="1:21">
      <c r="A882" t="s">
        <v>7460</v>
      </c>
      <c r="B882" s="226" t="s">
        <v>7461</v>
      </c>
      <c r="C882" s="227">
        <v>2</v>
      </c>
      <c r="D882" s="210"/>
      <c r="E882" s="180" t="s">
        <v>78</v>
      </c>
      <c r="F882" s="181" t="s">
        <v>55</v>
      </c>
      <c r="G882" s="175" t="s">
        <v>6346</v>
      </c>
      <c r="H882" s="182" t="s">
        <v>225</v>
      </c>
      <c r="I882" s="211">
        <v>1958</v>
      </c>
      <c r="J882" s="178" t="s">
        <v>7457</v>
      </c>
      <c r="K882">
        <v>1</v>
      </c>
      <c r="L882" s="200">
        <v>6</v>
      </c>
      <c r="M882" s="21" t="s">
        <v>78</v>
      </c>
      <c r="N882" s="22" t="s">
        <v>4662</v>
      </c>
      <c r="O882" s="23">
        <v>1958</v>
      </c>
      <c r="P882" s="25"/>
      <c r="Q882" s="30" t="s">
        <v>177</v>
      </c>
      <c r="R882" s="31" t="s">
        <v>52</v>
      </c>
      <c r="S882" s="32" t="s">
        <v>3015</v>
      </c>
      <c r="T882" s="34" t="s">
        <v>55</v>
      </c>
      <c r="U882" s="36"/>
    </row>
    <row r="883" spans="1:21">
      <c r="A883" t="s">
        <v>7460</v>
      </c>
      <c r="B883" s="226" t="s">
        <v>7461</v>
      </c>
      <c r="C883" s="227">
        <v>2</v>
      </c>
      <c r="D883" s="210"/>
      <c r="E883" s="180" t="s">
        <v>78</v>
      </c>
      <c r="F883" s="181" t="s">
        <v>55</v>
      </c>
      <c r="G883" s="175" t="s">
        <v>6346</v>
      </c>
      <c r="H883" s="182" t="s">
        <v>225</v>
      </c>
      <c r="I883" s="211">
        <v>1958</v>
      </c>
      <c r="J883" s="178" t="s">
        <v>7458</v>
      </c>
      <c r="K883">
        <v>1</v>
      </c>
      <c r="L883" s="200">
        <v>7</v>
      </c>
      <c r="M883" s="21" t="s">
        <v>78</v>
      </c>
      <c r="N883" s="3" t="s">
        <v>4655</v>
      </c>
      <c r="O883" s="23">
        <v>1958</v>
      </c>
      <c r="P883" s="25"/>
      <c r="Q883" s="30" t="s">
        <v>177</v>
      </c>
      <c r="R883" s="31" t="s">
        <v>52</v>
      </c>
      <c r="S883" s="21" t="s">
        <v>3015</v>
      </c>
      <c r="T883" s="34" t="s">
        <v>55</v>
      </c>
      <c r="U883" s="36"/>
    </row>
    <row r="884" spans="1:21">
      <c r="A884" t="s">
        <v>7460</v>
      </c>
      <c r="B884" s="226" t="s">
        <v>7461</v>
      </c>
      <c r="C884" s="227">
        <v>2</v>
      </c>
      <c r="D884" s="210"/>
      <c r="E884" s="180" t="s">
        <v>78</v>
      </c>
      <c r="F884" s="181" t="s">
        <v>55</v>
      </c>
      <c r="G884" s="175" t="s">
        <v>6346</v>
      </c>
      <c r="H884" s="182" t="s">
        <v>225</v>
      </c>
      <c r="I884" s="211">
        <v>1941</v>
      </c>
      <c r="J884" s="178" t="s">
        <v>7459</v>
      </c>
      <c r="K884">
        <v>1</v>
      </c>
      <c r="L884" s="200">
        <v>8</v>
      </c>
      <c r="M884" s="21" t="s">
        <v>78</v>
      </c>
      <c r="N884" s="22" t="s">
        <v>4659</v>
      </c>
      <c r="O884" s="23">
        <v>1941</v>
      </c>
      <c r="P884" s="25"/>
      <c r="Q884" s="30" t="s">
        <v>73</v>
      </c>
      <c r="R884" s="31" t="s">
        <v>52</v>
      </c>
      <c r="S884" s="32" t="s">
        <v>3015</v>
      </c>
      <c r="T884" s="34" t="s">
        <v>55</v>
      </c>
      <c r="U884" s="36"/>
    </row>
    <row r="885" spans="1:21">
      <c r="A885" t="s">
        <v>7460</v>
      </c>
      <c r="B885" s="226" t="s">
        <v>7461</v>
      </c>
      <c r="C885" s="227">
        <v>2</v>
      </c>
      <c r="D885" s="210">
        <v>2</v>
      </c>
      <c r="E885" s="180" t="s">
        <v>78</v>
      </c>
      <c r="F885" s="181" t="s">
        <v>55</v>
      </c>
      <c r="G885" s="175" t="s">
        <v>6346</v>
      </c>
      <c r="H885" s="182" t="s">
        <v>206</v>
      </c>
      <c r="I885" s="211">
        <v>1960</v>
      </c>
      <c r="J885" s="178" t="s">
        <v>7455</v>
      </c>
      <c r="K885">
        <v>2</v>
      </c>
      <c r="L885" s="200">
        <v>11</v>
      </c>
      <c r="M885" s="2" t="s">
        <v>78</v>
      </c>
      <c r="N885" s="3" t="s">
        <v>4616</v>
      </c>
      <c r="O885" s="4">
        <v>1960</v>
      </c>
      <c r="P885" s="6"/>
      <c r="Q885" s="11" t="s">
        <v>82</v>
      </c>
      <c r="R885" s="12" t="s">
        <v>52</v>
      </c>
      <c r="S885" s="8" t="s">
        <v>83</v>
      </c>
      <c r="T885" s="13" t="s">
        <v>55</v>
      </c>
      <c r="U885" s="15"/>
    </row>
    <row r="886" spans="1:21">
      <c r="A886" t="s">
        <v>7460</v>
      </c>
      <c r="B886" s="226" t="s">
        <v>7461</v>
      </c>
      <c r="C886" s="227">
        <v>2</v>
      </c>
      <c r="D886" s="210">
        <v>3</v>
      </c>
      <c r="E886" s="180" t="s">
        <v>145</v>
      </c>
      <c r="F886" s="181" t="s">
        <v>55</v>
      </c>
      <c r="G886" s="175" t="s">
        <v>6346</v>
      </c>
      <c r="H886" s="182" t="s">
        <v>225</v>
      </c>
      <c r="I886" s="211">
        <v>1953</v>
      </c>
      <c r="J886" s="178" t="s">
        <v>7453</v>
      </c>
      <c r="K886">
        <v>3</v>
      </c>
      <c r="L886" s="200">
        <v>14</v>
      </c>
      <c r="M886" s="21" t="s">
        <v>145</v>
      </c>
      <c r="N886" s="22" t="s">
        <v>4548</v>
      </c>
      <c r="O886" s="23">
        <v>1953</v>
      </c>
      <c r="P886" s="25"/>
      <c r="Q886" s="30" t="s">
        <v>263</v>
      </c>
      <c r="R886" s="31" t="s">
        <v>52</v>
      </c>
      <c r="S886" s="32" t="s">
        <v>186</v>
      </c>
      <c r="T886" s="34" t="s">
        <v>55</v>
      </c>
      <c r="U886" s="36"/>
    </row>
    <row r="887" spans="1:21">
      <c r="A887" t="s">
        <v>7462</v>
      </c>
      <c r="B887" s="226" t="s">
        <v>7463</v>
      </c>
      <c r="D887" s="192">
        <v>1</v>
      </c>
      <c r="E887" s="193" t="s">
        <v>6884</v>
      </c>
      <c r="F887" s="194" t="s">
        <v>64</v>
      </c>
      <c r="G887" s="195" t="s">
        <v>6380</v>
      </c>
      <c r="H887" s="196" t="s">
        <v>225</v>
      </c>
      <c r="I887" s="197">
        <v>1925</v>
      </c>
      <c r="J887" s="198" t="s">
        <v>7464</v>
      </c>
      <c r="K887" s="199">
        <v>1</v>
      </c>
      <c r="L887" s="200">
        <v>4</v>
      </c>
      <c r="M887" s="21" t="s">
        <v>6884</v>
      </c>
      <c r="N887" s="22" t="s">
        <v>4576</v>
      </c>
      <c r="O887" s="23">
        <v>1925</v>
      </c>
      <c r="P887" s="25"/>
      <c r="Q887" s="30" t="s">
        <v>7062</v>
      </c>
      <c r="R887" s="31" t="s">
        <v>52</v>
      </c>
      <c r="S887" s="32" t="s">
        <v>63</v>
      </c>
      <c r="T887" s="34" t="s">
        <v>64</v>
      </c>
      <c r="U887" s="36"/>
    </row>
    <row r="888" spans="1:21">
      <c r="A888" t="s">
        <v>7462</v>
      </c>
      <c r="B888" s="226" t="s">
        <v>7463</v>
      </c>
      <c r="D888" s="210"/>
      <c r="E888" s="180" t="s">
        <v>6884</v>
      </c>
      <c r="F888" s="181" t="s">
        <v>64</v>
      </c>
      <c r="G888" s="175" t="s">
        <v>6380</v>
      </c>
      <c r="H888" s="182" t="s">
        <v>225</v>
      </c>
      <c r="I888" s="211">
        <v>1925</v>
      </c>
      <c r="J888" s="178" t="s">
        <v>7465</v>
      </c>
      <c r="K888">
        <v>1</v>
      </c>
      <c r="L888" s="200">
        <v>5</v>
      </c>
      <c r="M888" s="21" t="s">
        <v>6884</v>
      </c>
      <c r="N888" s="22" t="s">
        <v>4578</v>
      </c>
      <c r="O888" s="23">
        <v>1925</v>
      </c>
      <c r="P888" s="25"/>
      <c r="Q888" s="30" t="s">
        <v>7062</v>
      </c>
      <c r="R888" s="31" t="s">
        <v>52</v>
      </c>
      <c r="S888" s="32" t="s">
        <v>63</v>
      </c>
      <c r="T888" s="34" t="s">
        <v>64</v>
      </c>
      <c r="U888" s="36"/>
    </row>
    <row r="889" spans="1:21">
      <c r="A889" t="s">
        <v>7462</v>
      </c>
      <c r="B889" s="226" t="s">
        <v>7463</v>
      </c>
      <c r="D889" s="210"/>
      <c r="E889" s="180" t="s">
        <v>6884</v>
      </c>
      <c r="F889" s="181" t="s">
        <v>64</v>
      </c>
      <c r="G889" s="175" t="s">
        <v>6380</v>
      </c>
      <c r="H889" s="182" t="s">
        <v>225</v>
      </c>
      <c r="I889" s="211">
        <v>1925</v>
      </c>
      <c r="J889" s="178" t="s">
        <v>7466</v>
      </c>
      <c r="K889">
        <v>1</v>
      </c>
      <c r="L889" s="200">
        <v>6</v>
      </c>
      <c r="M889" s="2" t="s">
        <v>6884</v>
      </c>
      <c r="N889" s="22" t="s">
        <v>4592</v>
      </c>
      <c r="O889" s="23">
        <v>1925</v>
      </c>
      <c r="P889" s="25"/>
      <c r="Q889" s="30" t="s">
        <v>7062</v>
      </c>
      <c r="R889" s="31" t="s">
        <v>52</v>
      </c>
      <c r="S889" s="21" t="s">
        <v>63</v>
      </c>
      <c r="T889" s="34" t="s">
        <v>64</v>
      </c>
      <c r="U889" s="36"/>
    </row>
    <row r="890" spans="1:21">
      <c r="A890" t="s">
        <v>7462</v>
      </c>
      <c r="B890" s="226" t="s">
        <v>7463</v>
      </c>
      <c r="D890" s="210"/>
      <c r="E890" s="180" t="s">
        <v>6884</v>
      </c>
      <c r="F890" s="181" t="s">
        <v>64</v>
      </c>
      <c r="G890" s="175" t="s">
        <v>6380</v>
      </c>
      <c r="H890" s="182" t="s">
        <v>225</v>
      </c>
      <c r="I890" s="211">
        <v>1925</v>
      </c>
      <c r="J890" s="178" t="s">
        <v>7467</v>
      </c>
      <c r="K890">
        <v>1</v>
      </c>
      <c r="L890" s="200">
        <v>7</v>
      </c>
      <c r="M890" s="21" t="s">
        <v>6884</v>
      </c>
      <c r="N890" s="3" t="s">
        <v>4574</v>
      </c>
      <c r="O890" s="23">
        <v>1925</v>
      </c>
      <c r="P890" s="25"/>
      <c r="Q890" s="30" t="s">
        <v>7062</v>
      </c>
      <c r="R890" s="31" t="s">
        <v>52</v>
      </c>
      <c r="S890" s="32" t="s">
        <v>63</v>
      </c>
      <c r="T890" s="34" t="s">
        <v>64</v>
      </c>
      <c r="U890" s="36"/>
    </row>
    <row r="891" spans="1:21">
      <c r="A891" t="s">
        <v>7462</v>
      </c>
      <c r="B891" s="226" t="s">
        <v>7463</v>
      </c>
      <c r="D891" s="210">
        <v>2</v>
      </c>
      <c r="E891" s="180" t="s">
        <v>68</v>
      </c>
      <c r="F891" s="181" t="s">
        <v>64</v>
      </c>
      <c r="G891" s="175" t="s">
        <v>6380</v>
      </c>
      <c r="H891" s="182" t="s">
        <v>225</v>
      </c>
      <c r="I891" s="211">
        <v>1925</v>
      </c>
      <c r="J891" s="178" t="s">
        <v>7468</v>
      </c>
      <c r="K891">
        <v>2</v>
      </c>
      <c r="L891" s="200">
        <v>10</v>
      </c>
      <c r="M891" s="73" t="s">
        <v>68</v>
      </c>
      <c r="N891" s="22" t="s">
        <v>4569</v>
      </c>
      <c r="O891" s="23">
        <v>1925</v>
      </c>
      <c r="P891" s="25"/>
      <c r="Q891" s="30" t="s">
        <v>7062</v>
      </c>
      <c r="R891" s="31" t="s">
        <v>52</v>
      </c>
      <c r="S891" s="32" t="s">
        <v>63</v>
      </c>
      <c r="T891" s="34" t="s">
        <v>64</v>
      </c>
      <c r="U891" s="36"/>
    </row>
    <row r="892" spans="1:21">
      <c r="A892" t="s">
        <v>7462</v>
      </c>
      <c r="B892" s="226" t="s">
        <v>7463</v>
      </c>
      <c r="D892" s="210">
        <v>3</v>
      </c>
      <c r="E892" s="180" t="s">
        <v>68</v>
      </c>
      <c r="F892" s="181" t="s">
        <v>55</v>
      </c>
      <c r="G892" s="175" t="s">
        <v>6346</v>
      </c>
      <c r="H892" s="182" t="s">
        <v>225</v>
      </c>
      <c r="I892" s="211">
        <v>1920</v>
      </c>
      <c r="J892" s="178" t="s">
        <v>7469</v>
      </c>
      <c r="K892">
        <v>3</v>
      </c>
      <c r="L892" s="200">
        <v>13</v>
      </c>
      <c r="M892" s="21" t="s">
        <v>68</v>
      </c>
      <c r="N892" s="22" t="s">
        <v>4867</v>
      </c>
      <c r="O892" s="23">
        <v>1920</v>
      </c>
      <c r="P892" s="25"/>
      <c r="Q892" s="30" t="s">
        <v>73</v>
      </c>
      <c r="R892" s="31" t="s">
        <v>52</v>
      </c>
      <c r="S892" s="32" t="s">
        <v>74</v>
      </c>
      <c r="T892" s="34" t="s">
        <v>55</v>
      </c>
      <c r="U892" s="36"/>
    </row>
    <row r="893" spans="1:21">
      <c r="A893" t="s">
        <v>7462</v>
      </c>
      <c r="B893" s="226" t="s">
        <v>7463</v>
      </c>
      <c r="D893" s="210">
        <v>4</v>
      </c>
      <c r="E893" s="180" t="s">
        <v>145</v>
      </c>
      <c r="F893" s="181" t="s">
        <v>55</v>
      </c>
      <c r="G893" s="175" t="s">
        <v>6346</v>
      </c>
      <c r="H893" s="182" t="s">
        <v>225</v>
      </c>
      <c r="I893" s="211">
        <v>1958</v>
      </c>
      <c r="J893" s="178" t="s">
        <v>7157</v>
      </c>
      <c r="K893">
        <v>4</v>
      </c>
      <c r="L893" s="200">
        <v>16</v>
      </c>
      <c r="M893" s="21" t="s">
        <v>145</v>
      </c>
      <c r="N893" s="22" t="s">
        <v>4562</v>
      </c>
      <c r="O893" s="23">
        <v>1958</v>
      </c>
      <c r="P893" s="25" t="s">
        <v>168</v>
      </c>
      <c r="Q893" s="30" t="s">
        <v>177</v>
      </c>
      <c r="R893" s="31" t="s">
        <v>52</v>
      </c>
      <c r="S893" s="32" t="s">
        <v>74</v>
      </c>
      <c r="T893" s="34" t="s">
        <v>55</v>
      </c>
      <c r="U893" s="36"/>
    </row>
    <row r="894" spans="1:21">
      <c r="A894" t="s">
        <v>7462</v>
      </c>
      <c r="B894" s="226" t="s">
        <v>7463</v>
      </c>
      <c r="D894" s="210"/>
      <c r="E894" s="180" t="s">
        <v>145</v>
      </c>
      <c r="F894" s="181" t="s">
        <v>55</v>
      </c>
      <c r="G894" s="175" t="s">
        <v>6346</v>
      </c>
      <c r="H894" s="182" t="s">
        <v>225</v>
      </c>
      <c r="I894" s="211">
        <v>1958</v>
      </c>
      <c r="J894" s="178" t="s">
        <v>7470</v>
      </c>
      <c r="K894">
        <v>4</v>
      </c>
      <c r="L894" s="200">
        <v>18</v>
      </c>
      <c r="M894" s="21" t="s">
        <v>145</v>
      </c>
      <c r="N894" s="22" t="s">
        <v>4556</v>
      </c>
      <c r="O894" s="23">
        <v>1958</v>
      </c>
      <c r="P894" s="25" t="s">
        <v>168</v>
      </c>
      <c r="Q894" s="30" t="s">
        <v>177</v>
      </c>
      <c r="R894" s="31" t="s">
        <v>52</v>
      </c>
      <c r="S894" s="32" t="s">
        <v>74</v>
      </c>
      <c r="T894" s="34" t="s">
        <v>55</v>
      </c>
      <c r="U894" s="36"/>
    </row>
    <row r="895" spans="1:21">
      <c r="A895" t="s">
        <v>7471</v>
      </c>
      <c r="B895" s="226" t="s">
        <v>7472</v>
      </c>
      <c r="D895" s="192">
        <v>1</v>
      </c>
      <c r="E895" s="193" t="s">
        <v>4367</v>
      </c>
      <c r="F895" s="194" t="s">
        <v>55</v>
      </c>
      <c r="G895" s="195" t="s">
        <v>6346</v>
      </c>
      <c r="H895" s="196" t="s">
        <v>206</v>
      </c>
      <c r="I895" s="197">
        <v>1917</v>
      </c>
      <c r="J895" s="198" t="s">
        <v>7473</v>
      </c>
      <c r="K895" s="199">
        <v>1</v>
      </c>
      <c r="L895" s="200">
        <v>4</v>
      </c>
      <c r="M895" s="21" t="s">
        <v>4367</v>
      </c>
      <c r="N895" s="22" t="s">
        <v>4747</v>
      </c>
      <c r="O895" s="23">
        <v>1917</v>
      </c>
      <c r="P895" s="25"/>
      <c r="Q895" s="30" t="s">
        <v>95</v>
      </c>
      <c r="R895" s="31" t="s">
        <v>52</v>
      </c>
      <c r="S895" s="32" t="s">
        <v>83</v>
      </c>
      <c r="T895" s="34" t="s">
        <v>55</v>
      </c>
      <c r="U895" s="36"/>
    </row>
    <row r="896" spans="1:21">
      <c r="A896" t="s">
        <v>7471</v>
      </c>
      <c r="B896" s="226" t="s">
        <v>7472</v>
      </c>
      <c r="D896" s="210"/>
      <c r="E896" s="180" t="s">
        <v>4367</v>
      </c>
      <c r="F896" s="181" t="s">
        <v>55</v>
      </c>
      <c r="G896" s="175" t="s">
        <v>6346</v>
      </c>
      <c r="H896" s="182" t="s">
        <v>206</v>
      </c>
      <c r="I896" s="211">
        <v>1917</v>
      </c>
      <c r="J896" s="178" t="s">
        <v>7474</v>
      </c>
      <c r="K896">
        <v>1</v>
      </c>
      <c r="L896" s="200">
        <v>5</v>
      </c>
      <c r="M896" s="21" t="s">
        <v>4367</v>
      </c>
      <c r="N896" s="22" t="s">
        <v>4753</v>
      </c>
      <c r="O896" s="23">
        <v>1917</v>
      </c>
      <c r="P896" s="25"/>
      <c r="Q896" s="11" t="s">
        <v>95</v>
      </c>
      <c r="R896" s="31" t="s">
        <v>52</v>
      </c>
      <c r="S896" s="32" t="s">
        <v>83</v>
      </c>
      <c r="T896" s="34" t="s">
        <v>55</v>
      </c>
      <c r="U896" s="36"/>
    </row>
    <row r="897" spans="1:21">
      <c r="A897" t="s">
        <v>7471</v>
      </c>
      <c r="B897" s="226" t="s">
        <v>7472</v>
      </c>
      <c r="D897" s="210">
        <v>2</v>
      </c>
      <c r="E897" s="180" t="s">
        <v>126</v>
      </c>
      <c r="F897" s="181" t="s">
        <v>55</v>
      </c>
      <c r="G897" s="175" t="s">
        <v>6346</v>
      </c>
      <c r="H897" s="182" t="s">
        <v>206</v>
      </c>
      <c r="I897" s="211">
        <v>1568</v>
      </c>
      <c r="J897" s="178" t="s">
        <v>7475</v>
      </c>
      <c r="K897">
        <v>2</v>
      </c>
      <c r="L897" s="200">
        <v>8</v>
      </c>
      <c r="M897" s="21" t="s">
        <v>126</v>
      </c>
      <c r="N897" s="22" t="s">
        <v>4757</v>
      </c>
      <c r="O897" s="23">
        <v>1568</v>
      </c>
      <c r="P897" s="25"/>
      <c r="Q897" s="30" t="s">
        <v>95</v>
      </c>
      <c r="R897" s="31" t="s">
        <v>52</v>
      </c>
      <c r="S897" s="21" t="s">
        <v>112</v>
      </c>
      <c r="T897" s="34" t="s">
        <v>55</v>
      </c>
      <c r="U897" s="36"/>
    </row>
    <row r="898" spans="1:21">
      <c r="A898" t="s">
        <v>7471</v>
      </c>
      <c r="B898" s="226" t="s">
        <v>7472</v>
      </c>
      <c r="D898" s="210">
        <v>3</v>
      </c>
      <c r="E898" s="180" t="s">
        <v>48</v>
      </c>
      <c r="F898" s="181" t="s">
        <v>55</v>
      </c>
      <c r="G898" s="175" t="s">
        <v>6346</v>
      </c>
      <c r="H898" s="182" t="s">
        <v>225</v>
      </c>
      <c r="I898" s="211">
        <v>1980</v>
      </c>
      <c r="J898" s="178" t="s">
        <v>7476</v>
      </c>
      <c r="K898">
        <v>3</v>
      </c>
      <c r="L898" s="200">
        <v>11</v>
      </c>
      <c r="M898" s="21" t="s">
        <v>48</v>
      </c>
      <c r="N898" s="22" t="s">
        <v>4566</v>
      </c>
      <c r="O898" s="23">
        <v>1980</v>
      </c>
      <c r="P898" s="25" t="s">
        <v>168</v>
      </c>
      <c r="Q898" s="30" t="s">
        <v>169</v>
      </c>
      <c r="R898" s="31" t="s">
        <v>52</v>
      </c>
      <c r="S898" s="21" t="s">
        <v>53</v>
      </c>
      <c r="T898" s="34" t="s">
        <v>55</v>
      </c>
      <c r="U898" s="36"/>
    </row>
    <row r="899" spans="1:21">
      <c r="A899" t="s">
        <v>7477</v>
      </c>
      <c r="B899" s="226" t="s">
        <v>7478</v>
      </c>
      <c r="D899" s="192">
        <v>1</v>
      </c>
      <c r="E899" s="193" t="s">
        <v>301</v>
      </c>
      <c r="F899" s="194" t="s">
        <v>64</v>
      </c>
      <c r="G899" s="195" t="s">
        <v>6380</v>
      </c>
      <c r="H899" s="196" t="s">
        <v>225</v>
      </c>
      <c r="I899" s="197">
        <v>1925</v>
      </c>
      <c r="J899" s="198" t="s">
        <v>7479</v>
      </c>
      <c r="K899" s="199">
        <v>1</v>
      </c>
      <c r="L899" s="200">
        <v>4</v>
      </c>
      <c r="M899" s="21" t="s">
        <v>301</v>
      </c>
      <c r="N899" s="22" t="s">
        <v>4608</v>
      </c>
      <c r="O899" s="23">
        <v>1925</v>
      </c>
      <c r="P899" s="25"/>
      <c r="Q899" s="30" t="s">
        <v>604</v>
      </c>
      <c r="R899" s="31" t="s">
        <v>52</v>
      </c>
      <c r="S899" s="32" t="s">
        <v>63</v>
      </c>
      <c r="T899" s="34" t="s">
        <v>64</v>
      </c>
      <c r="U899" s="36"/>
    </row>
    <row r="900" spans="1:21">
      <c r="A900" t="s">
        <v>7477</v>
      </c>
      <c r="B900" s="226" t="s">
        <v>7478</v>
      </c>
      <c r="D900" s="210">
        <v>2</v>
      </c>
      <c r="E900" s="180" t="s">
        <v>68</v>
      </c>
      <c r="F900" s="181" t="s">
        <v>64</v>
      </c>
      <c r="G900" s="175" t="s">
        <v>6714</v>
      </c>
      <c r="H900" s="182" t="s">
        <v>225</v>
      </c>
      <c r="I900" s="211">
        <v>1925</v>
      </c>
      <c r="J900" s="178" t="s">
        <v>7480</v>
      </c>
      <c r="K900">
        <v>2</v>
      </c>
      <c r="L900" s="200">
        <v>7</v>
      </c>
      <c r="M900" s="21" t="s">
        <v>68</v>
      </c>
      <c r="N900" s="22" t="s">
        <v>4580</v>
      </c>
      <c r="O900" s="23">
        <v>1925</v>
      </c>
      <c r="P900" s="25"/>
      <c r="Q900" s="30" t="s">
        <v>604</v>
      </c>
      <c r="R900" s="31" t="s">
        <v>52</v>
      </c>
      <c r="S900" s="21" t="s">
        <v>2247</v>
      </c>
      <c r="T900" s="34" t="s">
        <v>64</v>
      </c>
      <c r="U900" s="36"/>
    </row>
    <row r="901" spans="1:21">
      <c r="A901" t="s">
        <v>7481</v>
      </c>
      <c r="B901" s="226" t="s">
        <v>7482</v>
      </c>
      <c r="D901" s="192">
        <v>1</v>
      </c>
      <c r="E901" s="193" t="s">
        <v>145</v>
      </c>
      <c r="F901" s="194" t="s">
        <v>55</v>
      </c>
      <c r="G901" s="195" t="s">
        <v>6346</v>
      </c>
      <c r="H901" s="196" t="s">
        <v>206</v>
      </c>
      <c r="I901" s="197">
        <v>1568</v>
      </c>
      <c r="J901" s="198" t="s">
        <v>7483</v>
      </c>
      <c r="K901" s="199">
        <v>1</v>
      </c>
      <c r="L901" s="200">
        <v>4</v>
      </c>
      <c r="M901" s="2" t="s">
        <v>145</v>
      </c>
      <c r="N901" s="22" t="s">
        <v>4594</v>
      </c>
      <c r="O901" s="4">
        <v>1568</v>
      </c>
      <c r="P901" s="6"/>
      <c r="Q901" s="11" t="s">
        <v>95</v>
      </c>
      <c r="R901" s="12" t="s">
        <v>52</v>
      </c>
      <c r="S901" s="8" t="s">
        <v>112</v>
      </c>
      <c r="T901" s="13" t="s">
        <v>55</v>
      </c>
      <c r="U901" s="15"/>
    </row>
    <row r="902" spans="1:21">
      <c r="A902" t="s">
        <v>7481</v>
      </c>
      <c r="B902" s="226" t="s">
        <v>7482</v>
      </c>
      <c r="D902" s="210">
        <v>2</v>
      </c>
      <c r="E902" s="180" t="s">
        <v>68</v>
      </c>
      <c r="F902" s="181" t="s">
        <v>55</v>
      </c>
      <c r="G902" s="175" t="s">
        <v>6346</v>
      </c>
      <c r="H902" s="182" t="s">
        <v>206</v>
      </c>
      <c r="I902" s="211">
        <v>1917</v>
      </c>
      <c r="J902" s="178" t="s">
        <v>7484</v>
      </c>
      <c r="K902">
        <v>2</v>
      </c>
      <c r="L902" s="200">
        <v>8</v>
      </c>
      <c r="M902" s="2" t="s">
        <v>68</v>
      </c>
      <c r="N902" s="3" t="s">
        <v>4583</v>
      </c>
      <c r="O902" s="4">
        <v>1917</v>
      </c>
      <c r="P902" s="6"/>
      <c r="Q902" s="11" t="s">
        <v>95</v>
      </c>
      <c r="R902" s="31" t="s">
        <v>52</v>
      </c>
      <c r="S902" s="32" t="s">
        <v>83</v>
      </c>
      <c r="T902" s="34" t="s">
        <v>55</v>
      </c>
      <c r="U902" s="15"/>
    </row>
    <row r="903" spans="1:21">
      <c r="A903" t="s">
        <v>7481</v>
      </c>
      <c r="B903" s="226" t="s">
        <v>7482</v>
      </c>
      <c r="D903" s="210"/>
      <c r="E903" s="180" t="s">
        <v>68</v>
      </c>
      <c r="F903" s="181" t="s">
        <v>55</v>
      </c>
      <c r="G903" s="175" t="s">
        <v>6346</v>
      </c>
      <c r="H903" s="182" t="s">
        <v>206</v>
      </c>
      <c r="I903" s="211">
        <v>1917</v>
      </c>
      <c r="J903" s="178" t="s">
        <v>7485</v>
      </c>
      <c r="K903">
        <v>2</v>
      </c>
      <c r="L903" s="200">
        <v>9</v>
      </c>
      <c r="M903" s="22" t="s">
        <v>68</v>
      </c>
      <c r="N903" s="2" t="s">
        <v>4588</v>
      </c>
      <c r="O903" s="23">
        <v>1917</v>
      </c>
      <c r="P903" s="25"/>
      <c r="Q903" s="2" t="s">
        <v>95</v>
      </c>
      <c r="R903" s="31" t="s">
        <v>52</v>
      </c>
      <c r="S903" s="32" t="s">
        <v>83</v>
      </c>
      <c r="T903" s="34" t="s">
        <v>55</v>
      </c>
      <c r="U903" s="36"/>
    </row>
    <row r="904" spans="1:21">
      <c r="A904" t="s">
        <v>7481</v>
      </c>
      <c r="B904" s="226" t="s">
        <v>7482</v>
      </c>
      <c r="D904" s="210">
        <v>3</v>
      </c>
      <c r="E904" s="180" t="s">
        <v>103</v>
      </c>
      <c r="F904" s="181" t="s">
        <v>55</v>
      </c>
      <c r="G904" s="175" t="s">
        <v>6346</v>
      </c>
      <c r="H904" s="182" t="s">
        <v>206</v>
      </c>
      <c r="I904" s="211">
        <v>1568</v>
      </c>
      <c r="J904" s="178" t="s">
        <v>7486</v>
      </c>
      <c r="K904">
        <v>3</v>
      </c>
      <c r="L904" s="200">
        <v>12</v>
      </c>
      <c r="M904" s="21" t="s">
        <v>103</v>
      </c>
      <c r="N904" s="22" t="s">
        <v>4598</v>
      </c>
      <c r="O904" s="23">
        <v>1568</v>
      </c>
      <c r="P904" s="25" t="s">
        <v>254</v>
      </c>
      <c r="Q904" s="30" t="s">
        <v>95</v>
      </c>
      <c r="R904" s="31" t="s">
        <v>52</v>
      </c>
      <c r="S904" s="32" t="s">
        <v>112</v>
      </c>
      <c r="T904" s="34" t="s">
        <v>55</v>
      </c>
      <c r="U904" s="36"/>
    </row>
    <row r="905" spans="1:21" ht="33.75">
      <c r="A905" t="s">
        <v>7481</v>
      </c>
      <c r="B905" s="226" t="s">
        <v>7482</v>
      </c>
      <c r="D905" s="210">
        <v>4</v>
      </c>
      <c r="E905" s="180" t="s">
        <v>103</v>
      </c>
      <c r="F905" s="181" t="s">
        <v>55</v>
      </c>
      <c r="G905" s="175" t="s">
        <v>6358</v>
      </c>
      <c r="H905" s="182" t="s">
        <v>206</v>
      </c>
      <c r="I905" s="211">
        <v>1568</v>
      </c>
      <c r="J905" s="178" t="s">
        <v>7487</v>
      </c>
      <c r="K905">
        <v>4</v>
      </c>
      <c r="L905" s="200">
        <v>16</v>
      </c>
      <c r="M905" s="21" t="s">
        <v>103</v>
      </c>
      <c r="N905" s="22" t="s">
        <v>4601</v>
      </c>
      <c r="O905" s="23">
        <v>1568</v>
      </c>
      <c r="P905" s="25" t="s">
        <v>254</v>
      </c>
      <c r="Q905" s="30" t="s">
        <v>82</v>
      </c>
      <c r="R905" s="31" t="s">
        <v>52</v>
      </c>
      <c r="S905" s="32" t="s">
        <v>34669</v>
      </c>
      <c r="T905" s="34" t="s">
        <v>55</v>
      </c>
      <c r="U905" s="36"/>
    </row>
    <row r="906" spans="1:21">
      <c r="A906" t="s">
        <v>7481</v>
      </c>
      <c r="B906" s="226" t="s">
        <v>7482</v>
      </c>
      <c r="D906" s="210">
        <v>5</v>
      </c>
      <c r="E906" s="180" t="s">
        <v>4367</v>
      </c>
      <c r="F906" s="181" t="s">
        <v>55</v>
      </c>
      <c r="G906" s="175" t="s">
        <v>6346</v>
      </c>
      <c r="H906" s="182" t="s">
        <v>206</v>
      </c>
      <c r="I906" s="211">
        <v>1960</v>
      </c>
      <c r="J906" s="178" t="s">
        <v>7488</v>
      </c>
      <c r="K906">
        <v>5</v>
      </c>
      <c r="L906" s="200">
        <v>20</v>
      </c>
      <c r="M906" s="21" t="s">
        <v>4367</v>
      </c>
      <c r="N906" s="22" t="s">
        <v>4612</v>
      </c>
      <c r="O906" s="23">
        <v>1960</v>
      </c>
      <c r="P906" s="25"/>
      <c r="Q906" s="30" t="s">
        <v>95</v>
      </c>
      <c r="R906" s="31" t="s">
        <v>52</v>
      </c>
      <c r="S906" s="32" t="s">
        <v>83</v>
      </c>
      <c r="T906" s="34" t="s">
        <v>55</v>
      </c>
      <c r="U906" s="36"/>
    </row>
    <row r="907" spans="1:21">
      <c r="A907" t="s">
        <v>7489</v>
      </c>
      <c r="B907" s="226" t="s">
        <v>7490</v>
      </c>
      <c r="C907" s="227">
        <v>2</v>
      </c>
      <c r="D907" s="192">
        <v>1</v>
      </c>
      <c r="E907" s="193" t="s">
        <v>4367</v>
      </c>
      <c r="F907" s="194" t="s">
        <v>55</v>
      </c>
      <c r="G907" s="195" t="s">
        <v>6346</v>
      </c>
      <c r="H907" s="196" t="s">
        <v>206</v>
      </c>
      <c r="I907" s="197">
        <v>1917</v>
      </c>
      <c r="J907" s="198" t="s">
        <v>7393</v>
      </c>
      <c r="K907" s="199">
        <v>1</v>
      </c>
      <c r="L907" s="200">
        <v>4</v>
      </c>
      <c r="M907" s="21" t="s">
        <v>4367</v>
      </c>
      <c r="N907" s="22" t="s">
        <v>4454</v>
      </c>
      <c r="O907" s="23">
        <v>1917</v>
      </c>
      <c r="P907" s="25"/>
      <c r="Q907" s="30" t="s">
        <v>95</v>
      </c>
      <c r="R907" s="31" t="s">
        <v>52</v>
      </c>
      <c r="S907" s="21" t="s">
        <v>83</v>
      </c>
      <c r="T907" s="34" t="s">
        <v>55</v>
      </c>
      <c r="U907" s="36"/>
    </row>
    <row r="908" spans="1:21">
      <c r="A908" t="s">
        <v>7491</v>
      </c>
      <c r="B908" s="226" t="s">
        <v>7492</v>
      </c>
      <c r="D908" s="192">
        <v>1</v>
      </c>
      <c r="E908" s="193" t="s">
        <v>48</v>
      </c>
      <c r="F908" s="194" t="s">
        <v>55</v>
      </c>
      <c r="G908" s="195" t="s">
        <v>6346</v>
      </c>
      <c r="H908" s="196" t="s">
        <v>225</v>
      </c>
      <c r="I908" s="197">
        <v>1980</v>
      </c>
      <c r="J908" s="198" t="s">
        <v>7493</v>
      </c>
      <c r="K908" s="199">
        <v>1</v>
      </c>
      <c r="L908" s="200">
        <v>4</v>
      </c>
      <c r="M908" s="21" t="s">
        <v>48</v>
      </c>
      <c r="N908" s="22" t="s">
        <v>4635</v>
      </c>
      <c r="O908" s="23">
        <v>1980</v>
      </c>
      <c r="P908" s="25" t="s">
        <v>168</v>
      </c>
      <c r="Q908" s="30" t="s">
        <v>312</v>
      </c>
      <c r="R908" s="31" t="s">
        <v>52</v>
      </c>
      <c r="S908" s="32" t="s">
        <v>186</v>
      </c>
      <c r="T908" s="34" t="s">
        <v>55</v>
      </c>
      <c r="U908" s="36"/>
    </row>
    <row r="909" spans="1:21">
      <c r="A909" t="s">
        <v>7491</v>
      </c>
      <c r="B909" s="226" t="s">
        <v>7492</v>
      </c>
      <c r="D909" s="210"/>
      <c r="E909" s="180" t="s">
        <v>48</v>
      </c>
      <c r="F909" s="181" t="s">
        <v>55</v>
      </c>
      <c r="G909" s="175" t="s">
        <v>6346</v>
      </c>
      <c r="H909" s="182" t="s">
        <v>225</v>
      </c>
      <c r="I909" s="211">
        <v>1953</v>
      </c>
      <c r="J909" s="178" t="s">
        <v>7494</v>
      </c>
      <c r="K909">
        <v>1</v>
      </c>
      <c r="L909" s="200">
        <v>5</v>
      </c>
      <c r="M909" s="21" t="s">
        <v>48</v>
      </c>
      <c r="N909" s="22" t="s">
        <v>4642</v>
      </c>
      <c r="O909" s="23">
        <v>1953</v>
      </c>
      <c r="P909" s="25" t="s">
        <v>168</v>
      </c>
      <c r="Q909" s="30" t="s">
        <v>169</v>
      </c>
      <c r="R909" s="31" t="s">
        <v>52</v>
      </c>
      <c r="S909" s="32" t="s">
        <v>53</v>
      </c>
      <c r="T909" s="34" t="s">
        <v>55</v>
      </c>
      <c r="U909" s="36"/>
    </row>
    <row r="910" spans="1:21" ht="45">
      <c r="A910" t="s">
        <v>7491</v>
      </c>
      <c r="B910" s="226" t="s">
        <v>7492</v>
      </c>
      <c r="D910" s="210"/>
      <c r="E910" s="180" t="s">
        <v>48</v>
      </c>
      <c r="F910" s="181" t="s">
        <v>55</v>
      </c>
      <c r="G910" s="175" t="s">
        <v>6346</v>
      </c>
      <c r="H910" s="182" t="s">
        <v>225</v>
      </c>
      <c r="I910" s="211">
        <v>1985</v>
      </c>
      <c r="J910" s="178" t="s">
        <v>7495</v>
      </c>
      <c r="K910">
        <v>1</v>
      </c>
      <c r="L910" s="200">
        <v>6</v>
      </c>
      <c r="M910" s="21" t="s">
        <v>48</v>
      </c>
      <c r="N910" s="22" t="s">
        <v>4646</v>
      </c>
      <c r="O910" s="23">
        <v>1985</v>
      </c>
      <c r="P910" s="25" t="s">
        <v>168</v>
      </c>
      <c r="Q910" s="30" t="s">
        <v>34670</v>
      </c>
      <c r="R910" s="31" t="s">
        <v>52</v>
      </c>
      <c r="S910" s="32" t="s">
        <v>34671</v>
      </c>
      <c r="T910" s="34" t="s">
        <v>55</v>
      </c>
      <c r="U910" s="36"/>
    </row>
    <row r="911" spans="1:21">
      <c r="A911" t="s">
        <v>7491</v>
      </c>
      <c r="B911" s="226" t="s">
        <v>7492</v>
      </c>
      <c r="D911" s="210">
        <v>2</v>
      </c>
      <c r="E911" s="180" t="s">
        <v>103</v>
      </c>
      <c r="F911" s="181" t="s">
        <v>55</v>
      </c>
      <c r="G911" s="175" t="s">
        <v>121</v>
      </c>
      <c r="H911" s="182" t="s">
        <v>206</v>
      </c>
      <c r="I911" s="211">
        <v>1500</v>
      </c>
      <c r="J911" s="178" t="s">
        <v>7496</v>
      </c>
      <c r="K911">
        <v>2</v>
      </c>
      <c r="L911" s="200">
        <v>10</v>
      </c>
      <c r="M911" s="73" t="s">
        <v>103</v>
      </c>
      <c r="N911" s="22" t="s">
        <v>4630</v>
      </c>
      <c r="O911" s="23">
        <v>1500</v>
      </c>
      <c r="P911" s="25" t="s">
        <v>254</v>
      </c>
      <c r="Q911" s="30" t="s">
        <v>234</v>
      </c>
      <c r="R911" s="31" t="s">
        <v>52</v>
      </c>
      <c r="S911" s="32" t="s">
        <v>121</v>
      </c>
      <c r="T911" s="34" t="s">
        <v>55</v>
      </c>
      <c r="U911" s="36"/>
    </row>
    <row r="912" spans="1:21">
      <c r="A912" t="s">
        <v>7491</v>
      </c>
      <c r="B912" s="226" t="s">
        <v>7492</v>
      </c>
      <c r="D912" s="210">
        <v>3</v>
      </c>
      <c r="E912" s="180" t="s">
        <v>145</v>
      </c>
      <c r="F912" s="181" t="s">
        <v>55</v>
      </c>
      <c r="G912" s="175" t="s">
        <v>6346</v>
      </c>
      <c r="H912" s="182" t="s">
        <v>225</v>
      </c>
      <c r="I912" s="211">
        <v>1931</v>
      </c>
      <c r="J912" s="178" t="s">
        <v>7497</v>
      </c>
      <c r="K912">
        <v>3</v>
      </c>
      <c r="L912" s="200">
        <v>14</v>
      </c>
      <c r="M912" s="21" t="s">
        <v>145</v>
      </c>
      <c r="N912" s="123" t="s">
        <v>4620</v>
      </c>
      <c r="O912" s="23">
        <v>1931</v>
      </c>
      <c r="P912" s="25"/>
      <c r="Q912" s="30" t="s">
        <v>1174</v>
      </c>
      <c r="R912" s="31" t="s">
        <v>52</v>
      </c>
      <c r="S912" s="32" t="s">
        <v>53</v>
      </c>
      <c r="T912" s="34" t="s">
        <v>55</v>
      </c>
      <c r="U912" s="36"/>
    </row>
    <row r="913" spans="1:21">
      <c r="A913" t="s">
        <v>7491</v>
      </c>
      <c r="B913" s="226" t="s">
        <v>7492</v>
      </c>
      <c r="D913" s="210"/>
      <c r="E913" s="180" t="s">
        <v>145</v>
      </c>
      <c r="F913" s="181" t="s">
        <v>55</v>
      </c>
      <c r="G913" s="175" t="s">
        <v>6346</v>
      </c>
      <c r="H913" s="182" t="s">
        <v>225</v>
      </c>
      <c r="I913" s="211">
        <v>1980</v>
      </c>
      <c r="J913" s="178" t="s">
        <v>7498</v>
      </c>
      <c r="K913">
        <v>3</v>
      </c>
      <c r="L913" s="200">
        <v>16</v>
      </c>
      <c r="M913" s="21" t="s">
        <v>145</v>
      </c>
      <c r="N913" s="22" t="s">
        <v>4626</v>
      </c>
      <c r="O913" s="23">
        <v>1980</v>
      </c>
      <c r="P913" s="25"/>
      <c r="Q913" s="30" t="s">
        <v>263</v>
      </c>
      <c r="R913" s="31" t="s">
        <v>52</v>
      </c>
      <c r="S913" s="32" t="s">
        <v>53</v>
      </c>
      <c r="T913" s="34" t="s">
        <v>55</v>
      </c>
      <c r="U913" s="36"/>
    </row>
    <row r="914" spans="1:21">
      <c r="A914" t="s">
        <v>7491</v>
      </c>
      <c r="B914" s="226" t="s">
        <v>7492</v>
      </c>
      <c r="D914" s="210">
        <v>4</v>
      </c>
      <c r="E914" s="180" t="s">
        <v>68</v>
      </c>
      <c r="F914" s="181" t="s">
        <v>55</v>
      </c>
      <c r="G914" s="175" t="s">
        <v>6346</v>
      </c>
      <c r="H914" s="182" t="s">
        <v>225</v>
      </c>
      <c r="I914" s="211">
        <v>1958</v>
      </c>
      <c r="J914" s="178" t="s">
        <v>7499</v>
      </c>
      <c r="K914">
        <v>4</v>
      </c>
      <c r="L914" s="200">
        <v>20</v>
      </c>
      <c r="M914" s="21" t="s">
        <v>68</v>
      </c>
      <c r="N914" s="22" t="s">
        <v>4679</v>
      </c>
      <c r="O914" s="23">
        <v>1958</v>
      </c>
      <c r="P914" s="25"/>
      <c r="Q914" s="30" t="s">
        <v>73</v>
      </c>
      <c r="R914" s="31" t="s">
        <v>52</v>
      </c>
      <c r="S914" s="32" t="s">
        <v>74</v>
      </c>
      <c r="T914" s="34" t="s">
        <v>55</v>
      </c>
      <c r="U914" s="36"/>
    </row>
    <row r="915" spans="1:21">
      <c r="A915" t="s">
        <v>7491</v>
      </c>
      <c r="B915" s="226" t="s">
        <v>7492</v>
      </c>
      <c r="D915" s="210"/>
      <c r="E915" s="180" t="s">
        <v>68</v>
      </c>
      <c r="F915" s="181" t="s">
        <v>55</v>
      </c>
      <c r="G915" s="175" t="s">
        <v>6346</v>
      </c>
      <c r="H915" s="223" t="s">
        <v>225</v>
      </c>
      <c r="I915" s="224">
        <v>1958</v>
      </c>
      <c r="J915" s="178" t="s">
        <v>7500</v>
      </c>
      <c r="K915">
        <v>4</v>
      </c>
      <c r="L915" s="200">
        <v>21</v>
      </c>
      <c r="M915" s="21" t="s">
        <v>68</v>
      </c>
      <c r="N915" s="22" t="s">
        <v>4683</v>
      </c>
      <c r="O915" s="23">
        <v>1958</v>
      </c>
      <c r="P915" s="25"/>
      <c r="Q915" s="30" t="s">
        <v>288</v>
      </c>
      <c r="R915" s="31" t="s">
        <v>52</v>
      </c>
      <c r="S915" s="21" t="s">
        <v>74</v>
      </c>
      <c r="T915" s="34" t="s">
        <v>55</v>
      </c>
      <c r="U915" s="36"/>
    </row>
    <row r="916" spans="1:21">
      <c r="A916" t="s">
        <v>7491</v>
      </c>
      <c r="B916" s="226" t="s">
        <v>7492</v>
      </c>
      <c r="D916" s="210">
        <v>5</v>
      </c>
      <c r="E916" s="180" t="s">
        <v>6884</v>
      </c>
      <c r="F916" s="175" t="s">
        <v>64</v>
      </c>
      <c r="G916" s="175" t="s">
        <v>6380</v>
      </c>
      <c r="H916" s="225" t="s">
        <v>225</v>
      </c>
      <c r="I916" s="224">
        <v>1950</v>
      </c>
      <c r="J916" s="178" t="s">
        <v>7501</v>
      </c>
      <c r="K916">
        <v>5</v>
      </c>
      <c r="L916" s="200">
        <v>24</v>
      </c>
      <c r="M916" s="21" t="s">
        <v>6884</v>
      </c>
      <c r="N916" s="22" t="s">
        <v>4743</v>
      </c>
      <c r="O916" s="23">
        <v>1950</v>
      </c>
      <c r="P916" s="25"/>
      <c r="Q916" s="30" t="s">
        <v>7062</v>
      </c>
      <c r="R916" s="31" t="s">
        <v>52</v>
      </c>
      <c r="S916" s="32" t="s">
        <v>63</v>
      </c>
      <c r="T916" s="34" t="s">
        <v>64</v>
      </c>
      <c r="U916" s="36"/>
    </row>
    <row r="917" spans="1:21">
      <c r="A917" t="s">
        <v>7502</v>
      </c>
      <c r="B917" s="226" t="s">
        <v>7503</v>
      </c>
      <c r="D917" s="192">
        <v>1</v>
      </c>
      <c r="E917" s="193" t="s">
        <v>103</v>
      </c>
      <c r="F917" s="194" t="s">
        <v>55</v>
      </c>
      <c r="G917" s="195" t="s">
        <v>6346</v>
      </c>
      <c r="H917" s="196" t="s">
        <v>206</v>
      </c>
      <c r="I917" s="197">
        <v>1960</v>
      </c>
      <c r="J917" s="198" t="s">
        <v>7504</v>
      </c>
      <c r="K917" s="199">
        <v>1</v>
      </c>
      <c r="L917" s="200">
        <v>4</v>
      </c>
      <c r="M917" s="21" t="s">
        <v>103</v>
      </c>
      <c r="N917" s="22" t="s">
        <v>4668</v>
      </c>
      <c r="O917" s="23">
        <v>1960</v>
      </c>
      <c r="P917" s="25"/>
      <c r="Q917" s="30" t="s">
        <v>82</v>
      </c>
      <c r="R917" s="31" t="s">
        <v>52</v>
      </c>
      <c r="S917" s="32" t="s">
        <v>83</v>
      </c>
      <c r="T917" s="34" t="s">
        <v>55</v>
      </c>
      <c r="U917" s="36"/>
    </row>
    <row r="918" spans="1:21">
      <c r="A918" t="s">
        <v>7502</v>
      </c>
      <c r="B918" s="226" t="s">
        <v>7503</v>
      </c>
      <c r="D918" s="210"/>
      <c r="E918" s="180" t="s">
        <v>103</v>
      </c>
      <c r="F918" s="181" t="s">
        <v>55</v>
      </c>
      <c r="G918" s="175" t="s">
        <v>6346</v>
      </c>
      <c r="H918" s="182" t="s">
        <v>206</v>
      </c>
      <c r="I918" s="211">
        <v>1960</v>
      </c>
      <c r="J918" s="178" t="s">
        <v>7505</v>
      </c>
      <c r="K918">
        <v>1</v>
      </c>
      <c r="L918" s="200">
        <v>5</v>
      </c>
      <c r="M918" s="21" t="s">
        <v>103</v>
      </c>
      <c r="N918" s="22" t="s">
        <v>4670</v>
      </c>
      <c r="O918" s="23">
        <v>1960</v>
      </c>
      <c r="P918" s="25"/>
      <c r="Q918" s="30" t="s">
        <v>82</v>
      </c>
      <c r="R918" s="31" t="s">
        <v>52</v>
      </c>
      <c r="S918" s="21" t="s">
        <v>83</v>
      </c>
      <c r="T918" s="34" t="s">
        <v>55</v>
      </c>
      <c r="U918" s="36"/>
    </row>
    <row r="919" spans="1:21">
      <c r="A919" t="s">
        <v>7502</v>
      </c>
      <c r="B919" s="226" t="s">
        <v>7503</v>
      </c>
      <c r="D919" s="210">
        <v>2</v>
      </c>
      <c r="E919" s="180" t="s">
        <v>145</v>
      </c>
      <c r="F919" s="181" t="s">
        <v>55</v>
      </c>
      <c r="G919" s="175" t="s">
        <v>6346</v>
      </c>
      <c r="H919" s="182" t="s">
        <v>225</v>
      </c>
      <c r="I919" s="211">
        <v>1953</v>
      </c>
      <c r="J919" s="178" t="s">
        <v>7506</v>
      </c>
      <c r="K919">
        <v>2</v>
      </c>
      <c r="L919" s="200">
        <v>8</v>
      </c>
      <c r="M919" s="2" t="s">
        <v>145</v>
      </c>
      <c r="N919" s="3" t="s">
        <v>4676</v>
      </c>
      <c r="O919" s="4">
        <v>1953</v>
      </c>
      <c r="P919" s="6"/>
      <c r="Q919" s="11" t="s">
        <v>185</v>
      </c>
      <c r="R919" s="12" t="s">
        <v>52</v>
      </c>
      <c r="S919" s="32" t="s">
        <v>186</v>
      </c>
      <c r="T919" s="13" t="s">
        <v>55</v>
      </c>
      <c r="U919" s="15"/>
    </row>
    <row r="920" spans="1:21">
      <c r="A920" t="s">
        <v>7502</v>
      </c>
      <c r="B920" s="226" t="s">
        <v>7503</v>
      </c>
      <c r="D920" s="210">
        <v>3</v>
      </c>
      <c r="E920" s="180" t="s">
        <v>130</v>
      </c>
      <c r="F920" s="181" t="s">
        <v>55</v>
      </c>
      <c r="G920" s="175" t="s">
        <v>6346</v>
      </c>
      <c r="H920" s="182" t="s">
        <v>206</v>
      </c>
      <c r="I920" s="211">
        <v>1960</v>
      </c>
      <c r="J920" s="178" t="s">
        <v>6579</v>
      </c>
      <c r="K920">
        <v>3</v>
      </c>
      <c r="L920" s="200">
        <v>12</v>
      </c>
      <c r="M920" s="21" t="s">
        <v>130</v>
      </c>
      <c r="N920" s="22" t="s">
        <v>4692</v>
      </c>
      <c r="O920" s="23">
        <v>1960</v>
      </c>
      <c r="P920" s="25"/>
      <c r="Q920" s="30" t="s">
        <v>82</v>
      </c>
      <c r="R920" s="31" t="s">
        <v>52</v>
      </c>
      <c r="S920" s="32" t="s">
        <v>83</v>
      </c>
      <c r="T920" s="34" t="s">
        <v>55</v>
      </c>
      <c r="U920" s="36"/>
    </row>
    <row r="921" spans="1:21">
      <c r="A921" t="s">
        <v>7502</v>
      </c>
      <c r="B921" s="226" t="s">
        <v>7503</v>
      </c>
      <c r="D921" s="210"/>
      <c r="E921" s="180" t="s">
        <v>130</v>
      </c>
      <c r="F921" s="181" t="s">
        <v>55</v>
      </c>
      <c r="G921" s="175" t="s">
        <v>6346</v>
      </c>
      <c r="H921" s="182" t="s">
        <v>206</v>
      </c>
      <c r="I921" s="211">
        <v>1960</v>
      </c>
      <c r="J921" s="178" t="s">
        <v>7507</v>
      </c>
      <c r="K921">
        <v>3</v>
      </c>
      <c r="L921" s="200">
        <v>13</v>
      </c>
      <c r="M921" s="21" t="s">
        <v>130</v>
      </c>
      <c r="N921" s="22" t="s">
        <v>4700</v>
      </c>
      <c r="O921" s="23">
        <v>1960</v>
      </c>
      <c r="P921" s="25"/>
      <c r="Q921" s="30" t="s">
        <v>82</v>
      </c>
      <c r="R921" s="31" t="s">
        <v>52</v>
      </c>
      <c r="S921" s="32" t="s">
        <v>83</v>
      </c>
      <c r="T921" s="34" t="s">
        <v>55</v>
      </c>
      <c r="U921" s="36"/>
    </row>
    <row r="922" spans="1:21">
      <c r="A922" t="s">
        <v>7502</v>
      </c>
      <c r="B922" s="226" t="s">
        <v>7503</v>
      </c>
      <c r="D922" s="210">
        <v>4</v>
      </c>
      <c r="E922" s="180" t="s">
        <v>126</v>
      </c>
      <c r="F922" s="181" t="s">
        <v>55</v>
      </c>
      <c r="G922" s="175" t="s">
        <v>6346</v>
      </c>
      <c r="H922" s="182" t="s">
        <v>206</v>
      </c>
      <c r="I922" s="211">
        <v>1960</v>
      </c>
      <c r="J922" s="178" t="s">
        <v>7508</v>
      </c>
      <c r="K922">
        <v>4</v>
      </c>
      <c r="L922" s="200">
        <v>16</v>
      </c>
      <c r="M922" s="2" t="s">
        <v>126</v>
      </c>
      <c r="N922" s="22" t="s">
        <v>4687</v>
      </c>
      <c r="O922" s="4">
        <v>1960</v>
      </c>
      <c r="P922" s="6"/>
      <c r="Q922" s="11" t="s">
        <v>82</v>
      </c>
      <c r="R922" s="12" t="s">
        <v>52</v>
      </c>
      <c r="S922" s="21" t="s">
        <v>83</v>
      </c>
      <c r="T922" s="13" t="s">
        <v>55</v>
      </c>
      <c r="U922" s="15"/>
    </row>
    <row r="923" spans="1:21">
      <c r="A923" t="s">
        <v>7502</v>
      </c>
      <c r="B923" s="226" t="s">
        <v>7503</v>
      </c>
      <c r="D923" s="210">
        <v>5</v>
      </c>
      <c r="E923" s="180" t="s">
        <v>103</v>
      </c>
      <c r="F923" s="175" t="s">
        <v>55</v>
      </c>
      <c r="G923" s="175" t="s">
        <v>6346</v>
      </c>
      <c r="H923" s="177" t="s">
        <v>206</v>
      </c>
      <c r="I923" s="222">
        <v>1960</v>
      </c>
      <c r="J923" s="178" t="s">
        <v>6580</v>
      </c>
      <c r="K923">
        <v>5</v>
      </c>
      <c r="L923" s="200">
        <v>19</v>
      </c>
      <c r="M923" s="21" t="s">
        <v>103</v>
      </c>
      <c r="N923" s="22" t="s">
        <v>4704</v>
      </c>
      <c r="O923" s="23">
        <v>1960</v>
      </c>
      <c r="P923" s="25"/>
      <c r="Q923" s="30" t="s">
        <v>82</v>
      </c>
      <c r="R923" s="31" t="s">
        <v>52</v>
      </c>
      <c r="S923" s="32" t="s">
        <v>83</v>
      </c>
      <c r="T923" s="34" t="s">
        <v>55</v>
      </c>
      <c r="U923" s="36"/>
    </row>
    <row r="924" spans="1:21">
      <c r="A924" t="s">
        <v>7502</v>
      </c>
      <c r="B924" s="226" t="s">
        <v>7503</v>
      </c>
      <c r="D924" s="210">
        <v>6</v>
      </c>
      <c r="E924" s="180" t="s">
        <v>4367</v>
      </c>
      <c r="F924" s="181" t="s">
        <v>55</v>
      </c>
      <c r="G924" s="175" t="s">
        <v>6346</v>
      </c>
      <c r="H924" s="223" t="s">
        <v>206</v>
      </c>
      <c r="I924" s="224">
        <v>1960</v>
      </c>
      <c r="J924" s="178" t="s">
        <v>7509</v>
      </c>
      <c r="K924">
        <v>6</v>
      </c>
      <c r="L924" s="200">
        <v>22</v>
      </c>
      <c r="M924" s="2" t="s">
        <v>4367</v>
      </c>
      <c r="N924" s="22" t="s">
        <v>4695</v>
      </c>
      <c r="O924" s="23">
        <v>1960</v>
      </c>
      <c r="P924" s="25"/>
      <c r="Q924" s="30" t="s">
        <v>95</v>
      </c>
      <c r="R924" s="31" t="s">
        <v>52</v>
      </c>
      <c r="S924" s="32" t="s">
        <v>83</v>
      </c>
      <c r="T924" s="34" t="s">
        <v>55</v>
      </c>
      <c r="U924" s="36"/>
    </row>
    <row r="925" spans="1:21" ht="22.5">
      <c r="A925" t="s">
        <v>7502</v>
      </c>
      <c r="B925" s="226" t="s">
        <v>7503</v>
      </c>
      <c r="D925" s="210">
        <v>7</v>
      </c>
      <c r="E925" s="180" t="s">
        <v>68</v>
      </c>
      <c r="F925" s="181" t="s">
        <v>64</v>
      </c>
      <c r="G925" s="175" t="s">
        <v>6380</v>
      </c>
      <c r="H925" s="223" t="s">
        <v>225</v>
      </c>
      <c r="I925" s="224">
        <v>1925</v>
      </c>
      <c r="J925" s="178" t="s">
        <v>7215</v>
      </c>
      <c r="K925">
        <v>7</v>
      </c>
      <c r="L925" s="200">
        <v>25</v>
      </c>
      <c r="M925" s="2" t="s">
        <v>34672</v>
      </c>
      <c r="N925" s="3" t="s">
        <v>4686</v>
      </c>
      <c r="O925" s="4">
        <v>1925</v>
      </c>
      <c r="P925" s="6"/>
      <c r="Q925" s="11" t="s">
        <v>34673</v>
      </c>
      <c r="R925" s="31" t="s">
        <v>52</v>
      </c>
      <c r="S925" s="8" t="s">
        <v>34674</v>
      </c>
      <c r="T925" s="13" t="s">
        <v>31066</v>
      </c>
      <c r="U925" s="15"/>
    </row>
    <row r="926" spans="1:21">
      <c r="A926" t="s">
        <v>7502</v>
      </c>
      <c r="B926" s="226" t="s">
        <v>7503</v>
      </c>
      <c r="D926" s="210">
        <v>8</v>
      </c>
      <c r="E926" s="180" t="s">
        <v>103</v>
      </c>
      <c r="F926" s="175" t="s">
        <v>55</v>
      </c>
      <c r="G926" s="175" t="s">
        <v>6358</v>
      </c>
      <c r="H926" s="225" t="s">
        <v>225</v>
      </c>
      <c r="I926" s="224">
        <v>1568</v>
      </c>
      <c r="J926" s="178" t="s">
        <v>7510</v>
      </c>
      <c r="K926">
        <v>8</v>
      </c>
      <c r="L926" s="200">
        <v>28</v>
      </c>
      <c r="M926" s="2" t="s">
        <v>103</v>
      </c>
      <c r="N926" s="22" t="s">
        <v>4672</v>
      </c>
      <c r="O926" s="23">
        <v>1568</v>
      </c>
      <c r="P926" s="25"/>
      <c r="Q926" s="30" t="s">
        <v>82</v>
      </c>
      <c r="R926" s="31" t="s">
        <v>52</v>
      </c>
      <c r="S926" s="8" t="s">
        <v>240</v>
      </c>
      <c r="T926" s="34" t="s">
        <v>55</v>
      </c>
      <c r="U926" s="36"/>
    </row>
    <row r="927" spans="1:21">
      <c r="A927" t="s">
        <v>7511</v>
      </c>
      <c r="B927" s="226" t="s">
        <v>7512</v>
      </c>
      <c r="D927" s="192">
        <v>1</v>
      </c>
      <c r="E927" s="193" t="s">
        <v>68</v>
      </c>
      <c r="F927" s="194" t="s">
        <v>55</v>
      </c>
      <c r="G927" s="195" t="s">
        <v>6346</v>
      </c>
      <c r="H927" s="196" t="s">
        <v>206</v>
      </c>
      <c r="I927" s="197">
        <v>1917</v>
      </c>
      <c r="J927" s="198" t="s">
        <v>7513</v>
      </c>
      <c r="K927" s="199">
        <v>1</v>
      </c>
      <c r="L927" s="200">
        <v>4</v>
      </c>
      <c r="M927" s="21" t="s">
        <v>68</v>
      </c>
      <c r="N927" s="22" t="s">
        <v>34675</v>
      </c>
      <c r="O927" s="23">
        <v>1917</v>
      </c>
      <c r="P927" s="25"/>
      <c r="Q927" s="30" t="s">
        <v>34676</v>
      </c>
      <c r="R927" s="31" t="s">
        <v>52</v>
      </c>
      <c r="S927" s="32" t="s">
        <v>34677</v>
      </c>
      <c r="T927" s="34" t="s">
        <v>55</v>
      </c>
      <c r="U927" s="36"/>
    </row>
    <row r="928" spans="1:21">
      <c r="A928" t="s">
        <v>7511</v>
      </c>
      <c r="B928" s="226" t="s">
        <v>7512</v>
      </c>
      <c r="D928" s="210"/>
      <c r="E928" s="180" t="s">
        <v>68</v>
      </c>
      <c r="F928" s="181" t="s">
        <v>55</v>
      </c>
      <c r="G928" s="175" t="s">
        <v>6346</v>
      </c>
      <c r="H928" s="182" t="s">
        <v>206</v>
      </c>
      <c r="I928" s="211">
        <v>1960</v>
      </c>
      <c r="J928" s="178" t="s">
        <v>7514</v>
      </c>
      <c r="K928">
        <v>1</v>
      </c>
      <c r="L928" s="200">
        <v>5</v>
      </c>
      <c r="M928" s="21" t="s">
        <v>68</v>
      </c>
      <c r="N928" s="22" t="s">
        <v>23067</v>
      </c>
      <c r="O928" s="23">
        <v>1960</v>
      </c>
      <c r="P928" s="25"/>
      <c r="Q928" s="30" t="s">
        <v>34676</v>
      </c>
      <c r="R928" s="31" t="s">
        <v>52</v>
      </c>
      <c r="S928" s="32" t="s">
        <v>34677</v>
      </c>
      <c r="T928" s="34" t="s">
        <v>55</v>
      </c>
      <c r="U928" s="36"/>
    </row>
    <row r="929" spans="1:21">
      <c r="A929" t="s">
        <v>7511</v>
      </c>
      <c r="B929" s="226" t="s">
        <v>7512</v>
      </c>
      <c r="D929" s="210"/>
      <c r="E929" s="180" t="s">
        <v>68</v>
      </c>
      <c r="F929" s="181" t="s">
        <v>55</v>
      </c>
      <c r="G929" s="175" t="s">
        <v>6346</v>
      </c>
      <c r="H929" s="182" t="s">
        <v>206</v>
      </c>
      <c r="I929" s="211">
        <v>1917</v>
      </c>
      <c r="J929" s="178" t="s">
        <v>7515</v>
      </c>
      <c r="K929">
        <v>1</v>
      </c>
      <c r="L929" s="200">
        <v>6</v>
      </c>
      <c r="M929" s="21" t="s">
        <v>68</v>
      </c>
      <c r="N929" s="22" t="s">
        <v>34678</v>
      </c>
      <c r="O929" s="23">
        <v>1917</v>
      </c>
      <c r="P929" s="25"/>
      <c r="Q929" s="30" t="s">
        <v>30282</v>
      </c>
      <c r="R929" s="31" t="s">
        <v>52</v>
      </c>
      <c r="S929" s="32" t="s">
        <v>34677</v>
      </c>
      <c r="T929" s="34" t="s">
        <v>55</v>
      </c>
      <c r="U929" s="36"/>
    </row>
    <row r="930" spans="1:21">
      <c r="A930" t="s">
        <v>7511</v>
      </c>
      <c r="B930" s="226" t="s">
        <v>7512</v>
      </c>
      <c r="D930" s="210"/>
      <c r="E930" s="180" t="s">
        <v>68</v>
      </c>
      <c r="F930" s="181" t="s">
        <v>55</v>
      </c>
      <c r="G930" s="175" t="s">
        <v>6346</v>
      </c>
      <c r="H930" s="182" t="s">
        <v>206</v>
      </c>
      <c r="I930" s="211">
        <v>1917</v>
      </c>
      <c r="J930" s="178" t="s">
        <v>7516</v>
      </c>
      <c r="K930">
        <v>1</v>
      </c>
      <c r="L930" s="200">
        <v>7</v>
      </c>
      <c r="M930" s="21" t="s">
        <v>68</v>
      </c>
      <c r="N930" s="3" t="s">
        <v>34679</v>
      </c>
      <c r="O930" s="23">
        <v>1917</v>
      </c>
      <c r="P930" s="25"/>
      <c r="Q930" s="30" t="s">
        <v>34676</v>
      </c>
      <c r="R930" s="31" t="s">
        <v>52</v>
      </c>
      <c r="S930" s="32" t="s">
        <v>34677</v>
      </c>
      <c r="T930" s="34" t="s">
        <v>55</v>
      </c>
      <c r="U930" s="36"/>
    </row>
    <row r="931" spans="1:21">
      <c r="A931" t="s">
        <v>7517</v>
      </c>
      <c r="B931" s="226" t="s">
        <v>7518</v>
      </c>
      <c r="D931" s="192">
        <v>1</v>
      </c>
      <c r="E931" s="193" t="s">
        <v>126</v>
      </c>
      <c r="F931" s="194" t="s">
        <v>55</v>
      </c>
      <c r="G931" s="195" t="s">
        <v>6346</v>
      </c>
      <c r="H931" s="196" t="s">
        <v>206</v>
      </c>
      <c r="I931" s="197">
        <v>1568</v>
      </c>
      <c r="J931" s="198" t="s">
        <v>7519</v>
      </c>
      <c r="K931" s="199">
        <v>1</v>
      </c>
      <c r="L931" s="200">
        <v>4</v>
      </c>
      <c r="M931" s="21" t="s">
        <v>126</v>
      </c>
      <c r="N931" s="22" t="s">
        <v>4714</v>
      </c>
      <c r="O931" s="23">
        <v>1568</v>
      </c>
      <c r="P931" s="25"/>
      <c r="Q931" s="30" t="s">
        <v>95</v>
      </c>
      <c r="R931" s="31" t="s">
        <v>52</v>
      </c>
      <c r="S931" s="32" t="s">
        <v>112</v>
      </c>
      <c r="T931" s="34" t="s">
        <v>55</v>
      </c>
      <c r="U931" s="36"/>
    </row>
    <row r="932" spans="1:21">
      <c r="A932" t="s">
        <v>7517</v>
      </c>
      <c r="B932" s="226" t="s">
        <v>7518</v>
      </c>
      <c r="D932" s="210"/>
      <c r="E932" s="180" t="s">
        <v>126</v>
      </c>
      <c r="F932" s="181" t="s">
        <v>55</v>
      </c>
      <c r="G932" s="175" t="s">
        <v>6346</v>
      </c>
      <c r="H932" s="182" t="s">
        <v>206</v>
      </c>
      <c r="I932" s="211">
        <v>1568</v>
      </c>
      <c r="J932" s="178" t="s">
        <v>7520</v>
      </c>
      <c r="K932">
        <v>1</v>
      </c>
      <c r="L932" s="200">
        <v>5</v>
      </c>
      <c r="M932" s="21" t="s">
        <v>126</v>
      </c>
      <c r="N932" s="22" t="s">
        <v>4719</v>
      </c>
      <c r="O932" s="23">
        <v>1568</v>
      </c>
      <c r="P932" s="25"/>
      <c r="Q932" s="30" t="s">
        <v>95</v>
      </c>
      <c r="R932" s="31" t="s">
        <v>52</v>
      </c>
      <c r="S932" s="32" t="s">
        <v>112</v>
      </c>
      <c r="T932" s="34" t="s">
        <v>55</v>
      </c>
      <c r="U932" s="36"/>
    </row>
    <row r="933" spans="1:21">
      <c r="A933" t="s">
        <v>7517</v>
      </c>
      <c r="B933" s="226" t="s">
        <v>7518</v>
      </c>
      <c r="D933" s="210">
        <v>2</v>
      </c>
      <c r="E933" s="180" t="s">
        <v>301</v>
      </c>
      <c r="F933" s="181" t="s">
        <v>64</v>
      </c>
      <c r="G933" s="175" t="s">
        <v>6380</v>
      </c>
      <c r="H933" s="182" t="s">
        <v>225</v>
      </c>
      <c r="I933" s="211">
        <v>1925</v>
      </c>
      <c r="J933" s="178" t="s">
        <v>7521</v>
      </c>
      <c r="K933">
        <v>2</v>
      </c>
      <c r="L933" s="200">
        <v>8</v>
      </c>
      <c r="M933" s="21" t="s">
        <v>301</v>
      </c>
      <c r="N933" s="22" t="s">
        <v>4723</v>
      </c>
      <c r="O933" s="23">
        <v>1925</v>
      </c>
      <c r="P933" s="25"/>
      <c r="Q933" s="30" t="s">
        <v>604</v>
      </c>
      <c r="R933" s="31" t="s">
        <v>52</v>
      </c>
      <c r="S933" s="32" t="s">
        <v>63</v>
      </c>
      <c r="T933" s="34" t="s">
        <v>64</v>
      </c>
      <c r="U933" s="36"/>
    </row>
    <row r="934" spans="1:21">
      <c r="A934" t="s">
        <v>7517</v>
      </c>
      <c r="B934" s="226" t="s">
        <v>7518</v>
      </c>
      <c r="D934" s="210"/>
      <c r="E934" s="180" t="s">
        <v>301</v>
      </c>
      <c r="F934" s="181" t="s">
        <v>64</v>
      </c>
      <c r="G934" s="175" t="s">
        <v>6380</v>
      </c>
      <c r="H934" s="182" t="s">
        <v>225</v>
      </c>
      <c r="I934" s="211">
        <v>1925</v>
      </c>
      <c r="J934" s="178" t="s">
        <v>7522</v>
      </c>
      <c r="K934">
        <v>2</v>
      </c>
      <c r="L934" s="200">
        <v>9</v>
      </c>
      <c r="M934" s="21" t="s">
        <v>301</v>
      </c>
      <c r="N934" s="22" t="s">
        <v>4728</v>
      </c>
      <c r="O934" s="23">
        <v>1925</v>
      </c>
      <c r="P934" s="25"/>
      <c r="Q934" s="30" t="s">
        <v>604</v>
      </c>
      <c r="R934" s="31" t="s">
        <v>52</v>
      </c>
      <c r="S934" s="32" t="s">
        <v>63</v>
      </c>
      <c r="T934" s="34" t="s">
        <v>64</v>
      </c>
      <c r="U934" s="36"/>
    </row>
    <row r="935" spans="1:21">
      <c r="A935" t="s">
        <v>7517</v>
      </c>
      <c r="B935" s="226" t="s">
        <v>7518</v>
      </c>
      <c r="D935" s="210">
        <v>3</v>
      </c>
      <c r="E935" s="180" t="s">
        <v>145</v>
      </c>
      <c r="F935" s="181" t="s">
        <v>55</v>
      </c>
      <c r="G935" s="175" t="s">
        <v>6346</v>
      </c>
      <c r="H935" s="182" t="s">
        <v>225</v>
      </c>
      <c r="I935" s="211">
        <v>1886</v>
      </c>
      <c r="J935" s="178" t="s">
        <v>7523</v>
      </c>
      <c r="K935">
        <v>3</v>
      </c>
      <c r="L935" s="200">
        <v>12</v>
      </c>
      <c r="M935" s="21" t="s">
        <v>145</v>
      </c>
      <c r="N935" s="22" t="s">
        <v>4708</v>
      </c>
      <c r="O935" s="23">
        <v>1886</v>
      </c>
      <c r="P935" s="25"/>
      <c r="Q935" s="30" t="s">
        <v>185</v>
      </c>
      <c r="R935" s="31" t="s">
        <v>52</v>
      </c>
      <c r="S935" s="32" t="s">
        <v>186</v>
      </c>
      <c r="T935" s="34" t="s">
        <v>55</v>
      </c>
      <c r="U935" s="36"/>
    </row>
    <row r="936" spans="1:21">
      <c r="A936" t="s">
        <v>7524</v>
      </c>
      <c r="B936" s="226" t="s">
        <v>7525</v>
      </c>
      <c r="D936" s="192">
        <v>1</v>
      </c>
      <c r="E936" s="193" t="s">
        <v>301</v>
      </c>
      <c r="F936" s="194" t="s">
        <v>64</v>
      </c>
      <c r="G936" s="195" t="s">
        <v>6380</v>
      </c>
      <c r="H936" s="196" t="s">
        <v>225</v>
      </c>
      <c r="I936" s="197">
        <v>1950</v>
      </c>
      <c r="J936" s="198" t="s">
        <v>7526</v>
      </c>
      <c r="K936" s="199">
        <v>1</v>
      </c>
      <c r="L936" s="200">
        <v>4</v>
      </c>
      <c r="M936" s="21" t="s">
        <v>301</v>
      </c>
      <c r="N936" s="123" t="s">
        <v>4740</v>
      </c>
      <c r="O936" s="23">
        <v>1950</v>
      </c>
      <c r="P936" s="25"/>
      <c r="Q936" s="30" t="s">
        <v>2556</v>
      </c>
      <c r="R936" s="31" t="s">
        <v>52</v>
      </c>
      <c r="S936" s="32" t="s">
        <v>63</v>
      </c>
      <c r="T936" s="34" t="s">
        <v>64</v>
      </c>
      <c r="U936" s="36"/>
    </row>
    <row r="937" spans="1:21">
      <c r="A937" t="s">
        <v>7524</v>
      </c>
      <c r="B937" s="226" t="s">
        <v>7525</v>
      </c>
      <c r="D937" s="210">
        <v>2</v>
      </c>
      <c r="E937" s="180" t="s">
        <v>48</v>
      </c>
      <c r="F937" s="181" t="s">
        <v>55</v>
      </c>
      <c r="G937" s="175" t="s">
        <v>6346</v>
      </c>
      <c r="H937" s="182" t="s">
        <v>225</v>
      </c>
      <c r="I937" s="211">
        <v>1980</v>
      </c>
      <c r="J937" s="178" t="s">
        <v>7527</v>
      </c>
      <c r="K937">
        <v>2</v>
      </c>
      <c r="L937" s="200">
        <v>7</v>
      </c>
      <c r="M937" s="21" t="s">
        <v>48</v>
      </c>
      <c r="N937" s="22" t="s">
        <v>4761</v>
      </c>
      <c r="O937" s="23">
        <v>1980</v>
      </c>
      <c r="P937" s="25" t="s">
        <v>51</v>
      </c>
      <c r="Q937" s="30" t="s">
        <v>263</v>
      </c>
      <c r="R937" s="31" t="s">
        <v>52</v>
      </c>
      <c r="S937" s="21" t="s">
        <v>53</v>
      </c>
      <c r="T937" s="34" t="s">
        <v>55</v>
      </c>
      <c r="U937" s="36"/>
    </row>
    <row r="938" spans="1:21">
      <c r="A938" t="s">
        <v>7528</v>
      </c>
      <c r="B938" s="226" t="s">
        <v>7529</v>
      </c>
      <c r="D938" s="192">
        <v>1</v>
      </c>
      <c r="E938" s="193" t="s">
        <v>68</v>
      </c>
      <c r="F938" s="194" t="s">
        <v>64</v>
      </c>
      <c r="G938" s="195" t="s">
        <v>6714</v>
      </c>
      <c r="H938" s="196" t="s">
        <v>225</v>
      </c>
      <c r="I938" s="197">
        <v>1925</v>
      </c>
      <c r="J938" s="198" t="s">
        <v>7530</v>
      </c>
      <c r="K938" s="199">
        <v>1</v>
      </c>
      <c r="L938" s="200">
        <v>4</v>
      </c>
      <c r="M938" s="21" t="s">
        <v>68</v>
      </c>
      <c r="N938" s="22" t="s">
        <v>4767</v>
      </c>
      <c r="O938" s="23">
        <v>1925</v>
      </c>
      <c r="P938" s="25"/>
      <c r="Q938" s="30" t="s">
        <v>604</v>
      </c>
      <c r="R938" s="31" t="s">
        <v>52</v>
      </c>
      <c r="S938" s="32" t="s">
        <v>2247</v>
      </c>
      <c r="T938" s="34" t="s">
        <v>64</v>
      </c>
      <c r="U938" s="36"/>
    </row>
    <row r="939" spans="1:21" ht="22.5">
      <c r="A939" t="s">
        <v>7531</v>
      </c>
      <c r="B939" s="226" t="s">
        <v>7532</v>
      </c>
      <c r="D939" s="192">
        <v>1</v>
      </c>
      <c r="E939" s="193" t="s">
        <v>130</v>
      </c>
      <c r="F939" s="194" t="s">
        <v>64</v>
      </c>
      <c r="G939" s="195" t="s">
        <v>6346</v>
      </c>
      <c r="H939" s="196" t="s">
        <v>225</v>
      </c>
      <c r="I939" s="197">
        <v>1940</v>
      </c>
      <c r="J939" s="198" t="s">
        <v>7380</v>
      </c>
      <c r="K939" s="199">
        <v>1</v>
      </c>
      <c r="L939" s="200">
        <v>4</v>
      </c>
      <c r="M939" s="21" t="s">
        <v>130</v>
      </c>
      <c r="N939" s="22" t="s">
        <v>7533</v>
      </c>
      <c r="O939" s="23">
        <v>1940</v>
      </c>
      <c r="P939" s="25"/>
      <c r="Q939" s="30" t="s">
        <v>1474</v>
      </c>
      <c r="R939" s="31" t="s">
        <v>52</v>
      </c>
      <c r="S939" s="32" t="s">
        <v>7534</v>
      </c>
      <c r="T939" s="34" t="s">
        <v>64</v>
      </c>
      <c r="U939" s="36"/>
    </row>
    <row r="940" spans="1:21">
      <c r="A940" t="s">
        <v>7531</v>
      </c>
      <c r="B940" s="226" t="s">
        <v>7532</v>
      </c>
      <c r="D940" s="210">
        <v>2</v>
      </c>
      <c r="E940" s="180" t="s">
        <v>402</v>
      </c>
      <c r="F940" s="181" t="s">
        <v>55</v>
      </c>
      <c r="G940" s="175" t="s">
        <v>6346</v>
      </c>
      <c r="H940" s="182" t="s">
        <v>206</v>
      </c>
      <c r="I940" s="211">
        <v>1916</v>
      </c>
      <c r="J940" s="178" t="s">
        <v>7535</v>
      </c>
      <c r="K940">
        <v>2</v>
      </c>
      <c r="L940" s="200">
        <v>7</v>
      </c>
      <c r="M940" s="21" t="s">
        <v>402</v>
      </c>
      <c r="N940" s="22" t="s">
        <v>4774</v>
      </c>
      <c r="O940" s="23">
        <v>1916</v>
      </c>
      <c r="P940" s="25"/>
      <c r="Q940" s="30" t="s">
        <v>406</v>
      </c>
      <c r="R940" s="31" t="s">
        <v>52</v>
      </c>
      <c r="S940" s="32" t="s">
        <v>407</v>
      </c>
      <c r="T940" s="34" t="s">
        <v>55</v>
      </c>
      <c r="U940" s="36"/>
    </row>
    <row r="941" spans="1:21">
      <c r="A941" t="s">
        <v>7531</v>
      </c>
      <c r="B941" s="226" t="s">
        <v>7532</v>
      </c>
      <c r="D941" s="210">
        <v>3</v>
      </c>
      <c r="E941" s="180" t="s">
        <v>4367</v>
      </c>
      <c r="F941" s="181" t="s">
        <v>55</v>
      </c>
      <c r="G941" s="175" t="s">
        <v>6346</v>
      </c>
      <c r="H941" s="182" t="s">
        <v>206</v>
      </c>
      <c r="I941" s="211">
        <v>1960</v>
      </c>
      <c r="J941" s="178" t="s">
        <v>7536</v>
      </c>
      <c r="K941">
        <v>3</v>
      </c>
      <c r="L941" s="200">
        <v>10</v>
      </c>
      <c r="M941" s="21" t="s">
        <v>4367</v>
      </c>
      <c r="N941" s="22" t="s">
        <v>4781</v>
      </c>
      <c r="O941" s="23">
        <v>1960</v>
      </c>
      <c r="P941" s="25"/>
      <c r="Q941" s="30" t="s">
        <v>95</v>
      </c>
      <c r="R941" s="31" t="s">
        <v>52</v>
      </c>
      <c r="S941" s="8" t="s">
        <v>83</v>
      </c>
      <c r="T941" s="34" t="s">
        <v>55</v>
      </c>
      <c r="U941" s="36"/>
    </row>
    <row r="942" spans="1:21">
      <c r="A942" t="s">
        <v>7531</v>
      </c>
      <c r="B942" s="226" t="s">
        <v>7532</v>
      </c>
      <c r="D942" s="210"/>
      <c r="E942" s="180" t="s">
        <v>4367</v>
      </c>
      <c r="F942" s="181" t="s">
        <v>55</v>
      </c>
      <c r="G942" s="175" t="s">
        <v>6346</v>
      </c>
      <c r="H942" s="182" t="s">
        <v>206</v>
      </c>
      <c r="I942" s="211">
        <v>1960</v>
      </c>
      <c r="J942" s="178" t="s">
        <v>7537</v>
      </c>
      <c r="K942">
        <v>3</v>
      </c>
      <c r="L942" s="200">
        <v>11</v>
      </c>
      <c r="M942" s="21" t="s">
        <v>4367</v>
      </c>
      <c r="N942" s="22" t="s">
        <v>4784</v>
      </c>
      <c r="O942" s="23">
        <v>1960</v>
      </c>
      <c r="P942" s="25"/>
      <c r="Q942" s="30" t="s">
        <v>95</v>
      </c>
      <c r="R942" s="31" t="s">
        <v>52</v>
      </c>
      <c r="S942" s="21" t="s">
        <v>83</v>
      </c>
      <c r="T942" s="34" t="s">
        <v>55</v>
      </c>
      <c r="U942" s="36"/>
    </row>
    <row r="943" spans="1:21">
      <c r="A943" t="s">
        <v>7531</v>
      </c>
      <c r="B943" s="226" t="s">
        <v>7532</v>
      </c>
      <c r="D943" s="210">
        <v>4</v>
      </c>
      <c r="E943" s="180" t="s">
        <v>68</v>
      </c>
      <c r="F943" s="181" t="s">
        <v>55</v>
      </c>
      <c r="G943" s="175" t="s">
        <v>6346</v>
      </c>
      <c r="H943" s="182" t="s">
        <v>225</v>
      </c>
      <c r="I943" s="211">
        <v>1958</v>
      </c>
      <c r="J943" s="178" t="s">
        <v>7538</v>
      </c>
      <c r="K943">
        <v>4</v>
      </c>
      <c r="L943" s="200">
        <v>14</v>
      </c>
      <c r="M943" s="21" t="s">
        <v>68</v>
      </c>
      <c r="N943" s="22" t="s">
        <v>4830</v>
      </c>
      <c r="O943" s="23">
        <v>1958</v>
      </c>
      <c r="P943" s="25"/>
      <c r="Q943" s="11" t="s">
        <v>152</v>
      </c>
      <c r="R943" s="31" t="s">
        <v>52</v>
      </c>
      <c r="S943" s="32" t="s">
        <v>74</v>
      </c>
      <c r="T943" s="34" t="s">
        <v>55</v>
      </c>
      <c r="U943" s="36"/>
    </row>
    <row r="944" spans="1:21">
      <c r="A944" t="s">
        <v>7539</v>
      </c>
      <c r="B944" s="226" t="s">
        <v>7540</v>
      </c>
      <c r="D944" s="192">
        <v>1</v>
      </c>
      <c r="E944" s="193" t="s">
        <v>145</v>
      </c>
      <c r="F944" s="194" t="s">
        <v>55</v>
      </c>
      <c r="G944" s="195" t="s">
        <v>6346</v>
      </c>
      <c r="H944" s="196" t="s">
        <v>206</v>
      </c>
      <c r="I944" s="197">
        <v>1568</v>
      </c>
      <c r="J944" s="198" t="s">
        <v>7541</v>
      </c>
      <c r="K944" s="199">
        <v>1</v>
      </c>
      <c r="L944" s="200">
        <v>4</v>
      </c>
      <c r="M944" s="2" t="s">
        <v>145</v>
      </c>
      <c r="N944" s="3" t="s">
        <v>4771</v>
      </c>
      <c r="O944" s="4">
        <v>1568</v>
      </c>
      <c r="P944" s="6"/>
      <c r="Q944" s="11" t="s">
        <v>95</v>
      </c>
      <c r="R944" s="12" t="s">
        <v>52</v>
      </c>
      <c r="S944" s="8" t="s">
        <v>112</v>
      </c>
      <c r="T944" s="13" t="s">
        <v>55</v>
      </c>
      <c r="U944" s="15"/>
    </row>
    <row r="945" spans="1:21">
      <c r="A945" t="s">
        <v>7542</v>
      </c>
      <c r="B945" s="226" t="s">
        <v>7543</v>
      </c>
      <c r="D945" s="192">
        <v>1</v>
      </c>
      <c r="E945" s="193" t="s">
        <v>2427</v>
      </c>
      <c r="F945" s="194" t="s">
        <v>2203</v>
      </c>
      <c r="G945" s="195" t="s">
        <v>6346</v>
      </c>
      <c r="H945" s="196" t="s">
        <v>6362</v>
      </c>
      <c r="I945" s="197">
        <v>1700</v>
      </c>
      <c r="J945" s="198" t="s">
        <v>7544</v>
      </c>
      <c r="K945" s="199">
        <v>1</v>
      </c>
      <c r="L945" s="200">
        <v>4</v>
      </c>
      <c r="M945" s="21" t="s">
        <v>2427</v>
      </c>
      <c r="N945" s="22" t="s">
        <v>4777</v>
      </c>
      <c r="O945" s="23">
        <v>1700</v>
      </c>
      <c r="P945" s="25"/>
      <c r="Q945" s="30" t="s">
        <v>2785</v>
      </c>
      <c r="R945" s="31" t="s">
        <v>52</v>
      </c>
      <c r="S945" s="21" t="s">
        <v>2202</v>
      </c>
      <c r="T945" s="34" t="s">
        <v>2203</v>
      </c>
      <c r="U945" s="36"/>
    </row>
    <row r="946" spans="1:21">
      <c r="A946" t="s">
        <v>7545</v>
      </c>
      <c r="B946" s="226" t="s">
        <v>7546</v>
      </c>
      <c r="D946" s="192">
        <v>1</v>
      </c>
      <c r="E946" s="193" t="s">
        <v>126</v>
      </c>
      <c r="F946" s="194" t="s">
        <v>55</v>
      </c>
      <c r="G946" s="195" t="s">
        <v>6346</v>
      </c>
      <c r="H946" s="196" t="s">
        <v>225</v>
      </c>
      <c r="I946" s="197">
        <v>1958</v>
      </c>
      <c r="J946" s="198" t="s">
        <v>7547</v>
      </c>
      <c r="K946" s="199">
        <v>1</v>
      </c>
      <c r="L946" s="200">
        <v>4</v>
      </c>
      <c r="M946" s="21" t="s">
        <v>126</v>
      </c>
      <c r="N946" s="2" t="s">
        <v>4846</v>
      </c>
      <c r="O946" s="23">
        <v>1958</v>
      </c>
      <c r="P946" s="25"/>
      <c r="Q946" s="30" t="s">
        <v>173</v>
      </c>
      <c r="R946" s="31" t="s">
        <v>52</v>
      </c>
      <c r="S946" s="32" t="s">
        <v>74</v>
      </c>
      <c r="T946" s="34" t="s">
        <v>55</v>
      </c>
      <c r="U946" s="36"/>
    </row>
    <row r="947" spans="1:21">
      <c r="A947" t="s">
        <v>7548</v>
      </c>
      <c r="B947" s="226" t="s">
        <v>7549</v>
      </c>
      <c r="D947" s="192">
        <v>1</v>
      </c>
      <c r="E947" s="193" t="s">
        <v>6884</v>
      </c>
      <c r="F947" s="194" t="s">
        <v>64</v>
      </c>
      <c r="G947" s="195" t="s">
        <v>6714</v>
      </c>
      <c r="H947" s="196" t="s">
        <v>225</v>
      </c>
      <c r="I947" s="197">
        <v>1925</v>
      </c>
      <c r="J947" s="198" t="s">
        <v>7550</v>
      </c>
      <c r="K947" s="199">
        <v>1</v>
      </c>
      <c r="L947" s="200">
        <v>4</v>
      </c>
      <c r="M947" s="21" t="s">
        <v>6884</v>
      </c>
      <c r="N947" s="22" t="s">
        <v>4791</v>
      </c>
      <c r="O947" s="23">
        <v>1925</v>
      </c>
      <c r="P947" s="25"/>
      <c r="Q947" s="30" t="s">
        <v>604</v>
      </c>
      <c r="R947" s="31" t="s">
        <v>52</v>
      </c>
      <c r="S947" s="32" t="s">
        <v>2247</v>
      </c>
      <c r="T947" s="34" t="s">
        <v>64</v>
      </c>
      <c r="U947" s="36"/>
    </row>
    <row r="948" spans="1:21">
      <c r="A948" t="s">
        <v>7548</v>
      </c>
      <c r="B948" s="226" t="s">
        <v>7549</v>
      </c>
      <c r="D948" s="210"/>
      <c r="E948" s="180" t="s">
        <v>6884</v>
      </c>
      <c r="F948" s="181" t="s">
        <v>64</v>
      </c>
      <c r="G948" s="175" t="s">
        <v>6714</v>
      </c>
      <c r="H948" s="182" t="s">
        <v>225</v>
      </c>
      <c r="I948" s="211">
        <v>1925</v>
      </c>
      <c r="J948" s="178" t="s">
        <v>7551</v>
      </c>
      <c r="K948">
        <v>1</v>
      </c>
      <c r="L948" s="200">
        <v>5</v>
      </c>
      <c r="M948" s="21" t="s">
        <v>6884</v>
      </c>
      <c r="N948" s="22" t="s">
        <v>4796</v>
      </c>
      <c r="O948" s="23">
        <v>1925</v>
      </c>
      <c r="P948" s="25"/>
      <c r="Q948" s="30" t="s">
        <v>604</v>
      </c>
      <c r="R948" s="31" t="s">
        <v>52</v>
      </c>
      <c r="S948" s="21" t="s">
        <v>2247</v>
      </c>
      <c r="T948" s="34" t="s">
        <v>64</v>
      </c>
      <c r="U948" s="36"/>
    </row>
    <row r="949" spans="1:21">
      <c r="A949" t="s">
        <v>7548</v>
      </c>
      <c r="B949" s="226" t="s">
        <v>7549</v>
      </c>
      <c r="D949" s="210">
        <v>2</v>
      </c>
      <c r="E949" s="180" t="s">
        <v>78</v>
      </c>
      <c r="F949" s="181" t="s">
        <v>55</v>
      </c>
      <c r="G949" s="175" t="s">
        <v>6346</v>
      </c>
      <c r="H949" s="182" t="s">
        <v>206</v>
      </c>
      <c r="I949" s="211">
        <v>1960</v>
      </c>
      <c r="J949" s="178" t="s">
        <v>7552</v>
      </c>
      <c r="K949">
        <v>2</v>
      </c>
      <c r="L949" s="200">
        <v>8</v>
      </c>
      <c r="M949" s="21" t="s">
        <v>78</v>
      </c>
      <c r="N949" s="22" t="s">
        <v>4806</v>
      </c>
      <c r="O949" s="23">
        <v>1960</v>
      </c>
      <c r="P949" s="25"/>
      <c r="Q949" s="30" t="s">
        <v>82</v>
      </c>
      <c r="R949" s="31" t="s">
        <v>52</v>
      </c>
      <c r="S949" s="21" t="s">
        <v>83</v>
      </c>
      <c r="T949" s="34" t="s">
        <v>55</v>
      </c>
      <c r="U949" s="36"/>
    </row>
    <row r="950" spans="1:21">
      <c r="A950" t="s">
        <v>7548</v>
      </c>
      <c r="B950" s="226" t="s">
        <v>7549</v>
      </c>
      <c r="D950" s="210">
        <v>3</v>
      </c>
      <c r="E950" s="180" t="s">
        <v>78</v>
      </c>
      <c r="F950" s="181" t="s">
        <v>55</v>
      </c>
      <c r="G950" s="175" t="s">
        <v>6346</v>
      </c>
      <c r="H950" s="182" t="s">
        <v>225</v>
      </c>
      <c r="I950" s="211">
        <v>1958</v>
      </c>
      <c r="J950" s="178" t="s">
        <v>7553</v>
      </c>
      <c r="K950">
        <v>3</v>
      </c>
      <c r="L950" s="200">
        <v>11</v>
      </c>
      <c r="M950" s="21" t="s">
        <v>78</v>
      </c>
      <c r="N950" s="22" t="s">
        <v>4850</v>
      </c>
      <c r="O950" s="23">
        <v>1958</v>
      </c>
      <c r="P950" s="25"/>
      <c r="Q950" s="30" t="s">
        <v>177</v>
      </c>
      <c r="R950" s="31" t="s">
        <v>52</v>
      </c>
      <c r="S950" s="8" t="s">
        <v>74</v>
      </c>
      <c r="T950" s="34" t="s">
        <v>55</v>
      </c>
      <c r="U950" s="36"/>
    </row>
    <row r="951" spans="1:21" ht="45">
      <c r="A951" t="s">
        <v>7548</v>
      </c>
      <c r="B951" s="226" t="s">
        <v>7549</v>
      </c>
      <c r="D951" s="210">
        <v>4</v>
      </c>
      <c r="E951" s="180" t="s">
        <v>130</v>
      </c>
      <c r="F951" s="181" t="s">
        <v>64</v>
      </c>
      <c r="G951" s="175" t="s">
        <v>6346</v>
      </c>
      <c r="H951" s="182" t="s">
        <v>225</v>
      </c>
      <c r="I951" s="211">
        <v>1940</v>
      </c>
      <c r="J951" s="178" t="s">
        <v>7554</v>
      </c>
      <c r="K951">
        <v>4</v>
      </c>
      <c r="L951" s="200">
        <v>14</v>
      </c>
      <c r="M951" s="2" t="s">
        <v>130</v>
      </c>
      <c r="N951" s="3" t="s">
        <v>4857</v>
      </c>
      <c r="O951" s="4">
        <v>1940</v>
      </c>
      <c r="P951" s="6"/>
      <c r="Q951" s="11" t="s">
        <v>34680</v>
      </c>
      <c r="R951" s="12" t="s">
        <v>52</v>
      </c>
      <c r="S951" s="8" t="s">
        <v>34681</v>
      </c>
      <c r="T951" s="13" t="s">
        <v>64</v>
      </c>
      <c r="U951" s="15"/>
    </row>
    <row r="952" spans="1:21">
      <c r="A952" t="s">
        <v>7555</v>
      </c>
      <c r="B952" s="226" t="s">
        <v>7556</v>
      </c>
      <c r="D952" s="192">
        <v>1</v>
      </c>
      <c r="E952" s="193" t="s">
        <v>4344</v>
      </c>
      <c r="F952" s="194" t="s">
        <v>55</v>
      </c>
      <c r="G952" s="195" t="s">
        <v>6346</v>
      </c>
      <c r="H952" s="196" t="s">
        <v>225</v>
      </c>
      <c r="I952" s="197">
        <v>1958</v>
      </c>
      <c r="J952" s="198" t="s">
        <v>7557</v>
      </c>
      <c r="K952" s="199">
        <v>1</v>
      </c>
      <c r="L952" s="200">
        <v>4</v>
      </c>
      <c r="M952" s="21" t="s">
        <v>4344</v>
      </c>
      <c r="N952" s="22" t="s">
        <v>4800</v>
      </c>
      <c r="O952" s="23">
        <v>1958</v>
      </c>
      <c r="P952" s="25"/>
      <c r="Q952" s="30" t="s">
        <v>73</v>
      </c>
      <c r="R952" s="31" t="s">
        <v>52</v>
      </c>
      <c r="S952" s="32" t="s">
        <v>74</v>
      </c>
      <c r="T952" s="34" t="s">
        <v>55</v>
      </c>
      <c r="U952" s="36"/>
    </row>
    <row r="953" spans="1:21">
      <c r="A953" t="s">
        <v>7558</v>
      </c>
      <c r="B953" s="226" t="s">
        <v>7559</v>
      </c>
      <c r="D953" s="192">
        <v>1</v>
      </c>
      <c r="E953" s="193" t="s">
        <v>68</v>
      </c>
      <c r="F953" s="194" t="s">
        <v>55</v>
      </c>
      <c r="G953" s="195" t="s">
        <v>6346</v>
      </c>
      <c r="H953" s="196" t="s">
        <v>225</v>
      </c>
      <c r="I953" s="197">
        <v>1958</v>
      </c>
      <c r="J953" s="198" t="s">
        <v>7560</v>
      </c>
      <c r="K953" s="199">
        <v>1</v>
      </c>
      <c r="L953" s="200">
        <v>4</v>
      </c>
      <c r="M953" s="21" t="s">
        <v>68</v>
      </c>
      <c r="N953" s="22" t="s">
        <v>4817</v>
      </c>
      <c r="O953" s="23">
        <v>1958</v>
      </c>
      <c r="P953" s="25"/>
      <c r="Q953" s="30" t="s">
        <v>177</v>
      </c>
      <c r="R953" s="31" t="s">
        <v>52</v>
      </c>
      <c r="S953" s="32" t="s">
        <v>74</v>
      </c>
      <c r="T953" s="34" t="s">
        <v>55</v>
      </c>
      <c r="U953" s="36"/>
    </row>
    <row r="954" spans="1:21">
      <c r="A954" t="s">
        <v>7558</v>
      </c>
      <c r="B954" s="226" t="s">
        <v>7559</v>
      </c>
      <c r="D954" s="210">
        <v>2</v>
      </c>
      <c r="E954" s="180" t="s">
        <v>301</v>
      </c>
      <c r="F954" s="181" t="s">
        <v>64</v>
      </c>
      <c r="G954" s="175" t="s">
        <v>6714</v>
      </c>
      <c r="H954" s="182" t="s">
        <v>225</v>
      </c>
      <c r="I954" s="211">
        <v>1925</v>
      </c>
      <c r="J954" s="178" t="s">
        <v>7561</v>
      </c>
      <c r="K954">
        <v>2</v>
      </c>
      <c r="L954" s="200">
        <v>7</v>
      </c>
      <c r="M954" s="2" t="s">
        <v>301</v>
      </c>
      <c r="N954" s="3" t="s">
        <v>4820</v>
      </c>
      <c r="O954" s="4">
        <v>1925</v>
      </c>
      <c r="P954" s="6"/>
      <c r="Q954" s="11" t="s">
        <v>604</v>
      </c>
      <c r="R954" s="12" t="s">
        <v>52</v>
      </c>
      <c r="S954" s="8" t="s">
        <v>2247</v>
      </c>
      <c r="T954" s="13" t="s">
        <v>64</v>
      </c>
      <c r="U954" s="15"/>
    </row>
    <row r="955" spans="1:21">
      <c r="A955" t="s">
        <v>7558</v>
      </c>
      <c r="B955" s="226" t="s">
        <v>7559</v>
      </c>
      <c r="D955" s="210">
        <v>3</v>
      </c>
      <c r="E955" s="180" t="s">
        <v>68</v>
      </c>
      <c r="F955" s="181" t="s">
        <v>164</v>
      </c>
      <c r="G955" s="175" t="s">
        <v>121</v>
      </c>
      <c r="H955" s="182" t="s">
        <v>206</v>
      </c>
      <c r="I955" s="211">
        <v>2300</v>
      </c>
      <c r="J955" s="178" t="s">
        <v>7562</v>
      </c>
      <c r="K955">
        <v>3</v>
      </c>
      <c r="L955" s="200">
        <v>10</v>
      </c>
      <c r="M955" s="2" t="s">
        <v>68</v>
      </c>
      <c r="N955" s="3" t="s">
        <v>4836</v>
      </c>
      <c r="O955" s="4">
        <v>2300</v>
      </c>
      <c r="P955" s="6"/>
      <c r="Q955" s="11" t="s">
        <v>120</v>
      </c>
      <c r="R955" s="12" t="s">
        <v>52</v>
      </c>
      <c r="S955" s="32" t="s">
        <v>121</v>
      </c>
      <c r="T955" s="13" t="s">
        <v>164</v>
      </c>
      <c r="U955" s="15"/>
    </row>
    <row r="956" spans="1:21">
      <c r="A956" t="s">
        <v>7558</v>
      </c>
      <c r="B956" s="226" t="s">
        <v>7559</v>
      </c>
      <c r="D956" s="210"/>
      <c r="E956" s="180" t="s">
        <v>68</v>
      </c>
      <c r="F956" s="181" t="s">
        <v>164</v>
      </c>
      <c r="G956" s="175" t="s">
        <v>121</v>
      </c>
      <c r="H956" s="182" t="s">
        <v>206</v>
      </c>
      <c r="I956" s="211">
        <v>2300</v>
      </c>
      <c r="J956" s="178" t="s">
        <v>7563</v>
      </c>
      <c r="K956">
        <v>3</v>
      </c>
      <c r="L956" s="200">
        <v>11</v>
      </c>
      <c r="M956" s="21" t="s">
        <v>68</v>
      </c>
      <c r="N956" s="22" t="s">
        <v>4843</v>
      </c>
      <c r="O956" s="23">
        <v>2300</v>
      </c>
      <c r="P956" s="25"/>
      <c r="Q956" s="30" t="s">
        <v>120</v>
      </c>
      <c r="R956" s="31" t="s">
        <v>52</v>
      </c>
      <c r="S956" s="21" t="s">
        <v>121</v>
      </c>
      <c r="T956" s="34" t="s">
        <v>164</v>
      </c>
      <c r="U956" s="36"/>
    </row>
    <row r="957" spans="1:21">
      <c r="A957" t="s">
        <v>7558</v>
      </c>
      <c r="B957" s="226" t="s">
        <v>7559</v>
      </c>
      <c r="D957" s="210"/>
      <c r="E957" s="180" t="s">
        <v>68</v>
      </c>
      <c r="F957" s="181" t="s">
        <v>164</v>
      </c>
      <c r="G957" s="175" t="s">
        <v>121</v>
      </c>
      <c r="H957" s="182" t="s">
        <v>206</v>
      </c>
      <c r="I957" s="211">
        <v>2300</v>
      </c>
      <c r="J957" s="178" t="s">
        <v>7564</v>
      </c>
      <c r="K957">
        <v>3</v>
      </c>
      <c r="L957" s="200">
        <v>12</v>
      </c>
      <c r="M957" s="2" t="s">
        <v>68</v>
      </c>
      <c r="N957" s="3" t="s">
        <v>4840</v>
      </c>
      <c r="O957" s="4">
        <v>2300</v>
      </c>
      <c r="P957" s="6"/>
      <c r="Q957" s="11" t="s">
        <v>120</v>
      </c>
      <c r="R957" s="12" t="s">
        <v>52</v>
      </c>
      <c r="S957" s="8" t="s">
        <v>121</v>
      </c>
      <c r="T957" s="13" t="s">
        <v>164</v>
      </c>
      <c r="U957" s="15"/>
    </row>
    <row r="958" spans="1:21">
      <c r="A958" t="s">
        <v>7558</v>
      </c>
      <c r="B958" s="226" t="s">
        <v>7559</v>
      </c>
      <c r="D958" s="210">
        <v>4</v>
      </c>
      <c r="E958" s="180" t="s">
        <v>301</v>
      </c>
      <c r="F958" s="181" t="s">
        <v>64</v>
      </c>
      <c r="G958" s="175" t="s">
        <v>6380</v>
      </c>
      <c r="H958" s="182" t="s">
        <v>225</v>
      </c>
      <c r="I958" s="211">
        <v>1884</v>
      </c>
      <c r="J958" s="178" t="s">
        <v>7565</v>
      </c>
      <c r="K958">
        <v>4</v>
      </c>
      <c r="L958" s="200">
        <v>15</v>
      </c>
      <c r="M958" s="21" t="s">
        <v>301</v>
      </c>
      <c r="N958" s="3" t="s">
        <v>4853</v>
      </c>
      <c r="O958" s="23">
        <v>1884</v>
      </c>
      <c r="P958" s="25"/>
      <c r="Q958" s="30" t="s">
        <v>62</v>
      </c>
      <c r="R958" s="31" t="s">
        <v>52</v>
      </c>
      <c r="S958" s="32" t="s">
        <v>63</v>
      </c>
      <c r="T958" s="34" t="s">
        <v>64</v>
      </c>
      <c r="U958" s="36"/>
    </row>
    <row r="959" spans="1:21">
      <c r="A959" t="s">
        <v>7558</v>
      </c>
      <c r="B959" s="226" t="s">
        <v>7559</v>
      </c>
      <c r="D959" s="210">
        <v>5</v>
      </c>
      <c r="E959" s="180" t="s">
        <v>4344</v>
      </c>
      <c r="F959" s="181" t="s">
        <v>55</v>
      </c>
      <c r="G959" s="175" t="s">
        <v>6346</v>
      </c>
      <c r="H959" s="182" t="s">
        <v>225</v>
      </c>
      <c r="I959" s="211">
        <v>1875</v>
      </c>
      <c r="J959" s="178" t="s">
        <v>7566</v>
      </c>
      <c r="K959">
        <v>5</v>
      </c>
      <c r="L959" s="200">
        <v>18</v>
      </c>
      <c r="M959" s="2" t="s">
        <v>4344</v>
      </c>
      <c r="N959" s="22" t="s">
        <v>4824</v>
      </c>
      <c r="O959" s="23">
        <v>1875</v>
      </c>
      <c r="P959" s="25"/>
      <c r="Q959" s="30" t="s">
        <v>234</v>
      </c>
      <c r="R959" s="31" t="s">
        <v>52</v>
      </c>
      <c r="S959" s="8" t="s">
        <v>4334</v>
      </c>
      <c r="T959" s="34" t="s">
        <v>55</v>
      </c>
      <c r="U959" s="36"/>
    </row>
    <row r="960" spans="1:21">
      <c r="A960" t="s">
        <v>7567</v>
      </c>
      <c r="B960" s="226" t="s">
        <v>7568</v>
      </c>
      <c r="D960" s="192">
        <v>1</v>
      </c>
      <c r="E960" s="193" t="s">
        <v>145</v>
      </c>
      <c r="F960" s="194" t="s">
        <v>55</v>
      </c>
      <c r="G960" s="195" t="s">
        <v>6346</v>
      </c>
      <c r="H960" s="196" t="s">
        <v>225</v>
      </c>
      <c r="I960" s="197">
        <v>1958</v>
      </c>
      <c r="J960" s="198" t="s">
        <v>6639</v>
      </c>
      <c r="K960" s="199">
        <v>1</v>
      </c>
      <c r="L960" s="200">
        <v>4</v>
      </c>
      <c r="M960" s="21" t="s">
        <v>145</v>
      </c>
      <c r="N960" s="22" t="s">
        <v>4812</v>
      </c>
      <c r="O960" s="23">
        <v>1958</v>
      </c>
      <c r="P960" s="25" t="s">
        <v>168</v>
      </c>
      <c r="Q960" s="30" t="s">
        <v>177</v>
      </c>
      <c r="R960" s="31" t="s">
        <v>52</v>
      </c>
      <c r="S960" s="32" t="s">
        <v>74</v>
      </c>
      <c r="T960" s="34" t="s">
        <v>55</v>
      </c>
      <c r="U960" s="36"/>
    </row>
    <row r="961" spans="1:21">
      <c r="A961" t="s">
        <v>7569</v>
      </c>
      <c r="B961" s="226" t="s">
        <v>7570</v>
      </c>
      <c r="D961" s="192">
        <v>1</v>
      </c>
      <c r="E961" s="193" t="s">
        <v>4344</v>
      </c>
      <c r="F961" s="194" t="s">
        <v>55</v>
      </c>
      <c r="G961" s="195" t="s">
        <v>6346</v>
      </c>
      <c r="H961" s="196" t="s">
        <v>225</v>
      </c>
      <c r="I961" s="197">
        <v>1940</v>
      </c>
      <c r="J961" s="198" t="s">
        <v>7571</v>
      </c>
      <c r="K961" s="199">
        <v>1</v>
      </c>
      <c r="L961" s="200">
        <v>4</v>
      </c>
      <c r="M961" s="2" t="s">
        <v>4344</v>
      </c>
      <c r="N961" s="3" t="s">
        <v>4870</v>
      </c>
      <c r="O961" s="4">
        <v>1940</v>
      </c>
      <c r="P961" s="6"/>
      <c r="Q961" s="11" t="s">
        <v>177</v>
      </c>
      <c r="R961" s="31" t="s">
        <v>52</v>
      </c>
      <c r="S961" s="32" t="s">
        <v>74</v>
      </c>
      <c r="T961" s="34" t="s">
        <v>55</v>
      </c>
      <c r="U961" s="15"/>
    </row>
    <row r="962" spans="1:21">
      <c r="A962" t="s">
        <v>7569</v>
      </c>
      <c r="B962" s="226" t="s">
        <v>7570</v>
      </c>
      <c r="D962" s="210"/>
      <c r="E962" s="180" t="s">
        <v>4344</v>
      </c>
      <c r="F962" s="181" t="s">
        <v>55</v>
      </c>
      <c r="G962" s="175" t="s">
        <v>6346</v>
      </c>
      <c r="H962" s="182" t="s">
        <v>225</v>
      </c>
      <c r="I962" s="211">
        <v>1958</v>
      </c>
      <c r="J962" s="178" t="s">
        <v>7572</v>
      </c>
      <c r="K962">
        <v>1</v>
      </c>
      <c r="L962" s="200">
        <v>5</v>
      </c>
      <c r="M962" s="22" t="s">
        <v>4344</v>
      </c>
      <c r="N962" s="2" t="s">
        <v>7573</v>
      </c>
      <c r="O962" s="23">
        <v>1958</v>
      </c>
      <c r="P962" s="25"/>
      <c r="Q962" s="2" t="s">
        <v>177</v>
      </c>
      <c r="R962" s="31" t="s">
        <v>52</v>
      </c>
      <c r="S962" s="32" t="s">
        <v>74</v>
      </c>
      <c r="T962" s="34" t="s">
        <v>55</v>
      </c>
      <c r="U962" s="36"/>
    </row>
    <row r="963" spans="1:21">
      <c r="A963" t="s">
        <v>7574</v>
      </c>
      <c r="B963" s="226" t="s">
        <v>7575</v>
      </c>
      <c r="D963" s="192">
        <v>1</v>
      </c>
      <c r="E963" s="193" t="s">
        <v>68</v>
      </c>
      <c r="F963" s="194" t="s">
        <v>55</v>
      </c>
      <c r="G963" s="195" t="s">
        <v>6346</v>
      </c>
      <c r="H963" s="196" t="s">
        <v>206</v>
      </c>
      <c r="I963" s="197">
        <v>1960</v>
      </c>
      <c r="J963" s="198" t="s">
        <v>7576</v>
      </c>
      <c r="K963" s="199">
        <v>1</v>
      </c>
      <c r="L963" s="200">
        <v>4</v>
      </c>
      <c r="M963" s="21" t="s">
        <v>68</v>
      </c>
      <c r="N963" s="22" t="s">
        <v>4860</v>
      </c>
      <c r="O963" s="23">
        <v>1960</v>
      </c>
      <c r="P963" s="25"/>
      <c r="Q963" s="30" t="s">
        <v>95</v>
      </c>
      <c r="R963" s="31" t="s">
        <v>52</v>
      </c>
      <c r="S963" s="32" t="s">
        <v>83</v>
      </c>
      <c r="T963" s="34" t="s">
        <v>55</v>
      </c>
      <c r="U963" s="36"/>
    </row>
    <row r="964" spans="1:21">
      <c r="A964" t="s">
        <v>7574</v>
      </c>
      <c r="B964" s="226" t="s">
        <v>7575</v>
      </c>
      <c r="D964" s="210"/>
      <c r="E964" s="180" t="s">
        <v>68</v>
      </c>
      <c r="F964" s="181" t="s">
        <v>55</v>
      </c>
      <c r="G964" s="175" t="s">
        <v>6346</v>
      </c>
      <c r="H964" s="182" t="s">
        <v>206</v>
      </c>
      <c r="I964" s="211">
        <v>1917</v>
      </c>
      <c r="J964" s="178" t="s">
        <v>7577</v>
      </c>
      <c r="K964">
        <v>1</v>
      </c>
      <c r="L964" s="200">
        <v>5</v>
      </c>
      <c r="M964" s="21" t="s">
        <v>68</v>
      </c>
      <c r="N964" s="22" t="s">
        <v>4864</v>
      </c>
      <c r="O964" s="23">
        <v>1917</v>
      </c>
      <c r="P964" s="25"/>
      <c r="Q964" s="30" t="s">
        <v>95</v>
      </c>
      <c r="R964" s="31" t="s">
        <v>52</v>
      </c>
      <c r="S964" s="32" t="s">
        <v>83</v>
      </c>
      <c r="T964" s="34" t="s">
        <v>55</v>
      </c>
      <c r="U964" s="36"/>
    </row>
    <row r="965" spans="1:21">
      <c r="A965" t="s">
        <v>7578</v>
      </c>
      <c r="B965" s="226" t="s">
        <v>7579</v>
      </c>
      <c r="D965" s="192">
        <v>1</v>
      </c>
      <c r="E965" s="193" t="s">
        <v>301</v>
      </c>
      <c r="F965" s="194" t="s">
        <v>64</v>
      </c>
      <c r="G965" s="195" t="s">
        <v>6380</v>
      </c>
      <c r="H965" s="196" t="s">
        <v>225</v>
      </c>
      <c r="I965" s="197">
        <v>1950</v>
      </c>
      <c r="J965" s="198" t="s">
        <v>7580</v>
      </c>
      <c r="K965" s="199">
        <v>1</v>
      </c>
      <c r="L965" s="200">
        <v>4</v>
      </c>
      <c r="M965" s="21" t="s">
        <v>301</v>
      </c>
      <c r="N965" s="22" t="s">
        <v>4875</v>
      </c>
      <c r="O965" s="23">
        <v>1950</v>
      </c>
      <c r="P965" s="25"/>
      <c r="Q965" s="30" t="s">
        <v>140</v>
      </c>
      <c r="R965" s="31" t="s">
        <v>52</v>
      </c>
      <c r="S965" s="32" t="s">
        <v>63</v>
      </c>
      <c r="T965" s="34" t="s">
        <v>64</v>
      </c>
      <c r="U965" s="36"/>
    </row>
    <row r="966" spans="1:21">
      <c r="A966" t="s">
        <v>7581</v>
      </c>
      <c r="B966" s="226" t="s">
        <v>7582</v>
      </c>
      <c r="C966" s="227">
        <v>2</v>
      </c>
      <c r="D966" s="192">
        <v>1</v>
      </c>
      <c r="E966" s="193" t="s">
        <v>301</v>
      </c>
      <c r="F966" s="194" t="s">
        <v>64</v>
      </c>
      <c r="G966" s="195" t="s">
        <v>6380</v>
      </c>
      <c r="H966" s="196" t="s">
        <v>225</v>
      </c>
      <c r="I966" s="197">
        <v>1950</v>
      </c>
      <c r="J966" s="198" t="s">
        <v>7580</v>
      </c>
      <c r="K966" s="199">
        <v>1</v>
      </c>
      <c r="L966" s="200">
        <v>4</v>
      </c>
      <c r="M966" s="21" t="s">
        <v>301</v>
      </c>
      <c r="N966" s="22" t="s">
        <v>4875</v>
      </c>
      <c r="O966" s="23">
        <v>1950</v>
      </c>
      <c r="P966" s="25"/>
      <c r="Q966" s="30" t="s">
        <v>140</v>
      </c>
      <c r="R966" s="31" t="s">
        <v>52</v>
      </c>
      <c r="S966" s="32" t="s">
        <v>63</v>
      </c>
      <c r="T966" s="34" t="s">
        <v>64</v>
      </c>
      <c r="U966" s="36"/>
    </row>
    <row r="967" spans="1:21">
      <c r="A967" t="s">
        <v>7583</v>
      </c>
      <c r="B967" s="226" t="s">
        <v>7584</v>
      </c>
      <c r="D967" s="192">
        <v>1</v>
      </c>
      <c r="E967" s="193" t="s">
        <v>6884</v>
      </c>
      <c r="F967" s="194" t="s">
        <v>64</v>
      </c>
      <c r="G967" s="195" t="s">
        <v>6380</v>
      </c>
      <c r="H967" s="196" t="s">
        <v>225</v>
      </c>
      <c r="I967" s="197">
        <v>1950</v>
      </c>
      <c r="J967" s="198" t="s">
        <v>7585</v>
      </c>
      <c r="K967" s="199">
        <v>1</v>
      </c>
      <c r="L967" s="200">
        <v>4</v>
      </c>
      <c r="M967" s="2" t="s">
        <v>6884</v>
      </c>
      <c r="N967" s="3" t="s">
        <v>4970</v>
      </c>
      <c r="O967" s="4">
        <v>1950</v>
      </c>
      <c r="P967" s="6"/>
      <c r="Q967" s="11" t="s">
        <v>34682</v>
      </c>
      <c r="R967" s="31" t="s">
        <v>52</v>
      </c>
      <c r="S967" s="32" t="s">
        <v>63</v>
      </c>
      <c r="T967" s="34" t="s">
        <v>64</v>
      </c>
      <c r="U967" s="15"/>
    </row>
    <row r="968" spans="1:21">
      <c r="A968" t="s">
        <v>7583</v>
      </c>
      <c r="B968" s="226" t="s">
        <v>7584</v>
      </c>
      <c r="D968" s="210"/>
      <c r="E968" s="180" t="s">
        <v>6884</v>
      </c>
      <c r="F968" s="181" t="s">
        <v>64</v>
      </c>
      <c r="G968" s="175" t="s">
        <v>6380</v>
      </c>
      <c r="H968" s="182" t="s">
        <v>225</v>
      </c>
      <c r="I968" s="211">
        <v>1925</v>
      </c>
      <c r="J968" s="178" t="s">
        <v>7586</v>
      </c>
      <c r="K968">
        <v>1</v>
      </c>
      <c r="L968" s="200">
        <v>5</v>
      </c>
      <c r="M968" s="22" t="s">
        <v>6884</v>
      </c>
      <c r="N968" s="2" t="s">
        <v>4904</v>
      </c>
      <c r="O968" s="23">
        <v>1925</v>
      </c>
      <c r="P968" s="25"/>
      <c r="Q968" s="30" t="s">
        <v>604</v>
      </c>
      <c r="R968" s="31" t="s">
        <v>52</v>
      </c>
      <c r="S968" s="32" t="s">
        <v>63</v>
      </c>
      <c r="T968" s="34" t="s">
        <v>64</v>
      </c>
      <c r="U968" s="36"/>
    </row>
    <row r="969" spans="1:21">
      <c r="A969" t="s">
        <v>7583</v>
      </c>
      <c r="B969" s="226" t="s">
        <v>7584</v>
      </c>
      <c r="D969" s="210"/>
      <c r="E969" s="180" t="s">
        <v>6884</v>
      </c>
      <c r="F969" s="181" t="s">
        <v>64</v>
      </c>
      <c r="G969" s="175" t="s">
        <v>6380</v>
      </c>
      <c r="H969" s="182" t="s">
        <v>225</v>
      </c>
      <c r="I969" s="211">
        <v>1925</v>
      </c>
      <c r="J969" s="178" t="s">
        <v>7587</v>
      </c>
      <c r="K969">
        <v>1</v>
      </c>
      <c r="L969" s="200">
        <v>6</v>
      </c>
      <c r="M969" s="21" t="s">
        <v>6884</v>
      </c>
      <c r="N969" s="22" t="s">
        <v>4913</v>
      </c>
      <c r="O969" s="23">
        <v>1925</v>
      </c>
      <c r="P969" s="25"/>
      <c r="Q969" s="30" t="s">
        <v>604</v>
      </c>
      <c r="R969" s="31" t="s">
        <v>52</v>
      </c>
      <c r="S969" s="32" t="s">
        <v>63</v>
      </c>
      <c r="T969" s="34" t="s">
        <v>64</v>
      </c>
      <c r="U969" s="36"/>
    </row>
    <row r="970" spans="1:21">
      <c r="A970" t="s">
        <v>7583</v>
      </c>
      <c r="B970" s="226" t="s">
        <v>7584</v>
      </c>
      <c r="D970" s="210"/>
      <c r="E970" s="180" t="s">
        <v>6884</v>
      </c>
      <c r="F970" s="181" t="s">
        <v>64</v>
      </c>
      <c r="G970" s="175" t="s">
        <v>6380</v>
      </c>
      <c r="H970" s="182" t="s">
        <v>225</v>
      </c>
      <c r="I970" s="211">
        <v>1925</v>
      </c>
      <c r="J970" s="178" t="s">
        <v>7588</v>
      </c>
      <c r="K970">
        <v>1</v>
      </c>
      <c r="L970" s="200">
        <v>7</v>
      </c>
      <c r="M970" s="21" t="s">
        <v>6884</v>
      </c>
      <c r="N970" s="22" t="s">
        <v>4921</v>
      </c>
      <c r="O970" s="23">
        <v>1925</v>
      </c>
      <c r="P970" s="25"/>
      <c r="Q970" s="30" t="s">
        <v>62</v>
      </c>
      <c r="R970" s="31" t="s">
        <v>52</v>
      </c>
      <c r="S970" s="32" t="s">
        <v>63</v>
      </c>
      <c r="T970" s="34" t="s">
        <v>64</v>
      </c>
      <c r="U970" s="36"/>
    </row>
    <row r="971" spans="1:21">
      <c r="A971" t="s">
        <v>7583</v>
      </c>
      <c r="B971" s="226" t="s">
        <v>7584</v>
      </c>
      <c r="D971" s="210"/>
      <c r="E971" s="180" t="s">
        <v>6884</v>
      </c>
      <c r="F971" s="181" t="s">
        <v>64</v>
      </c>
      <c r="G971" s="175" t="s">
        <v>6380</v>
      </c>
      <c r="H971" s="182" t="s">
        <v>225</v>
      </c>
      <c r="I971" s="211">
        <v>1925</v>
      </c>
      <c r="J971" s="178" t="s">
        <v>7589</v>
      </c>
      <c r="K971">
        <v>1</v>
      </c>
      <c r="L971" s="200">
        <v>8</v>
      </c>
      <c r="M971" s="21" t="s">
        <v>6884</v>
      </c>
      <c r="N971" s="22" t="s">
        <v>4917</v>
      </c>
      <c r="O971" s="23">
        <v>1925</v>
      </c>
      <c r="P971" s="25"/>
      <c r="Q971" s="30" t="s">
        <v>604</v>
      </c>
      <c r="R971" s="31" t="s">
        <v>52</v>
      </c>
      <c r="S971" s="32" t="s">
        <v>63</v>
      </c>
      <c r="T971" s="34" t="s">
        <v>64</v>
      </c>
      <c r="U971" s="36"/>
    </row>
    <row r="972" spans="1:21">
      <c r="A972" t="s">
        <v>7583</v>
      </c>
      <c r="B972" s="226" t="s">
        <v>7584</v>
      </c>
      <c r="D972" s="210">
        <v>2</v>
      </c>
      <c r="E972" s="180" t="s">
        <v>6884</v>
      </c>
      <c r="F972" s="181" t="s">
        <v>64</v>
      </c>
      <c r="G972" s="175" t="s">
        <v>6714</v>
      </c>
      <c r="H972" s="182" t="s">
        <v>225</v>
      </c>
      <c r="I972" s="211">
        <v>1925</v>
      </c>
      <c r="J972" s="178" t="s">
        <v>7590</v>
      </c>
      <c r="K972">
        <v>2</v>
      </c>
      <c r="L972" s="200">
        <v>11</v>
      </c>
      <c r="M972" s="21" t="s">
        <v>6884</v>
      </c>
      <c r="N972" s="22" t="s">
        <v>4930</v>
      </c>
      <c r="O972" s="23">
        <v>1925</v>
      </c>
      <c r="P972" s="25"/>
      <c r="Q972" s="30" t="s">
        <v>604</v>
      </c>
      <c r="R972" s="31" t="s">
        <v>52</v>
      </c>
      <c r="S972" s="32" t="s">
        <v>2247</v>
      </c>
      <c r="T972" s="34" t="s">
        <v>64</v>
      </c>
      <c r="U972" s="36"/>
    </row>
    <row r="973" spans="1:21">
      <c r="A973" t="s">
        <v>7583</v>
      </c>
      <c r="B973" s="226" t="s">
        <v>7584</v>
      </c>
      <c r="D973" s="210"/>
      <c r="E973" s="180" t="s">
        <v>6884</v>
      </c>
      <c r="F973" s="181" t="s">
        <v>64</v>
      </c>
      <c r="G973" s="175" t="s">
        <v>6714</v>
      </c>
      <c r="H973" s="182" t="s">
        <v>225</v>
      </c>
      <c r="I973" s="211">
        <v>1925</v>
      </c>
      <c r="J973" s="178" t="s">
        <v>7591</v>
      </c>
      <c r="K973">
        <v>2</v>
      </c>
      <c r="L973" s="200">
        <v>12</v>
      </c>
      <c r="M973" s="2" t="s">
        <v>6884</v>
      </c>
      <c r="N973" s="3" t="s">
        <v>4926</v>
      </c>
      <c r="O973" s="4">
        <v>1925</v>
      </c>
      <c r="P973" s="6"/>
      <c r="Q973" s="11" t="s">
        <v>604</v>
      </c>
      <c r="R973" s="12" t="s">
        <v>52</v>
      </c>
      <c r="S973" s="8" t="s">
        <v>2247</v>
      </c>
      <c r="T973" s="13" t="s">
        <v>64</v>
      </c>
      <c r="U973" s="15"/>
    </row>
    <row r="974" spans="1:21">
      <c r="A974" t="s">
        <v>7583</v>
      </c>
      <c r="B974" s="226" t="s">
        <v>7584</v>
      </c>
      <c r="D974" s="210">
        <v>3</v>
      </c>
      <c r="E974" s="180" t="s">
        <v>68</v>
      </c>
      <c r="F974" s="181" t="s">
        <v>55</v>
      </c>
      <c r="G974" s="175" t="s">
        <v>6346</v>
      </c>
      <c r="H974" s="182" t="s">
        <v>225</v>
      </c>
      <c r="I974" s="211">
        <v>1958</v>
      </c>
      <c r="J974" s="178" t="s">
        <v>7592</v>
      </c>
      <c r="K974">
        <v>3</v>
      </c>
      <c r="L974" s="200">
        <v>15</v>
      </c>
      <c r="M974" s="21" t="s">
        <v>68</v>
      </c>
      <c r="N974" s="22" t="s">
        <v>4883</v>
      </c>
      <c r="O974" s="23">
        <v>1958</v>
      </c>
      <c r="P974" s="25"/>
      <c r="Q974" s="30" t="s">
        <v>674</v>
      </c>
      <c r="R974" s="31" t="s">
        <v>52</v>
      </c>
      <c r="S974" s="32" t="s">
        <v>74</v>
      </c>
      <c r="T974" s="34" t="s">
        <v>55</v>
      </c>
      <c r="U974" s="36"/>
    </row>
    <row r="975" spans="1:21">
      <c r="A975" t="s">
        <v>7583</v>
      </c>
      <c r="B975" s="226" t="s">
        <v>7584</v>
      </c>
      <c r="D975" s="210"/>
      <c r="E975" s="180" t="s">
        <v>68</v>
      </c>
      <c r="F975" s="181" t="s">
        <v>55</v>
      </c>
      <c r="G975" s="175" t="s">
        <v>6346</v>
      </c>
      <c r="H975" s="182" t="s">
        <v>225</v>
      </c>
      <c r="I975" s="211">
        <v>1958</v>
      </c>
      <c r="J975" s="178" t="s">
        <v>7593</v>
      </c>
      <c r="K975">
        <v>3</v>
      </c>
      <c r="L975" s="200">
        <v>16</v>
      </c>
      <c r="M975" s="21" t="s">
        <v>68</v>
      </c>
      <c r="N975" s="22" t="s">
        <v>4888</v>
      </c>
      <c r="O975" s="23">
        <v>1958</v>
      </c>
      <c r="P975" s="25"/>
      <c r="Q975" s="30" t="s">
        <v>152</v>
      </c>
      <c r="R975" s="31" t="s">
        <v>52</v>
      </c>
      <c r="S975" s="32" t="s">
        <v>74</v>
      </c>
      <c r="T975" s="34" t="s">
        <v>55</v>
      </c>
      <c r="U975" s="36"/>
    </row>
    <row r="976" spans="1:21">
      <c r="A976" t="s">
        <v>7594</v>
      </c>
      <c r="B976" s="226" t="s">
        <v>7595</v>
      </c>
      <c r="D976" s="192">
        <v>1</v>
      </c>
      <c r="E976" s="193" t="s">
        <v>130</v>
      </c>
      <c r="F976" s="194" t="s">
        <v>55</v>
      </c>
      <c r="G976" s="195" t="s">
        <v>6346</v>
      </c>
      <c r="H976" s="196" t="s">
        <v>206</v>
      </c>
      <c r="I976" s="197">
        <v>1568</v>
      </c>
      <c r="J976" s="198" t="s">
        <v>7596</v>
      </c>
      <c r="K976" s="199">
        <v>1</v>
      </c>
      <c r="L976" s="200">
        <v>4</v>
      </c>
      <c r="M976" s="2" t="s">
        <v>130</v>
      </c>
      <c r="N976" s="3" t="s">
        <v>4974</v>
      </c>
      <c r="O976" s="4">
        <v>1568</v>
      </c>
      <c r="P976" s="6"/>
      <c r="Q976" s="11" t="s">
        <v>95</v>
      </c>
      <c r="R976" s="12" t="s">
        <v>52</v>
      </c>
      <c r="S976" s="8" t="s">
        <v>112</v>
      </c>
      <c r="T976" s="13" t="s">
        <v>55</v>
      </c>
      <c r="U976" s="15"/>
    </row>
    <row r="977" spans="1:21" ht="90">
      <c r="A977" t="s">
        <v>7597</v>
      </c>
      <c r="B977" s="226" t="s">
        <v>7598</v>
      </c>
      <c r="D977" s="192">
        <v>1</v>
      </c>
      <c r="E977" s="193" t="s">
        <v>145</v>
      </c>
      <c r="F977" s="194" t="s">
        <v>55</v>
      </c>
      <c r="G977" s="195" t="s">
        <v>6346</v>
      </c>
      <c r="H977" s="196" t="s">
        <v>225</v>
      </c>
      <c r="I977" s="197">
        <v>1952</v>
      </c>
      <c r="J977" s="198" t="s">
        <v>7599</v>
      </c>
      <c r="K977" s="199">
        <v>1</v>
      </c>
      <c r="L977" s="200">
        <v>4</v>
      </c>
      <c r="M977" s="21" t="s">
        <v>145</v>
      </c>
      <c r="N977" s="22" t="s">
        <v>4879</v>
      </c>
      <c r="O977" s="23">
        <v>1952</v>
      </c>
      <c r="P977" s="25"/>
      <c r="Q977" s="30" t="s">
        <v>30285</v>
      </c>
      <c r="R977" s="31" t="s">
        <v>52</v>
      </c>
      <c r="S977" s="32" t="s">
        <v>34683</v>
      </c>
      <c r="T977" s="34" t="s">
        <v>55</v>
      </c>
      <c r="U977" s="36"/>
    </row>
    <row r="978" spans="1:21">
      <c r="A978" t="s">
        <v>7597</v>
      </c>
      <c r="B978" s="226" t="s">
        <v>7598</v>
      </c>
      <c r="D978" s="210">
        <v>2</v>
      </c>
      <c r="E978" s="180" t="s">
        <v>126</v>
      </c>
      <c r="F978" s="181" t="s">
        <v>55</v>
      </c>
      <c r="G978" s="175" t="s">
        <v>6346</v>
      </c>
      <c r="H978" s="182" t="s">
        <v>206</v>
      </c>
      <c r="I978" s="211">
        <v>1960</v>
      </c>
      <c r="J978" s="178" t="s">
        <v>7600</v>
      </c>
      <c r="K978">
        <v>2</v>
      </c>
      <c r="L978" s="200">
        <v>8</v>
      </c>
      <c r="M978" s="21" t="s">
        <v>126</v>
      </c>
      <c r="N978" s="22" t="s">
        <v>4892</v>
      </c>
      <c r="O978" s="23">
        <v>1960</v>
      </c>
      <c r="P978" s="25"/>
      <c r="Q978" s="30" t="s">
        <v>82</v>
      </c>
      <c r="R978" s="31" t="s">
        <v>52</v>
      </c>
      <c r="S978" s="32" t="s">
        <v>83</v>
      </c>
      <c r="T978" s="34" t="s">
        <v>55</v>
      </c>
      <c r="U978" s="36"/>
    </row>
    <row r="979" spans="1:21">
      <c r="A979" t="s">
        <v>7597</v>
      </c>
      <c r="B979" s="226" t="s">
        <v>7598</v>
      </c>
      <c r="D979" s="210">
        <v>3</v>
      </c>
      <c r="E979" s="180" t="s">
        <v>48</v>
      </c>
      <c r="F979" s="181" t="s">
        <v>55</v>
      </c>
      <c r="G979" s="175" t="s">
        <v>6346</v>
      </c>
      <c r="H979" s="182" t="s">
        <v>225</v>
      </c>
      <c r="I979" s="211">
        <v>1980</v>
      </c>
      <c r="J979" s="178" t="s">
        <v>7601</v>
      </c>
      <c r="K979">
        <v>3</v>
      </c>
      <c r="L979" s="200">
        <v>11</v>
      </c>
      <c r="M979" s="21" t="s">
        <v>48</v>
      </c>
      <c r="N979" s="22" t="s">
        <v>4896</v>
      </c>
      <c r="O979" s="23">
        <v>1980</v>
      </c>
      <c r="P979" s="25" t="s">
        <v>51</v>
      </c>
      <c r="Q979" s="11" t="s">
        <v>181</v>
      </c>
      <c r="R979" s="31" t="s">
        <v>52</v>
      </c>
      <c r="S979" s="32" t="s">
        <v>186</v>
      </c>
      <c r="T979" s="34" t="s">
        <v>55</v>
      </c>
      <c r="U979" s="36"/>
    </row>
    <row r="980" spans="1:21" ht="33.75">
      <c r="A980" t="s">
        <v>7597</v>
      </c>
      <c r="B980" s="226" t="s">
        <v>7598</v>
      </c>
      <c r="D980" s="210">
        <v>4</v>
      </c>
      <c r="E980" s="180" t="s">
        <v>48</v>
      </c>
      <c r="F980" s="181" t="s">
        <v>55</v>
      </c>
      <c r="G980" s="175" t="s">
        <v>6346</v>
      </c>
      <c r="H980" s="182" t="s">
        <v>225</v>
      </c>
      <c r="I980" s="211">
        <v>1985</v>
      </c>
      <c r="J980" s="178" t="s">
        <v>7602</v>
      </c>
      <c r="K980">
        <v>4</v>
      </c>
      <c r="L980" s="200">
        <v>15</v>
      </c>
      <c r="M980" s="21" t="s">
        <v>48</v>
      </c>
      <c r="N980" s="22" t="s">
        <v>4900</v>
      </c>
      <c r="O980" s="23">
        <v>1985</v>
      </c>
      <c r="P980" s="25" t="s">
        <v>168</v>
      </c>
      <c r="Q980" s="30" t="s">
        <v>34684</v>
      </c>
      <c r="R980" s="31" t="s">
        <v>52</v>
      </c>
      <c r="S980" s="32" t="s">
        <v>186</v>
      </c>
      <c r="T980" s="34" t="s">
        <v>55</v>
      </c>
      <c r="U980" s="36"/>
    </row>
    <row r="981" spans="1:21">
      <c r="A981" t="s">
        <v>7597</v>
      </c>
      <c r="B981" s="226" t="s">
        <v>7598</v>
      </c>
      <c r="D981" s="210">
        <v>5</v>
      </c>
      <c r="E981" s="180" t="s">
        <v>4367</v>
      </c>
      <c r="F981" s="175" t="s">
        <v>55</v>
      </c>
      <c r="G981" s="175" t="s">
        <v>6346</v>
      </c>
      <c r="H981" s="177" t="s">
        <v>206</v>
      </c>
      <c r="I981" s="222">
        <v>1960</v>
      </c>
      <c r="J981" s="178" t="s">
        <v>7603</v>
      </c>
      <c r="K981">
        <v>5</v>
      </c>
      <c r="L981" s="200">
        <v>19</v>
      </c>
      <c r="M981" s="21" t="s">
        <v>4367</v>
      </c>
      <c r="N981" s="22" t="s">
        <v>34685</v>
      </c>
      <c r="O981" s="23">
        <v>1960</v>
      </c>
      <c r="P981" s="25"/>
      <c r="Q981" s="30" t="s">
        <v>95</v>
      </c>
      <c r="R981" s="31" t="s">
        <v>52</v>
      </c>
      <c r="S981" s="21" t="s">
        <v>83</v>
      </c>
      <c r="T981" s="34" t="s">
        <v>55</v>
      </c>
      <c r="U981" s="36"/>
    </row>
    <row r="982" spans="1:21">
      <c r="A982" t="s">
        <v>7597</v>
      </c>
      <c r="B982" s="226" t="s">
        <v>7598</v>
      </c>
      <c r="D982" s="210"/>
      <c r="E982" s="180" t="s">
        <v>4367</v>
      </c>
      <c r="F982" s="181" t="s">
        <v>55</v>
      </c>
      <c r="G982" s="175" t="s">
        <v>6346</v>
      </c>
      <c r="H982" s="182" t="s">
        <v>206</v>
      </c>
      <c r="I982" s="211">
        <v>1960</v>
      </c>
      <c r="J982" s="178" t="s">
        <v>7604</v>
      </c>
      <c r="K982">
        <v>5</v>
      </c>
      <c r="L982" s="200">
        <v>20</v>
      </c>
      <c r="M982" s="21" t="s">
        <v>4367</v>
      </c>
      <c r="N982" s="22" t="s">
        <v>4944</v>
      </c>
      <c r="O982" s="23">
        <v>1960</v>
      </c>
      <c r="P982" s="25"/>
      <c r="Q982" s="30" t="s">
        <v>95</v>
      </c>
      <c r="R982" s="31" t="s">
        <v>52</v>
      </c>
      <c r="S982" s="32" t="s">
        <v>83</v>
      </c>
      <c r="T982" s="34" t="s">
        <v>55</v>
      </c>
      <c r="U982" s="36"/>
    </row>
    <row r="983" spans="1:21">
      <c r="A983" t="s">
        <v>7597</v>
      </c>
      <c r="B983" s="226" t="s">
        <v>7598</v>
      </c>
      <c r="D983" s="210">
        <v>6</v>
      </c>
      <c r="E983" s="180" t="s">
        <v>103</v>
      </c>
      <c r="F983" s="175" t="s">
        <v>55</v>
      </c>
      <c r="G983" s="175" t="s">
        <v>6346</v>
      </c>
      <c r="H983" s="225" t="s">
        <v>206</v>
      </c>
      <c r="I983" s="224">
        <v>1960</v>
      </c>
      <c r="J983" s="178" t="s">
        <v>6586</v>
      </c>
      <c r="K983">
        <v>6</v>
      </c>
      <c r="L983" s="200">
        <v>23</v>
      </c>
      <c r="M983" s="2" t="s">
        <v>103</v>
      </c>
      <c r="N983" s="3" t="s">
        <v>4963</v>
      </c>
      <c r="O983" s="4">
        <v>1960</v>
      </c>
      <c r="P983" s="6"/>
      <c r="Q983" s="11" t="s">
        <v>82</v>
      </c>
      <c r="R983" s="12" t="s">
        <v>52</v>
      </c>
      <c r="S983" s="8" t="s">
        <v>83</v>
      </c>
      <c r="T983" s="13" t="s">
        <v>55</v>
      </c>
      <c r="U983" s="15"/>
    </row>
    <row r="984" spans="1:21">
      <c r="A984" t="s">
        <v>7597</v>
      </c>
      <c r="B984" s="226" t="s">
        <v>7598</v>
      </c>
      <c r="D984" s="210">
        <v>7</v>
      </c>
      <c r="E984" s="180" t="s">
        <v>145</v>
      </c>
      <c r="F984" s="181" t="s">
        <v>55</v>
      </c>
      <c r="G984" s="175" t="s">
        <v>6346</v>
      </c>
      <c r="H984" s="223" t="s">
        <v>206</v>
      </c>
      <c r="I984" s="224">
        <v>1568</v>
      </c>
      <c r="J984" s="178" t="s">
        <v>7605</v>
      </c>
      <c r="K984">
        <v>7</v>
      </c>
      <c r="L984" s="200">
        <v>26</v>
      </c>
      <c r="M984" s="21" t="s">
        <v>145</v>
      </c>
      <c r="N984" s="22" t="s">
        <v>4960</v>
      </c>
      <c r="O984" s="23">
        <v>1568</v>
      </c>
      <c r="P984" s="25"/>
      <c r="Q984" s="11" t="s">
        <v>95</v>
      </c>
      <c r="R984" s="31" t="s">
        <v>52</v>
      </c>
      <c r="S984" s="32" t="s">
        <v>112</v>
      </c>
      <c r="T984" s="34" t="s">
        <v>55</v>
      </c>
      <c r="U984" s="36"/>
    </row>
    <row r="985" spans="1:21">
      <c r="A985" t="s">
        <v>7597</v>
      </c>
      <c r="B985" s="226" t="s">
        <v>7598</v>
      </c>
      <c r="C985" s="227">
        <v>2</v>
      </c>
      <c r="D985" s="210">
        <v>8</v>
      </c>
      <c r="E985" s="180" t="s">
        <v>130</v>
      </c>
      <c r="F985" s="175" t="s">
        <v>55</v>
      </c>
      <c r="G985" s="175" t="s">
        <v>6346</v>
      </c>
      <c r="H985" s="225" t="s">
        <v>206</v>
      </c>
      <c r="I985" s="224">
        <v>1568</v>
      </c>
      <c r="J985" s="178" t="s">
        <v>7596</v>
      </c>
      <c r="K985">
        <v>8</v>
      </c>
      <c r="L985" s="200">
        <v>30</v>
      </c>
      <c r="M985" s="2" t="s">
        <v>130</v>
      </c>
      <c r="N985" s="3" t="s">
        <v>4974</v>
      </c>
      <c r="O985" s="4">
        <v>1568</v>
      </c>
      <c r="P985" s="6"/>
      <c r="Q985" s="11" t="s">
        <v>95</v>
      </c>
      <c r="R985" s="12" t="s">
        <v>52</v>
      </c>
      <c r="S985" s="8" t="s">
        <v>112</v>
      </c>
      <c r="T985" s="13" t="s">
        <v>55</v>
      </c>
      <c r="U985" s="15"/>
    </row>
    <row r="986" spans="1:21">
      <c r="A986" t="s">
        <v>7606</v>
      </c>
      <c r="B986" s="226" t="s">
        <v>7607</v>
      </c>
      <c r="D986" s="192">
        <v>1</v>
      </c>
      <c r="E986" s="193" t="s">
        <v>4367</v>
      </c>
      <c r="F986" s="194" t="s">
        <v>55</v>
      </c>
      <c r="G986" s="195" t="s">
        <v>6346</v>
      </c>
      <c r="H986" s="196" t="s">
        <v>206</v>
      </c>
      <c r="I986" s="197">
        <v>1960</v>
      </c>
      <c r="J986" s="198" t="s">
        <v>7608</v>
      </c>
      <c r="K986" s="199">
        <v>1</v>
      </c>
      <c r="L986" s="200">
        <v>4</v>
      </c>
      <c r="M986" s="21" t="s">
        <v>4367</v>
      </c>
      <c r="N986" s="22" t="s">
        <v>4909</v>
      </c>
      <c r="O986" s="23">
        <v>1960</v>
      </c>
      <c r="P986" s="25"/>
      <c r="Q986" s="30" t="s">
        <v>95</v>
      </c>
      <c r="R986" s="31" t="s">
        <v>52</v>
      </c>
      <c r="S986" s="32" t="s">
        <v>83</v>
      </c>
      <c r="T986" s="34" t="s">
        <v>55</v>
      </c>
      <c r="U986" s="36"/>
    </row>
    <row r="987" spans="1:21">
      <c r="A987" t="s">
        <v>7609</v>
      </c>
      <c r="B987" s="226" t="s">
        <v>7610</v>
      </c>
      <c r="C987" s="227">
        <v>2</v>
      </c>
      <c r="D987" s="192">
        <v>1</v>
      </c>
      <c r="E987" s="193" t="s">
        <v>4367</v>
      </c>
      <c r="F987" s="194" t="s">
        <v>55</v>
      </c>
      <c r="G987" s="195" t="s">
        <v>6346</v>
      </c>
      <c r="H987" s="196" t="s">
        <v>206</v>
      </c>
      <c r="I987" s="197">
        <v>1960</v>
      </c>
      <c r="J987" s="198" t="s">
        <v>7608</v>
      </c>
      <c r="K987" s="199">
        <v>1</v>
      </c>
      <c r="L987" s="200">
        <v>4</v>
      </c>
      <c r="M987" s="21" t="s">
        <v>4367</v>
      </c>
      <c r="N987" s="22" t="s">
        <v>4909</v>
      </c>
      <c r="O987" s="23">
        <v>1960</v>
      </c>
      <c r="P987" s="25"/>
      <c r="Q987" s="30" t="s">
        <v>95</v>
      </c>
      <c r="R987" s="31" t="s">
        <v>52</v>
      </c>
      <c r="S987" s="32" t="s">
        <v>83</v>
      </c>
      <c r="T987" s="34" t="s">
        <v>55</v>
      </c>
      <c r="U987" s="36"/>
    </row>
    <row r="988" spans="1:21">
      <c r="A988" t="s">
        <v>7609</v>
      </c>
      <c r="B988" s="226" t="s">
        <v>7610</v>
      </c>
      <c r="D988" s="210">
        <v>2</v>
      </c>
      <c r="E988" s="180" t="s">
        <v>68</v>
      </c>
      <c r="F988" s="181" t="s">
        <v>55</v>
      </c>
      <c r="G988" s="175" t="s">
        <v>6346</v>
      </c>
      <c r="H988" s="182" t="s">
        <v>206</v>
      </c>
      <c r="I988" s="211">
        <v>1917</v>
      </c>
      <c r="J988" s="178" t="s">
        <v>7611</v>
      </c>
      <c r="K988">
        <v>2</v>
      </c>
      <c r="L988" s="200">
        <v>7</v>
      </c>
      <c r="M988" s="21" t="s">
        <v>68</v>
      </c>
      <c r="N988" s="22" t="s">
        <v>4934</v>
      </c>
      <c r="O988" s="23">
        <v>1917</v>
      </c>
      <c r="P988" s="25"/>
      <c r="Q988" s="30" t="s">
        <v>95</v>
      </c>
      <c r="R988" s="31" t="s">
        <v>52</v>
      </c>
      <c r="S988" s="32" t="s">
        <v>83</v>
      </c>
      <c r="T988" s="34" t="s">
        <v>55</v>
      </c>
      <c r="U988" s="36"/>
    </row>
    <row r="989" spans="1:21">
      <c r="A989" t="s">
        <v>7609</v>
      </c>
      <c r="B989" s="226" t="s">
        <v>7610</v>
      </c>
      <c r="D989" s="210">
        <v>3</v>
      </c>
      <c r="E989" s="180" t="s">
        <v>68</v>
      </c>
      <c r="F989" s="181" t="s">
        <v>164</v>
      </c>
      <c r="G989" s="175" t="s">
        <v>121</v>
      </c>
      <c r="H989" s="182" t="s">
        <v>206</v>
      </c>
      <c r="I989" s="211">
        <v>2300</v>
      </c>
      <c r="J989" s="178" t="s">
        <v>7612</v>
      </c>
      <c r="K989">
        <v>3</v>
      </c>
      <c r="L989" s="200">
        <v>10</v>
      </c>
      <c r="M989" s="21" t="s">
        <v>68</v>
      </c>
      <c r="N989" s="22" t="s">
        <v>4966</v>
      </c>
      <c r="O989" s="23">
        <v>2300</v>
      </c>
      <c r="P989" s="25"/>
      <c r="Q989" s="30" t="s">
        <v>120</v>
      </c>
      <c r="R989" s="31" t="s">
        <v>52</v>
      </c>
      <c r="S989" s="32" t="s">
        <v>121</v>
      </c>
      <c r="T989" s="34" t="s">
        <v>164</v>
      </c>
      <c r="U989" s="36"/>
    </row>
    <row r="990" spans="1:21">
      <c r="A990" t="s">
        <v>7613</v>
      </c>
      <c r="B990" s="226" t="s">
        <v>7614</v>
      </c>
      <c r="D990" s="192">
        <v>1</v>
      </c>
      <c r="E990" s="193" t="s">
        <v>68</v>
      </c>
      <c r="F990" s="194" t="s">
        <v>64</v>
      </c>
      <c r="G990" s="195" t="s">
        <v>6714</v>
      </c>
      <c r="H990" s="196" t="s">
        <v>225</v>
      </c>
      <c r="I990" s="197">
        <v>1925</v>
      </c>
      <c r="J990" s="198" t="s">
        <v>7615</v>
      </c>
      <c r="K990" s="199">
        <v>1</v>
      </c>
      <c r="L990" s="200">
        <v>4</v>
      </c>
      <c r="M990" s="21" t="s">
        <v>68</v>
      </c>
      <c r="N990" s="22" t="s">
        <v>4947</v>
      </c>
      <c r="O990" s="23">
        <v>1925</v>
      </c>
      <c r="P990" s="25"/>
      <c r="Q990" s="30" t="s">
        <v>604</v>
      </c>
      <c r="R990" s="31" t="s">
        <v>52</v>
      </c>
      <c r="S990" s="32" t="s">
        <v>2247</v>
      </c>
      <c r="T990" s="34" t="s">
        <v>64</v>
      </c>
      <c r="U990" s="36"/>
    </row>
    <row r="991" spans="1:21">
      <c r="A991" t="s">
        <v>7613</v>
      </c>
      <c r="B991" s="226" t="s">
        <v>7614</v>
      </c>
      <c r="D991" s="210"/>
      <c r="E991" s="180" t="s">
        <v>68</v>
      </c>
      <c r="F991" s="181" t="s">
        <v>64</v>
      </c>
      <c r="G991" s="175" t="s">
        <v>6714</v>
      </c>
      <c r="H991" s="182" t="s">
        <v>225</v>
      </c>
      <c r="I991" s="211">
        <v>1925</v>
      </c>
      <c r="J991" s="178" t="s">
        <v>7616</v>
      </c>
      <c r="K991">
        <v>1</v>
      </c>
      <c r="L991" s="200">
        <v>5</v>
      </c>
      <c r="M991" s="21" t="s">
        <v>68</v>
      </c>
      <c r="N991" s="22" t="s">
        <v>4952</v>
      </c>
      <c r="O991" s="23">
        <v>1925</v>
      </c>
      <c r="P991" s="25"/>
      <c r="Q991" s="30" t="s">
        <v>604</v>
      </c>
      <c r="R991" s="31" t="s">
        <v>52</v>
      </c>
      <c r="S991" s="32" t="s">
        <v>2247</v>
      </c>
      <c r="T991" s="34" t="s">
        <v>64</v>
      </c>
      <c r="U991" s="36"/>
    </row>
    <row r="992" spans="1:21">
      <c r="A992" t="s">
        <v>7613</v>
      </c>
      <c r="B992" s="226" t="s">
        <v>7614</v>
      </c>
      <c r="D992" s="210"/>
      <c r="E992" s="180" t="s">
        <v>68</v>
      </c>
      <c r="F992" s="181" t="s">
        <v>64</v>
      </c>
      <c r="G992" s="175" t="s">
        <v>6714</v>
      </c>
      <c r="H992" s="182" t="s">
        <v>225</v>
      </c>
      <c r="I992" s="211">
        <v>1925</v>
      </c>
      <c r="J992" s="178" t="s">
        <v>7617</v>
      </c>
      <c r="K992">
        <v>1</v>
      </c>
      <c r="L992" s="200">
        <v>6</v>
      </c>
      <c r="M992" s="21" t="s">
        <v>68</v>
      </c>
      <c r="N992" s="22" t="s">
        <v>4956</v>
      </c>
      <c r="O992" s="23">
        <v>1925</v>
      </c>
      <c r="P992" s="25"/>
      <c r="Q992" s="30" t="s">
        <v>604</v>
      </c>
      <c r="R992" s="31" t="s">
        <v>52</v>
      </c>
      <c r="S992" s="32" t="s">
        <v>2247</v>
      </c>
      <c r="T992" s="34" t="s">
        <v>64</v>
      </c>
      <c r="U992" s="36"/>
    </row>
    <row r="993" spans="1:21">
      <c r="A993" t="s">
        <v>7618</v>
      </c>
      <c r="B993" s="226" t="s">
        <v>7619</v>
      </c>
      <c r="D993" s="192">
        <v>1</v>
      </c>
      <c r="E993" s="193" t="s">
        <v>126</v>
      </c>
      <c r="F993" s="194" t="s">
        <v>55</v>
      </c>
      <c r="G993" s="195" t="s">
        <v>6346</v>
      </c>
      <c r="H993" s="196" t="s">
        <v>206</v>
      </c>
      <c r="I993" s="197">
        <v>1960</v>
      </c>
      <c r="J993" s="198" t="s">
        <v>7620</v>
      </c>
      <c r="K993" s="199">
        <v>1</v>
      </c>
      <c r="L993" s="200">
        <v>4</v>
      </c>
      <c r="M993" s="21" t="s">
        <v>126</v>
      </c>
      <c r="N993" s="22" t="s">
        <v>4978</v>
      </c>
      <c r="O993" s="23">
        <v>1960</v>
      </c>
      <c r="P993" s="25"/>
      <c r="Q993" s="30" t="s">
        <v>82</v>
      </c>
      <c r="R993" s="31" t="s">
        <v>52</v>
      </c>
      <c r="S993" s="32" t="s">
        <v>83</v>
      </c>
      <c r="T993" s="34" t="s">
        <v>55</v>
      </c>
      <c r="U993" s="36"/>
    </row>
    <row r="994" spans="1:21">
      <c r="A994" t="s">
        <v>7618</v>
      </c>
      <c r="B994" s="226" t="s">
        <v>7619</v>
      </c>
      <c r="D994" s="210">
        <v>2</v>
      </c>
      <c r="E994" s="180" t="s">
        <v>145</v>
      </c>
      <c r="F994" s="181" t="s">
        <v>55</v>
      </c>
      <c r="G994" s="175" t="s">
        <v>6346</v>
      </c>
      <c r="H994" s="182" t="s">
        <v>206</v>
      </c>
      <c r="I994" s="211">
        <v>1568</v>
      </c>
      <c r="J994" s="178" t="s">
        <v>6727</v>
      </c>
      <c r="K994">
        <v>2</v>
      </c>
      <c r="L994" s="200">
        <v>7</v>
      </c>
      <c r="M994" s="21" t="s">
        <v>145</v>
      </c>
      <c r="N994" s="22" t="s">
        <v>4988</v>
      </c>
      <c r="O994" s="23">
        <v>1568</v>
      </c>
      <c r="P994" s="25"/>
      <c r="Q994" s="30" t="s">
        <v>95</v>
      </c>
      <c r="R994" s="31" t="s">
        <v>52</v>
      </c>
      <c r="S994" s="32" t="s">
        <v>112</v>
      </c>
      <c r="T994" s="34" t="s">
        <v>55</v>
      </c>
      <c r="U994" s="36"/>
    </row>
    <row r="995" spans="1:21">
      <c r="A995" t="s">
        <v>7618</v>
      </c>
      <c r="B995" s="226" t="s">
        <v>7619</v>
      </c>
      <c r="D995" s="210">
        <v>3</v>
      </c>
      <c r="E995" s="180" t="s">
        <v>103</v>
      </c>
      <c r="F995" s="181" t="s">
        <v>55</v>
      </c>
      <c r="G995" s="175" t="s">
        <v>6346</v>
      </c>
      <c r="H995" s="182" t="s">
        <v>206</v>
      </c>
      <c r="I995" s="211">
        <v>1568</v>
      </c>
      <c r="J995" s="178" t="s">
        <v>6761</v>
      </c>
      <c r="K995">
        <v>3</v>
      </c>
      <c r="L995" s="200">
        <v>11</v>
      </c>
      <c r="M995" s="21" t="s">
        <v>103</v>
      </c>
      <c r="N995" s="22" t="s">
        <v>4992</v>
      </c>
      <c r="O995" s="23">
        <v>1568</v>
      </c>
      <c r="P995" s="25"/>
      <c r="Q995" s="30" t="s">
        <v>95</v>
      </c>
      <c r="R995" s="31" t="s">
        <v>52</v>
      </c>
      <c r="S995" s="32" t="s">
        <v>112</v>
      </c>
      <c r="T995" s="34" t="s">
        <v>55</v>
      </c>
      <c r="U995" s="36"/>
    </row>
    <row r="996" spans="1:21">
      <c r="A996" t="s">
        <v>7618</v>
      </c>
      <c r="B996" s="226" t="s">
        <v>7619</v>
      </c>
      <c r="D996" s="210">
        <v>4</v>
      </c>
      <c r="E996" s="180" t="s">
        <v>6872</v>
      </c>
      <c r="F996" s="181" t="s">
        <v>2203</v>
      </c>
      <c r="G996" s="175" t="s">
        <v>6346</v>
      </c>
      <c r="H996" s="182" t="s">
        <v>6362</v>
      </c>
      <c r="I996" s="211">
        <v>1700</v>
      </c>
      <c r="J996" s="178" t="s">
        <v>7621</v>
      </c>
      <c r="K996">
        <v>4</v>
      </c>
      <c r="L996" s="200">
        <v>14</v>
      </c>
      <c r="M996" s="21" t="s">
        <v>6872</v>
      </c>
      <c r="N996" s="22" t="s">
        <v>4996</v>
      </c>
      <c r="O996" s="23">
        <v>1700</v>
      </c>
      <c r="P996" s="25"/>
      <c r="Q996" s="30" t="s">
        <v>2785</v>
      </c>
      <c r="R996" s="31" t="s">
        <v>52</v>
      </c>
      <c r="S996" s="32" t="s">
        <v>2202</v>
      </c>
      <c r="T996" s="34" t="s">
        <v>2203</v>
      </c>
      <c r="U996" s="36"/>
    </row>
    <row r="997" spans="1:21">
      <c r="A997" t="s">
        <v>7618</v>
      </c>
      <c r="B997" s="226" t="s">
        <v>7619</v>
      </c>
      <c r="D997" s="210">
        <v>5</v>
      </c>
      <c r="E997" s="180" t="s">
        <v>78</v>
      </c>
      <c r="F997" s="181" t="s">
        <v>55</v>
      </c>
      <c r="G997" s="175" t="s">
        <v>6346</v>
      </c>
      <c r="H997" s="182" t="s">
        <v>225</v>
      </c>
      <c r="I997" s="211">
        <v>1958</v>
      </c>
      <c r="J997" s="178" t="s">
        <v>7622</v>
      </c>
      <c r="K997">
        <v>5</v>
      </c>
      <c r="L997" s="200">
        <v>17</v>
      </c>
      <c r="M997" s="21" t="s">
        <v>78</v>
      </c>
      <c r="N997" s="22" t="s">
        <v>4984</v>
      </c>
      <c r="O997" s="23">
        <v>1958</v>
      </c>
      <c r="P997" s="25"/>
      <c r="Q997" s="30" t="s">
        <v>177</v>
      </c>
      <c r="R997" s="31" t="s">
        <v>52</v>
      </c>
      <c r="S997" s="32" t="s">
        <v>74</v>
      </c>
      <c r="T997" s="34" t="s">
        <v>55</v>
      </c>
      <c r="U997" s="36"/>
    </row>
    <row r="998" spans="1:21">
      <c r="A998" t="s">
        <v>7618</v>
      </c>
      <c r="B998" s="226" t="s">
        <v>7619</v>
      </c>
      <c r="D998" s="210"/>
      <c r="E998" s="180" t="s">
        <v>78</v>
      </c>
      <c r="F998" s="181" t="s">
        <v>55</v>
      </c>
      <c r="G998" s="175" t="s">
        <v>6346</v>
      </c>
      <c r="H998" s="182" t="s">
        <v>225</v>
      </c>
      <c r="I998" s="211">
        <v>1958</v>
      </c>
      <c r="J998" s="178" t="s">
        <v>7623</v>
      </c>
      <c r="K998">
        <v>5</v>
      </c>
      <c r="L998" s="200">
        <v>18</v>
      </c>
      <c r="M998" s="21" t="s">
        <v>78</v>
      </c>
      <c r="N998" s="22" t="s">
        <v>5024</v>
      </c>
      <c r="O998" s="23">
        <v>1958</v>
      </c>
      <c r="P998" s="25"/>
      <c r="Q998" s="30" t="s">
        <v>173</v>
      </c>
      <c r="R998" s="31" t="s">
        <v>52</v>
      </c>
      <c r="S998" s="21" t="s">
        <v>74</v>
      </c>
      <c r="T998" s="34" t="s">
        <v>55</v>
      </c>
      <c r="U998" s="36"/>
    </row>
    <row r="999" spans="1:21">
      <c r="A999" t="s">
        <v>7618</v>
      </c>
      <c r="B999" s="226" t="s">
        <v>7619</v>
      </c>
      <c r="D999" s="210">
        <v>6</v>
      </c>
      <c r="E999" s="180" t="s">
        <v>6884</v>
      </c>
      <c r="F999" s="181" t="s">
        <v>64</v>
      </c>
      <c r="G999" s="175" t="s">
        <v>6380</v>
      </c>
      <c r="H999" s="223" t="s">
        <v>225</v>
      </c>
      <c r="I999" s="224">
        <v>1925</v>
      </c>
      <c r="J999" s="178" t="s">
        <v>6559</v>
      </c>
      <c r="K999">
        <v>6</v>
      </c>
      <c r="L999" s="200">
        <v>21</v>
      </c>
      <c r="M999" s="21" t="s">
        <v>6884</v>
      </c>
      <c r="N999" s="22" t="s">
        <v>5010</v>
      </c>
      <c r="O999" s="23">
        <v>1925</v>
      </c>
      <c r="P999" s="25"/>
      <c r="Q999" s="30" t="s">
        <v>604</v>
      </c>
      <c r="R999" s="31" t="s">
        <v>52</v>
      </c>
      <c r="S999" s="32" t="s">
        <v>63</v>
      </c>
      <c r="T999" s="34" t="s">
        <v>64</v>
      </c>
      <c r="U999" s="36"/>
    </row>
    <row r="1000" spans="1:21">
      <c r="A1000" t="s">
        <v>7618</v>
      </c>
      <c r="B1000" s="226" t="s">
        <v>7619</v>
      </c>
      <c r="D1000" s="210"/>
      <c r="E1000" s="180" t="s">
        <v>6884</v>
      </c>
      <c r="F1000" s="181" t="s">
        <v>64</v>
      </c>
      <c r="G1000" s="175" t="s">
        <v>6380</v>
      </c>
      <c r="H1000" s="223" t="s">
        <v>225</v>
      </c>
      <c r="I1000" s="224">
        <v>1925</v>
      </c>
      <c r="J1000" s="178" t="s">
        <v>7624</v>
      </c>
      <c r="K1000">
        <v>6</v>
      </c>
      <c r="L1000" s="200">
        <v>22</v>
      </c>
      <c r="M1000" s="21" t="s">
        <v>6884</v>
      </c>
      <c r="N1000" s="22" t="s">
        <v>5018</v>
      </c>
      <c r="O1000" s="23">
        <v>1925</v>
      </c>
      <c r="P1000" s="25"/>
      <c r="Q1000" s="30" t="s">
        <v>34673</v>
      </c>
      <c r="R1000" s="31" t="s">
        <v>52</v>
      </c>
      <c r="S1000" s="32" t="s">
        <v>63</v>
      </c>
      <c r="T1000" s="34" t="s">
        <v>64</v>
      </c>
      <c r="U1000" s="36"/>
    </row>
    <row r="1001" spans="1:21">
      <c r="A1001" t="s">
        <v>7618</v>
      </c>
      <c r="B1001" s="226" t="s">
        <v>7619</v>
      </c>
      <c r="D1001" s="210"/>
      <c r="E1001" s="180" t="s">
        <v>6884</v>
      </c>
      <c r="F1001" s="175" t="s">
        <v>64</v>
      </c>
      <c r="G1001" s="175" t="s">
        <v>6380</v>
      </c>
      <c r="H1001" s="225" t="s">
        <v>225</v>
      </c>
      <c r="I1001" s="224">
        <v>1925</v>
      </c>
      <c r="J1001" s="178" t="s">
        <v>7625</v>
      </c>
      <c r="K1001">
        <v>6</v>
      </c>
      <c r="L1001" s="200">
        <v>23</v>
      </c>
      <c r="M1001" s="21" t="s">
        <v>6884</v>
      </c>
      <c r="N1001" s="22" t="s">
        <v>5021</v>
      </c>
      <c r="O1001" s="23">
        <v>1925</v>
      </c>
      <c r="P1001" s="25"/>
      <c r="Q1001" s="30" t="s">
        <v>604</v>
      </c>
      <c r="R1001" s="31" t="s">
        <v>52</v>
      </c>
      <c r="S1001" s="32" t="s">
        <v>63</v>
      </c>
      <c r="T1001" s="34" t="s">
        <v>64</v>
      </c>
      <c r="U1001" s="36"/>
    </row>
    <row r="1002" spans="1:21">
      <c r="A1002" t="s">
        <v>7618</v>
      </c>
      <c r="B1002" s="226" t="s">
        <v>7619</v>
      </c>
      <c r="D1002" s="210"/>
      <c r="E1002" s="180" t="s">
        <v>6884</v>
      </c>
      <c r="F1002" s="175" t="s">
        <v>64</v>
      </c>
      <c r="G1002" s="175" t="s">
        <v>6380</v>
      </c>
      <c r="H1002" s="225" t="s">
        <v>225</v>
      </c>
      <c r="I1002" s="224">
        <v>1925</v>
      </c>
      <c r="J1002" s="178" t="s">
        <v>7626</v>
      </c>
      <c r="K1002">
        <v>6</v>
      </c>
      <c r="L1002" s="200">
        <v>24</v>
      </c>
      <c r="M1002" s="2" t="s">
        <v>6884</v>
      </c>
      <c r="N1002" s="3" t="s">
        <v>5015</v>
      </c>
      <c r="O1002" s="4">
        <v>1925</v>
      </c>
      <c r="P1002" s="6"/>
      <c r="Q1002" s="11" t="s">
        <v>34673</v>
      </c>
      <c r="R1002" s="12" t="s">
        <v>52</v>
      </c>
      <c r="S1002" s="8" t="s">
        <v>63</v>
      </c>
      <c r="T1002" s="13" t="s">
        <v>64</v>
      </c>
      <c r="U1002" s="15"/>
    </row>
    <row r="1003" spans="1:21">
      <c r="A1003" t="s">
        <v>7618</v>
      </c>
      <c r="B1003" s="226" t="s">
        <v>7627</v>
      </c>
      <c r="C1003" s="227">
        <v>2</v>
      </c>
      <c r="D1003" s="192">
        <v>1</v>
      </c>
      <c r="E1003" s="193" t="s">
        <v>126</v>
      </c>
      <c r="F1003" s="194" t="s">
        <v>55</v>
      </c>
      <c r="G1003" s="195" t="s">
        <v>6346</v>
      </c>
      <c r="H1003" s="196" t="s">
        <v>206</v>
      </c>
      <c r="I1003" s="197">
        <v>1960</v>
      </c>
      <c r="J1003" s="198" t="s">
        <v>7620</v>
      </c>
      <c r="K1003" s="199">
        <v>1</v>
      </c>
      <c r="L1003" s="200">
        <v>4</v>
      </c>
      <c r="M1003" s="21" t="s">
        <v>126</v>
      </c>
      <c r="N1003" s="22" t="s">
        <v>4978</v>
      </c>
      <c r="O1003" s="23">
        <v>1960</v>
      </c>
      <c r="P1003" s="25"/>
      <c r="Q1003" s="30" t="s">
        <v>82</v>
      </c>
      <c r="R1003" s="31" t="s">
        <v>52</v>
      </c>
      <c r="S1003" s="32" t="s">
        <v>83</v>
      </c>
      <c r="T1003" s="34" t="s">
        <v>55</v>
      </c>
      <c r="U1003" s="36"/>
    </row>
    <row r="1004" spans="1:21">
      <c r="A1004" t="s">
        <v>7618</v>
      </c>
      <c r="B1004" s="226" t="s">
        <v>7627</v>
      </c>
      <c r="C1004" s="227">
        <v>2</v>
      </c>
      <c r="D1004" s="210">
        <v>2</v>
      </c>
      <c r="E1004" s="180" t="s">
        <v>145</v>
      </c>
      <c r="F1004" s="181" t="s">
        <v>55</v>
      </c>
      <c r="G1004" s="175" t="s">
        <v>6346</v>
      </c>
      <c r="H1004" s="182" t="s">
        <v>206</v>
      </c>
      <c r="I1004" s="211">
        <v>1568</v>
      </c>
      <c r="J1004" s="178" t="s">
        <v>6727</v>
      </c>
      <c r="K1004">
        <v>2</v>
      </c>
      <c r="L1004" s="200">
        <v>7</v>
      </c>
      <c r="M1004" s="21" t="s">
        <v>145</v>
      </c>
      <c r="N1004" s="22" t="s">
        <v>4988</v>
      </c>
      <c r="O1004" s="23">
        <v>1568</v>
      </c>
      <c r="P1004" s="25"/>
      <c r="Q1004" s="30" t="s">
        <v>95</v>
      </c>
      <c r="R1004" s="31" t="s">
        <v>52</v>
      </c>
      <c r="S1004" s="32" t="s">
        <v>112</v>
      </c>
      <c r="T1004" s="34" t="s">
        <v>55</v>
      </c>
      <c r="U1004" s="36"/>
    </row>
    <row r="1005" spans="1:21">
      <c r="A1005" t="s">
        <v>7618</v>
      </c>
      <c r="B1005" s="226" t="s">
        <v>7627</v>
      </c>
      <c r="C1005" s="227">
        <v>2</v>
      </c>
      <c r="D1005" s="210">
        <v>3</v>
      </c>
      <c r="E1005" s="180" t="s">
        <v>103</v>
      </c>
      <c r="F1005" s="181" t="s">
        <v>55</v>
      </c>
      <c r="G1005" s="175" t="s">
        <v>6346</v>
      </c>
      <c r="H1005" s="182" t="s">
        <v>206</v>
      </c>
      <c r="I1005" s="211">
        <v>1568</v>
      </c>
      <c r="J1005" s="178" t="s">
        <v>6761</v>
      </c>
      <c r="K1005">
        <v>3</v>
      </c>
      <c r="L1005" s="200">
        <v>11</v>
      </c>
      <c r="M1005" s="21" t="s">
        <v>103</v>
      </c>
      <c r="N1005" s="22" t="s">
        <v>4992</v>
      </c>
      <c r="O1005" s="23">
        <v>1568</v>
      </c>
      <c r="P1005" s="25"/>
      <c r="Q1005" s="30" t="s">
        <v>95</v>
      </c>
      <c r="R1005" s="31" t="s">
        <v>52</v>
      </c>
      <c r="S1005" s="32" t="s">
        <v>112</v>
      </c>
      <c r="T1005" s="34" t="s">
        <v>55</v>
      </c>
      <c r="U1005" s="36"/>
    </row>
    <row r="1006" spans="1:21">
      <c r="A1006" t="s">
        <v>7618</v>
      </c>
      <c r="B1006" s="226" t="s">
        <v>7627</v>
      </c>
      <c r="C1006" s="227">
        <v>2</v>
      </c>
      <c r="D1006" s="210">
        <v>4</v>
      </c>
      <c r="E1006" s="180" t="s">
        <v>6872</v>
      </c>
      <c r="F1006" s="181" t="s">
        <v>2203</v>
      </c>
      <c r="G1006" s="175" t="s">
        <v>6346</v>
      </c>
      <c r="H1006" s="182" t="s">
        <v>6362</v>
      </c>
      <c r="I1006" s="211">
        <v>1700</v>
      </c>
      <c r="J1006" s="178" t="s">
        <v>7621</v>
      </c>
      <c r="K1006">
        <v>4</v>
      </c>
      <c r="L1006" s="200">
        <v>14</v>
      </c>
      <c r="M1006" s="21" t="s">
        <v>6872</v>
      </c>
      <c r="N1006" s="22" t="s">
        <v>4996</v>
      </c>
      <c r="O1006" s="23">
        <v>1700</v>
      </c>
      <c r="P1006" s="25"/>
      <c r="Q1006" s="30" t="s">
        <v>2785</v>
      </c>
      <c r="R1006" s="31" t="s">
        <v>52</v>
      </c>
      <c r="S1006" s="32" t="s">
        <v>2202</v>
      </c>
      <c r="T1006" s="34" t="s">
        <v>2203</v>
      </c>
      <c r="U1006" s="36"/>
    </row>
    <row r="1007" spans="1:21">
      <c r="A1007" t="s">
        <v>7618</v>
      </c>
      <c r="B1007" s="226" t="s">
        <v>7627</v>
      </c>
      <c r="C1007" s="227">
        <v>2</v>
      </c>
      <c r="D1007" s="210">
        <v>5</v>
      </c>
      <c r="E1007" s="180" t="s">
        <v>78</v>
      </c>
      <c r="F1007" s="181" t="s">
        <v>55</v>
      </c>
      <c r="G1007" s="175" t="s">
        <v>6346</v>
      </c>
      <c r="H1007" s="182" t="s">
        <v>225</v>
      </c>
      <c r="I1007" s="211">
        <v>1958</v>
      </c>
      <c r="J1007" s="178" t="s">
        <v>7622</v>
      </c>
      <c r="K1007">
        <v>5</v>
      </c>
      <c r="L1007" s="200">
        <v>17</v>
      </c>
      <c r="M1007" s="21" t="s">
        <v>78</v>
      </c>
      <c r="N1007" s="22" t="s">
        <v>4984</v>
      </c>
      <c r="O1007" s="23">
        <v>1958</v>
      </c>
      <c r="P1007" s="25"/>
      <c r="Q1007" s="30" t="s">
        <v>177</v>
      </c>
      <c r="R1007" s="31" t="s">
        <v>52</v>
      </c>
      <c r="S1007" s="32" t="s">
        <v>74</v>
      </c>
      <c r="T1007" s="34" t="s">
        <v>55</v>
      </c>
      <c r="U1007" s="36"/>
    </row>
    <row r="1008" spans="1:21">
      <c r="A1008" t="s">
        <v>7618</v>
      </c>
      <c r="B1008" s="226" t="s">
        <v>7627</v>
      </c>
      <c r="C1008" s="227">
        <v>2</v>
      </c>
      <c r="D1008" s="210"/>
      <c r="E1008" s="180" t="s">
        <v>78</v>
      </c>
      <c r="F1008" s="181" t="s">
        <v>55</v>
      </c>
      <c r="G1008" s="175" t="s">
        <v>6346</v>
      </c>
      <c r="H1008" s="182" t="s">
        <v>225</v>
      </c>
      <c r="I1008" s="211">
        <v>1958</v>
      </c>
      <c r="J1008" s="178" t="s">
        <v>7623</v>
      </c>
      <c r="K1008">
        <v>5</v>
      </c>
      <c r="L1008" s="200">
        <v>18</v>
      </c>
      <c r="M1008" s="21" t="s">
        <v>78</v>
      </c>
      <c r="N1008" s="22" t="s">
        <v>5024</v>
      </c>
      <c r="O1008" s="23">
        <v>1958</v>
      </c>
      <c r="P1008" s="25"/>
      <c r="Q1008" s="30" t="s">
        <v>173</v>
      </c>
      <c r="R1008" s="31" t="s">
        <v>52</v>
      </c>
      <c r="S1008" s="21" t="s">
        <v>74</v>
      </c>
      <c r="T1008" s="34" t="s">
        <v>55</v>
      </c>
      <c r="U1008" s="36"/>
    </row>
    <row r="1009" spans="1:21">
      <c r="A1009" t="s">
        <v>7618</v>
      </c>
      <c r="B1009" s="226" t="s">
        <v>7627</v>
      </c>
      <c r="C1009" s="227">
        <v>2</v>
      </c>
      <c r="D1009" s="210">
        <v>6</v>
      </c>
      <c r="E1009" s="180" t="s">
        <v>6884</v>
      </c>
      <c r="F1009" s="181" t="s">
        <v>64</v>
      </c>
      <c r="G1009" s="175" t="s">
        <v>6380</v>
      </c>
      <c r="H1009" s="223" t="s">
        <v>225</v>
      </c>
      <c r="I1009" s="224">
        <v>1925</v>
      </c>
      <c r="J1009" s="178" t="s">
        <v>6559</v>
      </c>
      <c r="K1009">
        <v>6</v>
      </c>
      <c r="L1009" s="200">
        <v>21</v>
      </c>
      <c r="M1009" s="21" t="s">
        <v>6884</v>
      </c>
      <c r="N1009" s="22" t="s">
        <v>5010</v>
      </c>
      <c r="O1009" s="23">
        <v>1925</v>
      </c>
      <c r="P1009" s="25"/>
      <c r="Q1009" s="30" t="s">
        <v>604</v>
      </c>
      <c r="R1009" s="31" t="s">
        <v>52</v>
      </c>
      <c r="S1009" s="32" t="s">
        <v>63</v>
      </c>
      <c r="T1009" s="34" t="s">
        <v>64</v>
      </c>
      <c r="U1009" s="36"/>
    </row>
    <row r="1010" spans="1:21">
      <c r="A1010" t="s">
        <v>7618</v>
      </c>
      <c r="B1010" s="226" t="s">
        <v>7627</v>
      </c>
      <c r="C1010" s="227">
        <v>2</v>
      </c>
      <c r="D1010" s="210"/>
      <c r="E1010" s="180" t="s">
        <v>6884</v>
      </c>
      <c r="F1010" s="181" t="s">
        <v>64</v>
      </c>
      <c r="G1010" s="175" t="s">
        <v>6380</v>
      </c>
      <c r="H1010" s="223" t="s">
        <v>225</v>
      </c>
      <c r="I1010" s="224">
        <v>1925</v>
      </c>
      <c r="J1010" s="178" t="s">
        <v>7624</v>
      </c>
      <c r="K1010">
        <v>6</v>
      </c>
      <c r="L1010" s="200">
        <v>22</v>
      </c>
      <c r="M1010" s="21" t="s">
        <v>6884</v>
      </c>
      <c r="N1010" s="22" t="s">
        <v>5018</v>
      </c>
      <c r="O1010" s="23">
        <v>1925</v>
      </c>
      <c r="P1010" s="25"/>
      <c r="Q1010" s="30" t="s">
        <v>34673</v>
      </c>
      <c r="R1010" s="31" t="s">
        <v>52</v>
      </c>
      <c r="S1010" s="32" t="s">
        <v>63</v>
      </c>
      <c r="T1010" s="34" t="s">
        <v>64</v>
      </c>
      <c r="U1010" s="36"/>
    </row>
    <row r="1011" spans="1:21">
      <c r="A1011" t="s">
        <v>7618</v>
      </c>
      <c r="B1011" s="226" t="s">
        <v>7627</v>
      </c>
      <c r="C1011" s="227">
        <v>2</v>
      </c>
      <c r="D1011" s="210"/>
      <c r="E1011" s="180" t="s">
        <v>6884</v>
      </c>
      <c r="F1011" s="175" t="s">
        <v>64</v>
      </c>
      <c r="G1011" s="175" t="s">
        <v>6380</v>
      </c>
      <c r="H1011" s="225" t="s">
        <v>225</v>
      </c>
      <c r="I1011" s="224">
        <v>1925</v>
      </c>
      <c r="J1011" s="178" t="s">
        <v>7625</v>
      </c>
      <c r="K1011">
        <v>6</v>
      </c>
      <c r="L1011" s="200">
        <v>23</v>
      </c>
      <c r="M1011" s="21" t="s">
        <v>6884</v>
      </c>
      <c r="N1011" s="22" t="s">
        <v>5021</v>
      </c>
      <c r="O1011" s="23">
        <v>1925</v>
      </c>
      <c r="P1011" s="25"/>
      <c r="Q1011" s="30" t="s">
        <v>604</v>
      </c>
      <c r="R1011" s="31" t="s">
        <v>52</v>
      </c>
      <c r="S1011" s="32" t="s">
        <v>63</v>
      </c>
      <c r="T1011" s="34" t="s">
        <v>64</v>
      </c>
      <c r="U1011" s="36"/>
    </row>
    <row r="1012" spans="1:21">
      <c r="A1012" t="s">
        <v>7618</v>
      </c>
      <c r="B1012" s="226" t="s">
        <v>7627</v>
      </c>
      <c r="C1012" s="227">
        <v>2</v>
      </c>
      <c r="D1012" s="210"/>
      <c r="E1012" s="180" t="s">
        <v>6884</v>
      </c>
      <c r="F1012" s="175" t="s">
        <v>64</v>
      </c>
      <c r="G1012" s="175" t="s">
        <v>6380</v>
      </c>
      <c r="H1012" s="225" t="s">
        <v>225</v>
      </c>
      <c r="I1012" s="224">
        <v>1925</v>
      </c>
      <c r="J1012" s="178" t="s">
        <v>7626</v>
      </c>
      <c r="K1012">
        <v>6</v>
      </c>
      <c r="L1012" s="200">
        <v>24</v>
      </c>
      <c r="M1012" s="2" t="s">
        <v>6884</v>
      </c>
      <c r="N1012" s="3" t="s">
        <v>5015</v>
      </c>
      <c r="O1012" s="4">
        <v>1925</v>
      </c>
      <c r="P1012" s="6"/>
      <c r="Q1012" s="11" t="s">
        <v>34673</v>
      </c>
      <c r="R1012" s="12" t="s">
        <v>52</v>
      </c>
      <c r="S1012" s="8" t="s">
        <v>63</v>
      </c>
      <c r="T1012" s="13" t="s">
        <v>64</v>
      </c>
      <c r="U1012" s="15"/>
    </row>
    <row r="1013" spans="1:21" ht="33.75">
      <c r="A1013" t="s">
        <v>7618</v>
      </c>
      <c r="B1013" s="226" t="s">
        <v>7627</v>
      </c>
      <c r="D1013" s="210">
        <v>10</v>
      </c>
      <c r="E1013" s="180" t="s">
        <v>48</v>
      </c>
      <c r="F1013" s="175" t="s">
        <v>55</v>
      </c>
      <c r="G1013" s="175" t="s">
        <v>6346</v>
      </c>
      <c r="H1013" s="225" t="s">
        <v>225</v>
      </c>
      <c r="I1013" s="224">
        <v>1979</v>
      </c>
      <c r="J1013" s="178" t="s">
        <v>7628</v>
      </c>
      <c r="K1013">
        <v>10</v>
      </c>
      <c r="L1013" s="200">
        <v>30</v>
      </c>
      <c r="M1013" s="21" t="s">
        <v>48</v>
      </c>
      <c r="N1013" s="22" t="s">
        <v>5001</v>
      </c>
      <c r="O1013" s="23">
        <v>1979</v>
      </c>
      <c r="P1013" s="25" t="s">
        <v>168</v>
      </c>
      <c r="Q1013" s="30" t="s">
        <v>34686</v>
      </c>
      <c r="R1013" s="31" t="s">
        <v>52</v>
      </c>
      <c r="S1013" s="32" t="s">
        <v>186</v>
      </c>
      <c r="T1013" s="34" t="s">
        <v>55</v>
      </c>
      <c r="U1013" s="36"/>
    </row>
    <row r="1014" spans="1:21">
      <c r="A1014" t="s">
        <v>7629</v>
      </c>
      <c r="B1014" s="226" t="s">
        <v>7630</v>
      </c>
      <c r="D1014" s="192">
        <v>1</v>
      </c>
      <c r="E1014" s="193" t="s">
        <v>48</v>
      </c>
      <c r="F1014" s="194" t="s">
        <v>55</v>
      </c>
      <c r="G1014" s="195" t="s">
        <v>6346</v>
      </c>
      <c r="H1014" s="196" t="s">
        <v>225</v>
      </c>
      <c r="I1014" s="197">
        <v>1980</v>
      </c>
      <c r="J1014" s="198" t="s">
        <v>7631</v>
      </c>
      <c r="K1014" s="199">
        <v>1</v>
      </c>
      <c r="L1014" s="200">
        <v>4</v>
      </c>
      <c r="M1014" s="21" t="s">
        <v>48</v>
      </c>
      <c r="N1014" s="22" t="s">
        <v>5005</v>
      </c>
      <c r="O1014" s="23">
        <v>1980</v>
      </c>
      <c r="P1014" s="25" t="s">
        <v>51</v>
      </c>
      <c r="Q1014" s="30" t="s">
        <v>181</v>
      </c>
      <c r="R1014" s="31" t="s">
        <v>52</v>
      </c>
      <c r="S1014" s="32" t="s">
        <v>186</v>
      </c>
      <c r="T1014" s="34" t="s">
        <v>55</v>
      </c>
      <c r="U1014" s="36"/>
    </row>
    <row r="1015" spans="1:21" ht="33.75">
      <c r="A1015" t="s">
        <v>7629</v>
      </c>
      <c r="B1015" s="226" t="s">
        <v>7630</v>
      </c>
      <c r="C1015" s="227">
        <v>2</v>
      </c>
      <c r="D1015" s="210">
        <v>2</v>
      </c>
      <c r="E1015" s="180" t="s">
        <v>48</v>
      </c>
      <c r="F1015" s="181" t="s">
        <v>55</v>
      </c>
      <c r="G1015" s="175" t="s">
        <v>6346</v>
      </c>
      <c r="H1015" s="182" t="s">
        <v>225</v>
      </c>
      <c r="I1015" s="211">
        <v>1979</v>
      </c>
      <c r="J1015" s="178" t="s">
        <v>7628</v>
      </c>
      <c r="K1015">
        <v>2</v>
      </c>
      <c r="L1015" s="200">
        <v>8</v>
      </c>
      <c r="M1015" s="21" t="s">
        <v>48</v>
      </c>
      <c r="N1015" s="22" t="s">
        <v>5001</v>
      </c>
      <c r="O1015" s="23">
        <v>1979</v>
      </c>
      <c r="P1015" s="25" t="s">
        <v>168</v>
      </c>
      <c r="Q1015" s="30" t="s">
        <v>34686</v>
      </c>
      <c r="R1015" s="31" t="s">
        <v>52</v>
      </c>
      <c r="S1015" s="32" t="s">
        <v>186</v>
      </c>
      <c r="T1015" s="34" t="s">
        <v>55</v>
      </c>
      <c r="U1015" s="36"/>
    </row>
    <row r="1016" spans="1:21">
      <c r="A1016" t="s">
        <v>7632</v>
      </c>
      <c r="B1016" s="226" t="s">
        <v>7633</v>
      </c>
      <c r="D1016" s="192">
        <v>1</v>
      </c>
      <c r="E1016" s="193" t="s">
        <v>4344</v>
      </c>
      <c r="F1016" s="194" t="s">
        <v>55</v>
      </c>
      <c r="G1016" s="195" t="s">
        <v>6346</v>
      </c>
      <c r="H1016" s="196" t="s">
        <v>225</v>
      </c>
      <c r="I1016" s="197">
        <v>1958</v>
      </c>
      <c r="J1016" s="198" t="s">
        <v>7634</v>
      </c>
      <c r="K1016" s="199">
        <v>1</v>
      </c>
      <c r="L1016" s="200">
        <v>4</v>
      </c>
      <c r="M1016" s="21" t="s">
        <v>4344</v>
      </c>
      <c r="N1016" s="22" t="s">
        <v>5052</v>
      </c>
      <c r="O1016" s="23">
        <v>1958</v>
      </c>
      <c r="P1016" s="25"/>
      <c r="Q1016" s="30" t="s">
        <v>173</v>
      </c>
      <c r="R1016" s="31" t="s">
        <v>52</v>
      </c>
      <c r="S1016" s="32" t="s">
        <v>74</v>
      </c>
      <c r="T1016" s="34" t="s">
        <v>55</v>
      </c>
      <c r="U1016" s="36"/>
    </row>
    <row r="1017" spans="1:21">
      <c r="A1017" t="s">
        <v>7632</v>
      </c>
      <c r="B1017" s="226" t="s">
        <v>7633</v>
      </c>
      <c r="D1017" s="210">
        <v>2</v>
      </c>
      <c r="E1017" s="180" t="s">
        <v>68</v>
      </c>
      <c r="F1017" s="181" t="s">
        <v>55</v>
      </c>
      <c r="G1017" s="175" t="s">
        <v>6346</v>
      </c>
      <c r="H1017" s="182" t="s">
        <v>225</v>
      </c>
      <c r="I1017" s="211">
        <v>1958</v>
      </c>
      <c r="J1017" s="178" t="s">
        <v>7635</v>
      </c>
      <c r="K1017">
        <v>2</v>
      </c>
      <c r="L1017" s="200">
        <v>7</v>
      </c>
      <c r="M1017" s="21" t="s">
        <v>68</v>
      </c>
      <c r="N1017" s="22" t="s">
        <v>5207</v>
      </c>
      <c r="O1017" s="23">
        <v>1958</v>
      </c>
      <c r="P1017" s="25"/>
      <c r="Q1017" s="30" t="s">
        <v>288</v>
      </c>
      <c r="R1017" s="31" t="s">
        <v>52</v>
      </c>
      <c r="S1017" s="32" t="s">
        <v>74</v>
      </c>
      <c r="T1017" s="34" t="s">
        <v>55</v>
      </c>
      <c r="U1017" s="36"/>
    </row>
    <row r="1018" spans="1:21">
      <c r="A1018" t="s">
        <v>7632</v>
      </c>
      <c r="B1018" s="226" t="s">
        <v>7633</v>
      </c>
      <c r="D1018" s="210"/>
      <c r="E1018" s="180" t="s">
        <v>68</v>
      </c>
      <c r="F1018" s="181" t="s">
        <v>55</v>
      </c>
      <c r="G1018" s="175" t="s">
        <v>6346</v>
      </c>
      <c r="H1018" s="182" t="s">
        <v>225</v>
      </c>
      <c r="I1018" s="211">
        <v>1958</v>
      </c>
      <c r="J1018" s="178" t="s">
        <v>7240</v>
      </c>
      <c r="K1018">
        <v>2</v>
      </c>
      <c r="L1018" s="200">
        <v>8</v>
      </c>
      <c r="M1018" s="2" t="s">
        <v>68</v>
      </c>
      <c r="N1018" s="3" t="s">
        <v>5144</v>
      </c>
      <c r="O1018" s="4">
        <v>1958</v>
      </c>
      <c r="P1018" s="6"/>
      <c r="Q1018" s="11" t="s">
        <v>288</v>
      </c>
      <c r="R1018" s="12" t="s">
        <v>52</v>
      </c>
      <c r="S1018" s="8" t="s">
        <v>74</v>
      </c>
      <c r="T1018" s="13" t="s">
        <v>55</v>
      </c>
      <c r="U1018" s="15"/>
    </row>
    <row r="1019" spans="1:21">
      <c r="A1019" t="s">
        <v>7632</v>
      </c>
      <c r="B1019" s="226" t="s">
        <v>7633</v>
      </c>
      <c r="D1019" s="210">
        <v>3</v>
      </c>
      <c r="E1019" s="180" t="s">
        <v>68</v>
      </c>
      <c r="F1019" s="181" t="s">
        <v>64</v>
      </c>
      <c r="G1019" s="175" t="s">
        <v>6714</v>
      </c>
      <c r="H1019" s="182" t="s">
        <v>225</v>
      </c>
      <c r="I1019" s="211">
        <v>1925</v>
      </c>
      <c r="J1019" s="178" t="s">
        <v>7636</v>
      </c>
      <c r="K1019">
        <v>3</v>
      </c>
      <c r="L1019" s="200">
        <v>11</v>
      </c>
      <c r="M1019" s="21" t="s">
        <v>68</v>
      </c>
      <c r="N1019" s="22" t="s">
        <v>5044</v>
      </c>
      <c r="O1019" s="23">
        <v>1925</v>
      </c>
      <c r="P1019" s="25"/>
      <c r="Q1019" s="30" t="s">
        <v>604</v>
      </c>
      <c r="R1019" s="31" t="s">
        <v>52</v>
      </c>
      <c r="S1019" s="32" t="s">
        <v>2247</v>
      </c>
      <c r="T1019" s="34" t="s">
        <v>64</v>
      </c>
      <c r="U1019" s="36"/>
    </row>
    <row r="1020" spans="1:21">
      <c r="A1020" t="s">
        <v>7632</v>
      </c>
      <c r="B1020" s="226" t="s">
        <v>7633</v>
      </c>
      <c r="D1020" s="210"/>
      <c r="E1020" s="180" t="s">
        <v>68</v>
      </c>
      <c r="F1020" s="181" t="s">
        <v>64</v>
      </c>
      <c r="G1020" s="175" t="s">
        <v>6714</v>
      </c>
      <c r="H1020" s="182" t="s">
        <v>225</v>
      </c>
      <c r="I1020" s="211">
        <v>1925</v>
      </c>
      <c r="J1020" s="178" t="s">
        <v>7637</v>
      </c>
      <c r="K1020">
        <v>3</v>
      </c>
      <c r="L1020" s="200">
        <v>12</v>
      </c>
      <c r="M1020" s="21" t="s">
        <v>68</v>
      </c>
      <c r="N1020" s="22" t="s">
        <v>5048</v>
      </c>
      <c r="O1020" s="23">
        <v>1925</v>
      </c>
      <c r="P1020" s="25"/>
      <c r="Q1020" s="30" t="s">
        <v>604</v>
      </c>
      <c r="R1020" s="31" t="s">
        <v>52</v>
      </c>
      <c r="S1020" s="32" t="s">
        <v>2247</v>
      </c>
      <c r="T1020" s="34" t="s">
        <v>64</v>
      </c>
      <c r="U1020" s="36"/>
    </row>
    <row r="1021" spans="1:21">
      <c r="A1021" t="s">
        <v>7638</v>
      </c>
      <c r="B1021" s="226" t="s">
        <v>7639</v>
      </c>
      <c r="D1021" s="192">
        <v>1</v>
      </c>
      <c r="E1021" s="193" t="s">
        <v>145</v>
      </c>
      <c r="F1021" s="194" t="s">
        <v>55</v>
      </c>
      <c r="G1021" s="195" t="s">
        <v>6346</v>
      </c>
      <c r="H1021" s="196" t="s">
        <v>225</v>
      </c>
      <c r="I1021" s="197">
        <v>1980</v>
      </c>
      <c r="J1021" s="198" t="s">
        <v>7640</v>
      </c>
      <c r="K1021" s="199">
        <v>1</v>
      </c>
      <c r="L1021" s="200">
        <v>4</v>
      </c>
      <c r="M1021" s="21" t="s">
        <v>145</v>
      </c>
      <c r="N1021" s="22" t="s">
        <v>5029</v>
      </c>
      <c r="O1021" s="23">
        <v>1980</v>
      </c>
      <c r="P1021" s="25"/>
      <c r="Q1021" s="30" t="s">
        <v>312</v>
      </c>
      <c r="R1021" s="31" t="s">
        <v>52</v>
      </c>
      <c r="S1021" s="32" t="s">
        <v>186</v>
      </c>
      <c r="T1021" s="34" t="s">
        <v>55</v>
      </c>
      <c r="U1021" s="36"/>
    </row>
    <row r="1022" spans="1:21">
      <c r="A1022" t="s">
        <v>7638</v>
      </c>
      <c r="B1022" s="226" t="s">
        <v>7639</v>
      </c>
      <c r="D1022" s="210">
        <v>2</v>
      </c>
      <c r="E1022" s="180" t="s">
        <v>145</v>
      </c>
      <c r="F1022" s="181" t="s">
        <v>55</v>
      </c>
      <c r="G1022" s="175" t="s">
        <v>6346</v>
      </c>
      <c r="H1022" s="182" t="s">
        <v>225</v>
      </c>
      <c r="I1022" s="211">
        <v>1980</v>
      </c>
      <c r="J1022" s="178" t="s">
        <v>7641</v>
      </c>
      <c r="K1022">
        <v>2</v>
      </c>
      <c r="L1022" s="200">
        <v>8</v>
      </c>
      <c r="M1022" s="21" t="s">
        <v>145</v>
      </c>
      <c r="N1022" s="22" t="s">
        <v>5034</v>
      </c>
      <c r="O1022" s="23">
        <v>1980</v>
      </c>
      <c r="P1022" s="25" t="s">
        <v>168</v>
      </c>
      <c r="Q1022" s="30" t="s">
        <v>312</v>
      </c>
      <c r="R1022" s="31" t="s">
        <v>52</v>
      </c>
      <c r="S1022" s="21" t="s">
        <v>186</v>
      </c>
      <c r="T1022" s="34" t="s">
        <v>55</v>
      </c>
      <c r="U1022" s="36"/>
    </row>
    <row r="1023" spans="1:21">
      <c r="A1023" t="s">
        <v>7638</v>
      </c>
      <c r="B1023" s="226" t="s">
        <v>7639</v>
      </c>
      <c r="D1023" s="210">
        <v>3</v>
      </c>
      <c r="E1023" s="180" t="s">
        <v>68</v>
      </c>
      <c r="F1023" s="181" t="s">
        <v>164</v>
      </c>
      <c r="G1023" s="175" t="s">
        <v>121</v>
      </c>
      <c r="H1023" s="182" t="s">
        <v>206</v>
      </c>
      <c r="I1023" s="211">
        <v>2300</v>
      </c>
      <c r="J1023" s="178" t="s">
        <v>7642</v>
      </c>
      <c r="K1023">
        <v>3</v>
      </c>
      <c r="L1023" s="200">
        <v>13</v>
      </c>
      <c r="M1023" s="21" t="s">
        <v>68</v>
      </c>
      <c r="N1023" s="22" t="s">
        <v>5038</v>
      </c>
      <c r="O1023" s="23">
        <v>2300</v>
      </c>
      <c r="P1023" s="25"/>
      <c r="Q1023" s="30" t="s">
        <v>120</v>
      </c>
      <c r="R1023" s="31" t="s">
        <v>52</v>
      </c>
      <c r="S1023" s="32" t="s">
        <v>121</v>
      </c>
      <c r="T1023" s="34" t="s">
        <v>164</v>
      </c>
      <c r="U1023" s="36"/>
    </row>
    <row r="1024" spans="1:21">
      <c r="A1024" t="s">
        <v>7638</v>
      </c>
      <c r="B1024" s="226" t="s">
        <v>7639</v>
      </c>
      <c r="D1024" s="210">
        <v>4</v>
      </c>
      <c r="E1024" s="180" t="s">
        <v>68</v>
      </c>
      <c r="F1024" s="181" t="s">
        <v>55</v>
      </c>
      <c r="G1024" s="175" t="s">
        <v>6346</v>
      </c>
      <c r="H1024" s="182" t="s">
        <v>225</v>
      </c>
      <c r="I1024" s="211">
        <v>1958</v>
      </c>
      <c r="J1024" s="178" t="s">
        <v>7643</v>
      </c>
      <c r="K1024">
        <v>4</v>
      </c>
      <c r="L1024" s="200">
        <v>16</v>
      </c>
      <c r="M1024" s="2" t="s">
        <v>68</v>
      </c>
      <c r="N1024" s="3" t="s">
        <v>5058</v>
      </c>
      <c r="O1024" s="4">
        <v>1958</v>
      </c>
      <c r="P1024" s="6"/>
      <c r="Q1024" s="11" t="s">
        <v>177</v>
      </c>
      <c r="R1024" s="31" t="s">
        <v>52</v>
      </c>
      <c r="S1024" s="32" t="s">
        <v>74</v>
      </c>
      <c r="T1024" s="34" t="s">
        <v>55</v>
      </c>
      <c r="U1024" s="15"/>
    </row>
    <row r="1025" spans="1:21">
      <c r="A1025" t="s">
        <v>7644</v>
      </c>
      <c r="B1025" s="226" t="s">
        <v>7645</v>
      </c>
      <c r="D1025" s="192">
        <v>1</v>
      </c>
      <c r="E1025" s="193" t="s">
        <v>4344</v>
      </c>
      <c r="F1025" s="194" t="s">
        <v>55</v>
      </c>
      <c r="G1025" s="195" t="s">
        <v>6346</v>
      </c>
      <c r="H1025" s="196" t="s">
        <v>225</v>
      </c>
      <c r="I1025" s="197">
        <v>1980</v>
      </c>
      <c r="J1025" s="198" t="s">
        <v>7646</v>
      </c>
      <c r="K1025" s="199">
        <v>1</v>
      </c>
      <c r="L1025" s="200">
        <v>4</v>
      </c>
      <c r="M1025" s="21" t="s">
        <v>4344</v>
      </c>
      <c r="N1025" s="22" t="s">
        <v>5075</v>
      </c>
      <c r="O1025" s="23">
        <v>1980</v>
      </c>
      <c r="P1025" s="25"/>
      <c r="Q1025" s="30" t="s">
        <v>263</v>
      </c>
      <c r="R1025" s="31" t="s">
        <v>52</v>
      </c>
      <c r="S1025" s="32" t="s">
        <v>186</v>
      </c>
      <c r="T1025" s="34" t="s">
        <v>55</v>
      </c>
      <c r="U1025" s="36"/>
    </row>
    <row r="1026" spans="1:21">
      <c r="A1026" t="s">
        <v>7644</v>
      </c>
      <c r="B1026" s="226" t="s">
        <v>7645</v>
      </c>
      <c r="D1026" s="210">
        <v>2</v>
      </c>
      <c r="E1026" s="180" t="s">
        <v>402</v>
      </c>
      <c r="F1026" s="181" t="s">
        <v>55</v>
      </c>
      <c r="G1026" s="175" t="s">
        <v>6346</v>
      </c>
      <c r="H1026" s="182" t="s">
        <v>206</v>
      </c>
      <c r="I1026" s="211">
        <v>1916</v>
      </c>
      <c r="J1026" s="178" t="s">
        <v>7647</v>
      </c>
      <c r="K1026">
        <v>2</v>
      </c>
      <c r="L1026" s="200">
        <v>7</v>
      </c>
      <c r="M1026" s="21" t="s">
        <v>402</v>
      </c>
      <c r="N1026" s="22" t="s">
        <v>5067</v>
      </c>
      <c r="O1026" s="23">
        <v>1916</v>
      </c>
      <c r="P1026" s="25"/>
      <c r="Q1026" s="30" t="s">
        <v>406</v>
      </c>
      <c r="R1026" s="31" t="s">
        <v>52</v>
      </c>
      <c r="S1026" s="32" t="s">
        <v>407</v>
      </c>
      <c r="T1026" s="34" t="s">
        <v>55</v>
      </c>
      <c r="U1026" s="36"/>
    </row>
    <row r="1027" spans="1:21">
      <c r="A1027" t="s">
        <v>7644</v>
      </c>
      <c r="B1027" s="226" t="s">
        <v>7645</v>
      </c>
      <c r="D1027" s="210"/>
      <c r="E1027" s="180" t="s">
        <v>402</v>
      </c>
      <c r="F1027" s="181" t="s">
        <v>55</v>
      </c>
      <c r="G1027" s="175" t="s">
        <v>6346</v>
      </c>
      <c r="H1027" s="182" t="s">
        <v>206</v>
      </c>
      <c r="I1027" s="211">
        <v>1916</v>
      </c>
      <c r="J1027" s="178" t="s">
        <v>7648</v>
      </c>
      <c r="K1027">
        <v>2</v>
      </c>
      <c r="L1027" s="200">
        <v>8</v>
      </c>
      <c r="M1027" s="21" t="s">
        <v>402</v>
      </c>
      <c r="N1027" s="22" t="s">
        <v>5071</v>
      </c>
      <c r="O1027" s="23">
        <v>1916</v>
      </c>
      <c r="P1027" s="25"/>
      <c r="Q1027" s="11" t="s">
        <v>640</v>
      </c>
      <c r="R1027" s="31" t="s">
        <v>52</v>
      </c>
      <c r="S1027" s="32" t="s">
        <v>407</v>
      </c>
      <c r="T1027" s="34" t="s">
        <v>55</v>
      </c>
      <c r="U1027" s="36"/>
    </row>
    <row r="1028" spans="1:21">
      <c r="A1028" t="s">
        <v>7644</v>
      </c>
      <c r="B1028" s="226" t="s">
        <v>7645</v>
      </c>
      <c r="D1028" s="210">
        <v>3</v>
      </c>
      <c r="E1028" s="180" t="s">
        <v>68</v>
      </c>
      <c r="F1028" s="181" t="s">
        <v>55</v>
      </c>
      <c r="G1028" s="175" t="s">
        <v>6346</v>
      </c>
      <c r="H1028" s="182" t="s">
        <v>225</v>
      </c>
      <c r="I1028" s="211">
        <v>1958</v>
      </c>
      <c r="J1028" s="178" t="s">
        <v>7649</v>
      </c>
      <c r="K1028">
        <v>3</v>
      </c>
      <c r="L1028" s="200">
        <v>11</v>
      </c>
      <c r="M1028" s="21" t="s">
        <v>68</v>
      </c>
      <c r="N1028" s="22" t="s">
        <v>5061</v>
      </c>
      <c r="O1028" s="23">
        <v>1958</v>
      </c>
      <c r="P1028" s="25"/>
      <c r="Q1028" s="30" t="s">
        <v>73</v>
      </c>
      <c r="R1028" s="31" t="s">
        <v>52</v>
      </c>
      <c r="S1028" s="32" t="s">
        <v>74</v>
      </c>
      <c r="T1028" s="34" t="s">
        <v>55</v>
      </c>
      <c r="U1028" s="36"/>
    </row>
    <row r="1029" spans="1:21">
      <c r="A1029" t="s">
        <v>7644</v>
      </c>
      <c r="B1029" s="226" t="s">
        <v>7645</v>
      </c>
      <c r="D1029" s="210"/>
      <c r="E1029" s="180" t="s">
        <v>68</v>
      </c>
      <c r="F1029" s="181" t="s">
        <v>55</v>
      </c>
      <c r="G1029" s="175" t="s">
        <v>6346</v>
      </c>
      <c r="H1029" s="182" t="s">
        <v>225</v>
      </c>
      <c r="I1029" s="211">
        <v>1958</v>
      </c>
      <c r="J1029" s="178" t="s">
        <v>7650</v>
      </c>
      <c r="K1029">
        <v>3</v>
      </c>
      <c r="L1029" s="200">
        <v>12</v>
      </c>
      <c r="M1029" s="2" t="s">
        <v>68</v>
      </c>
      <c r="N1029" s="22" t="s">
        <v>5101</v>
      </c>
      <c r="O1029" s="23">
        <v>1958</v>
      </c>
      <c r="P1029" s="25"/>
      <c r="Q1029" s="30" t="s">
        <v>177</v>
      </c>
      <c r="R1029" s="31" t="s">
        <v>52</v>
      </c>
      <c r="S1029" s="8" t="s">
        <v>74</v>
      </c>
      <c r="T1029" s="34" t="s">
        <v>55</v>
      </c>
      <c r="U1029" s="36"/>
    </row>
    <row r="1030" spans="1:21">
      <c r="A1030" t="s">
        <v>7644</v>
      </c>
      <c r="B1030" s="226" t="s">
        <v>7645</v>
      </c>
      <c r="D1030" s="210">
        <v>4</v>
      </c>
      <c r="E1030" s="180" t="s">
        <v>6884</v>
      </c>
      <c r="F1030" s="181" t="s">
        <v>64</v>
      </c>
      <c r="G1030" s="175" t="s">
        <v>6380</v>
      </c>
      <c r="H1030" s="182" t="s">
        <v>225</v>
      </c>
      <c r="I1030" s="211">
        <v>1925</v>
      </c>
      <c r="J1030" s="178" t="s">
        <v>7651</v>
      </c>
      <c r="K1030">
        <v>4</v>
      </c>
      <c r="L1030" s="200">
        <v>15</v>
      </c>
      <c r="M1030" s="21" t="s">
        <v>6884</v>
      </c>
      <c r="N1030" s="22" t="s">
        <v>5105</v>
      </c>
      <c r="O1030" s="23">
        <v>1925</v>
      </c>
      <c r="P1030" s="25"/>
      <c r="Q1030" s="30" t="s">
        <v>62</v>
      </c>
      <c r="R1030" s="31" t="s">
        <v>52</v>
      </c>
      <c r="S1030" s="32" t="s">
        <v>63</v>
      </c>
      <c r="T1030" s="34" t="s">
        <v>64</v>
      </c>
      <c r="U1030" s="36"/>
    </row>
    <row r="1031" spans="1:21">
      <c r="A1031" t="s">
        <v>7652</v>
      </c>
      <c r="B1031" s="226" t="s">
        <v>7653</v>
      </c>
      <c r="D1031" s="192">
        <v>1</v>
      </c>
      <c r="E1031" s="193" t="s">
        <v>48</v>
      </c>
      <c r="F1031" s="194" t="s">
        <v>55</v>
      </c>
      <c r="G1031" s="195" t="s">
        <v>6346</v>
      </c>
      <c r="H1031" s="196" t="s">
        <v>225</v>
      </c>
      <c r="I1031" s="197">
        <v>1980</v>
      </c>
      <c r="J1031" s="198" t="s">
        <v>7654</v>
      </c>
      <c r="K1031" s="199">
        <v>1</v>
      </c>
      <c r="L1031" s="200">
        <v>4</v>
      </c>
      <c r="M1031" s="21" t="s">
        <v>48</v>
      </c>
      <c r="N1031" s="22" t="s">
        <v>5089</v>
      </c>
      <c r="O1031" s="23">
        <v>1980</v>
      </c>
      <c r="P1031" s="25" t="s">
        <v>51</v>
      </c>
      <c r="Q1031" s="30" t="s">
        <v>263</v>
      </c>
      <c r="R1031" s="31" t="s">
        <v>52</v>
      </c>
      <c r="S1031" s="21" t="s">
        <v>53</v>
      </c>
      <c r="T1031" s="34" t="s">
        <v>55</v>
      </c>
      <c r="U1031" s="36"/>
    </row>
    <row r="1032" spans="1:21">
      <c r="A1032" t="s">
        <v>7652</v>
      </c>
      <c r="B1032" s="226" t="s">
        <v>7653</v>
      </c>
      <c r="D1032" s="210">
        <v>2</v>
      </c>
      <c r="E1032" s="180" t="s">
        <v>48</v>
      </c>
      <c r="F1032" s="181" t="s">
        <v>55</v>
      </c>
      <c r="G1032" s="175" t="s">
        <v>6346</v>
      </c>
      <c r="H1032" s="182" t="s">
        <v>225</v>
      </c>
      <c r="I1032" s="211">
        <v>1980</v>
      </c>
      <c r="J1032" s="178" t="s">
        <v>7655</v>
      </c>
      <c r="K1032">
        <v>2</v>
      </c>
      <c r="L1032" s="200">
        <v>8</v>
      </c>
      <c r="M1032" s="21" t="s">
        <v>48</v>
      </c>
      <c r="N1032" s="22" t="s">
        <v>5080</v>
      </c>
      <c r="O1032" s="23">
        <v>1980</v>
      </c>
      <c r="P1032" s="25" t="s">
        <v>168</v>
      </c>
      <c r="Q1032" s="30" t="s">
        <v>263</v>
      </c>
      <c r="R1032" s="31" t="s">
        <v>52</v>
      </c>
      <c r="S1032" s="32" t="s">
        <v>53</v>
      </c>
      <c r="T1032" s="34" t="s">
        <v>55</v>
      </c>
      <c r="U1032" s="36"/>
    </row>
    <row r="1033" spans="1:21">
      <c r="A1033" t="s">
        <v>7652</v>
      </c>
      <c r="B1033" s="226" t="s">
        <v>7653</v>
      </c>
      <c r="D1033" s="210">
        <v>3</v>
      </c>
      <c r="E1033" s="180" t="s">
        <v>48</v>
      </c>
      <c r="F1033" s="181" t="s">
        <v>55</v>
      </c>
      <c r="G1033" s="175" t="s">
        <v>6346</v>
      </c>
      <c r="H1033" s="182" t="s">
        <v>225</v>
      </c>
      <c r="I1033" s="211">
        <v>1980</v>
      </c>
      <c r="J1033" s="178" t="s">
        <v>6900</v>
      </c>
      <c r="K1033">
        <v>3</v>
      </c>
      <c r="L1033" s="200">
        <v>12</v>
      </c>
      <c r="M1033" s="21" t="s">
        <v>48</v>
      </c>
      <c r="N1033" s="22" t="s">
        <v>5093</v>
      </c>
      <c r="O1033" s="23">
        <v>1980</v>
      </c>
      <c r="P1033" s="25" t="s">
        <v>5095</v>
      </c>
      <c r="Q1033" s="30" t="s">
        <v>169</v>
      </c>
      <c r="R1033" s="31" t="s">
        <v>52</v>
      </c>
      <c r="S1033" s="32" t="s">
        <v>53</v>
      </c>
      <c r="T1033" s="34" t="s">
        <v>55</v>
      </c>
      <c r="U1033" s="36"/>
    </row>
    <row r="1034" spans="1:21">
      <c r="A1034" t="s">
        <v>7652</v>
      </c>
      <c r="B1034" s="226" t="s">
        <v>7653</v>
      </c>
      <c r="D1034" s="210">
        <v>4</v>
      </c>
      <c r="E1034" s="180" t="s">
        <v>4344</v>
      </c>
      <c r="F1034" s="181" t="s">
        <v>55</v>
      </c>
      <c r="G1034" s="175" t="s">
        <v>6346</v>
      </c>
      <c r="H1034" s="182" t="s">
        <v>225</v>
      </c>
      <c r="I1034" s="211">
        <v>1980</v>
      </c>
      <c r="J1034" s="178" t="s">
        <v>7656</v>
      </c>
      <c r="K1034">
        <v>4</v>
      </c>
      <c r="L1034" s="200">
        <v>16</v>
      </c>
      <c r="M1034" s="21" t="s">
        <v>4344</v>
      </c>
      <c r="N1034" s="22" t="s">
        <v>5119</v>
      </c>
      <c r="O1034" s="23">
        <v>1980</v>
      </c>
      <c r="P1034" s="25"/>
      <c r="Q1034" s="30" t="s">
        <v>185</v>
      </c>
      <c r="R1034" s="31" t="s">
        <v>52</v>
      </c>
      <c r="S1034" s="32" t="s">
        <v>186</v>
      </c>
      <c r="T1034" s="34" t="s">
        <v>55</v>
      </c>
      <c r="U1034" s="36"/>
    </row>
    <row r="1035" spans="1:21" ht="22.5">
      <c r="A1035" t="s">
        <v>7657</v>
      </c>
      <c r="B1035" s="226" t="s">
        <v>7658</v>
      </c>
      <c r="D1035" s="192">
        <v>1</v>
      </c>
      <c r="E1035" s="193" t="s">
        <v>7659</v>
      </c>
      <c r="F1035" s="194" t="s">
        <v>2203</v>
      </c>
      <c r="G1035" s="195" t="s">
        <v>7660</v>
      </c>
      <c r="H1035" s="196" t="s">
        <v>6362</v>
      </c>
      <c r="I1035" s="197">
        <v>901</v>
      </c>
      <c r="J1035" s="198" t="s">
        <v>6992</v>
      </c>
      <c r="K1035" s="199">
        <v>1</v>
      </c>
      <c r="L1035" s="200">
        <v>4</v>
      </c>
      <c r="M1035" s="21" t="s">
        <v>34687</v>
      </c>
      <c r="N1035" s="22" t="s">
        <v>5086</v>
      </c>
      <c r="O1035" s="23">
        <v>901</v>
      </c>
      <c r="P1035" s="25"/>
      <c r="Q1035" s="30" t="s">
        <v>34688</v>
      </c>
      <c r="R1035" s="31" t="s">
        <v>31410</v>
      </c>
      <c r="S1035" s="32" t="s">
        <v>34689</v>
      </c>
      <c r="T1035" s="34" t="s">
        <v>34690</v>
      </c>
      <c r="U1035" s="36"/>
    </row>
    <row r="1036" spans="1:21">
      <c r="A1036" t="s">
        <v>7661</v>
      </c>
      <c r="B1036" s="226" t="s">
        <v>7662</v>
      </c>
      <c r="D1036" s="192">
        <v>1</v>
      </c>
      <c r="E1036" s="193" t="s">
        <v>145</v>
      </c>
      <c r="F1036" s="194" t="s">
        <v>55</v>
      </c>
      <c r="G1036" s="195" t="s">
        <v>6346</v>
      </c>
      <c r="H1036" s="196" t="s">
        <v>225</v>
      </c>
      <c r="I1036" s="197">
        <v>1958</v>
      </c>
      <c r="J1036" s="198" t="s">
        <v>7663</v>
      </c>
      <c r="K1036" s="199">
        <v>1</v>
      </c>
      <c r="L1036" s="200">
        <v>4</v>
      </c>
      <c r="M1036" s="21" t="s">
        <v>145</v>
      </c>
      <c r="N1036" s="22" t="s">
        <v>5098</v>
      </c>
      <c r="O1036" s="23">
        <v>1958</v>
      </c>
      <c r="P1036" s="25"/>
      <c r="Q1036" s="30" t="s">
        <v>177</v>
      </c>
      <c r="R1036" s="31" t="s">
        <v>52</v>
      </c>
      <c r="S1036" s="32" t="s">
        <v>74</v>
      </c>
      <c r="T1036" s="34" t="s">
        <v>55</v>
      </c>
      <c r="U1036" s="36"/>
    </row>
    <row r="1037" spans="1:21">
      <c r="A1037" t="s">
        <v>7664</v>
      </c>
      <c r="B1037" s="226" t="s">
        <v>7665</v>
      </c>
      <c r="D1037" s="192">
        <v>1</v>
      </c>
      <c r="E1037" s="193" t="s">
        <v>68</v>
      </c>
      <c r="F1037" s="194" t="s">
        <v>64</v>
      </c>
      <c r="G1037" s="195" t="s">
        <v>6714</v>
      </c>
      <c r="H1037" s="196" t="s">
        <v>225</v>
      </c>
      <c r="I1037" s="197">
        <v>1925</v>
      </c>
      <c r="J1037" s="198" t="s">
        <v>7666</v>
      </c>
      <c r="K1037" s="199">
        <v>1</v>
      </c>
      <c r="L1037" s="200">
        <v>4</v>
      </c>
      <c r="M1037" s="21" t="s">
        <v>68</v>
      </c>
      <c r="N1037" s="22" t="s">
        <v>7667</v>
      </c>
      <c r="O1037" s="23">
        <v>1925</v>
      </c>
      <c r="P1037" s="25"/>
      <c r="Q1037" s="30" t="s">
        <v>604</v>
      </c>
      <c r="R1037" s="31" t="s">
        <v>52</v>
      </c>
      <c r="S1037" s="32" t="s">
        <v>2247</v>
      </c>
      <c r="T1037" s="34" t="s">
        <v>64</v>
      </c>
      <c r="U1037" s="36"/>
    </row>
    <row r="1038" spans="1:21">
      <c r="A1038" t="s">
        <v>6463</v>
      </c>
      <c r="B1038" s="226" t="s">
        <v>7668</v>
      </c>
      <c r="D1038" s="192">
        <v>1</v>
      </c>
      <c r="E1038" s="193" t="s">
        <v>6884</v>
      </c>
      <c r="F1038" s="194" t="s">
        <v>64</v>
      </c>
      <c r="G1038" s="195" t="s">
        <v>6380</v>
      </c>
      <c r="H1038" s="196" t="s">
        <v>225</v>
      </c>
      <c r="I1038" s="197">
        <v>1950</v>
      </c>
      <c r="J1038" s="198" t="s">
        <v>6460</v>
      </c>
      <c r="K1038" s="199">
        <v>1</v>
      </c>
      <c r="L1038" s="200">
        <v>4</v>
      </c>
      <c r="M1038" s="21" t="s">
        <v>6884</v>
      </c>
      <c r="N1038" s="22" t="s">
        <v>5216</v>
      </c>
      <c r="O1038" s="23">
        <v>1950</v>
      </c>
      <c r="P1038" s="25"/>
      <c r="Q1038" s="30" t="s">
        <v>140</v>
      </c>
      <c r="R1038" s="31" t="s">
        <v>52</v>
      </c>
      <c r="S1038" s="32" t="s">
        <v>63</v>
      </c>
      <c r="T1038" s="34" t="s">
        <v>64</v>
      </c>
      <c r="U1038" s="36"/>
    </row>
    <row r="1039" spans="1:21">
      <c r="A1039" t="s">
        <v>6463</v>
      </c>
      <c r="B1039" s="226" t="s">
        <v>7668</v>
      </c>
      <c r="D1039" s="210">
        <v>2</v>
      </c>
      <c r="E1039" s="180" t="s">
        <v>78</v>
      </c>
      <c r="F1039" s="181" t="s">
        <v>55</v>
      </c>
      <c r="G1039" s="175" t="s">
        <v>6346</v>
      </c>
      <c r="H1039" s="182" t="s">
        <v>225</v>
      </c>
      <c r="I1039" s="211">
        <v>1958</v>
      </c>
      <c r="J1039" s="178" t="s">
        <v>7669</v>
      </c>
      <c r="K1039">
        <v>2</v>
      </c>
      <c r="L1039" s="200">
        <v>7</v>
      </c>
      <c r="M1039" s="21" t="s">
        <v>78</v>
      </c>
      <c r="N1039" s="22" t="s">
        <v>5125</v>
      </c>
      <c r="O1039" s="23">
        <v>1958</v>
      </c>
      <c r="P1039" s="25"/>
      <c r="Q1039" s="30" t="s">
        <v>177</v>
      </c>
      <c r="R1039" s="31" t="s">
        <v>52</v>
      </c>
      <c r="S1039" s="32" t="s">
        <v>74</v>
      </c>
      <c r="T1039" s="34" t="s">
        <v>55</v>
      </c>
      <c r="U1039" s="36"/>
    </row>
    <row r="1040" spans="1:21">
      <c r="A1040" t="s">
        <v>6463</v>
      </c>
      <c r="B1040" s="226" t="s">
        <v>7668</v>
      </c>
      <c r="D1040" s="210"/>
      <c r="E1040" s="180" t="s">
        <v>78</v>
      </c>
      <c r="F1040" s="181" t="s">
        <v>55</v>
      </c>
      <c r="G1040" s="175" t="s">
        <v>6346</v>
      </c>
      <c r="H1040" s="182" t="s">
        <v>225</v>
      </c>
      <c r="I1040" s="211">
        <v>1958</v>
      </c>
      <c r="J1040" s="178" t="s">
        <v>7670</v>
      </c>
      <c r="K1040">
        <v>2</v>
      </c>
      <c r="L1040" s="200">
        <v>8</v>
      </c>
      <c r="M1040" s="21" t="s">
        <v>78</v>
      </c>
      <c r="N1040" s="22" t="s">
        <v>5149</v>
      </c>
      <c r="O1040" s="23">
        <v>1958</v>
      </c>
      <c r="P1040" s="25"/>
      <c r="Q1040" s="30" t="s">
        <v>177</v>
      </c>
      <c r="R1040" s="31" t="s">
        <v>52</v>
      </c>
      <c r="S1040" s="32" t="s">
        <v>74</v>
      </c>
      <c r="T1040" s="34" t="s">
        <v>55</v>
      </c>
      <c r="U1040" s="36"/>
    </row>
    <row r="1041" spans="1:21">
      <c r="A1041" t="s">
        <v>6463</v>
      </c>
      <c r="B1041" s="226" t="s">
        <v>7668</v>
      </c>
      <c r="D1041" s="210">
        <v>3</v>
      </c>
      <c r="E1041" s="180" t="s">
        <v>126</v>
      </c>
      <c r="F1041" s="181" t="s">
        <v>55</v>
      </c>
      <c r="G1041" s="175" t="s">
        <v>6346</v>
      </c>
      <c r="H1041" s="182" t="s">
        <v>206</v>
      </c>
      <c r="I1041" s="211">
        <v>1568</v>
      </c>
      <c r="J1041" s="178" t="s">
        <v>7671</v>
      </c>
      <c r="K1041">
        <v>3</v>
      </c>
      <c r="L1041" s="200">
        <v>11</v>
      </c>
      <c r="M1041" s="22" t="s">
        <v>126</v>
      </c>
      <c r="N1041" s="2" t="s">
        <v>5235</v>
      </c>
      <c r="O1041" s="23">
        <v>1568</v>
      </c>
      <c r="P1041" s="25"/>
      <c r="Q1041" s="30" t="s">
        <v>95</v>
      </c>
      <c r="R1041" s="31" t="s">
        <v>52</v>
      </c>
      <c r="S1041" s="32" t="s">
        <v>112</v>
      </c>
      <c r="T1041" s="34" t="s">
        <v>55</v>
      </c>
      <c r="U1041" s="36"/>
    </row>
    <row r="1042" spans="1:21">
      <c r="A1042" t="s">
        <v>6463</v>
      </c>
      <c r="B1042" s="226" t="s">
        <v>7668</v>
      </c>
      <c r="D1042" s="210"/>
      <c r="E1042" s="180" t="s">
        <v>126</v>
      </c>
      <c r="F1042" s="181" t="s">
        <v>55</v>
      </c>
      <c r="G1042" s="175" t="s">
        <v>6346</v>
      </c>
      <c r="H1042" s="182" t="s">
        <v>206</v>
      </c>
      <c r="I1042" s="211">
        <v>1568</v>
      </c>
      <c r="J1042" s="178" t="s">
        <v>7672</v>
      </c>
      <c r="K1042">
        <v>3</v>
      </c>
      <c r="L1042" s="200">
        <v>12</v>
      </c>
      <c r="M1042" s="21" t="s">
        <v>126</v>
      </c>
      <c r="N1042" s="22" t="s">
        <v>5110</v>
      </c>
      <c r="O1042" s="23">
        <v>1568</v>
      </c>
      <c r="P1042" s="25"/>
      <c r="Q1042" s="30" t="s">
        <v>95</v>
      </c>
      <c r="R1042" s="31" t="s">
        <v>52</v>
      </c>
      <c r="S1042" s="32" t="s">
        <v>112</v>
      </c>
      <c r="T1042" s="34" t="s">
        <v>55</v>
      </c>
      <c r="U1042" s="36"/>
    </row>
    <row r="1043" spans="1:21">
      <c r="A1043" t="s">
        <v>7673</v>
      </c>
      <c r="B1043" s="226" t="s">
        <v>7674</v>
      </c>
      <c r="C1043" s="227">
        <v>2</v>
      </c>
      <c r="D1043" s="192">
        <v>1</v>
      </c>
      <c r="E1043" s="193" t="s">
        <v>126</v>
      </c>
      <c r="F1043" s="194" t="s">
        <v>55</v>
      </c>
      <c r="G1043" s="195" t="s">
        <v>6346</v>
      </c>
      <c r="H1043" s="196" t="s">
        <v>206</v>
      </c>
      <c r="I1043" s="197">
        <v>1568</v>
      </c>
      <c r="J1043" s="198" t="s">
        <v>7672</v>
      </c>
      <c r="K1043" s="199">
        <v>1</v>
      </c>
      <c r="L1043" s="200">
        <v>4</v>
      </c>
      <c r="M1043" s="21" t="s">
        <v>126</v>
      </c>
      <c r="N1043" s="22" t="s">
        <v>5110</v>
      </c>
      <c r="O1043" s="23">
        <v>1568</v>
      </c>
      <c r="P1043" s="25"/>
      <c r="Q1043" s="30" t="s">
        <v>95</v>
      </c>
      <c r="R1043" s="31" t="s">
        <v>52</v>
      </c>
      <c r="S1043" s="32" t="s">
        <v>112</v>
      </c>
      <c r="T1043" s="34" t="s">
        <v>55</v>
      </c>
      <c r="U1043" s="36"/>
    </row>
    <row r="1044" spans="1:21">
      <c r="A1044" t="s">
        <v>7673</v>
      </c>
      <c r="B1044" s="226" t="s">
        <v>7674</v>
      </c>
      <c r="C1044" s="227">
        <v>2</v>
      </c>
      <c r="D1044" s="210">
        <v>2</v>
      </c>
      <c r="E1044" s="180" t="s">
        <v>6884</v>
      </c>
      <c r="F1044" s="181" t="s">
        <v>64</v>
      </c>
      <c r="G1044" s="175" t="s">
        <v>6380</v>
      </c>
      <c r="H1044" s="182" t="s">
        <v>225</v>
      </c>
      <c r="I1044" s="211">
        <v>1950</v>
      </c>
      <c r="J1044" s="178" t="s">
        <v>6460</v>
      </c>
      <c r="K1044">
        <v>2</v>
      </c>
      <c r="L1044" s="200">
        <v>7</v>
      </c>
      <c r="M1044" s="21" t="s">
        <v>6884</v>
      </c>
      <c r="N1044" s="22" t="s">
        <v>5216</v>
      </c>
      <c r="O1044" s="23">
        <v>1950</v>
      </c>
      <c r="P1044" s="25"/>
      <c r="Q1044" s="30" t="s">
        <v>140</v>
      </c>
      <c r="R1044" s="31" t="s">
        <v>52</v>
      </c>
      <c r="S1044" s="32" t="s">
        <v>63</v>
      </c>
      <c r="T1044" s="34" t="s">
        <v>64</v>
      </c>
      <c r="U1044" s="36"/>
    </row>
    <row r="1045" spans="1:21">
      <c r="A1045" t="s">
        <v>7673</v>
      </c>
      <c r="B1045" s="226" t="s">
        <v>7674</v>
      </c>
      <c r="C1045" s="227">
        <v>2</v>
      </c>
      <c r="D1045" s="210">
        <v>3</v>
      </c>
      <c r="E1045" s="180" t="s">
        <v>78</v>
      </c>
      <c r="F1045" s="181" t="s">
        <v>55</v>
      </c>
      <c r="G1045" s="175" t="s">
        <v>6346</v>
      </c>
      <c r="H1045" s="182" t="s">
        <v>225</v>
      </c>
      <c r="I1045" s="211">
        <v>1958</v>
      </c>
      <c r="J1045" s="178" t="s">
        <v>7669</v>
      </c>
      <c r="K1045">
        <v>3</v>
      </c>
      <c r="L1045" s="200">
        <v>10</v>
      </c>
      <c r="M1045" s="21" t="s">
        <v>78</v>
      </c>
      <c r="N1045" s="22" t="s">
        <v>5125</v>
      </c>
      <c r="O1045" s="23">
        <v>1958</v>
      </c>
      <c r="P1045" s="25"/>
      <c r="Q1045" s="30" t="s">
        <v>177</v>
      </c>
      <c r="R1045" s="31" t="s">
        <v>52</v>
      </c>
      <c r="S1045" s="32" t="s">
        <v>74</v>
      </c>
      <c r="T1045" s="34" t="s">
        <v>55</v>
      </c>
      <c r="U1045" s="36"/>
    </row>
    <row r="1046" spans="1:21">
      <c r="A1046" t="s">
        <v>7673</v>
      </c>
      <c r="B1046" s="226" t="s">
        <v>7674</v>
      </c>
      <c r="C1046" s="227">
        <v>2</v>
      </c>
      <c r="D1046" s="210"/>
      <c r="E1046" s="180" t="s">
        <v>78</v>
      </c>
      <c r="F1046" s="181" t="s">
        <v>55</v>
      </c>
      <c r="G1046" s="175" t="s">
        <v>6346</v>
      </c>
      <c r="H1046" s="182" t="s">
        <v>225</v>
      </c>
      <c r="I1046" s="211">
        <v>1958</v>
      </c>
      <c r="J1046" s="178" t="s">
        <v>7670</v>
      </c>
      <c r="K1046">
        <v>3</v>
      </c>
      <c r="L1046" s="200">
        <v>11</v>
      </c>
      <c r="M1046" s="21" t="s">
        <v>78</v>
      </c>
      <c r="N1046" s="22" t="s">
        <v>5149</v>
      </c>
      <c r="O1046" s="23">
        <v>1958</v>
      </c>
      <c r="P1046" s="25"/>
      <c r="Q1046" s="30" t="s">
        <v>177</v>
      </c>
      <c r="R1046" s="31" t="s">
        <v>52</v>
      </c>
      <c r="S1046" s="32" t="s">
        <v>74</v>
      </c>
      <c r="T1046" s="34" t="s">
        <v>55</v>
      </c>
      <c r="U1046" s="36"/>
    </row>
    <row r="1047" spans="1:21">
      <c r="A1047" t="s">
        <v>7673</v>
      </c>
      <c r="B1047" s="226" t="s">
        <v>7674</v>
      </c>
      <c r="D1047" s="210">
        <v>4</v>
      </c>
      <c r="E1047" s="180" t="s">
        <v>68</v>
      </c>
      <c r="F1047" s="181" t="s">
        <v>55</v>
      </c>
      <c r="G1047" s="175" t="s">
        <v>6346</v>
      </c>
      <c r="H1047" s="182" t="s">
        <v>225</v>
      </c>
      <c r="I1047" s="211">
        <v>1958</v>
      </c>
      <c r="J1047" s="178" t="s">
        <v>7675</v>
      </c>
      <c r="K1047">
        <v>4</v>
      </c>
      <c r="L1047" s="200">
        <v>14</v>
      </c>
      <c r="M1047" s="21" t="s">
        <v>68</v>
      </c>
      <c r="N1047" s="22" t="s">
        <v>5579</v>
      </c>
      <c r="O1047" s="23">
        <v>1958</v>
      </c>
      <c r="P1047" s="25"/>
      <c r="Q1047" s="11" t="s">
        <v>73</v>
      </c>
      <c r="R1047" s="31" t="s">
        <v>52</v>
      </c>
      <c r="S1047" s="32" t="s">
        <v>74</v>
      </c>
      <c r="T1047" s="34" t="s">
        <v>55</v>
      </c>
      <c r="U1047" s="36"/>
    </row>
    <row r="1048" spans="1:21">
      <c r="A1048" t="s">
        <v>7673</v>
      </c>
      <c r="B1048" s="226" t="s">
        <v>7674</v>
      </c>
      <c r="D1048" s="210"/>
      <c r="E1048" s="180" t="s">
        <v>68</v>
      </c>
      <c r="F1048" s="181" t="s">
        <v>55</v>
      </c>
      <c r="G1048" s="175" t="s">
        <v>6346</v>
      </c>
      <c r="H1048" s="182" t="s">
        <v>225</v>
      </c>
      <c r="I1048" s="211">
        <v>1958</v>
      </c>
      <c r="J1048" s="178" t="s">
        <v>7676</v>
      </c>
      <c r="K1048">
        <v>4</v>
      </c>
      <c r="L1048" s="200">
        <v>15</v>
      </c>
      <c r="M1048" s="21" t="s">
        <v>68</v>
      </c>
      <c r="N1048" s="22" t="s">
        <v>5582</v>
      </c>
      <c r="O1048" s="23">
        <v>1958</v>
      </c>
      <c r="P1048" s="25"/>
      <c r="Q1048" s="30" t="s">
        <v>73</v>
      </c>
      <c r="R1048" s="31" t="s">
        <v>52</v>
      </c>
      <c r="S1048" s="32" t="s">
        <v>74</v>
      </c>
      <c r="T1048" s="34" t="s">
        <v>55</v>
      </c>
      <c r="U1048" s="36"/>
    </row>
    <row r="1049" spans="1:21">
      <c r="A1049" t="s">
        <v>7673</v>
      </c>
      <c r="B1049" s="226" t="s">
        <v>7674</v>
      </c>
      <c r="D1049" s="210"/>
      <c r="E1049" s="180" t="s">
        <v>68</v>
      </c>
      <c r="F1049" s="181" t="s">
        <v>55</v>
      </c>
      <c r="G1049" s="175" t="s">
        <v>6346</v>
      </c>
      <c r="H1049" s="182" t="s">
        <v>225</v>
      </c>
      <c r="I1049" s="211">
        <v>1946</v>
      </c>
      <c r="J1049" s="178" t="s">
        <v>7677</v>
      </c>
      <c r="K1049">
        <v>4</v>
      </c>
      <c r="L1049" s="200">
        <v>16</v>
      </c>
      <c r="M1049" s="21" t="s">
        <v>68</v>
      </c>
      <c r="N1049" s="22" t="s">
        <v>5239</v>
      </c>
      <c r="O1049" s="23">
        <v>1946</v>
      </c>
      <c r="P1049" s="25"/>
      <c r="Q1049" s="30" t="s">
        <v>288</v>
      </c>
      <c r="R1049" s="31" t="s">
        <v>52</v>
      </c>
      <c r="S1049" s="32" t="s">
        <v>74</v>
      </c>
      <c r="T1049" s="34" t="s">
        <v>55</v>
      </c>
      <c r="U1049" s="36"/>
    </row>
    <row r="1050" spans="1:21">
      <c r="A1050" t="s">
        <v>7673</v>
      </c>
      <c r="B1050" s="226" t="s">
        <v>7674</v>
      </c>
      <c r="D1050" s="210">
        <v>5</v>
      </c>
      <c r="E1050" s="180" t="s">
        <v>402</v>
      </c>
      <c r="F1050" s="175" t="s">
        <v>55</v>
      </c>
      <c r="G1050" s="175" t="s">
        <v>6346</v>
      </c>
      <c r="H1050" s="177" t="s">
        <v>206</v>
      </c>
      <c r="I1050" s="222">
        <v>1916</v>
      </c>
      <c r="J1050" s="178" t="s">
        <v>7678</v>
      </c>
      <c r="K1050">
        <v>5</v>
      </c>
      <c r="L1050" s="200">
        <v>19</v>
      </c>
      <c r="M1050" s="21" t="s">
        <v>402</v>
      </c>
      <c r="N1050" s="22" t="s">
        <v>5122</v>
      </c>
      <c r="O1050" s="23">
        <v>1916</v>
      </c>
      <c r="P1050" s="25"/>
      <c r="Q1050" s="30" t="s">
        <v>406</v>
      </c>
      <c r="R1050" s="31" t="s">
        <v>52</v>
      </c>
      <c r="S1050" s="32" t="s">
        <v>407</v>
      </c>
      <c r="T1050" s="34" t="s">
        <v>55</v>
      </c>
      <c r="U1050" s="36"/>
    </row>
    <row r="1051" spans="1:21">
      <c r="A1051" t="s">
        <v>7673</v>
      </c>
      <c r="B1051" s="226" t="s">
        <v>7674</v>
      </c>
      <c r="D1051" s="210">
        <v>6</v>
      </c>
      <c r="E1051" s="180" t="s">
        <v>103</v>
      </c>
      <c r="F1051" s="181" t="s">
        <v>55</v>
      </c>
      <c r="G1051" s="175" t="s">
        <v>121</v>
      </c>
      <c r="H1051" s="223" t="s">
        <v>206</v>
      </c>
      <c r="I1051" s="224">
        <v>1500</v>
      </c>
      <c r="J1051" s="178" t="s">
        <v>7679</v>
      </c>
      <c r="K1051">
        <v>6</v>
      </c>
      <c r="L1051" s="200">
        <v>22</v>
      </c>
      <c r="M1051" s="21" t="s">
        <v>103</v>
      </c>
      <c r="N1051" s="22" t="s">
        <v>34691</v>
      </c>
      <c r="O1051" s="23">
        <v>1500</v>
      </c>
      <c r="P1051" s="25"/>
      <c r="Q1051" s="30" t="s">
        <v>34692</v>
      </c>
      <c r="R1051" s="31" t="s">
        <v>52</v>
      </c>
      <c r="S1051" s="32" t="s">
        <v>34693</v>
      </c>
      <c r="T1051" s="34" t="s">
        <v>55</v>
      </c>
      <c r="U1051" s="36"/>
    </row>
    <row r="1052" spans="1:21">
      <c r="A1052" t="s">
        <v>7673</v>
      </c>
      <c r="B1052" s="226" t="s">
        <v>7674</v>
      </c>
      <c r="D1052" s="210"/>
      <c r="E1052" s="180" t="s">
        <v>103</v>
      </c>
      <c r="F1052" s="175" t="s">
        <v>55</v>
      </c>
      <c r="G1052" s="175" t="s">
        <v>121</v>
      </c>
      <c r="H1052" s="225" t="s">
        <v>206</v>
      </c>
      <c r="I1052" s="224">
        <v>1500</v>
      </c>
      <c r="J1052" s="178" t="s">
        <v>7680</v>
      </c>
      <c r="K1052">
        <v>6</v>
      </c>
      <c r="L1052" s="200">
        <v>23</v>
      </c>
      <c r="M1052" s="21" t="s">
        <v>103</v>
      </c>
      <c r="N1052" s="22" t="s">
        <v>23462</v>
      </c>
      <c r="O1052" s="23">
        <v>1500</v>
      </c>
      <c r="P1052" s="25"/>
      <c r="Q1052" s="30" t="s">
        <v>34692</v>
      </c>
      <c r="R1052" s="31" t="s">
        <v>52</v>
      </c>
      <c r="S1052" s="32" t="s">
        <v>34693</v>
      </c>
      <c r="T1052" s="34" t="s">
        <v>55</v>
      </c>
      <c r="U1052" s="36"/>
    </row>
    <row r="1053" spans="1:21">
      <c r="A1053" t="s">
        <v>7681</v>
      </c>
      <c r="B1053" s="226" t="s">
        <v>7682</v>
      </c>
      <c r="D1053" s="192">
        <v>1</v>
      </c>
      <c r="E1053" s="193" t="s">
        <v>103</v>
      </c>
      <c r="F1053" s="194" t="s">
        <v>55</v>
      </c>
      <c r="G1053" s="195" t="s">
        <v>6358</v>
      </c>
      <c r="H1053" s="196" t="s">
        <v>225</v>
      </c>
      <c r="I1053" s="197">
        <v>1568</v>
      </c>
      <c r="J1053" s="198" t="s">
        <v>7149</v>
      </c>
      <c r="K1053" s="199">
        <v>1</v>
      </c>
      <c r="L1053" s="200">
        <v>4</v>
      </c>
      <c r="M1053" s="21" t="s">
        <v>103</v>
      </c>
      <c r="N1053" s="22" t="s">
        <v>5185</v>
      </c>
      <c r="O1053" s="23">
        <v>1568</v>
      </c>
      <c r="P1053" s="25" t="s">
        <v>254</v>
      </c>
      <c r="Q1053" s="30" t="s">
        <v>82</v>
      </c>
      <c r="R1053" s="31" t="s">
        <v>52</v>
      </c>
      <c r="S1053" s="32" t="s">
        <v>240</v>
      </c>
      <c r="T1053" s="34" t="s">
        <v>55</v>
      </c>
      <c r="U1053" s="36"/>
    </row>
    <row r="1054" spans="1:21">
      <c r="A1054" t="s">
        <v>7683</v>
      </c>
      <c r="B1054" s="226" t="s">
        <v>7684</v>
      </c>
      <c r="D1054" s="192">
        <v>1</v>
      </c>
      <c r="E1054" s="193" t="s">
        <v>145</v>
      </c>
      <c r="F1054" s="194" t="s">
        <v>55</v>
      </c>
      <c r="G1054" s="195" t="s">
        <v>6346</v>
      </c>
      <c r="H1054" s="196" t="s">
        <v>206</v>
      </c>
      <c r="I1054" s="197">
        <v>1917</v>
      </c>
      <c r="J1054" s="198" t="s">
        <v>7685</v>
      </c>
      <c r="K1054" s="199">
        <v>1</v>
      </c>
      <c r="L1054" s="200">
        <v>4</v>
      </c>
      <c r="M1054" s="21" t="s">
        <v>145</v>
      </c>
      <c r="N1054" s="22" t="s">
        <v>5168</v>
      </c>
      <c r="O1054" s="23">
        <v>1917</v>
      </c>
      <c r="P1054" s="25"/>
      <c r="Q1054" s="30" t="s">
        <v>95</v>
      </c>
      <c r="R1054" s="31" t="s">
        <v>52</v>
      </c>
      <c r="S1054" s="32" t="s">
        <v>83</v>
      </c>
      <c r="T1054" s="34" t="s">
        <v>55</v>
      </c>
      <c r="U1054" s="36"/>
    </row>
    <row r="1055" spans="1:21">
      <c r="A1055" t="s">
        <v>7683</v>
      </c>
      <c r="B1055" s="226" t="s">
        <v>7684</v>
      </c>
      <c r="D1055" s="210"/>
      <c r="E1055" s="180" t="s">
        <v>145</v>
      </c>
      <c r="F1055" s="181" t="s">
        <v>55</v>
      </c>
      <c r="G1055" s="175" t="s">
        <v>6346</v>
      </c>
      <c r="H1055" s="182" t="s">
        <v>206</v>
      </c>
      <c r="I1055" s="211">
        <v>1960</v>
      </c>
      <c r="J1055" s="178" t="s">
        <v>7686</v>
      </c>
      <c r="K1055">
        <v>1</v>
      </c>
      <c r="L1055" s="200">
        <v>6</v>
      </c>
      <c r="M1055" s="21" t="s">
        <v>145</v>
      </c>
      <c r="N1055" s="22" t="s">
        <v>5172</v>
      </c>
      <c r="O1055" s="23">
        <v>1960</v>
      </c>
      <c r="P1055" s="25"/>
      <c r="Q1055" s="11" t="s">
        <v>95</v>
      </c>
      <c r="R1055" s="31" t="s">
        <v>52</v>
      </c>
      <c r="S1055" s="32" t="s">
        <v>83</v>
      </c>
      <c r="T1055" s="34" t="s">
        <v>55</v>
      </c>
      <c r="U1055" s="36"/>
    </row>
    <row r="1056" spans="1:21">
      <c r="A1056" t="s">
        <v>7683</v>
      </c>
      <c r="B1056" s="226" t="s">
        <v>7684</v>
      </c>
      <c r="D1056" s="210"/>
      <c r="E1056" s="180" t="s">
        <v>145</v>
      </c>
      <c r="F1056" s="181" t="s">
        <v>55</v>
      </c>
      <c r="G1056" s="175" t="s">
        <v>6346</v>
      </c>
      <c r="H1056" s="182" t="s">
        <v>206</v>
      </c>
      <c r="I1056" s="211">
        <v>1917</v>
      </c>
      <c r="J1056" s="178" t="s">
        <v>7687</v>
      </c>
      <c r="K1056">
        <v>1</v>
      </c>
      <c r="L1056" s="200">
        <v>8</v>
      </c>
      <c r="M1056" s="21" t="s">
        <v>145</v>
      </c>
      <c r="N1056" s="3" t="s">
        <v>5176</v>
      </c>
      <c r="O1056" s="4">
        <v>1917</v>
      </c>
      <c r="P1056" s="6"/>
      <c r="Q1056" s="11" t="s">
        <v>95</v>
      </c>
      <c r="R1056" s="12" t="s">
        <v>52</v>
      </c>
      <c r="S1056" s="8" t="s">
        <v>83</v>
      </c>
      <c r="T1056" s="13" t="s">
        <v>55</v>
      </c>
      <c r="U1056" s="15"/>
    </row>
    <row r="1057" spans="1:21">
      <c r="A1057" t="s">
        <v>7683</v>
      </c>
      <c r="B1057" s="226" t="s">
        <v>7684</v>
      </c>
      <c r="D1057" s="210">
        <v>2</v>
      </c>
      <c r="E1057" s="180" t="s">
        <v>402</v>
      </c>
      <c r="F1057" s="181" t="s">
        <v>55</v>
      </c>
      <c r="G1057" s="175" t="s">
        <v>6346</v>
      </c>
      <c r="H1057" s="182" t="s">
        <v>206</v>
      </c>
      <c r="I1057" s="211">
        <v>1916</v>
      </c>
      <c r="J1057" s="178" t="s">
        <v>7688</v>
      </c>
      <c r="K1057">
        <v>2</v>
      </c>
      <c r="L1057" s="200">
        <v>12</v>
      </c>
      <c r="M1057" s="2" t="s">
        <v>402</v>
      </c>
      <c r="N1057" s="115" t="s">
        <v>5151</v>
      </c>
      <c r="O1057" s="4">
        <v>1916</v>
      </c>
      <c r="P1057" s="6"/>
      <c r="Q1057" s="11" t="s">
        <v>406</v>
      </c>
      <c r="R1057" s="12" t="s">
        <v>52</v>
      </c>
      <c r="S1057" s="8" t="s">
        <v>407</v>
      </c>
      <c r="T1057" s="13" t="s">
        <v>55</v>
      </c>
      <c r="U1057" s="15"/>
    </row>
    <row r="1058" spans="1:21">
      <c r="A1058" t="s">
        <v>7683</v>
      </c>
      <c r="B1058" s="226" t="s">
        <v>7684</v>
      </c>
      <c r="D1058" s="210"/>
      <c r="E1058" s="180" t="s">
        <v>402</v>
      </c>
      <c r="F1058" s="181" t="s">
        <v>55</v>
      </c>
      <c r="G1058" s="175" t="s">
        <v>6346</v>
      </c>
      <c r="H1058" s="182" t="s">
        <v>206</v>
      </c>
      <c r="I1058" s="211">
        <v>1916</v>
      </c>
      <c r="J1058" s="178" t="s">
        <v>7689</v>
      </c>
      <c r="K1058">
        <v>2</v>
      </c>
      <c r="L1058" s="200">
        <v>13</v>
      </c>
      <c r="M1058" s="21" t="s">
        <v>402</v>
      </c>
      <c r="N1058" s="115" t="s">
        <v>5153</v>
      </c>
      <c r="O1058" s="23">
        <v>1916</v>
      </c>
      <c r="P1058" s="25"/>
      <c r="Q1058" s="30" t="s">
        <v>640</v>
      </c>
      <c r="R1058" s="31" t="s">
        <v>52</v>
      </c>
      <c r="S1058" s="32" t="s">
        <v>407</v>
      </c>
      <c r="T1058" s="34" t="s">
        <v>55</v>
      </c>
      <c r="U1058" s="36"/>
    </row>
    <row r="1059" spans="1:21">
      <c r="A1059" t="s">
        <v>7683</v>
      </c>
      <c r="B1059" s="226" t="s">
        <v>7684</v>
      </c>
      <c r="D1059" s="210"/>
      <c r="E1059" s="180" t="s">
        <v>402</v>
      </c>
      <c r="F1059" s="181" t="s">
        <v>55</v>
      </c>
      <c r="G1059" s="175" t="s">
        <v>6346</v>
      </c>
      <c r="H1059" s="182" t="s">
        <v>206</v>
      </c>
      <c r="I1059" s="211">
        <v>1916</v>
      </c>
      <c r="J1059" s="178" t="s">
        <v>7690</v>
      </c>
      <c r="K1059">
        <v>2</v>
      </c>
      <c r="L1059" s="200">
        <v>14</v>
      </c>
      <c r="M1059" s="2" t="s">
        <v>402</v>
      </c>
      <c r="N1059" s="115" t="s">
        <v>5156</v>
      </c>
      <c r="O1059" s="23">
        <v>1916</v>
      </c>
      <c r="P1059" s="25"/>
      <c r="Q1059" s="30" t="s">
        <v>640</v>
      </c>
      <c r="R1059" s="31" t="s">
        <v>52</v>
      </c>
      <c r="S1059" s="21" t="s">
        <v>407</v>
      </c>
      <c r="T1059" s="34" t="s">
        <v>55</v>
      </c>
      <c r="U1059" s="36"/>
    </row>
    <row r="1060" spans="1:21">
      <c r="A1060" t="s">
        <v>7683</v>
      </c>
      <c r="B1060" s="226" t="s">
        <v>7684</v>
      </c>
      <c r="D1060" s="210"/>
      <c r="E1060" s="180" t="s">
        <v>402</v>
      </c>
      <c r="F1060" s="181" t="s">
        <v>55</v>
      </c>
      <c r="G1060" s="175" t="s">
        <v>6346</v>
      </c>
      <c r="H1060" s="182" t="s">
        <v>206</v>
      </c>
      <c r="I1060" s="211">
        <v>1916</v>
      </c>
      <c r="J1060" s="178" t="s">
        <v>7691</v>
      </c>
      <c r="K1060">
        <v>2</v>
      </c>
      <c r="L1060" s="200">
        <v>15</v>
      </c>
      <c r="M1060" s="21" t="s">
        <v>402</v>
      </c>
      <c r="N1060" s="115" t="s">
        <v>5159</v>
      </c>
      <c r="O1060" s="23">
        <v>1916</v>
      </c>
      <c r="P1060" s="25"/>
      <c r="Q1060" s="30" t="s">
        <v>640</v>
      </c>
      <c r="R1060" s="31" t="s">
        <v>52</v>
      </c>
      <c r="S1060" s="32" t="s">
        <v>407</v>
      </c>
      <c r="T1060" s="34" t="s">
        <v>55</v>
      </c>
      <c r="U1060" s="36"/>
    </row>
    <row r="1061" spans="1:21">
      <c r="A1061" t="s">
        <v>7683</v>
      </c>
      <c r="B1061" s="226" t="s">
        <v>7684</v>
      </c>
      <c r="D1061" s="210"/>
      <c r="E1061" s="180" t="s">
        <v>402</v>
      </c>
      <c r="F1061" s="181" t="s">
        <v>55</v>
      </c>
      <c r="G1061" s="175" t="s">
        <v>6346</v>
      </c>
      <c r="H1061" s="182" t="s">
        <v>206</v>
      </c>
      <c r="I1061" s="211">
        <v>1916</v>
      </c>
      <c r="J1061" s="178" t="s">
        <v>7692</v>
      </c>
      <c r="K1061">
        <v>2</v>
      </c>
      <c r="L1061" s="200">
        <v>16</v>
      </c>
      <c r="M1061" s="73" t="s">
        <v>402</v>
      </c>
      <c r="N1061" s="115" t="s">
        <v>5162</v>
      </c>
      <c r="O1061" s="23">
        <v>1916</v>
      </c>
      <c r="P1061" s="25"/>
      <c r="Q1061" s="30" t="s">
        <v>640</v>
      </c>
      <c r="R1061" s="31" t="s">
        <v>52</v>
      </c>
      <c r="S1061" s="32" t="s">
        <v>407</v>
      </c>
      <c r="T1061" s="34" t="s">
        <v>55</v>
      </c>
      <c r="U1061" s="36"/>
    </row>
    <row r="1062" spans="1:21">
      <c r="A1062" t="s">
        <v>7683</v>
      </c>
      <c r="B1062" s="226" t="s">
        <v>7684</v>
      </c>
      <c r="D1062" s="210"/>
      <c r="E1062" s="180" t="s">
        <v>402</v>
      </c>
      <c r="F1062" s="181" t="s">
        <v>55</v>
      </c>
      <c r="G1062" s="175" t="s">
        <v>6346</v>
      </c>
      <c r="H1062" s="182" t="s">
        <v>206</v>
      </c>
      <c r="I1062" s="211">
        <v>1916</v>
      </c>
      <c r="J1062" s="178" t="s">
        <v>6613</v>
      </c>
      <c r="K1062">
        <v>2</v>
      </c>
      <c r="L1062" s="200">
        <v>17</v>
      </c>
      <c r="M1062" s="21" t="s">
        <v>402</v>
      </c>
      <c r="N1062" s="115" t="s">
        <v>5165</v>
      </c>
      <c r="O1062" s="23">
        <v>1916</v>
      </c>
      <c r="P1062" s="25"/>
      <c r="Q1062" s="30" t="s">
        <v>640</v>
      </c>
      <c r="R1062" s="31" t="s">
        <v>52</v>
      </c>
      <c r="S1062" s="32" t="s">
        <v>407</v>
      </c>
      <c r="T1062" s="34" t="s">
        <v>55</v>
      </c>
      <c r="U1062" s="36"/>
    </row>
    <row r="1063" spans="1:21">
      <c r="A1063" t="s">
        <v>7683</v>
      </c>
      <c r="B1063" s="226" t="s">
        <v>7684</v>
      </c>
      <c r="D1063" s="210">
        <v>3</v>
      </c>
      <c r="E1063" s="180" t="s">
        <v>68</v>
      </c>
      <c r="F1063" s="181" t="s">
        <v>55</v>
      </c>
      <c r="G1063" s="175" t="s">
        <v>6346</v>
      </c>
      <c r="H1063" s="182" t="s">
        <v>225</v>
      </c>
      <c r="I1063" s="211">
        <v>1958</v>
      </c>
      <c r="J1063" s="178" t="s">
        <v>7693</v>
      </c>
      <c r="K1063">
        <v>3</v>
      </c>
      <c r="L1063" s="200">
        <v>20</v>
      </c>
      <c r="M1063" s="21" t="s">
        <v>68</v>
      </c>
      <c r="N1063" s="22" t="s">
        <v>5258</v>
      </c>
      <c r="O1063" s="23">
        <v>1958</v>
      </c>
      <c r="P1063" s="25"/>
      <c r="Q1063" s="30" t="s">
        <v>288</v>
      </c>
      <c r="R1063" s="31" t="s">
        <v>52</v>
      </c>
      <c r="S1063" s="32" t="s">
        <v>74</v>
      </c>
      <c r="T1063" s="34" t="s">
        <v>55</v>
      </c>
      <c r="U1063" s="36"/>
    </row>
    <row r="1064" spans="1:21">
      <c r="A1064" t="s">
        <v>7683</v>
      </c>
      <c r="B1064" s="226" t="s">
        <v>7684</v>
      </c>
      <c r="C1064" s="227">
        <v>2</v>
      </c>
      <c r="D1064" s="210">
        <v>4</v>
      </c>
      <c r="E1064" s="180" t="s">
        <v>4367</v>
      </c>
      <c r="F1064" s="175" t="s">
        <v>55</v>
      </c>
      <c r="G1064" s="175" t="s">
        <v>6346</v>
      </c>
      <c r="H1064" s="225" t="s">
        <v>225</v>
      </c>
      <c r="I1064" s="224">
        <v>1960</v>
      </c>
      <c r="J1064" s="178" t="s">
        <v>7121</v>
      </c>
      <c r="K1064">
        <v>4</v>
      </c>
      <c r="L1064" s="200">
        <v>23</v>
      </c>
      <c r="M1064" s="21" t="s">
        <v>4367</v>
      </c>
      <c r="N1064" s="22" t="s">
        <v>5181</v>
      </c>
      <c r="O1064" s="23">
        <v>1960</v>
      </c>
      <c r="P1064" s="25"/>
      <c r="Q1064" s="30" t="s">
        <v>95</v>
      </c>
      <c r="R1064" s="31" t="s">
        <v>52</v>
      </c>
      <c r="S1064" s="32" t="s">
        <v>83</v>
      </c>
      <c r="T1064" s="34" t="s">
        <v>55</v>
      </c>
      <c r="U1064" s="36"/>
    </row>
    <row r="1065" spans="1:21">
      <c r="A1065" t="s">
        <v>7683</v>
      </c>
      <c r="B1065" s="226" t="s">
        <v>7684</v>
      </c>
      <c r="C1065" s="227">
        <v>2</v>
      </c>
      <c r="D1065" s="210">
        <v>5</v>
      </c>
      <c r="E1065" s="180" t="s">
        <v>4367</v>
      </c>
      <c r="F1065" s="181" t="s">
        <v>55</v>
      </c>
      <c r="G1065" s="175" t="s">
        <v>6346</v>
      </c>
      <c r="H1065" s="223" t="s">
        <v>206</v>
      </c>
      <c r="I1065" s="224">
        <v>1960</v>
      </c>
      <c r="J1065" s="178" t="s">
        <v>7121</v>
      </c>
      <c r="K1065">
        <v>5</v>
      </c>
      <c r="L1065" s="200">
        <v>26</v>
      </c>
      <c r="M1065" s="21" t="s">
        <v>4367</v>
      </c>
      <c r="N1065" s="22" t="s">
        <v>5181</v>
      </c>
      <c r="O1065" s="23">
        <v>1960</v>
      </c>
      <c r="P1065" s="25"/>
      <c r="Q1065" s="30" t="s">
        <v>95</v>
      </c>
      <c r="R1065" s="31" t="s">
        <v>52</v>
      </c>
      <c r="S1065" s="32" t="s">
        <v>83</v>
      </c>
      <c r="T1065" s="34" t="s">
        <v>55</v>
      </c>
      <c r="U1065" s="36"/>
    </row>
    <row r="1066" spans="1:21">
      <c r="A1066" t="s">
        <v>7683</v>
      </c>
      <c r="B1066" s="226" t="s">
        <v>7684</v>
      </c>
      <c r="D1066" s="210">
        <v>6</v>
      </c>
      <c r="E1066" s="180" t="s">
        <v>130</v>
      </c>
      <c r="F1066" s="181" t="s">
        <v>55</v>
      </c>
      <c r="G1066" s="175" t="s">
        <v>6346</v>
      </c>
      <c r="H1066" s="223" t="s">
        <v>206</v>
      </c>
      <c r="I1066" s="224">
        <v>1960</v>
      </c>
      <c r="J1066" s="178" t="s">
        <v>7694</v>
      </c>
      <c r="K1066">
        <v>6</v>
      </c>
      <c r="L1066" s="200">
        <v>29</v>
      </c>
      <c r="M1066" s="21" t="s">
        <v>130</v>
      </c>
      <c r="N1066" s="22" t="s">
        <v>5130</v>
      </c>
      <c r="O1066" s="23">
        <v>1960</v>
      </c>
      <c r="P1066" s="25"/>
      <c r="Q1066" s="30" t="s">
        <v>82</v>
      </c>
      <c r="R1066" s="31" t="s">
        <v>52</v>
      </c>
      <c r="S1066" s="32" t="s">
        <v>83</v>
      </c>
      <c r="T1066" s="34" t="s">
        <v>55</v>
      </c>
      <c r="U1066" s="36"/>
    </row>
    <row r="1067" spans="1:21">
      <c r="A1067" t="s">
        <v>7683</v>
      </c>
      <c r="B1067" s="226" t="s">
        <v>7684</v>
      </c>
      <c r="D1067" s="210"/>
      <c r="E1067" s="180" t="s">
        <v>130</v>
      </c>
      <c r="F1067" s="175" t="s">
        <v>55</v>
      </c>
      <c r="G1067" s="175" t="s">
        <v>6346</v>
      </c>
      <c r="H1067" s="225" t="s">
        <v>206</v>
      </c>
      <c r="I1067" s="224">
        <v>1568</v>
      </c>
      <c r="J1067" s="178" t="s">
        <v>7122</v>
      </c>
      <c r="K1067">
        <v>6</v>
      </c>
      <c r="L1067" s="200">
        <v>30</v>
      </c>
      <c r="M1067" s="2" t="s">
        <v>130</v>
      </c>
      <c r="N1067" s="3" t="s">
        <v>5135</v>
      </c>
      <c r="O1067" s="4">
        <v>1568</v>
      </c>
      <c r="P1067" s="6"/>
      <c r="Q1067" s="11" t="s">
        <v>95</v>
      </c>
      <c r="R1067" s="31" t="s">
        <v>52</v>
      </c>
      <c r="S1067" s="32" t="s">
        <v>112</v>
      </c>
      <c r="T1067" s="34" t="s">
        <v>55</v>
      </c>
      <c r="U1067" s="15"/>
    </row>
    <row r="1068" spans="1:21">
      <c r="A1068" t="s">
        <v>6463</v>
      </c>
      <c r="B1068" s="226" t="s">
        <v>7695</v>
      </c>
      <c r="D1068" s="192">
        <v>1</v>
      </c>
      <c r="E1068" s="193" t="s">
        <v>68</v>
      </c>
      <c r="F1068" s="194" t="s">
        <v>55</v>
      </c>
      <c r="G1068" s="195" t="s">
        <v>6346</v>
      </c>
      <c r="H1068" s="196" t="s">
        <v>225</v>
      </c>
      <c r="I1068" s="197">
        <v>1912</v>
      </c>
      <c r="J1068" s="198" t="s">
        <v>7696</v>
      </c>
      <c r="K1068" s="199">
        <v>1</v>
      </c>
      <c r="L1068" s="200">
        <v>4</v>
      </c>
      <c r="M1068" s="21" t="s">
        <v>68</v>
      </c>
      <c r="N1068" s="22" t="s">
        <v>5139</v>
      </c>
      <c r="O1068" s="23">
        <v>1912</v>
      </c>
      <c r="P1068" s="25"/>
      <c r="Q1068" s="30" t="s">
        <v>73</v>
      </c>
      <c r="R1068" s="31" t="s">
        <v>52</v>
      </c>
      <c r="S1068" s="32" t="s">
        <v>74</v>
      </c>
      <c r="T1068" s="34" t="s">
        <v>55</v>
      </c>
      <c r="U1068" s="36"/>
    </row>
    <row r="1069" spans="1:21">
      <c r="A1069" t="s">
        <v>6463</v>
      </c>
      <c r="B1069" s="226" t="s">
        <v>7697</v>
      </c>
      <c r="C1069" s="227">
        <v>2</v>
      </c>
      <c r="D1069" s="192">
        <v>1</v>
      </c>
      <c r="E1069" s="193" t="s">
        <v>68</v>
      </c>
      <c r="F1069" s="194" t="s">
        <v>55</v>
      </c>
      <c r="G1069" s="195" t="s">
        <v>6346</v>
      </c>
      <c r="H1069" s="196" t="s">
        <v>225</v>
      </c>
      <c r="I1069" s="197">
        <v>1912</v>
      </c>
      <c r="J1069" s="198" t="s">
        <v>7696</v>
      </c>
      <c r="K1069" s="199">
        <v>1</v>
      </c>
      <c r="L1069" s="200">
        <v>4</v>
      </c>
      <c r="M1069" s="21" t="s">
        <v>68</v>
      </c>
      <c r="N1069" s="22" t="s">
        <v>5139</v>
      </c>
      <c r="O1069" s="23">
        <v>1912</v>
      </c>
      <c r="P1069" s="25"/>
      <c r="Q1069" s="30" t="s">
        <v>73</v>
      </c>
      <c r="R1069" s="31" t="s">
        <v>52</v>
      </c>
      <c r="S1069" s="32" t="s">
        <v>74</v>
      </c>
      <c r="T1069" s="34" t="s">
        <v>55</v>
      </c>
      <c r="U1069" s="36"/>
    </row>
    <row r="1070" spans="1:21">
      <c r="A1070" t="s">
        <v>6463</v>
      </c>
      <c r="B1070" s="226" t="s">
        <v>7697</v>
      </c>
      <c r="D1070" s="210">
        <v>3</v>
      </c>
      <c r="E1070" s="180" t="s">
        <v>145</v>
      </c>
      <c r="F1070" s="181" t="s">
        <v>55</v>
      </c>
      <c r="G1070" s="175" t="s">
        <v>6346</v>
      </c>
      <c r="H1070" s="182" t="s">
        <v>225</v>
      </c>
      <c r="I1070" s="211">
        <v>1985</v>
      </c>
      <c r="J1070" s="178" t="s">
        <v>7698</v>
      </c>
      <c r="K1070">
        <v>3</v>
      </c>
      <c r="L1070" s="200">
        <v>8</v>
      </c>
      <c r="M1070" s="2" t="s">
        <v>145</v>
      </c>
      <c r="N1070" s="3" t="s">
        <v>5232</v>
      </c>
      <c r="O1070" s="4">
        <v>1985</v>
      </c>
      <c r="P1070" s="6"/>
      <c r="Q1070" s="11" t="s">
        <v>181</v>
      </c>
      <c r="R1070" s="12" t="s">
        <v>52</v>
      </c>
      <c r="S1070" s="32" t="s">
        <v>186</v>
      </c>
      <c r="T1070" s="13" t="s">
        <v>55</v>
      </c>
      <c r="U1070" s="15"/>
    </row>
    <row r="1071" spans="1:21">
      <c r="A1071" t="s">
        <v>7699</v>
      </c>
      <c r="B1071" s="226" t="s">
        <v>7700</v>
      </c>
      <c r="C1071" s="227">
        <v>2</v>
      </c>
      <c r="D1071" s="192">
        <v>1</v>
      </c>
      <c r="E1071" s="193" t="s">
        <v>145</v>
      </c>
      <c r="F1071" s="194" t="s">
        <v>55</v>
      </c>
      <c r="G1071" s="195" t="s">
        <v>6346</v>
      </c>
      <c r="H1071" s="196" t="s">
        <v>225</v>
      </c>
      <c r="I1071" s="197">
        <v>1985</v>
      </c>
      <c r="J1071" s="198" t="s">
        <v>7698</v>
      </c>
      <c r="K1071" s="199">
        <v>1</v>
      </c>
      <c r="L1071" s="200">
        <v>4</v>
      </c>
      <c r="M1071" s="2" t="s">
        <v>145</v>
      </c>
      <c r="N1071" s="3" t="s">
        <v>5232</v>
      </c>
      <c r="O1071" s="4">
        <v>1985</v>
      </c>
      <c r="P1071" s="6"/>
      <c r="Q1071" s="11" t="s">
        <v>181</v>
      </c>
      <c r="R1071" s="12" t="s">
        <v>52</v>
      </c>
      <c r="S1071" s="32" t="s">
        <v>186</v>
      </c>
      <c r="T1071" s="13" t="s">
        <v>55</v>
      </c>
      <c r="U1071" s="15"/>
    </row>
    <row r="1072" spans="1:21">
      <c r="A1072" t="s">
        <v>7699</v>
      </c>
      <c r="B1072" s="226" t="s">
        <v>7700</v>
      </c>
      <c r="C1072" s="227">
        <v>3</v>
      </c>
      <c r="D1072" s="210">
        <v>2</v>
      </c>
      <c r="E1072" s="180" t="s">
        <v>68</v>
      </c>
      <c r="F1072" s="181" t="s">
        <v>55</v>
      </c>
      <c r="G1072" s="175" t="s">
        <v>6346</v>
      </c>
      <c r="H1072" s="182" t="s">
        <v>225</v>
      </c>
      <c r="I1072" s="211">
        <v>1912</v>
      </c>
      <c r="J1072" s="178" t="s">
        <v>7696</v>
      </c>
      <c r="K1072">
        <v>2</v>
      </c>
      <c r="L1072" s="200">
        <v>8</v>
      </c>
      <c r="M1072" s="21" t="s">
        <v>68</v>
      </c>
      <c r="N1072" s="22" t="s">
        <v>5139</v>
      </c>
      <c r="O1072" s="23">
        <v>1912</v>
      </c>
      <c r="P1072" s="25"/>
      <c r="Q1072" s="30" t="s">
        <v>73</v>
      </c>
      <c r="R1072" s="31" t="s">
        <v>52</v>
      </c>
      <c r="S1072" s="32" t="s">
        <v>74</v>
      </c>
      <c r="T1072" s="34" t="s">
        <v>55</v>
      </c>
      <c r="U1072" s="36"/>
    </row>
    <row r="1073" spans="1:21">
      <c r="A1073" t="s">
        <v>7701</v>
      </c>
      <c r="B1073" s="226" t="s">
        <v>7702</v>
      </c>
      <c r="D1073" s="192">
        <v>1</v>
      </c>
      <c r="E1073" s="193" t="s">
        <v>145</v>
      </c>
      <c r="F1073" s="194" t="s">
        <v>55</v>
      </c>
      <c r="G1073" s="195" t="s">
        <v>6346</v>
      </c>
      <c r="H1073" s="196" t="s">
        <v>206</v>
      </c>
      <c r="I1073" s="197">
        <v>1960</v>
      </c>
      <c r="J1073" s="198" t="s">
        <v>7703</v>
      </c>
      <c r="K1073" s="199">
        <v>1</v>
      </c>
      <c r="L1073" s="200">
        <v>4</v>
      </c>
      <c r="M1073" s="21" t="s">
        <v>145</v>
      </c>
      <c r="N1073" s="22" t="s">
        <v>5193</v>
      </c>
      <c r="O1073" s="23">
        <v>1960</v>
      </c>
      <c r="P1073" s="25"/>
      <c r="Q1073" s="11" t="s">
        <v>95</v>
      </c>
      <c r="R1073" s="31" t="s">
        <v>52</v>
      </c>
      <c r="S1073" s="32" t="s">
        <v>83</v>
      </c>
      <c r="T1073" s="34" t="s">
        <v>55</v>
      </c>
      <c r="U1073" s="36"/>
    </row>
    <row r="1074" spans="1:21">
      <c r="A1074" t="s">
        <v>7701</v>
      </c>
      <c r="B1074" s="226" t="s">
        <v>7702</v>
      </c>
      <c r="D1074" s="210"/>
      <c r="E1074" s="180" t="s">
        <v>145</v>
      </c>
      <c r="F1074" s="181" t="s">
        <v>55</v>
      </c>
      <c r="G1074" s="175" t="s">
        <v>6346</v>
      </c>
      <c r="H1074" s="182" t="s">
        <v>206</v>
      </c>
      <c r="I1074" s="211">
        <v>1917</v>
      </c>
      <c r="J1074" s="178" t="s">
        <v>7704</v>
      </c>
      <c r="K1074">
        <v>1</v>
      </c>
      <c r="L1074" s="200">
        <v>6</v>
      </c>
      <c r="M1074" s="21" t="s">
        <v>145</v>
      </c>
      <c r="N1074" s="22" t="s">
        <v>5199</v>
      </c>
      <c r="O1074" s="23">
        <v>1917</v>
      </c>
      <c r="P1074" s="25"/>
      <c r="Q1074" s="30" t="s">
        <v>95</v>
      </c>
      <c r="R1074" s="31" t="s">
        <v>52</v>
      </c>
      <c r="S1074" s="32" t="s">
        <v>83</v>
      </c>
      <c r="T1074" s="34" t="s">
        <v>55</v>
      </c>
      <c r="U1074" s="36"/>
    </row>
    <row r="1075" spans="1:21">
      <c r="A1075" t="s">
        <v>7701</v>
      </c>
      <c r="B1075" s="226" t="s">
        <v>7702</v>
      </c>
      <c r="D1075" s="210"/>
      <c r="E1075" s="180" t="s">
        <v>145</v>
      </c>
      <c r="F1075" s="181" t="s">
        <v>55</v>
      </c>
      <c r="G1075" s="175" t="s">
        <v>6346</v>
      </c>
      <c r="H1075" s="182" t="s">
        <v>206</v>
      </c>
      <c r="I1075" s="211">
        <v>1960</v>
      </c>
      <c r="J1075" s="178" t="s">
        <v>7705</v>
      </c>
      <c r="K1075">
        <v>1</v>
      </c>
      <c r="L1075" s="200">
        <v>8</v>
      </c>
      <c r="M1075" s="21" t="s">
        <v>145</v>
      </c>
      <c r="N1075" s="22" t="s">
        <v>5203</v>
      </c>
      <c r="O1075" s="23">
        <v>1960</v>
      </c>
      <c r="P1075" s="25"/>
      <c r="Q1075" s="30" t="s">
        <v>95</v>
      </c>
      <c r="R1075" s="31" t="s">
        <v>52</v>
      </c>
      <c r="S1075" s="32" t="s">
        <v>83</v>
      </c>
      <c r="T1075" s="34" t="s">
        <v>55</v>
      </c>
      <c r="U1075" s="36"/>
    </row>
    <row r="1076" spans="1:21">
      <c r="A1076" t="s">
        <v>7701</v>
      </c>
      <c r="B1076" s="226" t="s">
        <v>7702</v>
      </c>
      <c r="D1076" s="210">
        <v>2</v>
      </c>
      <c r="E1076" s="180" t="s">
        <v>6884</v>
      </c>
      <c r="F1076" s="181" t="s">
        <v>64</v>
      </c>
      <c r="G1076" s="175" t="s">
        <v>6380</v>
      </c>
      <c r="H1076" s="182" t="s">
        <v>225</v>
      </c>
      <c r="I1076" s="211">
        <v>1950</v>
      </c>
      <c r="J1076" s="178" t="s">
        <v>7706</v>
      </c>
      <c r="K1076">
        <v>2</v>
      </c>
      <c r="L1076" s="200">
        <v>12</v>
      </c>
      <c r="M1076" s="21" t="s">
        <v>6884</v>
      </c>
      <c r="N1076" s="22" t="s">
        <v>5212</v>
      </c>
      <c r="O1076" s="23">
        <v>1950</v>
      </c>
      <c r="P1076" s="25"/>
      <c r="Q1076" s="30" t="s">
        <v>2556</v>
      </c>
      <c r="R1076" s="31" t="s">
        <v>52</v>
      </c>
      <c r="S1076" s="21" t="s">
        <v>63</v>
      </c>
      <c r="T1076" s="34" t="s">
        <v>64</v>
      </c>
      <c r="U1076" s="36"/>
    </row>
    <row r="1077" spans="1:21">
      <c r="A1077" t="s">
        <v>7707</v>
      </c>
      <c r="B1077" s="226" t="s">
        <v>7708</v>
      </c>
      <c r="D1077" s="192">
        <v>1</v>
      </c>
      <c r="E1077" s="193" t="s">
        <v>145</v>
      </c>
      <c r="F1077" s="194" t="s">
        <v>55</v>
      </c>
      <c r="G1077" s="195" t="s">
        <v>6346</v>
      </c>
      <c r="H1077" s="196" t="s">
        <v>206</v>
      </c>
      <c r="I1077" s="197">
        <v>1917</v>
      </c>
      <c r="J1077" s="198" t="s">
        <v>7709</v>
      </c>
      <c r="K1077" s="199">
        <v>1</v>
      </c>
      <c r="L1077" s="200">
        <v>4</v>
      </c>
      <c r="M1077" s="21" t="s">
        <v>30289</v>
      </c>
      <c r="N1077" s="22" t="s">
        <v>5221</v>
      </c>
      <c r="O1077" s="23">
        <v>1917</v>
      </c>
      <c r="P1077" s="25"/>
      <c r="Q1077" s="30" t="s">
        <v>95</v>
      </c>
      <c r="R1077" s="31" t="s">
        <v>52</v>
      </c>
      <c r="S1077" s="32" t="s">
        <v>83</v>
      </c>
      <c r="T1077" s="34" t="s">
        <v>55</v>
      </c>
      <c r="U1077" s="36"/>
    </row>
    <row r="1078" spans="1:21">
      <c r="A1078" t="s">
        <v>7707</v>
      </c>
      <c r="B1078" s="226" t="s">
        <v>7708</v>
      </c>
      <c r="D1078" s="210"/>
      <c r="E1078" s="180" t="s">
        <v>145</v>
      </c>
      <c r="F1078" s="181" t="s">
        <v>55</v>
      </c>
      <c r="G1078" s="175" t="s">
        <v>6346</v>
      </c>
      <c r="H1078" s="182" t="s">
        <v>206</v>
      </c>
      <c r="I1078" s="211">
        <v>1568</v>
      </c>
      <c r="J1078" s="178" t="s">
        <v>7710</v>
      </c>
      <c r="K1078">
        <v>1</v>
      </c>
      <c r="L1078" s="200">
        <v>6</v>
      </c>
      <c r="M1078" s="21" t="s">
        <v>145</v>
      </c>
      <c r="N1078" s="22" t="s">
        <v>5227</v>
      </c>
      <c r="O1078" s="23">
        <v>1568</v>
      </c>
      <c r="P1078" s="25"/>
      <c r="Q1078" s="30" t="s">
        <v>95</v>
      </c>
      <c r="R1078" s="31" t="s">
        <v>52</v>
      </c>
      <c r="S1078" s="32" t="s">
        <v>112</v>
      </c>
      <c r="T1078" s="34" t="s">
        <v>55</v>
      </c>
      <c r="U1078" s="36"/>
    </row>
    <row r="1079" spans="1:21">
      <c r="A1079" t="s">
        <v>7707</v>
      </c>
      <c r="B1079" s="226" t="s">
        <v>7708</v>
      </c>
      <c r="C1079" s="227">
        <v>2</v>
      </c>
      <c r="D1079" s="210">
        <v>2</v>
      </c>
      <c r="E1079" s="180" t="s">
        <v>126</v>
      </c>
      <c r="F1079" s="181" t="s">
        <v>55</v>
      </c>
      <c r="G1079" s="175" t="s">
        <v>6346</v>
      </c>
      <c r="H1079" s="182" t="s">
        <v>206</v>
      </c>
      <c r="I1079" s="211">
        <v>1568</v>
      </c>
      <c r="J1079" s="178" t="s">
        <v>7671</v>
      </c>
      <c r="K1079">
        <v>2</v>
      </c>
      <c r="L1079" s="200">
        <v>10</v>
      </c>
      <c r="M1079" s="22" t="s">
        <v>126</v>
      </c>
      <c r="N1079" s="2" t="s">
        <v>5235</v>
      </c>
      <c r="O1079" s="23">
        <v>1568</v>
      </c>
      <c r="P1079" s="25"/>
      <c r="Q1079" s="30" t="s">
        <v>95</v>
      </c>
      <c r="R1079" s="31" t="s">
        <v>52</v>
      </c>
      <c r="S1079" s="32" t="s">
        <v>112</v>
      </c>
      <c r="T1079" s="34" t="s">
        <v>55</v>
      </c>
      <c r="U1079" s="36"/>
    </row>
    <row r="1080" spans="1:21">
      <c r="A1080" t="s">
        <v>7711</v>
      </c>
      <c r="B1080" s="226" t="s">
        <v>7712</v>
      </c>
      <c r="D1080" s="192">
        <v>1</v>
      </c>
      <c r="E1080" s="193" t="s">
        <v>78</v>
      </c>
      <c r="F1080" s="194" t="s">
        <v>55</v>
      </c>
      <c r="G1080" s="195" t="s">
        <v>6346</v>
      </c>
      <c r="H1080" s="196" t="s">
        <v>225</v>
      </c>
      <c r="I1080" s="197">
        <v>1939</v>
      </c>
      <c r="J1080" s="198" t="s">
        <v>7713</v>
      </c>
      <c r="K1080" s="199">
        <v>1</v>
      </c>
      <c r="L1080" s="200">
        <v>4</v>
      </c>
      <c r="M1080" s="21" t="s">
        <v>78</v>
      </c>
      <c r="N1080" s="22" t="s">
        <v>5243</v>
      </c>
      <c r="O1080" s="23">
        <v>1939</v>
      </c>
      <c r="P1080" s="25"/>
      <c r="Q1080" s="11" t="s">
        <v>73</v>
      </c>
      <c r="R1080" s="31" t="s">
        <v>52</v>
      </c>
      <c r="S1080" s="32" t="s">
        <v>74</v>
      </c>
      <c r="T1080" s="34" t="s">
        <v>55</v>
      </c>
      <c r="U1080" s="36"/>
    </row>
    <row r="1081" spans="1:21">
      <c r="A1081" t="s">
        <v>7711</v>
      </c>
      <c r="B1081" s="226" t="s">
        <v>7712</v>
      </c>
      <c r="D1081" s="210"/>
      <c r="E1081" s="180" t="s">
        <v>78</v>
      </c>
      <c r="F1081" s="181" t="s">
        <v>55</v>
      </c>
      <c r="G1081" s="175" t="s">
        <v>6346</v>
      </c>
      <c r="H1081" s="182" t="s">
        <v>225</v>
      </c>
      <c r="I1081" s="211">
        <v>1958</v>
      </c>
      <c r="J1081" s="178" t="s">
        <v>7714</v>
      </c>
      <c r="K1081">
        <v>1</v>
      </c>
      <c r="L1081" s="200">
        <v>5</v>
      </c>
      <c r="M1081" s="21" t="s">
        <v>78</v>
      </c>
      <c r="N1081" s="3" t="s">
        <v>5246</v>
      </c>
      <c r="O1081" s="4">
        <v>1958</v>
      </c>
      <c r="P1081" s="6"/>
      <c r="Q1081" s="11" t="s">
        <v>173</v>
      </c>
      <c r="R1081" s="12" t="s">
        <v>52</v>
      </c>
      <c r="S1081" s="8" t="s">
        <v>74</v>
      </c>
      <c r="T1081" s="13" t="s">
        <v>55</v>
      </c>
      <c r="U1081" s="15"/>
    </row>
    <row r="1082" spans="1:21">
      <c r="A1082" t="s">
        <v>7711</v>
      </c>
      <c r="B1082" s="226" t="s">
        <v>7712</v>
      </c>
      <c r="D1082" s="210"/>
      <c r="E1082" s="180" t="s">
        <v>78</v>
      </c>
      <c r="F1082" s="181" t="s">
        <v>55</v>
      </c>
      <c r="G1082" s="175" t="s">
        <v>6346</v>
      </c>
      <c r="H1082" s="182" t="s">
        <v>225</v>
      </c>
      <c r="I1082" s="211">
        <v>1958</v>
      </c>
      <c r="J1082" s="178" t="s">
        <v>7715</v>
      </c>
      <c r="K1082">
        <v>1</v>
      </c>
      <c r="L1082" s="200">
        <v>6</v>
      </c>
      <c r="M1082" s="21" t="s">
        <v>78</v>
      </c>
      <c r="N1082" s="22" t="s">
        <v>5263</v>
      </c>
      <c r="O1082" s="23">
        <v>1958</v>
      </c>
      <c r="P1082" s="25"/>
      <c r="Q1082" s="30" t="s">
        <v>152</v>
      </c>
      <c r="R1082" s="31" t="s">
        <v>52</v>
      </c>
      <c r="S1082" s="32" t="s">
        <v>153</v>
      </c>
      <c r="T1082" s="34" t="s">
        <v>55</v>
      </c>
      <c r="U1082" s="36"/>
    </row>
    <row r="1083" spans="1:21">
      <c r="A1083" t="s">
        <v>7716</v>
      </c>
      <c r="B1083" s="226" t="s">
        <v>7717</v>
      </c>
      <c r="D1083" s="192">
        <v>1</v>
      </c>
      <c r="E1083" s="193" t="s">
        <v>2427</v>
      </c>
      <c r="F1083" s="194" t="s">
        <v>64</v>
      </c>
      <c r="G1083" s="195" t="s">
        <v>6380</v>
      </c>
      <c r="H1083" s="196" t="s">
        <v>225</v>
      </c>
      <c r="I1083" s="197">
        <v>1950</v>
      </c>
      <c r="J1083" s="198" t="s">
        <v>7718</v>
      </c>
      <c r="K1083" s="199">
        <v>1</v>
      </c>
      <c r="L1083" s="200">
        <v>4</v>
      </c>
      <c r="M1083" s="2" t="s">
        <v>2427</v>
      </c>
      <c r="N1083" s="3" t="s">
        <v>5249</v>
      </c>
      <c r="O1083" s="4">
        <v>1950</v>
      </c>
      <c r="P1083" s="6"/>
      <c r="Q1083" s="11" t="s">
        <v>3955</v>
      </c>
      <c r="R1083" s="31" t="s">
        <v>52</v>
      </c>
      <c r="S1083" s="32" t="s">
        <v>3956</v>
      </c>
      <c r="T1083" s="34" t="s">
        <v>64</v>
      </c>
      <c r="U1083" s="15"/>
    </row>
    <row r="1084" spans="1:21">
      <c r="A1084" t="s">
        <v>7716</v>
      </c>
      <c r="B1084" s="226" t="s">
        <v>7717</v>
      </c>
      <c r="D1084" s="210">
        <v>2</v>
      </c>
      <c r="E1084" s="180" t="s">
        <v>145</v>
      </c>
      <c r="F1084" s="181" t="s">
        <v>55</v>
      </c>
      <c r="G1084" s="175" t="s">
        <v>6346</v>
      </c>
      <c r="H1084" s="182" t="s">
        <v>225</v>
      </c>
      <c r="I1084" s="211">
        <v>1958</v>
      </c>
      <c r="J1084" s="178" t="s">
        <v>7719</v>
      </c>
      <c r="K1084">
        <v>2</v>
      </c>
      <c r="L1084" s="200">
        <v>7</v>
      </c>
      <c r="M1084" s="21" t="s">
        <v>145</v>
      </c>
      <c r="N1084" s="22" t="s">
        <v>5253</v>
      </c>
      <c r="O1084" s="23">
        <v>1958</v>
      </c>
      <c r="P1084" s="25" t="s">
        <v>168</v>
      </c>
      <c r="Q1084" s="30" t="s">
        <v>173</v>
      </c>
      <c r="R1084" s="31" t="s">
        <v>52</v>
      </c>
      <c r="S1084" s="32" t="s">
        <v>74</v>
      </c>
      <c r="T1084" s="34" t="s">
        <v>55</v>
      </c>
      <c r="U1084" s="36"/>
    </row>
    <row r="1085" spans="1:21">
      <c r="A1085" t="s">
        <v>7716</v>
      </c>
      <c r="B1085" s="226" t="s">
        <v>7717</v>
      </c>
      <c r="D1085" s="210">
        <v>3</v>
      </c>
      <c r="E1085" s="180" t="s">
        <v>402</v>
      </c>
      <c r="F1085" s="181" t="s">
        <v>55</v>
      </c>
      <c r="G1085" s="175" t="s">
        <v>6346</v>
      </c>
      <c r="H1085" s="182" t="s">
        <v>206</v>
      </c>
      <c r="I1085" s="211">
        <v>1916</v>
      </c>
      <c r="J1085" s="178" t="s">
        <v>7184</v>
      </c>
      <c r="K1085">
        <v>3</v>
      </c>
      <c r="L1085" s="200">
        <v>12</v>
      </c>
      <c r="M1085" s="21" t="s">
        <v>402</v>
      </c>
      <c r="N1085" s="3" t="s">
        <v>5268</v>
      </c>
      <c r="O1085" s="23">
        <v>1916</v>
      </c>
      <c r="P1085" s="25"/>
      <c r="Q1085" s="30" t="s">
        <v>640</v>
      </c>
      <c r="R1085" s="31" t="s">
        <v>52</v>
      </c>
      <c r="S1085" s="32" t="s">
        <v>407</v>
      </c>
      <c r="T1085" s="34" t="s">
        <v>55</v>
      </c>
      <c r="U1085" s="36"/>
    </row>
    <row r="1086" spans="1:21">
      <c r="A1086" t="s">
        <v>7716</v>
      </c>
      <c r="B1086" s="226" t="s">
        <v>7717</v>
      </c>
      <c r="D1086" s="210">
        <v>4</v>
      </c>
      <c r="E1086" s="180" t="s">
        <v>301</v>
      </c>
      <c r="F1086" s="181" t="s">
        <v>64</v>
      </c>
      <c r="G1086" s="175" t="s">
        <v>6380</v>
      </c>
      <c r="H1086" s="182" t="s">
        <v>206</v>
      </c>
      <c r="I1086" s="211">
        <v>1925</v>
      </c>
      <c r="J1086" s="178" t="s">
        <v>7720</v>
      </c>
      <c r="K1086">
        <v>4</v>
      </c>
      <c r="L1086" s="200">
        <v>15</v>
      </c>
      <c r="M1086" s="21" t="s">
        <v>301</v>
      </c>
      <c r="N1086" s="22" t="s">
        <v>5272</v>
      </c>
      <c r="O1086" s="23">
        <v>1925</v>
      </c>
      <c r="P1086" s="25"/>
      <c r="Q1086" s="30" t="s">
        <v>62</v>
      </c>
      <c r="R1086" s="31" t="s">
        <v>52</v>
      </c>
      <c r="S1086" s="32" t="s">
        <v>63</v>
      </c>
      <c r="T1086" s="34" t="s">
        <v>64</v>
      </c>
      <c r="U1086" s="36"/>
    </row>
    <row r="1087" spans="1:21">
      <c r="A1087" t="s">
        <v>7716</v>
      </c>
      <c r="B1087" s="226" t="s">
        <v>7717</v>
      </c>
      <c r="D1087" s="210"/>
      <c r="E1087" s="180" t="s">
        <v>6884</v>
      </c>
      <c r="F1087" s="181" t="s">
        <v>64</v>
      </c>
      <c r="G1087" s="175" t="s">
        <v>6380</v>
      </c>
      <c r="H1087" s="182" t="s">
        <v>206</v>
      </c>
      <c r="I1087" s="211">
        <v>1925</v>
      </c>
      <c r="J1087" s="178" t="s">
        <v>6550</v>
      </c>
      <c r="K1087">
        <v>4</v>
      </c>
      <c r="L1087" s="200">
        <v>16</v>
      </c>
      <c r="M1087" s="21" t="s">
        <v>6884</v>
      </c>
      <c r="N1087" s="22" t="s">
        <v>5281</v>
      </c>
      <c r="O1087" s="23">
        <v>1925</v>
      </c>
      <c r="P1087" s="25"/>
      <c r="Q1087" s="30" t="s">
        <v>604</v>
      </c>
      <c r="R1087" s="31" t="s">
        <v>52</v>
      </c>
      <c r="S1087" s="32" t="s">
        <v>63</v>
      </c>
      <c r="T1087" s="34" t="s">
        <v>64</v>
      </c>
      <c r="U1087" s="36"/>
    </row>
    <row r="1088" spans="1:21">
      <c r="A1088" t="s">
        <v>7716</v>
      </c>
      <c r="B1088" s="226" t="s">
        <v>7717</v>
      </c>
      <c r="D1088" s="210"/>
      <c r="E1088" s="180" t="s">
        <v>6884</v>
      </c>
      <c r="F1088" s="181" t="s">
        <v>64</v>
      </c>
      <c r="G1088" s="175" t="s">
        <v>6380</v>
      </c>
      <c r="H1088" s="182" t="s">
        <v>206</v>
      </c>
      <c r="I1088" s="211">
        <v>1925</v>
      </c>
      <c r="J1088" s="178" t="s">
        <v>7721</v>
      </c>
      <c r="K1088">
        <v>4</v>
      </c>
      <c r="L1088" s="200">
        <v>17</v>
      </c>
      <c r="M1088" s="2" t="s">
        <v>6884</v>
      </c>
      <c r="N1088" s="3" t="s">
        <v>5285</v>
      </c>
      <c r="O1088" s="4">
        <v>1925</v>
      </c>
      <c r="P1088" s="6"/>
      <c r="Q1088" s="11" t="s">
        <v>604</v>
      </c>
      <c r="R1088" s="12" t="s">
        <v>52</v>
      </c>
      <c r="S1088" s="32" t="s">
        <v>63</v>
      </c>
      <c r="T1088" s="13" t="s">
        <v>64</v>
      </c>
      <c r="U1088" s="15"/>
    </row>
    <row r="1089" spans="1:21">
      <c r="A1089" t="s">
        <v>7716</v>
      </c>
      <c r="B1089" s="226" t="s">
        <v>7717</v>
      </c>
      <c r="D1089" s="210"/>
      <c r="E1089" s="180" t="s">
        <v>6884</v>
      </c>
      <c r="F1089" s="181" t="s">
        <v>64</v>
      </c>
      <c r="G1089" s="175" t="s">
        <v>6380</v>
      </c>
      <c r="H1089" s="182" t="s">
        <v>206</v>
      </c>
      <c r="I1089" s="211">
        <v>1925</v>
      </c>
      <c r="J1089" s="178" t="s">
        <v>7722</v>
      </c>
      <c r="K1089">
        <v>4</v>
      </c>
      <c r="L1089" s="200">
        <v>18</v>
      </c>
      <c r="M1089" s="22" t="s">
        <v>6884</v>
      </c>
      <c r="N1089" s="2" t="s">
        <v>5313</v>
      </c>
      <c r="O1089" s="23">
        <v>1925</v>
      </c>
      <c r="P1089" s="25"/>
      <c r="Q1089" s="30" t="s">
        <v>62</v>
      </c>
      <c r="R1089" s="31" t="s">
        <v>52</v>
      </c>
      <c r="S1089" s="32" t="s">
        <v>63</v>
      </c>
      <c r="T1089" s="34" t="s">
        <v>64</v>
      </c>
      <c r="U1089" s="36"/>
    </row>
    <row r="1090" spans="1:21">
      <c r="A1090" t="s">
        <v>7723</v>
      </c>
      <c r="B1090" s="226" t="s">
        <v>7724</v>
      </c>
      <c r="D1090" s="192">
        <v>1</v>
      </c>
      <c r="E1090" s="193" t="s">
        <v>510</v>
      </c>
      <c r="F1090" s="194" t="s">
        <v>55</v>
      </c>
      <c r="G1090" s="195" t="s">
        <v>6346</v>
      </c>
      <c r="H1090" s="196" t="s">
        <v>225</v>
      </c>
      <c r="I1090" s="197">
        <v>1939</v>
      </c>
      <c r="J1090" s="198" t="s">
        <v>7725</v>
      </c>
      <c r="K1090" s="199">
        <v>1</v>
      </c>
      <c r="L1090" s="200">
        <v>4</v>
      </c>
      <c r="M1090" s="21" t="s">
        <v>510</v>
      </c>
      <c r="N1090" s="22" t="s">
        <v>5277</v>
      </c>
      <c r="O1090" s="23">
        <v>1939</v>
      </c>
      <c r="P1090" s="25" t="s">
        <v>34694</v>
      </c>
      <c r="Q1090" s="30" t="s">
        <v>73</v>
      </c>
      <c r="R1090" s="31" t="s">
        <v>52</v>
      </c>
      <c r="S1090" s="32" t="s">
        <v>74</v>
      </c>
      <c r="T1090" s="34" t="s">
        <v>55</v>
      </c>
      <c r="U1090" s="36"/>
    </row>
    <row r="1091" spans="1:21">
      <c r="A1091" t="s">
        <v>7723</v>
      </c>
      <c r="B1091" s="226" t="s">
        <v>7724</v>
      </c>
      <c r="D1091" s="210"/>
      <c r="E1091" s="180" t="s">
        <v>510</v>
      </c>
      <c r="F1091" s="181" t="s">
        <v>55</v>
      </c>
      <c r="G1091" s="175" t="s">
        <v>6346</v>
      </c>
      <c r="H1091" s="182" t="s">
        <v>225</v>
      </c>
      <c r="I1091" s="211">
        <v>1958</v>
      </c>
      <c r="J1091" s="178" t="s">
        <v>7726</v>
      </c>
      <c r="K1091">
        <v>1</v>
      </c>
      <c r="L1091" s="200">
        <v>5</v>
      </c>
      <c r="M1091" s="21" t="s">
        <v>510</v>
      </c>
      <c r="N1091" s="22" t="s">
        <v>5298</v>
      </c>
      <c r="O1091" s="23">
        <v>1958</v>
      </c>
      <c r="P1091" s="25" t="s">
        <v>19892</v>
      </c>
      <c r="Q1091" s="30" t="s">
        <v>177</v>
      </c>
      <c r="R1091" s="31" t="s">
        <v>52</v>
      </c>
      <c r="S1091" s="32" t="s">
        <v>74</v>
      </c>
      <c r="T1091" s="34" t="s">
        <v>55</v>
      </c>
      <c r="U1091" s="36"/>
    </row>
    <row r="1092" spans="1:21">
      <c r="A1092" t="s">
        <v>7723</v>
      </c>
      <c r="B1092" s="226" t="s">
        <v>7724</v>
      </c>
      <c r="D1092" s="210">
        <v>2</v>
      </c>
      <c r="E1092" s="180" t="s">
        <v>68</v>
      </c>
      <c r="F1092" s="181" t="s">
        <v>55</v>
      </c>
      <c r="G1092" s="175" t="s">
        <v>6346</v>
      </c>
      <c r="H1092" s="182" t="s">
        <v>225</v>
      </c>
      <c r="I1092" s="211">
        <v>1942</v>
      </c>
      <c r="J1092" s="178" t="s">
        <v>7727</v>
      </c>
      <c r="K1092">
        <v>2</v>
      </c>
      <c r="L1092" s="200">
        <v>9</v>
      </c>
      <c r="M1092" s="21" t="s">
        <v>68</v>
      </c>
      <c r="N1092" s="22" t="s">
        <v>5400</v>
      </c>
      <c r="O1092" s="23">
        <v>1942</v>
      </c>
      <c r="P1092" s="25"/>
      <c r="Q1092" s="30" t="s">
        <v>288</v>
      </c>
      <c r="R1092" s="31" t="s">
        <v>52</v>
      </c>
      <c r="S1092" s="32" t="s">
        <v>74</v>
      </c>
      <c r="T1092" s="34" t="s">
        <v>34695</v>
      </c>
      <c r="U1092" s="36"/>
    </row>
    <row r="1093" spans="1:21">
      <c r="A1093" t="s">
        <v>7723</v>
      </c>
      <c r="B1093" s="226" t="s">
        <v>7724</v>
      </c>
      <c r="D1093" s="210"/>
      <c r="E1093" s="180" t="s">
        <v>68</v>
      </c>
      <c r="F1093" s="181" t="s">
        <v>55</v>
      </c>
      <c r="G1093" s="175" t="s">
        <v>6346</v>
      </c>
      <c r="H1093" s="182" t="s">
        <v>225</v>
      </c>
      <c r="I1093" s="211">
        <v>1958</v>
      </c>
      <c r="J1093" s="178" t="s">
        <v>7728</v>
      </c>
      <c r="K1093">
        <v>2</v>
      </c>
      <c r="L1093" s="200">
        <v>10</v>
      </c>
      <c r="M1093" s="21" t="s">
        <v>68</v>
      </c>
      <c r="N1093" s="22" t="s">
        <v>5345</v>
      </c>
      <c r="O1093" s="23">
        <v>1958</v>
      </c>
      <c r="P1093" s="25"/>
      <c r="Q1093" s="30" t="s">
        <v>73</v>
      </c>
      <c r="R1093" s="31" t="s">
        <v>52</v>
      </c>
      <c r="S1093" s="32" t="s">
        <v>74</v>
      </c>
      <c r="T1093" s="34" t="s">
        <v>34695</v>
      </c>
      <c r="U1093" s="36"/>
    </row>
    <row r="1094" spans="1:21">
      <c r="A1094" t="s">
        <v>7723</v>
      </c>
      <c r="B1094" s="226" t="s">
        <v>7724</v>
      </c>
      <c r="D1094" s="210">
        <v>3</v>
      </c>
      <c r="E1094" s="180" t="s">
        <v>68</v>
      </c>
      <c r="F1094" s="181" t="s">
        <v>164</v>
      </c>
      <c r="G1094" s="175" t="s">
        <v>121</v>
      </c>
      <c r="H1094" s="182" t="s">
        <v>206</v>
      </c>
      <c r="I1094" s="211">
        <v>2300</v>
      </c>
      <c r="J1094" s="178" t="s">
        <v>6411</v>
      </c>
      <c r="K1094">
        <v>3</v>
      </c>
      <c r="L1094" s="200">
        <v>13</v>
      </c>
      <c r="M1094" s="2" t="s">
        <v>68</v>
      </c>
      <c r="N1094" s="22" t="s">
        <v>5332</v>
      </c>
      <c r="O1094" s="23">
        <v>2300</v>
      </c>
      <c r="P1094" s="25"/>
      <c r="Q1094" s="30" t="s">
        <v>120</v>
      </c>
      <c r="R1094" s="31" t="s">
        <v>52</v>
      </c>
      <c r="S1094" s="8" t="s">
        <v>121</v>
      </c>
      <c r="T1094" s="34" t="s">
        <v>164</v>
      </c>
      <c r="U1094" s="36"/>
    </row>
    <row r="1095" spans="1:21">
      <c r="A1095" t="s">
        <v>7729</v>
      </c>
      <c r="B1095" s="226" t="s">
        <v>7730</v>
      </c>
      <c r="D1095" s="192">
        <v>1</v>
      </c>
      <c r="E1095" s="193" t="s">
        <v>4344</v>
      </c>
      <c r="F1095" s="194" t="s">
        <v>55</v>
      </c>
      <c r="G1095" s="195" t="s">
        <v>6346</v>
      </c>
      <c r="H1095" s="196" t="s">
        <v>225</v>
      </c>
      <c r="I1095" s="197">
        <v>1980</v>
      </c>
      <c r="J1095" s="198" t="s">
        <v>7731</v>
      </c>
      <c r="K1095" s="199">
        <v>1</v>
      </c>
      <c r="L1095" s="200">
        <v>4</v>
      </c>
      <c r="M1095" s="21" t="s">
        <v>4344</v>
      </c>
      <c r="N1095" s="22" t="s">
        <v>5309</v>
      </c>
      <c r="O1095" s="23">
        <v>1980</v>
      </c>
      <c r="P1095" s="25" t="s">
        <v>5311</v>
      </c>
      <c r="Q1095" s="11" t="s">
        <v>169</v>
      </c>
      <c r="R1095" s="31" t="s">
        <v>52</v>
      </c>
      <c r="S1095" s="32" t="s">
        <v>53</v>
      </c>
      <c r="T1095" s="34" t="s">
        <v>55</v>
      </c>
      <c r="U1095" s="36"/>
    </row>
    <row r="1096" spans="1:21">
      <c r="A1096" t="s">
        <v>7732</v>
      </c>
      <c r="B1096" s="226" t="s">
        <v>7733</v>
      </c>
      <c r="D1096" s="192">
        <v>1</v>
      </c>
      <c r="E1096" s="193" t="s">
        <v>78</v>
      </c>
      <c r="F1096" s="194" t="s">
        <v>55</v>
      </c>
      <c r="G1096" s="195" t="s">
        <v>6346</v>
      </c>
      <c r="H1096" s="196" t="s">
        <v>206</v>
      </c>
      <c r="I1096" s="197">
        <v>1960</v>
      </c>
      <c r="J1096" s="198" t="s">
        <v>7734</v>
      </c>
      <c r="K1096" s="199">
        <v>1</v>
      </c>
      <c r="L1096" s="200">
        <v>4</v>
      </c>
      <c r="M1096" s="21" t="s">
        <v>78</v>
      </c>
      <c r="N1096" s="22" t="s">
        <v>5302</v>
      </c>
      <c r="O1096" s="23">
        <v>1960</v>
      </c>
      <c r="P1096" s="25"/>
      <c r="Q1096" s="30" t="s">
        <v>95</v>
      </c>
      <c r="R1096" s="31" t="s">
        <v>52</v>
      </c>
      <c r="S1096" s="32" t="s">
        <v>83</v>
      </c>
      <c r="T1096" s="34" t="s">
        <v>55</v>
      </c>
      <c r="U1096" s="36"/>
    </row>
    <row r="1097" spans="1:21">
      <c r="A1097" t="s">
        <v>7735</v>
      </c>
      <c r="B1097" s="226" t="s">
        <v>7736</v>
      </c>
      <c r="D1097" s="192">
        <v>1</v>
      </c>
      <c r="E1097" s="193" t="s">
        <v>145</v>
      </c>
      <c r="F1097" s="194" t="s">
        <v>55</v>
      </c>
      <c r="G1097" s="195" t="s">
        <v>6346</v>
      </c>
      <c r="H1097" s="196" t="s">
        <v>206</v>
      </c>
      <c r="I1097" s="197">
        <v>1960</v>
      </c>
      <c r="J1097" s="198" t="s">
        <v>7737</v>
      </c>
      <c r="K1097" s="199">
        <v>1</v>
      </c>
      <c r="L1097" s="200">
        <v>4</v>
      </c>
      <c r="M1097" s="21" t="s">
        <v>145</v>
      </c>
      <c r="N1097" s="22" t="s">
        <v>5293</v>
      </c>
      <c r="O1097" s="23">
        <v>1960</v>
      </c>
      <c r="P1097" s="25"/>
      <c r="Q1097" s="30" t="s">
        <v>95</v>
      </c>
      <c r="R1097" s="31" t="s">
        <v>52</v>
      </c>
      <c r="S1097" s="32" t="s">
        <v>83</v>
      </c>
      <c r="T1097" s="34" t="s">
        <v>55</v>
      </c>
      <c r="U1097" s="36"/>
    </row>
    <row r="1098" spans="1:21">
      <c r="A1098" t="s">
        <v>7738</v>
      </c>
      <c r="B1098" s="226" t="s">
        <v>7739</v>
      </c>
      <c r="D1098" s="192">
        <v>1</v>
      </c>
      <c r="E1098" s="193" t="s">
        <v>68</v>
      </c>
      <c r="F1098" s="194" t="s">
        <v>55</v>
      </c>
      <c r="G1098" s="195" t="s">
        <v>6346</v>
      </c>
      <c r="H1098" s="196" t="s">
        <v>225</v>
      </c>
      <c r="I1098" s="197">
        <v>1958</v>
      </c>
      <c r="J1098" s="198" t="s">
        <v>7561</v>
      </c>
      <c r="K1098" s="199">
        <v>1</v>
      </c>
      <c r="L1098" s="200">
        <v>4</v>
      </c>
      <c r="M1098" s="21" t="s">
        <v>68</v>
      </c>
      <c r="N1098" s="22" t="s">
        <v>5326</v>
      </c>
      <c r="O1098" s="23">
        <v>1958</v>
      </c>
      <c r="P1098" s="25"/>
      <c r="Q1098" s="30" t="s">
        <v>288</v>
      </c>
      <c r="R1098" s="31" t="s">
        <v>52</v>
      </c>
      <c r="S1098" s="32" t="s">
        <v>74</v>
      </c>
      <c r="T1098" s="34" t="s">
        <v>55</v>
      </c>
      <c r="U1098" s="36"/>
    </row>
    <row r="1099" spans="1:21">
      <c r="A1099" t="s">
        <v>7738</v>
      </c>
      <c r="B1099" s="226" t="s">
        <v>7739</v>
      </c>
      <c r="D1099" s="210">
        <v>2</v>
      </c>
      <c r="E1099" s="180" t="s">
        <v>48</v>
      </c>
      <c r="F1099" s="181" t="s">
        <v>55</v>
      </c>
      <c r="G1099" s="175" t="s">
        <v>6346</v>
      </c>
      <c r="H1099" s="182" t="s">
        <v>225</v>
      </c>
      <c r="I1099" s="211">
        <v>1985</v>
      </c>
      <c r="J1099" s="178" t="s">
        <v>7021</v>
      </c>
      <c r="K1099">
        <v>2</v>
      </c>
      <c r="L1099" s="200">
        <v>7</v>
      </c>
      <c r="M1099" s="2" t="s">
        <v>48</v>
      </c>
      <c r="N1099" s="3" t="s">
        <v>5289</v>
      </c>
      <c r="O1099" s="4">
        <v>1985</v>
      </c>
      <c r="P1099" s="6" t="s">
        <v>168</v>
      </c>
      <c r="Q1099" s="11" t="s">
        <v>185</v>
      </c>
      <c r="R1099" s="12" t="s">
        <v>52</v>
      </c>
      <c r="S1099" s="32" t="s">
        <v>53</v>
      </c>
      <c r="T1099" s="13" t="s">
        <v>55</v>
      </c>
      <c r="U1099" s="15"/>
    </row>
    <row r="1100" spans="1:21" ht="67.5">
      <c r="A1100" t="s">
        <v>7740</v>
      </c>
      <c r="B1100" s="226" t="s">
        <v>7741</v>
      </c>
      <c r="D1100" s="192">
        <v>1</v>
      </c>
      <c r="E1100" s="193" t="s">
        <v>145</v>
      </c>
      <c r="F1100" s="194" t="s">
        <v>55</v>
      </c>
      <c r="G1100" s="195" t="s">
        <v>6346</v>
      </c>
      <c r="H1100" s="196" t="s">
        <v>225</v>
      </c>
      <c r="I1100" s="197">
        <v>1980</v>
      </c>
      <c r="J1100" s="198" t="s">
        <v>7742</v>
      </c>
      <c r="K1100" s="199">
        <v>1</v>
      </c>
      <c r="L1100" s="200">
        <v>4</v>
      </c>
      <c r="M1100" s="21" t="s">
        <v>145</v>
      </c>
      <c r="N1100" s="22" t="s">
        <v>5306</v>
      </c>
      <c r="O1100" s="23">
        <v>1980</v>
      </c>
      <c r="P1100" s="25"/>
      <c r="Q1100" s="30" t="s">
        <v>34696</v>
      </c>
      <c r="R1100" s="31" t="s">
        <v>52</v>
      </c>
      <c r="S1100" s="32" t="s">
        <v>34697</v>
      </c>
      <c r="T1100" s="34" t="s">
        <v>31417</v>
      </c>
      <c r="U1100" s="36"/>
    </row>
    <row r="1101" spans="1:21">
      <c r="A1101" t="s">
        <v>7740</v>
      </c>
      <c r="B1101" s="226" t="s">
        <v>7741</v>
      </c>
      <c r="D1101" s="210">
        <v>2</v>
      </c>
      <c r="E1101" s="180" t="s">
        <v>6872</v>
      </c>
      <c r="F1101" s="181" t="s">
        <v>2203</v>
      </c>
      <c r="G1101" s="175" t="s">
        <v>6346</v>
      </c>
      <c r="H1101" s="182" t="s">
        <v>6362</v>
      </c>
      <c r="I1101" s="211">
        <v>1700</v>
      </c>
      <c r="J1101" s="178" t="s">
        <v>7743</v>
      </c>
      <c r="K1101">
        <v>2</v>
      </c>
      <c r="L1101" s="200">
        <v>8</v>
      </c>
      <c r="M1101" s="21" t="s">
        <v>6872</v>
      </c>
      <c r="N1101" s="3" t="s">
        <v>5426</v>
      </c>
      <c r="O1101" s="23">
        <v>1700</v>
      </c>
      <c r="P1101" s="25"/>
      <c r="Q1101" s="30" t="s">
        <v>2785</v>
      </c>
      <c r="R1101" s="31" t="s">
        <v>52</v>
      </c>
      <c r="S1101" s="32" t="s">
        <v>2202</v>
      </c>
      <c r="T1101" s="34" t="s">
        <v>2203</v>
      </c>
      <c r="U1101" s="36"/>
    </row>
    <row r="1102" spans="1:21">
      <c r="A1102" t="s">
        <v>7744</v>
      </c>
      <c r="B1102" s="226" t="s">
        <v>7745</v>
      </c>
      <c r="D1102" s="192">
        <v>1</v>
      </c>
      <c r="E1102" s="193" t="s">
        <v>145</v>
      </c>
      <c r="F1102" s="194" t="s">
        <v>55</v>
      </c>
      <c r="G1102" s="195" t="s">
        <v>6346</v>
      </c>
      <c r="H1102" s="196" t="s">
        <v>225</v>
      </c>
      <c r="I1102" s="197">
        <v>1980</v>
      </c>
      <c r="J1102" s="198" t="s">
        <v>7746</v>
      </c>
      <c r="K1102" s="199">
        <v>1</v>
      </c>
      <c r="L1102" s="200">
        <v>4</v>
      </c>
      <c r="M1102" s="21" t="s">
        <v>145</v>
      </c>
      <c r="N1102" s="22" t="s">
        <v>5323</v>
      </c>
      <c r="O1102" s="23">
        <v>1980</v>
      </c>
      <c r="P1102" s="25" t="s">
        <v>168</v>
      </c>
      <c r="Q1102" s="30" t="s">
        <v>181</v>
      </c>
      <c r="R1102" s="31" t="s">
        <v>52</v>
      </c>
      <c r="S1102" s="32" t="s">
        <v>186</v>
      </c>
      <c r="T1102" s="34" t="s">
        <v>55</v>
      </c>
      <c r="U1102" s="36"/>
    </row>
    <row r="1103" spans="1:21">
      <c r="A1103" t="s">
        <v>7744</v>
      </c>
      <c r="B1103" s="226" t="s">
        <v>7745</v>
      </c>
      <c r="D1103" s="210">
        <v>2</v>
      </c>
      <c r="E1103" s="180" t="s">
        <v>145</v>
      </c>
      <c r="F1103" s="181" t="s">
        <v>55</v>
      </c>
      <c r="G1103" s="175" t="s">
        <v>6346</v>
      </c>
      <c r="H1103" s="182" t="s">
        <v>225</v>
      </c>
      <c r="I1103" s="211">
        <v>1980</v>
      </c>
      <c r="J1103" s="178" t="s">
        <v>7747</v>
      </c>
      <c r="K1103">
        <v>2</v>
      </c>
      <c r="L1103" s="200">
        <v>9</v>
      </c>
      <c r="M1103" s="21" t="s">
        <v>145</v>
      </c>
      <c r="N1103" s="22" t="s">
        <v>5317</v>
      </c>
      <c r="O1103" s="23">
        <v>1980</v>
      </c>
      <c r="P1103" s="25"/>
      <c r="Q1103" s="30" t="s">
        <v>312</v>
      </c>
      <c r="R1103" s="31" t="s">
        <v>52</v>
      </c>
      <c r="S1103" s="32" t="s">
        <v>186</v>
      </c>
      <c r="T1103" s="34" t="s">
        <v>55</v>
      </c>
      <c r="U1103" s="36"/>
    </row>
    <row r="1104" spans="1:21">
      <c r="A1104" t="s">
        <v>7744</v>
      </c>
      <c r="B1104" s="226" t="s">
        <v>7745</v>
      </c>
      <c r="D1104" s="210">
        <v>3</v>
      </c>
      <c r="E1104" s="180" t="s">
        <v>6884</v>
      </c>
      <c r="F1104" s="181" t="s">
        <v>64</v>
      </c>
      <c r="G1104" s="175" t="s">
        <v>6380</v>
      </c>
      <c r="H1104" s="182" t="s">
        <v>225</v>
      </c>
      <c r="I1104" s="211">
        <v>1950</v>
      </c>
      <c r="J1104" s="178" t="s">
        <v>7748</v>
      </c>
      <c r="K1104">
        <v>3</v>
      </c>
      <c r="L1104" s="200">
        <v>13</v>
      </c>
      <c r="M1104" s="21" t="s">
        <v>6884</v>
      </c>
      <c r="N1104" s="22" t="s">
        <v>5341</v>
      </c>
      <c r="O1104" s="23">
        <v>1950</v>
      </c>
      <c r="P1104" s="25"/>
      <c r="Q1104" s="30" t="s">
        <v>7062</v>
      </c>
      <c r="R1104" s="31" t="s">
        <v>52</v>
      </c>
      <c r="S1104" s="32" t="s">
        <v>63</v>
      </c>
      <c r="T1104" s="34" t="s">
        <v>64</v>
      </c>
      <c r="U1104" s="36"/>
    </row>
    <row r="1105" spans="1:21" ht="45">
      <c r="A1105" t="s">
        <v>7749</v>
      </c>
      <c r="B1105" s="226" t="s">
        <v>7750</v>
      </c>
      <c r="D1105" s="192">
        <v>1</v>
      </c>
      <c r="E1105" s="193" t="s">
        <v>145</v>
      </c>
      <c r="F1105" s="194" t="s">
        <v>55</v>
      </c>
      <c r="G1105" s="195" t="s">
        <v>6346</v>
      </c>
      <c r="H1105" s="196" t="s">
        <v>225</v>
      </c>
      <c r="I1105" s="197">
        <v>1953</v>
      </c>
      <c r="J1105" s="198" t="s">
        <v>7751</v>
      </c>
      <c r="K1105" s="199">
        <v>1</v>
      </c>
      <c r="L1105" s="200">
        <v>4</v>
      </c>
      <c r="M1105" s="21" t="s">
        <v>145</v>
      </c>
      <c r="N1105" s="22" t="s">
        <v>34698</v>
      </c>
      <c r="O1105" s="23">
        <v>1953</v>
      </c>
      <c r="P1105" s="25"/>
      <c r="Q1105" s="30" t="s">
        <v>34699</v>
      </c>
      <c r="R1105" s="31" t="s">
        <v>52</v>
      </c>
      <c r="S1105" s="32" t="s">
        <v>34700</v>
      </c>
      <c r="T1105" s="34" t="s">
        <v>55</v>
      </c>
      <c r="U1105" s="36"/>
    </row>
    <row r="1106" spans="1:21">
      <c r="A1106" t="s">
        <v>7749</v>
      </c>
      <c r="B1106" s="226" t="s">
        <v>7750</v>
      </c>
      <c r="D1106" s="210">
        <v>2</v>
      </c>
      <c r="E1106" s="180" t="s">
        <v>510</v>
      </c>
      <c r="F1106" s="181" t="s">
        <v>55</v>
      </c>
      <c r="G1106" s="175" t="s">
        <v>6346</v>
      </c>
      <c r="H1106" s="182" t="s">
        <v>225</v>
      </c>
      <c r="I1106" s="211">
        <v>1940</v>
      </c>
      <c r="J1106" s="178" t="s">
        <v>7752</v>
      </c>
      <c r="K1106">
        <v>2</v>
      </c>
      <c r="L1106" s="200">
        <v>8</v>
      </c>
      <c r="M1106" s="21" t="s">
        <v>510</v>
      </c>
      <c r="N1106" s="22" t="s">
        <v>5348</v>
      </c>
      <c r="O1106" s="23">
        <v>1940</v>
      </c>
      <c r="P1106" s="25" t="s">
        <v>34694</v>
      </c>
      <c r="Q1106" s="30" t="s">
        <v>177</v>
      </c>
      <c r="R1106" s="31" t="s">
        <v>52</v>
      </c>
      <c r="S1106" s="32" t="s">
        <v>74</v>
      </c>
      <c r="T1106" s="34" t="s">
        <v>55</v>
      </c>
      <c r="U1106" s="36"/>
    </row>
    <row r="1107" spans="1:21">
      <c r="A1107" t="s">
        <v>7749</v>
      </c>
      <c r="B1107" s="226" t="s">
        <v>7750</v>
      </c>
      <c r="D1107" s="210"/>
      <c r="E1107" s="180" t="s">
        <v>510</v>
      </c>
      <c r="F1107" s="181" t="s">
        <v>55</v>
      </c>
      <c r="G1107" s="175" t="s">
        <v>6346</v>
      </c>
      <c r="H1107" s="182" t="s">
        <v>225</v>
      </c>
      <c r="I1107" s="211">
        <v>1958</v>
      </c>
      <c r="J1107" s="178" t="s">
        <v>7753</v>
      </c>
      <c r="K1107">
        <v>2</v>
      </c>
      <c r="L1107" s="200">
        <v>9</v>
      </c>
      <c r="M1107" s="21" t="s">
        <v>510</v>
      </c>
      <c r="N1107" s="22" t="s">
        <v>5376</v>
      </c>
      <c r="O1107" s="23">
        <v>1958</v>
      </c>
      <c r="P1107" s="25" t="s">
        <v>19892</v>
      </c>
      <c r="Q1107" s="30" t="s">
        <v>177</v>
      </c>
      <c r="R1107" s="31" t="s">
        <v>52</v>
      </c>
      <c r="S1107" s="32" t="s">
        <v>74</v>
      </c>
      <c r="T1107" s="34" t="s">
        <v>55</v>
      </c>
      <c r="U1107" s="36"/>
    </row>
    <row r="1108" spans="1:21">
      <c r="A1108" t="s">
        <v>7749</v>
      </c>
      <c r="B1108" s="226" t="s">
        <v>7750</v>
      </c>
      <c r="D1108" s="210">
        <v>3</v>
      </c>
      <c r="E1108" s="180" t="s">
        <v>48</v>
      </c>
      <c r="F1108" s="181" t="s">
        <v>55</v>
      </c>
      <c r="G1108" s="175" t="s">
        <v>6346</v>
      </c>
      <c r="H1108" s="182" t="s">
        <v>225</v>
      </c>
      <c r="I1108" s="211">
        <v>1980</v>
      </c>
      <c r="J1108" s="178" t="s">
        <v>7754</v>
      </c>
      <c r="K1108">
        <v>3</v>
      </c>
      <c r="L1108" s="200">
        <v>13</v>
      </c>
      <c r="M1108" s="21" t="s">
        <v>48</v>
      </c>
      <c r="N1108" s="22" t="s">
        <v>34701</v>
      </c>
      <c r="O1108" s="23">
        <v>1980</v>
      </c>
      <c r="P1108" s="25" t="s">
        <v>51</v>
      </c>
      <c r="Q1108" s="30" t="s">
        <v>169</v>
      </c>
      <c r="R1108" s="31" t="s">
        <v>52</v>
      </c>
      <c r="S1108" s="32" t="s">
        <v>53</v>
      </c>
      <c r="T1108" s="34" t="s">
        <v>55</v>
      </c>
      <c r="U1108" s="36"/>
    </row>
    <row r="1109" spans="1:21">
      <c r="A1109" t="s">
        <v>7749</v>
      </c>
      <c r="B1109" s="226" t="s">
        <v>7750</v>
      </c>
      <c r="D1109" s="210"/>
      <c r="E1109" s="180" t="s">
        <v>48</v>
      </c>
      <c r="F1109" s="181" t="s">
        <v>55</v>
      </c>
      <c r="G1109" s="175" t="s">
        <v>6346</v>
      </c>
      <c r="H1109" s="182" t="s">
        <v>225</v>
      </c>
      <c r="I1109" s="211">
        <v>1980</v>
      </c>
      <c r="J1109" s="178" t="s">
        <v>7755</v>
      </c>
      <c r="K1109">
        <v>3</v>
      </c>
      <c r="L1109" s="200">
        <v>14</v>
      </c>
      <c r="M1109" s="2" t="s">
        <v>48</v>
      </c>
      <c r="N1109" s="22" t="s">
        <v>5351</v>
      </c>
      <c r="O1109" s="23">
        <v>1980</v>
      </c>
      <c r="P1109" s="25" t="s">
        <v>51</v>
      </c>
      <c r="Q1109" s="30" t="s">
        <v>312</v>
      </c>
      <c r="R1109" s="31" t="s">
        <v>52</v>
      </c>
      <c r="S1109" s="8" t="s">
        <v>186</v>
      </c>
      <c r="T1109" s="34" t="s">
        <v>55</v>
      </c>
      <c r="U1109" s="36"/>
    </row>
    <row r="1110" spans="1:21">
      <c r="A1110" t="s">
        <v>7756</v>
      </c>
      <c r="B1110" s="226" t="s">
        <v>7757</v>
      </c>
      <c r="D1110" s="192">
        <v>1</v>
      </c>
      <c r="E1110" s="193" t="s">
        <v>126</v>
      </c>
      <c r="F1110" s="194" t="s">
        <v>55</v>
      </c>
      <c r="G1110" s="195" t="s">
        <v>6346</v>
      </c>
      <c r="H1110" s="196" t="s">
        <v>206</v>
      </c>
      <c r="I1110" s="197">
        <v>1568</v>
      </c>
      <c r="J1110" s="198" t="s">
        <v>7758</v>
      </c>
      <c r="K1110" s="199">
        <v>1</v>
      </c>
      <c r="L1110" s="200">
        <v>4</v>
      </c>
      <c r="M1110" s="21" t="s">
        <v>126</v>
      </c>
      <c r="N1110" s="22" t="s">
        <v>5360</v>
      </c>
      <c r="O1110" s="23">
        <v>1568</v>
      </c>
      <c r="P1110" s="25"/>
      <c r="Q1110" s="30" t="s">
        <v>95</v>
      </c>
      <c r="R1110" s="31" t="s">
        <v>52</v>
      </c>
      <c r="S1110" s="32" t="s">
        <v>112</v>
      </c>
      <c r="T1110" s="34" t="s">
        <v>55</v>
      </c>
      <c r="U1110" s="36"/>
    </row>
    <row r="1111" spans="1:21">
      <c r="A1111" t="s">
        <v>7759</v>
      </c>
      <c r="B1111" s="226" t="s">
        <v>7760</v>
      </c>
      <c r="D1111" s="192">
        <v>1</v>
      </c>
      <c r="E1111" s="193" t="s">
        <v>126</v>
      </c>
      <c r="F1111" s="194" t="s">
        <v>55</v>
      </c>
      <c r="G1111" s="195" t="s">
        <v>6346</v>
      </c>
      <c r="H1111" s="196" t="s">
        <v>206</v>
      </c>
      <c r="I1111" s="197">
        <v>1960</v>
      </c>
      <c r="J1111" s="198" t="s">
        <v>7761</v>
      </c>
      <c r="K1111" s="199">
        <v>1</v>
      </c>
      <c r="L1111" s="200">
        <v>4</v>
      </c>
      <c r="M1111" s="21" t="s">
        <v>126</v>
      </c>
      <c r="N1111" s="22" t="s">
        <v>5373</v>
      </c>
      <c r="O1111" s="23">
        <v>1960</v>
      </c>
      <c r="P1111" s="25"/>
      <c r="Q1111" s="30" t="s">
        <v>82</v>
      </c>
      <c r="R1111" s="31" t="s">
        <v>52</v>
      </c>
      <c r="S1111" s="32" t="s">
        <v>83</v>
      </c>
      <c r="T1111" s="34" t="s">
        <v>55</v>
      </c>
      <c r="U1111" s="36"/>
    </row>
    <row r="1112" spans="1:21">
      <c r="A1112" t="s">
        <v>7759</v>
      </c>
      <c r="B1112" s="226" t="s">
        <v>7760</v>
      </c>
      <c r="D1112" s="210">
        <v>2</v>
      </c>
      <c r="E1112" s="180" t="s">
        <v>145</v>
      </c>
      <c r="F1112" s="181" t="s">
        <v>55</v>
      </c>
      <c r="G1112" s="175" t="s">
        <v>6346</v>
      </c>
      <c r="H1112" s="182" t="s">
        <v>225</v>
      </c>
      <c r="I1112" s="211">
        <v>1958</v>
      </c>
      <c r="J1112" s="178" t="s">
        <v>7762</v>
      </c>
      <c r="K1112">
        <v>2</v>
      </c>
      <c r="L1112" s="200">
        <v>7</v>
      </c>
      <c r="M1112" s="21" t="s">
        <v>145</v>
      </c>
      <c r="N1112" s="137" t="s">
        <v>34702</v>
      </c>
      <c r="O1112" s="23">
        <v>1958</v>
      </c>
      <c r="P1112" s="25" t="s">
        <v>168</v>
      </c>
      <c r="Q1112" s="11" t="s">
        <v>177</v>
      </c>
      <c r="R1112" s="31" t="s">
        <v>52</v>
      </c>
      <c r="S1112" s="32" t="s">
        <v>34703</v>
      </c>
      <c r="T1112" s="34" t="s">
        <v>55</v>
      </c>
      <c r="U1112" s="36"/>
    </row>
    <row r="1113" spans="1:21">
      <c r="A1113" t="s">
        <v>7759</v>
      </c>
      <c r="B1113" s="226" t="s">
        <v>7760</v>
      </c>
      <c r="D1113" s="210">
        <v>3</v>
      </c>
      <c r="E1113" s="180" t="s">
        <v>145</v>
      </c>
      <c r="F1113" s="181" t="s">
        <v>55</v>
      </c>
      <c r="G1113" s="175" t="s">
        <v>6346</v>
      </c>
      <c r="H1113" s="182" t="s">
        <v>206</v>
      </c>
      <c r="I1113" s="211">
        <v>1917</v>
      </c>
      <c r="J1113" s="178" t="s">
        <v>7763</v>
      </c>
      <c r="K1113">
        <v>3</v>
      </c>
      <c r="L1113" s="200">
        <v>12</v>
      </c>
      <c r="M1113" s="21" t="s">
        <v>145</v>
      </c>
      <c r="N1113" s="22" t="s">
        <v>5368</v>
      </c>
      <c r="O1113" s="23">
        <v>1917</v>
      </c>
      <c r="P1113" s="25"/>
      <c r="Q1113" s="30" t="s">
        <v>95</v>
      </c>
      <c r="R1113" s="31" t="s">
        <v>52</v>
      </c>
      <c r="S1113" s="32" t="s">
        <v>83</v>
      </c>
      <c r="T1113" s="34" t="s">
        <v>55</v>
      </c>
      <c r="U1113" s="36"/>
    </row>
    <row r="1114" spans="1:21">
      <c r="A1114" t="s">
        <v>7759</v>
      </c>
      <c r="B1114" s="226" t="s">
        <v>7760</v>
      </c>
      <c r="D1114" s="210">
        <v>4</v>
      </c>
      <c r="E1114" s="180" t="s">
        <v>130</v>
      </c>
      <c r="F1114" s="181" t="s">
        <v>55</v>
      </c>
      <c r="G1114" s="175" t="s">
        <v>6346</v>
      </c>
      <c r="H1114" s="182" t="s">
        <v>206</v>
      </c>
      <c r="I1114" s="211">
        <v>1960</v>
      </c>
      <c r="J1114" s="178" t="s">
        <v>7764</v>
      </c>
      <c r="K1114">
        <v>4</v>
      </c>
      <c r="L1114" s="200">
        <v>16</v>
      </c>
      <c r="M1114" s="21" t="s">
        <v>130</v>
      </c>
      <c r="N1114" s="22" t="s">
        <v>5380</v>
      </c>
      <c r="O1114" s="23">
        <v>1960</v>
      </c>
      <c r="P1114" s="25"/>
      <c r="Q1114" s="30" t="s">
        <v>82</v>
      </c>
      <c r="R1114" s="31" t="s">
        <v>52</v>
      </c>
      <c r="S1114" s="32" t="s">
        <v>83</v>
      </c>
      <c r="T1114" s="34" t="s">
        <v>55</v>
      </c>
      <c r="U1114" s="36"/>
    </row>
    <row r="1115" spans="1:21">
      <c r="A1115" t="s">
        <v>7759</v>
      </c>
      <c r="B1115" s="226" t="s">
        <v>7760</v>
      </c>
      <c r="D1115" s="210">
        <v>5</v>
      </c>
      <c r="E1115" s="180" t="s">
        <v>301</v>
      </c>
      <c r="F1115" s="175" t="s">
        <v>64</v>
      </c>
      <c r="G1115" s="175" t="s">
        <v>6380</v>
      </c>
      <c r="H1115" s="177" t="s">
        <v>225</v>
      </c>
      <c r="I1115" s="222">
        <v>1925</v>
      </c>
      <c r="J1115" s="178" t="s">
        <v>7765</v>
      </c>
      <c r="K1115">
        <v>5</v>
      </c>
      <c r="L1115" s="200">
        <v>19</v>
      </c>
      <c r="M1115" s="2" t="s">
        <v>301</v>
      </c>
      <c r="N1115" s="3" t="s">
        <v>5383</v>
      </c>
      <c r="O1115" s="4">
        <v>1925</v>
      </c>
      <c r="P1115" s="6"/>
      <c r="Q1115" s="11" t="s">
        <v>7062</v>
      </c>
      <c r="R1115" s="12" t="s">
        <v>52</v>
      </c>
      <c r="S1115" s="8" t="s">
        <v>63</v>
      </c>
      <c r="T1115" s="13" t="s">
        <v>64</v>
      </c>
      <c r="U1115" s="15"/>
    </row>
    <row r="1116" spans="1:21">
      <c r="A1116" t="s">
        <v>7759</v>
      </c>
      <c r="B1116" s="226" t="s">
        <v>7760</v>
      </c>
      <c r="D1116" s="210"/>
      <c r="E1116" s="180" t="s">
        <v>301</v>
      </c>
      <c r="F1116" s="181" t="s">
        <v>64</v>
      </c>
      <c r="G1116" s="175" t="s">
        <v>6380</v>
      </c>
      <c r="H1116" s="182" t="s">
        <v>225</v>
      </c>
      <c r="I1116" s="211">
        <v>1925</v>
      </c>
      <c r="J1116" s="178" t="s">
        <v>7766</v>
      </c>
      <c r="K1116">
        <v>5</v>
      </c>
      <c r="L1116" s="200">
        <v>20</v>
      </c>
      <c r="M1116" s="21" t="s">
        <v>301</v>
      </c>
      <c r="N1116" s="22" t="s">
        <v>5386</v>
      </c>
      <c r="O1116" s="23">
        <v>1925</v>
      </c>
      <c r="P1116" s="25"/>
      <c r="Q1116" s="30" t="s">
        <v>7062</v>
      </c>
      <c r="R1116" s="31" t="s">
        <v>52</v>
      </c>
      <c r="S1116" s="32" t="s">
        <v>63</v>
      </c>
      <c r="T1116" s="34" t="s">
        <v>64</v>
      </c>
      <c r="U1116" s="36"/>
    </row>
    <row r="1117" spans="1:21">
      <c r="A1117" t="s">
        <v>7767</v>
      </c>
      <c r="B1117" s="226" t="s">
        <v>7768</v>
      </c>
      <c r="D1117" s="192">
        <v>1</v>
      </c>
      <c r="E1117" s="193" t="s">
        <v>78</v>
      </c>
      <c r="F1117" s="194" t="s">
        <v>55</v>
      </c>
      <c r="G1117" s="195" t="s">
        <v>6346</v>
      </c>
      <c r="H1117" s="196" t="s">
        <v>225</v>
      </c>
      <c r="I1117" s="197">
        <v>1958</v>
      </c>
      <c r="J1117" s="198" t="s">
        <v>7769</v>
      </c>
      <c r="K1117" s="199">
        <v>1</v>
      </c>
      <c r="L1117" s="200">
        <v>4</v>
      </c>
      <c r="M1117" s="22" t="s">
        <v>78</v>
      </c>
      <c r="N1117" s="2" t="s">
        <v>7770</v>
      </c>
      <c r="O1117" s="23">
        <v>1958</v>
      </c>
      <c r="P1117" s="25"/>
      <c r="Q1117" s="30" t="s">
        <v>177</v>
      </c>
      <c r="R1117" s="31" t="s">
        <v>52</v>
      </c>
      <c r="S1117" s="32" t="s">
        <v>74</v>
      </c>
      <c r="T1117" s="34" t="s">
        <v>55</v>
      </c>
      <c r="U1117" s="36"/>
    </row>
    <row r="1118" spans="1:21">
      <c r="A1118" t="s">
        <v>7767</v>
      </c>
      <c r="B1118" s="226" t="s">
        <v>7768</v>
      </c>
      <c r="D1118" s="210">
        <v>2</v>
      </c>
      <c r="E1118" s="180" t="s">
        <v>6884</v>
      </c>
      <c r="F1118" s="181" t="s">
        <v>64</v>
      </c>
      <c r="G1118" s="175" t="s">
        <v>6380</v>
      </c>
      <c r="H1118" s="182" t="s">
        <v>225</v>
      </c>
      <c r="I1118" s="211">
        <v>1925</v>
      </c>
      <c r="J1118" s="178" t="s">
        <v>7771</v>
      </c>
      <c r="K1118">
        <v>2</v>
      </c>
      <c r="L1118" s="200">
        <v>7</v>
      </c>
      <c r="M1118" s="21" t="s">
        <v>6884</v>
      </c>
      <c r="N1118" s="22" t="s">
        <v>5388</v>
      </c>
      <c r="O1118" s="23">
        <v>1925</v>
      </c>
      <c r="P1118" s="25"/>
      <c r="Q1118" s="30" t="s">
        <v>34673</v>
      </c>
      <c r="R1118" s="31" t="s">
        <v>52</v>
      </c>
      <c r="S1118" s="32" t="s">
        <v>63</v>
      </c>
      <c r="T1118" s="34" t="s">
        <v>64</v>
      </c>
      <c r="U1118" s="36"/>
    </row>
    <row r="1119" spans="1:21">
      <c r="A1119" t="s">
        <v>7767</v>
      </c>
      <c r="B1119" s="226" t="s">
        <v>7768</v>
      </c>
      <c r="D1119" s="210"/>
      <c r="E1119" s="180" t="s">
        <v>6884</v>
      </c>
      <c r="F1119" s="181" t="s">
        <v>64</v>
      </c>
      <c r="G1119" s="175" t="s">
        <v>6380</v>
      </c>
      <c r="H1119" s="182" t="s">
        <v>225</v>
      </c>
      <c r="I1119" s="211">
        <v>1925</v>
      </c>
      <c r="J1119" s="178" t="s">
        <v>7772</v>
      </c>
      <c r="K1119">
        <v>2</v>
      </c>
      <c r="L1119" s="200">
        <v>8</v>
      </c>
      <c r="M1119" s="21" t="s">
        <v>6884</v>
      </c>
      <c r="N1119" s="22" t="s">
        <v>5391</v>
      </c>
      <c r="O1119" s="23">
        <v>1925</v>
      </c>
      <c r="P1119" s="25"/>
      <c r="Q1119" s="30" t="s">
        <v>34673</v>
      </c>
      <c r="R1119" s="31" t="s">
        <v>52</v>
      </c>
      <c r="S1119" s="32" t="s">
        <v>63</v>
      </c>
      <c r="T1119" s="34" t="s">
        <v>64</v>
      </c>
      <c r="U1119" s="36"/>
    </row>
    <row r="1120" spans="1:21">
      <c r="A1120" t="s">
        <v>7773</v>
      </c>
      <c r="B1120" s="226" t="s">
        <v>7774</v>
      </c>
      <c r="D1120" s="192">
        <v>1</v>
      </c>
      <c r="E1120" s="193" t="s">
        <v>145</v>
      </c>
      <c r="F1120" s="194" t="s">
        <v>55</v>
      </c>
      <c r="G1120" s="195" t="s">
        <v>6346</v>
      </c>
      <c r="H1120" s="196" t="s">
        <v>225</v>
      </c>
      <c r="I1120" s="197">
        <v>1953</v>
      </c>
      <c r="J1120" s="198" t="s">
        <v>7775</v>
      </c>
      <c r="K1120" s="199">
        <v>1</v>
      </c>
      <c r="L1120" s="200">
        <v>4</v>
      </c>
      <c r="M1120" s="21" t="s">
        <v>145</v>
      </c>
      <c r="N1120" s="22" t="s">
        <v>5396</v>
      </c>
      <c r="O1120" s="23">
        <v>1953</v>
      </c>
      <c r="P1120" s="25"/>
      <c r="Q1120" s="30" t="s">
        <v>312</v>
      </c>
      <c r="R1120" s="31" t="s">
        <v>52</v>
      </c>
      <c r="S1120" s="32" t="s">
        <v>186</v>
      </c>
      <c r="T1120" s="34" t="s">
        <v>55</v>
      </c>
      <c r="U1120" s="36"/>
    </row>
    <row r="1121" spans="1:21">
      <c r="A1121" t="s">
        <v>7773</v>
      </c>
      <c r="B1121" s="226" t="s">
        <v>7774</v>
      </c>
      <c r="D1121" s="210">
        <v>2</v>
      </c>
      <c r="E1121" s="180" t="s">
        <v>301</v>
      </c>
      <c r="F1121" s="181" t="s">
        <v>64</v>
      </c>
      <c r="G1121" s="175" t="s">
        <v>6380</v>
      </c>
      <c r="H1121" s="182" t="s">
        <v>225</v>
      </c>
      <c r="I1121" s="211">
        <v>1925</v>
      </c>
      <c r="J1121" s="178" t="s">
        <v>7776</v>
      </c>
      <c r="K1121">
        <v>2</v>
      </c>
      <c r="L1121" s="200">
        <v>8</v>
      </c>
      <c r="M1121" s="21" t="s">
        <v>301</v>
      </c>
      <c r="N1121" s="22" t="s">
        <v>5405</v>
      </c>
      <c r="O1121" s="23">
        <v>1925</v>
      </c>
      <c r="P1121" s="25"/>
      <c r="Q1121" s="30" t="s">
        <v>62</v>
      </c>
      <c r="R1121" s="31" t="s">
        <v>52</v>
      </c>
      <c r="S1121" s="32" t="s">
        <v>63</v>
      </c>
      <c r="T1121" s="34" t="s">
        <v>64</v>
      </c>
      <c r="U1121" s="36"/>
    </row>
    <row r="1122" spans="1:21">
      <c r="A1122" t="s">
        <v>7777</v>
      </c>
      <c r="B1122" s="226" t="s">
        <v>7778</v>
      </c>
      <c r="D1122" s="192">
        <v>1</v>
      </c>
      <c r="E1122" s="193" t="s">
        <v>145</v>
      </c>
      <c r="F1122" s="194" t="s">
        <v>55</v>
      </c>
      <c r="G1122" s="195" t="s">
        <v>6346</v>
      </c>
      <c r="H1122" s="196" t="s">
        <v>225</v>
      </c>
      <c r="I1122" s="197">
        <v>1980</v>
      </c>
      <c r="J1122" s="198" t="s">
        <v>7779</v>
      </c>
      <c r="K1122" s="199">
        <v>1</v>
      </c>
      <c r="L1122" s="200">
        <v>4</v>
      </c>
      <c r="M1122" s="21" t="s">
        <v>145</v>
      </c>
      <c r="N1122" s="22" t="s">
        <v>5412</v>
      </c>
      <c r="O1122" s="23">
        <v>1980</v>
      </c>
      <c r="P1122" s="25" t="s">
        <v>168</v>
      </c>
      <c r="Q1122" s="30" t="s">
        <v>312</v>
      </c>
      <c r="R1122" s="31" t="s">
        <v>52</v>
      </c>
      <c r="S1122" s="32" t="s">
        <v>186</v>
      </c>
      <c r="T1122" s="34" t="s">
        <v>55</v>
      </c>
      <c r="U1122" s="36"/>
    </row>
    <row r="1123" spans="1:21">
      <c r="A1123" t="s">
        <v>7777</v>
      </c>
      <c r="B1123" s="226" t="s">
        <v>7778</v>
      </c>
      <c r="D1123" s="210">
        <v>2</v>
      </c>
      <c r="E1123" s="180" t="s">
        <v>145</v>
      </c>
      <c r="F1123" s="181" t="s">
        <v>55</v>
      </c>
      <c r="G1123" s="175" t="s">
        <v>6346</v>
      </c>
      <c r="H1123" s="182" t="s">
        <v>225</v>
      </c>
      <c r="I1123" s="211">
        <v>1930</v>
      </c>
      <c r="J1123" s="178" t="s">
        <v>7780</v>
      </c>
      <c r="K1123">
        <v>2</v>
      </c>
      <c r="L1123" s="200">
        <v>9</v>
      </c>
      <c r="M1123" s="2" t="s">
        <v>145</v>
      </c>
      <c r="N1123" s="3" t="s">
        <v>5408</v>
      </c>
      <c r="O1123" s="4">
        <v>1930</v>
      </c>
      <c r="P1123" s="6"/>
      <c r="Q1123" s="11" t="s">
        <v>1174</v>
      </c>
      <c r="R1123" s="31" t="s">
        <v>52</v>
      </c>
      <c r="S1123" s="32" t="s">
        <v>53</v>
      </c>
      <c r="T1123" s="34" t="s">
        <v>55</v>
      </c>
      <c r="U1123" s="15"/>
    </row>
    <row r="1124" spans="1:21">
      <c r="A1124" t="s">
        <v>7777</v>
      </c>
      <c r="B1124" s="226" t="s">
        <v>7778</v>
      </c>
      <c r="D1124" s="210">
        <v>3</v>
      </c>
      <c r="E1124" s="180" t="s">
        <v>48</v>
      </c>
      <c r="F1124" s="181" t="s">
        <v>55</v>
      </c>
      <c r="G1124" s="175" t="s">
        <v>6346</v>
      </c>
      <c r="H1124" s="182" t="s">
        <v>225</v>
      </c>
      <c r="I1124" s="211">
        <v>1980</v>
      </c>
      <c r="J1124" s="178" t="s">
        <v>7781</v>
      </c>
      <c r="K1124">
        <v>3</v>
      </c>
      <c r="L1124" s="200">
        <v>13</v>
      </c>
      <c r="M1124" s="21" t="s">
        <v>48</v>
      </c>
      <c r="N1124" s="22" t="s">
        <v>5415</v>
      </c>
      <c r="O1124" s="23">
        <v>1980</v>
      </c>
      <c r="P1124" s="25" t="s">
        <v>51</v>
      </c>
      <c r="Q1124" s="30" t="s">
        <v>312</v>
      </c>
      <c r="R1124" s="31" t="s">
        <v>52</v>
      </c>
      <c r="S1124" s="32" t="s">
        <v>186</v>
      </c>
      <c r="T1124" s="34" t="s">
        <v>55</v>
      </c>
      <c r="U1124" s="36"/>
    </row>
    <row r="1125" spans="1:21">
      <c r="A1125" t="s">
        <v>7782</v>
      </c>
      <c r="B1125" s="226" t="s">
        <v>7783</v>
      </c>
      <c r="D1125" s="192">
        <v>1</v>
      </c>
      <c r="E1125" s="193" t="s">
        <v>145</v>
      </c>
      <c r="F1125" s="194" t="s">
        <v>55</v>
      </c>
      <c r="G1125" s="195" t="s">
        <v>6346</v>
      </c>
      <c r="H1125" s="196" t="s">
        <v>206</v>
      </c>
      <c r="I1125" s="197">
        <v>1960</v>
      </c>
      <c r="J1125" s="198" t="s">
        <v>7784</v>
      </c>
      <c r="K1125" s="199">
        <v>1</v>
      </c>
      <c r="L1125" s="200">
        <v>4</v>
      </c>
      <c r="M1125" s="21" t="s">
        <v>145</v>
      </c>
      <c r="N1125" s="22" t="s">
        <v>5418</v>
      </c>
      <c r="O1125" s="23">
        <v>1960</v>
      </c>
      <c r="P1125" s="25"/>
      <c r="Q1125" s="30" t="s">
        <v>95</v>
      </c>
      <c r="R1125" s="31" t="s">
        <v>52</v>
      </c>
      <c r="S1125" s="32" t="s">
        <v>83</v>
      </c>
      <c r="T1125" s="34" t="s">
        <v>55</v>
      </c>
      <c r="U1125" s="36"/>
    </row>
    <row r="1126" spans="1:21">
      <c r="A1126" t="s">
        <v>7782</v>
      </c>
      <c r="B1126" s="226" t="s">
        <v>7783</v>
      </c>
      <c r="D1126" s="210"/>
      <c r="E1126" s="180" t="s">
        <v>145</v>
      </c>
      <c r="F1126" s="181" t="s">
        <v>55</v>
      </c>
      <c r="G1126" s="175" t="s">
        <v>6346</v>
      </c>
      <c r="H1126" s="182" t="s">
        <v>206</v>
      </c>
      <c r="I1126" s="211">
        <v>1917</v>
      </c>
      <c r="J1126" s="178" t="s">
        <v>7785</v>
      </c>
      <c r="K1126">
        <v>1</v>
      </c>
      <c r="L1126" s="200">
        <v>6</v>
      </c>
      <c r="M1126" s="21" t="s">
        <v>145</v>
      </c>
      <c r="N1126" s="22" t="s">
        <v>5422</v>
      </c>
      <c r="O1126" s="23">
        <v>1917</v>
      </c>
      <c r="P1126" s="25"/>
      <c r="Q1126" s="30" t="s">
        <v>95</v>
      </c>
      <c r="R1126" s="31" t="s">
        <v>52</v>
      </c>
      <c r="S1126" s="32" t="s">
        <v>83</v>
      </c>
      <c r="T1126" s="34" t="s">
        <v>55</v>
      </c>
      <c r="U1126" s="36"/>
    </row>
    <row r="1127" spans="1:21">
      <c r="A1127" t="s">
        <v>7786</v>
      </c>
      <c r="B1127" s="226" t="s">
        <v>7787</v>
      </c>
      <c r="D1127" s="192">
        <v>1</v>
      </c>
      <c r="E1127" s="193" t="s">
        <v>510</v>
      </c>
      <c r="F1127" s="194" t="s">
        <v>55</v>
      </c>
      <c r="G1127" s="195" t="s">
        <v>6346</v>
      </c>
      <c r="H1127" s="196" t="s">
        <v>225</v>
      </c>
      <c r="I1127" s="197">
        <v>1939</v>
      </c>
      <c r="J1127" s="198" t="s">
        <v>7788</v>
      </c>
      <c r="K1127" s="199">
        <v>1</v>
      </c>
      <c r="L1127" s="200">
        <v>4</v>
      </c>
      <c r="M1127" s="21" t="s">
        <v>510</v>
      </c>
      <c r="N1127" s="22" t="s">
        <v>5444</v>
      </c>
      <c r="O1127" s="23">
        <v>1939</v>
      </c>
      <c r="P1127" s="25" t="s">
        <v>19892</v>
      </c>
      <c r="Q1127" s="30" t="s">
        <v>177</v>
      </c>
      <c r="R1127" s="31" t="s">
        <v>52</v>
      </c>
      <c r="S1127" s="32" t="s">
        <v>74</v>
      </c>
      <c r="T1127" s="34" t="s">
        <v>55</v>
      </c>
      <c r="U1127" s="36"/>
    </row>
    <row r="1128" spans="1:21">
      <c r="A1128" t="s">
        <v>7786</v>
      </c>
      <c r="B1128" s="226" t="s">
        <v>7787</v>
      </c>
      <c r="D1128" s="210"/>
      <c r="E1128" s="180" t="s">
        <v>510</v>
      </c>
      <c r="F1128" s="181" t="s">
        <v>55</v>
      </c>
      <c r="G1128" s="175" t="s">
        <v>6346</v>
      </c>
      <c r="H1128" s="182" t="s">
        <v>225</v>
      </c>
      <c r="I1128" s="211">
        <v>1939</v>
      </c>
      <c r="J1128" s="178" t="s">
        <v>7789</v>
      </c>
      <c r="K1128">
        <v>1</v>
      </c>
      <c r="L1128" s="200">
        <v>5</v>
      </c>
      <c r="M1128" s="21" t="s">
        <v>510</v>
      </c>
      <c r="N1128" s="22" t="s">
        <v>5447</v>
      </c>
      <c r="O1128" s="23">
        <v>1939</v>
      </c>
      <c r="P1128" s="25" t="s">
        <v>34694</v>
      </c>
      <c r="Q1128" s="30" t="s">
        <v>177</v>
      </c>
      <c r="R1128" s="31" t="s">
        <v>52</v>
      </c>
      <c r="S1128" s="32" t="s">
        <v>74</v>
      </c>
      <c r="T1128" s="34" t="s">
        <v>55</v>
      </c>
      <c r="U1128" s="36"/>
    </row>
    <row r="1129" spans="1:21">
      <c r="A1129" t="s">
        <v>7786</v>
      </c>
      <c r="B1129" s="226" t="s">
        <v>7787</v>
      </c>
      <c r="D1129" s="210"/>
      <c r="E1129" s="180" t="s">
        <v>510</v>
      </c>
      <c r="F1129" s="181" t="s">
        <v>55</v>
      </c>
      <c r="G1129" s="175" t="s">
        <v>6346</v>
      </c>
      <c r="H1129" s="182" t="s">
        <v>225</v>
      </c>
      <c r="I1129" s="211">
        <v>1940</v>
      </c>
      <c r="J1129" s="178" t="s">
        <v>6533</v>
      </c>
      <c r="K1129">
        <v>1</v>
      </c>
      <c r="L1129" s="200">
        <v>6</v>
      </c>
      <c r="M1129" s="21" t="s">
        <v>510</v>
      </c>
      <c r="N1129" s="22" t="s">
        <v>5451</v>
      </c>
      <c r="O1129" s="23">
        <v>1940</v>
      </c>
      <c r="P1129" s="25" t="s">
        <v>34694</v>
      </c>
      <c r="Q1129" s="30" t="s">
        <v>73</v>
      </c>
      <c r="R1129" s="31" t="s">
        <v>52</v>
      </c>
      <c r="S1129" s="32" t="s">
        <v>74</v>
      </c>
      <c r="T1129" s="34" t="s">
        <v>55</v>
      </c>
      <c r="U1129" s="36"/>
    </row>
    <row r="1130" spans="1:21">
      <c r="A1130" t="s">
        <v>7786</v>
      </c>
      <c r="B1130" s="226" t="s">
        <v>7787</v>
      </c>
      <c r="D1130" s="210"/>
      <c r="E1130" s="180" t="s">
        <v>510</v>
      </c>
      <c r="F1130" s="181" t="s">
        <v>55</v>
      </c>
      <c r="G1130" s="175" t="s">
        <v>6346</v>
      </c>
      <c r="H1130" s="182" t="s">
        <v>225</v>
      </c>
      <c r="I1130" s="211">
        <v>1958</v>
      </c>
      <c r="J1130" s="178" t="s">
        <v>7790</v>
      </c>
      <c r="K1130">
        <v>1</v>
      </c>
      <c r="L1130" s="200">
        <v>7</v>
      </c>
      <c r="M1130" s="21" t="s">
        <v>510</v>
      </c>
      <c r="N1130" s="22" t="s">
        <v>5455</v>
      </c>
      <c r="O1130" s="23">
        <v>1958</v>
      </c>
      <c r="P1130" s="25" t="s">
        <v>34694</v>
      </c>
      <c r="Q1130" s="30" t="s">
        <v>177</v>
      </c>
      <c r="R1130" s="31" t="s">
        <v>52</v>
      </c>
      <c r="S1130" s="32" t="s">
        <v>74</v>
      </c>
      <c r="T1130" s="34" t="s">
        <v>55</v>
      </c>
      <c r="U1130" s="36"/>
    </row>
    <row r="1131" spans="1:21">
      <c r="A1131" t="s">
        <v>7786</v>
      </c>
      <c r="B1131" s="226" t="s">
        <v>7787</v>
      </c>
      <c r="D1131" s="210"/>
      <c r="E1131" s="180" t="s">
        <v>510</v>
      </c>
      <c r="F1131" s="181" t="s">
        <v>55</v>
      </c>
      <c r="G1131" s="175" t="s">
        <v>6346</v>
      </c>
      <c r="H1131" s="182" t="s">
        <v>225</v>
      </c>
      <c r="I1131" s="211">
        <v>1958</v>
      </c>
      <c r="J1131" s="178" t="s">
        <v>7791</v>
      </c>
      <c r="K1131">
        <v>1</v>
      </c>
      <c r="L1131" s="200">
        <v>8</v>
      </c>
      <c r="M1131" s="21" t="s">
        <v>510</v>
      </c>
      <c r="N1131" s="22" t="s">
        <v>5459</v>
      </c>
      <c r="O1131" s="23">
        <v>1958</v>
      </c>
      <c r="P1131" s="25" t="s">
        <v>51</v>
      </c>
      <c r="Q1131" s="30" t="s">
        <v>173</v>
      </c>
      <c r="R1131" s="31" t="s">
        <v>52</v>
      </c>
      <c r="S1131" s="32" t="s">
        <v>74</v>
      </c>
      <c r="T1131" s="34" t="s">
        <v>55</v>
      </c>
      <c r="U1131" s="36"/>
    </row>
    <row r="1132" spans="1:21">
      <c r="A1132" t="s">
        <v>7786</v>
      </c>
      <c r="B1132" s="226" t="s">
        <v>7787</v>
      </c>
      <c r="D1132" s="210">
        <v>2</v>
      </c>
      <c r="E1132" s="180" t="s">
        <v>68</v>
      </c>
      <c r="F1132" s="181" t="s">
        <v>55</v>
      </c>
      <c r="G1132" s="175" t="s">
        <v>6346</v>
      </c>
      <c r="H1132" s="182" t="s">
        <v>225</v>
      </c>
      <c r="I1132" s="211">
        <v>1958</v>
      </c>
      <c r="J1132" s="178" t="s">
        <v>7792</v>
      </c>
      <c r="K1132">
        <v>2</v>
      </c>
      <c r="L1132" s="200">
        <v>12</v>
      </c>
      <c r="M1132" s="21" t="s">
        <v>68</v>
      </c>
      <c r="N1132" s="22" t="s">
        <v>5440</v>
      </c>
      <c r="O1132" s="23">
        <v>1958</v>
      </c>
      <c r="P1132" s="25"/>
      <c r="Q1132" s="30" t="s">
        <v>73</v>
      </c>
      <c r="R1132" s="31" t="s">
        <v>52</v>
      </c>
      <c r="S1132" s="32" t="s">
        <v>74</v>
      </c>
      <c r="T1132" s="34" t="s">
        <v>55</v>
      </c>
      <c r="U1132" s="36"/>
    </row>
    <row r="1133" spans="1:21">
      <c r="A1133" t="s">
        <v>7786</v>
      </c>
      <c r="B1133" s="226" t="s">
        <v>7787</v>
      </c>
      <c r="D1133" s="210">
        <v>3</v>
      </c>
      <c r="E1133" s="180" t="s">
        <v>145</v>
      </c>
      <c r="F1133" s="181" t="s">
        <v>55</v>
      </c>
      <c r="G1133" s="175" t="s">
        <v>6346</v>
      </c>
      <c r="H1133" s="182" t="s">
        <v>225</v>
      </c>
      <c r="I1133" s="211">
        <v>1980</v>
      </c>
      <c r="J1133" s="178" t="s">
        <v>7793</v>
      </c>
      <c r="K1133">
        <v>3</v>
      </c>
      <c r="L1133" s="200">
        <v>15</v>
      </c>
      <c r="M1133" s="21" t="s">
        <v>145</v>
      </c>
      <c r="N1133" s="22" t="s">
        <v>5434</v>
      </c>
      <c r="O1133" s="23">
        <v>1980</v>
      </c>
      <c r="P1133" s="25"/>
      <c r="Q1133" s="30" t="s">
        <v>169</v>
      </c>
      <c r="R1133" s="31" t="s">
        <v>52</v>
      </c>
      <c r="S1133" s="32" t="s">
        <v>53</v>
      </c>
      <c r="T1133" s="34" t="s">
        <v>55</v>
      </c>
      <c r="U1133" s="36"/>
    </row>
    <row r="1134" spans="1:21">
      <c r="A1134" t="s">
        <v>7786</v>
      </c>
      <c r="B1134" s="226" t="s">
        <v>7787</v>
      </c>
      <c r="D1134" s="210">
        <v>4</v>
      </c>
      <c r="E1134" s="180" t="s">
        <v>4344</v>
      </c>
      <c r="F1134" s="175" t="s">
        <v>55</v>
      </c>
      <c r="G1134" s="175" t="s">
        <v>6346</v>
      </c>
      <c r="H1134" s="177" t="s">
        <v>225</v>
      </c>
      <c r="I1134" s="222">
        <v>1980</v>
      </c>
      <c r="J1134" s="178" t="s">
        <v>7794</v>
      </c>
      <c r="K1134">
        <v>4</v>
      </c>
      <c r="L1134" s="200">
        <v>19</v>
      </c>
      <c r="M1134" s="21" t="s">
        <v>4344</v>
      </c>
      <c r="N1134" s="22" t="s">
        <v>5429</v>
      </c>
      <c r="O1134" s="23">
        <v>1980</v>
      </c>
      <c r="P1134" s="25"/>
      <c r="Q1134" s="30" t="s">
        <v>263</v>
      </c>
      <c r="R1134" s="31" t="s">
        <v>52</v>
      </c>
      <c r="S1134" s="32" t="s">
        <v>53</v>
      </c>
      <c r="T1134" s="34" t="s">
        <v>55</v>
      </c>
      <c r="U1134" s="36"/>
    </row>
    <row r="1135" spans="1:21">
      <c r="A1135" t="s">
        <v>7795</v>
      </c>
      <c r="B1135" s="226" t="s">
        <v>7796</v>
      </c>
      <c r="D1135" s="192">
        <v>1</v>
      </c>
      <c r="E1135" s="193" t="s">
        <v>78</v>
      </c>
      <c r="F1135" s="194" t="s">
        <v>55</v>
      </c>
      <c r="G1135" s="195" t="s">
        <v>6346</v>
      </c>
      <c r="H1135" s="196" t="s">
        <v>206</v>
      </c>
      <c r="I1135" s="197">
        <v>1916</v>
      </c>
      <c r="J1135" s="198" t="s">
        <v>7797</v>
      </c>
      <c r="K1135" s="199">
        <v>1</v>
      </c>
      <c r="L1135" s="200">
        <v>4</v>
      </c>
      <c r="M1135" s="21" t="s">
        <v>78</v>
      </c>
      <c r="N1135" s="22" t="s">
        <v>5472</v>
      </c>
      <c r="O1135" s="23">
        <v>1916</v>
      </c>
      <c r="P1135" s="25"/>
      <c r="Q1135" s="30" t="s">
        <v>406</v>
      </c>
      <c r="R1135" s="31" t="s">
        <v>52</v>
      </c>
      <c r="S1135" s="32" t="s">
        <v>407</v>
      </c>
      <c r="T1135" s="34" t="s">
        <v>55</v>
      </c>
      <c r="U1135" s="36"/>
    </row>
    <row r="1136" spans="1:21">
      <c r="A1136" t="s">
        <v>7795</v>
      </c>
      <c r="B1136" s="226" t="s">
        <v>7796</v>
      </c>
      <c r="D1136" s="210"/>
      <c r="E1136" s="180" t="s">
        <v>78</v>
      </c>
      <c r="F1136" s="181" t="s">
        <v>55</v>
      </c>
      <c r="G1136" s="175" t="s">
        <v>6346</v>
      </c>
      <c r="H1136" s="182" t="s">
        <v>206</v>
      </c>
      <c r="I1136" s="211">
        <v>1916</v>
      </c>
      <c r="J1136" s="178" t="s">
        <v>7798</v>
      </c>
      <c r="K1136">
        <v>1</v>
      </c>
      <c r="L1136" s="200">
        <v>5</v>
      </c>
      <c r="M1136" s="21" t="s">
        <v>78</v>
      </c>
      <c r="N1136" s="22" t="s">
        <v>5476</v>
      </c>
      <c r="O1136" s="23">
        <v>1916</v>
      </c>
      <c r="P1136" s="25"/>
      <c r="Q1136" s="30" t="s">
        <v>406</v>
      </c>
      <c r="R1136" s="31" t="s">
        <v>52</v>
      </c>
      <c r="S1136" s="32" t="s">
        <v>407</v>
      </c>
      <c r="T1136" s="34" t="s">
        <v>55</v>
      </c>
      <c r="U1136" s="36"/>
    </row>
    <row r="1137" spans="1:21">
      <c r="A1137" t="s">
        <v>7795</v>
      </c>
      <c r="B1137" s="226" t="s">
        <v>7796</v>
      </c>
      <c r="D1137" s="210">
        <v>2</v>
      </c>
      <c r="E1137" s="180" t="s">
        <v>510</v>
      </c>
      <c r="F1137" s="181" t="s">
        <v>55</v>
      </c>
      <c r="G1137" s="175" t="s">
        <v>6346</v>
      </c>
      <c r="H1137" s="182" t="s">
        <v>225</v>
      </c>
      <c r="I1137" s="211">
        <v>1958</v>
      </c>
      <c r="J1137" s="178" t="s">
        <v>7799</v>
      </c>
      <c r="K1137">
        <v>2</v>
      </c>
      <c r="L1137" s="200">
        <v>8</v>
      </c>
      <c r="M1137" s="2" t="s">
        <v>510</v>
      </c>
      <c r="N1137" s="22" t="s">
        <v>5480</v>
      </c>
      <c r="O1137" s="23">
        <v>1958</v>
      </c>
      <c r="P1137" s="25" t="s">
        <v>51</v>
      </c>
      <c r="Q1137" s="30" t="s">
        <v>177</v>
      </c>
      <c r="R1137" s="31" t="s">
        <v>52</v>
      </c>
      <c r="S1137" s="21" t="s">
        <v>74</v>
      </c>
      <c r="T1137" s="34" t="s">
        <v>55</v>
      </c>
      <c r="U1137" s="36"/>
    </row>
    <row r="1138" spans="1:21">
      <c r="A1138" t="s">
        <v>7795</v>
      </c>
      <c r="B1138" s="226" t="s">
        <v>7796</v>
      </c>
      <c r="D1138" s="210">
        <v>3</v>
      </c>
      <c r="E1138" s="180" t="s">
        <v>68</v>
      </c>
      <c r="F1138" s="181" t="s">
        <v>55</v>
      </c>
      <c r="G1138" s="175" t="s">
        <v>6346</v>
      </c>
      <c r="H1138" s="182" t="s">
        <v>225</v>
      </c>
      <c r="I1138" s="211">
        <v>1958</v>
      </c>
      <c r="J1138" s="178" t="s">
        <v>7800</v>
      </c>
      <c r="K1138">
        <v>3</v>
      </c>
      <c r="L1138" s="200">
        <v>12</v>
      </c>
      <c r="M1138" s="21" t="s">
        <v>68</v>
      </c>
      <c r="N1138" s="22" t="s">
        <v>5468</v>
      </c>
      <c r="O1138" s="23">
        <v>1958</v>
      </c>
      <c r="P1138" s="25"/>
      <c r="Q1138" s="30" t="s">
        <v>288</v>
      </c>
      <c r="R1138" s="31" t="s">
        <v>52</v>
      </c>
      <c r="S1138" s="32" t="s">
        <v>74</v>
      </c>
      <c r="T1138" s="34" t="s">
        <v>55</v>
      </c>
      <c r="U1138" s="36"/>
    </row>
    <row r="1139" spans="1:21">
      <c r="A1139" t="s">
        <v>7795</v>
      </c>
      <c r="B1139" s="226" t="s">
        <v>7796</v>
      </c>
      <c r="D1139" s="210">
        <v>4</v>
      </c>
      <c r="E1139" s="180" t="s">
        <v>145</v>
      </c>
      <c r="F1139" s="181" t="s">
        <v>55</v>
      </c>
      <c r="G1139" s="175" t="s">
        <v>6346</v>
      </c>
      <c r="H1139" s="182" t="s">
        <v>225</v>
      </c>
      <c r="I1139" s="211">
        <v>1980</v>
      </c>
      <c r="J1139" s="178" t="s">
        <v>7801</v>
      </c>
      <c r="K1139">
        <v>4</v>
      </c>
      <c r="L1139" s="200">
        <v>15</v>
      </c>
      <c r="M1139" s="21" t="s">
        <v>145</v>
      </c>
      <c r="N1139" s="22" t="s">
        <v>5463</v>
      </c>
      <c r="O1139" s="23">
        <v>1980</v>
      </c>
      <c r="P1139" s="25"/>
      <c r="Q1139" s="30" t="s">
        <v>181</v>
      </c>
      <c r="R1139" s="31" t="s">
        <v>52</v>
      </c>
      <c r="S1139" s="32" t="s">
        <v>186</v>
      </c>
      <c r="T1139" s="34" t="s">
        <v>55</v>
      </c>
      <c r="U1139" s="36"/>
    </row>
    <row r="1140" spans="1:21">
      <c r="A1140" t="s">
        <v>7802</v>
      </c>
      <c r="B1140" s="226" t="s">
        <v>7803</v>
      </c>
      <c r="D1140" s="192">
        <v>1</v>
      </c>
      <c r="E1140" s="193" t="s">
        <v>130</v>
      </c>
      <c r="F1140" s="194" t="s">
        <v>55</v>
      </c>
      <c r="G1140" s="195" t="s">
        <v>6346</v>
      </c>
      <c r="H1140" s="196" t="s">
        <v>206</v>
      </c>
      <c r="I1140" s="197">
        <v>1568</v>
      </c>
      <c r="J1140" s="198" t="s">
        <v>7804</v>
      </c>
      <c r="K1140" s="199">
        <v>1</v>
      </c>
      <c r="L1140" s="200">
        <v>4</v>
      </c>
      <c r="M1140" s="21" t="s">
        <v>130</v>
      </c>
      <c r="N1140" s="3" t="s">
        <v>5493</v>
      </c>
      <c r="O1140" s="23">
        <v>1568</v>
      </c>
      <c r="P1140" s="25"/>
      <c r="Q1140" s="30" t="s">
        <v>95</v>
      </c>
      <c r="R1140" s="31" t="s">
        <v>52</v>
      </c>
      <c r="S1140" s="32" t="s">
        <v>112</v>
      </c>
      <c r="T1140" s="34" t="s">
        <v>55</v>
      </c>
      <c r="U1140" s="36"/>
    </row>
    <row r="1141" spans="1:21">
      <c r="A1141" t="s">
        <v>7802</v>
      </c>
      <c r="B1141" s="226" t="s">
        <v>7803</v>
      </c>
      <c r="D1141" s="210">
        <v>2</v>
      </c>
      <c r="E1141" s="180" t="s">
        <v>6884</v>
      </c>
      <c r="F1141" s="181" t="s">
        <v>64</v>
      </c>
      <c r="G1141" s="175" t="s">
        <v>6380</v>
      </c>
      <c r="H1141" s="182" t="s">
        <v>225</v>
      </c>
      <c r="I1141" s="211">
        <v>1925</v>
      </c>
      <c r="J1141" s="178" t="s">
        <v>7805</v>
      </c>
      <c r="K1141">
        <v>2</v>
      </c>
      <c r="L1141" s="200">
        <v>7</v>
      </c>
      <c r="M1141" s="2" t="s">
        <v>6884</v>
      </c>
      <c r="N1141" s="3" t="s">
        <v>5484</v>
      </c>
      <c r="O1141" s="4">
        <v>1925</v>
      </c>
      <c r="P1141" s="6"/>
      <c r="Q1141" s="11" t="s">
        <v>604</v>
      </c>
      <c r="R1141" s="31" t="s">
        <v>52</v>
      </c>
      <c r="S1141" s="32" t="s">
        <v>63</v>
      </c>
      <c r="T1141" s="34" t="s">
        <v>64</v>
      </c>
      <c r="U1141" s="15"/>
    </row>
    <row r="1142" spans="1:21">
      <c r="A1142" t="s">
        <v>7802</v>
      </c>
      <c r="B1142" s="226" t="s">
        <v>7803</v>
      </c>
      <c r="D1142" s="210"/>
      <c r="E1142" s="180" t="s">
        <v>6884</v>
      </c>
      <c r="F1142" s="181" t="s">
        <v>64</v>
      </c>
      <c r="G1142" s="175" t="s">
        <v>6380</v>
      </c>
      <c r="H1142" s="182" t="s">
        <v>225</v>
      </c>
      <c r="I1142" s="211">
        <v>1925</v>
      </c>
      <c r="J1142" s="178" t="s">
        <v>7806</v>
      </c>
      <c r="K1142">
        <v>2</v>
      </c>
      <c r="L1142" s="200">
        <v>8</v>
      </c>
      <c r="M1142" s="21" t="s">
        <v>6884</v>
      </c>
      <c r="N1142" s="22" t="s">
        <v>5489</v>
      </c>
      <c r="O1142" s="23">
        <v>1925</v>
      </c>
      <c r="P1142" s="25"/>
      <c r="Q1142" s="30" t="s">
        <v>604</v>
      </c>
      <c r="R1142" s="31" t="s">
        <v>52</v>
      </c>
      <c r="S1142" s="32" t="s">
        <v>63</v>
      </c>
      <c r="T1142" s="34" t="s">
        <v>64</v>
      </c>
      <c r="U1142" s="36"/>
    </row>
    <row r="1143" spans="1:21">
      <c r="A1143" t="s">
        <v>7802</v>
      </c>
      <c r="B1143" s="226" t="s">
        <v>7803</v>
      </c>
      <c r="D1143" s="210">
        <v>3</v>
      </c>
      <c r="E1143" s="180" t="s">
        <v>145</v>
      </c>
      <c r="F1143" s="181" t="s">
        <v>55</v>
      </c>
      <c r="G1143" s="175" t="s">
        <v>6346</v>
      </c>
      <c r="H1143" s="182" t="s">
        <v>206</v>
      </c>
      <c r="I1143" s="211">
        <v>1917</v>
      </c>
      <c r="J1143" s="178" t="s">
        <v>7807</v>
      </c>
      <c r="K1143">
        <v>3</v>
      </c>
      <c r="L1143" s="200">
        <v>11</v>
      </c>
      <c r="M1143" s="21" t="s">
        <v>145</v>
      </c>
      <c r="N1143" s="237" t="s">
        <v>5499</v>
      </c>
      <c r="O1143" s="23">
        <v>1917</v>
      </c>
      <c r="P1143" s="25"/>
      <c r="Q1143" s="11" t="s">
        <v>95</v>
      </c>
      <c r="R1143" s="31" t="s">
        <v>52</v>
      </c>
      <c r="S1143" s="32" t="s">
        <v>83</v>
      </c>
      <c r="T1143" s="34" t="s">
        <v>55</v>
      </c>
      <c r="U1143" s="36"/>
    </row>
    <row r="1144" spans="1:21">
      <c r="A1144" t="s">
        <v>7802</v>
      </c>
      <c r="B1144" s="226" t="s">
        <v>7803</v>
      </c>
      <c r="D1144" s="210"/>
      <c r="E1144" s="180" t="s">
        <v>145</v>
      </c>
      <c r="F1144" s="181" t="s">
        <v>55</v>
      </c>
      <c r="G1144" s="175" t="s">
        <v>6346</v>
      </c>
      <c r="H1144" s="182" t="s">
        <v>206</v>
      </c>
      <c r="I1144" s="211">
        <v>1960</v>
      </c>
      <c r="J1144" s="178" t="s">
        <v>7808</v>
      </c>
      <c r="K1144">
        <v>3</v>
      </c>
      <c r="L1144" s="200">
        <v>13</v>
      </c>
      <c r="M1144" s="21" t="s">
        <v>145</v>
      </c>
      <c r="N1144" s="115" t="s">
        <v>5511</v>
      </c>
      <c r="O1144" s="23">
        <v>1960</v>
      </c>
      <c r="P1144" s="25"/>
      <c r="Q1144" s="30" t="s">
        <v>95</v>
      </c>
      <c r="R1144" s="31" t="s">
        <v>52</v>
      </c>
      <c r="S1144" s="32" t="s">
        <v>83</v>
      </c>
      <c r="T1144" s="34" t="s">
        <v>55</v>
      </c>
      <c r="U1144" s="36"/>
    </row>
    <row r="1145" spans="1:21">
      <c r="A1145" t="s">
        <v>7802</v>
      </c>
      <c r="B1145" s="226" t="s">
        <v>7803</v>
      </c>
      <c r="D1145" s="210"/>
      <c r="E1145" s="180" t="s">
        <v>145</v>
      </c>
      <c r="F1145" s="181" t="s">
        <v>55</v>
      </c>
      <c r="G1145" s="175" t="s">
        <v>6346</v>
      </c>
      <c r="H1145" s="182" t="s">
        <v>206</v>
      </c>
      <c r="I1145" s="211">
        <v>1960</v>
      </c>
      <c r="J1145" s="178" t="s">
        <v>7809</v>
      </c>
      <c r="K1145">
        <v>3</v>
      </c>
      <c r="L1145" s="200">
        <v>15</v>
      </c>
      <c r="M1145" s="21" t="s">
        <v>145</v>
      </c>
      <c r="N1145" s="115" t="s">
        <v>5503</v>
      </c>
      <c r="O1145" s="23">
        <v>1960</v>
      </c>
      <c r="P1145" s="25"/>
      <c r="Q1145" s="30" t="s">
        <v>95</v>
      </c>
      <c r="R1145" s="31" t="s">
        <v>52</v>
      </c>
      <c r="S1145" s="32" t="s">
        <v>83</v>
      </c>
      <c r="T1145" s="34" t="s">
        <v>55</v>
      </c>
      <c r="U1145" s="36"/>
    </row>
    <row r="1146" spans="1:21">
      <c r="A1146" t="s">
        <v>7802</v>
      </c>
      <c r="B1146" s="226" t="s">
        <v>7803</v>
      </c>
      <c r="D1146" s="210"/>
      <c r="E1146" s="180" t="s">
        <v>145</v>
      </c>
      <c r="F1146" s="181" t="s">
        <v>55</v>
      </c>
      <c r="G1146" s="175" t="s">
        <v>6346</v>
      </c>
      <c r="H1146" s="182" t="s">
        <v>206</v>
      </c>
      <c r="I1146" s="211">
        <v>1960</v>
      </c>
      <c r="J1146" s="178" t="s">
        <v>7810</v>
      </c>
      <c r="K1146">
        <v>3</v>
      </c>
      <c r="L1146" s="200">
        <v>17</v>
      </c>
      <c r="M1146" s="21" t="s">
        <v>145</v>
      </c>
      <c r="N1146" s="115" t="s">
        <v>5524</v>
      </c>
      <c r="O1146" s="23">
        <v>1960</v>
      </c>
      <c r="P1146" s="25"/>
      <c r="Q1146" s="30" t="s">
        <v>95</v>
      </c>
      <c r="R1146" s="31" t="s">
        <v>52</v>
      </c>
      <c r="S1146" s="32" t="s">
        <v>83</v>
      </c>
      <c r="T1146" s="34" t="s">
        <v>55</v>
      </c>
      <c r="U1146" s="36"/>
    </row>
    <row r="1147" spans="1:21">
      <c r="A1147" t="s">
        <v>7802</v>
      </c>
      <c r="B1147" s="226" t="s">
        <v>7803</v>
      </c>
      <c r="D1147" s="210"/>
      <c r="E1147" s="180" t="s">
        <v>145</v>
      </c>
      <c r="F1147" s="175" t="s">
        <v>55</v>
      </c>
      <c r="G1147" s="175" t="s">
        <v>6346</v>
      </c>
      <c r="H1147" s="177" t="s">
        <v>206</v>
      </c>
      <c r="I1147" s="222">
        <v>1917</v>
      </c>
      <c r="J1147" s="178" t="s">
        <v>7811</v>
      </c>
      <c r="K1147">
        <v>3</v>
      </c>
      <c r="L1147" s="200">
        <v>19</v>
      </c>
      <c r="M1147" s="21" t="s">
        <v>145</v>
      </c>
      <c r="N1147" s="115" t="s">
        <v>5514</v>
      </c>
      <c r="O1147" s="23">
        <v>1917</v>
      </c>
      <c r="P1147" s="25"/>
      <c r="Q1147" s="30" t="s">
        <v>95</v>
      </c>
      <c r="R1147" s="31" t="s">
        <v>52</v>
      </c>
      <c r="S1147" s="32" t="s">
        <v>83</v>
      </c>
      <c r="T1147" s="34" t="s">
        <v>55</v>
      </c>
      <c r="U1147" s="36"/>
    </row>
    <row r="1148" spans="1:21">
      <c r="A1148" t="s">
        <v>7802</v>
      </c>
      <c r="B1148" s="226" t="s">
        <v>7803</v>
      </c>
      <c r="D1148" s="210"/>
      <c r="E1148" s="180" t="s">
        <v>145</v>
      </c>
      <c r="F1148" s="181" t="s">
        <v>55</v>
      </c>
      <c r="G1148" s="175" t="s">
        <v>6346</v>
      </c>
      <c r="H1148" s="223" t="s">
        <v>206</v>
      </c>
      <c r="I1148" s="224">
        <v>1960</v>
      </c>
      <c r="J1148" s="178" t="s">
        <v>7812</v>
      </c>
      <c r="K1148">
        <v>3</v>
      </c>
      <c r="L1148" s="200">
        <v>21</v>
      </c>
      <c r="M1148" s="21" t="s">
        <v>145</v>
      </c>
      <c r="N1148" s="115" t="s">
        <v>5518</v>
      </c>
      <c r="O1148" s="23">
        <v>1960</v>
      </c>
      <c r="P1148" s="25"/>
      <c r="Q1148" s="30" t="s">
        <v>95</v>
      </c>
      <c r="R1148" s="31" t="s">
        <v>52</v>
      </c>
      <c r="S1148" s="32" t="s">
        <v>83</v>
      </c>
      <c r="T1148" s="34" t="s">
        <v>55</v>
      </c>
      <c r="U1148" s="36"/>
    </row>
    <row r="1149" spans="1:21">
      <c r="A1149" t="s">
        <v>7802</v>
      </c>
      <c r="B1149" s="226" t="s">
        <v>7803</v>
      </c>
      <c r="D1149" s="210"/>
      <c r="E1149" s="180" t="s">
        <v>145</v>
      </c>
      <c r="F1149" s="175" t="s">
        <v>55</v>
      </c>
      <c r="G1149" s="175" t="s">
        <v>6346</v>
      </c>
      <c r="H1149" s="225" t="s">
        <v>206</v>
      </c>
      <c r="I1149" s="224">
        <v>1917</v>
      </c>
      <c r="J1149" s="178" t="s">
        <v>7813</v>
      </c>
      <c r="K1149">
        <v>3</v>
      </c>
      <c r="L1149" s="200">
        <v>23</v>
      </c>
      <c r="M1149" s="21" t="s">
        <v>145</v>
      </c>
      <c r="N1149" s="115" t="s">
        <v>5507</v>
      </c>
      <c r="O1149" s="23">
        <v>1917</v>
      </c>
      <c r="P1149" s="25"/>
      <c r="Q1149" s="30" t="s">
        <v>95</v>
      </c>
      <c r="R1149" s="31" t="s">
        <v>52</v>
      </c>
      <c r="S1149" s="32" t="s">
        <v>83</v>
      </c>
      <c r="T1149" s="34" t="s">
        <v>55</v>
      </c>
      <c r="U1149" s="36"/>
    </row>
    <row r="1150" spans="1:21">
      <c r="A1150" t="s">
        <v>7814</v>
      </c>
      <c r="B1150" s="226" t="s">
        <v>7815</v>
      </c>
      <c r="D1150" s="192">
        <v>1</v>
      </c>
      <c r="E1150" s="193" t="s">
        <v>510</v>
      </c>
      <c r="F1150" s="194" t="s">
        <v>55</v>
      </c>
      <c r="G1150" s="195" t="s">
        <v>6346</v>
      </c>
      <c r="H1150" s="196" t="s">
        <v>225</v>
      </c>
      <c r="I1150" s="197">
        <v>1939</v>
      </c>
      <c r="J1150" s="198" t="s">
        <v>7816</v>
      </c>
      <c r="K1150" s="199">
        <v>1</v>
      </c>
      <c r="L1150" s="200">
        <v>4</v>
      </c>
      <c r="M1150" s="21" t="s">
        <v>510</v>
      </c>
      <c r="N1150" s="22" t="s">
        <v>5541</v>
      </c>
      <c r="O1150" s="23">
        <v>1939</v>
      </c>
      <c r="P1150" s="25" t="s">
        <v>51</v>
      </c>
      <c r="Q1150" s="30" t="s">
        <v>288</v>
      </c>
      <c r="R1150" s="31" t="s">
        <v>52</v>
      </c>
      <c r="S1150" s="32" t="s">
        <v>74</v>
      </c>
      <c r="T1150" s="34" t="s">
        <v>55</v>
      </c>
      <c r="U1150" s="36"/>
    </row>
    <row r="1151" spans="1:21">
      <c r="A1151" t="s">
        <v>7814</v>
      </c>
      <c r="B1151" s="226" t="s">
        <v>7815</v>
      </c>
      <c r="D1151" s="210"/>
      <c r="E1151" s="180" t="s">
        <v>510</v>
      </c>
      <c r="F1151" s="181" t="s">
        <v>55</v>
      </c>
      <c r="G1151" s="175" t="s">
        <v>6346</v>
      </c>
      <c r="H1151" s="182" t="s">
        <v>225</v>
      </c>
      <c r="I1151" s="211">
        <v>1958</v>
      </c>
      <c r="J1151" s="178" t="s">
        <v>7817</v>
      </c>
      <c r="K1151">
        <v>1</v>
      </c>
      <c r="L1151" s="200">
        <v>5</v>
      </c>
      <c r="M1151" s="2" t="s">
        <v>510</v>
      </c>
      <c r="N1151" s="22" t="s">
        <v>5544</v>
      </c>
      <c r="O1151" s="4">
        <v>1958</v>
      </c>
      <c r="P1151" s="6" t="s">
        <v>51</v>
      </c>
      <c r="Q1151" s="11" t="s">
        <v>288</v>
      </c>
      <c r="R1151" s="12" t="s">
        <v>52</v>
      </c>
      <c r="S1151" s="8" t="s">
        <v>34703</v>
      </c>
      <c r="T1151" s="13" t="s">
        <v>55</v>
      </c>
      <c r="U1151" s="15"/>
    </row>
    <row r="1152" spans="1:21">
      <c r="A1152" t="s">
        <v>7814</v>
      </c>
      <c r="B1152" s="226" t="s">
        <v>7815</v>
      </c>
      <c r="D1152" s="210"/>
      <c r="E1152" s="180" t="s">
        <v>510</v>
      </c>
      <c r="F1152" s="181" t="s">
        <v>55</v>
      </c>
      <c r="G1152" s="175" t="s">
        <v>6346</v>
      </c>
      <c r="H1152" s="182" t="s">
        <v>225</v>
      </c>
      <c r="I1152" s="211">
        <v>1958</v>
      </c>
      <c r="J1152" s="178" t="s">
        <v>7818</v>
      </c>
      <c r="K1152">
        <v>1</v>
      </c>
      <c r="L1152" s="200">
        <v>6</v>
      </c>
      <c r="M1152" s="21" t="s">
        <v>510</v>
      </c>
      <c r="N1152" s="22" t="s">
        <v>5547</v>
      </c>
      <c r="O1152" s="23">
        <v>1958</v>
      </c>
      <c r="P1152" s="25" t="s">
        <v>34694</v>
      </c>
      <c r="Q1152" s="30" t="s">
        <v>177</v>
      </c>
      <c r="R1152" s="31" t="s">
        <v>52</v>
      </c>
      <c r="S1152" s="32" t="s">
        <v>74</v>
      </c>
      <c r="T1152" s="34" t="s">
        <v>55</v>
      </c>
      <c r="U1152" s="36"/>
    </row>
    <row r="1153" spans="1:21">
      <c r="A1153" t="s">
        <v>7814</v>
      </c>
      <c r="B1153" s="226" t="s">
        <v>7815</v>
      </c>
      <c r="D1153" s="210"/>
      <c r="E1153" s="180" t="s">
        <v>510</v>
      </c>
      <c r="F1153" s="181" t="s">
        <v>55</v>
      </c>
      <c r="G1153" s="175" t="s">
        <v>6346</v>
      </c>
      <c r="H1153" s="182" t="s">
        <v>225</v>
      </c>
      <c r="I1153" s="211">
        <v>1958</v>
      </c>
      <c r="J1153" s="178" t="s">
        <v>7819</v>
      </c>
      <c r="K1153">
        <v>1</v>
      </c>
      <c r="L1153" s="200">
        <v>7</v>
      </c>
      <c r="M1153" s="21" t="s">
        <v>510</v>
      </c>
      <c r="N1153" s="22" t="s">
        <v>5551</v>
      </c>
      <c r="O1153" s="23">
        <v>1958</v>
      </c>
      <c r="P1153" s="25" t="s">
        <v>19892</v>
      </c>
      <c r="Q1153" s="30" t="s">
        <v>177</v>
      </c>
      <c r="R1153" s="31" t="s">
        <v>52</v>
      </c>
      <c r="S1153" s="32" t="s">
        <v>74</v>
      </c>
      <c r="T1153" s="34" t="s">
        <v>55</v>
      </c>
      <c r="U1153" s="36"/>
    </row>
    <row r="1154" spans="1:21">
      <c r="A1154" t="s">
        <v>7814</v>
      </c>
      <c r="B1154" s="226" t="s">
        <v>7815</v>
      </c>
      <c r="D1154" s="210">
        <v>2</v>
      </c>
      <c r="E1154" s="180" t="s">
        <v>48</v>
      </c>
      <c r="F1154" s="181" t="s">
        <v>55</v>
      </c>
      <c r="G1154" s="175" t="s">
        <v>6346</v>
      </c>
      <c r="H1154" s="182" t="s">
        <v>225</v>
      </c>
      <c r="I1154" s="211">
        <v>1953</v>
      </c>
      <c r="J1154" s="178" t="s">
        <v>7820</v>
      </c>
      <c r="K1154">
        <v>2</v>
      </c>
      <c r="L1154" s="200">
        <v>11</v>
      </c>
      <c r="M1154" s="21" t="s">
        <v>48</v>
      </c>
      <c r="N1154" s="22" t="s">
        <v>5521</v>
      </c>
      <c r="O1154" s="23">
        <v>1953</v>
      </c>
      <c r="P1154" s="25" t="s">
        <v>168</v>
      </c>
      <c r="Q1154" s="30" t="s">
        <v>312</v>
      </c>
      <c r="R1154" s="31" t="s">
        <v>52</v>
      </c>
      <c r="S1154" s="32" t="s">
        <v>186</v>
      </c>
      <c r="T1154" s="34" t="s">
        <v>55</v>
      </c>
      <c r="U1154" s="36"/>
    </row>
    <row r="1155" spans="1:21">
      <c r="A1155" t="s">
        <v>7821</v>
      </c>
      <c r="B1155" s="226" t="s">
        <v>7822</v>
      </c>
      <c r="D1155" s="192">
        <v>1</v>
      </c>
      <c r="E1155" s="193" t="s">
        <v>145</v>
      </c>
      <c r="F1155" s="194" t="s">
        <v>55</v>
      </c>
      <c r="G1155" s="195" t="s">
        <v>6346</v>
      </c>
      <c r="H1155" s="196" t="s">
        <v>225</v>
      </c>
      <c r="I1155" s="197">
        <v>1980</v>
      </c>
      <c r="J1155" s="198" t="s">
        <v>7823</v>
      </c>
      <c r="K1155" s="199">
        <v>1</v>
      </c>
      <c r="L1155" s="200">
        <v>4</v>
      </c>
      <c r="M1155" s="21" t="s">
        <v>145</v>
      </c>
      <c r="N1155" s="22" t="s">
        <v>5527</v>
      </c>
      <c r="O1155" s="23">
        <v>1980</v>
      </c>
      <c r="P1155" s="25"/>
      <c r="Q1155" s="30" t="s">
        <v>181</v>
      </c>
      <c r="R1155" s="31" t="s">
        <v>52</v>
      </c>
      <c r="S1155" s="32" t="s">
        <v>186</v>
      </c>
      <c r="T1155" s="34" t="s">
        <v>55</v>
      </c>
      <c r="U1155" s="36"/>
    </row>
    <row r="1156" spans="1:21">
      <c r="A1156" t="s">
        <v>7821</v>
      </c>
      <c r="B1156" s="226" t="s">
        <v>7822</v>
      </c>
      <c r="D1156" s="210"/>
      <c r="E1156" s="180" t="s">
        <v>145</v>
      </c>
      <c r="F1156" s="181" t="s">
        <v>55</v>
      </c>
      <c r="G1156" s="175" t="s">
        <v>6346</v>
      </c>
      <c r="H1156" s="182" t="s">
        <v>225</v>
      </c>
      <c r="I1156" s="211">
        <v>1980</v>
      </c>
      <c r="J1156" s="178" t="s">
        <v>7824</v>
      </c>
      <c r="K1156">
        <v>1</v>
      </c>
      <c r="L1156" s="200">
        <v>6</v>
      </c>
      <c r="M1156" s="21" t="s">
        <v>145</v>
      </c>
      <c r="N1156" s="22" t="s">
        <v>7825</v>
      </c>
      <c r="O1156" s="23">
        <v>1980</v>
      </c>
      <c r="P1156" s="25"/>
      <c r="Q1156" s="30" t="s">
        <v>181</v>
      </c>
      <c r="R1156" s="31" t="s">
        <v>52</v>
      </c>
      <c r="S1156" s="32" t="s">
        <v>186</v>
      </c>
      <c r="T1156" s="34" t="s">
        <v>55</v>
      </c>
      <c r="U1156" s="36"/>
    </row>
    <row r="1157" spans="1:21">
      <c r="A1157" t="s">
        <v>7821</v>
      </c>
      <c r="B1157" s="226" t="s">
        <v>7822</v>
      </c>
      <c r="D1157" s="210"/>
      <c r="E1157" s="180" t="s">
        <v>145</v>
      </c>
      <c r="F1157" s="181" t="s">
        <v>55</v>
      </c>
      <c r="G1157" s="175" t="s">
        <v>6346</v>
      </c>
      <c r="H1157" s="182" t="s">
        <v>225</v>
      </c>
      <c r="I1157" s="211">
        <v>1980</v>
      </c>
      <c r="J1157" s="178" t="s">
        <v>7826</v>
      </c>
      <c r="K1157">
        <v>1</v>
      </c>
      <c r="L1157" s="200">
        <v>8</v>
      </c>
      <c r="M1157" s="21" t="s">
        <v>145</v>
      </c>
      <c r="N1157" s="22" t="s">
        <v>5531</v>
      </c>
      <c r="O1157" s="23">
        <v>1980</v>
      </c>
      <c r="P1157" s="25"/>
      <c r="Q1157" s="30" t="s">
        <v>181</v>
      </c>
      <c r="R1157" s="31" t="s">
        <v>52</v>
      </c>
      <c r="S1157" s="32" t="s">
        <v>186</v>
      </c>
      <c r="T1157" s="34" t="s">
        <v>55</v>
      </c>
      <c r="U1157" s="36"/>
    </row>
    <row r="1158" spans="1:21">
      <c r="A1158" t="s">
        <v>7827</v>
      </c>
      <c r="B1158" s="226" t="s">
        <v>7828</v>
      </c>
      <c r="D1158" s="192">
        <v>1</v>
      </c>
      <c r="E1158" s="193" t="s">
        <v>126</v>
      </c>
      <c r="F1158" s="194" t="s">
        <v>55</v>
      </c>
      <c r="G1158" s="195" t="s">
        <v>6346</v>
      </c>
      <c r="H1158" s="196" t="s">
        <v>225</v>
      </c>
      <c r="I1158" s="197">
        <v>1939</v>
      </c>
      <c r="J1158" s="198" t="s">
        <v>7829</v>
      </c>
      <c r="K1158" s="199">
        <v>1</v>
      </c>
      <c r="L1158" s="200">
        <v>4</v>
      </c>
      <c r="M1158" s="21" t="s">
        <v>126</v>
      </c>
      <c r="N1158" s="22" t="s">
        <v>7830</v>
      </c>
      <c r="O1158" s="23">
        <v>1939</v>
      </c>
      <c r="P1158" s="25"/>
      <c r="Q1158" s="30" t="s">
        <v>73</v>
      </c>
      <c r="R1158" s="31" t="s">
        <v>52</v>
      </c>
      <c r="S1158" s="32" t="s">
        <v>74</v>
      </c>
      <c r="T1158" s="34" t="s">
        <v>55</v>
      </c>
      <c r="U1158" s="36"/>
    </row>
    <row r="1159" spans="1:21">
      <c r="A1159" t="s">
        <v>7827</v>
      </c>
      <c r="B1159" s="226" t="s">
        <v>7828</v>
      </c>
      <c r="D1159" s="210">
        <v>2</v>
      </c>
      <c r="E1159" s="180" t="s">
        <v>145</v>
      </c>
      <c r="F1159" s="181" t="s">
        <v>64</v>
      </c>
      <c r="G1159" s="175" t="s">
        <v>6380</v>
      </c>
      <c r="H1159" s="182" t="s">
        <v>225</v>
      </c>
      <c r="I1159" s="211">
        <v>1950</v>
      </c>
      <c r="J1159" s="178" t="s">
        <v>7831</v>
      </c>
      <c r="K1159">
        <v>2</v>
      </c>
      <c r="L1159" s="200">
        <v>7</v>
      </c>
      <c r="M1159" s="21" t="s">
        <v>145</v>
      </c>
      <c r="N1159" s="22" t="s">
        <v>5534</v>
      </c>
      <c r="O1159" s="23">
        <v>1950</v>
      </c>
      <c r="P1159" s="25"/>
      <c r="Q1159" s="30" t="s">
        <v>3955</v>
      </c>
      <c r="R1159" s="31" t="s">
        <v>52</v>
      </c>
      <c r="S1159" s="32" t="s">
        <v>3956</v>
      </c>
      <c r="T1159" s="34" t="s">
        <v>64</v>
      </c>
      <c r="U1159" s="36"/>
    </row>
    <row r="1160" spans="1:21">
      <c r="A1160" t="s">
        <v>7832</v>
      </c>
      <c r="B1160" s="226" t="s">
        <v>7833</v>
      </c>
      <c r="D1160" s="192">
        <v>1</v>
      </c>
      <c r="E1160" s="193" t="s">
        <v>301</v>
      </c>
      <c r="F1160" s="194" t="s">
        <v>55</v>
      </c>
      <c r="G1160" s="195" t="s">
        <v>6346</v>
      </c>
      <c r="H1160" s="196" t="s">
        <v>225</v>
      </c>
      <c r="I1160" s="197">
        <v>1958</v>
      </c>
      <c r="J1160" s="198" t="s">
        <v>7834</v>
      </c>
      <c r="K1160" s="199">
        <v>1</v>
      </c>
      <c r="L1160" s="200">
        <v>4</v>
      </c>
      <c r="M1160" s="21" t="s">
        <v>301</v>
      </c>
      <c r="N1160" s="22" t="s">
        <v>5597</v>
      </c>
      <c r="O1160" s="23">
        <v>1958</v>
      </c>
      <c r="P1160" s="25"/>
      <c r="Q1160" s="30" t="s">
        <v>674</v>
      </c>
      <c r="R1160" s="31" t="s">
        <v>52</v>
      </c>
      <c r="S1160" s="32" t="s">
        <v>74</v>
      </c>
      <c r="T1160" s="34" t="s">
        <v>55</v>
      </c>
      <c r="U1160" s="36"/>
    </row>
    <row r="1161" spans="1:21">
      <c r="A1161" t="s">
        <v>7832</v>
      </c>
      <c r="B1161" s="226" t="s">
        <v>7833</v>
      </c>
      <c r="D1161" s="210">
        <v>2</v>
      </c>
      <c r="E1161" s="180" t="s">
        <v>68</v>
      </c>
      <c r="F1161" s="181" t="s">
        <v>55</v>
      </c>
      <c r="G1161" s="175" t="s">
        <v>6346</v>
      </c>
      <c r="H1161" s="182" t="s">
        <v>206</v>
      </c>
      <c r="I1161" s="211">
        <v>1960</v>
      </c>
      <c r="J1161" s="178" t="s">
        <v>7496</v>
      </c>
      <c r="K1161">
        <v>2</v>
      </c>
      <c r="L1161" s="200">
        <v>7</v>
      </c>
      <c r="M1161" s="21" t="s">
        <v>68</v>
      </c>
      <c r="N1161" s="22" t="s">
        <v>5615</v>
      </c>
      <c r="O1161" s="23">
        <v>1960</v>
      </c>
      <c r="P1161" s="25"/>
      <c r="Q1161" s="30" t="s">
        <v>95</v>
      </c>
      <c r="R1161" s="31" t="s">
        <v>52</v>
      </c>
      <c r="S1161" s="32" t="s">
        <v>83</v>
      </c>
      <c r="T1161" s="34" t="s">
        <v>55</v>
      </c>
      <c r="U1161" s="36"/>
    </row>
    <row r="1162" spans="1:21">
      <c r="A1162" t="s">
        <v>7832</v>
      </c>
      <c r="B1162" s="226" t="s">
        <v>7833</v>
      </c>
      <c r="D1162" s="210">
        <v>3</v>
      </c>
      <c r="E1162" s="180" t="s">
        <v>4344</v>
      </c>
      <c r="F1162" s="181" t="s">
        <v>55</v>
      </c>
      <c r="G1162" s="175" t="s">
        <v>6346</v>
      </c>
      <c r="H1162" s="182" t="s">
        <v>225</v>
      </c>
      <c r="I1162" s="211">
        <v>1980</v>
      </c>
      <c r="J1162" s="178" t="s">
        <v>7835</v>
      </c>
      <c r="K1162">
        <v>3</v>
      </c>
      <c r="L1162" s="200">
        <v>10</v>
      </c>
      <c r="M1162" s="21" t="s">
        <v>4344</v>
      </c>
      <c r="N1162" s="22" t="s">
        <v>5765</v>
      </c>
      <c r="O1162" s="23">
        <v>1980</v>
      </c>
      <c r="P1162" s="25"/>
      <c r="Q1162" s="30" t="s">
        <v>181</v>
      </c>
      <c r="R1162" s="31" t="s">
        <v>52</v>
      </c>
      <c r="S1162" s="32" t="s">
        <v>186</v>
      </c>
      <c r="T1162" s="34" t="s">
        <v>55</v>
      </c>
      <c r="U1162" s="36"/>
    </row>
    <row r="1163" spans="1:21">
      <c r="A1163" t="s">
        <v>7832</v>
      </c>
      <c r="B1163" s="226" t="s">
        <v>7833</v>
      </c>
      <c r="D1163" s="210">
        <v>4</v>
      </c>
      <c r="E1163" s="180" t="s">
        <v>126</v>
      </c>
      <c r="F1163" s="181" t="s">
        <v>55</v>
      </c>
      <c r="G1163" s="175" t="s">
        <v>6346</v>
      </c>
      <c r="H1163" s="182" t="s">
        <v>225</v>
      </c>
      <c r="I1163" s="211">
        <v>1939</v>
      </c>
      <c r="J1163" s="178" t="s">
        <v>7836</v>
      </c>
      <c r="K1163">
        <v>4</v>
      </c>
      <c r="L1163" s="200">
        <v>13</v>
      </c>
      <c r="M1163" s="21" t="s">
        <v>126</v>
      </c>
      <c r="N1163" s="22" t="s">
        <v>5553</v>
      </c>
      <c r="O1163" s="23">
        <v>1939</v>
      </c>
      <c r="P1163" s="25"/>
      <c r="Q1163" s="11" t="s">
        <v>288</v>
      </c>
      <c r="R1163" s="31" t="s">
        <v>52</v>
      </c>
      <c r="S1163" s="32" t="s">
        <v>74</v>
      </c>
      <c r="T1163" s="34" t="s">
        <v>55</v>
      </c>
      <c r="U1163" s="36"/>
    </row>
    <row r="1164" spans="1:21">
      <c r="A1164" t="s">
        <v>7837</v>
      </c>
      <c r="B1164" s="226" t="s">
        <v>7838</v>
      </c>
      <c r="D1164" s="192">
        <v>1</v>
      </c>
      <c r="E1164" s="193" t="s">
        <v>103</v>
      </c>
      <c r="F1164" s="194" t="s">
        <v>55</v>
      </c>
      <c r="G1164" s="195" t="s">
        <v>6358</v>
      </c>
      <c r="H1164" s="196" t="s">
        <v>225</v>
      </c>
      <c r="I1164" s="197">
        <v>1568</v>
      </c>
      <c r="J1164" s="198" t="s">
        <v>7839</v>
      </c>
      <c r="K1164" s="199">
        <v>1</v>
      </c>
      <c r="L1164" s="200">
        <v>4</v>
      </c>
      <c r="M1164" s="21" t="s">
        <v>103</v>
      </c>
      <c r="N1164" s="22" t="s">
        <v>5558</v>
      </c>
      <c r="O1164" s="23">
        <v>1568</v>
      </c>
      <c r="P1164" s="25"/>
      <c r="Q1164" s="30" t="s">
        <v>82</v>
      </c>
      <c r="R1164" s="31" t="s">
        <v>52</v>
      </c>
      <c r="S1164" s="32" t="s">
        <v>240</v>
      </c>
      <c r="T1164" s="34" t="s">
        <v>55</v>
      </c>
      <c r="U1164" s="36"/>
    </row>
    <row r="1165" spans="1:21">
      <c r="A1165" t="s">
        <v>7837</v>
      </c>
      <c r="B1165" s="226" t="s">
        <v>7838</v>
      </c>
      <c r="D1165" s="210"/>
      <c r="E1165" s="180" t="s">
        <v>103</v>
      </c>
      <c r="F1165" s="181" t="s">
        <v>55</v>
      </c>
      <c r="G1165" s="175" t="s">
        <v>6358</v>
      </c>
      <c r="H1165" s="182" t="s">
        <v>225</v>
      </c>
      <c r="I1165" s="211">
        <v>1567</v>
      </c>
      <c r="J1165" s="178" t="s">
        <v>7840</v>
      </c>
      <c r="K1165">
        <v>1</v>
      </c>
      <c r="L1165" s="200">
        <v>5</v>
      </c>
      <c r="M1165" s="21" t="s">
        <v>103</v>
      </c>
      <c r="N1165" s="22" t="s">
        <v>5562</v>
      </c>
      <c r="O1165" s="23">
        <v>1567</v>
      </c>
      <c r="P1165" s="25"/>
      <c r="Q1165" s="30" t="s">
        <v>82</v>
      </c>
      <c r="R1165" s="31" t="s">
        <v>52</v>
      </c>
      <c r="S1165" s="32" t="s">
        <v>240</v>
      </c>
      <c r="T1165" s="34" t="s">
        <v>55</v>
      </c>
      <c r="U1165" s="36"/>
    </row>
    <row r="1166" spans="1:21">
      <c r="A1166" t="s">
        <v>7837</v>
      </c>
      <c r="B1166" s="226" t="s">
        <v>7838</v>
      </c>
      <c r="D1166" s="210">
        <v>2</v>
      </c>
      <c r="E1166" s="180" t="s">
        <v>103</v>
      </c>
      <c r="F1166" s="181" t="s">
        <v>55</v>
      </c>
      <c r="G1166" s="175" t="s">
        <v>6346</v>
      </c>
      <c r="H1166" s="182" t="s">
        <v>206</v>
      </c>
      <c r="I1166" s="211">
        <v>1960</v>
      </c>
      <c r="J1166" s="178" t="s">
        <v>7841</v>
      </c>
      <c r="K1166">
        <v>2</v>
      </c>
      <c r="L1166" s="200">
        <v>8</v>
      </c>
      <c r="M1166" s="21" t="s">
        <v>103</v>
      </c>
      <c r="N1166" s="22" t="s">
        <v>5565</v>
      </c>
      <c r="O1166" s="23">
        <v>1960</v>
      </c>
      <c r="P1166" s="25"/>
      <c r="Q1166" s="30" t="s">
        <v>82</v>
      </c>
      <c r="R1166" s="31" t="s">
        <v>52</v>
      </c>
      <c r="S1166" s="32" t="s">
        <v>83</v>
      </c>
      <c r="T1166" s="34" t="s">
        <v>55</v>
      </c>
      <c r="U1166" s="36"/>
    </row>
    <row r="1167" spans="1:21">
      <c r="A1167" t="s">
        <v>7837</v>
      </c>
      <c r="B1167" s="226" t="s">
        <v>7838</v>
      </c>
      <c r="D1167" s="210">
        <v>3</v>
      </c>
      <c r="E1167" s="180" t="s">
        <v>103</v>
      </c>
      <c r="F1167" s="181" t="s">
        <v>55</v>
      </c>
      <c r="G1167" s="175" t="s">
        <v>6346</v>
      </c>
      <c r="H1167" s="182" t="s">
        <v>225</v>
      </c>
      <c r="I1167" s="211">
        <v>1567</v>
      </c>
      <c r="J1167" s="178" t="s">
        <v>7842</v>
      </c>
      <c r="K1167">
        <v>3</v>
      </c>
      <c r="L1167" s="200">
        <v>11</v>
      </c>
      <c r="M1167" s="21" t="s">
        <v>103</v>
      </c>
      <c r="N1167" s="22" t="s">
        <v>5594</v>
      </c>
      <c r="O1167" s="23">
        <v>1567</v>
      </c>
      <c r="P1167" s="25"/>
      <c r="Q1167" s="30" t="s">
        <v>82</v>
      </c>
      <c r="R1167" s="31" t="s">
        <v>52</v>
      </c>
      <c r="S1167" s="32" t="s">
        <v>112</v>
      </c>
      <c r="T1167" s="34" t="s">
        <v>55</v>
      </c>
      <c r="U1167" s="36"/>
    </row>
    <row r="1168" spans="1:21">
      <c r="A1168" t="s">
        <v>7843</v>
      </c>
      <c r="B1168" s="226" t="s">
        <v>7844</v>
      </c>
      <c r="D1168" s="192">
        <v>1</v>
      </c>
      <c r="E1168" s="193" t="s">
        <v>48</v>
      </c>
      <c r="F1168" s="194" t="s">
        <v>55</v>
      </c>
      <c r="G1168" s="195" t="s">
        <v>6346</v>
      </c>
      <c r="H1168" s="196" t="s">
        <v>225</v>
      </c>
      <c r="I1168" s="197">
        <v>1985</v>
      </c>
      <c r="J1168" s="198" t="s">
        <v>7845</v>
      </c>
      <c r="K1168" s="199">
        <v>1</v>
      </c>
      <c r="L1168" s="200">
        <v>4</v>
      </c>
      <c r="M1168" s="21" t="s">
        <v>48</v>
      </c>
      <c r="N1168" s="137" t="s">
        <v>34704</v>
      </c>
      <c r="O1168" s="23">
        <v>1985</v>
      </c>
      <c r="P1168" s="25" t="s">
        <v>168</v>
      </c>
      <c r="Q1168" s="11" t="s">
        <v>169</v>
      </c>
      <c r="R1168" s="31" t="s">
        <v>52</v>
      </c>
      <c r="S1168" s="32" t="s">
        <v>186</v>
      </c>
      <c r="T1168" s="34" t="s">
        <v>55</v>
      </c>
      <c r="U1168" s="36"/>
    </row>
    <row r="1169" spans="1:21">
      <c r="A1169" t="s">
        <v>7846</v>
      </c>
      <c r="B1169" s="226" t="s">
        <v>7847</v>
      </c>
      <c r="D1169" s="192">
        <v>1</v>
      </c>
      <c r="E1169" s="193" t="s">
        <v>78</v>
      </c>
      <c r="F1169" s="194" t="s">
        <v>55</v>
      </c>
      <c r="G1169" s="195" t="s">
        <v>6346</v>
      </c>
      <c r="H1169" s="196" t="s">
        <v>225</v>
      </c>
      <c r="I1169" s="197">
        <v>1958</v>
      </c>
      <c r="J1169" s="198" t="s">
        <v>7509</v>
      </c>
      <c r="K1169" s="199">
        <v>1</v>
      </c>
      <c r="L1169" s="200">
        <v>4</v>
      </c>
      <c r="M1169" s="21" t="s">
        <v>78</v>
      </c>
      <c r="N1169" s="22" t="s">
        <v>5606</v>
      </c>
      <c r="O1169" s="23">
        <v>1958</v>
      </c>
      <c r="P1169" s="25"/>
      <c r="Q1169" s="30" t="s">
        <v>288</v>
      </c>
      <c r="R1169" s="31" t="s">
        <v>52</v>
      </c>
      <c r="S1169" s="32" t="s">
        <v>74</v>
      </c>
      <c r="T1169" s="34" t="s">
        <v>55</v>
      </c>
      <c r="U1169" s="36"/>
    </row>
    <row r="1170" spans="1:21">
      <c r="A1170" t="s">
        <v>7846</v>
      </c>
      <c r="B1170" s="226" t="s">
        <v>7847</v>
      </c>
      <c r="D1170" s="210">
        <v>2</v>
      </c>
      <c r="E1170" s="180" t="s">
        <v>48</v>
      </c>
      <c r="F1170" s="181" t="s">
        <v>55</v>
      </c>
      <c r="G1170" s="175" t="s">
        <v>6346</v>
      </c>
      <c r="H1170" s="182" t="s">
        <v>225</v>
      </c>
      <c r="I1170" s="211">
        <v>1934</v>
      </c>
      <c r="J1170" s="178" t="s">
        <v>7848</v>
      </c>
      <c r="K1170">
        <v>2</v>
      </c>
      <c r="L1170" s="200">
        <v>7</v>
      </c>
      <c r="M1170" s="21" t="s">
        <v>48</v>
      </c>
      <c r="N1170" s="22" t="s">
        <v>5568</v>
      </c>
      <c r="O1170" s="23">
        <v>1934</v>
      </c>
      <c r="P1170" s="25" t="s">
        <v>51</v>
      </c>
      <c r="Q1170" s="30" t="s">
        <v>1174</v>
      </c>
      <c r="R1170" s="31" t="s">
        <v>52</v>
      </c>
      <c r="S1170" s="32" t="s">
        <v>53</v>
      </c>
      <c r="T1170" s="34" t="s">
        <v>55</v>
      </c>
      <c r="U1170" s="36"/>
    </row>
    <row r="1171" spans="1:21">
      <c r="A1171" t="s">
        <v>7846</v>
      </c>
      <c r="B1171" s="226" t="s">
        <v>7847</v>
      </c>
      <c r="D1171" s="210">
        <v>3</v>
      </c>
      <c r="E1171" s="180" t="s">
        <v>402</v>
      </c>
      <c r="F1171" s="181" t="s">
        <v>55</v>
      </c>
      <c r="G1171" s="175" t="s">
        <v>6346</v>
      </c>
      <c r="H1171" s="182" t="s">
        <v>206</v>
      </c>
      <c r="I1171" s="211">
        <v>1916</v>
      </c>
      <c r="J1171" s="178" t="s">
        <v>7849</v>
      </c>
      <c r="K1171">
        <v>3</v>
      </c>
      <c r="L1171" s="200">
        <v>11</v>
      </c>
      <c r="M1171" s="21" t="s">
        <v>402</v>
      </c>
      <c r="N1171" s="22" t="s">
        <v>5585</v>
      </c>
      <c r="O1171" s="23">
        <v>1916</v>
      </c>
      <c r="P1171" s="25"/>
      <c r="Q1171" s="30" t="s">
        <v>406</v>
      </c>
      <c r="R1171" s="31" t="s">
        <v>52</v>
      </c>
      <c r="S1171" s="32" t="s">
        <v>407</v>
      </c>
      <c r="T1171" s="34" t="s">
        <v>55</v>
      </c>
      <c r="U1171" s="36"/>
    </row>
    <row r="1172" spans="1:21">
      <c r="A1172" t="s">
        <v>7846</v>
      </c>
      <c r="B1172" s="226" t="s">
        <v>7847</v>
      </c>
      <c r="D1172" s="210"/>
      <c r="E1172" s="180" t="s">
        <v>402</v>
      </c>
      <c r="F1172" s="181" t="s">
        <v>55</v>
      </c>
      <c r="G1172" s="175" t="s">
        <v>6346</v>
      </c>
      <c r="H1172" s="182" t="s">
        <v>206</v>
      </c>
      <c r="I1172" s="211">
        <v>1916</v>
      </c>
      <c r="J1172" s="178" t="s">
        <v>7850</v>
      </c>
      <c r="K1172">
        <v>3</v>
      </c>
      <c r="L1172" s="200">
        <v>12</v>
      </c>
      <c r="M1172" s="21" t="s">
        <v>402</v>
      </c>
      <c r="N1172" s="22" t="s">
        <v>5588</v>
      </c>
      <c r="O1172" s="23">
        <v>1916</v>
      </c>
      <c r="P1172" s="25"/>
      <c r="Q1172" s="30" t="s">
        <v>406</v>
      </c>
      <c r="R1172" s="31" t="s">
        <v>52</v>
      </c>
      <c r="S1172" s="32" t="s">
        <v>407</v>
      </c>
      <c r="T1172" s="34" t="s">
        <v>55</v>
      </c>
      <c r="U1172" s="36"/>
    </row>
    <row r="1173" spans="1:21">
      <c r="A1173" t="s">
        <v>7846</v>
      </c>
      <c r="B1173" s="226" t="s">
        <v>7847</v>
      </c>
      <c r="D1173" s="210"/>
      <c r="E1173" s="180" t="s">
        <v>402</v>
      </c>
      <c r="F1173" s="181" t="s">
        <v>55</v>
      </c>
      <c r="G1173" s="175" t="s">
        <v>6346</v>
      </c>
      <c r="H1173" s="182" t="s">
        <v>206</v>
      </c>
      <c r="I1173" s="211">
        <v>1916</v>
      </c>
      <c r="J1173" s="178" t="s">
        <v>7851</v>
      </c>
      <c r="K1173">
        <v>3</v>
      </c>
      <c r="L1173" s="200">
        <v>13</v>
      </c>
      <c r="M1173" s="21" t="s">
        <v>402</v>
      </c>
      <c r="N1173" s="22" t="s">
        <v>34705</v>
      </c>
      <c r="O1173" s="23">
        <v>1916</v>
      </c>
      <c r="P1173" s="25"/>
      <c r="Q1173" s="30" t="s">
        <v>406</v>
      </c>
      <c r="R1173" s="31" t="s">
        <v>52</v>
      </c>
      <c r="S1173" s="32" t="s">
        <v>407</v>
      </c>
      <c r="T1173" s="34" t="s">
        <v>55</v>
      </c>
      <c r="U1173" s="36"/>
    </row>
    <row r="1174" spans="1:21">
      <c r="A1174" t="s">
        <v>7846</v>
      </c>
      <c r="B1174" s="226" t="s">
        <v>7847</v>
      </c>
      <c r="D1174" s="210"/>
      <c r="E1174" s="180" t="s">
        <v>402</v>
      </c>
      <c r="F1174" s="181" t="s">
        <v>55</v>
      </c>
      <c r="G1174" s="175" t="s">
        <v>6346</v>
      </c>
      <c r="H1174" s="182" t="s">
        <v>206</v>
      </c>
      <c r="I1174" s="211">
        <v>1916</v>
      </c>
      <c r="J1174" s="178" t="s">
        <v>7852</v>
      </c>
      <c r="K1174">
        <v>3</v>
      </c>
      <c r="L1174" s="200">
        <v>14</v>
      </c>
      <c r="M1174" s="21" t="s">
        <v>402</v>
      </c>
      <c r="N1174" s="22" t="s">
        <v>34706</v>
      </c>
      <c r="O1174" s="23">
        <v>1916</v>
      </c>
      <c r="P1174" s="25"/>
      <c r="Q1174" s="11" t="s">
        <v>406</v>
      </c>
      <c r="R1174" s="31" t="s">
        <v>52</v>
      </c>
      <c r="S1174" s="32" t="s">
        <v>407</v>
      </c>
      <c r="T1174" s="34" t="s">
        <v>55</v>
      </c>
      <c r="U1174" s="36"/>
    </row>
    <row r="1175" spans="1:21">
      <c r="A1175" t="s">
        <v>7853</v>
      </c>
      <c r="B1175" s="226" t="s">
        <v>7854</v>
      </c>
      <c r="D1175" s="192">
        <v>1</v>
      </c>
      <c r="E1175" s="193" t="s">
        <v>78</v>
      </c>
      <c r="F1175" s="194" t="s">
        <v>55</v>
      </c>
      <c r="G1175" s="195" t="s">
        <v>6346</v>
      </c>
      <c r="H1175" s="196" t="s">
        <v>225</v>
      </c>
      <c r="I1175" s="197">
        <v>1958</v>
      </c>
      <c r="J1175" s="198" t="s">
        <v>7148</v>
      </c>
      <c r="K1175" s="199">
        <v>1</v>
      </c>
      <c r="L1175" s="200">
        <v>4</v>
      </c>
      <c r="M1175" s="21" t="s">
        <v>78</v>
      </c>
      <c r="N1175" s="22" t="s">
        <v>5609</v>
      </c>
      <c r="O1175" s="23">
        <v>1958</v>
      </c>
      <c r="P1175" s="25"/>
      <c r="Q1175" s="30" t="s">
        <v>288</v>
      </c>
      <c r="R1175" s="31" t="s">
        <v>52</v>
      </c>
      <c r="S1175" s="32" t="s">
        <v>74</v>
      </c>
      <c r="T1175" s="34" t="s">
        <v>55</v>
      </c>
      <c r="U1175" s="36"/>
    </row>
    <row r="1176" spans="1:21">
      <c r="A1176" t="s">
        <v>6463</v>
      </c>
      <c r="B1176" s="226" t="s">
        <v>7855</v>
      </c>
      <c r="D1176" s="210"/>
      <c r="E1176" s="180" t="s">
        <v>145</v>
      </c>
      <c r="F1176" s="181" t="s">
        <v>55</v>
      </c>
      <c r="G1176" s="175" t="s">
        <v>6346</v>
      </c>
      <c r="H1176" s="182" t="s">
        <v>225</v>
      </c>
      <c r="I1176" s="211">
        <v>1980</v>
      </c>
      <c r="J1176" s="178" t="s">
        <v>6996</v>
      </c>
      <c r="K1176">
        <v>1</v>
      </c>
      <c r="L1176" s="200">
        <v>6</v>
      </c>
      <c r="M1176" s="21" t="s">
        <v>145</v>
      </c>
      <c r="N1176" s="22" t="s">
        <v>5628</v>
      </c>
      <c r="O1176" s="23">
        <v>1980</v>
      </c>
      <c r="P1176" s="25"/>
      <c r="Q1176" s="30" t="s">
        <v>169</v>
      </c>
      <c r="R1176" s="31" t="s">
        <v>52</v>
      </c>
      <c r="S1176" s="32" t="s">
        <v>53</v>
      </c>
      <c r="T1176" s="34" t="s">
        <v>55</v>
      </c>
      <c r="U1176" s="36"/>
    </row>
    <row r="1177" spans="1:21">
      <c r="A1177" t="s">
        <v>6463</v>
      </c>
      <c r="B1177" s="226" t="s">
        <v>7855</v>
      </c>
      <c r="D1177" s="210">
        <v>2</v>
      </c>
      <c r="E1177" s="180" t="s">
        <v>145</v>
      </c>
      <c r="F1177" s="181" t="s">
        <v>55</v>
      </c>
      <c r="G1177" s="175" t="s">
        <v>6346</v>
      </c>
      <c r="H1177" s="182" t="s">
        <v>206</v>
      </c>
      <c r="I1177" s="211">
        <v>1960</v>
      </c>
      <c r="J1177" s="178" t="s">
        <v>7856</v>
      </c>
      <c r="K1177">
        <v>2</v>
      </c>
      <c r="L1177" s="200">
        <v>10</v>
      </c>
      <c r="M1177" s="21" t="s">
        <v>145</v>
      </c>
      <c r="N1177" s="22" t="s">
        <v>5632</v>
      </c>
      <c r="O1177" s="23">
        <v>1960</v>
      </c>
      <c r="P1177" s="25"/>
      <c r="Q1177" s="30" t="s">
        <v>95</v>
      </c>
      <c r="R1177" s="31" t="s">
        <v>52</v>
      </c>
      <c r="S1177" s="32" t="s">
        <v>83</v>
      </c>
      <c r="T1177" s="34" t="s">
        <v>55</v>
      </c>
      <c r="U1177" s="36"/>
    </row>
    <row r="1178" spans="1:21">
      <c r="A1178" t="s">
        <v>6463</v>
      </c>
      <c r="B1178" s="226" t="s">
        <v>7855</v>
      </c>
      <c r="D1178" s="210"/>
      <c r="E1178" s="180" t="s">
        <v>145</v>
      </c>
      <c r="F1178" s="181" t="s">
        <v>55</v>
      </c>
      <c r="G1178" s="175" t="s">
        <v>6346</v>
      </c>
      <c r="H1178" s="182" t="s">
        <v>206</v>
      </c>
      <c r="I1178" s="211">
        <v>1917</v>
      </c>
      <c r="J1178" s="178" t="s">
        <v>7857</v>
      </c>
      <c r="K1178">
        <v>2</v>
      </c>
      <c r="L1178" s="200">
        <v>12</v>
      </c>
      <c r="M1178" s="21" t="s">
        <v>145</v>
      </c>
      <c r="N1178" s="22" t="s">
        <v>5636</v>
      </c>
      <c r="O1178" s="23">
        <v>1917</v>
      </c>
      <c r="P1178" s="25"/>
      <c r="Q1178" s="30" t="s">
        <v>95</v>
      </c>
      <c r="R1178" s="31" t="s">
        <v>52</v>
      </c>
      <c r="S1178" s="32" t="s">
        <v>83</v>
      </c>
      <c r="T1178" s="34" t="s">
        <v>55</v>
      </c>
      <c r="U1178" s="36"/>
    </row>
    <row r="1179" spans="1:21">
      <c r="A1179" t="s">
        <v>7858</v>
      </c>
      <c r="B1179" s="226" t="s">
        <v>7859</v>
      </c>
      <c r="D1179" s="192">
        <v>1</v>
      </c>
      <c r="E1179" s="193" t="s">
        <v>145</v>
      </c>
      <c r="F1179" s="194" t="s">
        <v>55</v>
      </c>
      <c r="G1179" s="195" t="s">
        <v>6346</v>
      </c>
      <c r="H1179" s="196" t="s">
        <v>225</v>
      </c>
      <c r="I1179" s="197">
        <v>1980</v>
      </c>
      <c r="J1179" s="198" t="s">
        <v>7860</v>
      </c>
      <c r="K1179" s="199">
        <v>1</v>
      </c>
      <c r="L1179" s="200">
        <v>4</v>
      </c>
      <c r="M1179" s="21" t="s">
        <v>145</v>
      </c>
      <c r="N1179" s="22" t="s">
        <v>5625</v>
      </c>
      <c r="O1179" s="23">
        <v>1980</v>
      </c>
      <c r="P1179" s="25"/>
      <c r="Q1179" s="30" t="s">
        <v>169</v>
      </c>
      <c r="R1179" s="31" t="s">
        <v>52</v>
      </c>
      <c r="S1179" s="21" t="s">
        <v>53</v>
      </c>
      <c r="T1179" s="34" t="s">
        <v>55</v>
      </c>
      <c r="U1179" s="36"/>
    </row>
    <row r="1180" spans="1:21">
      <c r="A1180" t="s">
        <v>7858</v>
      </c>
      <c r="B1180" s="226" t="s">
        <v>7859</v>
      </c>
      <c r="C1180" s="227">
        <v>2</v>
      </c>
      <c r="D1180" s="210"/>
      <c r="E1180" s="180" t="s">
        <v>145</v>
      </c>
      <c r="F1180" s="181" t="s">
        <v>55</v>
      </c>
      <c r="G1180" s="175" t="s">
        <v>6346</v>
      </c>
      <c r="H1180" s="182" t="s">
        <v>225</v>
      </c>
      <c r="I1180" s="211">
        <v>1980</v>
      </c>
      <c r="J1180" s="178" t="s">
        <v>6996</v>
      </c>
      <c r="K1180">
        <v>1</v>
      </c>
      <c r="L1180" s="200">
        <v>6</v>
      </c>
      <c r="M1180" s="21" t="s">
        <v>145</v>
      </c>
      <c r="N1180" s="22" t="s">
        <v>5628</v>
      </c>
      <c r="O1180" s="23">
        <v>1980</v>
      </c>
      <c r="P1180" s="25"/>
      <c r="Q1180" s="30" t="s">
        <v>169</v>
      </c>
      <c r="R1180" s="31" t="s">
        <v>52</v>
      </c>
      <c r="S1180" s="32" t="s">
        <v>53</v>
      </c>
      <c r="T1180" s="34" t="s">
        <v>55</v>
      </c>
      <c r="U1180" s="36"/>
    </row>
    <row r="1181" spans="1:21">
      <c r="A1181" t="s">
        <v>7858</v>
      </c>
      <c r="B1181" s="226" t="s">
        <v>7859</v>
      </c>
      <c r="D1181" s="210">
        <v>2</v>
      </c>
      <c r="E1181" s="180" t="s">
        <v>145</v>
      </c>
      <c r="F1181" s="181" t="s">
        <v>55</v>
      </c>
      <c r="G1181" s="175" t="s">
        <v>6346</v>
      </c>
      <c r="H1181" s="182" t="s">
        <v>206</v>
      </c>
      <c r="I1181" s="211">
        <v>1960</v>
      </c>
      <c r="J1181" s="178" t="s">
        <v>7861</v>
      </c>
      <c r="K1181">
        <v>2</v>
      </c>
      <c r="L1181" s="200">
        <v>10</v>
      </c>
      <c r="M1181" s="2" t="s">
        <v>145</v>
      </c>
      <c r="N1181" s="22" t="s">
        <v>5619</v>
      </c>
      <c r="O1181" s="23">
        <v>1960</v>
      </c>
      <c r="P1181" s="25"/>
      <c r="Q1181" s="30" t="s">
        <v>95</v>
      </c>
      <c r="R1181" s="31" t="s">
        <v>52</v>
      </c>
      <c r="S1181" s="8" t="s">
        <v>83</v>
      </c>
      <c r="T1181" s="34" t="s">
        <v>55</v>
      </c>
      <c r="U1181" s="36"/>
    </row>
    <row r="1182" spans="1:21">
      <c r="A1182" t="s">
        <v>7858</v>
      </c>
      <c r="B1182" s="226" t="s">
        <v>7859</v>
      </c>
      <c r="C1182" s="227">
        <v>2</v>
      </c>
      <c r="D1182" s="210"/>
      <c r="E1182" s="180" t="s">
        <v>145</v>
      </c>
      <c r="F1182" s="181" t="s">
        <v>55</v>
      </c>
      <c r="G1182" s="175" t="s">
        <v>6346</v>
      </c>
      <c r="H1182" s="182" t="s">
        <v>206</v>
      </c>
      <c r="I1182" s="211">
        <v>1960</v>
      </c>
      <c r="J1182" s="178" t="s">
        <v>7856</v>
      </c>
      <c r="K1182">
        <v>2</v>
      </c>
      <c r="L1182" s="200">
        <v>12</v>
      </c>
      <c r="M1182" s="21" t="s">
        <v>145</v>
      </c>
      <c r="N1182" s="22" t="s">
        <v>5632</v>
      </c>
      <c r="O1182" s="23">
        <v>1960</v>
      </c>
      <c r="P1182" s="25"/>
      <c r="Q1182" s="30" t="s">
        <v>95</v>
      </c>
      <c r="R1182" s="31" t="s">
        <v>52</v>
      </c>
      <c r="S1182" s="32" t="s">
        <v>83</v>
      </c>
      <c r="T1182" s="34" t="s">
        <v>55</v>
      </c>
      <c r="U1182" s="36"/>
    </row>
    <row r="1183" spans="1:21">
      <c r="A1183" t="s">
        <v>7858</v>
      </c>
      <c r="B1183" s="226" t="s">
        <v>7859</v>
      </c>
      <c r="C1183" s="227">
        <v>2</v>
      </c>
      <c r="D1183" s="210"/>
      <c r="E1183" s="180" t="s">
        <v>145</v>
      </c>
      <c r="F1183" s="181" t="s">
        <v>55</v>
      </c>
      <c r="G1183" s="175" t="s">
        <v>6346</v>
      </c>
      <c r="H1183" s="182" t="s">
        <v>206</v>
      </c>
      <c r="I1183" s="211">
        <v>1917</v>
      </c>
      <c r="J1183" s="178" t="s">
        <v>7857</v>
      </c>
      <c r="K1183">
        <v>2</v>
      </c>
      <c r="L1183" s="200">
        <v>14</v>
      </c>
      <c r="M1183" s="21" t="s">
        <v>145</v>
      </c>
      <c r="N1183" s="22" t="s">
        <v>5636</v>
      </c>
      <c r="O1183" s="23">
        <v>1917</v>
      </c>
      <c r="P1183" s="25"/>
      <c r="Q1183" s="30" t="s">
        <v>95</v>
      </c>
      <c r="R1183" s="31" t="s">
        <v>52</v>
      </c>
      <c r="S1183" s="32" t="s">
        <v>83</v>
      </c>
      <c r="T1183" s="34" t="s">
        <v>55</v>
      </c>
      <c r="U1183" s="36"/>
    </row>
    <row r="1184" spans="1:21">
      <c r="A1184" t="s">
        <v>7858</v>
      </c>
      <c r="B1184" s="226" t="s">
        <v>7859</v>
      </c>
      <c r="D1184" s="210">
        <v>3</v>
      </c>
      <c r="E1184" s="180" t="s">
        <v>68</v>
      </c>
      <c r="F1184" s="181" t="s">
        <v>55</v>
      </c>
      <c r="G1184" s="175" t="s">
        <v>6346</v>
      </c>
      <c r="H1184" s="182" t="s">
        <v>206</v>
      </c>
      <c r="I1184" s="211">
        <v>1960</v>
      </c>
      <c r="J1184" s="178" t="s">
        <v>7862</v>
      </c>
      <c r="K1184">
        <v>3</v>
      </c>
      <c r="L1184" s="200">
        <v>18</v>
      </c>
      <c r="M1184" s="21" t="s">
        <v>68</v>
      </c>
      <c r="N1184" s="22" t="s">
        <v>5622</v>
      </c>
      <c r="O1184" s="23">
        <v>1960</v>
      </c>
      <c r="P1184" s="25"/>
      <c r="Q1184" s="30" t="s">
        <v>95</v>
      </c>
      <c r="R1184" s="31" t="s">
        <v>52</v>
      </c>
      <c r="S1184" s="32" t="s">
        <v>83</v>
      </c>
      <c r="T1184" s="34" t="s">
        <v>55</v>
      </c>
      <c r="U1184" s="36"/>
    </row>
    <row r="1185" spans="1:21">
      <c r="A1185" t="s">
        <v>7858</v>
      </c>
      <c r="B1185" s="226" t="s">
        <v>7859</v>
      </c>
      <c r="D1185" s="210">
        <v>4</v>
      </c>
      <c r="E1185" s="180" t="s">
        <v>168</v>
      </c>
      <c r="F1185" s="181" t="s">
        <v>55</v>
      </c>
      <c r="G1185" s="175" t="s">
        <v>6346</v>
      </c>
      <c r="H1185" s="223" t="s">
        <v>206</v>
      </c>
      <c r="I1185" s="224">
        <v>1568</v>
      </c>
      <c r="J1185" s="178" t="s">
        <v>7863</v>
      </c>
      <c r="K1185">
        <v>4</v>
      </c>
      <c r="L1185" s="200">
        <v>21</v>
      </c>
      <c r="M1185" s="21" t="s">
        <v>168</v>
      </c>
      <c r="N1185" s="22" t="s">
        <v>5639</v>
      </c>
      <c r="O1185" s="23">
        <v>1568</v>
      </c>
      <c r="P1185" s="25"/>
      <c r="Q1185" s="30" t="s">
        <v>95</v>
      </c>
      <c r="R1185" s="31" t="s">
        <v>52</v>
      </c>
      <c r="S1185" s="32" t="s">
        <v>112</v>
      </c>
      <c r="T1185" s="34" t="s">
        <v>55</v>
      </c>
      <c r="U1185" s="36"/>
    </row>
    <row r="1186" spans="1:21">
      <c r="A1186" t="s">
        <v>7858</v>
      </c>
      <c r="B1186" s="226" t="s">
        <v>7859</v>
      </c>
      <c r="C1186" s="227">
        <v>2</v>
      </c>
      <c r="D1186" s="210">
        <v>5</v>
      </c>
      <c r="E1186" s="180" t="s">
        <v>510</v>
      </c>
      <c r="F1186" s="175" t="s">
        <v>55</v>
      </c>
      <c r="G1186" s="175" t="s">
        <v>6346</v>
      </c>
      <c r="H1186" s="225" t="s">
        <v>225</v>
      </c>
      <c r="I1186" s="224">
        <v>1958</v>
      </c>
      <c r="J1186" s="178" t="s">
        <v>7864</v>
      </c>
      <c r="K1186">
        <v>5</v>
      </c>
      <c r="L1186" s="200">
        <v>24</v>
      </c>
      <c r="M1186" s="21" t="s">
        <v>510</v>
      </c>
      <c r="N1186" s="22" t="s">
        <v>5642</v>
      </c>
      <c r="O1186" s="23">
        <v>1958</v>
      </c>
      <c r="P1186" s="25"/>
      <c r="Q1186" s="30" t="s">
        <v>288</v>
      </c>
      <c r="R1186" s="31" t="s">
        <v>52</v>
      </c>
      <c r="S1186" s="32" t="s">
        <v>74</v>
      </c>
      <c r="T1186" s="34" t="s">
        <v>55</v>
      </c>
      <c r="U1186" s="36"/>
    </row>
    <row r="1187" spans="1:21">
      <c r="A1187" t="s">
        <v>7858</v>
      </c>
      <c r="B1187" s="226" t="s">
        <v>7859</v>
      </c>
      <c r="C1187" s="227">
        <v>2</v>
      </c>
      <c r="D1187" s="210">
        <v>6</v>
      </c>
      <c r="E1187" s="180" t="s">
        <v>510</v>
      </c>
      <c r="F1187" s="175" t="s">
        <v>55</v>
      </c>
      <c r="G1187" s="175" t="s">
        <v>6346</v>
      </c>
      <c r="H1187" s="225" t="s">
        <v>225</v>
      </c>
      <c r="I1187" s="224">
        <v>1958</v>
      </c>
      <c r="J1187" s="178" t="s">
        <v>7864</v>
      </c>
      <c r="K1187">
        <v>6</v>
      </c>
      <c r="L1187" s="200">
        <v>27</v>
      </c>
      <c r="M1187" s="21" t="s">
        <v>510</v>
      </c>
      <c r="N1187" s="22" t="s">
        <v>5642</v>
      </c>
      <c r="O1187" s="23">
        <v>1958</v>
      </c>
      <c r="P1187" s="25" t="s">
        <v>34694</v>
      </c>
      <c r="Q1187" s="30" t="s">
        <v>288</v>
      </c>
      <c r="R1187" s="31" t="s">
        <v>52</v>
      </c>
      <c r="S1187" s="32" t="s">
        <v>74</v>
      </c>
      <c r="T1187" s="34" t="s">
        <v>55</v>
      </c>
      <c r="U1187" s="36"/>
    </row>
    <row r="1188" spans="1:21">
      <c r="A1188" t="s">
        <v>7865</v>
      </c>
      <c r="B1188" s="226" t="s">
        <v>7866</v>
      </c>
      <c r="D1188" s="192">
        <v>1</v>
      </c>
      <c r="E1188" s="193" t="s">
        <v>6884</v>
      </c>
      <c r="F1188" s="194" t="s">
        <v>64</v>
      </c>
      <c r="G1188" s="195" t="s">
        <v>6380</v>
      </c>
      <c r="H1188" s="196" t="s">
        <v>225</v>
      </c>
      <c r="I1188" s="197">
        <v>1950</v>
      </c>
      <c r="J1188" s="198" t="s">
        <v>7867</v>
      </c>
      <c r="K1188" s="199">
        <v>1</v>
      </c>
      <c r="L1188" s="200">
        <v>4</v>
      </c>
      <c r="M1188" s="21" t="s">
        <v>6884</v>
      </c>
      <c r="N1188" s="22" t="s">
        <v>5667</v>
      </c>
      <c r="O1188" s="23">
        <v>1950</v>
      </c>
      <c r="P1188" s="25"/>
      <c r="Q1188" s="30" t="s">
        <v>7062</v>
      </c>
      <c r="R1188" s="31" t="s">
        <v>52</v>
      </c>
      <c r="S1188" s="32" t="s">
        <v>63</v>
      </c>
      <c r="T1188" s="34" t="s">
        <v>64</v>
      </c>
      <c r="U1188" s="36"/>
    </row>
    <row r="1189" spans="1:21">
      <c r="A1189" t="s">
        <v>7868</v>
      </c>
      <c r="B1189" s="226" t="s">
        <v>7869</v>
      </c>
      <c r="D1189" s="192">
        <v>1</v>
      </c>
      <c r="E1189" s="193" t="s">
        <v>145</v>
      </c>
      <c r="F1189" s="194" t="s">
        <v>55</v>
      </c>
      <c r="G1189" s="195" t="s">
        <v>121</v>
      </c>
      <c r="H1189" s="196" t="s">
        <v>206</v>
      </c>
      <c r="I1189" s="197">
        <v>1567</v>
      </c>
      <c r="J1189" s="198" t="s">
        <v>7870</v>
      </c>
      <c r="K1189" s="199">
        <v>1</v>
      </c>
      <c r="L1189" s="200">
        <v>4</v>
      </c>
      <c r="M1189" s="21" t="s">
        <v>145</v>
      </c>
      <c r="N1189" s="3" t="s">
        <v>5645</v>
      </c>
      <c r="O1189" s="23">
        <v>1567</v>
      </c>
      <c r="P1189" s="25"/>
      <c r="Q1189" s="30" t="s">
        <v>455</v>
      </c>
      <c r="R1189" s="31" t="s">
        <v>52</v>
      </c>
      <c r="S1189" s="32" t="s">
        <v>456</v>
      </c>
      <c r="T1189" s="34" t="s">
        <v>55</v>
      </c>
      <c r="U1189" s="36"/>
    </row>
    <row r="1190" spans="1:21">
      <c r="A1190" t="s">
        <v>7868</v>
      </c>
      <c r="B1190" s="226" t="s">
        <v>7869</v>
      </c>
      <c r="D1190" s="210"/>
      <c r="E1190" s="180" t="s">
        <v>145</v>
      </c>
      <c r="F1190" s="181" t="s">
        <v>55</v>
      </c>
      <c r="G1190" s="175" t="s">
        <v>121</v>
      </c>
      <c r="H1190" s="182" t="s">
        <v>206</v>
      </c>
      <c r="I1190" s="211">
        <v>1567</v>
      </c>
      <c r="J1190" s="178" t="s">
        <v>7254</v>
      </c>
      <c r="K1190">
        <v>1</v>
      </c>
      <c r="L1190" s="200">
        <v>6</v>
      </c>
      <c r="M1190" s="22" t="s">
        <v>145</v>
      </c>
      <c r="N1190" s="2" t="s">
        <v>5650</v>
      </c>
      <c r="O1190" s="23">
        <v>1567</v>
      </c>
      <c r="P1190" s="25"/>
      <c r="Q1190" s="30" t="s">
        <v>455</v>
      </c>
      <c r="R1190" s="31" t="s">
        <v>52</v>
      </c>
      <c r="S1190" s="32" t="s">
        <v>456</v>
      </c>
      <c r="T1190" s="34" t="s">
        <v>55</v>
      </c>
      <c r="U1190" s="36"/>
    </row>
    <row r="1191" spans="1:21">
      <c r="A1191" t="s">
        <v>7871</v>
      </c>
      <c r="B1191" s="226" t="s">
        <v>7872</v>
      </c>
      <c r="D1191" s="192">
        <v>1</v>
      </c>
      <c r="E1191" s="193" t="s">
        <v>126</v>
      </c>
      <c r="F1191" s="194" t="s">
        <v>55</v>
      </c>
      <c r="G1191" s="195" t="s">
        <v>6346</v>
      </c>
      <c r="H1191" s="196" t="s">
        <v>206</v>
      </c>
      <c r="I1191" s="197">
        <v>1960</v>
      </c>
      <c r="J1191" s="198" t="s">
        <v>7873</v>
      </c>
      <c r="K1191" s="199">
        <v>1</v>
      </c>
      <c r="L1191" s="200">
        <v>4</v>
      </c>
      <c r="M1191" s="21" t="s">
        <v>126</v>
      </c>
      <c r="N1191" s="22" t="s">
        <v>34707</v>
      </c>
      <c r="O1191" s="23">
        <v>1960</v>
      </c>
      <c r="P1191" s="25"/>
      <c r="Q1191" s="30" t="s">
        <v>82</v>
      </c>
      <c r="R1191" s="31" t="s">
        <v>52</v>
      </c>
      <c r="S1191" s="32" t="s">
        <v>83</v>
      </c>
      <c r="T1191" s="34" t="s">
        <v>55</v>
      </c>
      <c r="U1191" s="36"/>
    </row>
    <row r="1192" spans="1:21">
      <c r="A1192" t="s">
        <v>7871</v>
      </c>
      <c r="B1192" s="226" t="s">
        <v>7872</v>
      </c>
      <c r="D1192" s="210">
        <v>2</v>
      </c>
      <c r="E1192" s="180" t="s">
        <v>68</v>
      </c>
      <c r="F1192" s="181" t="s">
        <v>55</v>
      </c>
      <c r="G1192" s="175" t="s">
        <v>6346</v>
      </c>
      <c r="H1192" s="182" t="s">
        <v>225</v>
      </c>
      <c r="I1192" s="211">
        <v>1958</v>
      </c>
      <c r="J1192" s="178" t="s">
        <v>6966</v>
      </c>
      <c r="K1192">
        <v>2</v>
      </c>
      <c r="L1192" s="200">
        <v>7</v>
      </c>
      <c r="M1192" s="21" t="s">
        <v>68</v>
      </c>
      <c r="N1192" s="22" t="s">
        <v>5658</v>
      </c>
      <c r="O1192" s="23">
        <v>1958</v>
      </c>
      <c r="P1192" s="25"/>
      <c r="Q1192" s="30" t="s">
        <v>73</v>
      </c>
      <c r="R1192" s="31" t="s">
        <v>52</v>
      </c>
      <c r="S1192" s="32" t="s">
        <v>74</v>
      </c>
      <c r="T1192" s="34" t="s">
        <v>55</v>
      </c>
      <c r="U1192" s="36"/>
    </row>
    <row r="1193" spans="1:21">
      <c r="A1193" t="s">
        <v>7871</v>
      </c>
      <c r="B1193" s="226" t="s">
        <v>7872</v>
      </c>
      <c r="D1193" s="210">
        <v>3</v>
      </c>
      <c r="E1193" s="180" t="s">
        <v>301</v>
      </c>
      <c r="F1193" s="181" t="s">
        <v>64</v>
      </c>
      <c r="G1193" s="175" t="s">
        <v>6380</v>
      </c>
      <c r="H1193" s="182" t="s">
        <v>225</v>
      </c>
      <c r="I1193" s="211">
        <v>1925</v>
      </c>
      <c r="J1193" s="178" t="s">
        <v>6429</v>
      </c>
      <c r="K1193">
        <v>3</v>
      </c>
      <c r="L1193" s="200">
        <v>10</v>
      </c>
      <c r="M1193" s="21" t="s">
        <v>301</v>
      </c>
      <c r="N1193" s="22" t="s">
        <v>5675</v>
      </c>
      <c r="O1193" s="23">
        <v>1925</v>
      </c>
      <c r="P1193" s="25"/>
      <c r="Q1193" s="30" t="s">
        <v>62</v>
      </c>
      <c r="R1193" s="31" t="s">
        <v>52</v>
      </c>
      <c r="S1193" s="21" t="s">
        <v>63</v>
      </c>
      <c r="T1193" s="34" t="s">
        <v>64</v>
      </c>
      <c r="U1193" s="36"/>
    </row>
    <row r="1194" spans="1:21">
      <c r="A1194" t="s">
        <v>7874</v>
      </c>
      <c r="B1194" s="226" t="s">
        <v>7875</v>
      </c>
      <c r="D1194" s="192">
        <v>1</v>
      </c>
      <c r="E1194" s="193" t="s">
        <v>145</v>
      </c>
      <c r="F1194" s="194" t="s">
        <v>55</v>
      </c>
      <c r="G1194" s="195" t="s">
        <v>6346</v>
      </c>
      <c r="H1194" s="196" t="s">
        <v>206</v>
      </c>
      <c r="I1194" s="197">
        <v>1917</v>
      </c>
      <c r="J1194" s="198" t="s">
        <v>7876</v>
      </c>
      <c r="K1194" s="199">
        <v>1</v>
      </c>
      <c r="L1194" s="200">
        <v>4</v>
      </c>
      <c r="M1194" s="21" t="s">
        <v>145</v>
      </c>
      <c r="N1194" s="22" t="s">
        <v>5662</v>
      </c>
      <c r="O1194" s="23">
        <v>1917</v>
      </c>
      <c r="P1194" s="25"/>
      <c r="Q1194" s="30" t="s">
        <v>95</v>
      </c>
      <c r="R1194" s="31" t="s">
        <v>52</v>
      </c>
      <c r="S1194" s="32" t="s">
        <v>83</v>
      </c>
      <c r="T1194" s="34" t="s">
        <v>55</v>
      </c>
      <c r="U1194" s="36"/>
    </row>
    <row r="1195" spans="1:21">
      <c r="A1195" t="s">
        <v>7877</v>
      </c>
      <c r="B1195" s="226" t="s">
        <v>7878</v>
      </c>
      <c r="D1195" s="192">
        <v>1</v>
      </c>
      <c r="E1195" s="193" t="s">
        <v>510</v>
      </c>
      <c r="F1195" s="194" t="s">
        <v>55</v>
      </c>
      <c r="G1195" s="195" t="s">
        <v>6346</v>
      </c>
      <c r="H1195" s="196" t="s">
        <v>225</v>
      </c>
      <c r="I1195" s="197">
        <v>1942</v>
      </c>
      <c r="J1195" s="198" t="s">
        <v>7879</v>
      </c>
      <c r="K1195" s="199">
        <v>1</v>
      </c>
      <c r="L1195" s="200">
        <v>4</v>
      </c>
      <c r="M1195" s="21" t="s">
        <v>510</v>
      </c>
      <c r="N1195" s="22" t="s">
        <v>5670</v>
      </c>
      <c r="O1195" s="23">
        <v>1942</v>
      </c>
      <c r="P1195" s="25" t="s">
        <v>34694</v>
      </c>
      <c r="Q1195" s="30" t="s">
        <v>177</v>
      </c>
      <c r="R1195" s="31" t="s">
        <v>52</v>
      </c>
      <c r="S1195" s="32" t="s">
        <v>74</v>
      </c>
      <c r="T1195" s="34" t="s">
        <v>55</v>
      </c>
      <c r="U1195" s="36"/>
    </row>
    <row r="1196" spans="1:21">
      <c r="A1196" t="s">
        <v>7877</v>
      </c>
      <c r="B1196" s="226" t="s">
        <v>7878</v>
      </c>
      <c r="D1196" s="210">
        <v>2</v>
      </c>
      <c r="E1196" s="180" t="s">
        <v>48</v>
      </c>
      <c r="F1196" s="181" t="s">
        <v>55</v>
      </c>
      <c r="G1196" s="175" t="s">
        <v>6346</v>
      </c>
      <c r="H1196" s="182" t="s">
        <v>225</v>
      </c>
      <c r="I1196" s="211">
        <v>1980</v>
      </c>
      <c r="J1196" s="178" t="s">
        <v>6684</v>
      </c>
      <c r="K1196">
        <v>2</v>
      </c>
      <c r="L1196" s="200">
        <v>8</v>
      </c>
      <c r="M1196" s="21" t="s">
        <v>48</v>
      </c>
      <c r="N1196" s="22" t="s">
        <v>5679</v>
      </c>
      <c r="O1196" s="23">
        <v>1980</v>
      </c>
      <c r="P1196" s="25" t="s">
        <v>168</v>
      </c>
      <c r="Q1196" s="30" t="s">
        <v>263</v>
      </c>
      <c r="R1196" s="31" t="s">
        <v>52</v>
      </c>
      <c r="S1196" s="32" t="s">
        <v>53</v>
      </c>
      <c r="T1196" s="34" t="s">
        <v>55</v>
      </c>
      <c r="U1196" s="36"/>
    </row>
    <row r="1197" spans="1:21">
      <c r="A1197" t="s">
        <v>7877</v>
      </c>
      <c r="B1197" s="226" t="s">
        <v>7878</v>
      </c>
      <c r="D1197" s="210">
        <v>3</v>
      </c>
      <c r="E1197" s="180" t="s">
        <v>145</v>
      </c>
      <c r="F1197" s="181" t="s">
        <v>55</v>
      </c>
      <c r="G1197" s="175" t="s">
        <v>6346</v>
      </c>
      <c r="H1197" s="182" t="s">
        <v>225</v>
      </c>
      <c r="I1197" s="211">
        <v>1980</v>
      </c>
      <c r="J1197" s="178" t="s">
        <v>7880</v>
      </c>
      <c r="K1197">
        <v>3</v>
      </c>
      <c r="L1197" s="200">
        <v>12</v>
      </c>
      <c r="M1197" s="21" t="s">
        <v>145</v>
      </c>
      <c r="N1197" s="22" t="s">
        <v>5698</v>
      </c>
      <c r="O1197" s="23">
        <v>1980</v>
      </c>
      <c r="P1197" s="25" t="s">
        <v>168</v>
      </c>
      <c r="Q1197" s="30" t="s">
        <v>181</v>
      </c>
      <c r="R1197" s="31" t="s">
        <v>52</v>
      </c>
      <c r="S1197" s="32" t="s">
        <v>186</v>
      </c>
      <c r="T1197" s="34" t="s">
        <v>55</v>
      </c>
      <c r="U1197" s="36"/>
    </row>
    <row r="1198" spans="1:21">
      <c r="A1198" t="s">
        <v>7877</v>
      </c>
      <c r="B1198" s="226" t="s">
        <v>7878</v>
      </c>
      <c r="D1198" s="210">
        <v>4</v>
      </c>
      <c r="E1198" s="180" t="s">
        <v>145</v>
      </c>
      <c r="F1198" s="181" t="s">
        <v>55</v>
      </c>
      <c r="G1198" s="175" t="s">
        <v>6346</v>
      </c>
      <c r="H1198" s="182" t="s">
        <v>225</v>
      </c>
      <c r="I1198" s="211">
        <v>1980</v>
      </c>
      <c r="J1198" s="178" t="s">
        <v>7881</v>
      </c>
      <c r="K1198">
        <v>4</v>
      </c>
      <c r="L1198" s="200">
        <v>17</v>
      </c>
      <c r="M1198" s="21" t="s">
        <v>145</v>
      </c>
      <c r="N1198" s="22" t="s">
        <v>5683</v>
      </c>
      <c r="O1198" s="23">
        <v>1980</v>
      </c>
      <c r="P1198" s="25"/>
      <c r="Q1198" s="30" t="s">
        <v>312</v>
      </c>
      <c r="R1198" s="31" t="s">
        <v>52</v>
      </c>
      <c r="S1198" s="21" t="s">
        <v>186</v>
      </c>
      <c r="T1198" s="34" t="s">
        <v>55</v>
      </c>
      <c r="U1198" s="36"/>
    </row>
    <row r="1199" spans="1:21">
      <c r="A1199" t="s">
        <v>7877</v>
      </c>
      <c r="B1199" s="226" t="s">
        <v>7878</v>
      </c>
      <c r="D1199" s="210"/>
      <c r="E1199" s="180" t="s">
        <v>145</v>
      </c>
      <c r="F1199" s="175" t="s">
        <v>55</v>
      </c>
      <c r="G1199" s="175" t="s">
        <v>6346</v>
      </c>
      <c r="H1199" s="177" t="s">
        <v>225</v>
      </c>
      <c r="I1199" s="222">
        <v>1980</v>
      </c>
      <c r="J1199" s="178" t="s">
        <v>7882</v>
      </c>
      <c r="K1199">
        <v>4</v>
      </c>
      <c r="L1199" s="200">
        <v>19</v>
      </c>
      <c r="M1199" s="21" t="s">
        <v>145</v>
      </c>
      <c r="N1199" s="22" t="s">
        <v>5688</v>
      </c>
      <c r="O1199" s="23">
        <v>1980</v>
      </c>
      <c r="P1199" s="25"/>
      <c r="Q1199" s="30" t="s">
        <v>312</v>
      </c>
      <c r="R1199" s="31" t="s">
        <v>52</v>
      </c>
      <c r="S1199" s="32" t="s">
        <v>186</v>
      </c>
      <c r="T1199" s="34" t="s">
        <v>55</v>
      </c>
      <c r="U1199" s="36"/>
    </row>
    <row r="1200" spans="1:21">
      <c r="A1200" t="s">
        <v>7883</v>
      </c>
      <c r="B1200" s="226" t="s">
        <v>7884</v>
      </c>
      <c r="D1200" s="192">
        <v>1</v>
      </c>
      <c r="E1200" s="193" t="s">
        <v>68</v>
      </c>
      <c r="F1200" s="194" t="s">
        <v>55</v>
      </c>
      <c r="G1200" s="195" t="s">
        <v>6346</v>
      </c>
      <c r="H1200" s="196" t="s">
        <v>206</v>
      </c>
      <c r="I1200" s="197">
        <v>1960</v>
      </c>
      <c r="J1200" s="198" t="s">
        <v>7885</v>
      </c>
      <c r="K1200" s="199">
        <v>1</v>
      </c>
      <c r="L1200" s="200">
        <v>4</v>
      </c>
      <c r="M1200" s="21" t="s">
        <v>68</v>
      </c>
      <c r="N1200" s="22" t="s">
        <v>5692</v>
      </c>
      <c r="O1200" s="23">
        <v>1960</v>
      </c>
      <c r="P1200" s="25"/>
      <c r="Q1200" s="30" t="s">
        <v>95</v>
      </c>
      <c r="R1200" s="31" t="s">
        <v>52</v>
      </c>
      <c r="S1200" s="32" t="s">
        <v>83</v>
      </c>
      <c r="T1200" s="34" t="s">
        <v>55</v>
      </c>
      <c r="U1200" s="36"/>
    </row>
    <row r="1201" spans="1:21">
      <c r="A1201" t="s">
        <v>7883</v>
      </c>
      <c r="B1201" s="226" t="s">
        <v>7884</v>
      </c>
      <c r="D1201" s="210">
        <v>2</v>
      </c>
      <c r="E1201" s="180" t="s">
        <v>130</v>
      </c>
      <c r="F1201" s="181" t="s">
        <v>55</v>
      </c>
      <c r="G1201" s="175" t="s">
        <v>6346</v>
      </c>
      <c r="H1201" s="182" t="s">
        <v>206</v>
      </c>
      <c r="I1201" s="211">
        <v>1960</v>
      </c>
      <c r="J1201" s="178" t="s">
        <v>7886</v>
      </c>
      <c r="K1201">
        <v>2</v>
      </c>
      <c r="L1201" s="200">
        <v>7</v>
      </c>
      <c r="M1201" s="21" t="s">
        <v>130</v>
      </c>
      <c r="N1201" s="22" t="s">
        <v>5702</v>
      </c>
      <c r="O1201" s="23">
        <v>1960</v>
      </c>
      <c r="P1201" s="25"/>
      <c r="Q1201" s="30" t="s">
        <v>82</v>
      </c>
      <c r="R1201" s="31" t="s">
        <v>52</v>
      </c>
      <c r="S1201" s="32" t="s">
        <v>83</v>
      </c>
      <c r="T1201" s="34" t="s">
        <v>55</v>
      </c>
      <c r="U1201" s="36"/>
    </row>
    <row r="1202" spans="1:21">
      <c r="A1202" t="s">
        <v>7883</v>
      </c>
      <c r="B1202" s="226" t="s">
        <v>7884</v>
      </c>
      <c r="D1202" s="210"/>
      <c r="E1202" s="180" t="s">
        <v>130</v>
      </c>
      <c r="F1202" s="181" t="s">
        <v>55</v>
      </c>
      <c r="G1202" s="175" t="s">
        <v>6346</v>
      </c>
      <c r="H1202" s="182" t="s">
        <v>206</v>
      </c>
      <c r="I1202" s="211">
        <v>1960</v>
      </c>
      <c r="J1202" s="178" t="s">
        <v>6506</v>
      </c>
      <c r="K1202">
        <v>2</v>
      </c>
      <c r="L1202" s="200">
        <v>8</v>
      </c>
      <c r="M1202" s="21" t="s">
        <v>130</v>
      </c>
      <c r="N1202" s="22" t="s">
        <v>5719</v>
      </c>
      <c r="O1202" s="23">
        <v>1960</v>
      </c>
      <c r="P1202" s="25"/>
      <c r="Q1202" s="30" t="s">
        <v>82</v>
      </c>
      <c r="R1202" s="31" t="s">
        <v>52</v>
      </c>
      <c r="S1202" s="32" t="s">
        <v>83</v>
      </c>
      <c r="T1202" s="34" t="s">
        <v>55</v>
      </c>
      <c r="U1202" s="36"/>
    </row>
    <row r="1203" spans="1:21">
      <c r="A1203" t="s">
        <v>7883</v>
      </c>
      <c r="B1203" s="226" t="s">
        <v>7884</v>
      </c>
      <c r="D1203" s="210">
        <v>3</v>
      </c>
      <c r="E1203" s="180" t="s">
        <v>78</v>
      </c>
      <c r="F1203" s="181" t="s">
        <v>55</v>
      </c>
      <c r="G1203" s="175" t="s">
        <v>6346</v>
      </c>
      <c r="H1203" s="182" t="s">
        <v>225</v>
      </c>
      <c r="I1203" s="211">
        <v>1952</v>
      </c>
      <c r="J1203" s="178" t="s">
        <v>7887</v>
      </c>
      <c r="K1203">
        <v>3</v>
      </c>
      <c r="L1203" s="200">
        <v>11</v>
      </c>
      <c r="M1203" s="21" t="s">
        <v>78</v>
      </c>
      <c r="N1203" s="22" t="s">
        <v>5713</v>
      </c>
      <c r="O1203" s="23">
        <v>1952</v>
      </c>
      <c r="P1203" s="25"/>
      <c r="Q1203" s="30" t="s">
        <v>152</v>
      </c>
      <c r="R1203" s="31" t="s">
        <v>52</v>
      </c>
      <c r="S1203" s="32" t="s">
        <v>153</v>
      </c>
      <c r="T1203" s="34" t="s">
        <v>55</v>
      </c>
      <c r="U1203" s="36"/>
    </row>
    <row r="1204" spans="1:21">
      <c r="A1204" t="s">
        <v>7883</v>
      </c>
      <c r="B1204" s="226" t="s">
        <v>7884</v>
      </c>
      <c r="D1204" s="210">
        <v>4</v>
      </c>
      <c r="E1204" s="180" t="s">
        <v>510</v>
      </c>
      <c r="F1204" s="181" t="s">
        <v>55</v>
      </c>
      <c r="G1204" s="175" t="s">
        <v>6346</v>
      </c>
      <c r="H1204" s="182" t="s">
        <v>225</v>
      </c>
      <c r="I1204" s="211">
        <v>1907</v>
      </c>
      <c r="J1204" s="178" t="s">
        <v>7888</v>
      </c>
      <c r="K1204">
        <v>4</v>
      </c>
      <c r="L1204" s="200">
        <v>14</v>
      </c>
      <c r="M1204" s="21" t="s">
        <v>510</v>
      </c>
      <c r="N1204" s="22" t="s">
        <v>7889</v>
      </c>
      <c r="O1204" s="23">
        <v>1907</v>
      </c>
      <c r="P1204" s="25" t="s">
        <v>19892</v>
      </c>
      <c r="Q1204" s="30" t="s">
        <v>73</v>
      </c>
      <c r="R1204" s="31" t="s">
        <v>52</v>
      </c>
      <c r="S1204" s="32" t="s">
        <v>74</v>
      </c>
      <c r="T1204" s="34" t="s">
        <v>55</v>
      </c>
      <c r="U1204" s="36"/>
    </row>
    <row r="1205" spans="1:21">
      <c r="A1205" t="s">
        <v>7883</v>
      </c>
      <c r="B1205" s="226" t="s">
        <v>7884</v>
      </c>
      <c r="D1205" s="210"/>
      <c r="E1205" s="180" t="s">
        <v>510</v>
      </c>
      <c r="F1205" s="181" t="s">
        <v>55</v>
      </c>
      <c r="G1205" s="175" t="s">
        <v>6346</v>
      </c>
      <c r="H1205" s="182" t="s">
        <v>225</v>
      </c>
      <c r="I1205" s="211">
        <v>1944</v>
      </c>
      <c r="J1205" s="178" t="s">
        <v>7890</v>
      </c>
      <c r="K1205">
        <v>4</v>
      </c>
      <c r="L1205" s="200">
        <v>15</v>
      </c>
      <c r="M1205" s="21" t="s">
        <v>510</v>
      </c>
      <c r="N1205" s="22" t="s">
        <v>7891</v>
      </c>
      <c r="O1205" s="23">
        <v>1944</v>
      </c>
      <c r="P1205" s="25" t="s">
        <v>34694</v>
      </c>
      <c r="Q1205" s="30" t="s">
        <v>177</v>
      </c>
      <c r="R1205" s="31" t="s">
        <v>52</v>
      </c>
      <c r="S1205" s="32" t="s">
        <v>74</v>
      </c>
      <c r="T1205" s="34" t="s">
        <v>55</v>
      </c>
      <c r="U1205" s="36"/>
    </row>
    <row r="1206" spans="1:21">
      <c r="A1206" t="s">
        <v>7883</v>
      </c>
      <c r="B1206" s="226" t="s">
        <v>7884</v>
      </c>
      <c r="D1206" s="210"/>
      <c r="E1206" s="180" t="s">
        <v>510</v>
      </c>
      <c r="F1206" s="181" t="s">
        <v>55</v>
      </c>
      <c r="G1206" s="175" t="s">
        <v>6346</v>
      </c>
      <c r="H1206" s="182" t="s">
        <v>225</v>
      </c>
      <c r="I1206" s="211">
        <v>1958</v>
      </c>
      <c r="J1206" s="178" t="s">
        <v>7892</v>
      </c>
      <c r="K1206">
        <v>4</v>
      </c>
      <c r="L1206" s="200">
        <v>16</v>
      </c>
      <c r="M1206" s="21" t="s">
        <v>510</v>
      </c>
      <c r="N1206" s="22" t="s">
        <v>7893</v>
      </c>
      <c r="O1206" s="23">
        <v>1958</v>
      </c>
      <c r="P1206" s="25" t="s">
        <v>34694</v>
      </c>
      <c r="Q1206" s="30" t="s">
        <v>177</v>
      </c>
      <c r="R1206" s="31" t="s">
        <v>52</v>
      </c>
      <c r="S1206" s="32" t="s">
        <v>74</v>
      </c>
      <c r="T1206" s="34" t="s">
        <v>55</v>
      </c>
      <c r="U1206" s="36"/>
    </row>
    <row r="1207" spans="1:21">
      <c r="A1207" t="s">
        <v>7894</v>
      </c>
      <c r="B1207" s="226" t="s">
        <v>7895</v>
      </c>
      <c r="D1207" s="192">
        <v>1</v>
      </c>
      <c r="E1207" s="193" t="s">
        <v>145</v>
      </c>
      <c r="F1207" s="194" t="s">
        <v>55</v>
      </c>
      <c r="G1207" s="195" t="s">
        <v>6346</v>
      </c>
      <c r="H1207" s="196" t="s">
        <v>225</v>
      </c>
      <c r="I1207" s="197">
        <v>1958</v>
      </c>
      <c r="J1207" s="198" t="s">
        <v>7896</v>
      </c>
      <c r="K1207" s="199">
        <v>1</v>
      </c>
      <c r="L1207" s="200">
        <v>4</v>
      </c>
      <c r="M1207" s="21" t="s">
        <v>145</v>
      </c>
      <c r="N1207" s="22" t="s">
        <v>5710</v>
      </c>
      <c r="O1207" s="23">
        <v>1958</v>
      </c>
      <c r="P1207" s="25" t="s">
        <v>168</v>
      </c>
      <c r="Q1207" s="30" t="s">
        <v>177</v>
      </c>
      <c r="R1207" s="31" t="s">
        <v>52</v>
      </c>
      <c r="S1207" s="32" t="s">
        <v>74</v>
      </c>
      <c r="T1207" s="34" t="s">
        <v>55</v>
      </c>
      <c r="U1207" s="36"/>
    </row>
    <row r="1208" spans="1:21">
      <c r="A1208" t="s">
        <v>7894</v>
      </c>
      <c r="B1208" s="226" t="s">
        <v>7895</v>
      </c>
      <c r="D1208" s="210">
        <v>2</v>
      </c>
      <c r="E1208" s="180" t="s">
        <v>48</v>
      </c>
      <c r="F1208" s="181" t="s">
        <v>55</v>
      </c>
      <c r="G1208" s="175" t="s">
        <v>6346</v>
      </c>
      <c r="H1208" s="182" t="s">
        <v>225</v>
      </c>
      <c r="I1208" s="211">
        <v>1980</v>
      </c>
      <c r="J1208" s="178" t="s">
        <v>7897</v>
      </c>
      <c r="K1208">
        <v>2</v>
      </c>
      <c r="L1208" s="200">
        <v>9</v>
      </c>
      <c r="M1208" s="22" t="s">
        <v>48</v>
      </c>
      <c r="N1208" s="2" t="s">
        <v>5716</v>
      </c>
      <c r="O1208" s="23">
        <v>1980</v>
      </c>
      <c r="P1208" s="25" t="s">
        <v>51</v>
      </c>
      <c r="Q1208" s="30" t="s">
        <v>181</v>
      </c>
      <c r="R1208" s="31" t="s">
        <v>52</v>
      </c>
      <c r="S1208" s="32" t="s">
        <v>186</v>
      </c>
      <c r="T1208" s="34" t="s">
        <v>55</v>
      </c>
      <c r="U1208" s="36"/>
    </row>
    <row r="1209" spans="1:21">
      <c r="A1209" t="s">
        <v>7894</v>
      </c>
      <c r="B1209" s="226" t="s">
        <v>7895</v>
      </c>
      <c r="D1209" s="210">
        <v>3</v>
      </c>
      <c r="E1209" s="180" t="s">
        <v>68</v>
      </c>
      <c r="F1209" s="181" t="s">
        <v>55</v>
      </c>
      <c r="G1209" s="175" t="s">
        <v>6346</v>
      </c>
      <c r="H1209" s="182" t="s">
        <v>206</v>
      </c>
      <c r="I1209" s="211">
        <v>1960</v>
      </c>
      <c r="J1209" s="178" t="s">
        <v>7898</v>
      </c>
      <c r="K1209">
        <v>3</v>
      </c>
      <c r="L1209" s="200">
        <v>13</v>
      </c>
      <c r="M1209" s="21" t="s">
        <v>68</v>
      </c>
      <c r="N1209" s="22" t="s">
        <v>5707</v>
      </c>
      <c r="O1209" s="23">
        <v>1960</v>
      </c>
      <c r="P1209" s="25"/>
      <c r="Q1209" s="11" t="s">
        <v>95</v>
      </c>
      <c r="R1209" s="31" t="s">
        <v>52</v>
      </c>
      <c r="S1209" s="32" t="s">
        <v>83</v>
      </c>
      <c r="T1209" s="34" t="s">
        <v>55</v>
      </c>
      <c r="U1209" s="36"/>
    </row>
    <row r="1210" spans="1:21">
      <c r="A1210" t="s">
        <v>7899</v>
      </c>
      <c r="B1210" s="226" t="s">
        <v>7900</v>
      </c>
      <c r="D1210" s="192">
        <v>1</v>
      </c>
      <c r="E1210" s="193" t="s">
        <v>6884</v>
      </c>
      <c r="F1210" s="194" t="s">
        <v>64</v>
      </c>
      <c r="G1210" s="195" t="s">
        <v>6380</v>
      </c>
      <c r="H1210" s="196" t="s">
        <v>225</v>
      </c>
      <c r="I1210" s="197">
        <v>1925</v>
      </c>
      <c r="J1210" s="198" t="s">
        <v>7901</v>
      </c>
      <c r="K1210" s="199">
        <v>1</v>
      </c>
      <c r="L1210" s="200">
        <v>4</v>
      </c>
      <c r="M1210" s="21" t="s">
        <v>6884</v>
      </c>
      <c r="N1210" s="22" t="s">
        <v>5731</v>
      </c>
      <c r="O1210" s="23">
        <v>1925</v>
      </c>
      <c r="P1210" s="25"/>
      <c r="Q1210" s="30" t="s">
        <v>7062</v>
      </c>
      <c r="R1210" s="31" t="s">
        <v>52</v>
      </c>
      <c r="S1210" s="32" t="s">
        <v>63</v>
      </c>
      <c r="T1210" s="34" t="s">
        <v>64</v>
      </c>
      <c r="U1210" s="36"/>
    </row>
    <row r="1211" spans="1:21">
      <c r="A1211" t="s">
        <v>7899</v>
      </c>
      <c r="B1211" s="226" t="s">
        <v>7900</v>
      </c>
      <c r="D1211" s="210">
        <v>2</v>
      </c>
      <c r="E1211" s="180" t="s">
        <v>68</v>
      </c>
      <c r="F1211" s="181" t="s">
        <v>55</v>
      </c>
      <c r="G1211" s="175" t="s">
        <v>6346</v>
      </c>
      <c r="H1211" s="182" t="s">
        <v>225</v>
      </c>
      <c r="I1211" s="211">
        <v>1901</v>
      </c>
      <c r="J1211" s="178" t="s">
        <v>6465</v>
      </c>
      <c r="K1211">
        <v>2</v>
      </c>
      <c r="L1211" s="200">
        <v>7</v>
      </c>
      <c r="M1211" s="21" t="s">
        <v>68</v>
      </c>
      <c r="N1211" s="22" t="s">
        <v>5752</v>
      </c>
      <c r="O1211" s="23">
        <v>1901</v>
      </c>
      <c r="P1211" s="25"/>
      <c r="Q1211" s="30" t="s">
        <v>73</v>
      </c>
      <c r="R1211" s="31" t="s">
        <v>52</v>
      </c>
      <c r="S1211" s="32" t="s">
        <v>74</v>
      </c>
      <c r="T1211" s="34" t="s">
        <v>55</v>
      </c>
      <c r="U1211" s="36"/>
    </row>
    <row r="1212" spans="1:21">
      <c r="A1212" t="s">
        <v>7899</v>
      </c>
      <c r="B1212" s="226" t="s">
        <v>7900</v>
      </c>
      <c r="D1212" s="210"/>
      <c r="E1212" s="180" t="s">
        <v>68</v>
      </c>
      <c r="F1212" s="181" t="s">
        <v>55</v>
      </c>
      <c r="G1212" s="175" t="s">
        <v>6346</v>
      </c>
      <c r="H1212" s="182" t="s">
        <v>225</v>
      </c>
      <c r="I1212" s="211">
        <v>1958</v>
      </c>
      <c r="J1212" s="178" t="s">
        <v>7902</v>
      </c>
      <c r="K1212">
        <v>2</v>
      </c>
      <c r="L1212" s="200">
        <v>8</v>
      </c>
      <c r="M1212" s="21" t="s">
        <v>68</v>
      </c>
      <c r="N1212" s="22" t="s">
        <v>5755</v>
      </c>
      <c r="O1212" s="23">
        <v>1958</v>
      </c>
      <c r="P1212" s="25"/>
      <c r="Q1212" s="30" t="s">
        <v>73</v>
      </c>
      <c r="R1212" s="31" t="s">
        <v>52</v>
      </c>
      <c r="S1212" s="32" t="s">
        <v>74</v>
      </c>
      <c r="T1212" s="34" t="s">
        <v>55</v>
      </c>
      <c r="U1212" s="36"/>
    </row>
    <row r="1213" spans="1:21">
      <c r="A1213" t="s">
        <v>7899</v>
      </c>
      <c r="B1213" s="226" t="s">
        <v>7900</v>
      </c>
      <c r="D1213" s="210"/>
      <c r="E1213" s="180" t="s">
        <v>68</v>
      </c>
      <c r="F1213" s="181" t="s">
        <v>55</v>
      </c>
      <c r="G1213" s="175" t="s">
        <v>6346</v>
      </c>
      <c r="H1213" s="182" t="s">
        <v>225</v>
      </c>
      <c r="I1213" s="211">
        <v>1907</v>
      </c>
      <c r="J1213" s="178" t="s">
        <v>7903</v>
      </c>
      <c r="K1213">
        <v>2</v>
      </c>
      <c r="L1213" s="200">
        <v>9</v>
      </c>
      <c r="M1213" s="21" t="s">
        <v>68</v>
      </c>
      <c r="N1213" s="22" t="s">
        <v>7904</v>
      </c>
      <c r="O1213" s="23">
        <v>1907</v>
      </c>
      <c r="P1213" s="25"/>
      <c r="Q1213" s="30" t="s">
        <v>73</v>
      </c>
      <c r="R1213" s="31" t="s">
        <v>52</v>
      </c>
      <c r="S1213" s="32" t="s">
        <v>74</v>
      </c>
      <c r="T1213" s="34" t="s">
        <v>55</v>
      </c>
      <c r="U1213" s="36"/>
    </row>
    <row r="1214" spans="1:21">
      <c r="A1214" t="s">
        <v>7899</v>
      </c>
      <c r="B1214" s="226" t="s">
        <v>7900</v>
      </c>
      <c r="D1214" s="210">
        <v>3</v>
      </c>
      <c r="E1214" s="180" t="s">
        <v>48</v>
      </c>
      <c r="F1214" s="181" t="s">
        <v>55</v>
      </c>
      <c r="G1214" s="175" t="s">
        <v>6346</v>
      </c>
      <c r="H1214" s="182" t="s">
        <v>225</v>
      </c>
      <c r="I1214" s="211">
        <v>1980</v>
      </c>
      <c r="J1214" s="178" t="s">
        <v>7905</v>
      </c>
      <c r="K1214">
        <v>3</v>
      </c>
      <c r="L1214" s="200">
        <v>12</v>
      </c>
      <c r="M1214" s="21" t="s">
        <v>48</v>
      </c>
      <c r="N1214" s="22" t="s">
        <v>5724</v>
      </c>
      <c r="O1214" s="23">
        <v>1980</v>
      </c>
      <c r="P1214" s="25" t="s">
        <v>168</v>
      </c>
      <c r="Q1214" s="30" t="s">
        <v>263</v>
      </c>
      <c r="R1214" s="31" t="s">
        <v>52</v>
      </c>
      <c r="S1214" s="32" t="s">
        <v>53</v>
      </c>
      <c r="T1214" s="34" t="s">
        <v>55</v>
      </c>
      <c r="U1214" s="36"/>
    </row>
    <row r="1215" spans="1:21">
      <c r="A1215" t="s">
        <v>7906</v>
      </c>
      <c r="B1215" s="226" t="s">
        <v>7907</v>
      </c>
      <c r="D1215" s="192">
        <v>1</v>
      </c>
      <c r="E1215" s="193" t="s">
        <v>68</v>
      </c>
      <c r="F1215" s="194" t="s">
        <v>55</v>
      </c>
      <c r="G1215" s="195" t="s">
        <v>6346</v>
      </c>
      <c r="H1215" s="196" t="s">
        <v>206</v>
      </c>
      <c r="I1215" s="197">
        <v>1960</v>
      </c>
      <c r="J1215" s="198" t="s">
        <v>6985</v>
      </c>
      <c r="K1215" s="199">
        <v>1</v>
      </c>
      <c r="L1215" s="200">
        <v>4</v>
      </c>
      <c r="M1215" s="21" t="s">
        <v>68</v>
      </c>
      <c r="N1215" s="22" t="s">
        <v>5749</v>
      </c>
      <c r="O1215" s="23">
        <v>1960</v>
      </c>
      <c r="P1215" s="25"/>
      <c r="Q1215" s="30" t="s">
        <v>95</v>
      </c>
      <c r="R1215" s="31" t="s">
        <v>52</v>
      </c>
      <c r="S1215" s="32" t="s">
        <v>83</v>
      </c>
      <c r="T1215" s="34" t="s">
        <v>55</v>
      </c>
      <c r="U1215" s="36"/>
    </row>
    <row r="1216" spans="1:21">
      <c r="A1216" t="s">
        <v>7906</v>
      </c>
      <c r="B1216" s="226" t="s">
        <v>7907</v>
      </c>
      <c r="D1216" s="210"/>
      <c r="E1216" s="180" t="s">
        <v>68</v>
      </c>
      <c r="F1216" s="181" t="s">
        <v>55</v>
      </c>
      <c r="G1216" s="175" t="s">
        <v>6346</v>
      </c>
      <c r="H1216" s="182" t="s">
        <v>206</v>
      </c>
      <c r="I1216" s="211">
        <v>1960</v>
      </c>
      <c r="J1216" s="178" t="s">
        <v>6540</v>
      </c>
      <c r="K1216">
        <v>1</v>
      </c>
      <c r="L1216" s="200">
        <v>5</v>
      </c>
      <c r="M1216" s="21" t="s">
        <v>68</v>
      </c>
      <c r="N1216" s="22" t="s">
        <v>5735</v>
      </c>
      <c r="O1216" s="23">
        <v>1960</v>
      </c>
      <c r="P1216" s="25"/>
      <c r="Q1216" s="30" t="s">
        <v>95</v>
      </c>
      <c r="R1216" s="31" t="s">
        <v>52</v>
      </c>
      <c r="S1216" s="32" t="s">
        <v>83</v>
      </c>
      <c r="T1216" s="34" t="s">
        <v>55</v>
      </c>
      <c r="U1216" s="36"/>
    </row>
    <row r="1217" spans="1:21">
      <c r="A1217" t="s">
        <v>7906</v>
      </c>
      <c r="B1217" s="226" t="s">
        <v>7907</v>
      </c>
      <c r="D1217" s="210"/>
      <c r="E1217" s="180" t="s">
        <v>68</v>
      </c>
      <c r="F1217" s="181" t="s">
        <v>55</v>
      </c>
      <c r="G1217" s="175" t="s">
        <v>6346</v>
      </c>
      <c r="H1217" s="182" t="s">
        <v>206</v>
      </c>
      <c r="I1217" s="211">
        <v>1960</v>
      </c>
      <c r="J1217" s="178" t="s">
        <v>7908</v>
      </c>
      <c r="K1217">
        <v>1</v>
      </c>
      <c r="L1217" s="200">
        <v>6</v>
      </c>
      <c r="M1217" s="21" t="s">
        <v>68</v>
      </c>
      <c r="N1217" s="22" t="s">
        <v>5739</v>
      </c>
      <c r="O1217" s="23">
        <v>1960</v>
      </c>
      <c r="P1217" s="25"/>
      <c r="Q1217" s="30" t="s">
        <v>95</v>
      </c>
      <c r="R1217" s="31" t="s">
        <v>52</v>
      </c>
      <c r="S1217" s="32" t="s">
        <v>83</v>
      </c>
      <c r="T1217" s="34" t="s">
        <v>55</v>
      </c>
      <c r="U1217" s="36"/>
    </row>
    <row r="1218" spans="1:21">
      <c r="A1218" t="s">
        <v>7906</v>
      </c>
      <c r="B1218" s="226" t="s">
        <v>7907</v>
      </c>
      <c r="D1218" s="210"/>
      <c r="E1218" s="180" t="s">
        <v>68</v>
      </c>
      <c r="F1218" s="181" t="s">
        <v>55</v>
      </c>
      <c r="G1218" s="175" t="s">
        <v>6346</v>
      </c>
      <c r="H1218" s="182" t="s">
        <v>206</v>
      </c>
      <c r="I1218" s="211">
        <v>1960</v>
      </c>
      <c r="J1218" s="178" t="s">
        <v>7909</v>
      </c>
      <c r="K1218">
        <v>1</v>
      </c>
      <c r="L1218" s="200">
        <v>7</v>
      </c>
      <c r="M1218" s="21" t="s">
        <v>68</v>
      </c>
      <c r="N1218" s="22" t="s">
        <v>5742</v>
      </c>
      <c r="O1218" s="23">
        <v>1960</v>
      </c>
      <c r="P1218" s="25"/>
      <c r="Q1218" s="30" t="s">
        <v>95</v>
      </c>
      <c r="R1218" s="31" t="s">
        <v>52</v>
      </c>
      <c r="S1218" s="32" t="s">
        <v>83</v>
      </c>
      <c r="T1218" s="34" t="s">
        <v>55</v>
      </c>
      <c r="U1218" s="36"/>
    </row>
    <row r="1219" spans="1:21">
      <c r="A1219" t="s">
        <v>7906</v>
      </c>
      <c r="B1219" s="226" t="s">
        <v>7907</v>
      </c>
      <c r="D1219" s="210"/>
      <c r="E1219" s="180" t="s">
        <v>68</v>
      </c>
      <c r="F1219" s="181" t="s">
        <v>55</v>
      </c>
      <c r="G1219" s="175" t="s">
        <v>6346</v>
      </c>
      <c r="H1219" s="182" t="s">
        <v>206</v>
      </c>
      <c r="I1219" s="211">
        <v>1960</v>
      </c>
      <c r="J1219" s="178" t="s">
        <v>7910</v>
      </c>
      <c r="K1219">
        <v>1</v>
      </c>
      <c r="L1219" s="200">
        <v>8</v>
      </c>
      <c r="M1219" s="21" t="s">
        <v>68</v>
      </c>
      <c r="N1219" s="22" t="s">
        <v>5746</v>
      </c>
      <c r="O1219" s="23">
        <v>1960</v>
      </c>
      <c r="P1219" s="25"/>
      <c r="Q1219" s="30" t="s">
        <v>95</v>
      </c>
      <c r="R1219" s="31" t="s">
        <v>52</v>
      </c>
      <c r="S1219" s="32" t="s">
        <v>83</v>
      </c>
      <c r="T1219" s="34" t="s">
        <v>55</v>
      </c>
      <c r="U1219" s="36"/>
    </row>
    <row r="1220" spans="1:21">
      <c r="A1220" t="s">
        <v>7911</v>
      </c>
      <c r="B1220" s="226" t="s">
        <v>7912</v>
      </c>
      <c r="D1220" s="192">
        <v>1</v>
      </c>
      <c r="E1220" s="193" t="s">
        <v>48</v>
      </c>
      <c r="F1220" s="194" t="s">
        <v>55</v>
      </c>
      <c r="G1220" s="195" t="s">
        <v>6346</v>
      </c>
      <c r="H1220" s="196" t="s">
        <v>225</v>
      </c>
      <c r="I1220" s="197">
        <v>1980</v>
      </c>
      <c r="J1220" s="198" t="s">
        <v>7913</v>
      </c>
      <c r="K1220" s="199">
        <v>1</v>
      </c>
      <c r="L1220" s="200">
        <v>4</v>
      </c>
      <c r="M1220" s="21" t="s">
        <v>48</v>
      </c>
      <c r="N1220" s="22" t="s">
        <v>5733</v>
      </c>
      <c r="O1220" s="23">
        <v>1980</v>
      </c>
      <c r="P1220" s="25" t="s">
        <v>51</v>
      </c>
      <c r="Q1220" s="11" t="s">
        <v>263</v>
      </c>
      <c r="R1220" s="31" t="s">
        <v>52</v>
      </c>
      <c r="S1220" s="32" t="s">
        <v>53</v>
      </c>
      <c r="T1220" s="34" t="s">
        <v>55</v>
      </c>
      <c r="U1220" s="36"/>
    </row>
    <row r="1221" spans="1:21">
      <c r="A1221" t="s">
        <v>7911</v>
      </c>
      <c r="B1221" s="226" t="s">
        <v>7912</v>
      </c>
      <c r="D1221" s="210">
        <v>2</v>
      </c>
      <c r="E1221" s="180" t="s">
        <v>145</v>
      </c>
      <c r="F1221" s="181" t="s">
        <v>55</v>
      </c>
      <c r="G1221" s="175" t="s">
        <v>6346</v>
      </c>
      <c r="H1221" s="182" t="s">
        <v>225</v>
      </c>
      <c r="I1221" s="211">
        <v>1980</v>
      </c>
      <c r="J1221" s="178" t="s">
        <v>7914</v>
      </c>
      <c r="K1221">
        <v>2</v>
      </c>
      <c r="L1221" s="200">
        <v>8</v>
      </c>
      <c r="M1221" s="22" t="s">
        <v>145</v>
      </c>
      <c r="N1221" s="2" t="s">
        <v>5728</v>
      </c>
      <c r="O1221" s="23">
        <v>1980</v>
      </c>
      <c r="P1221" s="25" t="s">
        <v>168</v>
      </c>
      <c r="Q1221" s="30" t="s">
        <v>263</v>
      </c>
      <c r="R1221" s="31" t="s">
        <v>52</v>
      </c>
      <c r="S1221" s="32" t="s">
        <v>53</v>
      </c>
      <c r="T1221" s="34" t="s">
        <v>55</v>
      </c>
      <c r="U1221" s="36"/>
    </row>
    <row r="1222" spans="1:21">
      <c r="A1222" t="s">
        <v>7915</v>
      </c>
      <c r="B1222" s="226" t="s">
        <v>7916</v>
      </c>
      <c r="D1222" s="192">
        <v>1</v>
      </c>
      <c r="E1222" s="193" t="s">
        <v>68</v>
      </c>
      <c r="F1222" s="194" t="s">
        <v>55</v>
      </c>
      <c r="G1222" s="195" t="s">
        <v>6346</v>
      </c>
      <c r="H1222" s="196" t="s">
        <v>206</v>
      </c>
      <c r="I1222" s="197">
        <v>1960</v>
      </c>
      <c r="J1222" s="198" t="s">
        <v>7917</v>
      </c>
      <c r="K1222" s="199">
        <v>1</v>
      </c>
      <c r="L1222" s="200">
        <v>4</v>
      </c>
      <c r="M1222" s="21" t="s">
        <v>68</v>
      </c>
      <c r="N1222" s="22" t="s">
        <v>5810</v>
      </c>
      <c r="O1222" s="23">
        <v>1960</v>
      </c>
      <c r="P1222" s="25"/>
      <c r="Q1222" s="30" t="s">
        <v>95</v>
      </c>
      <c r="R1222" s="31" t="s">
        <v>52</v>
      </c>
      <c r="S1222" s="32" t="s">
        <v>83</v>
      </c>
      <c r="T1222" s="34" t="s">
        <v>55</v>
      </c>
      <c r="U1222" s="36"/>
    </row>
    <row r="1223" spans="1:21">
      <c r="A1223" t="s">
        <v>7915</v>
      </c>
      <c r="B1223" s="226" t="s">
        <v>7916</v>
      </c>
      <c r="D1223" s="210">
        <v>2</v>
      </c>
      <c r="E1223" s="180" t="s">
        <v>145</v>
      </c>
      <c r="F1223" s="181" t="s">
        <v>55</v>
      </c>
      <c r="G1223" s="175" t="s">
        <v>6346</v>
      </c>
      <c r="H1223" s="182" t="s">
        <v>225</v>
      </c>
      <c r="I1223" s="211">
        <v>1980</v>
      </c>
      <c r="J1223" s="178" t="s">
        <v>7918</v>
      </c>
      <c r="K1223">
        <v>2</v>
      </c>
      <c r="L1223" s="200">
        <v>7</v>
      </c>
      <c r="M1223" s="2" t="s">
        <v>145</v>
      </c>
      <c r="N1223" s="3" t="s">
        <v>5761</v>
      </c>
      <c r="O1223" s="4">
        <v>1980</v>
      </c>
      <c r="P1223" s="6"/>
      <c r="Q1223" s="11" t="s">
        <v>169</v>
      </c>
      <c r="R1223" s="31" t="s">
        <v>52</v>
      </c>
      <c r="S1223" s="32" t="s">
        <v>53</v>
      </c>
      <c r="T1223" s="34" t="s">
        <v>55</v>
      </c>
      <c r="U1223" s="15"/>
    </row>
    <row r="1224" spans="1:21">
      <c r="A1224" t="s">
        <v>7919</v>
      </c>
      <c r="B1224" s="226" t="s">
        <v>7920</v>
      </c>
      <c r="D1224" s="192">
        <v>1</v>
      </c>
      <c r="E1224" s="193" t="s">
        <v>6884</v>
      </c>
      <c r="F1224" s="194" t="s">
        <v>64</v>
      </c>
      <c r="G1224" s="195" t="s">
        <v>6380</v>
      </c>
      <c r="H1224" s="196" t="s">
        <v>225</v>
      </c>
      <c r="I1224" s="197">
        <v>1925</v>
      </c>
      <c r="J1224" s="198" t="s">
        <v>7921</v>
      </c>
      <c r="K1224" s="199">
        <v>1</v>
      </c>
      <c r="L1224" s="200">
        <v>4</v>
      </c>
      <c r="M1224" s="21" t="s">
        <v>6884</v>
      </c>
      <c r="N1224" s="22" t="s">
        <v>5772</v>
      </c>
      <c r="O1224" s="23">
        <v>1925</v>
      </c>
      <c r="P1224" s="25"/>
      <c r="Q1224" s="30" t="s">
        <v>34708</v>
      </c>
      <c r="R1224" s="31" t="s">
        <v>52</v>
      </c>
      <c r="S1224" s="32" t="s">
        <v>63</v>
      </c>
      <c r="T1224" s="34" t="s">
        <v>64</v>
      </c>
      <c r="U1224" s="36"/>
    </row>
    <row r="1225" spans="1:21">
      <c r="A1225" t="s">
        <v>7919</v>
      </c>
      <c r="B1225" s="226" t="s">
        <v>7920</v>
      </c>
      <c r="D1225" s="210">
        <v>2</v>
      </c>
      <c r="E1225" s="180" t="s">
        <v>78</v>
      </c>
      <c r="F1225" s="181" t="s">
        <v>55</v>
      </c>
      <c r="G1225" s="175" t="s">
        <v>6346</v>
      </c>
      <c r="H1225" s="182" t="s">
        <v>225</v>
      </c>
      <c r="I1225" s="211">
        <v>1958</v>
      </c>
      <c r="J1225" s="178" t="s">
        <v>7922</v>
      </c>
      <c r="K1225">
        <v>2</v>
      </c>
      <c r="L1225" s="200">
        <v>7</v>
      </c>
      <c r="M1225" s="21" t="s">
        <v>78</v>
      </c>
      <c r="N1225" s="22" t="s">
        <v>5768</v>
      </c>
      <c r="O1225" s="23">
        <v>1958</v>
      </c>
      <c r="P1225" s="25"/>
      <c r="Q1225" s="11" t="s">
        <v>177</v>
      </c>
      <c r="R1225" s="31" t="s">
        <v>52</v>
      </c>
      <c r="S1225" s="32" t="s">
        <v>74</v>
      </c>
      <c r="T1225" s="34" t="s">
        <v>55</v>
      </c>
      <c r="U1225" s="36"/>
    </row>
    <row r="1226" spans="1:21" ht="67.5">
      <c r="A1226" t="s">
        <v>7923</v>
      </c>
      <c r="B1226" s="226" t="s">
        <v>7924</v>
      </c>
      <c r="D1226" s="192">
        <v>1</v>
      </c>
      <c r="E1226" s="193" t="s">
        <v>145</v>
      </c>
      <c r="F1226" s="194" t="s">
        <v>55</v>
      </c>
      <c r="G1226" s="195" t="s">
        <v>6346</v>
      </c>
      <c r="H1226" s="196" t="s">
        <v>225</v>
      </c>
      <c r="I1226" s="197">
        <v>1948</v>
      </c>
      <c r="J1226" s="198" t="s">
        <v>7925</v>
      </c>
      <c r="K1226" s="199">
        <v>1</v>
      </c>
      <c r="L1226" s="200">
        <v>4</v>
      </c>
      <c r="M1226" s="2" t="s">
        <v>145</v>
      </c>
      <c r="N1226" s="3" t="s">
        <v>5775</v>
      </c>
      <c r="O1226" s="4">
        <v>1948</v>
      </c>
      <c r="P1226" s="6"/>
      <c r="Q1226" s="11" t="s">
        <v>34709</v>
      </c>
      <c r="R1226" s="12" t="s">
        <v>52</v>
      </c>
      <c r="S1226" s="8" t="s">
        <v>34710</v>
      </c>
      <c r="T1226" s="13" t="s">
        <v>55</v>
      </c>
      <c r="U1226" s="15"/>
    </row>
    <row r="1227" spans="1:21">
      <c r="A1227" t="s">
        <v>7923</v>
      </c>
      <c r="B1227" s="226" t="s">
        <v>7924</v>
      </c>
      <c r="D1227" s="210">
        <v>2</v>
      </c>
      <c r="E1227" s="180" t="s">
        <v>48</v>
      </c>
      <c r="F1227" s="181" t="s">
        <v>55</v>
      </c>
      <c r="G1227" s="175" t="s">
        <v>6346</v>
      </c>
      <c r="H1227" s="182" t="s">
        <v>225</v>
      </c>
      <c r="I1227" s="211">
        <v>1980</v>
      </c>
      <c r="J1227" s="178" t="s">
        <v>7926</v>
      </c>
      <c r="K1227">
        <v>2</v>
      </c>
      <c r="L1227" s="200">
        <v>8</v>
      </c>
      <c r="M1227" s="21" t="s">
        <v>48</v>
      </c>
      <c r="N1227" s="22" t="s">
        <v>5782</v>
      </c>
      <c r="O1227" s="23">
        <v>1980</v>
      </c>
      <c r="P1227" s="25" t="s">
        <v>51</v>
      </c>
      <c r="Q1227" s="11" t="s">
        <v>185</v>
      </c>
      <c r="R1227" s="31" t="s">
        <v>52</v>
      </c>
      <c r="S1227" s="32" t="s">
        <v>53</v>
      </c>
      <c r="T1227" s="34" t="s">
        <v>55</v>
      </c>
      <c r="U1227" s="36"/>
    </row>
    <row r="1228" spans="1:21">
      <c r="A1228" t="s">
        <v>7927</v>
      </c>
      <c r="B1228" s="226" t="s">
        <v>7928</v>
      </c>
      <c r="D1228" s="192">
        <v>1</v>
      </c>
      <c r="E1228" s="193" t="s">
        <v>145</v>
      </c>
      <c r="F1228" s="194" t="s">
        <v>55</v>
      </c>
      <c r="G1228" s="195" t="s">
        <v>121</v>
      </c>
      <c r="H1228" s="196" t="s">
        <v>206</v>
      </c>
      <c r="I1228" s="197">
        <v>1534</v>
      </c>
      <c r="J1228" s="198" t="s">
        <v>7929</v>
      </c>
      <c r="K1228" s="199">
        <v>1</v>
      </c>
      <c r="L1228" s="200">
        <v>4</v>
      </c>
      <c r="M1228" s="21" t="s">
        <v>145</v>
      </c>
      <c r="N1228" s="3" t="s">
        <v>5779</v>
      </c>
      <c r="O1228" s="23">
        <v>1534</v>
      </c>
      <c r="P1228" s="25"/>
      <c r="Q1228" s="30" t="s">
        <v>2071</v>
      </c>
      <c r="R1228" s="31" t="s">
        <v>52</v>
      </c>
      <c r="S1228" s="32" t="s">
        <v>34711</v>
      </c>
      <c r="T1228" s="34" t="s">
        <v>55</v>
      </c>
      <c r="U1228" s="36"/>
    </row>
    <row r="1229" spans="1:21">
      <c r="A1229" t="s">
        <v>7930</v>
      </c>
      <c r="B1229" s="226" t="s">
        <v>7931</v>
      </c>
      <c r="D1229" s="192">
        <v>1</v>
      </c>
      <c r="E1229" s="193" t="s">
        <v>4344</v>
      </c>
      <c r="F1229" s="194" t="s">
        <v>55</v>
      </c>
      <c r="G1229" s="195" t="s">
        <v>6346</v>
      </c>
      <c r="H1229" s="196" t="s">
        <v>225</v>
      </c>
      <c r="I1229" s="197">
        <v>1958</v>
      </c>
      <c r="J1229" s="198" t="s">
        <v>7932</v>
      </c>
      <c r="K1229" s="199">
        <v>1</v>
      </c>
      <c r="L1229" s="200">
        <v>4</v>
      </c>
      <c r="M1229" s="21" t="s">
        <v>4344</v>
      </c>
      <c r="N1229" s="22" t="s">
        <v>5790</v>
      </c>
      <c r="O1229" s="23">
        <v>1958</v>
      </c>
      <c r="P1229" s="25"/>
      <c r="Q1229" s="30" t="s">
        <v>177</v>
      </c>
      <c r="R1229" s="31" t="s">
        <v>52</v>
      </c>
      <c r="S1229" s="32" t="s">
        <v>74</v>
      </c>
      <c r="T1229" s="34" t="s">
        <v>55</v>
      </c>
      <c r="U1229" s="36"/>
    </row>
    <row r="1230" spans="1:21">
      <c r="A1230" t="s">
        <v>7930</v>
      </c>
      <c r="B1230" s="226" t="s">
        <v>7931</v>
      </c>
      <c r="D1230" s="210">
        <v>2</v>
      </c>
      <c r="E1230" s="180" t="s">
        <v>145</v>
      </c>
      <c r="F1230" s="181" t="s">
        <v>55</v>
      </c>
      <c r="G1230" s="175" t="s">
        <v>6346</v>
      </c>
      <c r="H1230" s="182" t="s">
        <v>225</v>
      </c>
      <c r="I1230" s="211">
        <v>1958</v>
      </c>
      <c r="J1230" s="178" t="s">
        <v>7933</v>
      </c>
      <c r="K1230">
        <v>2</v>
      </c>
      <c r="L1230" s="200">
        <v>7</v>
      </c>
      <c r="M1230" s="21" t="s">
        <v>145</v>
      </c>
      <c r="N1230" s="22" t="s">
        <v>5786</v>
      </c>
      <c r="O1230" s="23">
        <v>1958</v>
      </c>
      <c r="P1230" s="6" t="s">
        <v>168</v>
      </c>
      <c r="Q1230" s="30" t="s">
        <v>173</v>
      </c>
      <c r="R1230" s="31" t="s">
        <v>52</v>
      </c>
      <c r="S1230" s="32" t="s">
        <v>74</v>
      </c>
      <c r="T1230" s="34" t="s">
        <v>55</v>
      </c>
      <c r="U1230" s="36"/>
    </row>
    <row r="1231" spans="1:21">
      <c r="A1231" t="s">
        <v>7934</v>
      </c>
      <c r="B1231" s="226" t="s">
        <v>7935</v>
      </c>
      <c r="D1231" s="192">
        <v>1</v>
      </c>
      <c r="E1231" s="193" t="s">
        <v>6884</v>
      </c>
      <c r="F1231" s="194" t="s">
        <v>64</v>
      </c>
      <c r="G1231" s="195" t="s">
        <v>6380</v>
      </c>
      <c r="H1231" s="196" t="s">
        <v>225</v>
      </c>
      <c r="I1231" s="197">
        <v>1950</v>
      </c>
      <c r="J1231" s="198" t="s">
        <v>7936</v>
      </c>
      <c r="K1231" s="199">
        <v>1</v>
      </c>
      <c r="L1231" s="200">
        <v>4</v>
      </c>
      <c r="M1231" s="21" t="s">
        <v>6884</v>
      </c>
      <c r="N1231" s="22" t="s">
        <v>5799</v>
      </c>
      <c r="O1231" s="23">
        <v>1950</v>
      </c>
      <c r="P1231" s="25"/>
      <c r="Q1231" s="11" t="s">
        <v>34712</v>
      </c>
      <c r="R1231" s="31" t="s">
        <v>52</v>
      </c>
      <c r="S1231" s="32" t="s">
        <v>63</v>
      </c>
      <c r="T1231" s="34" t="s">
        <v>64</v>
      </c>
      <c r="U1231" s="36"/>
    </row>
    <row r="1232" spans="1:21">
      <c r="A1232" t="s">
        <v>7934</v>
      </c>
      <c r="B1232" s="226" t="s">
        <v>7935</v>
      </c>
      <c r="D1232" s="210"/>
      <c r="E1232" s="180" t="s">
        <v>301</v>
      </c>
      <c r="F1232" s="181" t="s">
        <v>64</v>
      </c>
      <c r="G1232" s="175" t="s">
        <v>6380</v>
      </c>
      <c r="H1232" s="182" t="s">
        <v>225</v>
      </c>
      <c r="I1232" s="211">
        <v>1925</v>
      </c>
      <c r="J1232" s="178" t="s">
        <v>7937</v>
      </c>
      <c r="K1232">
        <v>1</v>
      </c>
      <c r="L1232" s="200">
        <v>5</v>
      </c>
      <c r="M1232" s="21" t="s">
        <v>301</v>
      </c>
      <c r="N1232" s="22" t="s">
        <v>5806</v>
      </c>
      <c r="O1232" s="23">
        <v>1925</v>
      </c>
      <c r="P1232" s="25"/>
      <c r="Q1232" s="30" t="s">
        <v>604</v>
      </c>
      <c r="R1232" s="31" t="s">
        <v>52</v>
      </c>
      <c r="S1232" s="32" t="s">
        <v>63</v>
      </c>
      <c r="T1232" s="34" t="s">
        <v>64</v>
      </c>
      <c r="U1232" s="36"/>
    </row>
    <row r="1233" spans="1:21">
      <c r="A1233" t="s">
        <v>7938</v>
      </c>
      <c r="B1233" s="226" t="s">
        <v>7939</v>
      </c>
      <c r="D1233" s="192">
        <v>1</v>
      </c>
      <c r="E1233" s="193" t="s">
        <v>126</v>
      </c>
      <c r="F1233" s="194" t="s">
        <v>55</v>
      </c>
      <c r="G1233" s="195" t="s">
        <v>6346</v>
      </c>
      <c r="H1233" s="196" t="s">
        <v>225</v>
      </c>
      <c r="I1233" s="197">
        <v>1957</v>
      </c>
      <c r="J1233" s="198" t="s">
        <v>7940</v>
      </c>
      <c r="K1233" s="199">
        <v>1</v>
      </c>
      <c r="L1233" s="200">
        <v>4</v>
      </c>
      <c r="M1233" s="21" t="s">
        <v>126</v>
      </c>
      <c r="N1233" s="22" t="s">
        <v>5803</v>
      </c>
      <c r="O1233" s="23">
        <v>1957</v>
      </c>
      <c r="P1233" s="25"/>
      <c r="Q1233" s="30" t="s">
        <v>177</v>
      </c>
      <c r="R1233" s="31" t="s">
        <v>52</v>
      </c>
      <c r="S1233" s="32" t="s">
        <v>74</v>
      </c>
      <c r="T1233" s="34" t="s">
        <v>55</v>
      </c>
      <c r="U1233" s="36"/>
    </row>
    <row r="1234" spans="1:21">
      <c r="A1234" t="s">
        <v>7938</v>
      </c>
      <c r="B1234" s="226" t="s">
        <v>7939</v>
      </c>
      <c r="D1234" s="210">
        <v>2</v>
      </c>
      <c r="E1234" s="180" t="s">
        <v>78</v>
      </c>
      <c r="F1234" s="181" t="s">
        <v>55</v>
      </c>
      <c r="G1234" s="175" t="s">
        <v>6346</v>
      </c>
      <c r="H1234" s="182" t="s">
        <v>206</v>
      </c>
      <c r="I1234" s="211">
        <v>1916</v>
      </c>
      <c r="J1234" s="178" t="s">
        <v>7941</v>
      </c>
      <c r="K1234">
        <v>2</v>
      </c>
      <c r="L1234" s="200">
        <v>7</v>
      </c>
      <c r="M1234" s="21" t="s">
        <v>78</v>
      </c>
      <c r="N1234" s="22" t="s">
        <v>5820</v>
      </c>
      <c r="O1234" s="23">
        <v>1916</v>
      </c>
      <c r="P1234" s="25"/>
      <c r="Q1234" s="30" t="s">
        <v>406</v>
      </c>
      <c r="R1234" s="31" t="s">
        <v>52</v>
      </c>
      <c r="S1234" s="32" t="s">
        <v>407</v>
      </c>
      <c r="T1234" s="34" t="s">
        <v>55</v>
      </c>
      <c r="U1234" s="36"/>
    </row>
    <row r="1235" spans="1:21">
      <c r="A1235" t="s">
        <v>7938</v>
      </c>
      <c r="B1235" s="226" t="s">
        <v>7939</v>
      </c>
      <c r="D1235" s="210">
        <v>3</v>
      </c>
      <c r="E1235" s="180" t="s">
        <v>68</v>
      </c>
      <c r="F1235" s="181" t="s">
        <v>164</v>
      </c>
      <c r="G1235" s="175" t="s">
        <v>121</v>
      </c>
      <c r="H1235" s="182" t="s">
        <v>206</v>
      </c>
      <c r="I1235" s="211">
        <v>2300</v>
      </c>
      <c r="J1235" s="178" t="s">
        <v>7942</v>
      </c>
      <c r="K1235">
        <v>3</v>
      </c>
      <c r="L1235" s="200">
        <v>10</v>
      </c>
      <c r="M1235" s="21" t="s">
        <v>68</v>
      </c>
      <c r="N1235" s="3" t="s">
        <v>5831</v>
      </c>
      <c r="O1235" s="23">
        <v>2300</v>
      </c>
      <c r="P1235" s="25"/>
      <c r="Q1235" s="30" t="s">
        <v>120</v>
      </c>
      <c r="R1235" s="31" t="s">
        <v>52</v>
      </c>
      <c r="S1235" s="32" t="s">
        <v>121</v>
      </c>
      <c r="T1235" s="34" t="s">
        <v>164</v>
      </c>
      <c r="U1235" s="36"/>
    </row>
    <row r="1236" spans="1:21">
      <c r="A1236" t="s">
        <v>7938</v>
      </c>
      <c r="B1236" s="226" t="s">
        <v>7939</v>
      </c>
      <c r="D1236" s="210"/>
      <c r="E1236" s="180" t="s">
        <v>68</v>
      </c>
      <c r="F1236" s="181" t="s">
        <v>164</v>
      </c>
      <c r="G1236" s="175" t="s">
        <v>121</v>
      </c>
      <c r="H1236" s="182" t="s">
        <v>206</v>
      </c>
      <c r="I1236" s="211">
        <v>2300</v>
      </c>
      <c r="J1236" s="178" t="s">
        <v>7943</v>
      </c>
      <c r="K1236">
        <v>3</v>
      </c>
      <c r="L1236" s="200">
        <v>11</v>
      </c>
      <c r="M1236" s="21" t="s">
        <v>68</v>
      </c>
      <c r="N1236" s="22" t="s">
        <v>5835</v>
      </c>
      <c r="O1236" s="23">
        <v>2300</v>
      </c>
      <c r="P1236" s="25"/>
      <c r="Q1236" s="11" t="s">
        <v>120</v>
      </c>
      <c r="R1236" s="31" t="s">
        <v>52</v>
      </c>
      <c r="S1236" s="32" t="s">
        <v>121</v>
      </c>
      <c r="T1236" s="34" t="s">
        <v>164</v>
      </c>
      <c r="U1236" s="36"/>
    </row>
    <row r="1237" spans="1:21">
      <c r="A1237" t="s">
        <v>7938</v>
      </c>
      <c r="B1237" s="226" t="s">
        <v>7939</v>
      </c>
      <c r="D1237" s="210"/>
      <c r="E1237" s="180" t="s">
        <v>68</v>
      </c>
      <c r="F1237" s="181" t="s">
        <v>164</v>
      </c>
      <c r="G1237" s="175" t="s">
        <v>121</v>
      </c>
      <c r="H1237" s="182" t="s">
        <v>206</v>
      </c>
      <c r="I1237" s="211">
        <v>2300</v>
      </c>
      <c r="J1237" s="178" t="s">
        <v>7944</v>
      </c>
      <c r="K1237">
        <v>3</v>
      </c>
      <c r="L1237" s="200">
        <v>12</v>
      </c>
      <c r="M1237" s="2" t="s">
        <v>68</v>
      </c>
      <c r="N1237" s="3" t="s">
        <v>5827</v>
      </c>
      <c r="O1237" s="4">
        <v>2300</v>
      </c>
      <c r="P1237" s="6"/>
      <c r="Q1237" s="11" t="s">
        <v>120</v>
      </c>
      <c r="R1237" s="12" t="s">
        <v>52</v>
      </c>
      <c r="S1237" s="8" t="s">
        <v>121</v>
      </c>
      <c r="T1237" s="13" t="s">
        <v>164</v>
      </c>
      <c r="U1237" s="15"/>
    </row>
    <row r="1238" spans="1:21">
      <c r="A1238" t="s">
        <v>7938</v>
      </c>
      <c r="B1238" s="226" t="s">
        <v>7939</v>
      </c>
      <c r="D1238" s="210">
        <v>4</v>
      </c>
      <c r="E1238" s="180" t="s">
        <v>68</v>
      </c>
      <c r="F1238" s="181" t="s">
        <v>55</v>
      </c>
      <c r="G1238" s="175" t="s">
        <v>6346</v>
      </c>
      <c r="H1238" s="182" t="s">
        <v>225</v>
      </c>
      <c r="I1238" s="211">
        <v>1958</v>
      </c>
      <c r="J1238" s="178" t="s">
        <v>7945</v>
      </c>
      <c r="K1238">
        <v>4</v>
      </c>
      <c r="L1238" s="200">
        <v>15</v>
      </c>
      <c r="M1238" s="21" t="s">
        <v>68</v>
      </c>
      <c r="N1238" s="22" t="s">
        <v>5849</v>
      </c>
      <c r="O1238" s="23">
        <v>1958</v>
      </c>
      <c r="P1238" s="25"/>
      <c r="Q1238" s="30" t="s">
        <v>73</v>
      </c>
      <c r="R1238" s="31" t="s">
        <v>52</v>
      </c>
      <c r="S1238" s="32" t="s">
        <v>74</v>
      </c>
      <c r="T1238" s="34" t="s">
        <v>55</v>
      </c>
      <c r="U1238" s="36"/>
    </row>
    <row r="1239" spans="1:21">
      <c r="A1239" t="s">
        <v>7938</v>
      </c>
      <c r="B1239" s="226" t="s">
        <v>7939</v>
      </c>
      <c r="D1239" s="210"/>
      <c r="E1239" s="180" t="s">
        <v>68</v>
      </c>
      <c r="F1239" s="181" t="s">
        <v>55</v>
      </c>
      <c r="G1239" s="175" t="s">
        <v>6346</v>
      </c>
      <c r="H1239" s="182" t="s">
        <v>225</v>
      </c>
      <c r="I1239" s="211">
        <v>1905</v>
      </c>
      <c r="J1239" s="178" t="s">
        <v>7946</v>
      </c>
      <c r="K1239">
        <v>4</v>
      </c>
      <c r="L1239" s="200">
        <v>16</v>
      </c>
      <c r="M1239" s="21" t="s">
        <v>68</v>
      </c>
      <c r="N1239" s="22" t="s">
        <v>5962</v>
      </c>
      <c r="O1239" s="23">
        <v>1905</v>
      </c>
      <c r="P1239" s="25"/>
      <c r="Q1239" s="30" t="s">
        <v>73</v>
      </c>
      <c r="R1239" s="31" t="s">
        <v>52</v>
      </c>
      <c r="S1239" s="32" t="s">
        <v>74</v>
      </c>
      <c r="T1239" s="34" t="s">
        <v>55</v>
      </c>
      <c r="U1239" s="36"/>
    </row>
    <row r="1240" spans="1:21">
      <c r="A1240" t="s">
        <v>7938</v>
      </c>
      <c r="B1240" s="226" t="s">
        <v>7939</v>
      </c>
      <c r="D1240" s="210"/>
      <c r="E1240" s="180" t="s">
        <v>68</v>
      </c>
      <c r="F1240" s="181" t="s">
        <v>55</v>
      </c>
      <c r="G1240" s="175" t="s">
        <v>6346</v>
      </c>
      <c r="H1240" s="182" t="s">
        <v>225</v>
      </c>
      <c r="I1240" s="211">
        <v>1909</v>
      </c>
      <c r="J1240" s="178" t="s">
        <v>7947</v>
      </c>
      <c r="K1240">
        <v>4</v>
      </c>
      <c r="L1240" s="200">
        <v>17</v>
      </c>
      <c r="M1240" s="22" t="s">
        <v>68</v>
      </c>
      <c r="N1240" s="2" t="s">
        <v>5965</v>
      </c>
      <c r="O1240" s="23">
        <v>1909</v>
      </c>
      <c r="P1240" s="25"/>
      <c r="Q1240" s="30" t="s">
        <v>73</v>
      </c>
      <c r="R1240" s="31" t="s">
        <v>52</v>
      </c>
      <c r="S1240" s="32" t="s">
        <v>74</v>
      </c>
      <c r="T1240" s="34" t="s">
        <v>55</v>
      </c>
      <c r="U1240" s="36"/>
    </row>
    <row r="1241" spans="1:21">
      <c r="A1241" t="s">
        <v>7938</v>
      </c>
      <c r="B1241" s="226" t="s">
        <v>7939</v>
      </c>
      <c r="D1241" s="210"/>
      <c r="E1241" s="180" t="s">
        <v>68</v>
      </c>
      <c r="F1241" s="181" t="s">
        <v>55</v>
      </c>
      <c r="G1241" s="175" t="s">
        <v>6346</v>
      </c>
      <c r="H1241" s="182" t="s">
        <v>225</v>
      </c>
      <c r="I1241" s="211">
        <v>1958</v>
      </c>
      <c r="J1241" s="178" t="s">
        <v>7948</v>
      </c>
      <c r="K1241">
        <v>4</v>
      </c>
      <c r="L1241" s="200">
        <v>18</v>
      </c>
      <c r="M1241" s="21" t="s">
        <v>68</v>
      </c>
      <c r="N1241" s="22" t="s">
        <v>5968</v>
      </c>
      <c r="O1241" s="23">
        <v>1958</v>
      </c>
      <c r="P1241" s="25"/>
      <c r="Q1241" s="30" t="s">
        <v>152</v>
      </c>
      <c r="R1241" s="31" t="s">
        <v>52</v>
      </c>
      <c r="S1241" s="32" t="s">
        <v>74</v>
      </c>
      <c r="T1241" s="34" t="s">
        <v>55</v>
      </c>
      <c r="U1241" s="36"/>
    </row>
    <row r="1242" spans="1:21">
      <c r="A1242" t="s">
        <v>7949</v>
      </c>
      <c r="B1242" s="226" t="s">
        <v>7950</v>
      </c>
      <c r="D1242" s="192">
        <v>1</v>
      </c>
      <c r="E1242" s="193" t="s">
        <v>68</v>
      </c>
      <c r="F1242" s="194" t="s">
        <v>55</v>
      </c>
      <c r="G1242" s="195" t="s">
        <v>6346</v>
      </c>
      <c r="H1242" s="196" t="s">
        <v>206</v>
      </c>
      <c r="I1242" s="197">
        <v>1960</v>
      </c>
      <c r="J1242" s="198" t="s">
        <v>7951</v>
      </c>
      <c r="K1242" s="199">
        <v>1</v>
      </c>
      <c r="L1242" s="200">
        <v>4</v>
      </c>
      <c r="M1242" s="21" t="s">
        <v>68</v>
      </c>
      <c r="N1242" s="22" t="s">
        <v>5815</v>
      </c>
      <c r="O1242" s="23">
        <v>1960</v>
      </c>
      <c r="P1242" s="25"/>
      <c r="Q1242" s="30" t="s">
        <v>95</v>
      </c>
      <c r="R1242" s="31" t="s">
        <v>52</v>
      </c>
      <c r="S1242" s="32" t="s">
        <v>83</v>
      </c>
      <c r="T1242" s="34" t="s">
        <v>55</v>
      </c>
      <c r="U1242" s="36"/>
    </row>
    <row r="1243" spans="1:21">
      <c r="A1243" t="s">
        <v>7949</v>
      </c>
      <c r="B1243" s="226" t="s">
        <v>7950</v>
      </c>
      <c r="D1243" s="210"/>
      <c r="E1243" s="180" t="s">
        <v>68</v>
      </c>
      <c r="F1243" s="181" t="s">
        <v>55</v>
      </c>
      <c r="G1243" s="175" t="s">
        <v>6346</v>
      </c>
      <c r="H1243" s="182" t="s">
        <v>206</v>
      </c>
      <c r="I1243" s="211">
        <v>1917</v>
      </c>
      <c r="J1243" s="178" t="s">
        <v>6630</v>
      </c>
      <c r="K1243">
        <v>1</v>
      </c>
      <c r="L1243" s="200">
        <v>5</v>
      </c>
      <c r="M1243" s="22" t="s">
        <v>68</v>
      </c>
      <c r="N1243" s="2" t="s">
        <v>5824</v>
      </c>
      <c r="O1243" s="23">
        <v>1917</v>
      </c>
      <c r="P1243" s="25"/>
      <c r="Q1243" s="30" t="s">
        <v>95</v>
      </c>
      <c r="R1243" s="31" t="s">
        <v>52</v>
      </c>
      <c r="S1243" s="32" t="s">
        <v>83</v>
      </c>
      <c r="T1243" s="34" t="s">
        <v>55</v>
      </c>
      <c r="U1243" s="36"/>
    </row>
    <row r="1244" spans="1:21">
      <c r="A1244" t="s">
        <v>7952</v>
      </c>
      <c r="B1244" s="226" t="s">
        <v>7953</v>
      </c>
      <c r="D1244" s="192">
        <v>1</v>
      </c>
      <c r="E1244" s="193" t="s">
        <v>48</v>
      </c>
      <c r="F1244" s="194" t="s">
        <v>55</v>
      </c>
      <c r="G1244" s="195" t="s">
        <v>6346</v>
      </c>
      <c r="H1244" s="196" t="s">
        <v>225</v>
      </c>
      <c r="I1244" s="197">
        <v>1980</v>
      </c>
      <c r="J1244" s="198" t="s">
        <v>7954</v>
      </c>
      <c r="K1244" s="199">
        <v>1</v>
      </c>
      <c r="L1244" s="200">
        <v>4</v>
      </c>
      <c r="M1244" s="2" t="s">
        <v>48</v>
      </c>
      <c r="N1244" s="3" t="s">
        <v>5841</v>
      </c>
      <c r="O1244" s="4">
        <v>1980</v>
      </c>
      <c r="P1244" s="6" t="s">
        <v>51</v>
      </c>
      <c r="Q1244" s="11" t="s">
        <v>312</v>
      </c>
      <c r="R1244" s="31" t="s">
        <v>52</v>
      </c>
      <c r="S1244" s="32" t="s">
        <v>186</v>
      </c>
      <c r="T1244" s="34" t="s">
        <v>55</v>
      </c>
      <c r="U1244" s="15"/>
    </row>
    <row r="1245" spans="1:21">
      <c r="A1245" t="s">
        <v>7952</v>
      </c>
      <c r="B1245" s="226" t="s">
        <v>7953</v>
      </c>
      <c r="D1245" s="210"/>
      <c r="E1245" s="180" t="s">
        <v>48</v>
      </c>
      <c r="F1245" s="181" t="s">
        <v>55</v>
      </c>
      <c r="G1245" s="175" t="s">
        <v>6346</v>
      </c>
      <c r="H1245" s="182" t="s">
        <v>225</v>
      </c>
      <c r="I1245" s="211">
        <v>1980</v>
      </c>
      <c r="J1245" s="178" t="s">
        <v>6950</v>
      </c>
      <c r="K1245">
        <v>1</v>
      </c>
      <c r="L1245" s="200">
        <v>5</v>
      </c>
      <c r="M1245" s="21" t="s">
        <v>48</v>
      </c>
      <c r="N1245" s="22" t="s">
        <v>5845</v>
      </c>
      <c r="O1245" s="23">
        <v>1980</v>
      </c>
      <c r="P1245" s="25" t="s">
        <v>51</v>
      </c>
      <c r="Q1245" s="30" t="s">
        <v>181</v>
      </c>
      <c r="R1245" s="31" t="s">
        <v>52</v>
      </c>
      <c r="S1245" s="32" t="s">
        <v>186</v>
      </c>
      <c r="T1245" s="34" t="s">
        <v>55</v>
      </c>
      <c r="U1245" s="36"/>
    </row>
    <row r="1246" spans="1:21">
      <c r="A1246" t="s">
        <v>7952</v>
      </c>
      <c r="B1246" s="226" t="s">
        <v>7953</v>
      </c>
      <c r="D1246" s="210">
        <v>2</v>
      </c>
      <c r="E1246" s="180" t="s">
        <v>48</v>
      </c>
      <c r="F1246" s="181" t="s">
        <v>55</v>
      </c>
      <c r="G1246" s="175" t="s">
        <v>6346</v>
      </c>
      <c r="H1246" s="182" t="s">
        <v>225</v>
      </c>
      <c r="I1246" s="211">
        <v>1985</v>
      </c>
      <c r="J1246" s="178" t="s">
        <v>7955</v>
      </c>
      <c r="K1246">
        <v>2</v>
      </c>
      <c r="L1246" s="200">
        <v>9</v>
      </c>
      <c r="M1246" s="2" t="s">
        <v>48</v>
      </c>
      <c r="N1246" s="22" t="s">
        <v>5838</v>
      </c>
      <c r="O1246" s="4">
        <v>1985</v>
      </c>
      <c r="P1246" s="6" t="s">
        <v>168</v>
      </c>
      <c r="Q1246" s="11" t="s">
        <v>169</v>
      </c>
      <c r="R1246" s="12" t="s">
        <v>52</v>
      </c>
      <c r="S1246" s="8" t="s">
        <v>186</v>
      </c>
      <c r="T1246" s="13" t="s">
        <v>55</v>
      </c>
      <c r="U1246" s="15"/>
    </row>
    <row r="1247" spans="1:21">
      <c r="A1247" t="s">
        <v>7952</v>
      </c>
      <c r="B1247" s="226" t="s">
        <v>7953</v>
      </c>
      <c r="D1247" s="210">
        <v>3</v>
      </c>
      <c r="E1247" s="180" t="s">
        <v>78</v>
      </c>
      <c r="F1247" s="181" t="s">
        <v>55</v>
      </c>
      <c r="G1247" s="175" t="s">
        <v>6346</v>
      </c>
      <c r="H1247" s="182" t="s">
        <v>225</v>
      </c>
      <c r="I1247" s="211">
        <v>1958</v>
      </c>
      <c r="J1247" s="178" t="s">
        <v>7956</v>
      </c>
      <c r="K1247">
        <v>3</v>
      </c>
      <c r="L1247" s="200">
        <v>13</v>
      </c>
      <c r="M1247" s="21" t="s">
        <v>78</v>
      </c>
      <c r="N1247" s="22" t="s">
        <v>5853</v>
      </c>
      <c r="O1247" s="23">
        <v>1958</v>
      </c>
      <c r="P1247" s="25"/>
      <c r="Q1247" s="30" t="s">
        <v>173</v>
      </c>
      <c r="R1247" s="31" t="s">
        <v>52</v>
      </c>
      <c r="S1247" s="32" t="s">
        <v>74</v>
      </c>
      <c r="T1247" s="34" t="s">
        <v>55</v>
      </c>
      <c r="U1247" s="36"/>
    </row>
    <row r="1248" spans="1:21">
      <c r="A1248" t="s">
        <v>7952</v>
      </c>
      <c r="B1248" s="226" t="s">
        <v>7953</v>
      </c>
      <c r="D1248" s="210"/>
      <c r="E1248" s="180" t="s">
        <v>78</v>
      </c>
      <c r="F1248" s="181" t="s">
        <v>55</v>
      </c>
      <c r="G1248" s="175" t="s">
        <v>6346</v>
      </c>
      <c r="H1248" s="182" t="s">
        <v>225</v>
      </c>
      <c r="I1248" s="211">
        <v>1941</v>
      </c>
      <c r="J1248" s="178" t="s">
        <v>7957</v>
      </c>
      <c r="K1248">
        <v>3</v>
      </c>
      <c r="L1248" s="200">
        <v>14</v>
      </c>
      <c r="M1248" s="21" t="s">
        <v>78</v>
      </c>
      <c r="N1248" s="3" t="s">
        <v>5858</v>
      </c>
      <c r="O1248" s="23">
        <v>1941</v>
      </c>
      <c r="P1248" s="25"/>
      <c r="Q1248" s="30" t="s">
        <v>288</v>
      </c>
      <c r="R1248" s="31" t="s">
        <v>52</v>
      </c>
      <c r="S1248" s="32" t="s">
        <v>74</v>
      </c>
      <c r="T1248" s="34" t="s">
        <v>55</v>
      </c>
      <c r="U1248" s="36"/>
    </row>
    <row r="1249" spans="1:21">
      <c r="A1249" t="s">
        <v>7958</v>
      </c>
      <c r="B1249" s="226" t="s">
        <v>7959</v>
      </c>
      <c r="D1249" s="192">
        <v>1</v>
      </c>
      <c r="E1249" s="193" t="s">
        <v>6884</v>
      </c>
      <c r="F1249" s="194" t="s">
        <v>64</v>
      </c>
      <c r="G1249" s="195" t="s">
        <v>6380</v>
      </c>
      <c r="H1249" s="196" t="s">
        <v>225</v>
      </c>
      <c r="I1249" s="197">
        <v>1830</v>
      </c>
      <c r="J1249" s="198" t="s">
        <v>7960</v>
      </c>
      <c r="K1249" s="199">
        <v>1</v>
      </c>
      <c r="L1249" s="200">
        <v>4</v>
      </c>
      <c r="M1249" s="21" t="s">
        <v>6884</v>
      </c>
      <c r="N1249" s="22" t="s">
        <v>5863</v>
      </c>
      <c r="O1249" s="23">
        <v>1830</v>
      </c>
      <c r="P1249" s="25"/>
      <c r="Q1249" s="30" t="s">
        <v>7062</v>
      </c>
      <c r="R1249" s="31" t="s">
        <v>52</v>
      </c>
      <c r="S1249" s="32" t="s">
        <v>63</v>
      </c>
      <c r="T1249" s="34" t="s">
        <v>64</v>
      </c>
      <c r="U1249" s="36"/>
    </row>
    <row r="1250" spans="1:21">
      <c r="A1250" t="s">
        <v>7958</v>
      </c>
      <c r="B1250" s="226" t="s">
        <v>7959</v>
      </c>
      <c r="D1250" s="210">
        <v>2</v>
      </c>
      <c r="E1250" s="180" t="s">
        <v>48</v>
      </c>
      <c r="F1250" s="181" t="s">
        <v>55</v>
      </c>
      <c r="G1250" s="175" t="s">
        <v>6346</v>
      </c>
      <c r="H1250" s="182" t="s">
        <v>225</v>
      </c>
      <c r="I1250" s="211">
        <v>1980</v>
      </c>
      <c r="J1250" s="178" t="s">
        <v>7961</v>
      </c>
      <c r="K1250">
        <v>2</v>
      </c>
      <c r="L1250" s="200">
        <v>7</v>
      </c>
      <c r="M1250" s="21" t="s">
        <v>48</v>
      </c>
      <c r="N1250" s="22" t="s">
        <v>5865</v>
      </c>
      <c r="O1250" s="23">
        <v>1980</v>
      </c>
      <c r="P1250" s="25" t="s">
        <v>51</v>
      </c>
      <c r="Q1250" s="30" t="s">
        <v>169</v>
      </c>
      <c r="R1250" s="31" t="s">
        <v>52</v>
      </c>
      <c r="S1250" s="32" t="s">
        <v>53</v>
      </c>
      <c r="T1250" s="34" t="s">
        <v>55</v>
      </c>
      <c r="U1250" s="36"/>
    </row>
    <row r="1251" spans="1:21">
      <c r="A1251" t="s">
        <v>7962</v>
      </c>
      <c r="B1251" s="226" t="s">
        <v>7963</v>
      </c>
      <c r="D1251" s="192">
        <v>1</v>
      </c>
      <c r="E1251" s="193" t="s">
        <v>130</v>
      </c>
      <c r="F1251" s="194" t="s">
        <v>55</v>
      </c>
      <c r="G1251" s="195" t="s">
        <v>6346</v>
      </c>
      <c r="H1251" s="196" t="s">
        <v>206</v>
      </c>
      <c r="I1251" s="197">
        <v>1960</v>
      </c>
      <c r="J1251" s="198" t="s">
        <v>7964</v>
      </c>
      <c r="K1251" s="199">
        <v>1</v>
      </c>
      <c r="L1251" s="200">
        <v>4</v>
      </c>
      <c r="M1251" s="22" t="s">
        <v>130</v>
      </c>
      <c r="N1251" s="2" t="s">
        <v>5887</v>
      </c>
      <c r="O1251" s="23">
        <v>1960</v>
      </c>
      <c r="P1251" s="25"/>
      <c r="Q1251" s="30" t="s">
        <v>82</v>
      </c>
      <c r="R1251" s="31" t="s">
        <v>52</v>
      </c>
      <c r="S1251" s="32" t="s">
        <v>83</v>
      </c>
      <c r="T1251" s="34" t="s">
        <v>55</v>
      </c>
      <c r="U1251" s="36"/>
    </row>
    <row r="1252" spans="1:21">
      <c r="A1252" t="s">
        <v>7962</v>
      </c>
      <c r="B1252" s="226" t="s">
        <v>7963</v>
      </c>
      <c r="D1252" s="210"/>
      <c r="E1252" s="180" t="s">
        <v>130</v>
      </c>
      <c r="F1252" s="181" t="s">
        <v>55</v>
      </c>
      <c r="G1252" s="175" t="s">
        <v>6346</v>
      </c>
      <c r="H1252" s="182" t="s">
        <v>206</v>
      </c>
      <c r="I1252" s="211">
        <v>1960</v>
      </c>
      <c r="J1252" s="178" t="s">
        <v>7965</v>
      </c>
      <c r="K1252">
        <v>1</v>
      </c>
      <c r="L1252" s="200">
        <v>5</v>
      </c>
      <c r="M1252" s="21" t="s">
        <v>130</v>
      </c>
      <c r="N1252" s="22" t="s">
        <v>5923</v>
      </c>
      <c r="O1252" s="23">
        <v>1960</v>
      </c>
      <c r="P1252" s="25"/>
      <c r="Q1252" s="30" t="s">
        <v>82</v>
      </c>
      <c r="R1252" s="31" t="s">
        <v>52</v>
      </c>
      <c r="S1252" s="32" t="s">
        <v>83</v>
      </c>
      <c r="T1252" s="34" t="s">
        <v>55</v>
      </c>
      <c r="U1252" s="36"/>
    </row>
    <row r="1253" spans="1:21">
      <c r="A1253" t="s">
        <v>7962</v>
      </c>
      <c r="B1253" s="226" t="s">
        <v>7963</v>
      </c>
      <c r="D1253" s="210">
        <v>2</v>
      </c>
      <c r="E1253" s="180" t="s">
        <v>48</v>
      </c>
      <c r="F1253" s="181" t="s">
        <v>55</v>
      </c>
      <c r="G1253" s="175" t="s">
        <v>6346</v>
      </c>
      <c r="H1253" s="182" t="s">
        <v>225</v>
      </c>
      <c r="I1253" s="211">
        <v>1980</v>
      </c>
      <c r="J1253" s="178" t="s">
        <v>7966</v>
      </c>
      <c r="K1253">
        <v>2</v>
      </c>
      <c r="L1253" s="200">
        <v>8</v>
      </c>
      <c r="M1253" s="21" t="s">
        <v>48</v>
      </c>
      <c r="N1253" s="22" t="s">
        <v>5873</v>
      </c>
      <c r="O1253" s="4">
        <v>1980</v>
      </c>
      <c r="P1253" s="6" t="s">
        <v>168</v>
      </c>
      <c r="Q1253" s="11" t="s">
        <v>34713</v>
      </c>
      <c r="R1253" s="31" t="s">
        <v>52</v>
      </c>
      <c r="S1253" s="8" t="s">
        <v>31379</v>
      </c>
      <c r="T1253" s="34" t="s">
        <v>55</v>
      </c>
      <c r="U1253" s="15"/>
    </row>
    <row r="1254" spans="1:21">
      <c r="A1254" t="s">
        <v>7967</v>
      </c>
      <c r="B1254" s="226" t="s">
        <v>7968</v>
      </c>
      <c r="D1254" s="192">
        <v>1</v>
      </c>
      <c r="E1254" s="193" t="s">
        <v>68</v>
      </c>
      <c r="F1254" s="194" t="s">
        <v>55</v>
      </c>
      <c r="G1254" s="195" t="s">
        <v>6346</v>
      </c>
      <c r="H1254" s="196" t="s">
        <v>206</v>
      </c>
      <c r="I1254" s="197">
        <v>1917</v>
      </c>
      <c r="J1254" s="198" t="s">
        <v>6662</v>
      </c>
      <c r="K1254" s="199">
        <v>1</v>
      </c>
      <c r="L1254" s="200">
        <v>4</v>
      </c>
      <c r="M1254" s="22" t="s">
        <v>68</v>
      </c>
      <c r="N1254" s="2" t="s">
        <v>5875</v>
      </c>
      <c r="O1254" s="23">
        <v>1917</v>
      </c>
      <c r="P1254" s="25"/>
      <c r="Q1254" s="30" t="s">
        <v>95</v>
      </c>
      <c r="R1254" s="31" t="s">
        <v>52</v>
      </c>
      <c r="S1254" s="32" t="s">
        <v>83</v>
      </c>
      <c r="T1254" s="34" t="s">
        <v>55</v>
      </c>
      <c r="U1254" s="36"/>
    </row>
    <row r="1255" spans="1:21">
      <c r="A1255" t="s">
        <v>7967</v>
      </c>
      <c r="B1255" s="226" t="s">
        <v>7968</v>
      </c>
      <c r="D1255" s="210"/>
      <c r="E1255" s="180" t="s">
        <v>68</v>
      </c>
      <c r="F1255" s="181" t="s">
        <v>55</v>
      </c>
      <c r="G1255" s="175" t="s">
        <v>6346</v>
      </c>
      <c r="H1255" s="182" t="s">
        <v>206</v>
      </c>
      <c r="I1255" s="211">
        <v>1917</v>
      </c>
      <c r="J1255" s="178" t="s">
        <v>7969</v>
      </c>
      <c r="K1255">
        <v>1</v>
      </c>
      <c r="L1255" s="200">
        <v>5</v>
      </c>
      <c r="M1255" s="21" t="s">
        <v>68</v>
      </c>
      <c r="N1255" s="22" t="s">
        <v>5878</v>
      </c>
      <c r="O1255" s="23">
        <v>1917</v>
      </c>
      <c r="P1255" s="25"/>
      <c r="Q1255" s="30" t="s">
        <v>95</v>
      </c>
      <c r="R1255" s="31" t="s">
        <v>52</v>
      </c>
      <c r="S1255" s="32" t="s">
        <v>83</v>
      </c>
      <c r="T1255" s="34" t="s">
        <v>55</v>
      </c>
      <c r="U1255" s="36"/>
    </row>
    <row r="1256" spans="1:21">
      <c r="A1256" t="s">
        <v>7967</v>
      </c>
      <c r="B1256" s="226" t="s">
        <v>7968</v>
      </c>
      <c r="D1256" s="210">
        <v>2</v>
      </c>
      <c r="E1256" s="180" t="s">
        <v>126</v>
      </c>
      <c r="F1256" s="181" t="s">
        <v>55</v>
      </c>
      <c r="G1256" s="175" t="s">
        <v>6346</v>
      </c>
      <c r="H1256" s="182" t="s">
        <v>206</v>
      </c>
      <c r="I1256" s="211">
        <v>1960</v>
      </c>
      <c r="J1256" s="178" t="s">
        <v>7970</v>
      </c>
      <c r="K1256">
        <v>2</v>
      </c>
      <c r="L1256" s="200">
        <v>8</v>
      </c>
      <c r="M1256" s="21" t="s">
        <v>126</v>
      </c>
      <c r="N1256" s="22" t="s">
        <v>5881</v>
      </c>
      <c r="O1256" s="23">
        <v>1960</v>
      </c>
      <c r="P1256" s="25"/>
      <c r="Q1256" s="30" t="s">
        <v>82</v>
      </c>
      <c r="R1256" s="31" t="s">
        <v>52</v>
      </c>
      <c r="S1256" s="32" t="s">
        <v>83</v>
      </c>
      <c r="T1256" s="34" t="s">
        <v>55</v>
      </c>
      <c r="U1256" s="36"/>
    </row>
    <row r="1257" spans="1:21">
      <c r="A1257" t="s">
        <v>7967</v>
      </c>
      <c r="B1257" s="226" t="s">
        <v>7968</v>
      </c>
      <c r="D1257" s="210"/>
      <c r="E1257" s="180" t="s">
        <v>126</v>
      </c>
      <c r="F1257" s="181" t="s">
        <v>55</v>
      </c>
      <c r="G1257" s="175" t="s">
        <v>6346</v>
      </c>
      <c r="H1257" s="182" t="s">
        <v>206</v>
      </c>
      <c r="I1257" s="211">
        <v>1568</v>
      </c>
      <c r="J1257" s="178" t="s">
        <v>6883</v>
      </c>
      <c r="K1257">
        <v>2</v>
      </c>
      <c r="L1257" s="200">
        <v>9</v>
      </c>
      <c r="M1257" s="21" t="s">
        <v>126</v>
      </c>
      <c r="N1257" s="22" t="s">
        <v>5884</v>
      </c>
      <c r="O1257" s="23">
        <v>1568</v>
      </c>
      <c r="P1257" s="25"/>
      <c r="Q1257" s="30" t="s">
        <v>95</v>
      </c>
      <c r="R1257" s="31" t="s">
        <v>52</v>
      </c>
      <c r="S1257" s="32" t="s">
        <v>112</v>
      </c>
      <c r="T1257" s="34" t="s">
        <v>55</v>
      </c>
      <c r="U1257" s="36"/>
    </row>
    <row r="1258" spans="1:21">
      <c r="A1258" t="s">
        <v>6463</v>
      </c>
      <c r="B1258" s="226" t="s">
        <v>7971</v>
      </c>
      <c r="D1258" s="192">
        <v>1</v>
      </c>
      <c r="E1258" s="193" t="s">
        <v>48</v>
      </c>
      <c r="F1258" s="194" t="s">
        <v>55</v>
      </c>
      <c r="G1258" s="195" t="s">
        <v>6346</v>
      </c>
      <c r="H1258" s="196" t="s">
        <v>225</v>
      </c>
      <c r="I1258" s="197">
        <v>1939</v>
      </c>
      <c r="J1258" s="198" t="s">
        <v>7972</v>
      </c>
      <c r="K1258" s="199">
        <v>1</v>
      </c>
      <c r="L1258" s="200">
        <v>4</v>
      </c>
      <c r="M1258" s="21" t="s">
        <v>48</v>
      </c>
      <c r="N1258" s="22" t="s">
        <v>5893</v>
      </c>
      <c r="O1258" s="23">
        <v>1939</v>
      </c>
      <c r="P1258" s="25" t="s">
        <v>168</v>
      </c>
      <c r="Q1258" s="30" t="s">
        <v>169</v>
      </c>
      <c r="R1258" s="31" t="s">
        <v>52</v>
      </c>
      <c r="S1258" s="32" t="s">
        <v>186</v>
      </c>
      <c r="T1258" s="34" t="s">
        <v>55</v>
      </c>
      <c r="U1258" s="36"/>
    </row>
    <row r="1259" spans="1:21">
      <c r="A1259" t="s">
        <v>6463</v>
      </c>
      <c r="B1259" s="226" t="s">
        <v>7971</v>
      </c>
      <c r="D1259" s="210"/>
      <c r="E1259" s="180" t="s">
        <v>48</v>
      </c>
      <c r="F1259" s="181" t="s">
        <v>55</v>
      </c>
      <c r="G1259" s="175" t="s">
        <v>6346</v>
      </c>
      <c r="H1259" s="182" t="s">
        <v>225</v>
      </c>
      <c r="I1259" s="211">
        <v>1980</v>
      </c>
      <c r="J1259" s="178" t="s">
        <v>7973</v>
      </c>
      <c r="K1259">
        <v>1</v>
      </c>
      <c r="L1259" s="200">
        <v>5</v>
      </c>
      <c r="M1259" s="21" t="s">
        <v>48</v>
      </c>
      <c r="N1259" s="22" t="s">
        <v>5896</v>
      </c>
      <c r="O1259" s="23">
        <v>1980</v>
      </c>
      <c r="P1259" s="25" t="s">
        <v>168</v>
      </c>
      <c r="Q1259" s="30" t="s">
        <v>169</v>
      </c>
      <c r="R1259" s="31" t="s">
        <v>52</v>
      </c>
      <c r="S1259" s="32" t="s">
        <v>53</v>
      </c>
      <c r="T1259" s="34" t="s">
        <v>55</v>
      </c>
      <c r="U1259" s="36"/>
    </row>
    <row r="1260" spans="1:21">
      <c r="A1260" t="s">
        <v>6463</v>
      </c>
      <c r="B1260" s="226" t="s">
        <v>7971</v>
      </c>
      <c r="D1260" s="210">
        <v>2</v>
      </c>
      <c r="E1260" s="180" t="s">
        <v>103</v>
      </c>
      <c r="F1260" s="181" t="s">
        <v>55</v>
      </c>
      <c r="G1260" s="175" t="s">
        <v>6346</v>
      </c>
      <c r="H1260" s="182" t="s">
        <v>206</v>
      </c>
      <c r="I1260" s="211">
        <v>1960</v>
      </c>
      <c r="J1260" s="178" t="s">
        <v>7974</v>
      </c>
      <c r="K1260">
        <v>2</v>
      </c>
      <c r="L1260" s="200">
        <v>9</v>
      </c>
      <c r="M1260" s="21" t="s">
        <v>103</v>
      </c>
      <c r="N1260" s="22" t="s">
        <v>5900</v>
      </c>
      <c r="O1260" s="23">
        <v>1960</v>
      </c>
      <c r="P1260" s="25"/>
      <c r="Q1260" s="30" t="s">
        <v>82</v>
      </c>
      <c r="R1260" s="31" t="s">
        <v>52</v>
      </c>
      <c r="S1260" s="32" t="s">
        <v>83</v>
      </c>
      <c r="T1260" s="34" t="s">
        <v>55</v>
      </c>
      <c r="U1260" s="36"/>
    </row>
    <row r="1261" spans="1:21">
      <c r="A1261" t="s">
        <v>6463</v>
      </c>
      <c r="B1261" s="226" t="s">
        <v>7971</v>
      </c>
      <c r="C1261" s="227">
        <v>2</v>
      </c>
      <c r="D1261" s="210">
        <v>3</v>
      </c>
      <c r="E1261" s="180" t="s">
        <v>145</v>
      </c>
      <c r="F1261" s="181" t="s">
        <v>55</v>
      </c>
      <c r="G1261" s="175" t="s">
        <v>6346</v>
      </c>
      <c r="H1261" s="182" t="s">
        <v>225</v>
      </c>
      <c r="I1261" s="211">
        <v>1980</v>
      </c>
      <c r="J1261" s="178" t="s">
        <v>7136</v>
      </c>
      <c r="K1261">
        <v>3</v>
      </c>
      <c r="L1261" s="200">
        <v>12</v>
      </c>
      <c r="M1261" s="21" t="s">
        <v>145</v>
      </c>
      <c r="N1261" s="22" t="s">
        <v>5890</v>
      </c>
      <c r="O1261" s="23">
        <v>1980</v>
      </c>
      <c r="P1261" s="25"/>
      <c r="Q1261" s="30" t="s">
        <v>312</v>
      </c>
      <c r="R1261" s="31" t="s">
        <v>52</v>
      </c>
      <c r="S1261" s="32" t="s">
        <v>186</v>
      </c>
      <c r="T1261" s="34" t="s">
        <v>55</v>
      </c>
      <c r="U1261" s="36"/>
    </row>
    <row r="1262" spans="1:21">
      <c r="A1262" t="s">
        <v>6463</v>
      </c>
      <c r="B1262" s="226" t="s">
        <v>7971</v>
      </c>
      <c r="C1262" s="227">
        <v>2</v>
      </c>
      <c r="D1262" s="210">
        <v>4</v>
      </c>
      <c r="E1262" s="180" t="s">
        <v>145</v>
      </c>
      <c r="F1262" s="181" t="s">
        <v>55</v>
      </c>
      <c r="G1262" s="175" t="s">
        <v>6346</v>
      </c>
      <c r="H1262" s="182" t="s">
        <v>225</v>
      </c>
      <c r="I1262" s="211">
        <v>1980</v>
      </c>
      <c r="J1262" s="178" t="s">
        <v>7136</v>
      </c>
      <c r="K1262">
        <v>4</v>
      </c>
      <c r="L1262" s="200">
        <v>16</v>
      </c>
      <c r="M1262" s="21" t="s">
        <v>145</v>
      </c>
      <c r="N1262" s="22" t="s">
        <v>5890</v>
      </c>
      <c r="O1262" s="23">
        <v>1980</v>
      </c>
      <c r="P1262" s="25" t="s">
        <v>168</v>
      </c>
      <c r="Q1262" s="30" t="s">
        <v>312</v>
      </c>
      <c r="R1262" s="31" t="s">
        <v>52</v>
      </c>
      <c r="S1262" s="32" t="s">
        <v>186</v>
      </c>
      <c r="T1262" s="34" t="s">
        <v>55</v>
      </c>
      <c r="U1262" s="36"/>
    </row>
    <row r="1263" spans="1:21">
      <c r="A1263" t="s">
        <v>7975</v>
      </c>
      <c r="B1263" s="226" t="s">
        <v>7976</v>
      </c>
      <c r="C1263" s="227">
        <v>2</v>
      </c>
      <c r="D1263" s="192">
        <v>1</v>
      </c>
      <c r="E1263" s="193" t="s">
        <v>48</v>
      </c>
      <c r="F1263" s="194" t="s">
        <v>55</v>
      </c>
      <c r="G1263" s="195" t="s">
        <v>6346</v>
      </c>
      <c r="H1263" s="196" t="s">
        <v>225</v>
      </c>
      <c r="I1263" s="197">
        <v>1939</v>
      </c>
      <c r="J1263" s="198" t="s">
        <v>7972</v>
      </c>
      <c r="K1263" s="199">
        <v>1</v>
      </c>
      <c r="L1263" s="200">
        <v>4</v>
      </c>
      <c r="M1263" s="21" t="s">
        <v>48</v>
      </c>
      <c r="N1263" s="22" t="s">
        <v>5893</v>
      </c>
      <c r="O1263" s="23">
        <v>1939</v>
      </c>
      <c r="P1263" s="25" t="s">
        <v>168</v>
      </c>
      <c r="Q1263" s="30" t="s">
        <v>169</v>
      </c>
      <c r="R1263" s="31" t="s">
        <v>52</v>
      </c>
      <c r="S1263" s="32" t="s">
        <v>186</v>
      </c>
      <c r="T1263" s="34" t="s">
        <v>55</v>
      </c>
      <c r="U1263" s="36"/>
    </row>
    <row r="1264" spans="1:21">
      <c r="A1264" t="s">
        <v>7975</v>
      </c>
      <c r="B1264" s="226" t="s">
        <v>7976</v>
      </c>
      <c r="C1264" s="227">
        <v>2</v>
      </c>
      <c r="D1264" s="210"/>
      <c r="E1264" s="180" t="s">
        <v>48</v>
      </c>
      <c r="F1264" s="181" t="s">
        <v>55</v>
      </c>
      <c r="G1264" s="175" t="s">
        <v>6346</v>
      </c>
      <c r="H1264" s="182" t="s">
        <v>225</v>
      </c>
      <c r="I1264" s="211">
        <v>1980</v>
      </c>
      <c r="J1264" s="178" t="s">
        <v>7973</v>
      </c>
      <c r="K1264">
        <v>1</v>
      </c>
      <c r="L1264" s="200">
        <v>5</v>
      </c>
      <c r="M1264" s="21" t="s">
        <v>48</v>
      </c>
      <c r="N1264" s="22" t="s">
        <v>5896</v>
      </c>
      <c r="O1264" s="23">
        <v>1980</v>
      </c>
      <c r="P1264" s="25" t="s">
        <v>168</v>
      </c>
      <c r="Q1264" s="30" t="s">
        <v>169</v>
      </c>
      <c r="R1264" s="31" t="s">
        <v>52</v>
      </c>
      <c r="S1264" s="32" t="s">
        <v>53</v>
      </c>
      <c r="T1264" s="34" t="s">
        <v>55</v>
      </c>
      <c r="U1264" s="36"/>
    </row>
    <row r="1265" spans="1:21">
      <c r="A1265" t="s">
        <v>7975</v>
      </c>
      <c r="B1265" s="226" t="s">
        <v>7976</v>
      </c>
      <c r="C1265" s="227">
        <v>3</v>
      </c>
      <c r="D1265" s="210">
        <v>2</v>
      </c>
      <c r="E1265" s="180" t="s">
        <v>145</v>
      </c>
      <c r="F1265" s="181" t="s">
        <v>55</v>
      </c>
      <c r="G1265" s="175" t="s">
        <v>6346</v>
      </c>
      <c r="H1265" s="182" t="s">
        <v>225</v>
      </c>
      <c r="I1265" s="211">
        <v>1980</v>
      </c>
      <c r="J1265" s="178" t="s">
        <v>7136</v>
      </c>
      <c r="K1265">
        <v>2</v>
      </c>
      <c r="L1265" s="200">
        <v>9</v>
      </c>
      <c r="M1265" s="21" t="s">
        <v>145</v>
      </c>
      <c r="N1265" s="22" t="s">
        <v>5890</v>
      </c>
      <c r="O1265" s="23">
        <v>1980</v>
      </c>
      <c r="P1265" s="25" t="s">
        <v>168</v>
      </c>
      <c r="Q1265" s="30" t="s">
        <v>312</v>
      </c>
      <c r="R1265" s="31" t="s">
        <v>52</v>
      </c>
      <c r="S1265" s="32" t="s">
        <v>186</v>
      </c>
      <c r="T1265" s="34" t="s">
        <v>55</v>
      </c>
      <c r="U1265" s="36"/>
    </row>
    <row r="1266" spans="1:21">
      <c r="A1266" t="s">
        <v>7975</v>
      </c>
      <c r="B1266" s="226" t="s">
        <v>7976</v>
      </c>
      <c r="D1266" s="210"/>
      <c r="E1266" s="180" t="s">
        <v>145</v>
      </c>
      <c r="F1266" s="181" t="s">
        <v>55</v>
      </c>
      <c r="G1266" s="175" t="s">
        <v>6346</v>
      </c>
      <c r="H1266" s="182" t="s">
        <v>225</v>
      </c>
      <c r="I1266" s="211">
        <v>1958</v>
      </c>
      <c r="J1266" s="178" t="s">
        <v>7977</v>
      </c>
      <c r="K1266">
        <v>2</v>
      </c>
      <c r="L1266" s="200">
        <v>11</v>
      </c>
      <c r="M1266" s="21" t="s">
        <v>145</v>
      </c>
      <c r="N1266" s="22" t="s">
        <v>34714</v>
      </c>
      <c r="O1266" s="23">
        <v>1958</v>
      </c>
      <c r="P1266" s="6" t="s">
        <v>168</v>
      </c>
      <c r="Q1266" s="30" t="s">
        <v>177</v>
      </c>
      <c r="R1266" s="31" t="s">
        <v>52</v>
      </c>
      <c r="S1266" s="32" t="s">
        <v>74</v>
      </c>
      <c r="T1266" s="34" t="s">
        <v>55</v>
      </c>
      <c r="U1266" s="36"/>
    </row>
    <row r="1267" spans="1:21">
      <c r="A1267" t="s">
        <v>7975</v>
      </c>
      <c r="B1267" s="226" t="s">
        <v>7976</v>
      </c>
      <c r="D1267" s="210">
        <v>3</v>
      </c>
      <c r="E1267" s="180" t="s">
        <v>145</v>
      </c>
      <c r="F1267" s="181" t="s">
        <v>55</v>
      </c>
      <c r="G1267" s="175" t="s">
        <v>6346</v>
      </c>
      <c r="H1267" s="182" t="s">
        <v>225</v>
      </c>
      <c r="I1267" s="211">
        <v>1985</v>
      </c>
      <c r="J1267" s="178" t="s">
        <v>7978</v>
      </c>
      <c r="K1267">
        <v>3</v>
      </c>
      <c r="L1267" s="200">
        <v>16</v>
      </c>
      <c r="M1267" s="21" t="s">
        <v>145</v>
      </c>
      <c r="N1267" s="22" t="s">
        <v>5906</v>
      </c>
      <c r="O1267" s="23">
        <v>1985</v>
      </c>
      <c r="P1267" s="25"/>
      <c r="Q1267" s="30" t="s">
        <v>181</v>
      </c>
      <c r="R1267" s="31" t="s">
        <v>52</v>
      </c>
      <c r="S1267" s="32" t="s">
        <v>186</v>
      </c>
      <c r="T1267" s="34" t="s">
        <v>55</v>
      </c>
      <c r="U1267" s="36"/>
    </row>
    <row r="1268" spans="1:21">
      <c r="A1268" t="s">
        <v>7975</v>
      </c>
      <c r="B1268" s="226" t="s">
        <v>7976</v>
      </c>
      <c r="C1268" s="227">
        <v>2</v>
      </c>
      <c r="D1268" s="210">
        <v>4</v>
      </c>
      <c r="E1268" s="180" t="s">
        <v>103</v>
      </c>
      <c r="F1268" s="181" t="s">
        <v>55</v>
      </c>
      <c r="G1268" s="175" t="s">
        <v>6346</v>
      </c>
      <c r="H1268" s="182" t="s">
        <v>206</v>
      </c>
      <c r="I1268" s="211">
        <v>1960</v>
      </c>
      <c r="J1268" s="178" t="s">
        <v>7974</v>
      </c>
      <c r="K1268">
        <v>4</v>
      </c>
      <c r="L1268" s="200">
        <v>20</v>
      </c>
      <c r="M1268" s="21" t="s">
        <v>103</v>
      </c>
      <c r="N1268" s="22" t="s">
        <v>5900</v>
      </c>
      <c r="O1268" s="23">
        <v>1960</v>
      </c>
      <c r="P1268" s="25"/>
      <c r="Q1268" s="30" t="s">
        <v>82</v>
      </c>
      <c r="R1268" s="31" t="s">
        <v>52</v>
      </c>
      <c r="S1268" s="32" t="s">
        <v>83</v>
      </c>
      <c r="T1268" s="34" t="s">
        <v>55</v>
      </c>
      <c r="U1268" s="36"/>
    </row>
    <row r="1269" spans="1:21">
      <c r="A1269" t="s">
        <v>7979</v>
      </c>
      <c r="B1269" s="226" t="s">
        <v>7980</v>
      </c>
      <c r="D1269" s="192">
        <v>1</v>
      </c>
      <c r="E1269" s="193" t="s">
        <v>301</v>
      </c>
      <c r="F1269" s="194" t="s">
        <v>64</v>
      </c>
      <c r="G1269" s="195" t="s">
        <v>6380</v>
      </c>
      <c r="H1269" s="196" t="s">
        <v>225</v>
      </c>
      <c r="I1269" s="197">
        <v>1925</v>
      </c>
      <c r="J1269" s="198" t="s">
        <v>7981</v>
      </c>
      <c r="K1269" s="199">
        <v>1</v>
      </c>
      <c r="L1269" s="200">
        <v>4</v>
      </c>
      <c r="M1269" s="21" t="s">
        <v>301</v>
      </c>
      <c r="N1269" s="22" t="s">
        <v>5915</v>
      </c>
      <c r="O1269" s="4">
        <v>1925</v>
      </c>
      <c r="P1269" s="6"/>
      <c r="Q1269" s="11" t="s">
        <v>604</v>
      </c>
      <c r="R1269" s="31" t="s">
        <v>52</v>
      </c>
      <c r="S1269" s="8" t="s">
        <v>63</v>
      </c>
      <c r="T1269" s="34" t="s">
        <v>64</v>
      </c>
      <c r="U1269" s="15"/>
    </row>
    <row r="1270" spans="1:21">
      <c r="A1270" t="s">
        <v>7979</v>
      </c>
      <c r="B1270" s="226" t="s">
        <v>7980</v>
      </c>
      <c r="D1270" s="210">
        <v>2</v>
      </c>
      <c r="E1270" s="180" t="s">
        <v>68</v>
      </c>
      <c r="F1270" s="181" t="s">
        <v>55</v>
      </c>
      <c r="G1270" s="175" t="s">
        <v>6346</v>
      </c>
      <c r="H1270" s="182" t="s">
        <v>206</v>
      </c>
      <c r="I1270" s="211">
        <v>1960</v>
      </c>
      <c r="J1270" s="178" t="s">
        <v>7982</v>
      </c>
      <c r="K1270">
        <v>2</v>
      </c>
      <c r="L1270" s="200">
        <v>7</v>
      </c>
      <c r="M1270" s="22" t="s">
        <v>68</v>
      </c>
      <c r="N1270" s="2" t="s">
        <v>5919</v>
      </c>
      <c r="O1270" s="23">
        <v>1960</v>
      </c>
      <c r="P1270" s="25"/>
      <c r="Q1270" s="30" t="s">
        <v>95</v>
      </c>
      <c r="R1270" s="31" t="s">
        <v>52</v>
      </c>
      <c r="S1270" s="32" t="s">
        <v>83</v>
      </c>
      <c r="T1270" s="34" t="s">
        <v>55</v>
      </c>
      <c r="U1270" s="36"/>
    </row>
    <row r="1271" spans="1:21">
      <c r="A1271" t="s">
        <v>7979</v>
      </c>
      <c r="B1271" s="226" t="s">
        <v>7980</v>
      </c>
      <c r="D1271" s="210">
        <v>3</v>
      </c>
      <c r="E1271" s="180" t="s">
        <v>78</v>
      </c>
      <c r="F1271" s="181" t="s">
        <v>55</v>
      </c>
      <c r="G1271" s="175" t="s">
        <v>6346</v>
      </c>
      <c r="H1271" s="182" t="s">
        <v>206</v>
      </c>
      <c r="I1271" s="211">
        <v>1916</v>
      </c>
      <c r="J1271" s="178" t="s">
        <v>7983</v>
      </c>
      <c r="K1271">
        <v>3</v>
      </c>
      <c r="L1271" s="200">
        <v>10</v>
      </c>
      <c r="M1271" s="2" t="s">
        <v>78</v>
      </c>
      <c r="N1271" s="3" t="s">
        <v>34715</v>
      </c>
      <c r="O1271" s="4">
        <v>1916</v>
      </c>
      <c r="P1271" s="6"/>
      <c r="Q1271" s="11" t="s">
        <v>406</v>
      </c>
      <c r="R1271" s="31" t="s">
        <v>52</v>
      </c>
      <c r="S1271" s="32" t="s">
        <v>407</v>
      </c>
      <c r="T1271" s="34" t="s">
        <v>55</v>
      </c>
      <c r="U1271" s="15"/>
    </row>
    <row r="1272" spans="1:21">
      <c r="A1272" t="s">
        <v>7984</v>
      </c>
      <c r="B1272" s="226" t="s">
        <v>7985</v>
      </c>
      <c r="D1272" s="192">
        <v>1</v>
      </c>
      <c r="E1272" s="193" t="s">
        <v>145</v>
      </c>
      <c r="F1272" s="194" t="s">
        <v>55</v>
      </c>
      <c r="G1272" s="195" t="s">
        <v>6346</v>
      </c>
      <c r="H1272" s="196" t="s">
        <v>225</v>
      </c>
      <c r="I1272" s="197">
        <v>1958</v>
      </c>
      <c r="J1272" s="198" t="s">
        <v>7986</v>
      </c>
      <c r="K1272" s="199">
        <v>1</v>
      </c>
      <c r="L1272" s="200">
        <v>4</v>
      </c>
      <c r="M1272" s="21" t="s">
        <v>145</v>
      </c>
      <c r="N1272" s="22" t="s">
        <v>5931</v>
      </c>
      <c r="O1272" s="23">
        <v>1958</v>
      </c>
      <c r="P1272" s="6" t="s">
        <v>168</v>
      </c>
      <c r="Q1272" s="30" t="s">
        <v>177</v>
      </c>
      <c r="R1272" s="31" t="s">
        <v>52</v>
      </c>
      <c r="S1272" s="32" t="s">
        <v>74</v>
      </c>
      <c r="T1272" s="34" t="s">
        <v>55</v>
      </c>
      <c r="U1272" s="36"/>
    </row>
    <row r="1273" spans="1:21">
      <c r="A1273" t="s">
        <v>7984</v>
      </c>
      <c r="B1273" s="226" t="s">
        <v>7985</v>
      </c>
      <c r="D1273" s="210">
        <v>2</v>
      </c>
      <c r="E1273" s="180" t="s">
        <v>145</v>
      </c>
      <c r="F1273" s="181" t="s">
        <v>55</v>
      </c>
      <c r="G1273" s="175" t="s">
        <v>6346</v>
      </c>
      <c r="H1273" s="182" t="s">
        <v>225</v>
      </c>
      <c r="I1273" s="211">
        <v>1980</v>
      </c>
      <c r="J1273" s="178" t="s">
        <v>7987</v>
      </c>
      <c r="K1273">
        <v>2</v>
      </c>
      <c r="L1273" s="200">
        <v>9</v>
      </c>
      <c r="M1273" s="21" t="s">
        <v>145</v>
      </c>
      <c r="N1273" s="22" t="s">
        <v>5934</v>
      </c>
      <c r="O1273" s="23">
        <v>1980</v>
      </c>
      <c r="P1273" s="25"/>
      <c r="Q1273" s="30" t="s">
        <v>169</v>
      </c>
      <c r="R1273" s="31" t="s">
        <v>52</v>
      </c>
      <c r="S1273" s="32" t="s">
        <v>53</v>
      </c>
      <c r="T1273" s="34" t="s">
        <v>55</v>
      </c>
      <c r="U1273" s="36"/>
    </row>
    <row r="1274" spans="1:21">
      <c r="A1274" t="s">
        <v>7984</v>
      </c>
      <c r="B1274" s="226" t="s">
        <v>7985</v>
      </c>
      <c r="D1274" s="210"/>
      <c r="E1274" s="180" t="s">
        <v>145</v>
      </c>
      <c r="F1274" s="181" t="s">
        <v>55</v>
      </c>
      <c r="G1274" s="175" t="s">
        <v>6346</v>
      </c>
      <c r="H1274" s="182" t="s">
        <v>225</v>
      </c>
      <c r="I1274" s="211">
        <v>1950</v>
      </c>
      <c r="J1274" s="178" t="s">
        <v>7988</v>
      </c>
      <c r="K1274">
        <v>2</v>
      </c>
      <c r="L1274" s="200">
        <v>11</v>
      </c>
      <c r="M1274" s="21" t="s">
        <v>145</v>
      </c>
      <c r="N1274" s="22" t="s">
        <v>5936</v>
      </c>
      <c r="O1274" s="23">
        <v>1950</v>
      </c>
      <c r="P1274" s="6"/>
      <c r="Q1274" s="30" t="s">
        <v>177</v>
      </c>
      <c r="R1274" s="31" t="s">
        <v>52</v>
      </c>
      <c r="S1274" s="32" t="s">
        <v>74</v>
      </c>
      <c r="T1274" s="34" t="s">
        <v>55</v>
      </c>
      <c r="U1274" s="36"/>
    </row>
    <row r="1275" spans="1:21">
      <c r="A1275" t="s">
        <v>7984</v>
      </c>
      <c r="B1275" s="226" t="s">
        <v>7985</v>
      </c>
      <c r="D1275" s="210">
        <v>3</v>
      </c>
      <c r="E1275" s="180" t="s">
        <v>48</v>
      </c>
      <c r="F1275" s="181" t="s">
        <v>55</v>
      </c>
      <c r="G1275" s="175" t="s">
        <v>6346</v>
      </c>
      <c r="H1275" s="182" t="s">
        <v>225</v>
      </c>
      <c r="I1275" s="211">
        <v>1980</v>
      </c>
      <c r="J1275" s="178" t="s">
        <v>7989</v>
      </c>
      <c r="K1275">
        <v>3</v>
      </c>
      <c r="L1275" s="200">
        <v>15</v>
      </c>
      <c r="M1275" s="21" t="s">
        <v>48</v>
      </c>
      <c r="N1275" s="22" t="s">
        <v>5941</v>
      </c>
      <c r="O1275" s="23">
        <v>1980</v>
      </c>
      <c r="P1275" s="25" t="s">
        <v>51</v>
      </c>
      <c r="Q1275" s="30" t="s">
        <v>185</v>
      </c>
      <c r="R1275" s="31" t="s">
        <v>52</v>
      </c>
      <c r="S1275" s="32" t="s">
        <v>186</v>
      </c>
      <c r="T1275" s="34" t="s">
        <v>55</v>
      </c>
      <c r="U1275" s="36"/>
    </row>
    <row r="1276" spans="1:21">
      <c r="A1276" t="s">
        <v>7984</v>
      </c>
      <c r="B1276" s="226" t="s">
        <v>7985</v>
      </c>
      <c r="D1276" s="210"/>
      <c r="E1276" s="180" t="s">
        <v>48</v>
      </c>
      <c r="F1276" s="181" t="s">
        <v>55</v>
      </c>
      <c r="G1276" s="175" t="s">
        <v>6346</v>
      </c>
      <c r="H1276" s="182" t="s">
        <v>225</v>
      </c>
      <c r="I1276" s="211">
        <v>1980</v>
      </c>
      <c r="J1276" s="178" t="s">
        <v>7990</v>
      </c>
      <c r="K1276">
        <v>3</v>
      </c>
      <c r="L1276" s="200">
        <v>16</v>
      </c>
      <c r="M1276" s="21" t="s">
        <v>48</v>
      </c>
      <c r="N1276" s="22" t="s">
        <v>5944</v>
      </c>
      <c r="O1276" s="23">
        <v>1980</v>
      </c>
      <c r="P1276" s="25" t="s">
        <v>51</v>
      </c>
      <c r="Q1276" s="30" t="s">
        <v>263</v>
      </c>
      <c r="R1276" s="31" t="s">
        <v>52</v>
      </c>
      <c r="S1276" s="32" t="s">
        <v>53</v>
      </c>
      <c r="T1276" s="34" t="s">
        <v>55</v>
      </c>
      <c r="U1276" s="36"/>
    </row>
    <row r="1277" spans="1:21">
      <c r="A1277" t="s">
        <v>7984</v>
      </c>
      <c r="B1277" s="226" t="s">
        <v>7985</v>
      </c>
      <c r="D1277" s="210">
        <v>4</v>
      </c>
      <c r="E1277" s="180" t="s">
        <v>48</v>
      </c>
      <c r="F1277" s="181" t="s">
        <v>55</v>
      </c>
      <c r="G1277" s="175" t="s">
        <v>6346</v>
      </c>
      <c r="H1277" s="182" t="s">
        <v>225</v>
      </c>
      <c r="I1277" s="211">
        <v>1980</v>
      </c>
      <c r="J1277" s="178" t="s">
        <v>7991</v>
      </c>
      <c r="K1277">
        <v>4</v>
      </c>
      <c r="L1277" s="200">
        <v>20</v>
      </c>
      <c r="M1277" s="21" t="s">
        <v>48</v>
      </c>
      <c r="N1277" s="22" t="s">
        <v>5948</v>
      </c>
      <c r="O1277" s="23">
        <v>1980</v>
      </c>
      <c r="P1277" s="25" t="s">
        <v>168</v>
      </c>
      <c r="Q1277" s="30" t="s">
        <v>263</v>
      </c>
      <c r="R1277" s="31" t="s">
        <v>52</v>
      </c>
      <c r="S1277" s="32" t="s">
        <v>53</v>
      </c>
      <c r="T1277" s="34" t="s">
        <v>55</v>
      </c>
      <c r="U1277" s="36"/>
    </row>
    <row r="1278" spans="1:21">
      <c r="A1278" t="s">
        <v>7992</v>
      </c>
      <c r="B1278" s="226" t="s">
        <v>7993</v>
      </c>
      <c r="D1278" s="192">
        <v>1</v>
      </c>
      <c r="E1278" s="193" t="s">
        <v>4344</v>
      </c>
      <c r="F1278" s="194" t="s">
        <v>55</v>
      </c>
      <c r="G1278" s="195" t="s">
        <v>6346</v>
      </c>
      <c r="H1278" s="196" t="s">
        <v>225</v>
      </c>
      <c r="I1278" s="197">
        <v>1980</v>
      </c>
      <c r="J1278" s="198" t="s">
        <v>7994</v>
      </c>
      <c r="K1278" s="199">
        <v>1</v>
      </c>
      <c r="L1278" s="200">
        <v>4</v>
      </c>
      <c r="M1278" s="22" t="s">
        <v>4344</v>
      </c>
      <c r="N1278" s="2" t="s">
        <v>5957</v>
      </c>
      <c r="O1278" s="23">
        <v>1980</v>
      </c>
      <c r="P1278" s="25"/>
      <c r="Q1278" s="30" t="s">
        <v>312</v>
      </c>
      <c r="R1278" s="31" t="s">
        <v>52</v>
      </c>
      <c r="S1278" s="32" t="s">
        <v>186</v>
      </c>
      <c r="T1278" s="34" t="s">
        <v>55</v>
      </c>
      <c r="U1278" s="36"/>
    </row>
    <row r="1279" spans="1:21">
      <c r="A1279" t="s">
        <v>7992</v>
      </c>
      <c r="B1279" s="226" t="s">
        <v>7993</v>
      </c>
      <c r="D1279" s="210">
        <v>2</v>
      </c>
      <c r="E1279" s="180" t="s">
        <v>68</v>
      </c>
      <c r="F1279" s="181" t="s">
        <v>164</v>
      </c>
      <c r="G1279" s="175" t="s">
        <v>121</v>
      </c>
      <c r="H1279" s="182" t="s">
        <v>206</v>
      </c>
      <c r="I1279" s="211">
        <v>2300</v>
      </c>
      <c r="J1279" s="178" t="s">
        <v>7995</v>
      </c>
      <c r="K1279">
        <v>2</v>
      </c>
      <c r="L1279" s="200">
        <v>7</v>
      </c>
      <c r="M1279" s="22" t="s">
        <v>68</v>
      </c>
      <c r="N1279" s="22" t="s">
        <v>34716</v>
      </c>
      <c r="O1279" s="23">
        <v>2300</v>
      </c>
      <c r="P1279" s="25"/>
      <c r="Q1279" s="30" t="s">
        <v>30295</v>
      </c>
      <c r="R1279" s="31" t="s">
        <v>52</v>
      </c>
      <c r="S1279" s="32" t="s">
        <v>31439</v>
      </c>
      <c r="T1279" s="34" t="s">
        <v>34717</v>
      </c>
      <c r="U1279" s="36"/>
    </row>
    <row r="1280" spans="1:21">
      <c r="A1280" t="s">
        <v>7992</v>
      </c>
      <c r="B1280" s="226" t="s">
        <v>7993</v>
      </c>
      <c r="D1280" s="210"/>
      <c r="E1280" s="180" t="s">
        <v>68</v>
      </c>
      <c r="F1280" s="181" t="s">
        <v>164</v>
      </c>
      <c r="G1280" s="175" t="s">
        <v>121</v>
      </c>
      <c r="H1280" s="182" t="s">
        <v>206</v>
      </c>
      <c r="I1280" s="211">
        <v>2300</v>
      </c>
      <c r="J1280" s="178" t="s">
        <v>7996</v>
      </c>
      <c r="K1280">
        <v>2</v>
      </c>
      <c r="L1280" s="200">
        <v>8</v>
      </c>
      <c r="M1280" s="21" t="s">
        <v>68</v>
      </c>
      <c r="N1280" s="22" t="s">
        <v>34718</v>
      </c>
      <c r="O1280" s="23">
        <v>2300</v>
      </c>
      <c r="P1280" s="25"/>
      <c r="Q1280" s="30" t="s">
        <v>34719</v>
      </c>
      <c r="R1280" s="31" t="s">
        <v>52</v>
      </c>
      <c r="S1280" s="32" t="s">
        <v>34711</v>
      </c>
      <c r="T1280" s="34" t="s">
        <v>31461</v>
      </c>
      <c r="U1280" s="36"/>
    </row>
    <row r="1281" spans="1:21">
      <c r="A1281" t="s">
        <v>7998</v>
      </c>
      <c r="B1281" s="226" t="s">
        <v>7999</v>
      </c>
      <c r="C1281" s="227">
        <v>2</v>
      </c>
      <c r="D1281" s="192">
        <v>1</v>
      </c>
      <c r="E1281" s="193" t="s">
        <v>68</v>
      </c>
      <c r="F1281" s="194" t="s">
        <v>164</v>
      </c>
      <c r="G1281" s="195" t="s">
        <v>121</v>
      </c>
      <c r="H1281" s="196" t="s">
        <v>206</v>
      </c>
      <c r="I1281" s="197">
        <v>2300</v>
      </c>
      <c r="J1281" s="198" t="s">
        <v>7995</v>
      </c>
      <c r="K1281" s="199">
        <v>1</v>
      </c>
      <c r="L1281" s="200">
        <v>4</v>
      </c>
      <c r="M1281" s="22" t="s">
        <v>68</v>
      </c>
      <c r="N1281" s="22" t="s">
        <v>34716</v>
      </c>
      <c r="O1281" s="23">
        <v>2300</v>
      </c>
      <c r="P1281" s="25"/>
      <c r="Q1281" s="30" t="s">
        <v>34719</v>
      </c>
      <c r="R1281" s="31" t="s">
        <v>52</v>
      </c>
      <c r="S1281" s="32" t="s">
        <v>34711</v>
      </c>
      <c r="T1281" s="34" t="s">
        <v>34717</v>
      </c>
      <c r="U1281" s="36"/>
    </row>
    <row r="1282" spans="1:21">
      <c r="A1282" t="s">
        <v>7998</v>
      </c>
      <c r="B1282" s="226" t="s">
        <v>7999</v>
      </c>
      <c r="C1282" s="227">
        <v>2</v>
      </c>
      <c r="D1282" s="210"/>
      <c r="E1282" s="180" t="s">
        <v>68</v>
      </c>
      <c r="F1282" s="181" t="s">
        <v>164</v>
      </c>
      <c r="G1282" s="175" t="s">
        <v>121</v>
      </c>
      <c r="H1282" s="182" t="s">
        <v>206</v>
      </c>
      <c r="I1282" s="211">
        <v>2300</v>
      </c>
      <c r="J1282" s="178" t="s">
        <v>7996</v>
      </c>
      <c r="K1282">
        <v>1</v>
      </c>
      <c r="L1282" s="200">
        <v>5</v>
      </c>
      <c r="M1282" s="21" t="s">
        <v>68</v>
      </c>
      <c r="N1282" s="22" t="s">
        <v>34718</v>
      </c>
      <c r="O1282" s="23">
        <v>2300</v>
      </c>
      <c r="P1282" s="25"/>
      <c r="Q1282" s="30" t="s">
        <v>34719</v>
      </c>
      <c r="R1282" s="31" t="s">
        <v>52</v>
      </c>
      <c r="S1282" s="32" t="s">
        <v>34711</v>
      </c>
      <c r="T1282" s="34" t="s">
        <v>34717</v>
      </c>
      <c r="U1282" s="36"/>
    </row>
    <row r="1283" spans="1:21">
      <c r="A1283" t="s">
        <v>7998</v>
      </c>
      <c r="B1283" s="226" t="s">
        <v>7999</v>
      </c>
      <c r="C1283" s="227">
        <v>2</v>
      </c>
      <c r="D1283" s="210">
        <v>2</v>
      </c>
      <c r="E1283" s="180" t="s">
        <v>4344</v>
      </c>
      <c r="F1283" s="181" t="s">
        <v>55</v>
      </c>
      <c r="G1283" s="175" t="s">
        <v>6346</v>
      </c>
      <c r="H1283" s="182" t="s">
        <v>225</v>
      </c>
      <c r="I1283" s="211">
        <v>1980</v>
      </c>
      <c r="J1283" s="178" t="s">
        <v>7994</v>
      </c>
      <c r="K1283">
        <v>2</v>
      </c>
      <c r="L1283" s="200">
        <v>8</v>
      </c>
      <c r="M1283" s="22" t="s">
        <v>4344</v>
      </c>
      <c r="N1283" s="2" t="s">
        <v>5957</v>
      </c>
      <c r="O1283" s="23">
        <v>1980</v>
      </c>
      <c r="P1283" s="25"/>
      <c r="Q1283" s="30" t="s">
        <v>312</v>
      </c>
      <c r="R1283" s="31" t="s">
        <v>52</v>
      </c>
      <c r="S1283" s="32" t="s">
        <v>186</v>
      </c>
      <c r="T1283" s="34" t="s">
        <v>55</v>
      </c>
      <c r="U1283" s="36"/>
    </row>
    <row r="1284" spans="1:21">
      <c r="A1284" t="s">
        <v>8000</v>
      </c>
      <c r="B1284" s="226" t="s">
        <v>8001</v>
      </c>
      <c r="D1284" s="192">
        <v>1</v>
      </c>
      <c r="E1284" s="193" t="s">
        <v>145</v>
      </c>
      <c r="F1284" s="194" t="s">
        <v>55</v>
      </c>
      <c r="G1284" s="195" t="s">
        <v>6346</v>
      </c>
      <c r="H1284" s="196" t="s">
        <v>225</v>
      </c>
      <c r="I1284" s="197">
        <v>1980</v>
      </c>
      <c r="J1284" s="198" t="s">
        <v>8002</v>
      </c>
      <c r="K1284" s="199">
        <v>1</v>
      </c>
      <c r="L1284" s="200">
        <v>4</v>
      </c>
      <c r="M1284" s="21" t="s">
        <v>145</v>
      </c>
      <c r="N1284" s="22" t="s">
        <v>5971</v>
      </c>
      <c r="O1284" s="23">
        <v>1980</v>
      </c>
      <c r="P1284" s="25"/>
      <c r="Q1284" s="30" t="s">
        <v>181</v>
      </c>
      <c r="R1284" s="31" t="s">
        <v>52</v>
      </c>
      <c r="S1284" s="32" t="s">
        <v>186</v>
      </c>
      <c r="T1284" s="34" t="s">
        <v>55</v>
      </c>
      <c r="U1284" s="36"/>
    </row>
    <row r="1285" spans="1:21">
      <c r="A1285" t="s">
        <v>8000</v>
      </c>
      <c r="B1285" s="226" t="s">
        <v>8001</v>
      </c>
      <c r="D1285" s="210">
        <v>2</v>
      </c>
      <c r="E1285" s="180" t="s">
        <v>301</v>
      </c>
      <c r="F1285" s="181" t="s">
        <v>64</v>
      </c>
      <c r="G1285" s="175" t="s">
        <v>6380</v>
      </c>
      <c r="H1285" s="182" t="s">
        <v>225</v>
      </c>
      <c r="I1285" s="211">
        <v>1925</v>
      </c>
      <c r="J1285" s="178" t="s">
        <v>8003</v>
      </c>
      <c r="K1285">
        <v>2</v>
      </c>
      <c r="L1285" s="200">
        <v>8</v>
      </c>
      <c r="M1285" s="21" t="s">
        <v>301</v>
      </c>
      <c r="N1285" s="22" t="s">
        <v>5976</v>
      </c>
      <c r="O1285" s="23">
        <v>1925</v>
      </c>
      <c r="P1285" s="25"/>
      <c r="Q1285" s="30" t="s">
        <v>604</v>
      </c>
      <c r="R1285" s="31" t="s">
        <v>52</v>
      </c>
      <c r="S1285" s="32" t="s">
        <v>63</v>
      </c>
      <c r="T1285" s="34" t="s">
        <v>64</v>
      </c>
      <c r="U1285" s="36"/>
    </row>
    <row r="1286" spans="1:21">
      <c r="A1286" t="s">
        <v>8000</v>
      </c>
      <c r="B1286" s="226" t="s">
        <v>8001</v>
      </c>
      <c r="D1286" s="210">
        <v>3</v>
      </c>
      <c r="E1286" s="180" t="s">
        <v>402</v>
      </c>
      <c r="F1286" s="181" t="s">
        <v>55</v>
      </c>
      <c r="G1286" s="175" t="s">
        <v>6346</v>
      </c>
      <c r="H1286" s="182" t="s">
        <v>206</v>
      </c>
      <c r="I1286" s="211">
        <v>1916</v>
      </c>
      <c r="J1286" s="178" t="s">
        <v>8004</v>
      </c>
      <c r="K1286">
        <v>3</v>
      </c>
      <c r="L1286" s="200">
        <v>11</v>
      </c>
      <c r="M1286" s="21" t="s">
        <v>402</v>
      </c>
      <c r="N1286" s="22" t="s">
        <v>5998</v>
      </c>
      <c r="O1286" s="23">
        <v>1916</v>
      </c>
      <c r="P1286" s="25"/>
      <c r="Q1286" s="30" t="s">
        <v>640</v>
      </c>
      <c r="R1286" s="31" t="s">
        <v>52</v>
      </c>
      <c r="S1286" s="32" t="s">
        <v>407</v>
      </c>
      <c r="T1286" s="34" t="s">
        <v>55</v>
      </c>
      <c r="U1286" s="36"/>
    </row>
    <row r="1287" spans="1:21">
      <c r="A1287" t="s">
        <v>8000</v>
      </c>
      <c r="B1287" s="226" t="s">
        <v>8001</v>
      </c>
      <c r="D1287" s="210"/>
      <c r="E1287" s="180" t="s">
        <v>402</v>
      </c>
      <c r="F1287" s="181" t="s">
        <v>55</v>
      </c>
      <c r="G1287" s="175" t="s">
        <v>6346</v>
      </c>
      <c r="H1287" s="182" t="s">
        <v>206</v>
      </c>
      <c r="I1287" s="211">
        <v>1916</v>
      </c>
      <c r="J1287" s="178" t="s">
        <v>8005</v>
      </c>
      <c r="K1287">
        <v>3</v>
      </c>
      <c r="L1287" s="200">
        <v>12</v>
      </c>
      <c r="M1287" s="21" t="s">
        <v>402</v>
      </c>
      <c r="N1287" s="22" t="s">
        <v>6002</v>
      </c>
      <c r="O1287" s="23">
        <v>1916</v>
      </c>
      <c r="P1287" s="25"/>
      <c r="Q1287" s="30" t="s">
        <v>406</v>
      </c>
      <c r="R1287" s="31" t="s">
        <v>52</v>
      </c>
      <c r="S1287" s="21" t="s">
        <v>407</v>
      </c>
      <c r="T1287" s="34" t="s">
        <v>55</v>
      </c>
      <c r="U1287" s="36"/>
    </row>
    <row r="1288" spans="1:21">
      <c r="A1288" t="s">
        <v>8000</v>
      </c>
      <c r="B1288" s="226" t="s">
        <v>8001</v>
      </c>
      <c r="D1288" s="210">
        <v>4</v>
      </c>
      <c r="E1288" s="180" t="s">
        <v>145</v>
      </c>
      <c r="F1288" s="181" t="s">
        <v>55</v>
      </c>
      <c r="G1288" s="175" t="s">
        <v>6346</v>
      </c>
      <c r="H1288" s="182" t="s">
        <v>225</v>
      </c>
      <c r="I1288" s="211">
        <v>1980</v>
      </c>
      <c r="J1288" s="178" t="s">
        <v>8006</v>
      </c>
      <c r="K1288">
        <v>4</v>
      </c>
      <c r="L1288" s="200">
        <v>15</v>
      </c>
      <c r="M1288" s="21" t="s">
        <v>145</v>
      </c>
      <c r="N1288" s="22" t="s">
        <v>5985</v>
      </c>
      <c r="O1288" s="4">
        <v>1980</v>
      </c>
      <c r="P1288" s="6" t="s">
        <v>168</v>
      </c>
      <c r="Q1288" s="11" t="s">
        <v>181</v>
      </c>
      <c r="R1288" s="31" t="s">
        <v>52</v>
      </c>
      <c r="S1288" s="8" t="s">
        <v>186</v>
      </c>
      <c r="T1288" s="34" t="s">
        <v>55</v>
      </c>
      <c r="U1288" s="15"/>
    </row>
    <row r="1289" spans="1:21">
      <c r="A1289" t="s">
        <v>8007</v>
      </c>
      <c r="B1289" s="226" t="s">
        <v>8008</v>
      </c>
      <c r="D1289" s="192">
        <v>1</v>
      </c>
      <c r="E1289" s="193" t="s">
        <v>48</v>
      </c>
      <c r="F1289" s="194" t="s">
        <v>55</v>
      </c>
      <c r="G1289" s="195" t="s">
        <v>6346</v>
      </c>
      <c r="H1289" s="196" t="s">
        <v>225</v>
      </c>
      <c r="I1289" s="197">
        <v>1980</v>
      </c>
      <c r="J1289" s="198" t="s">
        <v>8009</v>
      </c>
      <c r="K1289" s="199">
        <v>1</v>
      </c>
      <c r="L1289" s="200">
        <v>4</v>
      </c>
      <c r="M1289" s="21" t="s">
        <v>48</v>
      </c>
      <c r="N1289" s="22" t="s">
        <v>5990</v>
      </c>
      <c r="O1289" s="23">
        <v>1980</v>
      </c>
      <c r="P1289" s="25" t="s">
        <v>168</v>
      </c>
      <c r="Q1289" s="30" t="s">
        <v>169</v>
      </c>
      <c r="R1289" s="31" t="s">
        <v>52</v>
      </c>
      <c r="S1289" s="32" t="s">
        <v>53</v>
      </c>
      <c r="T1289" s="34" t="s">
        <v>55</v>
      </c>
      <c r="U1289" s="36"/>
    </row>
    <row r="1290" spans="1:21">
      <c r="A1290" t="s">
        <v>8007</v>
      </c>
      <c r="B1290" s="226" t="s">
        <v>8008</v>
      </c>
      <c r="D1290" s="210">
        <v>2</v>
      </c>
      <c r="E1290" s="180" t="s">
        <v>4344</v>
      </c>
      <c r="F1290" s="181" t="s">
        <v>55</v>
      </c>
      <c r="G1290" s="175" t="s">
        <v>6346</v>
      </c>
      <c r="H1290" s="182" t="s">
        <v>225</v>
      </c>
      <c r="I1290" s="211">
        <v>1958</v>
      </c>
      <c r="J1290" s="178" t="s">
        <v>8010</v>
      </c>
      <c r="K1290">
        <v>2</v>
      </c>
      <c r="L1290" s="200">
        <v>8</v>
      </c>
      <c r="M1290" s="21" t="s">
        <v>4344</v>
      </c>
      <c r="N1290" s="22" t="s">
        <v>6010</v>
      </c>
      <c r="O1290" s="23">
        <v>1958</v>
      </c>
      <c r="P1290" s="25"/>
      <c r="Q1290" s="30" t="s">
        <v>177</v>
      </c>
      <c r="R1290" s="31" t="s">
        <v>52</v>
      </c>
      <c r="S1290" s="32" t="s">
        <v>74</v>
      </c>
      <c r="T1290" s="34" t="s">
        <v>55</v>
      </c>
      <c r="U1290" s="36"/>
    </row>
    <row r="1291" spans="1:21">
      <c r="A1291" t="s">
        <v>8007</v>
      </c>
      <c r="B1291" s="226" t="s">
        <v>8008</v>
      </c>
      <c r="D1291" s="210">
        <v>3</v>
      </c>
      <c r="E1291" s="180" t="s">
        <v>78</v>
      </c>
      <c r="F1291" s="181" t="s">
        <v>55</v>
      </c>
      <c r="G1291" s="175" t="s">
        <v>6346</v>
      </c>
      <c r="H1291" s="182" t="s">
        <v>225</v>
      </c>
      <c r="I1291" s="211">
        <v>1957</v>
      </c>
      <c r="J1291" s="178" t="s">
        <v>7537</v>
      </c>
      <c r="K1291">
        <v>3</v>
      </c>
      <c r="L1291" s="200">
        <v>11</v>
      </c>
      <c r="M1291" s="21" t="s">
        <v>78</v>
      </c>
      <c r="N1291" s="22" t="s">
        <v>5993</v>
      </c>
      <c r="O1291" s="23">
        <v>1957</v>
      </c>
      <c r="P1291" s="25"/>
      <c r="Q1291" s="30" t="s">
        <v>288</v>
      </c>
      <c r="R1291" s="31" t="s">
        <v>52</v>
      </c>
      <c r="S1291" s="32" t="s">
        <v>153</v>
      </c>
      <c r="T1291" s="34" t="s">
        <v>55</v>
      </c>
      <c r="U1291" s="36"/>
    </row>
    <row r="1292" spans="1:21">
      <c r="A1292" t="s">
        <v>8011</v>
      </c>
      <c r="B1292" s="226" t="s">
        <v>8012</v>
      </c>
      <c r="D1292" s="192">
        <v>1</v>
      </c>
      <c r="E1292" s="193" t="s">
        <v>68</v>
      </c>
      <c r="F1292" s="194" t="s">
        <v>55</v>
      </c>
      <c r="G1292" s="195" t="s">
        <v>6346</v>
      </c>
      <c r="H1292" s="196" t="s">
        <v>206</v>
      </c>
      <c r="I1292" s="197">
        <v>1917</v>
      </c>
      <c r="J1292" s="198" t="s">
        <v>6885</v>
      </c>
      <c r="K1292" s="199">
        <v>1</v>
      </c>
      <c r="L1292" s="200">
        <v>4</v>
      </c>
      <c r="M1292" s="21" t="s">
        <v>68</v>
      </c>
      <c r="N1292" s="22" t="s">
        <v>5980</v>
      </c>
      <c r="O1292" s="23">
        <v>1917</v>
      </c>
      <c r="P1292" s="25"/>
      <c r="Q1292" s="30" t="s">
        <v>95</v>
      </c>
      <c r="R1292" s="31" t="s">
        <v>52</v>
      </c>
      <c r="S1292" s="32" t="s">
        <v>83</v>
      </c>
      <c r="T1292" s="34" t="s">
        <v>55</v>
      </c>
      <c r="U1292" s="36"/>
    </row>
    <row r="1293" spans="1:21">
      <c r="A1293" t="s">
        <v>8013</v>
      </c>
      <c r="B1293" s="226" t="s">
        <v>8014</v>
      </c>
      <c r="D1293" s="192">
        <v>1</v>
      </c>
      <c r="E1293" s="193" t="s">
        <v>103</v>
      </c>
      <c r="F1293" s="194" t="s">
        <v>55</v>
      </c>
      <c r="G1293" s="195" t="s">
        <v>6358</v>
      </c>
      <c r="H1293" s="196" t="s">
        <v>225</v>
      </c>
      <c r="I1293" s="197">
        <v>1568</v>
      </c>
      <c r="J1293" s="198" t="s">
        <v>6473</v>
      </c>
      <c r="K1293" s="199">
        <v>1</v>
      </c>
      <c r="L1293" s="200">
        <v>4</v>
      </c>
      <c r="M1293" s="2" t="s">
        <v>103</v>
      </c>
      <c r="N1293" s="22" t="s">
        <v>6019</v>
      </c>
      <c r="O1293" s="23">
        <v>1568</v>
      </c>
      <c r="P1293" s="25"/>
      <c r="Q1293" s="30" t="s">
        <v>82</v>
      </c>
      <c r="R1293" s="31" t="s">
        <v>52</v>
      </c>
      <c r="S1293" s="8" t="s">
        <v>240</v>
      </c>
      <c r="T1293" s="34" t="s">
        <v>55</v>
      </c>
      <c r="U1293" s="36"/>
    </row>
    <row r="1294" spans="1:21">
      <c r="A1294" t="s">
        <v>8013</v>
      </c>
      <c r="B1294" s="226" t="s">
        <v>8014</v>
      </c>
      <c r="D1294" s="210">
        <v>2</v>
      </c>
      <c r="E1294" s="180" t="s">
        <v>402</v>
      </c>
      <c r="F1294" s="181" t="s">
        <v>55</v>
      </c>
      <c r="G1294" s="175" t="s">
        <v>6346</v>
      </c>
      <c r="H1294" s="182" t="s">
        <v>206</v>
      </c>
      <c r="I1294" s="211">
        <v>1916</v>
      </c>
      <c r="J1294" s="178" t="s">
        <v>8015</v>
      </c>
      <c r="K1294">
        <v>2</v>
      </c>
      <c r="L1294" s="200">
        <v>7</v>
      </c>
      <c r="M1294" s="21" t="s">
        <v>402</v>
      </c>
      <c r="N1294" s="22" t="s">
        <v>6006</v>
      </c>
      <c r="O1294" s="23">
        <v>1916</v>
      </c>
      <c r="P1294" s="25"/>
      <c r="Q1294" s="30" t="s">
        <v>406</v>
      </c>
      <c r="R1294" s="31" t="s">
        <v>52</v>
      </c>
      <c r="S1294" s="32" t="s">
        <v>407</v>
      </c>
      <c r="T1294" s="34" t="s">
        <v>55</v>
      </c>
      <c r="U1294" s="36"/>
    </row>
    <row r="1295" spans="1:21">
      <c r="A1295" t="s">
        <v>8013</v>
      </c>
      <c r="B1295" s="226" t="s">
        <v>8014</v>
      </c>
      <c r="D1295" s="210"/>
      <c r="E1295" s="180" t="s">
        <v>402</v>
      </c>
      <c r="F1295" s="181" t="s">
        <v>55</v>
      </c>
      <c r="G1295" s="175" t="s">
        <v>6346</v>
      </c>
      <c r="H1295" s="182" t="s">
        <v>206</v>
      </c>
      <c r="I1295" s="211">
        <v>1916</v>
      </c>
      <c r="J1295" s="178" t="s">
        <v>8016</v>
      </c>
      <c r="K1295">
        <v>2</v>
      </c>
      <c r="L1295" s="200">
        <v>8</v>
      </c>
      <c r="M1295" s="21" t="s">
        <v>402</v>
      </c>
      <c r="N1295" s="22" t="s">
        <v>6024</v>
      </c>
      <c r="O1295" s="23">
        <v>1916</v>
      </c>
      <c r="P1295" s="25"/>
      <c r="Q1295" s="30" t="s">
        <v>406</v>
      </c>
      <c r="R1295" s="31" t="s">
        <v>52</v>
      </c>
      <c r="S1295" s="32" t="s">
        <v>407</v>
      </c>
      <c r="T1295" s="34" t="s">
        <v>55</v>
      </c>
      <c r="U1295" s="36"/>
    </row>
    <row r="1296" spans="1:21">
      <c r="A1296" t="s">
        <v>8013</v>
      </c>
      <c r="B1296" s="226" t="s">
        <v>8014</v>
      </c>
      <c r="D1296" s="210">
        <v>3</v>
      </c>
      <c r="E1296" s="180" t="s">
        <v>68</v>
      </c>
      <c r="F1296" s="181" t="s">
        <v>55</v>
      </c>
      <c r="G1296" s="175" t="s">
        <v>6346</v>
      </c>
      <c r="H1296" s="182" t="s">
        <v>225</v>
      </c>
      <c r="I1296" s="211">
        <v>1958</v>
      </c>
      <c r="J1296" s="178" t="s">
        <v>8017</v>
      </c>
      <c r="K1296">
        <v>3</v>
      </c>
      <c r="L1296" s="200">
        <v>11</v>
      </c>
      <c r="M1296" s="21" t="s">
        <v>68</v>
      </c>
      <c r="N1296" s="22" t="s">
        <v>6015</v>
      </c>
      <c r="O1296" s="23">
        <v>1958</v>
      </c>
      <c r="P1296" s="25"/>
      <c r="Q1296" s="30" t="s">
        <v>73</v>
      </c>
      <c r="R1296" s="31" t="s">
        <v>52</v>
      </c>
      <c r="S1296" s="32" t="s">
        <v>74</v>
      </c>
      <c r="T1296" s="34" t="s">
        <v>55</v>
      </c>
      <c r="U1296" s="36"/>
    </row>
    <row r="1297" spans="1:21">
      <c r="A1297" t="s">
        <v>8013</v>
      </c>
      <c r="B1297" s="226" t="s">
        <v>8014</v>
      </c>
      <c r="D1297" s="210"/>
      <c r="E1297" s="180" t="s">
        <v>68</v>
      </c>
      <c r="F1297" s="181" t="s">
        <v>55</v>
      </c>
      <c r="G1297" s="175" t="s">
        <v>6346</v>
      </c>
      <c r="H1297" s="182" t="s">
        <v>225</v>
      </c>
      <c r="I1297" s="211">
        <v>1958</v>
      </c>
      <c r="J1297" s="178" t="s">
        <v>6962</v>
      </c>
      <c r="K1297">
        <v>3</v>
      </c>
      <c r="L1297" s="200">
        <v>12</v>
      </c>
      <c r="M1297" s="2" t="s">
        <v>68</v>
      </c>
      <c r="N1297" s="3" t="s">
        <v>6029</v>
      </c>
      <c r="O1297" s="4">
        <v>1958</v>
      </c>
      <c r="P1297" s="6"/>
      <c r="Q1297" s="11" t="s">
        <v>73</v>
      </c>
      <c r="R1297" s="31" t="s">
        <v>52</v>
      </c>
      <c r="S1297" s="32" t="s">
        <v>74</v>
      </c>
      <c r="T1297" s="34" t="s">
        <v>55</v>
      </c>
      <c r="U1297" s="15"/>
    </row>
    <row r="1298" spans="1:21">
      <c r="A1298" t="s">
        <v>8013</v>
      </c>
      <c r="B1298" s="226" t="s">
        <v>8014</v>
      </c>
      <c r="D1298" s="210"/>
      <c r="E1298" s="180" t="s">
        <v>68</v>
      </c>
      <c r="F1298" s="181" t="s">
        <v>55</v>
      </c>
      <c r="G1298" s="175" t="s">
        <v>6346</v>
      </c>
      <c r="H1298" s="182" t="s">
        <v>225</v>
      </c>
      <c r="I1298" s="211">
        <v>1958</v>
      </c>
      <c r="J1298" s="178" t="s">
        <v>8018</v>
      </c>
      <c r="K1298">
        <v>3</v>
      </c>
      <c r="L1298" s="200">
        <v>13</v>
      </c>
      <c r="M1298" s="2" t="s">
        <v>68</v>
      </c>
      <c r="N1298" s="2" t="s">
        <v>34720</v>
      </c>
      <c r="O1298" s="4">
        <v>1958</v>
      </c>
      <c r="P1298" s="25"/>
      <c r="Q1298" s="30" t="s">
        <v>34721</v>
      </c>
      <c r="R1298" s="31" t="s">
        <v>52</v>
      </c>
      <c r="S1298" s="32" t="s">
        <v>34722</v>
      </c>
      <c r="T1298" s="34" t="s">
        <v>55</v>
      </c>
      <c r="U1298" s="36"/>
    </row>
    <row r="1299" spans="1:21">
      <c r="A1299" t="s">
        <v>8013</v>
      </c>
      <c r="B1299" s="226" t="s">
        <v>8014</v>
      </c>
      <c r="D1299" s="210">
        <v>4</v>
      </c>
      <c r="E1299" s="180" t="s">
        <v>145</v>
      </c>
      <c r="F1299" s="181" t="s">
        <v>55</v>
      </c>
      <c r="G1299" s="175" t="s">
        <v>121</v>
      </c>
      <c r="H1299" s="182" t="s">
        <v>206</v>
      </c>
      <c r="I1299" s="211">
        <v>1534</v>
      </c>
      <c r="J1299" s="178" t="s">
        <v>8020</v>
      </c>
      <c r="K1299">
        <v>4</v>
      </c>
      <c r="L1299" s="200">
        <v>16</v>
      </c>
      <c r="M1299" s="21" t="s">
        <v>145</v>
      </c>
      <c r="N1299" s="22" t="s">
        <v>6099</v>
      </c>
      <c r="O1299" s="23">
        <v>1534</v>
      </c>
      <c r="P1299" s="25"/>
      <c r="Q1299" s="30" t="s">
        <v>2071</v>
      </c>
      <c r="R1299" s="31" t="s">
        <v>52</v>
      </c>
      <c r="S1299" s="32" t="s">
        <v>121</v>
      </c>
      <c r="T1299" s="34" t="s">
        <v>55</v>
      </c>
      <c r="U1299" s="36"/>
    </row>
    <row r="1300" spans="1:21">
      <c r="A1300" t="s">
        <v>8013</v>
      </c>
      <c r="B1300" s="226" t="s">
        <v>8014</v>
      </c>
      <c r="D1300" s="210">
        <v>5</v>
      </c>
      <c r="E1300" s="180" t="s">
        <v>48</v>
      </c>
      <c r="F1300" s="181" t="s">
        <v>55</v>
      </c>
      <c r="G1300" s="175" t="s">
        <v>6346</v>
      </c>
      <c r="H1300" s="182" t="s">
        <v>225</v>
      </c>
      <c r="I1300" s="211">
        <v>1980</v>
      </c>
      <c r="J1300" s="178" t="s">
        <v>8021</v>
      </c>
      <c r="K1300">
        <v>5</v>
      </c>
      <c r="L1300" s="200">
        <v>20</v>
      </c>
      <c r="M1300" s="22" t="s">
        <v>48</v>
      </c>
      <c r="N1300" s="2" t="s">
        <v>6046</v>
      </c>
      <c r="O1300" s="23">
        <v>1980</v>
      </c>
      <c r="P1300" s="25" t="s">
        <v>168</v>
      </c>
      <c r="Q1300" s="30" t="s">
        <v>185</v>
      </c>
      <c r="R1300" s="31" t="s">
        <v>52</v>
      </c>
      <c r="S1300" s="32" t="s">
        <v>53</v>
      </c>
      <c r="T1300" s="34" t="s">
        <v>55</v>
      </c>
      <c r="U1300" s="36"/>
    </row>
    <row r="1301" spans="1:21">
      <c r="A1301" t="s">
        <v>8022</v>
      </c>
      <c r="B1301" s="226" t="s">
        <v>8023</v>
      </c>
      <c r="D1301" s="192">
        <v>1</v>
      </c>
      <c r="E1301" s="193" t="s">
        <v>68</v>
      </c>
      <c r="F1301" s="194" t="s">
        <v>55</v>
      </c>
      <c r="G1301" s="195" t="s">
        <v>6346</v>
      </c>
      <c r="H1301" s="196" t="s">
        <v>206</v>
      </c>
      <c r="I1301" s="197">
        <v>1960</v>
      </c>
      <c r="J1301" s="198" t="s">
        <v>8024</v>
      </c>
      <c r="K1301" s="199">
        <v>1</v>
      </c>
      <c r="L1301" s="200">
        <v>4</v>
      </c>
      <c r="M1301" s="21" t="s">
        <v>68</v>
      </c>
      <c r="N1301" s="22" t="s">
        <v>6026</v>
      </c>
      <c r="O1301" s="23">
        <v>1960</v>
      </c>
      <c r="P1301" s="25"/>
      <c r="Q1301" s="30" t="s">
        <v>82</v>
      </c>
      <c r="R1301" s="31" t="s">
        <v>52</v>
      </c>
      <c r="S1301" s="32" t="s">
        <v>83</v>
      </c>
      <c r="T1301" s="34" t="s">
        <v>55</v>
      </c>
      <c r="U1301" s="36"/>
    </row>
    <row r="1302" spans="1:21">
      <c r="A1302" t="s">
        <v>8022</v>
      </c>
      <c r="B1302" s="226" t="s">
        <v>8023</v>
      </c>
      <c r="D1302" s="210">
        <v>2</v>
      </c>
      <c r="E1302" s="180" t="s">
        <v>103</v>
      </c>
      <c r="F1302" s="181" t="s">
        <v>55</v>
      </c>
      <c r="G1302" s="175" t="s">
        <v>6346</v>
      </c>
      <c r="H1302" s="182" t="s">
        <v>206</v>
      </c>
      <c r="I1302" s="211">
        <v>1960</v>
      </c>
      <c r="J1302" s="178" t="s">
        <v>8025</v>
      </c>
      <c r="K1302">
        <v>2</v>
      </c>
      <c r="L1302" s="200">
        <v>7</v>
      </c>
      <c r="M1302" s="21" t="s">
        <v>103</v>
      </c>
      <c r="N1302" s="22" t="s">
        <v>6032</v>
      </c>
      <c r="O1302" s="23">
        <v>1960</v>
      </c>
      <c r="P1302" s="6"/>
      <c r="Q1302" s="30" t="s">
        <v>82</v>
      </c>
      <c r="R1302" s="31" t="s">
        <v>52</v>
      </c>
      <c r="S1302" s="32" t="s">
        <v>83</v>
      </c>
      <c r="T1302" s="34" t="s">
        <v>55</v>
      </c>
      <c r="U1302" s="36"/>
    </row>
    <row r="1303" spans="1:21">
      <c r="A1303" t="s">
        <v>8022</v>
      </c>
      <c r="B1303" s="226" t="s">
        <v>8023</v>
      </c>
      <c r="D1303" s="210">
        <v>3</v>
      </c>
      <c r="E1303" s="180" t="s">
        <v>68</v>
      </c>
      <c r="F1303" s="181" t="s">
        <v>55</v>
      </c>
      <c r="G1303" s="175" t="s">
        <v>6346</v>
      </c>
      <c r="H1303" s="182" t="s">
        <v>206</v>
      </c>
      <c r="I1303" s="211">
        <v>1917</v>
      </c>
      <c r="J1303" s="178" t="s">
        <v>8026</v>
      </c>
      <c r="K1303">
        <v>3</v>
      </c>
      <c r="L1303" s="200">
        <v>10</v>
      </c>
      <c r="M1303" s="21" t="s">
        <v>68</v>
      </c>
      <c r="N1303" s="22" t="s">
        <v>6035</v>
      </c>
      <c r="O1303" s="23">
        <v>1917</v>
      </c>
      <c r="P1303" s="25"/>
      <c r="Q1303" s="30" t="s">
        <v>95</v>
      </c>
      <c r="R1303" s="31" t="s">
        <v>52</v>
      </c>
      <c r="S1303" s="32" t="s">
        <v>83</v>
      </c>
      <c r="T1303" s="34" t="s">
        <v>55</v>
      </c>
      <c r="U1303" s="36"/>
    </row>
    <row r="1304" spans="1:21">
      <c r="A1304" t="s">
        <v>8022</v>
      </c>
      <c r="B1304" s="226" t="s">
        <v>8023</v>
      </c>
      <c r="D1304" s="210"/>
      <c r="E1304" s="180" t="s">
        <v>68</v>
      </c>
      <c r="F1304" s="181" t="s">
        <v>55</v>
      </c>
      <c r="G1304" s="175" t="s">
        <v>6346</v>
      </c>
      <c r="H1304" s="182" t="s">
        <v>206</v>
      </c>
      <c r="I1304" s="211">
        <v>1960</v>
      </c>
      <c r="J1304" s="178" t="s">
        <v>8027</v>
      </c>
      <c r="K1304">
        <v>3</v>
      </c>
      <c r="L1304" s="200">
        <v>11</v>
      </c>
      <c r="M1304" s="21" t="s">
        <v>68</v>
      </c>
      <c r="N1304" s="22" t="s">
        <v>6038</v>
      </c>
      <c r="O1304" s="23">
        <v>1960</v>
      </c>
      <c r="P1304" s="25"/>
      <c r="Q1304" s="30" t="s">
        <v>95</v>
      </c>
      <c r="R1304" s="31" t="s">
        <v>52</v>
      </c>
      <c r="S1304" s="32" t="s">
        <v>83</v>
      </c>
      <c r="T1304" s="34" t="s">
        <v>55</v>
      </c>
      <c r="U1304" s="36"/>
    </row>
    <row r="1305" spans="1:21">
      <c r="A1305" t="s">
        <v>8022</v>
      </c>
      <c r="B1305" s="226" t="s">
        <v>8023</v>
      </c>
      <c r="D1305" s="210">
        <v>4</v>
      </c>
      <c r="E1305" s="180" t="s">
        <v>6884</v>
      </c>
      <c r="F1305" s="181" t="s">
        <v>64</v>
      </c>
      <c r="G1305" s="175" t="s">
        <v>6380</v>
      </c>
      <c r="H1305" s="182" t="s">
        <v>225</v>
      </c>
      <c r="I1305" s="211">
        <v>1925</v>
      </c>
      <c r="J1305" s="178" t="s">
        <v>8028</v>
      </c>
      <c r="K1305">
        <v>4</v>
      </c>
      <c r="L1305" s="200">
        <v>14</v>
      </c>
      <c r="M1305" s="22" t="s">
        <v>6884</v>
      </c>
      <c r="N1305" s="22" t="s">
        <v>6043</v>
      </c>
      <c r="O1305" s="23">
        <v>1925</v>
      </c>
      <c r="P1305" s="25"/>
      <c r="Q1305" s="30" t="s">
        <v>30115</v>
      </c>
      <c r="R1305" s="31" t="s">
        <v>52</v>
      </c>
      <c r="S1305" s="32" t="s">
        <v>63</v>
      </c>
      <c r="T1305" s="34" t="s">
        <v>64</v>
      </c>
      <c r="U1305" s="36"/>
    </row>
    <row r="1306" spans="1:21">
      <c r="A1306" t="s">
        <v>8022</v>
      </c>
      <c r="B1306" s="226" t="s">
        <v>8023</v>
      </c>
      <c r="D1306" s="210"/>
      <c r="E1306" s="180" t="s">
        <v>6884</v>
      </c>
      <c r="F1306" s="181" t="s">
        <v>64</v>
      </c>
      <c r="G1306" s="175" t="s">
        <v>6380</v>
      </c>
      <c r="H1306" s="182" t="s">
        <v>225</v>
      </c>
      <c r="I1306" s="211">
        <v>1950</v>
      </c>
      <c r="J1306" s="178" t="s">
        <v>6465</v>
      </c>
      <c r="K1306">
        <v>4</v>
      </c>
      <c r="L1306" s="200">
        <v>15</v>
      </c>
      <c r="M1306" s="22" t="s">
        <v>6884</v>
      </c>
      <c r="N1306" s="2" t="s">
        <v>6089</v>
      </c>
      <c r="O1306" s="23">
        <v>1950</v>
      </c>
      <c r="P1306" s="25"/>
      <c r="Q1306" s="30" t="s">
        <v>34712</v>
      </c>
      <c r="R1306" s="31" t="s">
        <v>52</v>
      </c>
      <c r="S1306" s="32" t="s">
        <v>63</v>
      </c>
      <c r="T1306" s="34" t="s">
        <v>64</v>
      </c>
      <c r="U1306" s="36"/>
    </row>
    <row r="1307" spans="1:21">
      <c r="A1307" t="s">
        <v>8029</v>
      </c>
      <c r="B1307" s="226" t="s">
        <v>8030</v>
      </c>
      <c r="D1307" s="192">
        <v>1</v>
      </c>
      <c r="E1307" s="193" t="s">
        <v>68</v>
      </c>
      <c r="F1307" s="194" t="s">
        <v>55</v>
      </c>
      <c r="G1307" s="195" t="s">
        <v>6346</v>
      </c>
      <c r="H1307" s="196" t="s">
        <v>206</v>
      </c>
      <c r="I1307" s="197">
        <v>1917</v>
      </c>
      <c r="J1307" s="198" t="s">
        <v>8031</v>
      </c>
      <c r="K1307" s="199">
        <v>1</v>
      </c>
      <c r="L1307" s="200">
        <v>4</v>
      </c>
      <c r="M1307" s="21" t="s">
        <v>68</v>
      </c>
      <c r="N1307" s="22" t="s">
        <v>6062</v>
      </c>
      <c r="O1307" s="23">
        <v>1917</v>
      </c>
      <c r="P1307" s="25"/>
      <c r="Q1307" s="30" t="s">
        <v>95</v>
      </c>
      <c r="R1307" s="31" t="s">
        <v>52</v>
      </c>
      <c r="S1307" s="32" t="s">
        <v>83</v>
      </c>
      <c r="T1307" s="34" t="s">
        <v>55</v>
      </c>
      <c r="U1307" s="36"/>
    </row>
    <row r="1308" spans="1:21">
      <c r="A1308" t="s">
        <v>8029</v>
      </c>
      <c r="B1308" s="226" t="s">
        <v>8030</v>
      </c>
      <c r="D1308" s="210">
        <v>2</v>
      </c>
      <c r="E1308" s="180" t="s">
        <v>68</v>
      </c>
      <c r="F1308" s="181" t="s">
        <v>164</v>
      </c>
      <c r="G1308" s="175" t="s">
        <v>121</v>
      </c>
      <c r="H1308" s="182" t="s">
        <v>206</v>
      </c>
      <c r="I1308" s="211">
        <v>2300</v>
      </c>
      <c r="J1308" s="178" t="s">
        <v>8032</v>
      </c>
      <c r="K1308">
        <v>2</v>
      </c>
      <c r="L1308" s="200">
        <v>7</v>
      </c>
      <c r="M1308" s="21" t="s">
        <v>68</v>
      </c>
      <c r="N1308" s="22" t="s">
        <v>6058</v>
      </c>
      <c r="O1308" s="23">
        <v>2300</v>
      </c>
      <c r="P1308" s="6"/>
      <c r="Q1308" s="30" t="s">
        <v>120</v>
      </c>
      <c r="R1308" s="31" t="s">
        <v>52</v>
      </c>
      <c r="S1308" s="32" t="s">
        <v>121</v>
      </c>
      <c r="T1308" s="34" t="s">
        <v>164</v>
      </c>
      <c r="U1308" s="36"/>
    </row>
    <row r="1309" spans="1:21">
      <c r="A1309" t="s">
        <v>8033</v>
      </c>
      <c r="B1309" s="226" t="s">
        <v>8034</v>
      </c>
      <c r="D1309" s="192">
        <v>1</v>
      </c>
      <c r="E1309" s="193" t="s">
        <v>48</v>
      </c>
      <c r="F1309" s="194" t="s">
        <v>55</v>
      </c>
      <c r="G1309" s="195" t="s">
        <v>6346</v>
      </c>
      <c r="H1309" s="196" t="s">
        <v>225</v>
      </c>
      <c r="I1309" s="197">
        <v>1980</v>
      </c>
      <c r="J1309" s="198" t="s">
        <v>8035</v>
      </c>
      <c r="K1309" s="199">
        <v>1</v>
      </c>
      <c r="L1309" s="200">
        <v>4</v>
      </c>
      <c r="M1309" s="21" t="s">
        <v>48</v>
      </c>
      <c r="N1309" s="22" t="s">
        <v>6049</v>
      </c>
      <c r="O1309" s="23">
        <v>1980</v>
      </c>
      <c r="P1309" s="25" t="s">
        <v>51</v>
      </c>
      <c r="Q1309" s="30" t="s">
        <v>312</v>
      </c>
      <c r="R1309" s="31" t="s">
        <v>52</v>
      </c>
      <c r="S1309" s="32" t="s">
        <v>186</v>
      </c>
      <c r="T1309" s="34" t="s">
        <v>55</v>
      </c>
      <c r="U1309" s="36"/>
    </row>
    <row r="1310" spans="1:21">
      <c r="A1310" t="s">
        <v>8033</v>
      </c>
      <c r="B1310" s="226" t="s">
        <v>8034</v>
      </c>
      <c r="D1310" s="210">
        <v>2</v>
      </c>
      <c r="E1310" s="180" t="s">
        <v>48</v>
      </c>
      <c r="F1310" s="181" t="s">
        <v>55</v>
      </c>
      <c r="G1310" s="175" t="s">
        <v>6346</v>
      </c>
      <c r="H1310" s="182" t="s">
        <v>225</v>
      </c>
      <c r="I1310" s="211">
        <v>1980</v>
      </c>
      <c r="J1310" s="178" t="s">
        <v>8036</v>
      </c>
      <c r="K1310">
        <v>2</v>
      </c>
      <c r="L1310" s="200">
        <v>8</v>
      </c>
      <c r="M1310" s="21" t="s">
        <v>48</v>
      </c>
      <c r="N1310" s="22" t="s">
        <v>6054</v>
      </c>
      <c r="O1310" s="23">
        <v>1980</v>
      </c>
      <c r="P1310" s="25" t="s">
        <v>168</v>
      </c>
      <c r="Q1310" s="30" t="s">
        <v>312</v>
      </c>
      <c r="R1310" s="31" t="s">
        <v>52</v>
      </c>
      <c r="S1310" s="32" t="s">
        <v>186</v>
      </c>
      <c r="T1310" s="34" t="s">
        <v>55</v>
      </c>
      <c r="U1310" s="36"/>
    </row>
    <row r="1311" spans="1:21">
      <c r="A1311" t="s">
        <v>8037</v>
      </c>
      <c r="B1311" s="226" t="s">
        <v>8038</v>
      </c>
      <c r="D1311" s="192">
        <v>1</v>
      </c>
      <c r="E1311" s="193" t="s">
        <v>48</v>
      </c>
      <c r="F1311" s="194" t="s">
        <v>55</v>
      </c>
      <c r="G1311" s="195" t="s">
        <v>6346</v>
      </c>
      <c r="H1311" s="196" t="s">
        <v>225</v>
      </c>
      <c r="I1311" s="197">
        <v>1980</v>
      </c>
      <c r="J1311" s="198" t="s">
        <v>8039</v>
      </c>
      <c r="K1311" s="199">
        <v>1</v>
      </c>
      <c r="L1311" s="200">
        <v>4</v>
      </c>
      <c r="M1311" s="21" t="s">
        <v>48</v>
      </c>
      <c r="N1311" s="22" t="s">
        <v>6066</v>
      </c>
      <c r="O1311" s="23">
        <v>1980</v>
      </c>
      <c r="P1311" s="25" t="s">
        <v>51</v>
      </c>
      <c r="Q1311" s="30" t="s">
        <v>263</v>
      </c>
      <c r="R1311" s="31" t="s">
        <v>52</v>
      </c>
      <c r="S1311" s="32" t="s">
        <v>53</v>
      </c>
      <c r="T1311" s="34" t="s">
        <v>55</v>
      </c>
      <c r="U1311" s="36"/>
    </row>
    <row r="1312" spans="1:21">
      <c r="A1312" t="s">
        <v>8037</v>
      </c>
      <c r="B1312" s="226" t="s">
        <v>8038</v>
      </c>
      <c r="D1312" s="210"/>
      <c r="E1312" s="180" t="s">
        <v>48</v>
      </c>
      <c r="F1312" s="181" t="s">
        <v>55</v>
      </c>
      <c r="G1312" s="175" t="s">
        <v>6346</v>
      </c>
      <c r="H1312" s="182" t="s">
        <v>225</v>
      </c>
      <c r="I1312" s="211">
        <v>1980</v>
      </c>
      <c r="J1312" s="178" t="s">
        <v>8040</v>
      </c>
      <c r="K1312">
        <v>1</v>
      </c>
      <c r="L1312" s="200">
        <v>5</v>
      </c>
      <c r="M1312" s="21" t="s">
        <v>48</v>
      </c>
      <c r="N1312" s="22" t="s">
        <v>6071</v>
      </c>
      <c r="O1312" s="23">
        <v>1980</v>
      </c>
      <c r="P1312" s="25" t="s">
        <v>51</v>
      </c>
      <c r="Q1312" s="30" t="s">
        <v>263</v>
      </c>
      <c r="R1312" s="31" t="s">
        <v>52</v>
      </c>
      <c r="S1312" s="32" t="s">
        <v>53</v>
      </c>
      <c r="T1312" s="34" t="s">
        <v>55</v>
      </c>
      <c r="U1312" s="36"/>
    </row>
    <row r="1313" spans="1:21">
      <c r="A1313" t="s">
        <v>8037</v>
      </c>
      <c r="B1313" s="226" t="s">
        <v>8038</v>
      </c>
      <c r="D1313" s="210"/>
      <c r="E1313" s="180" t="s">
        <v>48</v>
      </c>
      <c r="F1313" s="181" t="s">
        <v>55</v>
      </c>
      <c r="G1313" s="175" t="s">
        <v>6346</v>
      </c>
      <c r="H1313" s="182" t="s">
        <v>225</v>
      </c>
      <c r="I1313" s="211">
        <v>1980</v>
      </c>
      <c r="J1313" s="178" t="s">
        <v>8041</v>
      </c>
      <c r="K1313">
        <v>1</v>
      </c>
      <c r="L1313" s="200">
        <v>6</v>
      </c>
      <c r="M1313" s="21" t="s">
        <v>48</v>
      </c>
      <c r="N1313" s="22" t="s">
        <v>6075</v>
      </c>
      <c r="O1313" s="23">
        <v>1980</v>
      </c>
      <c r="P1313" s="25" t="s">
        <v>51</v>
      </c>
      <c r="Q1313" s="30" t="s">
        <v>263</v>
      </c>
      <c r="R1313" s="31" t="s">
        <v>52</v>
      </c>
      <c r="S1313" s="32" t="s">
        <v>53</v>
      </c>
      <c r="T1313" s="34" t="s">
        <v>55</v>
      </c>
      <c r="U1313" s="36"/>
    </row>
    <row r="1314" spans="1:21">
      <c r="A1314" t="s">
        <v>8042</v>
      </c>
      <c r="B1314" s="226" t="s">
        <v>8043</v>
      </c>
      <c r="D1314" s="192">
        <v>1</v>
      </c>
      <c r="E1314" s="193" t="s">
        <v>145</v>
      </c>
      <c r="F1314" s="194" t="s">
        <v>55</v>
      </c>
      <c r="G1314" s="195" t="s">
        <v>6346</v>
      </c>
      <c r="H1314" s="196" t="s">
        <v>225</v>
      </c>
      <c r="I1314" s="197">
        <v>1958</v>
      </c>
      <c r="J1314" s="198" t="s">
        <v>8044</v>
      </c>
      <c r="K1314" s="199">
        <v>1</v>
      </c>
      <c r="L1314" s="200">
        <v>4</v>
      </c>
      <c r="M1314" s="21" t="s">
        <v>145</v>
      </c>
      <c r="N1314" s="22" t="s">
        <v>6078</v>
      </c>
      <c r="O1314" s="23">
        <v>1958</v>
      </c>
      <c r="P1314" s="25" t="s">
        <v>168</v>
      </c>
      <c r="Q1314" s="30" t="s">
        <v>177</v>
      </c>
      <c r="R1314" s="31" t="s">
        <v>52</v>
      </c>
      <c r="S1314" s="32" t="s">
        <v>74</v>
      </c>
      <c r="T1314" s="34" t="s">
        <v>55</v>
      </c>
      <c r="U1314" s="36"/>
    </row>
    <row r="1315" spans="1:21">
      <c r="A1315" t="s">
        <v>8042</v>
      </c>
      <c r="B1315" s="226" t="s">
        <v>8043</v>
      </c>
      <c r="D1315" s="210">
        <v>2</v>
      </c>
      <c r="E1315" s="180" t="s">
        <v>68</v>
      </c>
      <c r="F1315" s="181" t="s">
        <v>55</v>
      </c>
      <c r="G1315" s="175" t="s">
        <v>6346</v>
      </c>
      <c r="H1315" s="182" t="s">
        <v>225</v>
      </c>
      <c r="I1315" s="211">
        <v>1958</v>
      </c>
      <c r="J1315" s="178" t="s">
        <v>8045</v>
      </c>
      <c r="K1315">
        <v>2</v>
      </c>
      <c r="L1315" s="200">
        <v>9</v>
      </c>
      <c r="M1315" s="2" t="s">
        <v>68</v>
      </c>
      <c r="N1315" s="22" t="s">
        <v>34723</v>
      </c>
      <c r="O1315" s="23">
        <v>1958</v>
      </c>
      <c r="P1315" s="25"/>
      <c r="Q1315" s="30" t="s">
        <v>34721</v>
      </c>
      <c r="R1315" s="31" t="s">
        <v>52</v>
      </c>
      <c r="S1315" s="32" t="s">
        <v>34722</v>
      </c>
      <c r="T1315" s="34" t="s">
        <v>55</v>
      </c>
      <c r="U1315" s="36"/>
    </row>
    <row r="1316" spans="1:21">
      <c r="A1316" t="s">
        <v>8042</v>
      </c>
      <c r="B1316" s="226" t="s">
        <v>8043</v>
      </c>
      <c r="D1316" s="210">
        <v>3</v>
      </c>
      <c r="E1316" s="180" t="s">
        <v>6884</v>
      </c>
      <c r="F1316" s="181" t="s">
        <v>64</v>
      </c>
      <c r="G1316" s="175" t="s">
        <v>6380</v>
      </c>
      <c r="H1316" s="182" t="s">
        <v>225</v>
      </c>
      <c r="I1316" s="211">
        <v>1925</v>
      </c>
      <c r="J1316" s="178" t="s">
        <v>8046</v>
      </c>
      <c r="K1316">
        <v>3</v>
      </c>
      <c r="L1316" s="200">
        <v>12</v>
      </c>
      <c r="M1316" s="21" t="s">
        <v>6884</v>
      </c>
      <c r="N1316" s="22" t="s">
        <v>6085</v>
      </c>
      <c r="O1316" s="23">
        <v>1925</v>
      </c>
      <c r="P1316" s="25"/>
      <c r="Q1316" s="30" t="s">
        <v>604</v>
      </c>
      <c r="R1316" s="31" t="s">
        <v>52</v>
      </c>
      <c r="S1316" s="32" t="s">
        <v>63</v>
      </c>
      <c r="T1316" s="34" t="s">
        <v>64</v>
      </c>
      <c r="U1316" s="36"/>
    </row>
    <row r="1317" spans="1:21" ht="45">
      <c r="A1317" t="s">
        <v>8047</v>
      </c>
      <c r="B1317" s="226" t="s">
        <v>8048</v>
      </c>
      <c r="D1317" s="192">
        <v>1</v>
      </c>
      <c r="E1317" s="193" t="s">
        <v>130</v>
      </c>
      <c r="F1317" s="194" t="s">
        <v>64</v>
      </c>
      <c r="G1317" s="195" t="s">
        <v>6346</v>
      </c>
      <c r="H1317" s="196" t="s">
        <v>225</v>
      </c>
      <c r="I1317" s="197">
        <v>1916</v>
      </c>
      <c r="J1317" s="198" t="s">
        <v>8049</v>
      </c>
      <c r="K1317" s="199">
        <v>1</v>
      </c>
      <c r="L1317" s="200">
        <v>4</v>
      </c>
      <c r="M1317" s="22" t="s">
        <v>130</v>
      </c>
      <c r="N1317" s="2" t="s">
        <v>6093</v>
      </c>
      <c r="O1317" s="23">
        <v>1916</v>
      </c>
      <c r="P1317" s="25"/>
      <c r="Q1317" s="30" t="s">
        <v>6095</v>
      </c>
      <c r="R1317" s="31" t="s">
        <v>52</v>
      </c>
      <c r="S1317" s="32" t="s">
        <v>34681</v>
      </c>
      <c r="T1317" s="34" t="s">
        <v>64</v>
      </c>
      <c r="U1317" s="36"/>
    </row>
    <row r="1318" spans="1:21">
      <c r="A1318" t="s">
        <v>8047</v>
      </c>
      <c r="B1318" s="226" t="s">
        <v>8048</v>
      </c>
      <c r="D1318" s="210">
        <v>2</v>
      </c>
      <c r="E1318" s="180" t="s">
        <v>6884</v>
      </c>
      <c r="F1318" s="181" t="s">
        <v>64</v>
      </c>
      <c r="G1318" s="175" t="s">
        <v>6380</v>
      </c>
      <c r="H1318" s="182" t="s">
        <v>225</v>
      </c>
      <c r="I1318" s="211">
        <v>1950</v>
      </c>
      <c r="J1318" s="178" t="s">
        <v>7672</v>
      </c>
      <c r="K1318">
        <v>2</v>
      </c>
      <c r="L1318" s="200">
        <v>7</v>
      </c>
      <c r="M1318" s="21" t="s">
        <v>6884</v>
      </c>
      <c r="N1318" s="22" t="s">
        <v>6118</v>
      </c>
      <c r="O1318" s="23">
        <v>1950</v>
      </c>
      <c r="P1318" s="25"/>
      <c r="Q1318" s="30" t="s">
        <v>34682</v>
      </c>
      <c r="R1318" s="31" t="s">
        <v>52</v>
      </c>
      <c r="S1318" s="32" t="s">
        <v>63</v>
      </c>
      <c r="T1318" s="34" t="s">
        <v>64</v>
      </c>
      <c r="U1318" s="36"/>
    </row>
    <row r="1319" spans="1:21">
      <c r="A1319" t="s">
        <v>8050</v>
      </c>
      <c r="B1319" s="226" t="s">
        <v>8051</v>
      </c>
      <c r="D1319" s="192">
        <v>1</v>
      </c>
      <c r="E1319" s="193" t="s">
        <v>78</v>
      </c>
      <c r="F1319" s="194" t="s">
        <v>55</v>
      </c>
      <c r="G1319" s="195" t="s">
        <v>6346</v>
      </c>
      <c r="H1319" s="196" t="s">
        <v>206</v>
      </c>
      <c r="I1319" s="197">
        <v>1960</v>
      </c>
      <c r="J1319" s="198" t="s">
        <v>8052</v>
      </c>
      <c r="K1319" s="199">
        <v>1</v>
      </c>
      <c r="L1319" s="200">
        <v>4</v>
      </c>
      <c r="M1319" s="2" t="s">
        <v>78</v>
      </c>
      <c r="N1319" s="22" t="s">
        <v>6126</v>
      </c>
      <c r="O1319" s="23">
        <v>1960</v>
      </c>
      <c r="P1319" s="25"/>
      <c r="Q1319" s="30" t="s">
        <v>82</v>
      </c>
      <c r="R1319" s="31" t="s">
        <v>52</v>
      </c>
      <c r="S1319" s="32" t="s">
        <v>83</v>
      </c>
      <c r="T1319" s="34" t="s">
        <v>55</v>
      </c>
      <c r="U1319" s="36"/>
    </row>
    <row r="1320" spans="1:21">
      <c r="A1320" t="s">
        <v>8050</v>
      </c>
      <c r="B1320" s="226" t="s">
        <v>8051</v>
      </c>
      <c r="D1320" s="210"/>
      <c r="E1320" s="180" t="s">
        <v>78</v>
      </c>
      <c r="F1320" s="181" t="s">
        <v>55</v>
      </c>
      <c r="G1320" s="175" t="s">
        <v>6346</v>
      </c>
      <c r="H1320" s="182" t="s">
        <v>206</v>
      </c>
      <c r="I1320" s="211">
        <v>1960</v>
      </c>
      <c r="J1320" s="178" t="s">
        <v>8053</v>
      </c>
      <c r="K1320">
        <v>1</v>
      </c>
      <c r="L1320" s="200">
        <v>5</v>
      </c>
      <c r="M1320" s="21" t="s">
        <v>78</v>
      </c>
      <c r="N1320" s="22" t="s">
        <v>6137</v>
      </c>
      <c r="O1320" s="23">
        <v>1960</v>
      </c>
      <c r="P1320" s="25"/>
      <c r="Q1320" s="30" t="s">
        <v>95</v>
      </c>
      <c r="R1320" s="31" t="s">
        <v>52</v>
      </c>
      <c r="S1320" s="32" t="s">
        <v>83</v>
      </c>
      <c r="T1320" s="34" t="s">
        <v>55</v>
      </c>
      <c r="U1320" s="36"/>
    </row>
    <row r="1321" spans="1:21">
      <c r="A1321" t="s">
        <v>8050</v>
      </c>
      <c r="B1321" s="226" t="s">
        <v>8051</v>
      </c>
      <c r="D1321" s="210">
        <v>2</v>
      </c>
      <c r="E1321" s="180" t="s">
        <v>68</v>
      </c>
      <c r="F1321" s="181" t="s">
        <v>55</v>
      </c>
      <c r="G1321" s="175" t="s">
        <v>6346</v>
      </c>
      <c r="H1321" s="182" t="s">
        <v>225</v>
      </c>
      <c r="I1321" s="211">
        <v>1907</v>
      </c>
      <c r="J1321" s="178" t="s">
        <v>8054</v>
      </c>
      <c r="K1321">
        <v>2</v>
      </c>
      <c r="L1321" s="200">
        <v>8</v>
      </c>
      <c r="M1321" s="22" t="s">
        <v>68</v>
      </c>
      <c r="N1321" s="22" t="s">
        <v>6113</v>
      </c>
      <c r="O1321" s="23">
        <v>1907</v>
      </c>
      <c r="P1321" s="25"/>
      <c r="Q1321" s="30" t="s">
        <v>73</v>
      </c>
      <c r="R1321" s="31" t="s">
        <v>52</v>
      </c>
      <c r="S1321" s="32" t="s">
        <v>74</v>
      </c>
      <c r="T1321" s="34" t="s">
        <v>55</v>
      </c>
      <c r="U1321" s="36"/>
    </row>
    <row r="1322" spans="1:21">
      <c r="A1322" t="s">
        <v>8050</v>
      </c>
      <c r="B1322" s="226" t="s">
        <v>8051</v>
      </c>
      <c r="D1322" s="210">
        <v>3</v>
      </c>
      <c r="E1322" s="180" t="s">
        <v>68</v>
      </c>
      <c r="F1322" s="181" t="s">
        <v>55</v>
      </c>
      <c r="G1322" s="175" t="s">
        <v>6346</v>
      </c>
      <c r="H1322" s="182" t="s">
        <v>206</v>
      </c>
      <c r="I1322" s="211">
        <v>1960</v>
      </c>
      <c r="J1322" s="178" t="s">
        <v>8055</v>
      </c>
      <c r="K1322">
        <v>3</v>
      </c>
      <c r="L1322" s="200">
        <v>11</v>
      </c>
      <c r="M1322" s="22" t="s">
        <v>68</v>
      </c>
      <c r="N1322" s="2" t="s">
        <v>6104</v>
      </c>
      <c r="O1322" s="23">
        <v>1960</v>
      </c>
      <c r="P1322" s="25"/>
      <c r="Q1322" s="30" t="s">
        <v>95</v>
      </c>
      <c r="R1322" s="31" t="s">
        <v>52</v>
      </c>
      <c r="S1322" s="32" t="s">
        <v>83</v>
      </c>
      <c r="T1322" s="34" t="s">
        <v>55</v>
      </c>
      <c r="U1322" s="36"/>
    </row>
    <row r="1323" spans="1:21">
      <c r="A1323" t="s">
        <v>8050</v>
      </c>
      <c r="B1323" s="226" t="s">
        <v>8051</v>
      </c>
      <c r="D1323" s="210">
        <v>4</v>
      </c>
      <c r="E1323" s="180" t="s">
        <v>6884</v>
      </c>
      <c r="F1323" s="181" t="s">
        <v>64</v>
      </c>
      <c r="G1323" s="175" t="s">
        <v>6380</v>
      </c>
      <c r="H1323" s="182" t="s">
        <v>225</v>
      </c>
      <c r="I1323" s="211">
        <v>1950</v>
      </c>
      <c r="J1323" s="178" t="s">
        <v>7100</v>
      </c>
      <c r="K1323">
        <v>4</v>
      </c>
      <c r="L1323" s="200">
        <v>14</v>
      </c>
      <c r="M1323" s="21" t="s">
        <v>6884</v>
      </c>
      <c r="N1323" s="22" t="s">
        <v>6122</v>
      </c>
      <c r="O1323" s="23">
        <v>1950</v>
      </c>
      <c r="P1323" s="6"/>
      <c r="Q1323" s="30" t="s">
        <v>34712</v>
      </c>
      <c r="R1323" s="31" t="s">
        <v>52</v>
      </c>
      <c r="S1323" s="32" t="s">
        <v>63</v>
      </c>
      <c r="T1323" s="34" t="s">
        <v>64</v>
      </c>
      <c r="U1323" s="36"/>
    </row>
    <row r="1324" spans="1:21">
      <c r="A1324" t="s">
        <v>8056</v>
      </c>
      <c r="B1324" s="226" t="s">
        <v>8057</v>
      </c>
      <c r="D1324" s="192">
        <v>1</v>
      </c>
      <c r="E1324" s="193" t="s">
        <v>68</v>
      </c>
      <c r="F1324" s="194" t="s">
        <v>55</v>
      </c>
      <c r="G1324" s="195" t="s">
        <v>6346</v>
      </c>
      <c r="H1324" s="196" t="s">
        <v>206</v>
      </c>
      <c r="I1324" s="197">
        <v>1917</v>
      </c>
      <c r="J1324" s="198" t="s">
        <v>8058</v>
      </c>
      <c r="K1324" s="199">
        <v>1</v>
      </c>
      <c r="L1324" s="200">
        <v>4</v>
      </c>
      <c r="M1324" s="21" t="s">
        <v>68</v>
      </c>
      <c r="N1324" s="22" t="s">
        <v>6109</v>
      </c>
      <c r="O1324" s="23">
        <v>1917</v>
      </c>
      <c r="P1324" s="25"/>
      <c r="Q1324" s="30" t="s">
        <v>95</v>
      </c>
      <c r="R1324" s="31" t="s">
        <v>52</v>
      </c>
      <c r="S1324" s="32" t="s">
        <v>83</v>
      </c>
      <c r="T1324" s="34" t="s">
        <v>55</v>
      </c>
      <c r="U1324" s="36"/>
    </row>
    <row r="1325" spans="1:21">
      <c r="A1325" t="s">
        <v>8059</v>
      </c>
      <c r="B1325" s="226" t="s">
        <v>8060</v>
      </c>
      <c r="D1325" s="192">
        <v>1</v>
      </c>
      <c r="E1325" s="193" t="s">
        <v>6884</v>
      </c>
      <c r="F1325" s="194" t="s">
        <v>64</v>
      </c>
      <c r="G1325" s="195" t="s">
        <v>6380</v>
      </c>
      <c r="H1325" s="196" t="s">
        <v>225</v>
      </c>
      <c r="I1325" s="197">
        <v>1925</v>
      </c>
      <c r="J1325" s="198" t="s">
        <v>8061</v>
      </c>
      <c r="K1325" s="199">
        <v>1</v>
      </c>
      <c r="L1325" s="200">
        <v>4</v>
      </c>
      <c r="M1325" s="21" t="s">
        <v>6884</v>
      </c>
      <c r="N1325" s="22" t="s">
        <v>6131</v>
      </c>
      <c r="O1325" s="23">
        <v>1925</v>
      </c>
      <c r="P1325" s="25"/>
      <c r="Q1325" s="30" t="s">
        <v>34673</v>
      </c>
      <c r="R1325" s="31" t="s">
        <v>52</v>
      </c>
      <c r="S1325" s="32" t="s">
        <v>63</v>
      </c>
      <c r="T1325" s="34" t="s">
        <v>64</v>
      </c>
      <c r="U1325" s="36"/>
    </row>
    <row r="1326" spans="1:21">
      <c r="A1326" t="s">
        <v>8059</v>
      </c>
      <c r="B1326" s="226" t="s">
        <v>8060</v>
      </c>
      <c r="D1326" s="210"/>
      <c r="E1326" s="180" t="s">
        <v>6884</v>
      </c>
      <c r="F1326" s="181" t="s">
        <v>64</v>
      </c>
      <c r="G1326" s="175" t="s">
        <v>6380</v>
      </c>
      <c r="H1326" s="182" t="s">
        <v>225</v>
      </c>
      <c r="I1326" s="211">
        <v>1925</v>
      </c>
      <c r="J1326" s="178" t="s">
        <v>8062</v>
      </c>
      <c r="K1326">
        <v>1</v>
      </c>
      <c r="L1326" s="200">
        <v>5</v>
      </c>
      <c r="M1326" s="21" t="s">
        <v>6884</v>
      </c>
      <c r="N1326" s="22" t="s">
        <v>6134</v>
      </c>
      <c r="O1326" s="23">
        <v>1925</v>
      </c>
      <c r="P1326" s="25"/>
      <c r="Q1326" s="30" t="s">
        <v>30272</v>
      </c>
      <c r="R1326" s="31" t="s">
        <v>52</v>
      </c>
      <c r="S1326" s="32" t="s">
        <v>63</v>
      </c>
      <c r="T1326" s="34" t="s">
        <v>64</v>
      </c>
      <c r="U1326" s="36"/>
    </row>
    <row r="1327" spans="1:21">
      <c r="A1327" t="s">
        <v>8063</v>
      </c>
      <c r="B1327" s="226" t="s">
        <v>8064</v>
      </c>
      <c r="D1327" s="192">
        <v>1</v>
      </c>
      <c r="E1327" s="193" t="s">
        <v>145</v>
      </c>
      <c r="F1327" s="194" t="s">
        <v>55</v>
      </c>
      <c r="G1327" s="195" t="s">
        <v>6346</v>
      </c>
      <c r="H1327" s="196" t="s">
        <v>206</v>
      </c>
      <c r="I1327" s="197">
        <v>1960</v>
      </c>
      <c r="J1327" s="198" t="s">
        <v>7669</v>
      </c>
      <c r="K1327" s="199">
        <v>1</v>
      </c>
      <c r="L1327" s="200">
        <v>4</v>
      </c>
      <c r="M1327" s="21" t="s">
        <v>145</v>
      </c>
      <c r="N1327" s="22" t="s">
        <v>6141</v>
      </c>
      <c r="O1327" s="23">
        <v>1960</v>
      </c>
      <c r="P1327" s="25"/>
      <c r="Q1327" s="30" t="s">
        <v>82</v>
      </c>
      <c r="R1327" s="31" t="s">
        <v>52</v>
      </c>
      <c r="S1327" s="32" t="s">
        <v>83</v>
      </c>
      <c r="T1327" s="34" t="s">
        <v>55</v>
      </c>
      <c r="U1327" s="36"/>
    </row>
    <row r="1328" spans="1:21">
      <c r="A1328" t="s">
        <v>8063</v>
      </c>
      <c r="B1328" s="226" t="s">
        <v>8064</v>
      </c>
      <c r="D1328" s="210"/>
      <c r="E1328" s="180" t="s">
        <v>145</v>
      </c>
      <c r="F1328" s="181" t="s">
        <v>55</v>
      </c>
      <c r="G1328" s="175" t="s">
        <v>6346</v>
      </c>
      <c r="H1328" s="182" t="s">
        <v>206</v>
      </c>
      <c r="I1328" s="211">
        <v>1960</v>
      </c>
      <c r="J1328" s="178" t="s">
        <v>6421</v>
      </c>
      <c r="K1328">
        <v>1</v>
      </c>
      <c r="L1328" s="200">
        <v>6</v>
      </c>
      <c r="M1328" s="21" t="s">
        <v>145</v>
      </c>
      <c r="N1328" s="22" t="s">
        <v>6144</v>
      </c>
      <c r="O1328" s="23">
        <v>1960</v>
      </c>
      <c r="P1328" s="25"/>
      <c r="Q1328" s="30" t="s">
        <v>82</v>
      </c>
      <c r="R1328" s="31" t="s">
        <v>52</v>
      </c>
      <c r="S1328" s="21" t="s">
        <v>83</v>
      </c>
      <c r="T1328" s="34" t="s">
        <v>55</v>
      </c>
      <c r="U1328" s="36"/>
    </row>
    <row r="1329" spans="1:21">
      <c r="A1329" t="s">
        <v>8063</v>
      </c>
      <c r="B1329" s="226" t="s">
        <v>8064</v>
      </c>
      <c r="D1329" s="210">
        <v>2</v>
      </c>
      <c r="E1329" s="180" t="s">
        <v>130</v>
      </c>
      <c r="F1329" s="181" t="s">
        <v>55</v>
      </c>
      <c r="G1329" s="175" t="s">
        <v>6346</v>
      </c>
      <c r="H1329" s="182" t="s">
        <v>206</v>
      </c>
      <c r="I1329" s="211">
        <v>1960</v>
      </c>
      <c r="J1329" s="178" t="s">
        <v>8065</v>
      </c>
      <c r="K1329">
        <v>2</v>
      </c>
      <c r="L1329" s="200">
        <v>10</v>
      </c>
      <c r="M1329" s="21" t="s">
        <v>130</v>
      </c>
      <c r="N1329" s="22" t="s">
        <v>6146</v>
      </c>
      <c r="O1329" s="23">
        <v>1960</v>
      </c>
      <c r="P1329" s="25"/>
      <c r="Q1329" s="30" t="s">
        <v>82</v>
      </c>
      <c r="R1329" s="31" t="s">
        <v>52</v>
      </c>
      <c r="S1329" s="32" t="s">
        <v>83</v>
      </c>
      <c r="T1329" s="34" t="s">
        <v>55</v>
      </c>
      <c r="U1329" s="36"/>
    </row>
    <row r="1330" spans="1:21">
      <c r="A1330" t="s">
        <v>8066</v>
      </c>
      <c r="B1330" s="226" t="s">
        <v>8067</v>
      </c>
      <c r="D1330" s="192">
        <v>1</v>
      </c>
      <c r="E1330" s="193" t="s">
        <v>68</v>
      </c>
      <c r="F1330" s="194" t="s">
        <v>55</v>
      </c>
      <c r="G1330" s="195" t="s">
        <v>6346</v>
      </c>
      <c r="H1330" s="196" t="s">
        <v>206</v>
      </c>
      <c r="I1330" s="197">
        <v>1917</v>
      </c>
      <c r="J1330" s="198" t="s">
        <v>8068</v>
      </c>
      <c r="K1330" s="199">
        <v>1</v>
      </c>
      <c r="L1330" s="200">
        <v>4</v>
      </c>
      <c r="M1330" s="21" t="s">
        <v>68</v>
      </c>
      <c r="N1330" s="22" t="s">
        <v>6149</v>
      </c>
      <c r="O1330" s="23">
        <v>1917</v>
      </c>
      <c r="P1330" s="25"/>
      <c r="Q1330" s="30" t="s">
        <v>95</v>
      </c>
      <c r="R1330" s="31" t="s">
        <v>52</v>
      </c>
      <c r="S1330" s="32" t="s">
        <v>83</v>
      </c>
      <c r="T1330" s="34" t="s">
        <v>55</v>
      </c>
      <c r="U1330" s="36"/>
    </row>
    <row r="1331" spans="1:21">
      <c r="A1331" t="s">
        <v>8066</v>
      </c>
      <c r="B1331" s="226" t="s">
        <v>8067</v>
      </c>
      <c r="D1331" s="210"/>
      <c r="E1331" s="180" t="s">
        <v>68</v>
      </c>
      <c r="F1331" s="181" t="s">
        <v>55</v>
      </c>
      <c r="G1331" s="175" t="s">
        <v>6346</v>
      </c>
      <c r="H1331" s="182" t="s">
        <v>206</v>
      </c>
      <c r="I1331" s="211">
        <v>1960</v>
      </c>
      <c r="J1331" s="178" t="s">
        <v>8069</v>
      </c>
      <c r="K1331">
        <v>1</v>
      </c>
      <c r="L1331" s="200">
        <v>5</v>
      </c>
      <c r="M1331" s="21" t="s">
        <v>68</v>
      </c>
      <c r="N1331" s="22" t="s">
        <v>6155</v>
      </c>
      <c r="O1331" s="23">
        <v>1960</v>
      </c>
      <c r="P1331" s="25"/>
      <c r="Q1331" s="30" t="s">
        <v>95</v>
      </c>
      <c r="R1331" s="31" t="s">
        <v>52</v>
      </c>
      <c r="S1331" s="32" t="s">
        <v>83</v>
      </c>
      <c r="T1331" s="34" t="s">
        <v>55</v>
      </c>
      <c r="U1331" s="36"/>
    </row>
    <row r="1332" spans="1:21">
      <c r="A1332" t="s">
        <v>8066</v>
      </c>
      <c r="B1332" s="226" t="s">
        <v>8070</v>
      </c>
      <c r="C1332" s="227">
        <v>2</v>
      </c>
      <c r="D1332" s="192">
        <v>1</v>
      </c>
      <c r="E1332" s="193" t="s">
        <v>68</v>
      </c>
      <c r="F1332" s="194" t="s">
        <v>55</v>
      </c>
      <c r="G1332" s="195" t="s">
        <v>6346</v>
      </c>
      <c r="H1332" s="196" t="s">
        <v>206</v>
      </c>
      <c r="I1332" s="197">
        <v>1917</v>
      </c>
      <c r="J1332" s="198" t="s">
        <v>8068</v>
      </c>
      <c r="K1332" s="199">
        <v>1</v>
      </c>
      <c r="L1332" s="200">
        <v>4</v>
      </c>
      <c r="M1332" s="21" t="s">
        <v>68</v>
      </c>
      <c r="N1332" s="22" t="s">
        <v>6149</v>
      </c>
      <c r="O1332" s="23">
        <v>1917</v>
      </c>
      <c r="P1332" s="25"/>
      <c r="Q1332" s="30" t="s">
        <v>95</v>
      </c>
      <c r="R1332" s="31" t="s">
        <v>52</v>
      </c>
      <c r="S1332" s="32" t="s">
        <v>83</v>
      </c>
      <c r="T1332" s="34" t="s">
        <v>55</v>
      </c>
      <c r="U1332" s="36"/>
    </row>
    <row r="1333" spans="1:21">
      <c r="A1333" t="s">
        <v>8066</v>
      </c>
      <c r="B1333" s="226" t="s">
        <v>8070</v>
      </c>
      <c r="C1333" s="227">
        <v>2</v>
      </c>
      <c r="D1333" s="210"/>
      <c r="E1333" s="180" t="s">
        <v>68</v>
      </c>
      <c r="F1333" s="181" t="s">
        <v>55</v>
      </c>
      <c r="G1333" s="175" t="s">
        <v>6346</v>
      </c>
      <c r="H1333" s="182" t="s">
        <v>206</v>
      </c>
      <c r="I1333" s="211">
        <v>1960</v>
      </c>
      <c r="J1333" s="178" t="s">
        <v>8069</v>
      </c>
      <c r="K1333">
        <v>1</v>
      </c>
      <c r="L1333" s="200">
        <v>5</v>
      </c>
      <c r="M1333" s="21" t="s">
        <v>68</v>
      </c>
      <c r="N1333" s="22" t="s">
        <v>6155</v>
      </c>
      <c r="O1333" s="23">
        <v>1960</v>
      </c>
      <c r="P1333" s="25"/>
      <c r="Q1333" s="30" t="s">
        <v>95</v>
      </c>
      <c r="R1333" s="31" t="s">
        <v>52</v>
      </c>
      <c r="S1333" s="32" t="s">
        <v>83</v>
      </c>
      <c r="T1333" s="34" t="s">
        <v>55</v>
      </c>
      <c r="U1333" s="36"/>
    </row>
    <row r="1334" spans="1:21">
      <c r="A1334" t="s">
        <v>8066</v>
      </c>
      <c r="B1334" s="226" t="s">
        <v>8070</v>
      </c>
      <c r="D1334" s="210">
        <v>5</v>
      </c>
      <c r="E1334" s="180" t="s">
        <v>68</v>
      </c>
      <c r="F1334" s="181" t="s">
        <v>55</v>
      </c>
      <c r="G1334" s="175" t="s">
        <v>6346</v>
      </c>
      <c r="H1334" s="182" t="s">
        <v>225</v>
      </c>
      <c r="I1334" s="211">
        <v>1905</v>
      </c>
      <c r="J1334" s="178" t="s">
        <v>8071</v>
      </c>
      <c r="K1334">
        <v>5</v>
      </c>
      <c r="L1334" s="200">
        <v>11</v>
      </c>
      <c r="M1334" s="21" t="s">
        <v>68</v>
      </c>
      <c r="N1334" s="22" t="s">
        <v>6159</v>
      </c>
      <c r="O1334" s="23">
        <v>1905</v>
      </c>
      <c r="P1334" s="25"/>
      <c r="Q1334" s="30" t="s">
        <v>152</v>
      </c>
      <c r="R1334" s="31" t="s">
        <v>52</v>
      </c>
      <c r="S1334" s="21" t="s">
        <v>74</v>
      </c>
      <c r="T1334" s="34" t="s">
        <v>55</v>
      </c>
      <c r="U1334" s="36"/>
    </row>
    <row r="1335" spans="1:21">
      <c r="A1335" t="s">
        <v>8066</v>
      </c>
      <c r="B1335" s="226" t="s">
        <v>8070</v>
      </c>
      <c r="D1335" s="210"/>
      <c r="E1335" s="180" t="s">
        <v>68</v>
      </c>
      <c r="F1335" s="181" t="s">
        <v>55</v>
      </c>
      <c r="G1335" s="175" t="s">
        <v>6346</v>
      </c>
      <c r="H1335" s="182" t="s">
        <v>225</v>
      </c>
      <c r="I1335" s="211">
        <v>1958</v>
      </c>
      <c r="J1335" s="178" t="s">
        <v>7360</v>
      </c>
      <c r="K1335">
        <v>5</v>
      </c>
      <c r="L1335" s="200">
        <v>12</v>
      </c>
      <c r="M1335" s="21" t="s">
        <v>68</v>
      </c>
      <c r="N1335" s="22" t="s">
        <v>6162</v>
      </c>
      <c r="O1335" s="23">
        <v>1958</v>
      </c>
      <c r="P1335" s="25"/>
      <c r="Q1335" s="30" t="s">
        <v>73</v>
      </c>
      <c r="R1335" s="31" t="s">
        <v>52</v>
      </c>
      <c r="S1335" s="32" t="s">
        <v>74</v>
      </c>
      <c r="T1335" s="34" t="s">
        <v>55</v>
      </c>
      <c r="U1335" s="36"/>
    </row>
    <row r="1336" spans="1:21">
      <c r="A1336" t="s">
        <v>8066</v>
      </c>
      <c r="B1336" s="226" t="s">
        <v>8070</v>
      </c>
      <c r="D1336" s="210"/>
      <c r="E1336" s="180" t="s">
        <v>68</v>
      </c>
      <c r="F1336" s="181" t="s">
        <v>55</v>
      </c>
      <c r="G1336" s="175" t="s">
        <v>6346</v>
      </c>
      <c r="H1336" s="182" t="s">
        <v>225</v>
      </c>
      <c r="I1336" s="211">
        <v>1911</v>
      </c>
      <c r="J1336" s="178" t="s">
        <v>8072</v>
      </c>
      <c r="K1336">
        <v>5</v>
      </c>
      <c r="L1336" s="200">
        <v>13</v>
      </c>
      <c r="M1336" s="21" t="s">
        <v>68</v>
      </c>
      <c r="N1336" s="22" t="s">
        <v>6166</v>
      </c>
      <c r="O1336" s="23">
        <v>1911</v>
      </c>
      <c r="P1336" s="25"/>
      <c r="Q1336" s="30" t="s">
        <v>73</v>
      </c>
      <c r="R1336" s="31" t="s">
        <v>52</v>
      </c>
      <c r="S1336" s="32" t="s">
        <v>74</v>
      </c>
      <c r="T1336" s="34" t="s">
        <v>55</v>
      </c>
      <c r="U1336" s="36"/>
    </row>
    <row r="1337" spans="1:21">
      <c r="A1337" t="s">
        <v>8073</v>
      </c>
      <c r="B1337" s="226" t="s">
        <v>8074</v>
      </c>
      <c r="C1337" s="227">
        <v>2</v>
      </c>
      <c r="D1337" s="192">
        <v>1</v>
      </c>
      <c r="E1337" s="193" t="s">
        <v>68</v>
      </c>
      <c r="F1337" s="194" t="s">
        <v>55</v>
      </c>
      <c r="G1337" s="195" t="s">
        <v>6346</v>
      </c>
      <c r="H1337" s="196" t="s">
        <v>225</v>
      </c>
      <c r="I1337" s="197">
        <v>1905</v>
      </c>
      <c r="J1337" s="198" t="s">
        <v>8071</v>
      </c>
      <c r="K1337" s="199">
        <v>1</v>
      </c>
      <c r="L1337" s="200">
        <v>4</v>
      </c>
      <c r="M1337" s="21" t="s">
        <v>68</v>
      </c>
      <c r="N1337" s="22" t="s">
        <v>6159</v>
      </c>
      <c r="O1337" s="23">
        <v>1905</v>
      </c>
      <c r="P1337" s="25"/>
      <c r="Q1337" s="30" t="s">
        <v>152</v>
      </c>
      <c r="R1337" s="31" t="s">
        <v>52</v>
      </c>
      <c r="S1337" s="21" t="s">
        <v>74</v>
      </c>
      <c r="T1337" s="34" t="s">
        <v>55</v>
      </c>
      <c r="U1337" s="36"/>
    </row>
    <row r="1338" spans="1:21">
      <c r="A1338" t="s">
        <v>8073</v>
      </c>
      <c r="B1338" s="226" t="s">
        <v>8074</v>
      </c>
      <c r="C1338" s="227">
        <v>2</v>
      </c>
      <c r="D1338" s="210"/>
      <c r="E1338" s="180" t="s">
        <v>68</v>
      </c>
      <c r="F1338" s="181" t="s">
        <v>55</v>
      </c>
      <c r="G1338" s="175" t="s">
        <v>6346</v>
      </c>
      <c r="H1338" s="182" t="s">
        <v>225</v>
      </c>
      <c r="I1338" s="211">
        <v>1958</v>
      </c>
      <c r="J1338" s="178" t="s">
        <v>7360</v>
      </c>
      <c r="K1338">
        <v>1</v>
      </c>
      <c r="L1338" s="200">
        <v>5</v>
      </c>
      <c r="M1338" s="21" t="s">
        <v>68</v>
      </c>
      <c r="N1338" s="22" t="s">
        <v>6162</v>
      </c>
      <c r="O1338" s="23">
        <v>1958</v>
      </c>
      <c r="P1338" s="25"/>
      <c r="Q1338" s="30" t="s">
        <v>73</v>
      </c>
      <c r="R1338" s="31" t="s">
        <v>52</v>
      </c>
      <c r="S1338" s="32" t="s">
        <v>74</v>
      </c>
      <c r="T1338" s="34" t="s">
        <v>55</v>
      </c>
      <c r="U1338" s="36"/>
    </row>
    <row r="1339" spans="1:21">
      <c r="A1339" t="s">
        <v>8073</v>
      </c>
      <c r="B1339" s="226" t="s">
        <v>8074</v>
      </c>
      <c r="C1339" s="227">
        <v>2</v>
      </c>
      <c r="D1339" s="210"/>
      <c r="E1339" s="180" t="s">
        <v>68</v>
      </c>
      <c r="F1339" s="181" t="s">
        <v>55</v>
      </c>
      <c r="G1339" s="175" t="s">
        <v>6346</v>
      </c>
      <c r="H1339" s="182" t="s">
        <v>225</v>
      </c>
      <c r="I1339" s="211">
        <v>1911</v>
      </c>
      <c r="J1339" s="178" t="s">
        <v>8072</v>
      </c>
      <c r="K1339">
        <v>1</v>
      </c>
      <c r="L1339" s="200">
        <v>6</v>
      </c>
      <c r="M1339" s="21" t="s">
        <v>68</v>
      </c>
      <c r="N1339" s="22" t="s">
        <v>6166</v>
      </c>
      <c r="O1339" s="23">
        <v>1911</v>
      </c>
      <c r="P1339" s="25"/>
      <c r="Q1339" s="30" t="s">
        <v>73</v>
      </c>
      <c r="R1339" s="31" t="s">
        <v>52</v>
      </c>
      <c r="S1339" s="32" t="s">
        <v>74</v>
      </c>
      <c r="T1339" s="34" t="s">
        <v>55</v>
      </c>
      <c r="U1339" s="36"/>
    </row>
    <row r="1340" spans="1:21">
      <c r="A1340" t="s">
        <v>8073</v>
      </c>
      <c r="B1340" s="226" t="s">
        <v>8074</v>
      </c>
      <c r="D1340" s="210">
        <v>2</v>
      </c>
      <c r="E1340" s="180" t="s">
        <v>78</v>
      </c>
      <c r="F1340" s="181" t="s">
        <v>55</v>
      </c>
      <c r="G1340" s="175" t="s">
        <v>6346</v>
      </c>
      <c r="H1340" s="182" t="s">
        <v>225</v>
      </c>
      <c r="I1340" s="211">
        <v>1945</v>
      </c>
      <c r="J1340" s="178" t="s">
        <v>8075</v>
      </c>
      <c r="K1340">
        <v>2</v>
      </c>
      <c r="L1340" s="200">
        <v>9</v>
      </c>
      <c r="M1340" s="21" t="s">
        <v>78</v>
      </c>
      <c r="N1340" s="22" t="s">
        <v>6169</v>
      </c>
      <c r="O1340" s="23">
        <v>1945</v>
      </c>
      <c r="P1340" s="6"/>
      <c r="Q1340" s="30" t="s">
        <v>73</v>
      </c>
      <c r="R1340" s="31" t="s">
        <v>52</v>
      </c>
      <c r="S1340" s="32" t="s">
        <v>74</v>
      </c>
      <c r="T1340" s="34" t="s">
        <v>55</v>
      </c>
      <c r="U1340" s="36"/>
    </row>
    <row r="1341" spans="1:21">
      <c r="A1341" t="s">
        <v>8076</v>
      </c>
      <c r="B1341" s="226" t="s">
        <v>8077</v>
      </c>
      <c r="D1341" s="192">
        <v>1</v>
      </c>
      <c r="E1341" s="193" t="s">
        <v>145</v>
      </c>
      <c r="F1341" s="194" t="s">
        <v>55</v>
      </c>
      <c r="G1341" s="195" t="s">
        <v>6346</v>
      </c>
      <c r="H1341" s="196" t="s">
        <v>225</v>
      </c>
      <c r="I1341" s="197">
        <v>1980</v>
      </c>
      <c r="J1341" s="198" t="s">
        <v>8078</v>
      </c>
      <c r="K1341" s="199">
        <v>1</v>
      </c>
      <c r="L1341" s="200">
        <v>4</v>
      </c>
      <c r="M1341" s="22" t="s">
        <v>145</v>
      </c>
      <c r="N1341" s="2" t="s">
        <v>6177</v>
      </c>
      <c r="O1341" s="23">
        <v>1980</v>
      </c>
      <c r="P1341" s="25" t="s">
        <v>168</v>
      </c>
      <c r="Q1341" s="30" t="s">
        <v>263</v>
      </c>
      <c r="R1341" s="31" t="s">
        <v>52</v>
      </c>
      <c r="S1341" s="32" t="s">
        <v>53</v>
      </c>
      <c r="T1341" s="34" t="s">
        <v>55</v>
      </c>
      <c r="U1341" s="36"/>
    </row>
    <row r="1342" spans="1:21">
      <c r="A1342" t="s">
        <v>8076</v>
      </c>
      <c r="B1342" s="226" t="s">
        <v>8077</v>
      </c>
      <c r="D1342" s="210">
        <v>2</v>
      </c>
      <c r="E1342" s="180" t="s">
        <v>402</v>
      </c>
      <c r="F1342" s="181" t="s">
        <v>55</v>
      </c>
      <c r="G1342" s="175" t="s">
        <v>6346</v>
      </c>
      <c r="H1342" s="182" t="s">
        <v>206</v>
      </c>
      <c r="I1342" s="211">
        <v>1916</v>
      </c>
      <c r="J1342" s="178" t="s">
        <v>8079</v>
      </c>
      <c r="K1342">
        <v>2</v>
      </c>
      <c r="L1342" s="200">
        <v>9</v>
      </c>
      <c r="M1342" s="21" t="s">
        <v>402</v>
      </c>
      <c r="N1342" s="22" t="s">
        <v>6173</v>
      </c>
      <c r="O1342" s="23">
        <v>1916</v>
      </c>
      <c r="P1342" s="25"/>
      <c r="Q1342" s="30" t="s">
        <v>640</v>
      </c>
      <c r="R1342" s="31" t="s">
        <v>52</v>
      </c>
      <c r="S1342" s="32" t="s">
        <v>407</v>
      </c>
      <c r="T1342" s="34" t="s">
        <v>55</v>
      </c>
      <c r="U1342" s="36"/>
    </row>
    <row r="1343" spans="1:21">
      <c r="A1343" t="s">
        <v>8076</v>
      </c>
      <c r="B1343" s="226" t="s">
        <v>8077</v>
      </c>
      <c r="D1343" s="210">
        <v>3</v>
      </c>
      <c r="E1343" s="180" t="s">
        <v>145</v>
      </c>
      <c r="F1343" s="181" t="s">
        <v>55</v>
      </c>
      <c r="G1343" s="175" t="s">
        <v>121</v>
      </c>
      <c r="H1343" s="182" t="s">
        <v>206</v>
      </c>
      <c r="I1343" s="211">
        <v>1534</v>
      </c>
      <c r="J1343" s="178" t="s">
        <v>8080</v>
      </c>
      <c r="K1343">
        <v>3</v>
      </c>
      <c r="L1343" s="200">
        <v>12</v>
      </c>
      <c r="M1343" s="21" t="s">
        <v>145</v>
      </c>
      <c r="N1343" s="22" t="s">
        <v>6181</v>
      </c>
      <c r="O1343" s="23">
        <v>1534</v>
      </c>
      <c r="P1343" s="25"/>
      <c r="Q1343" s="30" t="s">
        <v>2071</v>
      </c>
      <c r="R1343" s="31" t="s">
        <v>52</v>
      </c>
      <c r="S1343" s="32" t="s">
        <v>121</v>
      </c>
      <c r="T1343" s="34" t="s">
        <v>55</v>
      </c>
      <c r="U1343" s="36"/>
    </row>
    <row r="1344" spans="1:21">
      <c r="A1344" t="s">
        <v>8076</v>
      </c>
      <c r="B1344" s="226" t="s">
        <v>8077</v>
      </c>
      <c r="D1344" s="210"/>
      <c r="E1344" s="180" t="s">
        <v>145</v>
      </c>
      <c r="F1344" s="181" t="s">
        <v>55</v>
      </c>
      <c r="G1344" s="175" t="s">
        <v>121</v>
      </c>
      <c r="H1344" s="182" t="s">
        <v>206</v>
      </c>
      <c r="I1344" s="211">
        <v>1534</v>
      </c>
      <c r="J1344" s="178" t="s">
        <v>7678</v>
      </c>
      <c r="K1344">
        <v>3</v>
      </c>
      <c r="L1344" s="200">
        <v>14</v>
      </c>
      <c r="M1344" s="2" t="s">
        <v>145</v>
      </c>
      <c r="N1344" s="2" t="s">
        <v>6187</v>
      </c>
      <c r="O1344" s="4">
        <v>1534</v>
      </c>
      <c r="P1344" s="25"/>
      <c r="Q1344" s="30" t="s">
        <v>2071</v>
      </c>
      <c r="R1344" s="31" t="s">
        <v>52</v>
      </c>
      <c r="S1344" s="32" t="s">
        <v>121</v>
      </c>
      <c r="T1344" s="34" t="s">
        <v>55</v>
      </c>
      <c r="U1344" s="36"/>
    </row>
    <row r="1345" spans="1:21">
      <c r="A1345" t="s">
        <v>6463</v>
      </c>
      <c r="B1345" s="226" t="s">
        <v>8081</v>
      </c>
      <c r="D1345" s="192">
        <v>1</v>
      </c>
      <c r="E1345" s="193" t="s">
        <v>6884</v>
      </c>
      <c r="F1345" s="194" t="s">
        <v>64</v>
      </c>
      <c r="G1345" s="195" t="s">
        <v>6380</v>
      </c>
      <c r="H1345" s="196" t="s">
        <v>225</v>
      </c>
      <c r="I1345" s="197">
        <v>1925</v>
      </c>
      <c r="J1345" s="198" t="s">
        <v>8082</v>
      </c>
      <c r="K1345" s="199">
        <v>1</v>
      </c>
      <c r="L1345" s="200">
        <v>4</v>
      </c>
      <c r="M1345" s="21" t="s">
        <v>6884</v>
      </c>
      <c r="N1345" s="22" t="s">
        <v>6191</v>
      </c>
      <c r="O1345" s="23">
        <v>1925</v>
      </c>
      <c r="P1345" s="6"/>
      <c r="Q1345" s="30" t="s">
        <v>30272</v>
      </c>
      <c r="R1345" s="31" t="s">
        <v>52</v>
      </c>
      <c r="S1345" s="32" t="s">
        <v>34660</v>
      </c>
      <c r="T1345" s="34" t="s">
        <v>64</v>
      </c>
      <c r="U1345" s="36"/>
    </row>
    <row r="1346" spans="1:21">
      <c r="A1346" t="s">
        <v>6463</v>
      </c>
      <c r="B1346" s="226" t="s">
        <v>8081</v>
      </c>
      <c r="D1346" s="210">
        <v>2</v>
      </c>
      <c r="E1346" s="180" t="s">
        <v>126</v>
      </c>
      <c r="F1346" s="181" t="s">
        <v>55</v>
      </c>
      <c r="G1346" s="175" t="s">
        <v>6346</v>
      </c>
      <c r="H1346" s="182" t="s">
        <v>206</v>
      </c>
      <c r="I1346" s="211">
        <v>1960</v>
      </c>
      <c r="J1346" s="178" t="s">
        <v>8083</v>
      </c>
      <c r="K1346">
        <v>2</v>
      </c>
      <c r="L1346" s="200">
        <v>7</v>
      </c>
      <c r="M1346" s="21" t="s">
        <v>126</v>
      </c>
      <c r="N1346" s="22" t="s">
        <v>6223</v>
      </c>
      <c r="O1346" s="23">
        <v>1960</v>
      </c>
      <c r="P1346" s="25"/>
      <c r="Q1346" s="30" t="s">
        <v>95</v>
      </c>
      <c r="R1346" s="31" t="s">
        <v>52</v>
      </c>
      <c r="S1346" s="32" t="s">
        <v>83</v>
      </c>
      <c r="T1346" s="34" t="s">
        <v>55</v>
      </c>
      <c r="U1346" s="36"/>
    </row>
    <row r="1347" spans="1:21">
      <c r="A1347" t="s">
        <v>8084</v>
      </c>
      <c r="B1347" s="226" t="s">
        <v>8085</v>
      </c>
      <c r="C1347" s="227">
        <v>2</v>
      </c>
      <c r="D1347" s="192">
        <v>1</v>
      </c>
      <c r="E1347" s="193" t="s">
        <v>6884</v>
      </c>
      <c r="F1347" s="194" t="s">
        <v>64</v>
      </c>
      <c r="G1347" s="195" t="s">
        <v>6380</v>
      </c>
      <c r="H1347" s="196" t="s">
        <v>225</v>
      </c>
      <c r="I1347" s="197">
        <v>1925</v>
      </c>
      <c r="J1347" s="198" t="s">
        <v>8082</v>
      </c>
      <c r="K1347" s="199">
        <v>1</v>
      </c>
      <c r="L1347" s="200">
        <v>4</v>
      </c>
      <c r="M1347" s="21" t="s">
        <v>6884</v>
      </c>
      <c r="N1347" s="22" t="s">
        <v>6191</v>
      </c>
      <c r="O1347" s="23">
        <v>1925</v>
      </c>
      <c r="P1347" s="6"/>
      <c r="Q1347" s="30" t="s">
        <v>30272</v>
      </c>
      <c r="R1347" s="31" t="s">
        <v>52</v>
      </c>
      <c r="S1347" s="32" t="s">
        <v>34660</v>
      </c>
      <c r="T1347" s="34" t="s">
        <v>64</v>
      </c>
      <c r="U1347" s="36"/>
    </row>
    <row r="1348" spans="1:21">
      <c r="A1348" t="s">
        <v>8084</v>
      </c>
      <c r="B1348" s="226" t="s">
        <v>8085</v>
      </c>
      <c r="D1348" s="210"/>
      <c r="E1348" s="180" t="s">
        <v>6884</v>
      </c>
      <c r="F1348" s="181" t="s">
        <v>64</v>
      </c>
      <c r="G1348" s="175" t="s">
        <v>6380</v>
      </c>
      <c r="H1348" s="182" t="s">
        <v>225</v>
      </c>
      <c r="I1348" s="211">
        <v>1950</v>
      </c>
      <c r="J1348" s="178" t="s">
        <v>7566</v>
      </c>
      <c r="K1348">
        <v>1</v>
      </c>
      <c r="L1348" s="200">
        <v>5</v>
      </c>
      <c r="M1348" s="21" t="s">
        <v>6884</v>
      </c>
      <c r="N1348" s="22" t="s">
        <v>34724</v>
      </c>
      <c r="O1348" s="23">
        <v>1950</v>
      </c>
      <c r="P1348" s="25"/>
      <c r="Q1348" s="30"/>
      <c r="R1348" s="31" t="s">
        <v>52</v>
      </c>
      <c r="S1348" s="32" t="s">
        <v>34660</v>
      </c>
      <c r="T1348" s="34" t="s">
        <v>34662</v>
      </c>
      <c r="U1348" s="36"/>
    </row>
    <row r="1349" spans="1:21">
      <c r="A1349" t="s">
        <v>8084</v>
      </c>
      <c r="B1349" s="226" t="s">
        <v>8085</v>
      </c>
      <c r="C1349" s="227">
        <v>2</v>
      </c>
      <c r="D1349" s="210">
        <v>2</v>
      </c>
      <c r="E1349" s="180" t="s">
        <v>126</v>
      </c>
      <c r="F1349" s="181" t="s">
        <v>55</v>
      </c>
      <c r="G1349" s="175" t="s">
        <v>6346</v>
      </c>
      <c r="H1349" s="182" t="s">
        <v>206</v>
      </c>
      <c r="I1349" s="211">
        <v>1960</v>
      </c>
      <c r="J1349" s="178" t="s">
        <v>8083</v>
      </c>
      <c r="K1349">
        <v>2</v>
      </c>
      <c r="L1349" s="200">
        <v>8</v>
      </c>
      <c r="M1349" s="21" t="s">
        <v>126</v>
      </c>
      <c r="N1349" s="22" t="s">
        <v>6223</v>
      </c>
      <c r="O1349" s="23">
        <v>1960</v>
      </c>
      <c r="P1349" s="25"/>
      <c r="Q1349" s="30" t="s">
        <v>95</v>
      </c>
      <c r="R1349" s="31" t="s">
        <v>52</v>
      </c>
      <c r="S1349" s="32" t="s">
        <v>83</v>
      </c>
      <c r="T1349" s="34" t="s">
        <v>55</v>
      </c>
      <c r="U1349" s="36"/>
    </row>
    <row r="1350" spans="1:21">
      <c r="A1350" t="s">
        <v>8084</v>
      </c>
      <c r="B1350" s="226" t="s">
        <v>8085</v>
      </c>
      <c r="D1350" s="210">
        <v>3</v>
      </c>
      <c r="E1350" s="180" t="s">
        <v>68</v>
      </c>
      <c r="F1350" s="181" t="s">
        <v>55</v>
      </c>
      <c r="G1350" s="175" t="s">
        <v>6346</v>
      </c>
      <c r="H1350" s="182" t="s">
        <v>206</v>
      </c>
      <c r="I1350" s="211">
        <v>1917</v>
      </c>
      <c r="J1350" s="178" t="s">
        <v>6435</v>
      </c>
      <c r="K1350">
        <v>3</v>
      </c>
      <c r="L1350" s="200">
        <v>11</v>
      </c>
      <c r="M1350" s="21" t="s">
        <v>68</v>
      </c>
      <c r="N1350" s="22" t="s">
        <v>6199</v>
      </c>
      <c r="O1350" s="23">
        <v>1917</v>
      </c>
      <c r="P1350" s="25"/>
      <c r="Q1350" s="30" t="s">
        <v>95</v>
      </c>
      <c r="R1350" s="31" t="s">
        <v>52</v>
      </c>
      <c r="S1350" s="32" t="s">
        <v>83</v>
      </c>
      <c r="T1350" s="34" t="s">
        <v>55</v>
      </c>
      <c r="U1350" s="36"/>
    </row>
    <row r="1351" spans="1:21">
      <c r="A1351" t="s">
        <v>8086</v>
      </c>
      <c r="B1351" s="226" t="s">
        <v>8087</v>
      </c>
      <c r="D1351" s="192">
        <v>1</v>
      </c>
      <c r="E1351" s="193" t="s">
        <v>68</v>
      </c>
      <c r="F1351" s="194" t="s">
        <v>164</v>
      </c>
      <c r="G1351" s="195" t="s">
        <v>121</v>
      </c>
      <c r="H1351" s="196" t="s">
        <v>206</v>
      </c>
      <c r="I1351" s="197">
        <v>2300</v>
      </c>
      <c r="J1351" s="198" t="s">
        <v>8088</v>
      </c>
      <c r="K1351" s="199">
        <v>1</v>
      </c>
      <c r="L1351" s="200">
        <v>4</v>
      </c>
      <c r="M1351" s="21" t="s">
        <v>68</v>
      </c>
      <c r="N1351" s="22" t="s">
        <v>6195</v>
      </c>
      <c r="O1351" s="23">
        <v>2300</v>
      </c>
      <c r="P1351" s="25"/>
      <c r="Q1351" s="30" t="s">
        <v>120</v>
      </c>
      <c r="R1351" s="31" t="s">
        <v>52</v>
      </c>
      <c r="S1351" s="32" t="s">
        <v>121</v>
      </c>
      <c r="T1351" s="34" t="s">
        <v>164</v>
      </c>
      <c r="U1351" s="36"/>
    </row>
    <row r="1352" spans="1:21">
      <c r="A1352" t="s">
        <v>8089</v>
      </c>
      <c r="B1352" s="226" t="s">
        <v>8090</v>
      </c>
      <c r="C1352" s="227">
        <v>2</v>
      </c>
      <c r="D1352" s="192">
        <v>1</v>
      </c>
      <c r="E1352" s="193" t="s">
        <v>68</v>
      </c>
      <c r="F1352" s="194" t="s">
        <v>164</v>
      </c>
      <c r="G1352" s="195" t="s">
        <v>121</v>
      </c>
      <c r="H1352" s="196" t="s">
        <v>206</v>
      </c>
      <c r="I1352" s="197">
        <v>2300</v>
      </c>
      <c r="J1352" s="198" t="s">
        <v>8088</v>
      </c>
      <c r="K1352" s="199">
        <v>1</v>
      </c>
      <c r="L1352" s="200">
        <v>4</v>
      </c>
      <c r="M1352" s="21" t="s">
        <v>68</v>
      </c>
      <c r="N1352" s="22" t="s">
        <v>6195</v>
      </c>
      <c r="O1352" s="23">
        <v>2300</v>
      </c>
      <c r="P1352" s="25"/>
      <c r="Q1352" s="30" t="s">
        <v>120</v>
      </c>
      <c r="R1352" s="31" t="s">
        <v>52</v>
      </c>
      <c r="S1352" s="32" t="s">
        <v>121</v>
      </c>
      <c r="T1352" s="34" t="s">
        <v>164</v>
      </c>
      <c r="U1352" s="36"/>
    </row>
    <row r="1353" spans="1:21">
      <c r="A1353" t="s">
        <v>8089</v>
      </c>
      <c r="B1353" s="226" t="s">
        <v>8090</v>
      </c>
      <c r="D1353" s="210">
        <v>5</v>
      </c>
      <c r="E1353" s="180" t="s">
        <v>145</v>
      </c>
      <c r="F1353" s="181" t="s">
        <v>55</v>
      </c>
      <c r="G1353" s="175" t="s">
        <v>121</v>
      </c>
      <c r="H1353" s="182" t="s">
        <v>206</v>
      </c>
      <c r="I1353" s="211">
        <v>1534</v>
      </c>
      <c r="J1353" s="178" t="s">
        <v>8091</v>
      </c>
      <c r="K1353">
        <v>5</v>
      </c>
      <c r="L1353" s="200">
        <v>10</v>
      </c>
      <c r="M1353" s="21" t="s">
        <v>145</v>
      </c>
      <c r="N1353" s="22" t="s">
        <v>6204</v>
      </c>
      <c r="O1353" s="23">
        <v>1534</v>
      </c>
      <c r="P1353" s="25"/>
      <c r="Q1353" s="30" t="s">
        <v>2071</v>
      </c>
      <c r="R1353" s="31" t="s">
        <v>52</v>
      </c>
      <c r="S1353" s="32" t="s">
        <v>121</v>
      </c>
      <c r="T1353" s="34" t="s">
        <v>55</v>
      </c>
      <c r="U1353" s="36"/>
    </row>
    <row r="1354" spans="1:21">
      <c r="A1354" t="s">
        <v>8089</v>
      </c>
      <c r="B1354" s="226" t="s">
        <v>8090</v>
      </c>
      <c r="D1354" s="210">
        <v>6</v>
      </c>
      <c r="E1354" s="180" t="s">
        <v>68</v>
      </c>
      <c r="F1354" s="181" t="s">
        <v>55</v>
      </c>
      <c r="G1354" s="175" t="s">
        <v>6346</v>
      </c>
      <c r="H1354" s="182" t="s">
        <v>225</v>
      </c>
      <c r="I1354" s="211">
        <v>1958</v>
      </c>
      <c r="J1354" s="178" t="s">
        <v>8092</v>
      </c>
      <c r="K1354">
        <v>6</v>
      </c>
      <c r="L1354" s="200">
        <v>14</v>
      </c>
      <c r="M1354" s="21" t="s">
        <v>68</v>
      </c>
      <c r="N1354" s="22" t="s">
        <v>6215</v>
      </c>
      <c r="O1354" s="23">
        <v>1958</v>
      </c>
      <c r="P1354" s="25"/>
      <c r="Q1354" s="30" t="s">
        <v>152</v>
      </c>
      <c r="R1354" s="31" t="s">
        <v>52</v>
      </c>
      <c r="S1354" s="32" t="s">
        <v>74</v>
      </c>
      <c r="T1354" s="34" t="s">
        <v>55</v>
      </c>
      <c r="U1354" s="36"/>
    </row>
    <row r="1355" spans="1:21">
      <c r="A1355" t="s">
        <v>8089</v>
      </c>
      <c r="B1355" s="226" t="s">
        <v>8090</v>
      </c>
      <c r="D1355" s="210">
        <v>7</v>
      </c>
      <c r="E1355" s="180" t="s">
        <v>68</v>
      </c>
      <c r="F1355" s="181" t="s">
        <v>55</v>
      </c>
      <c r="G1355" s="175" t="s">
        <v>6346</v>
      </c>
      <c r="H1355" s="182" t="s">
        <v>206</v>
      </c>
      <c r="I1355" s="211">
        <v>1960</v>
      </c>
      <c r="J1355" s="178" t="s">
        <v>8093</v>
      </c>
      <c r="K1355">
        <v>7</v>
      </c>
      <c r="L1355" s="200">
        <v>17</v>
      </c>
      <c r="M1355" s="21" t="s">
        <v>68</v>
      </c>
      <c r="N1355" s="22" t="s">
        <v>6210</v>
      </c>
      <c r="O1355" s="23">
        <v>1960</v>
      </c>
      <c r="P1355" s="25"/>
      <c r="Q1355" s="30" t="s">
        <v>95</v>
      </c>
      <c r="R1355" s="31" t="s">
        <v>52</v>
      </c>
      <c r="S1355" s="32" t="s">
        <v>83</v>
      </c>
      <c r="T1355" s="34" t="s">
        <v>55</v>
      </c>
      <c r="U1355" s="36"/>
    </row>
    <row r="1356" spans="1:21">
      <c r="A1356" t="s">
        <v>8089</v>
      </c>
      <c r="B1356" s="226" t="s">
        <v>8090</v>
      </c>
      <c r="D1356" s="210">
        <v>8</v>
      </c>
      <c r="E1356" s="180" t="s">
        <v>130</v>
      </c>
      <c r="F1356" s="181" t="s">
        <v>55</v>
      </c>
      <c r="G1356" s="175" t="s">
        <v>6346</v>
      </c>
      <c r="H1356" s="182" t="s">
        <v>206</v>
      </c>
      <c r="I1356" s="211">
        <v>1568</v>
      </c>
      <c r="J1356" s="178" t="s">
        <v>8094</v>
      </c>
      <c r="K1356">
        <v>8</v>
      </c>
      <c r="L1356" s="200">
        <v>20</v>
      </c>
      <c r="M1356" s="22" t="s">
        <v>130</v>
      </c>
      <c r="N1356" s="22" t="s">
        <v>6234</v>
      </c>
      <c r="O1356" s="23">
        <v>1568</v>
      </c>
      <c r="P1356" s="25"/>
      <c r="Q1356" s="30" t="s">
        <v>95</v>
      </c>
      <c r="R1356" s="31" t="s">
        <v>52</v>
      </c>
      <c r="S1356" s="32" t="s">
        <v>112</v>
      </c>
      <c r="T1356" s="34" t="s">
        <v>55</v>
      </c>
      <c r="U1356" s="36"/>
    </row>
    <row r="1357" spans="1:21">
      <c r="A1357" t="s">
        <v>8095</v>
      </c>
      <c r="B1357" s="226" t="s">
        <v>8096</v>
      </c>
      <c r="D1357" s="192">
        <v>1</v>
      </c>
      <c r="E1357" s="193" t="s">
        <v>48</v>
      </c>
      <c r="F1357" s="194" t="s">
        <v>55</v>
      </c>
      <c r="G1357" s="195" t="s">
        <v>6346</v>
      </c>
      <c r="H1357" s="196" t="s">
        <v>225</v>
      </c>
      <c r="I1357" s="197">
        <v>1980</v>
      </c>
      <c r="J1357" s="198" t="s">
        <v>8097</v>
      </c>
      <c r="K1357" s="199">
        <v>1</v>
      </c>
      <c r="L1357" s="200">
        <v>4</v>
      </c>
      <c r="M1357" s="21" t="s">
        <v>48</v>
      </c>
      <c r="N1357" s="22" t="s">
        <v>6238</v>
      </c>
      <c r="O1357" s="23">
        <v>1980</v>
      </c>
      <c r="P1357" s="25" t="s">
        <v>168</v>
      </c>
      <c r="Q1357" s="30" t="s">
        <v>30297</v>
      </c>
      <c r="R1357" s="31" t="s">
        <v>52</v>
      </c>
      <c r="S1357" s="32" t="s">
        <v>34725</v>
      </c>
      <c r="T1357" s="34" t="s">
        <v>55</v>
      </c>
      <c r="U1357" s="36"/>
    </row>
    <row r="1358" spans="1:21">
      <c r="A1358" t="s">
        <v>8095</v>
      </c>
      <c r="B1358" s="226" t="s">
        <v>8096</v>
      </c>
      <c r="D1358" s="210">
        <v>2</v>
      </c>
      <c r="E1358" s="180" t="s">
        <v>6884</v>
      </c>
      <c r="F1358" s="181" t="s">
        <v>64</v>
      </c>
      <c r="G1358" s="175" t="s">
        <v>6380</v>
      </c>
      <c r="H1358" s="182" t="s">
        <v>225</v>
      </c>
      <c r="I1358" s="211">
        <v>1925</v>
      </c>
      <c r="J1358" s="178" t="s">
        <v>8098</v>
      </c>
      <c r="K1358">
        <v>2</v>
      </c>
      <c r="L1358" s="200">
        <v>8</v>
      </c>
      <c r="M1358" s="21" t="s">
        <v>6884</v>
      </c>
      <c r="N1358" s="22" t="s">
        <v>6244</v>
      </c>
      <c r="O1358" s="23">
        <v>1925</v>
      </c>
      <c r="P1358" s="25"/>
      <c r="Q1358" s="30" t="s">
        <v>30115</v>
      </c>
      <c r="R1358" s="31" t="s">
        <v>52</v>
      </c>
      <c r="S1358" s="32" t="s">
        <v>34660</v>
      </c>
      <c r="T1358" s="34" t="s">
        <v>64</v>
      </c>
      <c r="U1358" s="36"/>
    </row>
    <row r="1359" spans="1:21">
      <c r="A1359" t="s">
        <v>8095</v>
      </c>
      <c r="B1359" s="226" t="s">
        <v>8096</v>
      </c>
      <c r="D1359" s="210"/>
      <c r="E1359" s="180" t="s">
        <v>6884</v>
      </c>
      <c r="F1359" s="181" t="s">
        <v>64</v>
      </c>
      <c r="G1359" s="175" t="s">
        <v>6380</v>
      </c>
      <c r="H1359" s="182" t="s">
        <v>225</v>
      </c>
      <c r="I1359" s="211">
        <v>1925</v>
      </c>
      <c r="J1359" s="178" t="s">
        <v>8099</v>
      </c>
      <c r="K1359">
        <v>2</v>
      </c>
      <c r="L1359" s="200">
        <v>9</v>
      </c>
      <c r="M1359" s="21" t="s">
        <v>6884</v>
      </c>
      <c r="N1359" s="22" t="s">
        <v>6247</v>
      </c>
      <c r="O1359" s="23">
        <v>1925</v>
      </c>
      <c r="P1359" s="6"/>
      <c r="Q1359" s="30" t="s">
        <v>604</v>
      </c>
      <c r="R1359" s="31" t="s">
        <v>52</v>
      </c>
      <c r="S1359" s="32" t="s">
        <v>63</v>
      </c>
      <c r="T1359" s="34" t="s">
        <v>64</v>
      </c>
      <c r="U1359" s="36"/>
    </row>
    <row r="1360" spans="1:21">
      <c r="A1360" t="s">
        <v>8100</v>
      </c>
      <c r="B1360" s="226" t="s">
        <v>8101</v>
      </c>
      <c r="D1360" s="192">
        <v>1</v>
      </c>
      <c r="E1360" s="193" t="s">
        <v>6884</v>
      </c>
      <c r="F1360" s="194" t="s">
        <v>64</v>
      </c>
      <c r="G1360" s="195" t="s">
        <v>6380</v>
      </c>
      <c r="H1360" s="196" t="s">
        <v>225</v>
      </c>
      <c r="I1360" s="197">
        <v>1925</v>
      </c>
      <c r="J1360" s="198" t="s">
        <v>8102</v>
      </c>
      <c r="K1360" s="199">
        <v>1</v>
      </c>
      <c r="L1360" s="200">
        <v>4</v>
      </c>
      <c r="M1360" s="21" t="s">
        <v>6884</v>
      </c>
      <c r="N1360" s="22" t="s">
        <v>6220</v>
      </c>
      <c r="O1360" s="23">
        <v>1925</v>
      </c>
      <c r="P1360" s="25"/>
      <c r="Q1360" s="30" t="s">
        <v>7062</v>
      </c>
      <c r="R1360" s="31" t="s">
        <v>52</v>
      </c>
      <c r="S1360" s="32" t="s">
        <v>63</v>
      </c>
      <c r="T1360" s="34" t="s">
        <v>64</v>
      </c>
      <c r="U1360" s="36"/>
    </row>
    <row r="1361" spans="1:21">
      <c r="A1361" t="s">
        <v>8100</v>
      </c>
      <c r="B1361" s="226" t="s">
        <v>8101</v>
      </c>
      <c r="C1361" s="227">
        <v>2</v>
      </c>
      <c r="D1361" s="210"/>
      <c r="E1361" s="180" t="s">
        <v>6884</v>
      </c>
      <c r="F1361" s="181" t="s">
        <v>64</v>
      </c>
      <c r="G1361" s="175" t="s">
        <v>6380</v>
      </c>
      <c r="H1361" s="182" t="s">
        <v>225</v>
      </c>
      <c r="I1361" s="211">
        <v>1925</v>
      </c>
      <c r="J1361" s="178" t="s">
        <v>8098</v>
      </c>
      <c r="K1361">
        <v>1</v>
      </c>
      <c r="L1361" s="200">
        <v>5</v>
      </c>
      <c r="M1361" s="21" t="s">
        <v>6884</v>
      </c>
      <c r="N1361" s="22" t="s">
        <v>6244</v>
      </c>
      <c r="O1361" s="23">
        <v>1925</v>
      </c>
      <c r="P1361" s="25"/>
      <c r="Q1361" s="30" t="s">
        <v>34726</v>
      </c>
      <c r="R1361" s="31" t="s">
        <v>52</v>
      </c>
      <c r="S1361" s="32" t="s">
        <v>34660</v>
      </c>
      <c r="T1361" s="34" t="s">
        <v>64</v>
      </c>
      <c r="U1361" s="36"/>
    </row>
    <row r="1362" spans="1:21">
      <c r="A1362" t="s">
        <v>8100</v>
      </c>
      <c r="B1362" s="226" t="s">
        <v>8101</v>
      </c>
      <c r="C1362" s="227">
        <v>2</v>
      </c>
      <c r="D1362" s="210"/>
      <c r="E1362" s="180" t="s">
        <v>6884</v>
      </c>
      <c r="F1362" s="181" t="s">
        <v>64</v>
      </c>
      <c r="G1362" s="175" t="s">
        <v>6380</v>
      </c>
      <c r="H1362" s="182" t="s">
        <v>225</v>
      </c>
      <c r="I1362" s="211">
        <v>1925</v>
      </c>
      <c r="J1362" s="178" t="s">
        <v>8099</v>
      </c>
      <c r="K1362">
        <v>1</v>
      </c>
      <c r="L1362" s="200">
        <v>6</v>
      </c>
      <c r="M1362" s="21" t="s">
        <v>6884</v>
      </c>
      <c r="N1362" s="22" t="s">
        <v>6247</v>
      </c>
      <c r="O1362" s="23">
        <v>1925</v>
      </c>
      <c r="P1362" s="6"/>
      <c r="Q1362" s="30" t="s">
        <v>604</v>
      </c>
      <c r="R1362" s="31" t="s">
        <v>52</v>
      </c>
      <c r="S1362" s="32" t="s">
        <v>63</v>
      </c>
      <c r="T1362" s="34" t="s">
        <v>64</v>
      </c>
      <c r="U1362" s="36"/>
    </row>
    <row r="1363" spans="1:21">
      <c r="A1363" t="s">
        <v>8100</v>
      </c>
      <c r="B1363" s="226" t="s">
        <v>8101</v>
      </c>
      <c r="C1363" s="227">
        <v>2</v>
      </c>
      <c r="D1363" s="210">
        <v>2</v>
      </c>
      <c r="E1363" s="180" t="s">
        <v>48</v>
      </c>
      <c r="F1363" s="181" t="s">
        <v>55</v>
      </c>
      <c r="G1363" s="175" t="s">
        <v>6346</v>
      </c>
      <c r="H1363" s="182" t="s">
        <v>225</v>
      </c>
      <c r="I1363" s="211">
        <v>1980</v>
      </c>
      <c r="J1363" s="178" t="s">
        <v>8097</v>
      </c>
      <c r="K1363">
        <v>2</v>
      </c>
      <c r="L1363" s="200">
        <v>9</v>
      </c>
      <c r="M1363" s="21" t="s">
        <v>48</v>
      </c>
      <c r="N1363" s="22" t="s">
        <v>6238</v>
      </c>
      <c r="O1363" s="23">
        <v>1980</v>
      </c>
      <c r="P1363" s="25" t="s">
        <v>168</v>
      </c>
      <c r="Q1363" s="30" t="s">
        <v>34727</v>
      </c>
      <c r="R1363" s="31" t="s">
        <v>52</v>
      </c>
      <c r="S1363" s="32" t="s">
        <v>6240</v>
      </c>
      <c r="T1363" s="34" t="s">
        <v>55</v>
      </c>
      <c r="U1363" s="36"/>
    </row>
    <row r="1364" spans="1:21">
      <c r="A1364" t="s">
        <v>8103</v>
      </c>
      <c r="B1364" s="226" t="s">
        <v>8104</v>
      </c>
      <c r="D1364" s="192">
        <v>1</v>
      </c>
      <c r="E1364" s="193" t="s">
        <v>78</v>
      </c>
      <c r="F1364" s="194" t="s">
        <v>55</v>
      </c>
      <c r="G1364" s="195" t="s">
        <v>6346</v>
      </c>
      <c r="H1364" s="196" t="s">
        <v>206</v>
      </c>
      <c r="I1364" s="197">
        <v>1916</v>
      </c>
      <c r="J1364" s="198" t="s">
        <v>8105</v>
      </c>
      <c r="K1364" s="199">
        <v>1</v>
      </c>
      <c r="L1364" s="200">
        <v>4</v>
      </c>
      <c r="M1364" s="21" t="s">
        <v>78</v>
      </c>
      <c r="N1364" s="22" t="s">
        <v>6251</v>
      </c>
      <c r="O1364" s="23">
        <v>1916</v>
      </c>
      <c r="P1364" s="25"/>
      <c r="Q1364" s="30" t="s">
        <v>406</v>
      </c>
      <c r="R1364" s="31" t="s">
        <v>52</v>
      </c>
      <c r="S1364" s="32" t="s">
        <v>407</v>
      </c>
      <c r="T1364" s="34" t="s">
        <v>55</v>
      </c>
      <c r="U1364" s="36"/>
    </row>
    <row r="1365" spans="1:21">
      <c r="A1365" t="s">
        <v>8103</v>
      </c>
      <c r="B1365" s="226" t="s">
        <v>8104</v>
      </c>
      <c r="D1365" s="210"/>
      <c r="E1365" s="180" t="s">
        <v>78</v>
      </c>
      <c r="F1365" s="181" t="s">
        <v>55</v>
      </c>
      <c r="G1365" s="175" t="s">
        <v>6346</v>
      </c>
      <c r="H1365" s="182" t="s">
        <v>206</v>
      </c>
      <c r="I1365" s="211">
        <v>1916</v>
      </c>
      <c r="J1365" s="178" t="s">
        <v>8106</v>
      </c>
      <c r="K1365">
        <v>1</v>
      </c>
      <c r="L1365" s="200">
        <v>5</v>
      </c>
      <c r="M1365" s="21" t="s">
        <v>78</v>
      </c>
      <c r="N1365" s="22" t="s">
        <v>6255</v>
      </c>
      <c r="O1365" s="23">
        <v>1916</v>
      </c>
      <c r="P1365" s="25"/>
      <c r="Q1365" s="30" t="s">
        <v>406</v>
      </c>
      <c r="R1365" s="31" t="s">
        <v>52</v>
      </c>
      <c r="S1365" s="32" t="s">
        <v>407</v>
      </c>
      <c r="T1365" s="34" t="s">
        <v>55</v>
      </c>
      <c r="U1365" s="36"/>
    </row>
    <row r="1366" spans="1:21">
      <c r="A1366" t="s">
        <v>8103</v>
      </c>
      <c r="B1366" s="226" t="s">
        <v>8104</v>
      </c>
      <c r="D1366" s="210">
        <v>2</v>
      </c>
      <c r="E1366" s="180" t="s">
        <v>103</v>
      </c>
      <c r="F1366" s="181" t="s">
        <v>55</v>
      </c>
      <c r="G1366" s="175" t="s">
        <v>121</v>
      </c>
      <c r="H1366" s="182" t="s">
        <v>206</v>
      </c>
      <c r="I1366" s="211">
        <v>1500</v>
      </c>
      <c r="J1366" s="178" t="s">
        <v>8107</v>
      </c>
      <c r="K1366">
        <v>2</v>
      </c>
      <c r="L1366" s="200">
        <v>8</v>
      </c>
      <c r="M1366" s="21" t="s">
        <v>103</v>
      </c>
      <c r="N1366" s="22" t="s">
        <v>6258</v>
      </c>
      <c r="O1366" s="4">
        <v>1500</v>
      </c>
      <c r="P1366" s="25" t="s">
        <v>34728</v>
      </c>
      <c r="Q1366" s="11" t="s">
        <v>234</v>
      </c>
      <c r="R1366" s="31" t="s">
        <v>52</v>
      </c>
      <c r="S1366" s="8" t="s">
        <v>121</v>
      </c>
      <c r="T1366" s="34" t="s">
        <v>55</v>
      </c>
      <c r="U1366" s="15"/>
    </row>
    <row r="1367" spans="1:21">
      <c r="A1367" t="s">
        <v>6463</v>
      </c>
      <c r="B1367" s="226" t="s">
        <v>8108</v>
      </c>
      <c r="D1367" s="192">
        <v>1</v>
      </c>
      <c r="E1367" s="193" t="s">
        <v>68</v>
      </c>
      <c r="F1367" s="194" t="s">
        <v>55</v>
      </c>
      <c r="G1367" s="195" t="s">
        <v>6346</v>
      </c>
      <c r="H1367" s="196" t="s">
        <v>206</v>
      </c>
      <c r="I1367" s="197">
        <v>1960</v>
      </c>
      <c r="J1367" s="198" t="s">
        <v>8109</v>
      </c>
      <c r="K1367" s="199">
        <v>1</v>
      </c>
      <c r="L1367" s="200">
        <v>4</v>
      </c>
      <c r="M1367" s="21" t="s">
        <v>68</v>
      </c>
      <c r="N1367" s="22" t="s">
        <v>6264</v>
      </c>
      <c r="O1367" s="23">
        <v>1960</v>
      </c>
      <c r="P1367" s="25"/>
      <c r="Q1367" s="30" t="s">
        <v>95</v>
      </c>
      <c r="R1367" s="31" t="s">
        <v>52</v>
      </c>
      <c r="S1367" s="32" t="s">
        <v>83</v>
      </c>
      <c r="T1367" s="34" t="s">
        <v>55</v>
      </c>
      <c r="U1367" s="36"/>
    </row>
    <row r="1368" spans="1:21">
      <c r="A1368" t="s">
        <v>6463</v>
      </c>
      <c r="B1368" s="226" t="s">
        <v>8108</v>
      </c>
      <c r="D1368" s="210">
        <v>2</v>
      </c>
      <c r="E1368" s="180" t="s">
        <v>103</v>
      </c>
      <c r="F1368" s="181" t="s">
        <v>55</v>
      </c>
      <c r="G1368" s="175" t="s">
        <v>121</v>
      </c>
      <c r="H1368" s="182" t="s">
        <v>206</v>
      </c>
      <c r="I1368" s="211">
        <v>1980</v>
      </c>
      <c r="J1368" s="178" t="s">
        <v>8110</v>
      </c>
      <c r="K1368">
        <v>2</v>
      </c>
      <c r="L1368" s="200">
        <v>7</v>
      </c>
      <c r="M1368" s="21" t="s">
        <v>103</v>
      </c>
      <c r="N1368" s="115" t="s">
        <v>6271</v>
      </c>
      <c r="O1368" s="23">
        <v>1980</v>
      </c>
      <c r="P1368" s="25" t="s">
        <v>34728</v>
      </c>
      <c r="Q1368" s="30" t="s">
        <v>234</v>
      </c>
      <c r="R1368" s="31" t="s">
        <v>52</v>
      </c>
      <c r="S1368" s="32" t="s">
        <v>6273</v>
      </c>
      <c r="T1368" s="34" t="s">
        <v>55</v>
      </c>
      <c r="U1368" s="36"/>
    </row>
    <row r="1369" spans="1:21">
      <c r="A1369" t="s">
        <v>6463</v>
      </c>
      <c r="B1369" s="226" t="s">
        <v>8108</v>
      </c>
      <c r="D1369" s="210"/>
      <c r="E1369" s="180" t="s">
        <v>103</v>
      </c>
      <c r="F1369" s="181" t="s">
        <v>55</v>
      </c>
      <c r="G1369" s="175" t="s">
        <v>121</v>
      </c>
      <c r="H1369" s="182" t="s">
        <v>206</v>
      </c>
      <c r="I1369" s="211">
        <v>1500</v>
      </c>
      <c r="J1369" s="178" t="s">
        <v>8111</v>
      </c>
      <c r="K1369">
        <v>2</v>
      </c>
      <c r="L1369" s="200">
        <v>8</v>
      </c>
      <c r="M1369" s="21" t="s">
        <v>103</v>
      </c>
      <c r="N1369" s="115" t="s">
        <v>6276</v>
      </c>
      <c r="O1369" s="23">
        <v>1500</v>
      </c>
      <c r="P1369" s="25" t="s">
        <v>34728</v>
      </c>
      <c r="Q1369" s="30" t="s">
        <v>477</v>
      </c>
      <c r="R1369" s="31" t="s">
        <v>52</v>
      </c>
      <c r="S1369" s="32" t="s">
        <v>121</v>
      </c>
      <c r="T1369" s="34" t="s">
        <v>55</v>
      </c>
      <c r="U1369" s="36"/>
    </row>
    <row r="1370" spans="1:21">
      <c r="A1370" t="s">
        <v>6463</v>
      </c>
      <c r="B1370" s="226" t="s">
        <v>8108</v>
      </c>
      <c r="D1370" s="210">
        <v>3</v>
      </c>
      <c r="E1370" s="180" t="s">
        <v>48</v>
      </c>
      <c r="F1370" s="181" t="s">
        <v>55</v>
      </c>
      <c r="G1370" s="175" t="s">
        <v>6346</v>
      </c>
      <c r="H1370" s="182" t="s">
        <v>225</v>
      </c>
      <c r="I1370" s="211">
        <v>1980</v>
      </c>
      <c r="J1370" s="178" t="s">
        <v>8112</v>
      </c>
      <c r="K1370">
        <v>3</v>
      </c>
      <c r="L1370" s="200">
        <v>12</v>
      </c>
      <c r="M1370" s="21" t="s">
        <v>48</v>
      </c>
      <c r="N1370" s="115" t="s">
        <v>6282</v>
      </c>
      <c r="O1370" s="23">
        <v>1980</v>
      </c>
      <c r="P1370" s="25" t="s">
        <v>51</v>
      </c>
      <c r="Q1370" s="30" t="s">
        <v>169</v>
      </c>
      <c r="R1370" s="31" t="s">
        <v>52</v>
      </c>
      <c r="S1370" s="32" t="s">
        <v>53</v>
      </c>
      <c r="T1370" s="34" t="s">
        <v>55</v>
      </c>
      <c r="U1370" s="36"/>
    </row>
    <row r="1371" spans="1:21">
      <c r="A1371" t="s">
        <v>6463</v>
      </c>
      <c r="B1371" s="226" t="s">
        <v>8108</v>
      </c>
      <c r="D1371" s="210"/>
      <c r="E1371" s="180" t="s">
        <v>48</v>
      </c>
      <c r="F1371" s="181" t="s">
        <v>55</v>
      </c>
      <c r="G1371" s="175" t="s">
        <v>6346</v>
      </c>
      <c r="H1371" s="182" t="s">
        <v>225</v>
      </c>
      <c r="I1371" s="211">
        <v>1980</v>
      </c>
      <c r="J1371" s="178" t="s">
        <v>8113</v>
      </c>
      <c r="K1371">
        <v>3</v>
      </c>
      <c r="L1371" s="200">
        <v>13</v>
      </c>
      <c r="M1371" s="21" t="s">
        <v>48</v>
      </c>
      <c r="N1371" s="115" t="s">
        <v>6293</v>
      </c>
      <c r="O1371" s="23">
        <v>1980</v>
      </c>
      <c r="P1371" s="25" t="s">
        <v>51</v>
      </c>
      <c r="Q1371" s="30" t="s">
        <v>263</v>
      </c>
      <c r="R1371" s="31" t="s">
        <v>52</v>
      </c>
      <c r="S1371" s="32" t="s">
        <v>53</v>
      </c>
      <c r="T1371" s="34" t="s">
        <v>55</v>
      </c>
      <c r="U1371" s="36"/>
    </row>
    <row r="1372" spans="1:21">
      <c r="A1372" t="s">
        <v>6463</v>
      </c>
      <c r="B1372" s="226" t="s">
        <v>8108</v>
      </c>
      <c r="D1372" s="210"/>
      <c r="E1372" s="180" t="s">
        <v>48</v>
      </c>
      <c r="F1372" s="181" t="s">
        <v>55</v>
      </c>
      <c r="G1372" s="175" t="s">
        <v>6346</v>
      </c>
      <c r="H1372" s="182" t="s">
        <v>225</v>
      </c>
      <c r="I1372" s="211">
        <v>1980</v>
      </c>
      <c r="J1372" s="178" t="s">
        <v>8114</v>
      </c>
      <c r="K1372">
        <v>3</v>
      </c>
      <c r="L1372" s="200">
        <v>14</v>
      </c>
      <c r="M1372" s="21" t="s">
        <v>48</v>
      </c>
      <c r="N1372" s="115" t="s">
        <v>34729</v>
      </c>
      <c r="O1372" s="23">
        <v>1980</v>
      </c>
      <c r="P1372" s="25" t="s">
        <v>34694</v>
      </c>
      <c r="Q1372" s="30" t="s">
        <v>263</v>
      </c>
      <c r="R1372" s="31" t="s">
        <v>52</v>
      </c>
      <c r="S1372" s="32" t="s">
        <v>53</v>
      </c>
      <c r="T1372" s="34" t="s">
        <v>55</v>
      </c>
      <c r="U1372" s="36"/>
    </row>
    <row r="1373" spans="1:21">
      <c r="A1373" t="s">
        <v>6463</v>
      </c>
      <c r="B1373" s="226" t="s">
        <v>8108</v>
      </c>
      <c r="C1373" s="227">
        <v>2</v>
      </c>
      <c r="D1373" s="210">
        <v>4</v>
      </c>
      <c r="E1373" s="180" t="s">
        <v>145</v>
      </c>
      <c r="F1373" s="181" t="s">
        <v>55</v>
      </c>
      <c r="G1373" s="175" t="s">
        <v>6346</v>
      </c>
      <c r="H1373" s="182" t="s">
        <v>225</v>
      </c>
      <c r="I1373" s="211">
        <v>1980</v>
      </c>
      <c r="J1373" s="178" t="s">
        <v>8115</v>
      </c>
      <c r="K1373">
        <v>4</v>
      </c>
      <c r="L1373" s="200">
        <v>18</v>
      </c>
      <c r="M1373" s="21" t="s">
        <v>145</v>
      </c>
      <c r="N1373" s="115" t="s">
        <v>6285</v>
      </c>
      <c r="O1373" s="23">
        <v>1980</v>
      </c>
      <c r="P1373" s="25" t="s">
        <v>168</v>
      </c>
      <c r="Q1373" s="30" t="s">
        <v>1174</v>
      </c>
      <c r="R1373" s="31" t="s">
        <v>52</v>
      </c>
      <c r="S1373" s="32" t="s">
        <v>53</v>
      </c>
      <c r="T1373" s="34" t="s">
        <v>55</v>
      </c>
      <c r="U1373" s="36"/>
    </row>
    <row r="1374" spans="1:21">
      <c r="A1374" t="s">
        <v>6463</v>
      </c>
      <c r="B1374" s="226" t="s">
        <v>8108</v>
      </c>
      <c r="C1374" s="227">
        <v>2</v>
      </c>
      <c r="D1374" s="210"/>
      <c r="E1374" s="180" t="s">
        <v>145</v>
      </c>
      <c r="F1374" s="181" t="s">
        <v>55</v>
      </c>
      <c r="G1374" s="175" t="s">
        <v>6346</v>
      </c>
      <c r="H1374" s="182" t="s">
        <v>225</v>
      </c>
      <c r="I1374" s="211">
        <v>1980</v>
      </c>
      <c r="J1374" s="178" t="s">
        <v>7670</v>
      </c>
      <c r="K1374">
        <v>4</v>
      </c>
      <c r="L1374" s="200">
        <v>20</v>
      </c>
      <c r="M1374" s="21" t="s">
        <v>145</v>
      </c>
      <c r="N1374" s="115" t="s">
        <v>6289</v>
      </c>
      <c r="O1374" s="23">
        <v>1980</v>
      </c>
      <c r="P1374" s="25" t="s">
        <v>168</v>
      </c>
      <c r="Q1374" s="30" t="s">
        <v>169</v>
      </c>
      <c r="R1374" s="31" t="s">
        <v>52</v>
      </c>
      <c r="S1374" s="32" t="s">
        <v>53</v>
      </c>
      <c r="T1374" s="34" t="s">
        <v>55</v>
      </c>
      <c r="U1374" s="36"/>
    </row>
    <row r="1375" spans="1:21">
      <c r="A1375" t="s">
        <v>6463</v>
      </c>
      <c r="B1375" s="226" t="s">
        <v>8108</v>
      </c>
      <c r="C1375" s="227">
        <v>2</v>
      </c>
      <c r="D1375" s="210">
        <v>5</v>
      </c>
      <c r="E1375" s="180" t="s">
        <v>145</v>
      </c>
      <c r="F1375" s="181" t="s">
        <v>55</v>
      </c>
      <c r="G1375" s="175" t="s">
        <v>6346</v>
      </c>
      <c r="H1375" s="223" t="s">
        <v>225</v>
      </c>
      <c r="I1375" s="224">
        <v>1980</v>
      </c>
      <c r="J1375" s="178" t="s">
        <v>8115</v>
      </c>
      <c r="K1375">
        <v>5</v>
      </c>
      <c r="L1375" s="200">
        <v>25</v>
      </c>
      <c r="M1375" s="21" t="s">
        <v>145</v>
      </c>
      <c r="N1375" s="115" t="s">
        <v>6285</v>
      </c>
      <c r="O1375" s="23">
        <v>1980</v>
      </c>
      <c r="P1375" s="25" t="s">
        <v>168</v>
      </c>
      <c r="Q1375" s="30" t="s">
        <v>1174</v>
      </c>
      <c r="R1375" s="31" t="s">
        <v>52</v>
      </c>
      <c r="S1375" s="32" t="s">
        <v>53</v>
      </c>
      <c r="T1375" s="34" t="s">
        <v>55</v>
      </c>
      <c r="U1375" s="36"/>
    </row>
    <row r="1376" spans="1:21">
      <c r="A1376" t="s">
        <v>6463</v>
      </c>
      <c r="B1376" s="226" t="s">
        <v>8108</v>
      </c>
      <c r="C1376" s="227">
        <v>2</v>
      </c>
      <c r="D1376" s="210"/>
      <c r="E1376" s="180" t="s">
        <v>145</v>
      </c>
      <c r="F1376" s="175" t="s">
        <v>55</v>
      </c>
      <c r="G1376" s="175" t="s">
        <v>6346</v>
      </c>
      <c r="H1376" s="225" t="s">
        <v>225</v>
      </c>
      <c r="I1376" s="224">
        <v>1980</v>
      </c>
      <c r="J1376" s="178" t="s">
        <v>7670</v>
      </c>
      <c r="K1376">
        <v>5</v>
      </c>
      <c r="L1376" s="200">
        <v>27</v>
      </c>
      <c r="M1376" s="21" t="s">
        <v>145</v>
      </c>
      <c r="N1376" s="115" t="s">
        <v>6289</v>
      </c>
      <c r="O1376" s="23">
        <v>1980</v>
      </c>
      <c r="P1376" s="25" t="s">
        <v>168</v>
      </c>
      <c r="Q1376" s="30" t="s">
        <v>169</v>
      </c>
      <c r="R1376" s="31" t="s">
        <v>52</v>
      </c>
      <c r="S1376" s="32" t="s">
        <v>53</v>
      </c>
      <c r="T1376" s="34" t="s">
        <v>55</v>
      </c>
      <c r="U1376" s="36"/>
    </row>
    <row r="1377" spans="1:21">
      <c r="A1377" t="s">
        <v>8116</v>
      </c>
      <c r="B1377" s="226" t="s">
        <v>8117</v>
      </c>
      <c r="C1377" s="227">
        <v>2</v>
      </c>
      <c r="D1377" s="192">
        <v>1</v>
      </c>
      <c r="E1377" s="193" t="s">
        <v>103</v>
      </c>
      <c r="F1377" s="194" t="s">
        <v>55</v>
      </c>
      <c r="G1377" s="195" t="s">
        <v>121</v>
      </c>
      <c r="H1377" s="196" t="s">
        <v>206</v>
      </c>
      <c r="I1377" s="197">
        <v>1980</v>
      </c>
      <c r="J1377" s="198" t="s">
        <v>8110</v>
      </c>
      <c r="K1377" s="199">
        <v>1</v>
      </c>
      <c r="L1377" s="200">
        <v>4</v>
      </c>
      <c r="M1377" s="21" t="s">
        <v>103</v>
      </c>
      <c r="N1377" s="115" t="s">
        <v>6271</v>
      </c>
      <c r="O1377" s="23">
        <v>1980</v>
      </c>
      <c r="P1377" s="25" t="s">
        <v>34728</v>
      </c>
      <c r="Q1377" s="30" t="s">
        <v>234</v>
      </c>
      <c r="R1377" s="31" t="s">
        <v>52</v>
      </c>
      <c r="S1377" s="32" t="s">
        <v>6273</v>
      </c>
      <c r="T1377" s="34" t="s">
        <v>55</v>
      </c>
      <c r="U1377" s="36"/>
    </row>
    <row r="1378" spans="1:21">
      <c r="A1378" t="s">
        <v>8116</v>
      </c>
      <c r="B1378" s="226" t="s">
        <v>8117</v>
      </c>
      <c r="C1378" s="227">
        <v>2</v>
      </c>
      <c r="D1378" s="210"/>
      <c r="E1378" s="180" t="s">
        <v>103</v>
      </c>
      <c r="F1378" s="181" t="s">
        <v>55</v>
      </c>
      <c r="G1378" s="175" t="s">
        <v>121</v>
      </c>
      <c r="H1378" s="182" t="s">
        <v>206</v>
      </c>
      <c r="I1378" s="211">
        <v>1500</v>
      </c>
      <c r="J1378" s="178" t="s">
        <v>8111</v>
      </c>
      <c r="K1378">
        <v>1</v>
      </c>
      <c r="L1378" s="200">
        <v>5</v>
      </c>
      <c r="M1378" s="21" t="s">
        <v>103</v>
      </c>
      <c r="N1378" s="115" t="s">
        <v>6276</v>
      </c>
      <c r="O1378" s="23">
        <v>1500</v>
      </c>
      <c r="P1378" s="25" t="s">
        <v>6260</v>
      </c>
      <c r="Q1378" s="30" t="s">
        <v>477</v>
      </c>
      <c r="R1378" s="31" t="s">
        <v>52</v>
      </c>
      <c r="S1378" s="32" t="s">
        <v>121</v>
      </c>
      <c r="T1378" s="34" t="s">
        <v>55</v>
      </c>
      <c r="U1378" s="36"/>
    </row>
    <row r="1379" spans="1:21">
      <c r="A1379" t="s">
        <v>8116</v>
      </c>
      <c r="B1379" s="226" t="s">
        <v>8117</v>
      </c>
      <c r="C1379" s="227">
        <v>3</v>
      </c>
      <c r="D1379" s="210">
        <v>2</v>
      </c>
      <c r="E1379" s="180" t="s">
        <v>145</v>
      </c>
      <c r="F1379" s="181" t="s">
        <v>55</v>
      </c>
      <c r="G1379" s="175" t="s">
        <v>6346</v>
      </c>
      <c r="H1379" s="182" t="s">
        <v>225</v>
      </c>
      <c r="I1379" s="211">
        <v>1980</v>
      </c>
      <c r="J1379" s="178" t="s">
        <v>8115</v>
      </c>
      <c r="K1379">
        <v>2</v>
      </c>
      <c r="L1379" s="200">
        <v>9</v>
      </c>
      <c r="M1379" s="21" t="s">
        <v>145</v>
      </c>
      <c r="N1379" s="115" t="s">
        <v>6285</v>
      </c>
      <c r="O1379" s="23">
        <v>1980</v>
      </c>
      <c r="P1379" s="25" t="s">
        <v>168</v>
      </c>
      <c r="Q1379" s="30" t="s">
        <v>1174</v>
      </c>
      <c r="R1379" s="31" t="s">
        <v>52</v>
      </c>
      <c r="S1379" s="32" t="s">
        <v>53</v>
      </c>
      <c r="T1379" s="34" t="s">
        <v>55</v>
      </c>
      <c r="U1379" s="36"/>
    </row>
    <row r="1380" spans="1:21">
      <c r="A1380" t="s">
        <v>8116</v>
      </c>
      <c r="B1380" s="226" t="s">
        <v>8117</v>
      </c>
      <c r="C1380" s="227">
        <v>3</v>
      </c>
      <c r="D1380" s="210"/>
      <c r="E1380" s="180" t="s">
        <v>145</v>
      </c>
      <c r="F1380" s="181" t="s">
        <v>55</v>
      </c>
      <c r="G1380" s="175" t="s">
        <v>6346</v>
      </c>
      <c r="H1380" s="182" t="s">
        <v>225</v>
      </c>
      <c r="I1380" s="211">
        <v>1980</v>
      </c>
      <c r="J1380" s="178" t="s">
        <v>7670</v>
      </c>
      <c r="K1380">
        <v>2</v>
      </c>
      <c r="L1380" s="200">
        <v>11</v>
      </c>
      <c r="M1380" s="21" t="s">
        <v>145</v>
      </c>
      <c r="N1380" s="115" t="s">
        <v>6289</v>
      </c>
      <c r="O1380" s="23">
        <v>1980</v>
      </c>
      <c r="P1380" s="25" t="s">
        <v>168</v>
      </c>
      <c r="Q1380" s="30" t="s">
        <v>169</v>
      </c>
      <c r="R1380" s="31" t="s">
        <v>52</v>
      </c>
      <c r="S1380" s="32" t="s">
        <v>53</v>
      </c>
      <c r="T1380" s="34" t="s">
        <v>55</v>
      </c>
      <c r="U1380" s="36"/>
    </row>
    <row r="1381" spans="1:21">
      <c r="A1381" t="s">
        <v>8116</v>
      </c>
      <c r="B1381" s="226" t="s">
        <v>8117</v>
      </c>
      <c r="C1381" s="227">
        <v>2</v>
      </c>
      <c r="D1381" s="210">
        <v>3</v>
      </c>
      <c r="E1381" s="180" t="s">
        <v>48</v>
      </c>
      <c r="F1381" s="181" t="s">
        <v>55</v>
      </c>
      <c r="G1381" s="175" t="s">
        <v>6346</v>
      </c>
      <c r="H1381" s="182" t="s">
        <v>225</v>
      </c>
      <c r="I1381" s="211">
        <v>1980</v>
      </c>
      <c r="J1381" s="178" t="s">
        <v>8112</v>
      </c>
      <c r="K1381">
        <v>3</v>
      </c>
      <c r="L1381" s="200">
        <v>16</v>
      </c>
      <c r="M1381" s="21" t="s">
        <v>48</v>
      </c>
      <c r="N1381" s="115" t="s">
        <v>6282</v>
      </c>
      <c r="O1381" s="23">
        <v>1980</v>
      </c>
      <c r="P1381" s="25" t="s">
        <v>51</v>
      </c>
      <c r="Q1381" s="30" t="s">
        <v>169</v>
      </c>
      <c r="R1381" s="31" t="s">
        <v>52</v>
      </c>
      <c r="S1381" s="32" t="s">
        <v>53</v>
      </c>
      <c r="T1381" s="34" t="s">
        <v>55</v>
      </c>
      <c r="U1381" s="36"/>
    </row>
    <row r="1382" spans="1:21">
      <c r="A1382" t="s">
        <v>8116</v>
      </c>
      <c r="B1382" s="226" t="s">
        <v>8117</v>
      </c>
      <c r="C1382" s="227">
        <v>2</v>
      </c>
      <c r="D1382" s="210"/>
      <c r="E1382" s="180" t="s">
        <v>48</v>
      </c>
      <c r="F1382" s="181" t="s">
        <v>55</v>
      </c>
      <c r="G1382" s="175" t="s">
        <v>6346</v>
      </c>
      <c r="H1382" s="182" t="s">
        <v>225</v>
      </c>
      <c r="I1382" s="211">
        <v>1980</v>
      </c>
      <c r="J1382" s="178" t="s">
        <v>8113</v>
      </c>
      <c r="K1382">
        <v>3</v>
      </c>
      <c r="L1382" s="200">
        <v>17</v>
      </c>
      <c r="M1382" s="21" t="s">
        <v>48</v>
      </c>
      <c r="N1382" s="115" t="s">
        <v>6293</v>
      </c>
      <c r="O1382" s="23">
        <v>1980</v>
      </c>
      <c r="P1382" s="25" t="s">
        <v>51</v>
      </c>
      <c r="Q1382" s="30" t="s">
        <v>263</v>
      </c>
      <c r="R1382" s="31" t="s">
        <v>52</v>
      </c>
      <c r="S1382" s="32" t="s">
        <v>53</v>
      </c>
      <c r="T1382" s="34" t="s">
        <v>55</v>
      </c>
      <c r="U1382" s="36"/>
    </row>
    <row r="1383" spans="1:21">
      <c r="A1383" t="s">
        <v>8116</v>
      </c>
      <c r="B1383" s="226" t="s">
        <v>8117</v>
      </c>
      <c r="C1383" s="227">
        <v>2</v>
      </c>
      <c r="D1383" s="210"/>
      <c r="E1383" s="180" t="s">
        <v>48</v>
      </c>
      <c r="F1383" s="181" t="s">
        <v>55</v>
      </c>
      <c r="G1383" s="175" t="s">
        <v>6346</v>
      </c>
      <c r="H1383" s="182" t="s">
        <v>225</v>
      </c>
      <c r="I1383" s="211">
        <v>1980</v>
      </c>
      <c r="J1383" s="178" t="s">
        <v>8114</v>
      </c>
      <c r="K1383">
        <v>3</v>
      </c>
      <c r="L1383" s="200">
        <v>18</v>
      </c>
      <c r="M1383" s="21" t="s">
        <v>48</v>
      </c>
      <c r="N1383" s="115" t="s">
        <v>24496</v>
      </c>
      <c r="O1383" s="23">
        <v>1980</v>
      </c>
      <c r="P1383" s="25" t="s">
        <v>34694</v>
      </c>
      <c r="Q1383" s="30" t="s">
        <v>263</v>
      </c>
      <c r="R1383" s="31" t="s">
        <v>52</v>
      </c>
      <c r="S1383" s="32" t="s">
        <v>53</v>
      </c>
      <c r="T1383" s="34" t="s">
        <v>55</v>
      </c>
      <c r="U1383" s="36"/>
    </row>
    <row r="1384" spans="1:21">
      <c r="A1384" t="s">
        <v>8116</v>
      </c>
      <c r="B1384" s="226" t="s">
        <v>8117</v>
      </c>
      <c r="C1384" s="227">
        <v>2</v>
      </c>
      <c r="D1384" s="210">
        <v>4</v>
      </c>
      <c r="E1384" s="180" t="s">
        <v>68</v>
      </c>
      <c r="F1384" s="181" t="s">
        <v>55</v>
      </c>
      <c r="G1384" s="175" t="s">
        <v>6346</v>
      </c>
      <c r="H1384" s="223" t="s">
        <v>206</v>
      </c>
      <c r="I1384" s="224">
        <v>1960</v>
      </c>
      <c r="J1384" s="178" t="s">
        <v>8109</v>
      </c>
      <c r="K1384">
        <v>4</v>
      </c>
      <c r="L1384" s="200">
        <v>22</v>
      </c>
      <c r="M1384" s="21" t="s">
        <v>68</v>
      </c>
      <c r="N1384" s="22" t="s">
        <v>6264</v>
      </c>
      <c r="O1384" s="23">
        <v>1960</v>
      </c>
      <c r="P1384" s="25"/>
      <c r="Q1384" s="30" t="s">
        <v>95</v>
      </c>
      <c r="R1384" s="31" t="s">
        <v>52</v>
      </c>
      <c r="S1384" s="32" t="s">
        <v>83</v>
      </c>
      <c r="T1384" s="34" t="s">
        <v>55</v>
      </c>
      <c r="U1384" s="36"/>
    </row>
    <row r="1385" spans="1:21">
      <c r="A1385" t="s">
        <v>8118</v>
      </c>
      <c r="B1385" s="226" t="s">
        <v>8119</v>
      </c>
      <c r="D1385" s="192">
        <v>1</v>
      </c>
      <c r="E1385" s="193" t="s">
        <v>68</v>
      </c>
      <c r="F1385" s="194" t="s">
        <v>55</v>
      </c>
      <c r="G1385" s="195" t="s">
        <v>6346</v>
      </c>
      <c r="H1385" s="196" t="s">
        <v>225</v>
      </c>
      <c r="I1385" s="197">
        <v>1892</v>
      </c>
      <c r="J1385" s="198" t="s">
        <v>8120</v>
      </c>
      <c r="K1385" s="199">
        <v>1</v>
      </c>
      <c r="L1385" s="200">
        <v>4</v>
      </c>
      <c r="M1385" s="22" t="s">
        <v>68</v>
      </c>
      <c r="N1385" s="2" t="s">
        <v>6296</v>
      </c>
      <c r="O1385" s="23">
        <v>1892</v>
      </c>
      <c r="P1385" s="25"/>
      <c r="Q1385" s="30" t="s">
        <v>152</v>
      </c>
      <c r="R1385" s="31" t="s">
        <v>52</v>
      </c>
      <c r="S1385" s="32" t="s">
        <v>74</v>
      </c>
      <c r="T1385" s="34" t="s">
        <v>55</v>
      </c>
      <c r="U1385" s="36"/>
    </row>
    <row r="1386" spans="1:21">
      <c r="A1386" t="s">
        <v>8118</v>
      </c>
      <c r="B1386" s="226" t="s">
        <v>8119</v>
      </c>
      <c r="D1386" s="210">
        <v>2</v>
      </c>
      <c r="E1386" s="180" t="s">
        <v>6884</v>
      </c>
      <c r="F1386" s="181" t="s">
        <v>64</v>
      </c>
      <c r="G1386" s="175" t="s">
        <v>6380</v>
      </c>
      <c r="H1386" s="182" t="s">
        <v>225</v>
      </c>
      <c r="I1386" s="211">
        <v>1925</v>
      </c>
      <c r="J1386" s="178" t="s">
        <v>8121</v>
      </c>
      <c r="K1386">
        <v>2</v>
      </c>
      <c r="L1386" s="200">
        <v>7</v>
      </c>
      <c r="M1386" s="21" t="s">
        <v>6884</v>
      </c>
      <c r="N1386" s="22" t="s">
        <v>6305</v>
      </c>
      <c r="O1386" s="23">
        <v>1925</v>
      </c>
      <c r="P1386" s="6"/>
      <c r="Q1386" s="30" t="s">
        <v>604</v>
      </c>
      <c r="R1386" s="31" t="s">
        <v>52</v>
      </c>
      <c r="S1386" s="32" t="s">
        <v>63</v>
      </c>
      <c r="T1386" s="34" t="s">
        <v>64</v>
      </c>
      <c r="U1386" s="36"/>
    </row>
    <row r="1387" spans="1:21">
      <c r="A1387" t="s">
        <v>8118</v>
      </c>
      <c r="B1387" s="226" t="s">
        <v>8119</v>
      </c>
      <c r="D1387" s="210">
        <v>3</v>
      </c>
      <c r="E1387" s="180" t="s">
        <v>126</v>
      </c>
      <c r="F1387" s="181" t="s">
        <v>55</v>
      </c>
      <c r="G1387" s="175" t="s">
        <v>6346</v>
      </c>
      <c r="H1387" s="182" t="s">
        <v>206</v>
      </c>
      <c r="I1387" s="211">
        <v>1960</v>
      </c>
      <c r="J1387" s="178" t="s">
        <v>8122</v>
      </c>
      <c r="K1387">
        <v>3</v>
      </c>
      <c r="L1387" s="200">
        <v>10</v>
      </c>
      <c r="M1387" s="21" t="s">
        <v>126</v>
      </c>
      <c r="N1387" s="22" t="s">
        <v>6309</v>
      </c>
      <c r="O1387" s="23">
        <v>1960</v>
      </c>
      <c r="P1387" s="25"/>
      <c r="Q1387" s="30" t="s">
        <v>82</v>
      </c>
      <c r="R1387" s="31" t="s">
        <v>52</v>
      </c>
      <c r="S1387" s="32" t="s">
        <v>83</v>
      </c>
      <c r="T1387" s="34" t="s">
        <v>55</v>
      </c>
      <c r="U1387" s="36"/>
    </row>
    <row r="1388" spans="1:21">
      <c r="A1388" t="s">
        <v>8118</v>
      </c>
      <c r="B1388" s="226" t="s">
        <v>8119</v>
      </c>
      <c r="D1388" s="210">
        <v>4</v>
      </c>
      <c r="E1388" s="180" t="s">
        <v>103</v>
      </c>
      <c r="F1388" s="181" t="s">
        <v>55</v>
      </c>
      <c r="G1388" s="175" t="s">
        <v>6346</v>
      </c>
      <c r="H1388" s="182" t="s">
        <v>206</v>
      </c>
      <c r="I1388" s="211">
        <v>1960</v>
      </c>
      <c r="J1388" s="178" t="s">
        <v>8123</v>
      </c>
      <c r="K1388">
        <v>4</v>
      </c>
      <c r="L1388" s="200">
        <v>13</v>
      </c>
      <c r="M1388" s="21" t="s">
        <v>103</v>
      </c>
      <c r="N1388" s="22" t="s">
        <v>6313</v>
      </c>
      <c r="O1388" s="23">
        <v>1960</v>
      </c>
      <c r="P1388" s="25"/>
      <c r="Q1388" s="30" t="s">
        <v>95</v>
      </c>
      <c r="R1388" s="31" t="s">
        <v>52</v>
      </c>
      <c r="S1388" s="32" t="s">
        <v>83</v>
      </c>
      <c r="T1388" s="34" t="s">
        <v>55</v>
      </c>
      <c r="U1388" s="36"/>
    </row>
    <row r="1389" spans="1:21">
      <c r="A1389" t="s">
        <v>8124</v>
      </c>
      <c r="B1389" s="226" t="s">
        <v>8125</v>
      </c>
      <c r="D1389" s="192">
        <v>1</v>
      </c>
      <c r="E1389" s="193" t="s">
        <v>130</v>
      </c>
      <c r="F1389" s="194" t="s">
        <v>55</v>
      </c>
      <c r="G1389" s="195" t="s">
        <v>6346</v>
      </c>
      <c r="H1389" s="196" t="s">
        <v>206</v>
      </c>
      <c r="I1389" s="197">
        <v>1568</v>
      </c>
      <c r="J1389" s="198" t="s">
        <v>8126</v>
      </c>
      <c r="K1389" s="199">
        <v>1</v>
      </c>
      <c r="L1389" s="200">
        <v>4</v>
      </c>
      <c r="M1389" s="22" t="s">
        <v>130</v>
      </c>
      <c r="N1389" s="2" t="s">
        <v>159</v>
      </c>
      <c r="O1389" s="23">
        <v>1568</v>
      </c>
      <c r="P1389" s="25"/>
      <c r="Q1389" s="30" t="s">
        <v>95</v>
      </c>
      <c r="R1389" s="31" t="s">
        <v>52</v>
      </c>
      <c r="S1389" s="32" t="s">
        <v>112</v>
      </c>
      <c r="T1389" s="34" t="s">
        <v>55</v>
      </c>
      <c r="U1389" s="36"/>
    </row>
    <row r="1390" spans="1:21">
      <c r="A1390" t="s">
        <v>8124</v>
      </c>
      <c r="B1390" s="226" t="s">
        <v>8125</v>
      </c>
      <c r="D1390" s="210"/>
      <c r="E1390" s="180" t="s">
        <v>130</v>
      </c>
      <c r="F1390" s="181" t="s">
        <v>55</v>
      </c>
      <c r="G1390" s="175" t="s">
        <v>6346</v>
      </c>
      <c r="H1390" s="182" t="s">
        <v>206</v>
      </c>
      <c r="I1390" s="211">
        <v>1960</v>
      </c>
      <c r="J1390" s="178" t="s">
        <v>8127</v>
      </c>
      <c r="K1390">
        <v>1</v>
      </c>
      <c r="L1390" s="200">
        <v>5</v>
      </c>
      <c r="M1390" s="21" t="s">
        <v>130</v>
      </c>
      <c r="N1390" s="22" t="s">
        <v>131</v>
      </c>
      <c r="O1390" s="23">
        <v>1960</v>
      </c>
      <c r="P1390" s="25"/>
      <c r="Q1390" s="11" t="s">
        <v>82</v>
      </c>
      <c r="R1390" s="31" t="s">
        <v>52</v>
      </c>
      <c r="S1390" s="32" t="s">
        <v>83</v>
      </c>
      <c r="T1390" s="34" t="s">
        <v>55</v>
      </c>
      <c r="U1390" s="36"/>
    </row>
    <row r="1391" spans="1:21">
      <c r="A1391" t="s">
        <v>8124</v>
      </c>
      <c r="B1391" s="226" t="s">
        <v>8125</v>
      </c>
      <c r="D1391" s="210">
        <v>2</v>
      </c>
      <c r="E1391" s="180" t="s">
        <v>68</v>
      </c>
      <c r="F1391" s="181" t="s">
        <v>55</v>
      </c>
      <c r="G1391" s="175" t="s">
        <v>6346</v>
      </c>
      <c r="H1391" s="182" t="s">
        <v>225</v>
      </c>
      <c r="I1391" s="211">
        <v>1958</v>
      </c>
      <c r="J1391" s="178" t="s">
        <v>7340</v>
      </c>
      <c r="K1391">
        <v>2</v>
      </c>
      <c r="L1391" s="200">
        <v>8</v>
      </c>
      <c r="M1391" s="21" t="s">
        <v>68</v>
      </c>
      <c r="N1391" s="22" t="s">
        <v>6316</v>
      </c>
      <c r="O1391" s="23">
        <v>1958</v>
      </c>
      <c r="P1391" s="25"/>
      <c r="Q1391" s="30" t="s">
        <v>152</v>
      </c>
      <c r="R1391" s="31" t="s">
        <v>52</v>
      </c>
      <c r="S1391" s="32" t="s">
        <v>153</v>
      </c>
      <c r="T1391" s="34" t="s">
        <v>55</v>
      </c>
      <c r="U1391" s="36"/>
    </row>
    <row r="1392" spans="1:21">
      <c r="A1392" t="s">
        <v>8124</v>
      </c>
      <c r="B1392" s="226" t="s">
        <v>8125</v>
      </c>
      <c r="D1392" s="210">
        <v>3</v>
      </c>
      <c r="E1392" s="180" t="s">
        <v>78</v>
      </c>
      <c r="F1392" s="181" t="s">
        <v>55</v>
      </c>
      <c r="G1392" s="175" t="s">
        <v>6346</v>
      </c>
      <c r="H1392" s="182" t="s">
        <v>206</v>
      </c>
      <c r="I1392" s="211">
        <v>1960</v>
      </c>
      <c r="J1392" s="178" t="s">
        <v>8128</v>
      </c>
      <c r="K1392">
        <v>3</v>
      </c>
      <c r="L1392" s="200">
        <v>11</v>
      </c>
      <c r="M1392" s="21" t="s">
        <v>78</v>
      </c>
      <c r="N1392" s="22" t="s">
        <v>79</v>
      </c>
      <c r="O1392" s="4">
        <v>1960</v>
      </c>
      <c r="P1392" s="25"/>
      <c r="Q1392" s="11" t="s">
        <v>82</v>
      </c>
      <c r="R1392" s="31" t="s">
        <v>52</v>
      </c>
      <c r="S1392" s="8" t="s">
        <v>83</v>
      </c>
      <c r="T1392" s="34" t="s">
        <v>55</v>
      </c>
      <c r="U1392" s="15"/>
    </row>
    <row r="1393" spans="1:21">
      <c r="A1393" t="s">
        <v>8124</v>
      </c>
      <c r="B1393" s="226" t="s">
        <v>8125</v>
      </c>
      <c r="D1393" s="210"/>
      <c r="E1393" s="180" t="s">
        <v>78</v>
      </c>
      <c r="F1393" s="181" t="s">
        <v>55</v>
      </c>
      <c r="G1393" s="175" t="s">
        <v>6346</v>
      </c>
      <c r="H1393" s="182" t="s">
        <v>206</v>
      </c>
      <c r="I1393" s="211">
        <v>1960</v>
      </c>
      <c r="J1393" s="178" t="s">
        <v>8092</v>
      </c>
      <c r="K1393">
        <v>3</v>
      </c>
      <c r="L1393" s="200">
        <v>12</v>
      </c>
      <c r="M1393" s="21" t="s">
        <v>78</v>
      </c>
      <c r="N1393" s="22" t="s">
        <v>87</v>
      </c>
      <c r="O1393" s="23">
        <v>1960</v>
      </c>
      <c r="P1393" s="25"/>
      <c r="Q1393" s="30" t="s">
        <v>82</v>
      </c>
      <c r="R1393" s="31" t="s">
        <v>52</v>
      </c>
      <c r="S1393" s="32" t="s">
        <v>83</v>
      </c>
      <c r="T1393" s="34" t="s">
        <v>55</v>
      </c>
      <c r="U1393" s="36"/>
    </row>
    <row r="1394" spans="1:21">
      <c r="A1394" t="s">
        <v>8124</v>
      </c>
      <c r="B1394" s="226" t="s">
        <v>8125</v>
      </c>
      <c r="D1394" s="210">
        <v>4</v>
      </c>
      <c r="E1394" s="180" t="s">
        <v>6884</v>
      </c>
      <c r="F1394" s="181" t="s">
        <v>64</v>
      </c>
      <c r="G1394" s="175" t="s">
        <v>6380</v>
      </c>
      <c r="H1394" s="182" t="s">
        <v>225</v>
      </c>
      <c r="I1394" s="211">
        <v>1925</v>
      </c>
      <c r="J1394" s="178" t="s">
        <v>7014</v>
      </c>
      <c r="K1394">
        <v>4</v>
      </c>
      <c r="L1394" s="200">
        <v>15</v>
      </c>
      <c r="M1394" s="21" t="s">
        <v>6884</v>
      </c>
      <c r="N1394" s="22" t="s">
        <v>60</v>
      </c>
      <c r="O1394" s="23">
        <v>1925</v>
      </c>
      <c r="P1394" s="25"/>
      <c r="Q1394" s="30" t="s">
        <v>62</v>
      </c>
      <c r="R1394" s="31" t="s">
        <v>52</v>
      </c>
      <c r="S1394" s="32" t="s">
        <v>63</v>
      </c>
      <c r="T1394" s="34" t="s">
        <v>64</v>
      </c>
      <c r="U1394" s="36"/>
    </row>
    <row r="1395" spans="1:21">
      <c r="A1395" t="s">
        <v>8124</v>
      </c>
      <c r="B1395" s="226" t="s">
        <v>8125</v>
      </c>
      <c r="D1395" s="210"/>
      <c r="E1395" s="180" t="s">
        <v>6884</v>
      </c>
      <c r="F1395" s="181" t="s">
        <v>64</v>
      </c>
      <c r="G1395" s="175" t="s">
        <v>6380</v>
      </c>
      <c r="H1395" s="182" t="s">
        <v>225</v>
      </c>
      <c r="I1395" s="211">
        <v>1950</v>
      </c>
      <c r="J1395" s="178" t="s">
        <v>8129</v>
      </c>
      <c r="K1395">
        <v>4</v>
      </c>
      <c r="L1395" s="200">
        <v>16</v>
      </c>
      <c r="M1395" s="21" t="s">
        <v>6884</v>
      </c>
      <c r="N1395" s="22" t="s">
        <v>138</v>
      </c>
      <c r="O1395" s="23">
        <v>1950</v>
      </c>
      <c r="P1395" s="25"/>
      <c r="Q1395" s="30" t="s">
        <v>140</v>
      </c>
      <c r="R1395" s="31" t="s">
        <v>52</v>
      </c>
      <c r="S1395" s="32" t="s">
        <v>63</v>
      </c>
      <c r="T1395" s="238" t="s">
        <v>64</v>
      </c>
      <c r="U1395" s="36"/>
    </row>
    <row r="1396" spans="1:21">
      <c r="A1396" t="s">
        <v>8130</v>
      </c>
      <c r="B1396" s="226" t="s">
        <v>8131</v>
      </c>
      <c r="D1396" s="192">
        <v>1</v>
      </c>
      <c r="E1396" s="193" t="s">
        <v>68</v>
      </c>
      <c r="F1396" s="194" t="s">
        <v>55</v>
      </c>
      <c r="G1396" s="195" t="s">
        <v>6346</v>
      </c>
      <c r="H1396" s="196" t="s">
        <v>206</v>
      </c>
      <c r="I1396" s="197">
        <v>1917</v>
      </c>
      <c r="J1396" s="198" t="s">
        <v>7013</v>
      </c>
      <c r="K1396" s="199">
        <v>1</v>
      </c>
      <c r="L1396" s="200">
        <v>4</v>
      </c>
      <c r="M1396" s="21" t="s">
        <v>68</v>
      </c>
      <c r="N1396" s="22" t="s">
        <v>6319</v>
      </c>
      <c r="O1396" s="23">
        <v>1917</v>
      </c>
      <c r="P1396" s="25"/>
      <c r="Q1396" s="30" t="s">
        <v>95</v>
      </c>
      <c r="R1396" s="31" t="s">
        <v>52</v>
      </c>
      <c r="S1396" s="32" t="s">
        <v>83</v>
      </c>
      <c r="T1396" s="34" t="s">
        <v>55</v>
      </c>
      <c r="U1396" s="36"/>
    </row>
    <row r="1397" spans="1:21">
      <c r="A1397" t="s">
        <v>8130</v>
      </c>
      <c r="B1397" s="226" t="s">
        <v>8131</v>
      </c>
      <c r="D1397" s="210"/>
      <c r="E1397" s="180" t="s">
        <v>68</v>
      </c>
      <c r="F1397" s="181" t="s">
        <v>55</v>
      </c>
      <c r="G1397" s="175" t="s">
        <v>6346</v>
      </c>
      <c r="H1397" s="182" t="s">
        <v>206</v>
      </c>
      <c r="I1397" s="211">
        <v>1960</v>
      </c>
      <c r="J1397" s="178" t="s">
        <v>8132</v>
      </c>
      <c r="K1397">
        <v>1</v>
      </c>
      <c r="L1397" s="200">
        <v>5</v>
      </c>
      <c r="M1397" s="21" t="s">
        <v>68</v>
      </c>
      <c r="N1397" s="22" t="s">
        <v>92</v>
      </c>
      <c r="O1397" s="23">
        <v>1960</v>
      </c>
      <c r="P1397" s="25"/>
      <c r="Q1397" s="30" t="s">
        <v>95</v>
      </c>
      <c r="R1397" s="31" t="s">
        <v>52</v>
      </c>
      <c r="S1397" s="32" t="s">
        <v>83</v>
      </c>
      <c r="T1397" s="34" t="s">
        <v>55</v>
      </c>
      <c r="U1397" s="36"/>
    </row>
    <row r="1398" spans="1:21">
      <c r="A1398" t="s">
        <v>8130</v>
      </c>
      <c r="B1398" s="226" t="s">
        <v>8131</v>
      </c>
      <c r="D1398" s="210"/>
      <c r="E1398" s="180" t="s">
        <v>68</v>
      </c>
      <c r="F1398" s="181" t="s">
        <v>55</v>
      </c>
      <c r="G1398" s="175" t="s">
        <v>6346</v>
      </c>
      <c r="H1398" s="182" t="s">
        <v>206</v>
      </c>
      <c r="I1398" s="211">
        <v>1960</v>
      </c>
      <c r="J1398" s="178" t="s">
        <v>8133</v>
      </c>
      <c r="K1398">
        <v>1</v>
      </c>
      <c r="L1398" s="200">
        <v>6</v>
      </c>
      <c r="M1398" s="21" t="s">
        <v>68</v>
      </c>
      <c r="N1398" s="22" t="s">
        <v>98</v>
      </c>
      <c r="O1398" s="23">
        <v>1960</v>
      </c>
      <c r="P1398" s="25"/>
      <c r="Q1398" s="30" t="s">
        <v>95</v>
      </c>
      <c r="R1398" s="31" t="s">
        <v>52</v>
      </c>
      <c r="S1398" s="32" t="s">
        <v>83</v>
      </c>
      <c r="T1398" s="34" t="s">
        <v>55</v>
      </c>
      <c r="U1398" s="36"/>
    </row>
    <row r="1399" spans="1:21">
      <c r="A1399" t="s">
        <v>8130</v>
      </c>
      <c r="B1399" s="226" t="s">
        <v>8131</v>
      </c>
      <c r="D1399" s="210">
        <v>2</v>
      </c>
      <c r="E1399" s="180" t="s">
        <v>68</v>
      </c>
      <c r="F1399" s="181" t="s">
        <v>164</v>
      </c>
      <c r="G1399" s="175" t="s">
        <v>121</v>
      </c>
      <c r="H1399" s="182" t="s">
        <v>206</v>
      </c>
      <c r="I1399" s="211">
        <v>2300</v>
      </c>
      <c r="J1399" s="178" t="s">
        <v>8134</v>
      </c>
      <c r="K1399">
        <v>2</v>
      </c>
      <c r="L1399" s="200">
        <v>9</v>
      </c>
      <c r="M1399" s="22" t="s">
        <v>68</v>
      </c>
      <c r="N1399" s="22" t="s">
        <v>118</v>
      </c>
      <c r="O1399" s="23">
        <v>2300</v>
      </c>
      <c r="P1399" s="25"/>
      <c r="Q1399" s="30" t="s">
        <v>120</v>
      </c>
      <c r="R1399" s="31" t="s">
        <v>52</v>
      </c>
      <c r="S1399" s="32" t="s">
        <v>121</v>
      </c>
      <c r="T1399" s="34" t="s">
        <v>34717</v>
      </c>
      <c r="U1399" s="36"/>
    </row>
    <row r="1400" spans="1:21">
      <c r="A1400" t="s">
        <v>8130</v>
      </c>
      <c r="B1400" s="226" t="s">
        <v>8131</v>
      </c>
      <c r="D1400" s="210"/>
      <c r="E1400" s="180" t="s">
        <v>68</v>
      </c>
      <c r="F1400" s="181" t="s">
        <v>164</v>
      </c>
      <c r="G1400" s="175" t="s">
        <v>121</v>
      </c>
      <c r="H1400" s="182" t="s">
        <v>206</v>
      </c>
      <c r="I1400" s="211">
        <v>2300</v>
      </c>
      <c r="J1400" s="178" t="s">
        <v>8135</v>
      </c>
      <c r="K1400">
        <v>2</v>
      </c>
      <c r="L1400" s="200">
        <v>10</v>
      </c>
      <c r="M1400" s="21" t="s">
        <v>68</v>
      </c>
      <c r="N1400" s="22" t="s">
        <v>123</v>
      </c>
      <c r="O1400" s="23">
        <v>2300</v>
      </c>
      <c r="P1400" s="25"/>
      <c r="Q1400" s="30" t="s">
        <v>120</v>
      </c>
      <c r="R1400" s="31" t="s">
        <v>52</v>
      </c>
      <c r="S1400" s="32" t="s">
        <v>121</v>
      </c>
      <c r="T1400" s="34" t="s">
        <v>34717</v>
      </c>
      <c r="U1400" s="36"/>
    </row>
    <row r="1401" spans="1:21">
      <c r="A1401" t="s">
        <v>8130</v>
      </c>
      <c r="B1401" s="226" t="s">
        <v>8131</v>
      </c>
      <c r="D1401" s="210">
        <v>3</v>
      </c>
      <c r="E1401" s="180" t="s">
        <v>68</v>
      </c>
      <c r="F1401" s="181" t="s">
        <v>55</v>
      </c>
      <c r="G1401" s="175" t="s">
        <v>6346</v>
      </c>
      <c r="H1401" s="182" t="s">
        <v>225</v>
      </c>
      <c r="I1401" s="211">
        <v>1958</v>
      </c>
      <c r="J1401" s="178" t="s">
        <v>8136</v>
      </c>
      <c r="K1401">
        <v>3</v>
      </c>
      <c r="L1401" s="200">
        <v>13</v>
      </c>
      <c r="M1401" s="21" t="s">
        <v>68</v>
      </c>
      <c r="N1401" s="22" t="s">
        <v>69</v>
      </c>
      <c r="O1401" s="23">
        <v>1958</v>
      </c>
      <c r="P1401" s="25"/>
      <c r="Q1401" s="30" t="s">
        <v>73</v>
      </c>
      <c r="R1401" s="31" t="s">
        <v>52</v>
      </c>
      <c r="S1401" s="21" t="s">
        <v>74</v>
      </c>
      <c r="T1401" s="34" t="s">
        <v>55</v>
      </c>
      <c r="U1401" s="36"/>
    </row>
    <row r="1402" spans="1:21">
      <c r="A1402" t="s">
        <v>8137</v>
      </c>
      <c r="B1402" s="226" t="s">
        <v>8138</v>
      </c>
      <c r="D1402" s="192">
        <v>1</v>
      </c>
      <c r="E1402" s="193" t="s">
        <v>48</v>
      </c>
      <c r="F1402" s="194" t="s">
        <v>55</v>
      </c>
      <c r="G1402" s="195" t="s">
        <v>6346</v>
      </c>
      <c r="H1402" s="196" t="s">
        <v>225</v>
      </c>
      <c r="I1402" s="197">
        <v>1986</v>
      </c>
      <c r="J1402" s="198" t="s">
        <v>8139</v>
      </c>
      <c r="K1402" s="199">
        <v>1</v>
      </c>
      <c r="L1402" s="200">
        <v>4</v>
      </c>
      <c r="M1402" s="21" t="s">
        <v>48</v>
      </c>
      <c r="N1402" s="22" t="s">
        <v>49</v>
      </c>
      <c r="O1402" s="23">
        <v>1986</v>
      </c>
      <c r="P1402" s="25" t="s">
        <v>51</v>
      </c>
      <c r="Q1402" s="30" t="s">
        <v>34730</v>
      </c>
      <c r="R1402" s="31" t="s">
        <v>52</v>
      </c>
      <c r="S1402" s="32" t="s">
        <v>53</v>
      </c>
      <c r="T1402" s="34" t="s">
        <v>55</v>
      </c>
      <c r="U1402" s="36"/>
    </row>
    <row r="1403" spans="1:21">
      <c r="A1403" t="s">
        <v>8137</v>
      </c>
      <c r="B1403" s="226" t="s">
        <v>8138</v>
      </c>
      <c r="D1403" s="210">
        <v>2</v>
      </c>
      <c r="E1403" s="180" t="s">
        <v>68</v>
      </c>
      <c r="F1403" s="181" t="s">
        <v>55</v>
      </c>
      <c r="G1403" s="175" t="s">
        <v>6346</v>
      </c>
      <c r="H1403" s="182" t="s">
        <v>225</v>
      </c>
      <c r="I1403" s="211">
        <v>1850</v>
      </c>
      <c r="J1403" s="178" t="s">
        <v>8140</v>
      </c>
      <c r="K1403">
        <v>2</v>
      </c>
      <c r="L1403" s="200">
        <v>8</v>
      </c>
      <c r="M1403" s="21" t="s">
        <v>68</v>
      </c>
      <c r="N1403" s="22" t="s">
        <v>134</v>
      </c>
      <c r="O1403" s="23">
        <v>1850</v>
      </c>
      <c r="P1403" s="25"/>
      <c r="Q1403" s="30" t="s">
        <v>73</v>
      </c>
      <c r="R1403" s="31" t="s">
        <v>52</v>
      </c>
      <c r="S1403" s="32" t="s">
        <v>74</v>
      </c>
      <c r="T1403" s="34" t="s">
        <v>55</v>
      </c>
      <c r="U1403" s="36"/>
    </row>
    <row r="1404" spans="1:21">
      <c r="A1404" t="s">
        <v>18706</v>
      </c>
      <c r="B1404" s="226" t="s">
        <v>18707</v>
      </c>
      <c r="D1404" s="192">
        <v>1</v>
      </c>
      <c r="E1404" s="193" t="s">
        <v>68</v>
      </c>
      <c r="F1404" s="194" t="s">
        <v>55</v>
      </c>
      <c r="G1404" s="195" t="s">
        <v>6346</v>
      </c>
      <c r="H1404" s="196" t="s">
        <v>225</v>
      </c>
      <c r="I1404" s="197">
        <v>1958</v>
      </c>
      <c r="J1404" s="198" t="s">
        <v>9096</v>
      </c>
      <c r="K1404" s="199">
        <v>1</v>
      </c>
      <c r="L1404" s="200">
        <v>4</v>
      </c>
      <c r="M1404" s="21" t="s">
        <v>68</v>
      </c>
      <c r="N1404" s="22" t="s">
        <v>149</v>
      </c>
      <c r="O1404" s="23">
        <v>1958</v>
      </c>
      <c r="P1404" s="25"/>
      <c r="Q1404" s="30" t="s">
        <v>152</v>
      </c>
      <c r="R1404" s="31" t="s">
        <v>52</v>
      </c>
      <c r="S1404" s="32" t="s">
        <v>153</v>
      </c>
      <c r="T1404" s="238" t="s">
        <v>55</v>
      </c>
      <c r="U1404" s="36"/>
    </row>
    <row r="1405" spans="1:21">
      <c r="A1405" t="s">
        <v>18708</v>
      </c>
      <c r="B1405" s="226" t="s">
        <v>18709</v>
      </c>
      <c r="D1405" s="192">
        <v>1</v>
      </c>
      <c r="E1405" s="193" t="s">
        <v>68</v>
      </c>
      <c r="F1405" s="194" t="s">
        <v>55</v>
      </c>
      <c r="G1405" s="195" t="s">
        <v>6346</v>
      </c>
      <c r="H1405" s="196" t="s">
        <v>206</v>
      </c>
      <c r="I1405" s="197">
        <v>1917</v>
      </c>
      <c r="J1405" s="198" t="s">
        <v>9103</v>
      </c>
      <c r="K1405" s="199">
        <v>1</v>
      </c>
      <c r="L1405" s="200">
        <v>4</v>
      </c>
      <c r="M1405" s="21" t="s">
        <v>68</v>
      </c>
      <c r="N1405" s="22" t="s">
        <v>9113</v>
      </c>
      <c r="O1405" s="23">
        <v>1917</v>
      </c>
      <c r="P1405" s="25"/>
      <c r="Q1405" s="30" t="s">
        <v>95</v>
      </c>
      <c r="R1405" s="31" t="s">
        <v>52</v>
      </c>
      <c r="S1405" s="32" t="s">
        <v>83</v>
      </c>
      <c r="T1405" s="34" t="s">
        <v>55</v>
      </c>
      <c r="U1405" s="36"/>
    </row>
    <row r="1406" spans="1:21">
      <c r="A1406" t="s">
        <v>18708</v>
      </c>
      <c r="B1406" s="226" t="s">
        <v>18709</v>
      </c>
      <c r="D1406" s="210">
        <v>2</v>
      </c>
      <c r="E1406" s="180" t="s">
        <v>68</v>
      </c>
      <c r="F1406" s="181" t="s">
        <v>55</v>
      </c>
      <c r="G1406" s="175" t="s">
        <v>6346</v>
      </c>
      <c r="H1406" s="182" t="s">
        <v>225</v>
      </c>
      <c r="I1406" s="211">
        <v>1924</v>
      </c>
      <c r="J1406" s="178" t="s">
        <v>18710</v>
      </c>
      <c r="K1406">
        <v>2</v>
      </c>
      <c r="L1406" s="200">
        <v>7</v>
      </c>
      <c r="M1406" s="21" t="s">
        <v>68</v>
      </c>
      <c r="N1406" s="22" t="s">
        <v>155</v>
      </c>
      <c r="O1406" s="23">
        <v>1924</v>
      </c>
      <c r="P1406" s="25"/>
      <c r="Q1406" s="30" t="s">
        <v>152</v>
      </c>
      <c r="R1406" s="31" t="s">
        <v>52</v>
      </c>
      <c r="S1406" s="32" t="s">
        <v>74</v>
      </c>
      <c r="T1406" s="34" t="s">
        <v>55</v>
      </c>
      <c r="U1406" s="36"/>
    </row>
    <row r="1407" spans="1:21">
      <c r="A1407" t="s">
        <v>18711</v>
      </c>
      <c r="B1407" s="226" t="s">
        <v>18712</v>
      </c>
      <c r="D1407" s="192">
        <v>1</v>
      </c>
      <c r="E1407" s="193" t="s">
        <v>103</v>
      </c>
      <c r="F1407" s="194" t="s">
        <v>55</v>
      </c>
      <c r="G1407" s="195" t="s">
        <v>6346</v>
      </c>
      <c r="H1407" s="196" t="s">
        <v>206</v>
      </c>
      <c r="I1407" s="197">
        <v>1568</v>
      </c>
      <c r="J1407" s="198" t="s">
        <v>7012</v>
      </c>
      <c r="K1407" s="199">
        <v>1</v>
      </c>
      <c r="L1407" s="200">
        <v>4</v>
      </c>
      <c r="M1407" s="22" t="s">
        <v>103</v>
      </c>
      <c r="N1407" s="2" t="s">
        <v>110</v>
      </c>
      <c r="O1407" s="23">
        <v>1568</v>
      </c>
      <c r="P1407" s="25"/>
      <c r="Q1407" s="30" t="s">
        <v>95</v>
      </c>
      <c r="R1407" s="31" t="s">
        <v>52</v>
      </c>
      <c r="S1407" s="32" t="s">
        <v>112</v>
      </c>
      <c r="T1407" s="34" t="s">
        <v>55</v>
      </c>
      <c r="U1407" s="36"/>
    </row>
    <row r="1408" spans="1:21">
      <c r="A1408" t="s">
        <v>18713</v>
      </c>
      <c r="B1408" s="226" t="s">
        <v>18714</v>
      </c>
      <c r="D1408" s="192">
        <v>1</v>
      </c>
      <c r="E1408" s="193" t="s">
        <v>103</v>
      </c>
      <c r="F1408" s="194" t="s">
        <v>55</v>
      </c>
      <c r="G1408" s="195" t="s">
        <v>6346</v>
      </c>
      <c r="H1408" s="196" t="s">
        <v>206</v>
      </c>
      <c r="I1408" s="197">
        <v>1960</v>
      </c>
      <c r="J1408" s="198" t="s">
        <v>6727</v>
      </c>
      <c r="K1408" s="199">
        <v>1</v>
      </c>
      <c r="L1408" s="200">
        <v>4</v>
      </c>
      <c r="M1408" s="21" t="s">
        <v>103</v>
      </c>
      <c r="N1408" s="22" t="s">
        <v>104</v>
      </c>
      <c r="O1408" s="23">
        <v>1960</v>
      </c>
      <c r="P1408" s="6"/>
      <c r="Q1408" s="30" t="s">
        <v>82</v>
      </c>
      <c r="R1408" s="31" t="s">
        <v>52</v>
      </c>
      <c r="S1408" s="32" t="s">
        <v>83</v>
      </c>
      <c r="T1408" s="34" t="s">
        <v>55</v>
      </c>
      <c r="U1408" s="36"/>
    </row>
    <row r="1409" spans="1:21">
      <c r="A1409" t="s">
        <v>18713</v>
      </c>
      <c r="B1409" s="226" t="s">
        <v>18714</v>
      </c>
      <c r="D1409" s="210">
        <v>2</v>
      </c>
      <c r="E1409" s="180" t="s">
        <v>6884</v>
      </c>
      <c r="F1409" s="181" t="s">
        <v>64</v>
      </c>
      <c r="G1409" s="175" t="s">
        <v>6380</v>
      </c>
      <c r="H1409" s="182" t="s">
        <v>225</v>
      </c>
      <c r="I1409" s="211">
        <v>1925</v>
      </c>
      <c r="J1409" s="178" t="s">
        <v>18715</v>
      </c>
      <c r="K1409">
        <v>2</v>
      </c>
      <c r="L1409" s="200">
        <v>7</v>
      </c>
      <c r="M1409" s="21" t="s">
        <v>6884</v>
      </c>
      <c r="N1409" s="22" t="s">
        <v>9000</v>
      </c>
      <c r="O1409" s="23">
        <v>1925</v>
      </c>
      <c r="P1409" s="25"/>
      <c r="Q1409" s="30" t="s">
        <v>7062</v>
      </c>
      <c r="R1409" s="31" t="s">
        <v>52</v>
      </c>
      <c r="S1409" s="32" t="s">
        <v>63</v>
      </c>
      <c r="T1409" s="34" t="s">
        <v>64</v>
      </c>
      <c r="U1409" s="36"/>
    </row>
    <row r="1410" spans="1:21">
      <c r="A1410" t="s">
        <v>18713</v>
      </c>
      <c r="B1410" s="226" t="s">
        <v>18714</v>
      </c>
      <c r="D1410" s="210"/>
      <c r="E1410" s="180" t="s">
        <v>6884</v>
      </c>
      <c r="F1410" s="181" t="s">
        <v>64</v>
      </c>
      <c r="G1410" s="175" t="s">
        <v>6380</v>
      </c>
      <c r="H1410" s="182" t="s">
        <v>225</v>
      </c>
      <c r="I1410" s="211">
        <v>1925</v>
      </c>
      <c r="J1410" s="178" t="s">
        <v>18716</v>
      </c>
      <c r="K1410">
        <v>2</v>
      </c>
      <c r="L1410" s="200">
        <v>8</v>
      </c>
      <c r="M1410" s="21" t="s">
        <v>6884</v>
      </c>
      <c r="N1410" s="22" t="s">
        <v>9002</v>
      </c>
      <c r="O1410" s="23">
        <v>1925</v>
      </c>
      <c r="P1410" s="25"/>
      <c r="Q1410" s="30" t="s">
        <v>7062</v>
      </c>
      <c r="R1410" s="31" t="s">
        <v>52</v>
      </c>
      <c r="S1410" s="32" t="s">
        <v>63</v>
      </c>
      <c r="T1410" s="34" t="s">
        <v>64</v>
      </c>
      <c r="U1410" s="36"/>
    </row>
    <row r="1411" spans="1:21">
      <c r="A1411" t="s">
        <v>18717</v>
      </c>
      <c r="B1411" s="226" t="s">
        <v>18718</v>
      </c>
      <c r="D1411" s="192">
        <v>1</v>
      </c>
      <c r="E1411" s="193" t="s">
        <v>48</v>
      </c>
      <c r="F1411" s="194" t="s">
        <v>55</v>
      </c>
      <c r="G1411" s="195" t="s">
        <v>6346</v>
      </c>
      <c r="H1411" s="196" t="s">
        <v>225</v>
      </c>
      <c r="I1411" s="197">
        <v>1980</v>
      </c>
      <c r="J1411" s="198" t="s">
        <v>18719</v>
      </c>
      <c r="K1411" s="199">
        <v>1</v>
      </c>
      <c r="L1411" s="200">
        <v>4</v>
      </c>
      <c r="M1411" s="21" t="s">
        <v>48</v>
      </c>
      <c r="N1411" s="22" t="s">
        <v>18685</v>
      </c>
      <c r="O1411" s="23">
        <v>1980</v>
      </c>
      <c r="P1411" s="25" t="s">
        <v>51</v>
      </c>
      <c r="Q1411" s="30" t="s">
        <v>169</v>
      </c>
      <c r="R1411" s="31" t="s">
        <v>52</v>
      </c>
      <c r="S1411" s="21" t="s">
        <v>53</v>
      </c>
      <c r="T1411" s="34" t="s">
        <v>55</v>
      </c>
      <c r="U1411" s="36"/>
    </row>
    <row r="1412" spans="1:21">
      <c r="A1412" t="s">
        <v>18717</v>
      </c>
      <c r="B1412" s="226" t="s">
        <v>18718</v>
      </c>
      <c r="D1412" s="210">
        <v>2</v>
      </c>
      <c r="E1412" s="180" t="s">
        <v>68</v>
      </c>
      <c r="F1412" s="181" t="s">
        <v>164</v>
      </c>
      <c r="G1412" s="175" t="s">
        <v>121</v>
      </c>
      <c r="H1412" s="182" t="s">
        <v>206</v>
      </c>
      <c r="I1412" s="211">
        <v>2300</v>
      </c>
      <c r="J1412" s="178" t="s">
        <v>18720</v>
      </c>
      <c r="K1412">
        <v>2</v>
      </c>
      <c r="L1412" s="200">
        <v>8</v>
      </c>
      <c r="M1412" s="21" t="s">
        <v>68</v>
      </c>
      <c r="N1412" s="22" t="s">
        <v>162</v>
      </c>
      <c r="O1412" s="23">
        <v>2300</v>
      </c>
      <c r="P1412" s="6"/>
      <c r="Q1412" s="30" t="s">
        <v>120</v>
      </c>
      <c r="R1412" s="31" t="s">
        <v>52</v>
      </c>
      <c r="S1412" s="32" t="s">
        <v>121</v>
      </c>
      <c r="T1412" s="34" t="s">
        <v>164</v>
      </c>
      <c r="U1412" s="36"/>
    </row>
    <row r="1413" spans="1:21">
      <c r="A1413" t="s">
        <v>18721</v>
      </c>
      <c r="B1413" s="226" t="s">
        <v>18722</v>
      </c>
      <c r="D1413" s="192">
        <v>1</v>
      </c>
      <c r="E1413" s="193" t="s">
        <v>301</v>
      </c>
      <c r="F1413" s="194" t="s">
        <v>64</v>
      </c>
      <c r="G1413" s="195" t="s">
        <v>6380</v>
      </c>
      <c r="H1413" s="196" t="s">
        <v>225</v>
      </c>
      <c r="I1413" s="197">
        <v>1950</v>
      </c>
      <c r="J1413" s="198" t="s">
        <v>18723</v>
      </c>
      <c r="K1413" s="199">
        <v>1</v>
      </c>
      <c r="L1413" s="200">
        <v>4</v>
      </c>
      <c r="M1413" s="22" t="s">
        <v>34731</v>
      </c>
      <c r="N1413" s="2" t="s">
        <v>34732</v>
      </c>
      <c r="O1413" s="23">
        <v>1950</v>
      </c>
      <c r="P1413" s="25"/>
      <c r="Q1413" s="30" t="s">
        <v>34682</v>
      </c>
      <c r="R1413" s="31" t="s">
        <v>52</v>
      </c>
      <c r="S1413" s="32" t="s">
        <v>63</v>
      </c>
      <c r="T1413" s="34" t="s">
        <v>64</v>
      </c>
      <c r="U1413" s="36"/>
    </row>
    <row r="1414" spans="1:21">
      <c r="A1414" t="s">
        <v>18724</v>
      </c>
      <c r="B1414" s="226" t="s">
        <v>18725</v>
      </c>
      <c r="D1414" s="192">
        <v>1</v>
      </c>
      <c r="E1414" s="193" t="s">
        <v>145</v>
      </c>
      <c r="F1414" s="194" t="s">
        <v>55</v>
      </c>
      <c r="G1414" s="195" t="s">
        <v>6346</v>
      </c>
      <c r="H1414" s="196" t="s">
        <v>225</v>
      </c>
      <c r="I1414" s="197">
        <v>1985</v>
      </c>
      <c r="J1414" s="198" t="s">
        <v>18726</v>
      </c>
      <c r="K1414" s="199">
        <v>1</v>
      </c>
      <c r="L1414" s="200">
        <v>4</v>
      </c>
      <c r="M1414" s="21" t="s">
        <v>145</v>
      </c>
      <c r="N1414" s="22" t="s">
        <v>182</v>
      </c>
      <c r="O1414" s="23">
        <v>1985</v>
      </c>
      <c r="P1414" s="25"/>
      <c r="Q1414" s="30" t="s">
        <v>185</v>
      </c>
      <c r="R1414" s="31" t="s">
        <v>52</v>
      </c>
      <c r="S1414" s="32" t="s">
        <v>186</v>
      </c>
      <c r="T1414" s="34" t="s">
        <v>55</v>
      </c>
      <c r="U1414" s="36"/>
    </row>
    <row r="1415" spans="1:21">
      <c r="A1415" t="s">
        <v>18724</v>
      </c>
      <c r="B1415" s="226" t="s">
        <v>18725</v>
      </c>
      <c r="D1415" s="210">
        <v>2</v>
      </c>
      <c r="E1415" s="180" t="s">
        <v>145</v>
      </c>
      <c r="F1415" s="181" t="s">
        <v>55</v>
      </c>
      <c r="G1415" s="175" t="s">
        <v>6346</v>
      </c>
      <c r="H1415" s="182" t="s">
        <v>225</v>
      </c>
      <c r="I1415" s="211">
        <v>1980</v>
      </c>
      <c r="J1415" s="178" t="s">
        <v>18727</v>
      </c>
      <c r="K1415">
        <v>2</v>
      </c>
      <c r="L1415" s="200">
        <v>8</v>
      </c>
      <c r="M1415" s="21" t="s">
        <v>145</v>
      </c>
      <c r="N1415" s="22" t="s">
        <v>166</v>
      </c>
      <c r="O1415" s="23">
        <v>1980</v>
      </c>
      <c r="P1415" s="25" t="s">
        <v>168</v>
      </c>
      <c r="Q1415" s="30" t="s">
        <v>169</v>
      </c>
      <c r="R1415" s="31" t="s">
        <v>52</v>
      </c>
      <c r="S1415" s="32" t="s">
        <v>53</v>
      </c>
      <c r="T1415" s="34" t="s">
        <v>55</v>
      </c>
      <c r="U1415" s="36"/>
    </row>
    <row r="1416" spans="1:21">
      <c r="A1416" t="s">
        <v>24642</v>
      </c>
      <c r="B1416" s="226" t="s">
        <v>24643</v>
      </c>
      <c r="D1416" s="192">
        <v>1</v>
      </c>
      <c r="E1416" s="193" t="s">
        <v>68</v>
      </c>
      <c r="F1416" s="194" t="s">
        <v>55</v>
      </c>
      <c r="G1416" s="195" t="s">
        <v>6346</v>
      </c>
      <c r="H1416" s="196" t="s">
        <v>206</v>
      </c>
      <c r="I1416" s="197">
        <v>1960</v>
      </c>
      <c r="J1416" s="198" t="s">
        <v>24644</v>
      </c>
      <c r="K1416" s="199">
        <v>1</v>
      </c>
      <c r="L1416" s="200">
        <v>4</v>
      </c>
      <c r="M1416" s="21" t="s">
        <v>68</v>
      </c>
      <c r="N1416" s="22" t="s">
        <v>9310</v>
      </c>
      <c r="O1416" s="23">
        <v>1960</v>
      </c>
      <c r="P1416" s="25"/>
      <c r="Q1416" s="30" t="s">
        <v>95</v>
      </c>
      <c r="R1416" s="31" t="s">
        <v>52</v>
      </c>
      <c r="S1416" s="32" t="s">
        <v>83</v>
      </c>
      <c r="T1416" s="34" t="s">
        <v>55</v>
      </c>
      <c r="U1416" s="36"/>
    </row>
    <row r="1417" spans="1:21">
      <c r="A1417" t="s">
        <v>24642</v>
      </c>
      <c r="B1417" s="226" t="s">
        <v>24643</v>
      </c>
      <c r="D1417" s="210"/>
      <c r="E1417" s="180" t="s">
        <v>68</v>
      </c>
      <c r="F1417" s="181" t="s">
        <v>55</v>
      </c>
      <c r="G1417" s="175" t="s">
        <v>6346</v>
      </c>
      <c r="H1417" s="182" t="s">
        <v>206</v>
      </c>
      <c r="I1417" s="211">
        <v>1917</v>
      </c>
      <c r="J1417" s="178" t="s">
        <v>24645</v>
      </c>
      <c r="K1417">
        <v>1</v>
      </c>
      <c r="L1417" s="200">
        <v>5</v>
      </c>
      <c r="M1417" s="22" t="s">
        <v>68</v>
      </c>
      <c r="N1417" s="22" t="s">
        <v>18690</v>
      </c>
      <c r="O1417" s="23">
        <v>1917</v>
      </c>
      <c r="P1417" s="25"/>
      <c r="Q1417" s="30" t="s">
        <v>95</v>
      </c>
      <c r="R1417" s="31" t="s">
        <v>52</v>
      </c>
      <c r="S1417" s="32" t="s">
        <v>83</v>
      </c>
      <c r="T1417" s="34" t="s">
        <v>55</v>
      </c>
      <c r="U1417" s="36"/>
    </row>
    <row r="1418" spans="1:21">
      <c r="A1418" t="s">
        <v>24642</v>
      </c>
      <c r="B1418" s="226" t="s">
        <v>24643</v>
      </c>
      <c r="D1418" s="210"/>
      <c r="E1418" s="180" t="s">
        <v>68</v>
      </c>
      <c r="F1418" s="181" t="s">
        <v>55</v>
      </c>
      <c r="G1418" s="175" t="s">
        <v>6346</v>
      </c>
      <c r="H1418" s="182" t="s">
        <v>206</v>
      </c>
      <c r="I1418" s="211">
        <v>1960</v>
      </c>
      <c r="J1418" s="178" t="s">
        <v>24646</v>
      </c>
      <c r="K1418">
        <v>1</v>
      </c>
      <c r="L1418" s="200">
        <v>6</v>
      </c>
      <c r="M1418" s="21" t="s">
        <v>68</v>
      </c>
      <c r="N1418" s="22" t="s">
        <v>9312</v>
      </c>
      <c r="O1418" s="23">
        <v>1960</v>
      </c>
      <c r="P1418" s="25"/>
      <c r="Q1418" s="30" t="s">
        <v>95</v>
      </c>
      <c r="R1418" s="31" t="s">
        <v>52</v>
      </c>
      <c r="S1418" s="32" t="s">
        <v>83</v>
      </c>
      <c r="T1418" s="34" t="s">
        <v>55</v>
      </c>
      <c r="U1418" s="36"/>
    </row>
    <row r="1419" spans="1:21">
      <c r="A1419" t="s">
        <v>24647</v>
      </c>
      <c r="B1419" s="226" t="s">
        <v>24648</v>
      </c>
      <c r="D1419" s="192">
        <v>1</v>
      </c>
      <c r="E1419" s="193" t="s">
        <v>68</v>
      </c>
      <c r="F1419" s="194" t="s">
        <v>55</v>
      </c>
      <c r="G1419" s="195" t="s">
        <v>6346</v>
      </c>
      <c r="H1419" s="196" t="s">
        <v>206</v>
      </c>
      <c r="I1419" s="197">
        <v>1960</v>
      </c>
      <c r="J1419" s="198" t="s">
        <v>18887</v>
      </c>
      <c r="K1419" s="199">
        <v>1</v>
      </c>
      <c r="L1419" s="200">
        <v>4</v>
      </c>
      <c r="M1419" s="22" t="s">
        <v>68</v>
      </c>
      <c r="N1419" s="2" t="s">
        <v>18900</v>
      </c>
      <c r="O1419" s="23">
        <v>1960</v>
      </c>
      <c r="P1419" s="25"/>
      <c r="Q1419" s="30" t="s">
        <v>95</v>
      </c>
      <c r="R1419" s="31" t="s">
        <v>52</v>
      </c>
      <c r="S1419" s="32" t="s">
        <v>83</v>
      </c>
      <c r="T1419" s="34" t="s">
        <v>55</v>
      </c>
      <c r="U1419" s="36"/>
    </row>
    <row r="1420" spans="1:21">
      <c r="A1420" t="s">
        <v>24647</v>
      </c>
      <c r="B1420" s="226" t="s">
        <v>24648</v>
      </c>
      <c r="D1420" s="210"/>
      <c r="E1420" s="180" t="s">
        <v>68</v>
      </c>
      <c r="F1420" s="181" t="s">
        <v>55</v>
      </c>
      <c r="G1420" s="175" t="s">
        <v>6346</v>
      </c>
      <c r="H1420" s="182" t="s">
        <v>206</v>
      </c>
      <c r="I1420" s="211">
        <v>1960</v>
      </c>
      <c r="J1420" s="178" t="s">
        <v>18889</v>
      </c>
      <c r="K1420">
        <v>1</v>
      </c>
      <c r="L1420" s="200">
        <v>5</v>
      </c>
      <c r="M1420" s="21" t="s">
        <v>68</v>
      </c>
      <c r="N1420" s="22" t="s">
        <v>18902</v>
      </c>
      <c r="O1420" s="23">
        <v>1960</v>
      </c>
      <c r="P1420" s="25"/>
      <c r="Q1420" s="30" t="s">
        <v>95</v>
      </c>
      <c r="R1420" s="31" t="s">
        <v>52</v>
      </c>
      <c r="S1420" s="21" t="s">
        <v>83</v>
      </c>
      <c r="T1420" s="34" t="s">
        <v>55</v>
      </c>
      <c r="U1420" s="36"/>
    </row>
    <row r="1421" spans="1:21">
      <c r="A1421" t="s">
        <v>24647</v>
      </c>
      <c r="B1421" s="226" t="s">
        <v>24648</v>
      </c>
      <c r="D1421" s="210"/>
      <c r="E1421" s="180" t="s">
        <v>68</v>
      </c>
      <c r="F1421" s="181" t="s">
        <v>55</v>
      </c>
      <c r="G1421" s="175" t="s">
        <v>6346</v>
      </c>
      <c r="H1421" s="182" t="s">
        <v>206</v>
      </c>
      <c r="I1421" s="211">
        <v>1960</v>
      </c>
      <c r="J1421" s="178" t="s">
        <v>18890</v>
      </c>
      <c r="K1421">
        <v>1</v>
      </c>
      <c r="L1421" s="200">
        <v>6</v>
      </c>
      <c r="M1421" s="21" t="s">
        <v>68</v>
      </c>
      <c r="N1421" s="22" t="s">
        <v>18904</v>
      </c>
      <c r="O1421" s="23">
        <v>1960</v>
      </c>
      <c r="P1421" s="25"/>
      <c r="Q1421" s="30" t="s">
        <v>95</v>
      </c>
      <c r="R1421" s="31" t="s">
        <v>52</v>
      </c>
      <c r="S1421" s="32" t="s">
        <v>83</v>
      </c>
      <c r="T1421" s="34" t="s">
        <v>55</v>
      </c>
      <c r="U1421" s="36"/>
    </row>
    <row r="1422" spans="1:21">
      <c r="A1422" t="s">
        <v>24649</v>
      </c>
      <c r="B1422" s="226" t="s">
        <v>24650</v>
      </c>
      <c r="C1422" s="227">
        <v>2</v>
      </c>
      <c r="D1422" s="192">
        <v>1</v>
      </c>
      <c r="E1422" s="193" t="s">
        <v>68</v>
      </c>
      <c r="F1422" s="194" t="s">
        <v>55</v>
      </c>
      <c r="G1422" s="195" t="s">
        <v>6346</v>
      </c>
      <c r="H1422" s="196" t="s">
        <v>206</v>
      </c>
      <c r="I1422" s="197">
        <v>1960</v>
      </c>
      <c r="J1422" s="198" t="s">
        <v>18887</v>
      </c>
      <c r="K1422" s="199">
        <v>1</v>
      </c>
      <c r="L1422" s="200">
        <v>4</v>
      </c>
      <c r="M1422" s="22" t="s">
        <v>68</v>
      </c>
      <c r="N1422" s="2" t="s">
        <v>18900</v>
      </c>
      <c r="O1422" s="23">
        <v>1960</v>
      </c>
      <c r="P1422" s="25"/>
      <c r="Q1422" s="30" t="s">
        <v>95</v>
      </c>
      <c r="R1422" s="31" t="s">
        <v>52</v>
      </c>
      <c r="S1422" s="32" t="s">
        <v>83</v>
      </c>
      <c r="T1422" s="34" t="s">
        <v>55</v>
      </c>
      <c r="U1422" s="36"/>
    </row>
    <row r="1423" spans="1:21">
      <c r="A1423" t="s">
        <v>24649</v>
      </c>
      <c r="B1423" s="226" t="s">
        <v>24650</v>
      </c>
      <c r="C1423" s="227">
        <v>2</v>
      </c>
      <c r="D1423" s="210"/>
      <c r="E1423" s="180" t="s">
        <v>68</v>
      </c>
      <c r="F1423" s="181" t="s">
        <v>55</v>
      </c>
      <c r="G1423" s="175" t="s">
        <v>6346</v>
      </c>
      <c r="H1423" s="182" t="s">
        <v>206</v>
      </c>
      <c r="I1423" s="211">
        <v>1960</v>
      </c>
      <c r="J1423" s="178" t="s">
        <v>18889</v>
      </c>
      <c r="K1423">
        <v>1</v>
      </c>
      <c r="L1423" s="200">
        <v>5</v>
      </c>
      <c r="M1423" s="21" t="s">
        <v>68</v>
      </c>
      <c r="N1423" s="22" t="s">
        <v>18902</v>
      </c>
      <c r="O1423" s="23">
        <v>1960</v>
      </c>
      <c r="P1423" s="25"/>
      <c r="Q1423" s="30" t="s">
        <v>95</v>
      </c>
      <c r="R1423" s="31" t="s">
        <v>52</v>
      </c>
      <c r="S1423" s="21" t="s">
        <v>83</v>
      </c>
      <c r="T1423" s="34" t="s">
        <v>55</v>
      </c>
      <c r="U1423" s="36"/>
    </row>
    <row r="1424" spans="1:21">
      <c r="A1424" t="s">
        <v>24649</v>
      </c>
      <c r="B1424" s="226" t="s">
        <v>24650</v>
      </c>
      <c r="C1424" s="227">
        <v>2</v>
      </c>
      <c r="D1424" s="210"/>
      <c r="E1424" s="180" t="s">
        <v>68</v>
      </c>
      <c r="F1424" s="181" t="s">
        <v>55</v>
      </c>
      <c r="G1424" s="175" t="s">
        <v>6346</v>
      </c>
      <c r="H1424" s="182" t="s">
        <v>206</v>
      </c>
      <c r="I1424" s="211">
        <v>1960</v>
      </c>
      <c r="J1424" s="178" t="s">
        <v>18890</v>
      </c>
      <c r="K1424">
        <v>1</v>
      </c>
      <c r="L1424" s="200">
        <v>6</v>
      </c>
      <c r="M1424" s="21" t="s">
        <v>68</v>
      </c>
      <c r="N1424" s="22" t="s">
        <v>18904</v>
      </c>
      <c r="O1424" s="23">
        <v>1960</v>
      </c>
      <c r="P1424" s="25"/>
      <c r="Q1424" s="30" t="s">
        <v>95</v>
      </c>
      <c r="R1424" s="31" t="s">
        <v>52</v>
      </c>
      <c r="S1424" s="32" t="s">
        <v>83</v>
      </c>
      <c r="T1424" s="34" t="s">
        <v>55</v>
      </c>
      <c r="U1424" s="36"/>
    </row>
    <row r="1425" spans="1:21">
      <c r="A1425" t="s">
        <v>24649</v>
      </c>
      <c r="B1425" s="226" t="s">
        <v>24650</v>
      </c>
      <c r="D1425" s="210">
        <v>2</v>
      </c>
      <c r="E1425" s="180" t="s">
        <v>6884</v>
      </c>
      <c r="F1425" s="181" t="s">
        <v>64</v>
      </c>
      <c r="G1425" s="175" t="s">
        <v>6380</v>
      </c>
      <c r="H1425" s="182" t="s">
        <v>225</v>
      </c>
      <c r="I1425" s="211">
        <v>1925</v>
      </c>
      <c r="J1425" s="178" t="s">
        <v>24651</v>
      </c>
      <c r="K1425">
        <v>2</v>
      </c>
      <c r="L1425" s="200">
        <v>9</v>
      </c>
      <c r="M1425" s="21" t="s">
        <v>6884</v>
      </c>
      <c r="N1425" s="22" t="s">
        <v>34733</v>
      </c>
      <c r="O1425" s="23">
        <v>1925</v>
      </c>
      <c r="P1425" s="6"/>
      <c r="Q1425" s="30" t="s">
        <v>34726</v>
      </c>
      <c r="R1425" s="31" t="s">
        <v>52</v>
      </c>
      <c r="S1425" s="32" t="s">
        <v>63</v>
      </c>
      <c r="T1425" s="34" t="s">
        <v>64</v>
      </c>
      <c r="U1425" s="36"/>
    </row>
    <row r="1426" spans="1:21">
      <c r="A1426" t="s">
        <v>24652</v>
      </c>
      <c r="B1426" s="226" t="s">
        <v>24653</v>
      </c>
      <c r="D1426" s="192">
        <v>1</v>
      </c>
      <c r="E1426" s="193" t="s">
        <v>68</v>
      </c>
      <c r="F1426" s="194" t="s">
        <v>55</v>
      </c>
      <c r="G1426" s="195" t="s">
        <v>6346</v>
      </c>
      <c r="H1426" s="196" t="s">
        <v>206</v>
      </c>
      <c r="I1426" s="197">
        <v>1960</v>
      </c>
      <c r="J1426" s="198" t="s">
        <v>24654</v>
      </c>
      <c r="K1426" s="199">
        <v>1</v>
      </c>
      <c r="L1426" s="200">
        <v>4</v>
      </c>
      <c r="M1426" s="21" t="s">
        <v>68</v>
      </c>
      <c r="N1426" s="22" t="s">
        <v>18852</v>
      </c>
      <c r="O1426" s="23">
        <v>1960</v>
      </c>
      <c r="P1426" s="25"/>
      <c r="Q1426" s="30" t="s">
        <v>95</v>
      </c>
      <c r="R1426" s="31" t="s">
        <v>52</v>
      </c>
      <c r="S1426" s="32" t="s">
        <v>83</v>
      </c>
      <c r="T1426" s="34" t="s">
        <v>55</v>
      </c>
      <c r="U1426" s="36"/>
    </row>
    <row r="1427" spans="1:21">
      <c r="A1427" t="s">
        <v>24652</v>
      </c>
      <c r="B1427" s="226" t="s">
        <v>24653</v>
      </c>
      <c r="D1427" s="210"/>
      <c r="E1427" s="180" t="s">
        <v>68</v>
      </c>
      <c r="F1427" s="181" t="s">
        <v>55</v>
      </c>
      <c r="G1427" s="175" t="s">
        <v>6346</v>
      </c>
      <c r="H1427" s="182" t="s">
        <v>206</v>
      </c>
      <c r="I1427" s="211">
        <v>1917</v>
      </c>
      <c r="J1427" s="178" t="s">
        <v>24655</v>
      </c>
      <c r="K1427">
        <v>1</v>
      </c>
      <c r="L1427" s="200">
        <v>5</v>
      </c>
      <c r="M1427" s="21" t="s">
        <v>68</v>
      </c>
      <c r="N1427" s="22" t="s">
        <v>18854</v>
      </c>
      <c r="O1427" s="23">
        <v>1917</v>
      </c>
      <c r="P1427" s="25"/>
      <c r="Q1427" s="30" t="s">
        <v>95</v>
      </c>
      <c r="R1427" s="31" t="s">
        <v>52</v>
      </c>
      <c r="S1427" s="32" t="s">
        <v>83</v>
      </c>
      <c r="T1427" s="34" t="s">
        <v>55</v>
      </c>
      <c r="U1427" s="36"/>
    </row>
    <row r="1428" spans="1:21">
      <c r="A1428" t="s">
        <v>24652</v>
      </c>
      <c r="B1428" s="226" t="s">
        <v>24653</v>
      </c>
      <c r="D1428" s="210">
        <v>2</v>
      </c>
      <c r="E1428" s="180" t="s">
        <v>145</v>
      </c>
      <c r="F1428" s="181" t="s">
        <v>55</v>
      </c>
      <c r="G1428" s="175" t="s">
        <v>6346</v>
      </c>
      <c r="H1428" s="182" t="s">
        <v>206</v>
      </c>
      <c r="I1428" s="211">
        <v>1568</v>
      </c>
      <c r="J1428" s="178" t="s">
        <v>24656</v>
      </c>
      <c r="K1428">
        <v>2</v>
      </c>
      <c r="L1428" s="200">
        <v>8</v>
      </c>
      <c r="M1428" s="21" t="s">
        <v>145</v>
      </c>
      <c r="N1428" s="22" t="s">
        <v>193</v>
      </c>
      <c r="O1428" s="23">
        <v>1568</v>
      </c>
      <c r="P1428" s="25"/>
      <c r="Q1428" s="30" t="s">
        <v>95</v>
      </c>
      <c r="R1428" s="31" t="s">
        <v>52</v>
      </c>
      <c r="S1428" s="32" t="s">
        <v>34734</v>
      </c>
      <c r="T1428" s="34" t="s">
        <v>55</v>
      </c>
      <c r="U1428" s="36"/>
    </row>
    <row r="1429" spans="1:21">
      <c r="A1429" t="s">
        <v>24652</v>
      </c>
      <c r="B1429" s="226" t="s">
        <v>24653</v>
      </c>
      <c r="D1429" s="210">
        <v>3</v>
      </c>
      <c r="E1429" s="180" t="s">
        <v>6884</v>
      </c>
      <c r="F1429" s="181" t="s">
        <v>64</v>
      </c>
      <c r="G1429" s="175" t="s">
        <v>6380</v>
      </c>
      <c r="H1429" s="182" t="s">
        <v>225</v>
      </c>
      <c r="I1429" s="211">
        <v>1925</v>
      </c>
      <c r="J1429" s="178" t="s">
        <v>24657</v>
      </c>
      <c r="K1429">
        <v>3</v>
      </c>
      <c r="L1429" s="200">
        <v>12</v>
      </c>
      <c r="M1429" s="21" t="s">
        <v>6884</v>
      </c>
      <c r="N1429" s="22" t="s">
        <v>34735</v>
      </c>
      <c r="O1429" s="23">
        <v>1925</v>
      </c>
      <c r="P1429" s="25"/>
      <c r="Q1429" s="30" t="s">
        <v>34673</v>
      </c>
      <c r="R1429" s="31" t="s">
        <v>52</v>
      </c>
      <c r="S1429" s="32" t="s">
        <v>63</v>
      </c>
      <c r="T1429" s="34" t="s">
        <v>64</v>
      </c>
      <c r="U1429" s="36"/>
    </row>
    <row r="1430" spans="1:21" ht="22.5">
      <c r="A1430" t="s">
        <v>24658</v>
      </c>
      <c r="B1430" s="226" t="s">
        <v>24659</v>
      </c>
      <c r="D1430" s="192">
        <v>1</v>
      </c>
      <c r="E1430" s="193" t="s">
        <v>68</v>
      </c>
      <c r="F1430" s="194" t="s">
        <v>64</v>
      </c>
      <c r="G1430" s="195" t="s">
        <v>6346</v>
      </c>
      <c r="H1430" s="196" t="s">
        <v>225</v>
      </c>
      <c r="I1430" s="197">
        <v>975</v>
      </c>
      <c r="J1430" s="198" t="s">
        <v>24660</v>
      </c>
      <c r="K1430" s="199">
        <v>1</v>
      </c>
      <c r="L1430" s="200">
        <v>4</v>
      </c>
      <c r="M1430" s="21" t="s">
        <v>68</v>
      </c>
      <c r="N1430" s="22" t="s">
        <v>18983</v>
      </c>
      <c r="O1430" s="23">
        <v>975</v>
      </c>
      <c r="P1430" s="25"/>
      <c r="Q1430" s="30" t="s">
        <v>34736</v>
      </c>
      <c r="R1430" s="31" t="s">
        <v>52</v>
      </c>
      <c r="S1430" s="32" t="s">
        <v>24618</v>
      </c>
      <c r="T1430" s="34" t="s">
        <v>64</v>
      </c>
      <c r="U1430" s="36"/>
    </row>
    <row r="1431" spans="1:21">
      <c r="A1431" t="s">
        <v>24796</v>
      </c>
      <c r="B1431" s="226" t="s">
        <v>24797</v>
      </c>
      <c r="D1431" s="192">
        <v>1</v>
      </c>
      <c r="E1431" s="193" t="s">
        <v>48</v>
      </c>
      <c r="F1431" s="194" t="s">
        <v>55</v>
      </c>
      <c r="G1431" s="195" t="s">
        <v>6346</v>
      </c>
      <c r="H1431" s="196" t="s">
        <v>225</v>
      </c>
      <c r="I1431" s="197">
        <v>1980</v>
      </c>
      <c r="J1431" s="198" t="s">
        <v>24742</v>
      </c>
      <c r="K1431" s="199">
        <v>1</v>
      </c>
      <c r="L1431" s="200">
        <v>4</v>
      </c>
      <c r="M1431" s="21" t="s">
        <v>48</v>
      </c>
      <c r="N1431" s="22" t="s">
        <v>24683</v>
      </c>
      <c r="O1431" s="23">
        <v>1980</v>
      </c>
      <c r="P1431" s="25" t="s">
        <v>168</v>
      </c>
      <c r="Q1431" s="30" t="s">
        <v>312</v>
      </c>
      <c r="R1431" s="31" t="s">
        <v>52</v>
      </c>
      <c r="S1431" s="32" t="s">
        <v>186</v>
      </c>
      <c r="T1431" s="34" t="s">
        <v>55</v>
      </c>
      <c r="U1431" s="36"/>
    </row>
    <row r="1432" spans="1:21">
      <c r="A1432" t="s">
        <v>24798</v>
      </c>
      <c r="B1432" s="226" t="s">
        <v>24799</v>
      </c>
      <c r="D1432" s="192">
        <v>1</v>
      </c>
      <c r="E1432" s="193" t="s">
        <v>6884</v>
      </c>
      <c r="F1432" s="194" t="s">
        <v>64</v>
      </c>
      <c r="G1432" s="195" t="s">
        <v>6380</v>
      </c>
      <c r="H1432" s="196" t="s">
        <v>225</v>
      </c>
      <c r="I1432" s="197">
        <v>1950</v>
      </c>
      <c r="J1432" s="198" t="s">
        <v>24742</v>
      </c>
      <c r="K1432" s="199">
        <v>1</v>
      </c>
      <c r="L1432" s="200">
        <v>4</v>
      </c>
      <c r="M1432" s="21" t="s">
        <v>6884</v>
      </c>
      <c r="N1432" s="22" t="s">
        <v>30298</v>
      </c>
      <c r="O1432" s="23">
        <v>1950</v>
      </c>
      <c r="P1432" s="25"/>
      <c r="Q1432" s="30" t="s">
        <v>34712</v>
      </c>
      <c r="R1432" s="31" t="s">
        <v>52</v>
      </c>
      <c r="S1432" s="21" t="s">
        <v>6231</v>
      </c>
      <c r="T1432" s="34" t="s">
        <v>34662</v>
      </c>
      <c r="U1432" s="36"/>
    </row>
    <row r="1433" spans="1:21">
      <c r="A1433" t="s">
        <v>24798</v>
      </c>
      <c r="B1433" s="226" t="s">
        <v>24799</v>
      </c>
      <c r="D1433" s="210"/>
      <c r="E1433" s="180" t="s">
        <v>6884</v>
      </c>
      <c r="F1433" s="181" t="s">
        <v>64</v>
      </c>
      <c r="G1433" s="175" t="s">
        <v>6380</v>
      </c>
      <c r="H1433" s="182" t="s">
        <v>225</v>
      </c>
      <c r="I1433" s="211">
        <v>1925</v>
      </c>
      <c r="J1433" s="178" t="s">
        <v>24800</v>
      </c>
      <c r="K1433">
        <v>1</v>
      </c>
      <c r="L1433" s="200">
        <v>5</v>
      </c>
      <c r="M1433" s="21" t="s">
        <v>6884</v>
      </c>
      <c r="N1433" s="22" t="s">
        <v>24704</v>
      </c>
      <c r="O1433" s="23">
        <v>1925</v>
      </c>
      <c r="P1433" s="6"/>
      <c r="Q1433" s="30" t="s">
        <v>604</v>
      </c>
      <c r="R1433" s="31" t="s">
        <v>52</v>
      </c>
      <c r="S1433" s="32" t="s">
        <v>63</v>
      </c>
      <c r="T1433" s="34" t="s">
        <v>64</v>
      </c>
      <c r="U1433" s="36"/>
    </row>
    <row r="1434" spans="1:21">
      <c r="A1434" t="s">
        <v>24801</v>
      </c>
      <c r="B1434" s="226" t="s">
        <v>24802</v>
      </c>
      <c r="C1434" s="227">
        <v>2</v>
      </c>
      <c r="D1434" s="192">
        <v>1</v>
      </c>
      <c r="E1434" s="193" t="s">
        <v>6884</v>
      </c>
      <c r="F1434" s="194" t="s">
        <v>64</v>
      </c>
      <c r="G1434" s="195" t="s">
        <v>6380</v>
      </c>
      <c r="H1434" s="196" t="s">
        <v>225</v>
      </c>
      <c r="I1434" s="197">
        <v>1950</v>
      </c>
      <c r="J1434" s="198" t="s">
        <v>24742</v>
      </c>
      <c r="K1434" s="199">
        <v>1</v>
      </c>
      <c r="L1434" s="200">
        <v>4</v>
      </c>
      <c r="M1434" s="21" t="s">
        <v>6884</v>
      </c>
      <c r="N1434" s="22" t="s">
        <v>34737</v>
      </c>
      <c r="O1434" s="23">
        <v>1950</v>
      </c>
      <c r="P1434" s="25"/>
      <c r="Q1434" s="30" t="s">
        <v>34712</v>
      </c>
      <c r="R1434" s="31" t="s">
        <v>52</v>
      </c>
      <c r="S1434" s="21" t="s">
        <v>34660</v>
      </c>
      <c r="T1434" s="34" t="s">
        <v>34662</v>
      </c>
      <c r="U1434" s="36"/>
    </row>
    <row r="1435" spans="1:21">
      <c r="A1435" t="s">
        <v>24801</v>
      </c>
      <c r="B1435" s="226" t="s">
        <v>24802</v>
      </c>
      <c r="C1435" s="227">
        <v>2</v>
      </c>
      <c r="D1435" s="210"/>
      <c r="E1435" s="180" t="s">
        <v>6884</v>
      </c>
      <c r="F1435" s="181" t="s">
        <v>64</v>
      </c>
      <c r="G1435" s="175" t="s">
        <v>6380</v>
      </c>
      <c r="H1435" s="182" t="s">
        <v>225</v>
      </c>
      <c r="I1435" s="211">
        <v>1925</v>
      </c>
      <c r="J1435" s="178" t="s">
        <v>24800</v>
      </c>
      <c r="K1435">
        <v>1</v>
      </c>
      <c r="L1435" s="200">
        <v>5</v>
      </c>
      <c r="M1435" s="21" t="s">
        <v>6884</v>
      </c>
      <c r="N1435" s="22" t="s">
        <v>24704</v>
      </c>
      <c r="O1435" s="23">
        <v>1925</v>
      </c>
      <c r="P1435" s="6"/>
      <c r="Q1435" s="30" t="s">
        <v>604</v>
      </c>
      <c r="R1435" s="31" t="s">
        <v>52</v>
      </c>
      <c r="S1435" s="32" t="s">
        <v>63</v>
      </c>
      <c r="T1435" s="34" t="s">
        <v>64</v>
      </c>
      <c r="U1435" s="36"/>
    </row>
    <row r="1436" spans="1:21">
      <c r="A1436" t="s">
        <v>24801</v>
      </c>
      <c r="B1436" s="226" t="s">
        <v>24802</v>
      </c>
      <c r="D1436" s="210">
        <v>2</v>
      </c>
      <c r="E1436" s="180" t="s">
        <v>103</v>
      </c>
      <c r="F1436" s="181" t="s">
        <v>55</v>
      </c>
      <c r="G1436" s="175" t="s">
        <v>6346</v>
      </c>
      <c r="H1436" s="182" t="s">
        <v>206</v>
      </c>
      <c r="I1436" s="211">
        <v>1960</v>
      </c>
      <c r="J1436" s="178" t="s">
        <v>24779</v>
      </c>
      <c r="K1436">
        <v>2</v>
      </c>
      <c r="L1436" s="200">
        <v>8</v>
      </c>
      <c r="M1436" s="2" t="s">
        <v>103</v>
      </c>
      <c r="N1436" s="22" t="s">
        <v>114</v>
      </c>
      <c r="O1436" s="23">
        <v>1960</v>
      </c>
      <c r="P1436" s="25"/>
      <c r="Q1436" s="30" t="s">
        <v>82</v>
      </c>
      <c r="R1436" s="31" t="s">
        <v>52</v>
      </c>
      <c r="S1436" s="8" t="s">
        <v>83</v>
      </c>
      <c r="T1436" s="34" t="s">
        <v>55</v>
      </c>
      <c r="U1436" s="36"/>
    </row>
    <row r="1437" spans="1:21">
      <c r="A1437" t="s">
        <v>24801</v>
      </c>
      <c r="B1437" s="226" t="s">
        <v>24802</v>
      </c>
      <c r="D1437" s="210">
        <v>3</v>
      </c>
      <c r="E1437" s="180" t="s">
        <v>145</v>
      </c>
      <c r="F1437" s="181" t="s">
        <v>55</v>
      </c>
      <c r="G1437" s="175" t="s">
        <v>6346</v>
      </c>
      <c r="H1437" s="182" t="s">
        <v>206</v>
      </c>
      <c r="I1437" s="211">
        <v>1958</v>
      </c>
      <c r="J1437" s="178" t="s">
        <v>24778</v>
      </c>
      <c r="K1437">
        <v>3</v>
      </c>
      <c r="L1437" s="200">
        <v>11</v>
      </c>
      <c r="M1437" s="2" t="s">
        <v>145</v>
      </c>
      <c r="N1437" s="22" t="s">
        <v>174</v>
      </c>
      <c r="O1437" s="23">
        <v>1958</v>
      </c>
      <c r="P1437" s="25" t="s">
        <v>168</v>
      </c>
      <c r="Q1437" s="30" t="s">
        <v>177</v>
      </c>
      <c r="R1437" s="31" t="s">
        <v>52</v>
      </c>
      <c r="S1437" s="32" t="s">
        <v>74</v>
      </c>
      <c r="T1437" s="34" t="s">
        <v>55</v>
      </c>
      <c r="U1437" s="36"/>
    </row>
    <row r="1438" spans="1:21">
      <c r="A1438" t="s">
        <v>24801</v>
      </c>
      <c r="B1438" s="226" t="s">
        <v>24802</v>
      </c>
      <c r="D1438" s="210">
        <v>4</v>
      </c>
      <c r="E1438" s="180" t="s">
        <v>126</v>
      </c>
      <c r="F1438" s="181" t="s">
        <v>55</v>
      </c>
      <c r="G1438" s="175" t="s">
        <v>6346</v>
      </c>
      <c r="H1438" s="182" t="s">
        <v>206</v>
      </c>
      <c r="I1438" s="211">
        <v>1960</v>
      </c>
      <c r="J1438" s="178" t="s">
        <v>24777</v>
      </c>
      <c r="K1438">
        <v>4</v>
      </c>
      <c r="L1438" s="200">
        <v>16</v>
      </c>
      <c r="M1438" s="21" t="s">
        <v>126</v>
      </c>
      <c r="N1438" s="22" t="s">
        <v>146</v>
      </c>
      <c r="O1438" s="23">
        <v>1960</v>
      </c>
      <c r="P1438" s="25"/>
      <c r="Q1438" s="30" t="s">
        <v>82</v>
      </c>
      <c r="R1438" s="31" t="s">
        <v>52</v>
      </c>
      <c r="S1438" s="21" t="s">
        <v>83</v>
      </c>
      <c r="T1438" s="34" t="s">
        <v>55</v>
      </c>
      <c r="U1438" s="36"/>
    </row>
    <row r="1439" spans="1:21">
      <c r="A1439" t="s">
        <v>24803</v>
      </c>
      <c r="B1439" s="226" t="s">
        <v>24804</v>
      </c>
      <c r="C1439" s="227">
        <v>2</v>
      </c>
      <c r="D1439" s="192">
        <v>1</v>
      </c>
      <c r="E1439" s="193" t="s">
        <v>145</v>
      </c>
      <c r="F1439" s="194" t="s">
        <v>55</v>
      </c>
      <c r="G1439" s="195" t="s">
        <v>6346</v>
      </c>
      <c r="H1439" s="196" t="s">
        <v>225</v>
      </c>
      <c r="I1439" s="197">
        <v>1958</v>
      </c>
      <c r="J1439" s="198" t="s">
        <v>24778</v>
      </c>
      <c r="K1439" s="199">
        <v>1</v>
      </c>
      <c r="L1439" s="200">
        <v>4</v>
      </c>
      <c r="M1439" s="2" t="s">
        <v>145</v>
      </c>
      <c r="N1439" s="22" t="s">
        <v>174</v>
      </c>
      <c r="O1439" s="23">
        <v>1958</v>
      </c>
      <c r="P1439" s="25" t="s">
        <v>168</v>
      </c>
      <c r="Q1439" s="30" t="s">
        <v>177</v>
      </c>
      <c r="R1439" s="31" t="s">
        <v>52</v>
      </c>
      <c r="S1439" s="32" t="s">
        <v>74</v>
      </c>
      <c r="T1439" s="34" t="s">
        <v>55</v>
      </c>
      <c r="U1439" s="36"/>
    </row>
    <row r="1440" spans="1:21">
      <c r="A1440" t="s">
        <v>24803</v>
      </c>
      <c r="B1440" s="226" t="s">
        <v>24804</v>
      </c>
      <c r="C1440" s="227">
        <v>3</v>
      </c>
      <c r="D1440" s="210">
        <v>2</v>
      </c>
      <c r="E1440" s="180" t="s">
        <v>6884</v>
      </c>
      <c r="F1440" s="181" t="s">
        <v>64</v>
      </c>
      <c r="G1440" s="175" t="s">
        <v>6380</v>
      </c>
      <c r="H1440" s="182" t="s">
        <v>225</v>
      </c>
      <c r="I1440" s="211">
        <v>1950</v>
      </c>
      <c r="J1440" s="178" t="s">
        <v>24742</v>
      </c>
      <c r="K1440">
        <v>2</v>
      </c>
      <c r="L1440" s="200">
        <v>9</v>
      </c>
      <c r="M1440" s="21" t="s">
        <v>6884</v>
      </c>
      <c r="N1440" s="22" t="s">
        <v>34737</v>
      </c>
      <c r="O1440" s="23">
        <v>1950</v>
      </c>
      <c r="P1440" s="25"/>
      <c r="Q1440" s="30" t="s">
        <v>34712</v>
      </c>
      <c r="R1440" s="31" t="s">
        <v>52</v>
      </c>
      <c r="S1440" s="21" t="s">
        <v>34660</v>
      </c>
      <c r="T1440" s="34" t="s">
        <v>34662</v>
      </c>
      <c r="U1440" s="36"/>
    </row>
    <row r="1441" spans="1:21">
      <c r="A1441" t="s">
        <v>24803</v>
      </c>
      <c r="B1441" s="226" t="s">
        <v>24804</v>
      </c>
      <c r="C1441" s="227">
        <v>3</v>
      </c>
      <c r="D1441" s="210"/>
      <c r="E1441" s="180" t="s">
        <v>6884</v>
      </c>
      <c r="F1441" s="181" t="s">
        <v>64</v>
      </c>
      <c r="G1441" s="175" t="s">
        <v>6380</v>
      </c>
      <c r="H1441" s="182" t="s">
        <v>225</v>
      </c>
      <c r="I1441" s="211">
        <v>1925</v>
      </c>
      <c r="J1441" s="178" t="s">
        <v>24800</v>
      </c>
      <c r="K1441">
        <v>2</v>
      </c>
      <c r="L1441" s="200">
        <v>10</v>
      </c>
      <c r="M1441" s="21" t="s">
        <v>6884</v>
      </c>
      <c r="N1441" s="22" t="s">
        <v>24704</v>
      </c>
      <c r="O1441" s="23">
        <v>1925</v>
      </c>
      <c r="P1441" s="6"/>
      <c r="Q1441" s="30" t="s">
        <v>604</v>
      </c>
      <c r="R1441" s="31" t="s">
        <v>52</v>
      </c>
      <c r="S1441" s="32" t="s">
        <v>63</v>
      </c>
      <c r="T1441" s="34" t="s">
        <v>64</v>
      </c>
      <c r="U1441" s="36"/>
    </row>
    <row r="1442" spans="1:21">
      <c r="A1442" t="s">
        <v>24803</v>
      </c>
      <c r="B1442" s="226" t="s">
        <v>24804</v>
      </c>
      <c r="D1442" s="210">
        <v>3</v>
      </c>
      <c r="E1442" s="180" t="s">
        <v>130</v>
      </c>
      <c r="F1442" s="181" t="s">
        <v>55</v>
      </c>
      <c r="G1442" s="175" t="s">
        <v>6346</v>
      </c>
      <c r="H1442" s="182" t="s">
        <v>206</v>
      </c>
      <c r="I1442" s="211">
        <v>1960</v>
      </c>
      <c r="J1442" s="178" t="s">
        <v>24805</v>
      </c>
      <c r="K1442">
        <v>3</v>
      </c>
      <c r="L1442" s="200">
        <v>13</v>
      </c>
      <c r="M1442" s="22" t="s">
        <v>130</v>
      </c>
      <c r="N1442" s="2" t="s">
        <v>18986</v>
      </c>
      <c r="O1442" s="23">
        <v>1960</v>
      </c>
      <c r="P1442" s="25"/>
      <c r="Q1442" s="30" t="s">
        <v>82</v>
      </c>
      <c r="R1442" s="31" t="s">
        <v>52</v>
      </c>
      <c r="S1442" s="32" t="s">
        <v>83</v>
      </c>
      <c r="T1442" s="34" t="s">
        <v>55</v>
      </c>
      <c r="U1442" s="36"/>
    </row>
    <row r="1443" spans="1:21">
      <c r="A1443" t="s">
        <v>24803</v>
      </c>
      <c r="B1443" s="226" t="s">
        <v>24804</v>
      </c>
      <c r="C1443" s="227">
        <v>2</v>
      </c>
      <c r="D1443" s="210">
        <v>4</v>
      </c>
      <c r="E1443" s="180" t="s">
        <v>103</v>
      </c>
      <c r="F1443" s="181" t="s">
        <v>55</v>
      </c>
      <c r="G1443" s="175" t="s">
        <v>6346</v>
      </c>
      <c r="H1443" s="182" t="s">
        <v>206</v>
      </c>
      <c r="I1443" s="211">
        <v>1960</v>
      </c>
      <c r="J1443" s="178" t="s">
        <v>24779</v>
      </c>
      <c r="K1443">
        <v>4</v>
      </c>
      <c r="L1443" s="200">
        <v>16</v>
      </c>
      <c r="M1443" s="2" t="s">
        <v>103</v>
      </c>
      <c r="N1443" s="22" t="s">
        <v>114</v>
      </c>
      <c r="O1443" s="23">
        <v>1960</v>
      </c>
      <c r="P1443" s="25"/>
      <c r="Q1443" s="30" t="s">
        <v>82</v>
      </c>
      <c r="R1443" s="31" t="s">
        <v>52</v>
      </c>
      <c r="S1443" s="8" t="s">
        <v>83</v>
      </c>
      <c r="T1443" s="34" t="s">
        <v>55</v>
      </c>
      <c r="U1443" s="36"/>
    </row>
    <row r="1444" spans="1:21">
      <c r="A1444" t="s">
        <v>24803</v>
      </c>
      <c r="B1444" s="226" t="s">
        <v>24804</v>
      </c>
      <c r="C1444" s="227">
        <v>2</v>
      </c>
      <c r="D1444" s="210">
        <v>5</v>
      </c>
      <c r="E1444" s="180" t="s">
        <v>126</v>
      </c>
      <c r="F1444" s="175" t="s">
        <v>55</v>
      </c>
      <c r="G1444" s="175" t="s">
        <v>6346</v>
      </c>
      <c r="H1444" s="177" t="s">
        <v>206</v>
      </c>
      <c r="I1444" s="222">
        <v>1960</v>
      </c>
      <c r="J1444" s="178" t="s">
        <v>24777</v>
      </c>
      <c r="K1444">
        <v>5</v>
      </c>
      <c r="L1444" s="200">
        <v>19</v>
      </c>
      <c r="M1444" s="21" t="s">
        <v>126</v>
      </c>
      <c r="N1444" s="22" t="s">
        <v>146</v>
      </c>
      <c r="O1444" s="23">
        <v>1960</v>
      </c>
      <c r="P1444" s="25"/>
      <c r="Q1444" s="30" t="s">
        <v>82</v>
      </c>
      <c r="R1444" s="31" t="s">
        <v>52</v>
      </c>
      <c r="S1444" s="21" t="s">
        <v>83</v>
      </c>
      <c r="T1444" s="34" t="s">
        <v>55</v>
      </c>
      <c r="U1444" s="36"/>
    </row>
    <row r="1445" spans="1:21">
      <c r="A1445" t="s">
        <v>24806</v>
      </c>
      <c r="B1445" s="226" t="s">
        <v>24807</v>
      </c>
      <c r="D1445" s="192">
        <v>1</v>
      </c>
      <c r="E1445" s="193" t="s">
        <v>301</v>
      </c>
      <c r="F1445" s="194" t="s">
        <v>64</v>
      </c>
      <c r="G1445" s="195" t="s">
        <v>6380</v>
      </c>
      <c r="H1445" s="196" t="s">
        <v>225</v>
      </c>
      <c r="I1445" s="197">
        <v>1925</v>
      </c>
      <c r="J1445" s="198" t="s">
        <v>24808</v>
      </c>
      <c r="K1445" s="199">
        <v>1</v>
      </c>
      <c r="L1445" s="200">
        <v>4</v>
      </c>
      <c r="M1445" s="21" t="s">
        <v>301</v>
      </c>
      <c r="N1445" s="22" t="s">
        <v>24726</v>
      </c>
      <c r="O1445" s="23">
        <v>1925</v>
      </c>
      <c r="P1445" s="25"/>
      <c r="Q1445" s="30" t="s">
        <v>62</v>
      </c>
      <c r="R1445" s="31" t="s">
        <v>52</v>
      </c>
      <c r="S1445" s="32" t="s">
        <v>63</v>
      </c>
      <c r="T1445" s="34" t="s">
        <v>64</v>
      </c>
      <c r="U1445" s="36"/>
    </row>
    <row r="1446" spans="1:21">
      <c r="A1446" t="s">
        <v>24806</v>
      </c>
      <c r="B1446" s="226" t="s">
        <v>24807</v>
      </c>
      <c r="D1446" s="210">
        <v>2</v>
      </c>
      <c r="E1446" s="180" t="s">
        <v>68</v>
      </c>
      <c r="F1446" s="181" t="s">
        <v>55</v>
      </c>
      <c r="G1446" s="175" t="s">
        <v>6346</v>
      </c>
      <c r="H1446" s="182" t="s">
        <v>206</v>
      </c>
      <c r="I1446" s="211">
        <v>1960</v>
      </c>
      <c r="J1446" s="178" t="s">
        <v>24809</v>
      </c>
      <c r="K1446">
        <v>2</v>
      </c>
      <c r="L1446" s="200">
        <v>7</v>
      </c>
      <c r="M1446" s="21" t="s">
        <v>68</v>
      </c>
      <c r="N1446" s="22" t="s">
        <v>24728</v>
      </c>
      <c r="O1446" s="23">
        <v>1960</v>
      </c>
      <c r="P1446" s="25"/>
      <c r="Q1446" s="30" t="s">
        <v>82</v>
      </c>
      <c r="R1446" s="31" t="s">
        <v>52</v>
      </c>
      <c r="S1446" s="32" t="s">
        <v>83</v>
      </c>
      <c r="T1446" s="34" t="s">
        <v>55</v>
      </c>
      <c r="U1446" s="36"/>
    </row>
    <row r="1447" spans="1:21">
      <c r="A1447" t="s">
        <v>24806</v>
      </c>
      <c r="B1447" s="226" t="s">
        <v>24807</v>
      </c>
      <c r="D1447" s="210">
        <v>3</v>
      </c>
      <c r="E1447" s="180" t="s">
        <v>126</v>
      </c>
      <c r="F1447" s="181" t="s">
        <v>55</v>
      </c>
      <c r="G1447" s="175" t="s">
        <v>6346</v>
      </c>
      <c r="H1447" s="182" t="s">
        <v>206</v>
      </c>
      <c r="I1447" s="211">
        <v>1960</v>
      </c>
      <c r="J1447" s="178" t="s">
        <v>24810</v>
      </c>
      <c r="K1447">
        <v>3</v>
      </c>
      <c r="L1447" s="200">
        <v>10</v>
      </c>
      <c r="M1447" s="21" t="s">
        <v>126</v>
      </c>
      <c r="N1447" s="22" t="s">
        <v>127</v>
      </c>
      <c r="O1447" s="23">
        <v>1960</v>
      </c>
      <c r="P1447" s="25"/>
      <c r="Q1447" s="30" t="s">
        <v>82</v>
      </c>
      <c r="R1447" s="31" t="s">
        <v>52</v>
      </c>
      <c r="S1447" s="32" t="s">
        <v>83</v>
      </c>
      <c r="T1447" s="34" t="s">
        <v>55</v>
      </c>
      <c r="U1447" s="36"/>
    </row>
    <row r="1448" spans="1:21">
      <c r="A1448" t="s">
        <v>24927</v>
      </c>
      <c r="B1448" s="226" t="s">
        <v>24928</v>
      </c>
      <c r="D1448" s="192">
        <v>1</v>
      </c>
      <c r="E1448" s="193" t="s">
        <v>68</v>
      </c>
      <c r="F1448" s="194" t="s">
        <v>55</v>
      </c>
      <c r="G1448" s="195" t="s">
        <v>6346</v>
      </c>
      <c r="H1448" s="196" t="s">
        <v>206</v>
      </c>
      <c r="I1448" s="197">
        <v>1917</v>
      </c>
      <c r="J1448" s="198" t="s">
        <v>24888</v>
      </c>
      <c r="K1448" s="199">
        <v>1</v>
      </c>
      <c r="L1448" s="200">
        <v>4</v>
      </c>
      <c r="M1448" s="21" t="s">
        <v>68</v>
      </c>
      <c r="N1448" s="22" t="s">
        <v>24824</v>
      </c>
      <c r="O1448" s="23">
        <v>1917</v>
      </c>
      <c r="P1448" s="6"/>
      <c r="Q1448" s="30" t="s">
        <v>95</v>
      </c>
      <c r="R1448" s="31" t="s">
        <v>52</v>
      </c>
      <c r="S1448" s="32" t="s">
        <v>83</v>
      </c>
      <c r="T1448" s="34" t="s">
        <v>55</v>
      </c>
      <c r="U1448" s="36"/>
    </row>
    <row r="1449" spans="1:21">
      <c r="A1449" t="s">
        <v>24929</v>
      </c>
      <c r="B1449" s="226" t="s">
        <v>24930</v>
      </c>
      <c r="D1449" s="192">
        <v>1</v>
      </c>
      <c r="E1449" s="193" t="s">
        <v>145</v>
      </c>
      <c r="F1449" s="194" t="s">
        <v>55</v>
      </c>
      <c r="G1449" s="195" t="s">
        <v>6346</v>
      </c>
      <c r="H1449" s="196" t="s">
        <v>225</v>
      </c>
      <c r="I1449" s="197">
        <v>1985</v>
      </c>
      <c r="J1449" s="198" t="s">
        <v>24931</v>
      </c>
      <c r="K1449" s="199">
        <v>1</v>
      </c>
      <c r="L1449" s="200">
        <v>4</v>
      </c>
      <c r="M1449" s="22" t="s">
        <v>145</v>
      </c>
      <c r="N1449" s="22" t="s">
        <v>18970</v>
      </c>
      <c r="O1449" s="23">
        <v>1985</v>
      </c>
      <c r="P1449" s="25"/>
      <c r="Q1449" s="30" t="s">
        <v>185</v>
      </c>
      <c r="R1449" s="31" t="s">
        <v>52</v>
      </c>
      <c r="S1449" s="32" t="s">
        <v>186</v>
      </c>
      <c r="T1449" s="34" t="s">
        <v>55</v>
      </c>
      <c r="U1449" s="36"/>
    </row>
    <row r="1450" spans="1:21" ht="22.5">
      <c r="A1450" t="s">
        <v>24929</v>
      </c>
      <c r="B1450" s="226" t="s">
        <v>24930</v>
      </c>
      <c r="D1450" s="210"/>
      <c r="E1450" s="180" t="s">
        <v>145</v>
      </c>
      <c r="F1450" s="181" t="s">
        <v>55</v>
      </c>
      <c r="G1450" s="175" t="s">
        <v>6346</v>
      </c>
      <c r="H1450" s="182" t="s">
        <v>225</v>
      </c>
      <c r="I1450" s="211">
        <v>1985</v>
      </c>
      <c r="J1450" s="178" t="s">
        <v>7277</v>
      </c>
      <c r="K1450">
        <v>1</v>
      </c>
      <c r="L1450" s="200">
        <v>6</v>
      </c>
      <c r="M1450" s="21" t="s">
        <v>145</v>
      </c>
      <c r="N1450" s="22" t="s">
        <v>188</v>
      </c>
      <c r="O1450" s="23">
        <v>1985</v>
      </c>
      <c r="P1450" s="25"/>
      <c r="Q1450" s="30" t="s">
        <v>34699</v>
      </c>
      <c r="R1450" s="31" t="s">
        <v>52</v>
      </c>
      <c r="S1450" s="32" t="s">
        <v>186</v>
      </c>
      <c r="T1450" s="34" t="s">
        <v>55</v>
      </c>
      <c r="U1450" s="36"/>
    </row>
    <row r="1451" spans="1:21">
      <c r="A1451" t="s">
        <v>24929</v>
      </c>
      <c r="B1451" s="226" t="s">
        <v>24930</v>
      </c>
      <c r="D1451" s="210">
        <v>2</v>
      </c>
      <c r="E1451" s="180" t="s">
        <v>48</v>
      </c>
      <c r="F1451" s="181" t="s">
        <v>55</v>
      </c>
      <c r="G1451" s="175" t="s">
        <v>6346</v>
      </c>
      <c r="H1451" s="182" t="s">
        <v>225</v>
      </c>
      <c r="I1451" s="211">
        <v>1980</v>
      </c>
      <c r="J1451" s="178" t="s">
        <v>24932</v>
      </c>
      <c r="K1451">
        <v>2</v>
      </c>
      <c r="L1451" s="200">
        <v>10</v>
      </c>
      <c r="M1451" s="22" t="s">
        <v>48</v>
      </c>
      <c r="N1451" s="2" t="s">
        <v>24889</v>
      </c>
      <c r="O1451" s="23">
        <v>1980</v>
      </c>
      <c r="P1451" s="25" t="s">
        <v>51</v>
      </c>
      <c r="Q1451" s="30" t="s">
        <v>169</v>
      </c>
      <c r="R1451" s="31" t="s">
        <v>52</v>
      </c>
      <c r="S1451" s="32" t="s">
        <v>53</v>
      </c>
      <c r="T1451" s="34" t="s">
        <v>55</v>
      </c>
      <c r="U1451" s="36"/>
    </row>
    <row r="1452" spans="1:21">
      <c r="A1452" t="s">
        <v>24933</v>
      </c>
      <c r="B1452" s="226" t="s">
        <v>24934</v>
      </c>
      <c r="D1452" s="192">
        <v>1</v>
      </c>
      <c r="E1452" s="193" t="s">
        <v>68</v>
      </c>
      <c r="F1452" s="194" t="s">
        <v>55</v>
      </c>
      <c r="G1452" s="195" t="s">
        <v>6346</v>
      </c>
      <c r="H1452" s="196" t="s">
        <v>206</v>
      </c>
      <c r="I1452" s="197">
        <v>1960</v>
      </c>
      <c r="J1452" s="198" t="s">
        <v>8020</v>
      </c>
      <c r="K1452" s="199">
        <v>1</v>
      </c>
      <c r="L1452" s="200">
        <v>4</v>
      </c>
      <c r="M1452" s="22" t="s">
        <v>68</v>
      </c>
      <c r="N1452" s="2" t="s">
        <v>24902</v>
      </c>
      <c r="O1452" s="23">
        <v>1960</v>
      </c>
      <c r="P1452" s="25"/>
      <c r="Q1452" s="30" t="s">
        <v>95</v>
      </c>
      <c r="R1452" s="31" t="s">
        <v>52</v>
      </c>
      <c r="S1452" s="32" t="s">
        <v>83</v>
      </c>
      <c r="T1452" s="34" t="s">
        <v>55</v>
      </c>
      <c r="U1452" s="36"/>
    </row>
    <row r="1453" spans="1:21">
      <c r="A1453" t="s">
        <v>25020</v>
      </c>
      <c r="B1453" s="226" t="s">
        <v>25021</v>
      </c>
      <c r="D1453" s="192">
        <v>1</v>
      </c>
      <c r="E1453" s="193" t="s">
        <v>6884</v>
      </c>
      <c r="F1453" s="194" t="s">
        <v>64</v>
      </c>
      <c r="G1453" s="195" t="s">
        <v>6380</v>
      </c>
      <c r="H1453" s="196" t="s">
        <v>225</v>
      </c>
      <c r="I1453" s="197">
        <v>1925</v>
      </c>
      <c r="J1453" s="198" t="s">
        <v>24986</v>
      </c>
      <c r="K1453" s="199">
        <v>1</v>
      </c>
      <c r="L1453" s="200">
        <v>4</v>
      </c>
      <c r="M1453" s="21" t="s">
        <v>6884</v>
      </c>
      <c r="N1453" s="22" t="s">
        <v>34738</v>
      </c>
      <c r="O1453" s="23">
        <v>1925</v>
      </c>
      <c r="P1453" s="25"/>
      <c r="Q1453" s="30" t="s">
        <v>34673</v>
      </c>
      <c r="R1453" s="31" t="s">
        <v>52</v>
      </c>
      <c r="S1453" s="32" t="s">
        <v>34660</v>
      </c>
      <c r="T1453" s="34" t="s">
        <v>34662</v>
      </c>
      <c r="U1453" s="36"/>
    </row>
    <row r="1454" spans="1:21">
      <c r="A1454" t="s">
        <v>25020</v>
      </c>
      <c r="B1454" s="226" t="s">
        <v>25021</v>
      </c>
      <c r="D1454" s="210">
        <v>2</v>
      </c>
      <c r="E1454" s="180" t="s">
        <v>48</v>
      </c>
      <c r="F1454" s="181" t="s">
        <v>55</v>
      </c>
      <c r="G1454" s="175" t="s">
        <v>6346</v>
      </c>
      <c r="H1454" s="182" t="s">
        <v>225</v>
      </c>
      <c r="I1454" s="211">
        <v>1980</v>
      </c>
      <c r="J1454" s="178" t="s">
        <v>7908</v>
      </c>
      <c r="K1454">
        <v>2</v>
      </c>
      <c r="L1454" s="200">
        <v>7</v>
      </c>
      <c r="M1454" s="21" t="s">
        <v>48</v>
      </c>
      <c r="N1454" s="22" t="s">
        <v>24681</v>
      </c>
      <c r="O1454" s="23">
        <v>1980</v>
      </c>
      <c r="P1454" s="25" t="s">
        <v>51</v>
      </c>
      <c r="Q1454" s="30" t="s">
        <v>169</v>
      </c>
      <c r="R1454" s="31" t="s">
        <v>52</v>
      </c>
      <c r="S1454" s="32" t="s">
        <v>53</v>
      </c>
      <c r="T1454" s="34" t="s">
        <v>55</v>
      </c>
      <c r="U1454" s="36"/>
    </row>
    <row r="1455" spans="1:21">
      <c r="A1455" t="s">
        <v>25022</v>
      </c>
      <c r="B1455" s="226" t="s">
        <v>25023</v>
      </c>
      <c r="D1455" s="192">
        <v>1</v>
      </c>
      <c r="E1455" s="193" t="s">
        <v>301</v>
      </c>
      <c r="F1455" s="194" t="s">
        <v>64</v>
      </c>
      <c r="G1455" s="195" t="s">
        <v>6380</v>
      </c>
      <c r="H1455" s="196" t="s">
        <v>225</v>
      </c>
      <c r="I1455" s="197">
        <v>1925</v>
      </c>
      <c r="J1455" s="198" t="s">
        <v>24997</v>
      </c>
      <c r="K1455" s="199">
        <v>1</v>
      </c>
      <c r="L1455" s="200">
        <v>4</v>
      </c>
      <c r="M1455" s="21" t="s">
        <v>301</v>
      </c>
      <c r="N1455" s="22" t="s">
        <v>24998</v>
      </c>
      <c r="O1455" s="23">
        <v>1925</v>
      </c>
      <c r="P1455" s="25"/>
      <c r="Q1455" s="30" t="s">
        <v>62</v>
      </c>
      <c r="R1455" s="31" t="s">
        <v>52</v>
      </c>
      <c r="S1455" s="32" t="s">
        <v>63</v>
      </c>
      <c r="T1455" s="34" t="s">
        <v>64</v>
      </c>
      <c r="U1455" s="36"/>
    </row>
    <row r="1456" spans="1:21">
      <c r="A1456" t="s">
        <v>25022</v>
      </c>
      <c r="B1456" s="226" t="s">
        <v>25023</v>
      </c>
      <c r="D1456" s="210"/>
      <c r="E1456" s="180" t="s">
        <v>301</v>
      </c>
      <c r="F1456" s="181" t="s">
        <v>64</v>
      </c>
      <c r="G1456" s="175" t="s">
        <v>6380</v>
      </c>
      <c r="H1456" s="182" t="s">
        <v>225</v>
      </c>
      <c r="I1456" s="211">
        <v>1925</v>
      </c>
      <c r="J1456" s="178" t="s">
        <v>25024</v>
      </c>
      <c r="K1456">
        <v>1</v>
      </c>
      <c r="L1456" s="200">
        <v>5</v>
      </c>
      <c r="M1456" s="21" t="s">
        <v>301</v>
      </c>
      <c r="N1456" s="22" t="s">
        <v>24978</v>
      </c>
      <c r="O1456" s="23">
        <v>1925</v>
      </c>
      <c r="P1456" s="25"/>
      <c r="Q1456" s="30" t="s">
        <v>62</v>
      </c>
      <c r="R1456" s="31" t="s">
        <v>52</v>
      </c>
      <c r="S1456" s="32" t="s">
        <v>63</v>
      </c>
      <c r="T1456" s="34" t="s">
        <v>64</v>
      </c>
      <c r="U1456" s="36"/>
    </row>
    <row r="1457" spans="1:21">
      <c r="A1457" t="s">
        <v>25022</v>
      </c>
      <c r="B1457" s="226" t="s">
        <v>25023</v>
      </c>
      <c r="D1457" s="210">
        <v>2</v>
      </c>
      <c r="E1457" s="180" t="s">
        <v>68</v>
      </c>
      <c r="F1457" s="181" t="s">
        <v>164</v>
      </c>
      <c r="G1457" s="175" t="s">
        <v>121</v>
      </c>
      <c r="H1457" s="182" t="s">
        <v>206</v>
      </c>
      <c r="I1457" s="211">
        <v>2300</v>
      </c>
      <c r="J1457" s="178" t="s">
        <v>25025</v>
      </c>
      <c r="K1457">
        <v>2</v>
      </c>
      <c r="L1457" s="200">
        <v>8</v>
      </c>
      <c r="M1457" s="21" t="s">
        <v>68</v>
      </c>
      <c r="N1457" s="22" t="s">
        <v>34739</v>
      </c>
      <c r="O1457" s="23">
        <v>2300</v>
      </c>
      <c r="P1457" s="25"/>
      <c r="Q1457" s="30" t="s">
        <v>34719</v>
      </c>
      <c r="R1457" s="31" t="s">
        <v>52</v>
      </c>
      <c r="S1457" s="32" t="s">
        <v>34711</v>
      </c>
      <c r="T1457" s="34" t="s">
        <v>34717</v>
      </c>
      <c r="U1457" s="36"/>
    </row>
    <row r="1458" spans="1:21" ht="22.5">
      <c r="A1458" t="s">
        <v>25022</v>
      </c>
      <c r="B1458" s="226" t="s">
        <v>25023</v>
      </c>
      <c r="D1458" s="210">
        <v>3</v>
      </c>
      <c r="E1458" s="180" t="s">
        <v>68</v>
      </c>
      <c r="F1458" s="181" t="s">
        <v>64</v>
      </c>
      <c r="G1458" s="175" t="s">
        <v>6346</v>
      </c>
      <c r="H1458" s="182" t="s">
        <v>225</v>
      </c>
      <c r="I1458" s="211">
        <v>975</v>
      </c>
      <c r="J1458" s="178" t="s">
        <v>25026</v>
      </c>
      <c r="K1458">
        <v>3</v>
      </c>
      <c r="L1458" s="200">
        <v>11</v>
      </c>
      <c r="M1458" s="21" t="s">
        <v>68</v>
      </c>
      <c r="N1458" s="22" t="s">
        <v>24982</v>
      </c>
      <c r="O1458" s="23">
        <v>975</v>
      </c>
      <c r="P1458" s="25"/>
      <c r="Q1458" s="30" t="s">
        <v>2515</v>
      </c>
      <c r="R1458" s="31" t="s">
        <v>52</v>
      </c>
      <c r="S1458" s="32" t="s">
        <v>25004</v>
      </c>
      <c r="T1458" s="34" t="s">
        <v>64</v>
      </c>
      <c r="U1458" s="36"/>
    </row>
    <row r="1459" spans="1:21">
      <c r="A1459" t="s">
        <v>25200</v>
      </c>
      <c r="B1459" s="226" t="s">
        <v>25201</v>
      </c>
      <c r="D1459" s="192">
        <v>1</v>
      </c>
      <c r="E1459" s="193" t="s">
        <v>68</v>
      </c>
      <c r="F1459" s="194" t="s">
        <v>55</v>
      </c>
      <c r="G1459" s="195" t="s">
        <v>6346</v>
      </c>
      <c r="H1459" s="196" t="s">
        <v>225</v>
      </c>
      <c r="I1459" s="197">
        <v>1915</v>
      </c>
      <c r="J1459" s="198" t="s">
        <v>25202</v>
      </c>
      <c r="K1459" s="199">
        <v>1</v>
      </c>
      <c r="L1459" s="200">
        <v>4</v>
      </c>
      <c r="M1459" s="21" t="s">
        <v>68</v>
      </c>
      <c r="N1459" s="22" t="s">
        <v>24669</v>
      </c>
      <c r="O1459" s="23">
        <v>1915</v>
      </c>
      <c r="P1459" s="25"/>
      <c r="Q1459" s="30" t="s">
        <v>152</v>
      </c>
      <c r="R1459" s="31" t="s">
        <v>52</v>
      </c>
      <c r="S1459" s="32" t="s">
        <v>74</v>
      </c>
      <c r="T1459" s="34" t="s">
        <v>55</v>
      </c>
      <c r="U1459" s="36"/>
    </row>
    <row r="1460" spans="1:21">
      <c r="A1460" t="s">
        <v>25200</v>
      </c>
      <c r="B1460" s="226" t="s">
        <v>25201</v>
      </c>
      <c r="D1460" s="210">
        <v>2</v>
      </c>
      <c r="E1460" s="180" t="s">
        <v>145</v>
      </c>
      <c r="F1460" s="181" t="s">
        <v>55</v>
      </c>
      <c r="G1460" s="175" t="s">
        <v>6346</v>
      </c>
      <c r="H1460" s="182" t="s">
        <v>225</v>
      </c>
      <c r="I1460" s="211">
        <v>1913</v>
      </c>
      <c r="J1460" s="178" t="s">
        <v>25203</v>
      </c>
      <c r="K1460">
        <v>2</v>
      </c>
      <c r="L1460" s="200">
        <v>7</v>
      </c>
      <c r="M1460" s="21" t="s">
        <v>145</v>
      </c>
      <c r="N1460" s="22" t="s">
        <v>190</v>
      </c>
      <c r="O1460" s="23">
        <v>1913</v>
      </c>
      <c r="P1460" s="25"/>
      <c r="Q1460" s="30" t="s">
        <v>169</v>
      </c>
      <c r="R1460" s="31" t="s">
        <v>52</v>
      </c>
      <c r="S1460" s="32" t="s">
        <v>34740</v>
      </c>
      <c r="T1460" s="34" t="s">
        <v>55</v>
      </c>
      <c r="U1460" s="36"/>
    </row>
    <row r="1461" spans="1:21">
      <c r="A1461" t="s">
        <v>25204</v>
      </c>
      <c r="B1461" s="226" t="s">
        <v>25205</v>
      </c>
      <c r="D1461" s="192">
        <v>1</v>
      </c>
      <c r="E1461" s="193" t="s">
        <v>301</v>
      </c>
      <c r="F1461" s="194" t="s">
        <v>64</v>
      </c>
      <c r="G1461" s="195" t="s">
        <v>6380</v>
      </c>
      <c r="H1461" s="196" t="s">
        <v>225</v>
      </c>
      <c r="I1461" s="197">
        <v>1925</v>
      </c>
      <c r="J1461" s="198" t="s">
        <v>7605</v>
      </c>
      <c r="K1461" s="199">
        <v>1</v>
      </c>
      <c r="L1461" s="200">
        <v>4</v>
      </c>
      <c r="M1461" s="2" t="s">
        <v>301</v>
      </c>
      <c r="N1461" s="2" t="s">
        <v>24980</v>
      </c>
      <c r="O1461" s="4">
        <v>1925</v>
      </c>
      <c r="P1461" s="25"/>
      <c r="Q1461" s="30" t="s">
        <v>604</v>
      </c>
      <c r="R1461" s="31" t="s">
        <v>52</v>
      </c>
      <c r="S1461" s="32" t="s">
        <v>63</v>
      </c>
      <c r="T1461" s="34" t="s">
        <v>64</v>
      </c>
      <c r="U1461" s="36"/>
    </row>
    <row r="1462" spans="1:21">
      <c r="A1462" t="s">
        <v>25204</v>
      </c>
      <c r="B1462" s="226" t="s">
        <v>25205</v>
      </c>
      <c r="D1462" s="210"/>
      <c r="E1462" s="180" t="s">
        <v>6884</v>
      </c>
      <c r="F1462" s="181" t="s">
        <v>64</v>
      </c>
      <c r="G1462" s="175" t="s">
        <v>6380</v>
      </c>
      <c r="H1462" s="182" t="s">
        <v>225</v>
      </c>
      <c r="I1462" s="211">
        <v>1925</v>
      </c>
      <c r="J1462" s="178" t="s">
        <v>25206</v>
      </c>
      <c r="K1462">
        <v>1</v>
      </c>
      <c r="L1462" s="200">
        <v>5</v>
      </c>
      <c r="M1462" s="21" t="s">
        <v>6884</v>
      </c>
      <c r="N1462" s="22" t="s">
        <v>25185</v>
      </c>
      <c r="O1462" s="23">
        <v>1925</v>
      </c>
      <c r="P1462" s="25"/>
      <c r="Q1462" s="30" t="s">
        <v>34726</v>
      </c>
      <c r="R1462" s="31" t="s">
        <v>52</v>
      </c>
      <c r="S1462" s="32" t="s">
        <v>63</v>
      </c>
      <c r="T1462" s="34" t="s">
        <v>64</v>
      </c>
      <c r="U1462" s="36"/>
    </row>
    <row r="1463" spans="1:21">
      <c r="A1463" t="s">
        <v>25204</v>
      </c>
      <c r="B1463" s="226" t="s">
        <v>25205</v>
      </c>
      <c r="D1463" s="210">
        <v>2</v>
      </c>
      <c r="E1463" s="180" t="s">
        <v>78</v>
      </c>
      <c r="F1463" s="181" t="s">
        <v>55</v>
      </c>
      <c r="G1463" s="175" t="s">
        <v>6346</v>
      </c>
      <c r="H1463" s="182" t="s">
        <v>225</v>
      </c>
      <c r="I1463" s="211">
        <v>1941</v>
      </c>
      <c r="J1463" s="178" t="s">
        <v>25207</v>
      </c>
      <c r="K1463">
        <v>2</v>
      </c>
      <c r="L1463" s="200">
        <v>8</v>
      </c>
      <c r="M1463" s="21" t="s">
        <v>78</v>
      </c>
      <c r="N1463" s="22" t="s">
        <v>25042</v>
      </c>
      <c r="O1463" s="23">
        <v>1941</v>
      </c>
      <c r="P1463" s="25"/>
      <c r="Q1463" s="30" t="s">
        <v>73</v>
      </c>
      <c r="R1463" s="31" t="s">
        <v>52</v>
      </c>
      <c r="S1463" s="32" t="s">
        <v>74</v>
      </c>
      <c r="T1463" s="34" t="s">
        <v>55</v>
      </c>
      <c r="U1463" s="36"/>
    </row>
    <row r="1464" spans="1:21">
      <c r="A1464" t="s">
        <v>25204</v>
      </c>
      <c r="B1464" s="226" t="s">
        <v>25205</v>
      </c>
      <c r="D1464" s="210">
        <v>3</v>
      </c>
      <c r="E1464" s="180" t="s">
        <v>68</v>
      </c>
      <c r="F1464" s="181" t="s">
        <v>55</v>
      </c>
      <c r="G1464" s="175" t="s">
        <v>6346</v>
      </c>
      <c r="H1464" s="182" t="s">
        <v>225</v>
      </c>
      <c r="I1464" s="211">
        <v>1866</v>
      </c>
      <c r="J1464" s="178" t="s">
        <v>25208</v>
      </c>
      <c r="K1464">
        <v>3</v>
      </c>
      <c r="L1464" s="200">
        <v>11</v>
      </c>
      <c r="M1464" s="21" t="s">
        <v>68</v>
      </c>
      <c r="N1464" s="22" t="s">
        <v>24883</v>
      </c>
      <c r="O1464" s="23">
        <v>1866</v>
      </c>
      <c r="P1464" s="6"/>
      <c r="Q1464" s="30" t="s">
        <v>73</v>
      </c>
      <c r="R1464" s="31" t="s">
        <v>52</v>
      </c>
      <c r="S1464" s="32" t="s">
        <v>74</v>
      </c>
      <c r="T1464" s="34" t="s">
        <v>55</v>
      </c>
      <c r="U1464" s="36"/>
    </row>
    <row r="1465" spans="1:21">
      <c r="A1465" t="s">
        <v>25204</v>
      </c>
      <c r="B1465" s="226" t="s">
        <v>25205</v>
      </c>
      <c r="D1465" s="210"/>
      <c r="E1465" s="180" t="s">
        <v>68</v>
      </c>
      <c r="F1465" s="181" t="s">
        <v>55</v>
      </c>
      <c r="G1465" s="175" t="s">
        <v>6346</v>
      </c>
      <c r="H1465" s="182" t="s">
        <v>225</v>
      </c>
      <c r="I1465" s="211">
        <v>1958</v>
      </c>
      <c r="J1465" s="178" t="s">
        <v>25209</v>
      </c>
      <c r="K1465">
        <v>3</v>
      </c>
      <c r="L1465" s="200">
        <v>12</v>
      </c>
      <c r="M1465" s="22" t="s">
        <v>68</v>
      </c>
      <c r="N1465" s="2" t="s">
        <v>24949</v>
      </c>
      <c r="O1465" s="23">
        <v>1958</v>
      </c>
      <c r="P1465" s="25"/>
      <c r="Q1465" s="30" t="s">
        <v>73</v>
      </c>
      <c r="R1465" s="31" t="s">
        <v>52</v>
      </c>
      <c r="S1465" s="32" t="s">
        <v>74</v>
      </c>
      <c r="T1465" s="34" t="s">
        <v>55</v>
      </c>
      <c r="U1465" s="36"/>
    </row>
    <row r="1466" spans="1:21">
      <c r="A1466" t="s">
        <v>25204</v>
      </c>
      <c r="B1466" s="226" t="s">
        <v>25205</v>
      </c>
      <c r="D1466" s="210"/>
      <c r="E1466" s="180" t="s">
        <v>68</v>
      </c>
      <c r="F1466" s="181" t="s">
        <v>55</v>
      </c>
      <c r="G1466" s="175" t="s">
        <v>6346</v>
      </c>
      <c r="H1466" s="182" t="s">
        <v>225</v>
      </c>
      <c r="I1466" s="211">
        <v>1958</v>
      </c>
      <c r="J1466" s="178" t="s">
        <v>25210</v>
      </c>
      <c r="K1466">
        <v>3</v>
      </c>
      <c r="L1466" s="200">
        <v>13</v>
      </c>
      <c r="M1466" s="22" t="s">
        <v>68</v>
      </c>
      <c r="N1466" s="22" t="s">
        <v>25169</v>
      </c>
      <c r="O1466" s="23">
        <v>1958</v>
      </c>
      <c r="P1466" s="25"/>
      <c r="Q1466" s="30" t="s">
        <v>152</v>
      </c>
      <c r="R1466" s="31" t="s">
        <v>52</v>
      </c>
      <c r="S1466" s="32" t="s">
        <v>74</v>
      </c>
      <c r="T1466" s="34" t="s">
        <v>55</v>
      </c>
      <c r="U1466" s="36"/>
    </row>
    <row r="1467" spans="1:21">
      <c r="A1467" t="s">
        <v>25204</v>
      </c>
      <c r="B1467" s="226" t="s">
        <v>25205</v>
      </c>
      <c r="D1467" s="210"/>
      <c r="E1467" s="180" t="s">
        <v>68</v>
      </c>
      <c r="F1467" s="181" t="s">
        <v>55</v>
      </c>
      <c r="G1467" s="175" t="s">
        <v>6346</v>
      </c>
      <c r="H1467" s="182" t="s">
        <v>225</v>
      </c>
      <c r="I1467" s="211">
        <v>1958</v>
      </c>
      <c r="J1467" s="178" t="s">
        <v>25211</v>
      </c>
      <c r="K1467">
        <v>3</v>
      </c>
      <c r="L1467" s="200">
        <v>14</v>
      </c>
      <c r="M1467" s="21" t="s">
        <v>68</v>
      </c>
      <c r="N1467" s="22" t="s">
        <v>24885</v>
      </c>
      <c r="O1467" s="23">
        <v>1958</v>
      </c>
      <c r="P1467" s="25"/>
      <c r="Q1467" s="30" t="s">
        <v>73</v>
      </c>
      <c r="R1467" s="31" t="s">
        <v>52</v>
      </c>
      <c r="S1467" s="32" t="s">
        <v>74</v>
      </c>
      <c r="T1467" s="34" t="s">
        <v>55</v>
      </c>
      <c r="U1467" s="36"/>
    </row>
    <row r="1468" spans="1:21">
      <c r="A1468" t="s">
        <v>25212</v>
      </c>
      <c r="B1468" s="226" t="s">
        <v>25213</v>
      </c>
      <c r="D1468" s="192">
        <v>1</v>
      </c>
      <c r="E1468" s="193" t="s">
        <v>103</v>
      </c>
      <c r="F1468" s="194" t="s">
        <v>55</v>
      </c>
      <c r="G1468" s="195" t="s">
        <v>6346</v>
      </c>
      <c r="H1468" s="196" t="s">
        <v>206</v>
      </c>
      <c r="I1468" s="197">
        <v>1960</v>
      </c>
      <c r="J1468" s="198" t="s">
        <v>25214</v>
      </c>
      <c r="K1468" s="199">
        <v>1</v>
      </c>
      <c r="L1468" s="200">
        <v>4</v>
      </c>
      <c r="M1468" s="21" t="s">
        <v>103</v>
      </c>
      <c r="N1468" s="22" t="s">
        <v>9330</v>
      </c>
      <c r="O1468" s="23">
        <v>1960</v>
      </c>
      <c r="P1468" s="25"/>
      <c r="Q1468" s="30" t="s">
        <v>82</v>
      </c>
      <c r="R1468" s="31" t="s">
        <v>52</v>
      </c>
      <c r="S1468" s="32" t="s">
        <v>83</v>
      </c>
      <c r="T1468" s="34" t="s">
        <v>55</v>
      </c>
      <c r="U1468" s="36"/>
    </row>
    <row r="1469" spans="1:21">
      <c r="A1469" t="s">
        <v>25212</v>
      </c>
      <c r="B1469" s="226" t="s">
        <v>25213</v>
      </c>
      <c r="D1469" s="210">
        <v>2</v>
      </c>
      <c r="E1469" s="180" t="s">
        <v>48</v>
      </c>
      <c r="F1469" s="181" t="s">
        <v>55</v>
      </c>
      <c r="G1469" s="175" t="s">
        <v>6346</v>
      </c>
      <c r="H1469" s="182" t="s">
        <v>225</v>
      </c>
      <c r="I1469" s="211">
        <v>1980</v>
      </c>
      <c r="J1469" s="178" t="s">
        <v>25215</v>
      </c>
      <c r="K1469">
        <v>2</v>
      </c>
      <c r="L1469" s="200">
        <v>7</v>
      </c>
      <c r="M1469" s="22" t="s">
        <v>48</v>
      </c>
      <c r="N1469" s="2" t="s">
        <v>24984</v>
      </c>
      <c r="O1469" s="23">
        <v>1980</v>
      </c>
      <c r="P1469" s="25" t="s">
        <v>168</v>
      </c>
      <c r="Q1469" s="30" t="s">
        <v>169</v>
      </c>
      <c r="R1469" s="31" t="s">
        <v>52</v>
      </c>
      <c r="S1469" s="32" t="s">
        <v>53</v>
      </c>
      <c r="T1469" s="34" t="s">
        <v>55</v>
      </c>
      <c r="U1469" s="36"/>
    </row>
    <row r="1470" spans="1:21">
      <c r="A1470" t="s">
        <v>25216</v>
      </c>
      <c r="B1470" s="226" t="s">
        <v>25217</v>
      </c>
      <c r="D1470" s="192">
        <v>1</v>
      </c>
      <c r="E1470" s="193" t="s">
        <v>68</v>
      </c>
      <c r="F1470" s="194" t="s">
        <v>55</v>
      </c>
      <c r="G1470" s="195" t="s">
        <v>6346</v>
      </c>
      <c r="H1470" s="196" t="s">
        <v>206</v>
      </c>
      <c r="I1470" s="197">
        <v>1917</v>
      </c>
      <c r="J1470" s="198" t="s">
        <v>25218</v>
      </c>
      <c r="K1470" s="199">
        <v>1</v>
      </c>
      <c r="L1470" s="200">
        <v>4</v>
      </c>
      <c r="M1470" s="21" t="s">
        <v>68</v>
      </c>
      <c r="N1470" s="22" t="s">
        <v>24910</v>
      </c>
      <c r="O1470" s="23">
        <v>1917</v>
      </c>
      <c r="P1470" s="25"/>
      <c r="Q1470" s="30" t="s">
        <v>95</v>
      </c>
      <c r="R1470" s="31" t="s">
        <v>52</v>
      </c>
      <c r="S1470" s="32" t="s">
        <v>83</v>
      </c>
      <c r="T1470" s="34" t="s">
        <v>55</v>
      </c>
      <c r="U1470" s="36"/>
    </row>
    <row r="1471" spans="1:21">
      <c r="A1471" t="s">
        <v>25216</v>
      </c>
      <c r="B1471" s="226" t="s">
        <v>25217</v>
      </c>
      <c r="D1471" s="210"/>
      <c r="E1471" s="180" t="s">
        <v>68</v>
      </c>
      <c r="F1471" s="181" t="s">
        <v>55</v>
      </c>
      <c r="G1471" s="175" t="s">
        <v>6346</v>
      </c>
      <c r="H1471" s="182" t="s">
        <v>206</v>
      </c>
      <c r="I1471" s="211">
        <v>1917</v>
      </c>
      <c r="J1471" s="178" t="s">
        <v>25219</v>
      </c>
      <c r="K1471">
        <v>1</v>
      </c>
      <c r="L1471" s="200">
        <v>5</v>
      </c>
      <c r="M1471" s="21" t="s">
        <v>68</v>
      </c>
      <c r="N1471" s="22" t="s">
        <v>24906</v>
      </c>
      <c r="O1471" s="23">
        <v>1917</v>
      </c>
      <c r="P1471" s="6"/>
      <c r="Q1471" s="30" t="s">
        <v>95</v>
      </c>
      <c r="R1471" s="31" t="s">
        <v>52</v>
      </c>
      <c r="S1471" s="32" t="s">
        <v>83</v>
      </c>
      <c r="T1471" s="34" t="s">
        <v>55</v>
      </c>
      <c r="U1471" s="36"/>
    </row>
    <row r="1472" spans="1:21">
      <c r="A1472" t="s">
        <v>25216</v>
      </c>
      <c r="B1472" s="226" t="s">
        <v>25217</v>
      </c>
      <c r="D1472" s="210"/>
      <c r="E1472" s="180" t="s">
        <v>68</v>
      </c>
      <c r="F1472" s="181" t="s">
        <v>55</v>
      </c>
      <c r="G1472" s="175" t="s">
        <v>6346</v>
      </c>
      <c r="H1472" s="182" t="s">
        <v>206</v>
      </c>
      <c r="I1472" s="211">
        <v>1917</v>
      </c>
      <c r="J1472" s="178" t="s">
        <v>25220</v>
      </c>
      <c r="K1472">
        <v>1</v>
      </c>
      <c r="L1472" s="200">
        <v>6</v>
      </c>
      <c r="M1472" s="21" t="s">
        <v>68</v>
      </c>
      <c r="N1472" s="22" t="s">
        <v>24908</v>
      </c>
      <c r="O1472" s="23">
        <v>1917</v>
      </c>
      <c r="P1472" s="25"/>
      <c r="Q1472" s="30" t="s">
        <v>95</v>
      </c>
      <c r="R1472" s="31" t="s">
        <v>52</v>
      </c>
      <c r="S1472" s="32" t="s">
        <v>83</v>
      </c>
      <c r="T1472" s="34" t="s">
        <v>55</v>
      </c>
      <c r="U1472" s="36"/>
    </row>
    <row r="1473" spans="1:21">
      <c r="A1473" t="s">
        <v>25426</v>
      </c>
      <c r="B1473" s="226" t="s">
        <v>25427</v>
      </c>
      <c r="D1473" s="192">
        <v>1</v>
      </c>
      <c r="E1473" s="193" t="s">
        <v>78</v>
      </c>
      <c r="F1473" s="194" t="s">
        <v>55</v>
      </c>
      <c r="G1473" s="195" t="s">
        <v>6346</v>
      </c>
      <c r="H1473" s="196" t="s">
        <v>206</v>
      </c>
      <c r="I1473" s="197">
        <v>1960</v>
      </c>
      <c r="J1473" s="198" t="s">
        <v>25428</v>
      </c>
      <c r="K1473" s="199">
        <v>1</v>
      </c>
      <c r="L1473" s="200">
        <v>4</v>
      </c>
      <c r="M1473" s="21" t="s">
        <v>78</v>
      </c>
      <c r="N1473" s="22" t="s">
        <v>25011</v>
      </c>
      <c r="O1473" s="23">
        <v>1960</v>
      </c>
      <c r="P1473" s="25"/>
      <c r="Q1473" s="30" t="s">
        <v>95</v>
      </c>
      <c r="R1473" s="31" t="s">
        <v>52</v>
      </c>
      <c r="S1473" s="32" t="s">
        <v>83</v>
      </c>
      <c r="T1473" s="34" t="s">
        <v>55</v>
      </c>
      <c r="U1473" s="36"/>
    </row>
    <row r="1474" spans="1:21">
      <c r="A1474" t="s">
        <v>25426</v>
      </c>
      <c r="B1474" s="226" t="s">
        <v>25427</v>
      </c>
      <c r="D1474" s="210">
        <v>2</v>
      </c>
      <c r="E1474" s="180" t="s">
        <v>103</v>
      </c>
      <c r="F1474" s="181" t="s">
        <v>55</v>
      </c>
      <c r="G1474" s="175" t="s">
        <v>6346</v>
      </c>
      <c r="H1474" s="182" t="s">
        <v>206</v>
      </c>
      <c r="I1474" s="211">
        <v>1960</v>
      </c>
      <c r="J1474" s="178" t="s">
        <v>25429</v>
      </c>
      <c r="K1474">
        <v>2</v>
      </c>
      <c r="L1474" s="200">
        <v>7</v>
      </c>
      <c r="M1474" s="21" t="s">
        <v>103</v>
      </c>
      <c r="N1474" s="22" t="s">
        <v>142</v>
      </c>
      <c r="O1474" s="23">
        <v>1960</v>
      </c>
      <c r="P1474" s="25"/>
      <c r="Q1474" s="30" t="s">
        <v>95</v>
      </c>
      <c r="R1474" s="31" t="s">
        <v>52</v>
      </c>
      <c r="S1474" s="32" t="s">
        <v>83</v>
      </c>
      <c r="T1474" s="34" t="s">
        <v>55</v>
      </c>
      <c r="U1474" s="36"/>
    </row>
    <row r="1475" spans="1:21">
      <c r="A1475" t="s">
        <v>25426</v>
      </c>
      <c r="B1475" s="226" t="s">
        <v>25427</v>
      </c>
      <c r="D1475" s="210">
        <v>3</v>
      </c>
      <c r="E1475" s="180" t="s">
        <v>68</v>
      </c>
      <c r="F1475" s="181" t="s">
        <v>55</v>
      </c>
      <c r="G1475" s="175" t="s">
        <v>6346</v>
      </c>
      <c r="H1475" s="182" t="s">
        <v>206</v>
      </c>
      <c r="I1475" s="211">
        <v>1917</v>
      </c>
      <c r="J1475" s="178" t="s">
        <v>25430</v>
      </c>
      <c r="K1475">
        <v>3</v>
      </c>
      <c r="L1475" s="200">
        <v>10</v>
      </c>
      <c r="M1475" s="21" t="s">
        <v>68</v>
      </c>
      <c r="N1475" s="22" t="s">
        <v>24904</v>
      </c>
      <c r="O1475" s="23">
        <v>1917</v>
      </c>
      <c r="P1475" s="25"/>
      <c r="Q1475" s="30" t="s">
        <v>95</v>
      </c>
      <c r="R1475" s="31" t="s">
        <v>52</v>
      </c>
      <c r="S1475" s="32" t="s">
        <v>83</v>
      </c>
      <c r="T1475" s="34" t="s">
        <v>55</v>
      </c>
      <c r="U1475" s="36"/>
    </row>
    <row r="1476" spans="1:21">
      <c r="A1476" t="s">
        <v>25426</v>
      </c>
      <c r="B1476" s="226" t="s">
        <v>25427</v>
      </c>
      <c r="D1476" s="210">
        <v>4</v>
      </c>
      <c r="E1476" s="180" t="s">
        <v>6884</v>
      </c>
      <c r="F1476" s="181" t="s">
        <v>64</v>
      </c>
      <c r="G1476" s="175" t="s">
        <v>6380</v>
      </c>
      <c r="H1476" s="182" t="s">
        <v>225</v>
      </c>
      <c r="I1476" s="211">
        <v>1950</v>
      </c>
      <c r="J1476" s="178" t="s">
        <v>25431</v>
      </c>
      <c r="K1476">
        <v>4</v>
      </c>
      <c r="L1476" s="200">
        <v>13</v>
      </c>
      <c r="M1476" s="21" t="s">
        <v>6884</v>
      </c>
      <c r="N1476" s="22" t="s">
        <v>25189</v>
      </c>
      <c r="O1476" s="23">
        <v>1950</v>
      </c>
      <c r="P1476" s="25"/>
      <c r="Q1476" s="30" t="s">
        <v>2556</v>
      </c>
      <c r="R1476" s="31" t="s">
        <v>52</v>
      </c>
      <c r="S1476" s="32" t="s">
        <v>63</v>
      </c>
      <c r="T1476" s="34" t="s">
        <v>64</v>
      </c>
      <c r="U1476" s="36"/>
    </row>
    <row r="1477" spans="1:21">
      <c r="A1477" t="s">
        <v>25426</v>
      </c>
      <c r="B1477" s="226" t="s">
        <v>25427</v>
      </c>
      <c r="D1477" s="210"/>
      <c r="E1477" s="180" t="s">
        <v>6884</v>
      </c>
      <c r="F1477" s="181" t="s">
        <v>64</v>
      </c>
      <c r="G1477" s="175" t="s">
        <v>6380</v>
      </c>
      <c r="H1477" s="182" t="s">
        <v>225</v>
      </c>
      <c r="I1477" s="211">
        <v>1950</v>
      </c>
      <c r="J1477" s="178" t="s">
        <v>8061</v>
      </c>
      <c r="K1477">
        <v>4</v>
      </c>
      <c r="L1477" s="200">
        <v>14</v>
      </c>
      <c r="M1477" s="21" t="s">
        <v>6884</v>
      </c>
      <c r="N1477" s="22" t="s">
        <v>25128</v>
      </c>
      <c r="O1477" s="23">
        <v>1950</v>
      </c>
      <c r="P1477" s="25"/>
      <c r="Q1477" s="30" t="s">
        <v>140</v>
      </c>
      <c r="R1477" s="31" t="s">
        <v>52</v>
      </c>
      <c r="S1477" s="32" t="s">
        <v>63</v>
      </c>
      <c r="T1477" s="34" t="s">
        <v>64</v>
      </c>
      <c r="U1477" s="36"/>
    </row>
    <row r="1478" spans="1:21">
      <c r="A1478" t="s">
        <v>25432</v>
      </c>
      <c r="B1478" s="226" t="s">
        <v>25433</v>
      </c>
      <c r="D1478" s="192">
        <v>1</v>
      </c>
      <c r="E1478" s="193" t="s">
        <v>301</v>
      </c>
      <c r="F1478" s="194" t="s">
        <v>64</v>
      </c>
      <c r="G1478" s="195" t="s">
        <v>6380</v>
      </c>
      <c r="H1478" s="196" t="s">
        <v>225</v>
      </c>
      <c r="I1478" s="197">
        <v>1925</v>
      </c>
      <c r="J1478" s="198" t="s">
        <v>25434</v>
      </c>
      <c r="K1478" s="199">
        <v>1</v>
      </c>
      <c r="L1478" s="200">
        <v>4</v>
      </c>
      <c r="M1478" s="21" t="s">
        <v>301</v>
      </c>
      <c r="N1478" s="22" t="s">
        <v>25253</v>
      </c>
      <c r="O1478" s="23">
        <v>1925</v>
      </c>
      <c r="P1478" s="25"/>
      <c r="Q1478" s="30" t="s">
        <v>604</v>
      </c>
      <c r="R1478" s="31" t="s">
        <v>52</v>
      </c>
      <c r="S1478" s="32" t="s">
        <v>63</v>
      </c>
      <c r="T1478" s="34" t="s">
        <v>64</v>
      </c>
      <c r="U1478" s="36"/>
    </row>
    <row r="1479" spans="1:21">
      <c r="A1479" t="s">
        <v>25432</v>
      </c>
      <c r="B1479" s="226" t="s">
        <v>25435</v>
      </c>
      <c r="C1479" s="227">
        <v>2</v>
      </c>
      <c r="D1479" s="192">
        <v>1</v>
      </c>
      <c r="E1479" s="193" t="s">
        <v>301</v>
      </c>
      <c r="F1479" s="194" t="s">
        <v>64</v>
      </c>
      <c r="G1479" s="195" t="s">
        <v>6380</v>
      </c>
      <c r="H1479" s="196" t="s">
        <v>225</v>
      </c>
      <c r="I1479" s="197">
        <v>1925</v>
      </c>
      <c r="J1479" s="198" t="s">
        <v>25434</v>
      </c>
      <c r="K1479" s="199">
        <v>1</v>
      </c>
      <c r="L1479" s="200">
        <v>4</v>
      </c>
      <c r="M1479" s="21" t="s">
        <v>301</v>
      </c>
      <c r="N1479" s="22" t="s">
        <v>25253</v>
      </c>
      <c r="O1479" s="23">
        <v>1925</v>
      </c>
      <c r="P1479" s="25"/>
      <c r="Q1479" s="30" t="s">
        <v>604</v>
      </c>
      <c r="R1479" s="31" t="s">
        <v>52</v>
      </c>
      <c r="S1479" s="32" t="s">
        <v>63</v>
      </c>
      <c r="T1479" s="34" t="s">
        <v>64</v>
      </c>
      <c r="U1479" s="36"/>
    </row>
    <row r="1480" spans="1:21">
      <c r="A1480" t="s">
        <v>25432</v>
      </c>
      <c r="B1480" s="226" t="s">
        <v>25435</v>
      </c>
      <c r="D1480" s="210">
        <v>5</v>
      </c>
      <c r="E1480" s="180" t="s">
        <v>68</v>
      </c>
      <c r="F1480" s="181" t="s">
        <v>55</v>
      </c>
      <c r="G1480" s="175" t="s">
        <v>6346</v>
      </c>
      <c r="H1480" s="182" t="s">
        <v>225</v>
      </c>
      <c r="I1480" s="211">
        <v>1946</v>
      </c>
      <c r="J1480" s="178" t="s">
        <v>25436</v>
      </c>
      <c r="K1480">
        <v>5</v>
      </c>
      <c r="L1480" s="200">
        <v>10</v>
      </c>
      <c r="M1480" s="21" t="s">
        <v>68</v>
      </c>
      <c r="N1480" s="22" t="s">
        <v>25241</v>
      </c>
      <c r="O1480" s="23">
        <v>1946</v>
      </c>
      <c r="P1480" s="25"/>
      <c r="Q1480" s="30" t="s">
        <v>288</v>
      </c>
      <c r="R1480" s="31" t="s">
        <v>52</v>
      </c>
      <c r="S1480" s="32" t="s">
        <v>74</v>
      </c>
      <c r="T1480" s="34" t="s">
        <v>55</v>
      </c>
      <c r="U1480" s="36"/>
    </row>
    <row r="1481" spans="1:21">
      <c r="A1481" t="s">
        <v>25432</v>
      </c>
      <c r="B1481" s="226" t="s">
        <v>25435</v>
      </c>
      <c r="D1481" s="210">
        <v>6</v>
      </c>
      <c r="E1481" s="180" t="s">
        <v>6884</v>
      </c>
      <c r="F1481" s="181" t="s">
        <v>64</v>
      </c>
      <c r="G1481" s="175" t="s">
        <v>6380</v>
      </c>
      <c r="H1481" s="182" t="s">
        <v>225</v>
      </c>
      <c r="I1481" s="211">
        <v>1925</v>
      </c>
      <c r="J1481" s="178" t="s">
        <v>25437</v>
      </c>
      <c r="K1481">
        <v>6</v>
      </c>
      <c r="L1481" s="200">
        <v>13</v>
      </c>
      <c r="M1481" s="21" t="s">
        <v>6884</v>
      </c>
      <c r="N1481" s="22" t="s">
        <v>25281</v>
      </c>
      <c r="O1481" s="23">
        <v>1925</v>
      </c>
      <c r="P1481" s="25"/>
      <c r="Q1481" s="30" t="s">
        <v>7062</v>
      </c>
      <c r="R1481" s="31" t="s">
        <v>52</v>
      </c>
      <c r="S1481" s="32" t="s">
        <v>63</v>
      </c>
      <c r="T1481" s="34" t="s">
        <v>64</v>
      </c>
      <c r="U1481" s="36"/>
    </row>
    <row r="1482" spans="1:21">
      <c r="A1482" t="s">
        <v>25438</v>
      </c>
      <c r="B1482" s="226" t="s">
        <v>25439</v>
      </c>
      <c r="C1482" s="227">
        <v>2</v>
      </c>
      <c r="D1482" s="192">
        <v>1</v>
      </c>
      <c r="E1482" s="193" t="s">
        <v>68</v>
      </c>
      <c r="F1482" s="194" t="s">
        <v>55</v>
      </c>
      <c r="G1482" s="195" t="s">
        <v>6346</v>
      </c>
      <c r="H1482" s="196" t="s">
        <v>225</v>
      </c>
      <c r="I1482" s="197">
        <v>1946</v>
      </c>
      <c r="J1482" s="198" t="s">
        <v>25436</v>
      </c>
      <c r="K1482" s="199">
        <v>1</v>
      </c>
      <c r="L1482" s="200">
        <v>4</v>
      </c>
      <c r="M1482" s="21" t="s">
        <v>68</v>
      </c>
      <c r="N1482" s="22" t="s">
        <v>25241</v>
      </c>
      <c r="O1482" s="23">
        <v>1946</v>
      </c>
      <c r="P1482" s="25"/>
      <c r="Q1482" s="30" t="s">
        <v>288</v>
      </c>
      <c r="R1482" s="31" t="s">
        <v>52</v>
      </c>
      <c r="S1482" s="32" t="s">
        <v>74</v>
      </c>
      <c r="T1482" s="34" t="s">
        <v>55</v>
      </c>
      <c r="U1482" s="36"/>
    </row>
    <row r="1483" spans="1:21">
      <c r="A1483" t="s">
        <v>25438</v>
      </c>
      <c r="B1483" s="226" t="s">
        <v>25439</v>
      </c>
      <c r="D1483" s="210"/>
      <c r="E1483" s="180" t="s">
        <v>68</v>
      </c>
      <c r="F1483" s="181" t="s">
        <v>55</v>
      </c>
      <c r="G1483" s="175" t="s">
        <v>6346</v>
      </c>
      <c r="H1483" s="182" t="s">
        <v>225</v>
      </c>
      <c r="I1483" s="211">
        <v>1953</v>
      </c>
      <c r="J1483" s="178" t="s">
        <v>25440</v>
      </c>
      <c r="K1483">
        <v>1</v>
      </c>
      <c r="L1483" s="200">
        <v>5</v>
      </c>
      <c r="M1483" s="22" t="s">
        <v>68</v>
      </c>
      <c r="N1483" s="22" t="s">
        <v>25239</v>
      </c>
      <c r="O1483" s="23">
        <v>1953</v>
      </c>
      <c r="P1483" s="25"/>
      <c r="Q1483" s="30" t="s">
        <v>73</v>
      </c>
      <c r="R1483" s="31" t="s">
        <v>52</v>
      </c>
      <c r="S1483" s="32" t="s">
        <v>74</v>
      </c>
      <c r="T1483" s="34" t="s">
        <v>55</v>
      </c>
      <c r="U1483" s="36"/>
    </row>
    <row r="1484" spans="1:21">
      <c r="A1484" t="s">
        <v>25438</v>
      </c>
      <c r="B1484" s="226" t="s">
        <v>25439</v>
      </c>
      <c r="C1484" s="227">
        <v>2</v>
      </c>
      <c r="D1484" s="210">
        <v>2</v>
      </c>
      <c r="E1484" s="180" t="s">
        <v>6884</v>
      </c>
      <c r="F1484" s="181" t="s">
        <v>64</v>
      </c>
      <c r="G1484" s="175" t="s">
        <v>6380</v>
      </c>
      <c r="H1484" s="182" t="s">
        <v>225</v>
      </c>
      <c r="I1484" s="211">
        <v>1925</v>
      </c>
      <c r="J1484" s="178" t="s">
        <v>25437</v>
      </c>
      <c r="K1484">
        <v>2</v>
      </c>
      <c r="L1484" s="200">
        <v>8</v>
      </c>
      <c r="M1484" s="21" t="s">
        <v>6884</v>
      </c>
      <c r="N1484" s="22" t="s">
        <v>25281</v>
      </c>
      <c r="O1484" s="23">
        <v>1925</v>
      </c>
      <c r="P1484" s="25"/>
      <c r="Q1484" s="30" t="s">
        <v>7062</v>
      </c>
      <c r="R1484" s="31" t="s">
        <v>52</v>
      </c>
      <c r="S1484" s="32" t="s">
        <v>63</v>
      </c>
      <c r="T1484" s="34" t="s">
        <v>64</v>
      </c>
      <c r="U1484" s="36"/>
    </row>
    <row r="1485" spans="1:21">
      <c r="A1485" t="s">
        <v>25438</v>
      </c>
      <c r="B1485" s="226" t="s">
        <v>25439</v>
      </c>
      <c r="D1485" s="210">
        <v>3</v>
      </c>
      <c r="E1485" s="180" t="s">
        <v>68</v>
      </c>
      <c r="F1485" s="181" t="s">
        <v>164</v>
      </c>
      <c r="G1485" s="175" t="s">
        <v>121</v>
      </c>
      <c r="H1485" s="182" t="s">
        <v>206</v>
      </c>
      <c r="I1485" s="211">
        <v>2300</v>
      </c>
      <c r="J1485" s="178" t="s">
        <v>25363</v>
      </c>
      <c r="K1485">
        <v>3</v>
      </c>
      <c r="L1485" s="200">
        <v>11</v>
      </c>
      <c r="M1485" s="21" t="s">
        <v>68</v>
      </c>
      <c r="N1485" s="22" t="s">
        <v>25156</v>
      </c>
      <c r="O1485" s="23">
        <v>2300</v>
      </c>
      <c r="P1485" s="25"/>
      <c r="Q1485" s="30" t="s">
        <v>120</v>
      </c>
      <c r="R1485" s="31" t="s">
        <v>52</v>
      </c>
      <c r="S1485" s="32" t="s">
        <v>34711</v>
      </c>
      <c r="T1485" s="34" t="s">
        <v>164</v>
      </c>
      <c r="U1485" s="36"/>
    </row>
    <row r="1486" spans="1:21">
      <c r="A1486" t="s">
        <v>25441</v>
      </c>
      <c r="B1486" s="226" t="s">
        <v>25442</v>
      </c>
      <c r="D1486" s="192">
        <v>1</v>
      </c>
      <c r="E1486" s="193" t="s">
        <v>68</v>
      </c>
      <c r="F1486" s="194" t="s">
        <v>164</v>
      </c>
      <c r="G1486" s="195" t="s">
        <v>121</v>
      </c>
      <c r="H1486" s="196" t="s">
        <v>206</v>
      </c>
      <c r="I1486" s="197">
        <v>2300</v>
      </c>
      <c r="J1486" s="198" t="s">
        <v>25443</v>
      </c>
      <c r="K1486" s="199">
        <v>1</v>
      </c>
      <c r="L1486" s="200">
        <v>4</v>
      </c>
      <c r="M1486" s="21" t="s">
        <v>68</v>
      </c>
      <c r="N1486" s="22" t="s">
        <v>25158</v>
      </c>
      <c r="O1486" s="23">
        <v>2300</v>
      </c>
      <c r="P1486" s="25"/>
      <c r="Q1486" s="30" t="s">
        <v>120</v>
      </c>
      <c r="R1486" s="31" t="s">
        <v>52</v>
      </c>
      <c r="S1486" s="32" t="s">
        <v>34711</v>
      </c>
      <c r="T1486" s="34" t="s">
        <v>164</v>
      </c>
      <c r="U1486" s="36"/>
    </row>
    <row r="1487" spans="1:21">
      <c r="A1487" t="s">
        <v>25444</v>
      </c>
      <c r="B1487" s="226" t="s">
        <v>25445</v>
      </c>
      <c r="D1487" s="192">
        <v>1</v>
      </c>
      <c r="E1487" s="193" t="s">
        <v>550</v>
      </c>
      <c r="F1487" s="194" t="s">
        <v>55</v>
      </c>
      <c r="G1487" s="195" t="s">
        <v>6346</v>
      </c>
      <c r="H1487" s="196" t="s">
        <v>225</v>
      </c>
      <c r="I1487" s="197">
        <v>1949</v>
      </c>
      <c r="J1487" s="198" t="s">
        <v>25362</v>
      </c>
      <c r="K1487" s="199">
        <v>1</v>
      </c>
      <c r="L1487" s="200">
        <v>4</v>
      </c>
      <c r="M1487" s="2" t="s">
        <v>34741</v>
      </c>
      <c r="N1487" s="22" t="s">
        <v>34742</v>
      </c>
      <c r="O1487" s="23">
        <v>1949</v>
      </c>
      <c r="P1487" s="25"/>
      <c r="Q1487" s="30" t="s">
        <v>34743</v>
      </c>
      <c r="R1487" s="31" t="s">
        <v>52</v>
      </c>
      <c r="S1487" s="32" t="s">
        <v>31482</v>
      </c>
      <c r="T1487" s="34" t="s">
        <v>55</v>
      </c>
      <c r="U1487" s="36"/>
    </row>
    <row r="1488" spans="1:21" ht="22.5">
      <c r="A1488" t="s">
        <v>25444</v>
      </c>
      <c r="B1488" s="226" t="s">
        <v>25445</v>
      </c>
      <c r="D1488" s="210">
        <v>2</v>
      </c>
      <c r="E1488" s="180" t="s">
        <v>6884</v>
      </c>
      <c r="F1488" s="181" t="s">
        <v>64</v>
      </c>
      <c r="G1488" s="175" t="s">
        <v>6380</v>
      </c>
      <c r="H1488" s="182" t="s">
        <v>225</v>
      </c>
      <c r="I1488" s="211">
        <v>1950</v>
      </c>
      <c r="J1488" s="178" t="s">
        <v>25446</v>
      </c>
      <c r="K1488">
        <v>2</v>
      </c>
      <c r="L1488" s="200">
        <v>7</v>
      </c>
      <c r="M1488" s="21" t="s">
        <v>6884</v>
      </c>
      <c r="N1488" s="22" t="s">
        <v>25273</v>
      </c>
      <c r="O1488" s="23">
        <v>1950</v>
      </c>
      <c r="P1488" s="25"/>
      <c r="Q1488" s="30" t="s">
        <v>7062</v>
      </c>
      <c r="R1488" s="31" t="s">
        <v>52</v>
      </c>
      <c r="S1488" s="32" t="s">
        <v>25394</v>
      </c>
      <c r="T1488" s="34" t="s">
        <v>64</v>
      </c>
      <c r="U1488" s="36"/>
    </row>
    <row r="1489" spans="1:21">
      <c r="A1489" t="s">
        <v>25447</v>
      </c>
      <c r="B1489" s="226" t="s">
        <v>25448</v>
      </c>
      <c r="D1489" s="192">
        <v>1</v>
      </c>
      <c r="E1489" s="193" t="s">
        <v>68</v>
      </c>
      <c r="F1489" s="194" t="s">
        <v>55</v>
      </c>
      <c r="G1489" s="195" t="s">
        <v>6346</v>
      </c>
      <c r="H1489" s="196" t="s">
        <v>225</v>
      </c>
      <c r="I1489" s="197">
        <v>1958</v>
      </c>
      <c r="J1489" s="198" t="s">
        <v>25449</v>
      </c>
      <c r="K1489" s="199">
        <v>1</v>
      </c>
      <c r="L1489" s="200">
        <v>4</v>
      </c>
      <c r="M1489" s="21" t="s">
        <v>68</v>
      </c>
      <c r="N1489" s="22" t="s">
        <v>25284</v>
      </c>
      <c r="O1489" s="23">
        <v>1958</v>
      </c>
      <c r="P1489" s="25"/>
      <c r="Q1489" s="30" t="s">
        <v>152</v>
      </c>
      <c r="R1489" s="31" t="s">
        <v>52</v>
      </c>
      <c r="S1489" s="32" t="s">
        <v>74</v>
      </c>
      <c r="T1489" s="34" t="s">
        <v>55</v>
      </c>
      <c r="U1489" s="36"/>
    </row>
    <row r="1490" spans="1:21">
      <c r="A1490" t="s">
        <v>25447</v>
      </c>
      <c r="B1490" s="226" t="s">
        <v>25448</v>
      </c>
      <c r="D1490" s="210"/>
      <c r="E1490" s="180" t="s">
        <v>68</v>
      </c>
      <c r="F1490" s="181" t="s">
        <v>55</v>
      </c>
      <c r="G1490" s="175" t="s">
        <v>6346</v>
      </c>
      <c r="H1490" s="182" t="s">
        <v>225</v>
      </c>
      <c r="I1490" s="211">
        <v>1958</v>
      </c>
      <c r="J1490" s="178" t="s">
        <v>25450</v>
      </c>
      <c r="K1490">
        <v>1</v>
      </c>
      <c r="L1490" s="200">
        <v>5</v>
      </c>
      <c r="M1490" s="21" t="s">
        <v>68</v>
      </c>
      <c r="N1490" s="22" t="s">
        <v>25282</v>
      </c>
      <c r="O1490" s="23">
        <v>1958</v>
      </c>
      <c r="P1490" s="25"/>
      <c r="Q1490" s="30" t="s">
        <v>152</v>
      </c>
      <c r="R1490" s="31" t="s">
        <v>52</v>
      </c>
      <c r="S1490" s="32" t="s">
        <v>153</v>
      </c>
      <c r="T1490" s="34" t="s">
        <v>55</v>
      </c>
      <c r="U1490" s="36"/>
    </row>
    <row r="1491" spans="1:21">
      <c r="A1491" t="s">
        <v>25447</v>
      </c>
      <c r="B1491" s="226" t="s">
        <v>25448</v>
      </c>
      <c r="D1491" s="210">
        <v>2</v>
      </c>
      <c r="E1491" s="180" t="s">
        <v>130</v>
      </c>
      <c r="F1491" s="181" t="s">
        <v>55</v>
      </c>
      <c r="G1491" s="175" t="s">
        <v>6346</v>
      </c>
      <c r="H1491" s="182" t="s">
        <v>206</v>
      </c>
      <c r="I1491" s="211">
        <v>1960</v>
      </c>
      <c r="J1491" s="178" t="s">
        <v>25451</v>
      </c>
      <c r="K1491">
        <v>2</v>
      </c>
      <c r="L1491" s="200">
        <v>8</v>
      </c>
      <c r="M1491" s="21" t="s">
        <v>130</v>
      </c>
      <c r="N1491" s="22" t="s">
        <v>18988</v>
      </c>
      <c r="O1491" s="23">
        <v>1960</v>
      </c>
      <c r="P1491" s="25"/>
      <c r="Q1491" s="30" t="s">
        <v>82</v>
      </c>
      <c r="R1491" s="31" t="s">
        <v>52</v>
      </c>
      <c r="S1491" s="32" t="s">
        <v>83</v>
      </c>
      <c r="T1491" s="34" t="s">
        <v>55</v>
      </c>
      <c r="U1491" s="36"/>
    </row>
    <row r="1492" spans="1:21">
      <c r="A1492" t="s">
        <v>25664</v>
      </c>
      <c r="B1492" s="226" t="s">
        <v>25665</v>
      </c>
      <c r="D1492" s="192">
        <v>1</v>
      </c>
      <c r="E1492" s="193" t="s">
        <v>68</v>
      </c>
      <c r="F1492" s="194" t="s">
        <v>55</v>
      </c>
      <c r="G1492" s="195" t="s">
        <v>6346</v>
      </c>
      <c r="H1492" s="196" t="s">
        <v>225</v>
      </c>
      <c r="I1492" s="197">
        <v>1930</v>
      </c>
      <c r="J1492" s="198" t="s">
        <v>25666</v>
      </c>
      <c r="K1492" s="199">
        <v>1</v>
      </c>
      <c r="L1492" s="200">
        <v>4</v>
      </c>
      <c r="M1492" s="2" t="s">
        <v>34672</v>
      </c>
      <c r="N1492" s="2" t="s">
        <v>25396</v>
      </c>
      <c r="O1492" s="4">
        <v>1930</v>
      </c>
      <c r="P1492" s="25"/>
      <c r="Q1492" s="30" t="s">
        <v>34721</v>
      </c>
      <c r="R1492" s="31" t="s">
        <v>52</v>
      </c>
      <c r="S1492" s="32" t="s">
        <v>34703</v>
      </c>
      <c r="T1492" s="34" t="s">
        <v>55</v>
      </c>
      <c r="U1492" s="36"/>
    </row>
    <row r="1493" spans="1:21" ht="22.5">
      <c r="A1493" t="s">
        <v>25667</v>
      </c>
      <c r="B1493" s="226" t="s">
        <v>25668</v>
      </c>
      <c r="D1493" s="192">
        <v>1</v>
      </c>
      <c r="E1493" s="193" t="s">
        <v>48</v>
      </c>
      <c r="F1493" s="194" t="s">
        <v>55</v>
      </c>
      <c r="G1493" s="195" t="s">
        <v>6346</v>
      </c>
      <c r="H1493" s="196" t="s">
        <v>225</v>
      </c>
      <c r="I1493" s="197">
        <v>1980</v>
      </c>
      <c r="J1493" s="198" t="s">
        <v>6672</v>
      </c>
      <c r="K1493" s="199">
        <v>1</v>
      </c>
      <c r="L1493" s="200">
        <v>4</v>
      </c>
      <c r="M1493" s="21" t="s">
        <v>48</v>
      </c>
      <c r="N1493" s="22" t="s">
        <v>25334</v>
      </c>
      <c r="O1493" s="23">
        <v>1980</v>
      </c>
      <c r="P1493" s="25" t="s">
        <v>3585</v>
      </c>
      <c r="Q1493" s="30" t="s">
        <v>34744</v>
      </c>
      <c r="R1493" s="31" t="s">
        <v>52</v>
      </c>
      <c r="S1493" s="32" t="s">
        <v>186</v>
      </c>
      <c r="T1493" s="34" t="s">
        <v>55</v>
      </c>
      <c r="U1493" s="36"/>
    </row>
    <row r="1494" spans="1:21">
      <c r="A1494" t="s">
        <v>25667</v>
      </c>
      <c r="B1494" s="226" t="s">
        <v>25668</v>
      </c>
      <c r="D1494" s="210"/>
      <c r="E1494" s="180" t="s">
        <v>48</v>
      </c>
      <c r="F1494" s="181" t="s">
        <v>55</v>
      </c>
      <c r="G1494" s="175" t="s">
        <v>6346</v>
      </c>
      <c r="H1494" s="182" t="s">
        <v>225</v>
      </c>
      <c r="I1494" s="211">
        <v>1980</v>
      </c>
      <c r="J1494" s="178" t="s">
        <v>7204</v>
      </c>
      <c r="K1494">
        <v>1</v>
      </c>
      <c r="L1494" s="200">
        <v>5</v>
      </c>
      <c r="M1494" s="21" t="s">
        <v>48</v>
      </c>
      <c r="N1494" s="22" t="s">
        <v>34745</v>
      </c>
      <c r="O1494" s="23">
        <v>1980</v>
      </c>
      <c r="P1494" s="25" t="s">
        <v>3585</v>
      </c>
      <c r="Q1494" s="30" t="s">
        <v>6523</v>
      </c>
      <c r="R1494" s="31" t="s">
        <v>52</v>
      </c>
      <c r="S1494" s="32" t="s">
        <v>186</v>
      </c>
      <c r="T1494" s="34" t="s">
        <v>55</v>
      </c>
      <c r="U1494" s="36"/>
    </row>
    <row r="1495" spans="1:21" ht="22.5">
      <c r="A1495" t="s">
        <v>25669</v>
      </c>
      <c r="B1495" s="226" t="s">
        <v>25670</v>
      </c>
      <c r="D1495" s="192">
        <v>1</v>
      </c>
      <c r="E1495" s="193" t="s">
        <v>68</v>
      </c>
      <c r="F1495" s="194" t="s">
        <v>64</v>
      </c>
      <c r="G1495" s="195" t="s">
        <v>6346</v>
      </c>
      <c r="H1495" s="196" t="s">
        <v>225</v>
      </c>
      <c r="I1495" s="197">
        <v>1950</v>
      </c>
      <c r="J1495" s="198" t="s">
        <v>25671</v>
      </c>
      <c r="K1495" s="199">
        <v>1</v>
      </c>
      <c r="L1495" s="200">
        <v>4</v>
      </c>
      <c r="M1495" s="21" t="s">
        <v>68</v>
      </c>
      <c r="N1495" s="22" t="s">
        <v>25529</v>
      </c>
      <c r="O1495" s="23">
        <v>1950</v>
      </c>
      <c r="P1495" s="25"/>
      <c r="Q1495" s="30" t="s">
        <v>2515</v>
      </c>
      <c r="R1495" s="31" t="s">
        <v>52</v>
      </c>
      <c r="S1495" s="32" t="s">
        <v>25004</v>
      </c>
      <c r="T1495" s="34" t="s">
        <v>64</v>
      </c>
      <c r="U1495" s="36"/>
    </row>
    <row r="1496" spans="1:21">
      <c r="A1496" t="s">
        <v>25669</v>
      </c>
      <c r="B1496" s="226" t="s">
        <v>25670</v>
      </c>
      <c r="D1496" s="210">
        <v>2</v>
      </c>
      <c r="E1496" s="180" t="s">
        <v>550</v>
      </c>
      <c r="F1496" s="181" t="s">
        <v>55</v>
      </c>
      <c r="G1496" s="175" t="s">
        <v>6346</v>
      </c>
      <c r="H1496" s="182" t="s">
        <v>225</v>
      </c>
      <c r="I1496" s="211">
        <v>1958</v>
      </c>
      <c r="J1496" s="178" t="s">
        <v>7506</v>
      </c>
      <c r="K1496">
        <v>2</v>
      </c>
      <c r="L1496" s="200">
        <v>7</v>
      </c>
      <c r="M1496" s="2" t="s">
        <v>550</v>
      </c>
      <c r="N1496" s="2" t="s">
        <v>25508</v>
      </c>
      <c r="O1496" s="4">
        <v>1958</v>
      </c>
      <c r="P1496" s="25"/>
      <c r="Q1496" s="30" t="s">
        <v>173</v>
      </c>
      <c r="R1496" s="31" t="s">
        <v>52</v>
      </c>
      <c r="S1496" s="32" t="s">
        <v>74</v>
      </c>
      <c r="T1496" s="34" t="s">
        <v>55</v>
      </c>
      <c r="U1496" s="36"/>
    </row>
    <row r="1497" spans="1:21">
      <c r="A1497" t="s">
        <v>25669</v>
      </c>
      <c r="B1497" s="226" t="s">
        <v>25670</v>
      </c>
      <c r="D1497" s="210">
        <v>3</v>
      </c>
      <c r="E1497" s="180" t="s">
        <v>78</v>
      </c>
      <c r="F1497" s="181" t="s">
        <v>55</v>
      </c>
      <c r="G1497" s="175" t="s">
        <v>6346</v>
      </c>
      <c r="H1497" s="182" t="s">
        <v>225</v>
      </c>
      <c r="I1497" s="211">
        <v>1958</v>
      </c>
      <c r="J1497" s="178" t="s">
        <v>25597</v>
      </c>
      <c r="K1497">
        <v>3</v>
      </c>
      <c r="L1497" s="200">
        <v>10</v>
      </c>
      <c r="M1497" s="21" t="s">
        <v>78</v>
      </c>
      <c r="N1497" s="22" t="s">
        <v>25523</v>
      </c>
      <c r="O1497" s="23">
        <v>1958</v>
      </c>
      <c r="P1497" s="25"/>
      <c r="Q1497" s="30" t="s">
        <v>177</v>
      </c>
      <c r="R1497" s="31" t="s">
        <v>52</v>
      </c>
      <c r="S1497" s="32" t="s">
        <v>74</v>
      </c>
      <c r="T1497" s="34" t="s">
        <v>55</v>
      </c>
      <c r="U1497" s="36"/>
    </row>
    <row r="1498" spans="1:21">
      <c r="A1498" t="s">
        <v>25672</v>
      </c>
      <c r="B1498" s="226" t="s">
        <v>25673</v>
      </c>
      <c r="D1498" s="192">
        <v>1</v>
      </c>
      <c r="E1498" s="193" t="s">
        <v>6884</v>
      </c>
      <c r="F1498" s="194" t="s">
        <v>64</v>
      </c>
      <c r="G1498" s="195" t="s">
        <v>6380</v>
      </c>
      <c r="H1498" s="196" t="s">
        <v>225</v>
      </c>
      <c r="I1498" s="197">
        <v>1925</v>
      </c>
      <c r="J1498" s="198" t="s">
        <v>6964</v>
      </c>
      <c r="K1498" s="199">
        <v>1</v>
      </c>
      <c r="L1498" s="200">
        <v>4</v>
      </c>
      <c r="M1498" s="21" t="s">
        <v>6884</v>
      </c>
      <c r="N1498" s="22" t="s">
        <v>25605</v>
      </c>
      <c r="O1498" s="23">
        <v>1925</v>
      </c>
      <c r="P1498" s="25"/>
      <c r="Q1498" s="30" t="s">
        <v>62</v>
      </c>
      <c r="R1498" s="31" t="s">
        <v>52</v>
      </c>
      <c r="S1498" s="32" t="s">
        <v>63</v>
      </c>
      <c r="T1498" s="34" t="s">
        <v>64</v>
      </c>
      <c r="U1498" s="36"/>
    </row>
    <row r="1499" spans="1:21">
      <c r="A1499" t="s">
        <v>25674</v>
      </c>
      <c r="B1499" s="226" t="s">
        <v>25675</v>
      </c>
      <c r="D1499" s="192">
        <v>1</v>
      </c>
      <c r="E1499" s="193" t="s">
        <v>68</v>
      </c>
      <c r="F1499" s="194" t="s">
        <v>55</v>
      </c>
      <c r="G1499" s="195" t="s">
        <v>6346</v>
      </c>
      <c r="H1499" s="196" t="s">
        <v>206</v>
      </c>
      <c r="I1499" s="197">
        <v>1917</v>
      </c>
      <c r="J1499" s="198" t="s">
        <v>7513</v>
      </c>
      <c r="K1499" s="199">
        <v>1</v>
      </c>
      <c r="L1499" s="200">
        <v>4</v>
      </c>
      <c r="M1499" s="21" t="s">
        <v>68</v>
      </c>
      <c r="N1499" s="22" t="s">
        <v>25588</v>
      </c>
      <c r="O1499" s="23">
        <v>1917</v>
      </c>
      <c r="P1499" s="25"/>
      <c r="Q1499" s="30" t="s">
        <v>95</v>
      </c>
      <c r="R1499" s="31" t="s">
        <v>52</v>
      </c>
      <c r="S1499" s="32" t="s">
        <v>83</v>
      </c>
      <c r="T1499" s="34" t="s">
        <v>55</v>
      </c>
      <c r="U1499" s="36"/>
    </row>
    <row r="1500" spans="1:21">
      <c r="A1500" t="s">
        <v>25674</v>
      </c>
      <c r="B1500" s="226" t="s">
        <v>25675</v>
      </c>
      <c r="D1500" s="210"/>
      <c r="E1500" s="180" t="s">
        <v>68</v>
      </c>
      <c r="F1500" s="181" t="s">
        <v>55</v>
      </c>
      <c r="G1500" s="175" t="s">
        <v>6346</v>
      </c>
      <c r="H1500" s="182" t="s">
        <v>206</v>
      </c>
      <c r="I1500" s="211">
        <v>1960</v>
      </c>
      <c r="J1500" s="178" t="s">
        <v>25676</v>
      </c>
      <c r="K1500">
        <v>1</v>
      </c>
      <c r="L1500" s="200">
        <v>5</v>
      </c>
      <c r="M1500" s="21" t="s">
        <v>68</v>
      </c>
      <c r="N1500" s="22" t="s">
        <v>25590</v>
      </c>
      <c r="O1500" s="23">
        <v>1960</v>
      </c>
      <c r="P1500" s="25"/>
      <c r="Q1500" s="30" t="s">
        <v>95</v>
      </c>
      <c r="R1500" s="31" t="s">
        <v>52</v>
      </c>
      <c r="S1500" s="32" t="s">
        <v>83</v>
      </c>
      <c r="T1500" s="34" t="s">
        <v>55</v>
      </c>
      <c r="U1500" s="36"/>
    </row>
    <row r="1501" spans="1:21">
      <c r="A1501" t="s">
        <v>25677</v>
      </c>
      <c r="B1501" s="226" t="s">
        <v>25678</v>
      </c>
      <c r="D1501" s="192">
        <v>1</v>
      </c>
      <c r="E1501" s="193" t="s">
        <v>4367</v>
      </c>
      <c r="F1501" s="194" t="s">
        <v>55</v>
      </c>
      <c r="G1501" s="195" t="s">
        <v>6346</v>
      </c>
      <c r="H1501" s="196" t="s">
        <v>206</v>
      </c>
      <c r="I1501" s="197">
        <v>1960</v>
      </c>
      <c r="J1501" s="198" t="s">
        <v>25679</v>
      </c>
      <c r="K1501" s="199">
        <v>1</v>
      </c>
      <c r="L1501" s="200">
        <v>4</v>
      </c>
      <c r="M1501" s="22" t="s">
        <v>4367</v>
      </c>
      <c r="N1501" s="3" t="s">
        <v>25658</v>
      </c>
      <c r="O1501" s="23">
        <v>1960</v>
      </c>
      <c r="P1501" s="25"/>
      <c r="Q1501" s="30" t="s">
        <v>95</v>
      </c>
      <c r="R1501" s="31" t="s">
        <v>52</v>
      </c>
      <c r="S1501" s="32" t="s">
        <v>83</v>
      </c>
      <c r="T1501" s="34" t="s">
        <v>55</v>
      </c>
      <c r="U1501" s="36"/>
    </row>
    <row r="1502" spans="1:21">
      <c r="A1502" t="s">
        <v>25677</v>
      </c>
      <c r="B1502" s="226" t="s">
        <v>25678</v>
      </c>
      <c r="D1502" s="210"/>
      <c r="E1502" s="180" t="s">
        <v>4367</v>
      </c>
      <c r="F1502" s="181" t="s">
        <v>55</v>
      </c>
      <c r="G1502" s="175" t="s">
        <v>6346</v>
      </c>
      <c r="H1502" s="182" t="s">
        <v>206</v>
      </c>
      <c r="I1502" s="211">
        <v>1960</v>
      </c>
      <c r="J1502" s="178" t="s">
        <v>25680</v>
      </c>
      <c r="K1502">
        <v>1</v>
      </c>
      <c r="L1502" s="200">
        <v>5</v>
      </c>
      <c r="M1502" s="21" t="s">
        <v>4367</v>
      </c>
      <c r="N1502" s="22" t="s">
        <v>25625</v>
      </c>
      <c r="O1502" s="23">
        <v>1960</v>
      </c>
      <c r="P1502" s="25"/>
      <c r="Q1502" s="30" t="s">
        <v>95</v>
      </c>
      <c r="R1502" s="31" t="s">
        <v>52</v>
      </c>
      <c r="S1502" s="32" t="s">
        <v>83</v>
      </c>
      <c r="T1502" s="34" t="s">
        <v>55</v>
      </c>
      <c r="U1502" s="36"/>
    </row>
    <row r="1503" spans="1:21">
      <c r="A1503" t="s">
        <v>26927</v>
      </c>
      <c r="B1503" s="226" t="s">
        <v>26928</v>
      </c>
      <c r="D1503" s="192">
        <v>1</v>
      </c>
      <c r="E1503" s="193" t="s">
        <v>145</v>
      </c>
      <c r="F1503" s="194" t="s">
        <v>55</v>
      </c>
      <c r="G1503" s="195" t="s">
        <v>6346</v>
      </c>
      <c r="H1503" s="196" t="s">
        <v>206</v>
      </c>
      <c r="I1503" s="197">
        <v>1568</v>
      </c>
      <c r="J1503" s="198" t="s">
        <v>6646</v>
      </c>
      <c r="K1503" s="199">
        <v>1</v>
      </c>
      <c r="L1503" s="200">
        <v>4</v>
      </c>
      <c r="M1503" s="22" t="s">
        <v>145</v>
      </c>
      <c r="N1503" s="2" t="s">
        <v>25054</v>
      </c>
      <c r="O1503" s="23">
        <v>1568</v>
      </c>
      <c r="P1503" s="25"/>
      <c r="Q1503" s="30" t="s">
        <v>95</v>
      </c>
      <c r="R1503" s="31" t="s">
        <v>52</v>
      </c>
      <c r="S1503" s="32" t="s">
        <v>112</v>
      </c>
      <c r="T1503" s="34" t="s">
        <v>55</v>
      </c>
      <c r="U1503" s="36"/>
    </row>
    <row r="1504" spans="1:21">
      <c r="A1504" t="s">
        <v>26927</v>
      </c>
      <c r="B1504" s="226" t="s">
        <v>26928</v>
      </c>
      <c r="D1504" s="210">
        <v>2</v>
      </c>
      <c r="E1504" s="180" t="s">
        <v>103</v>
      </c>
      <c r="F1504" s="181" t="s">
        <v>55</v>
      </c>
      <c r="G1504" s="175" t="s">
        <v>6346</v>
      </c>
      <c r="H1504" s="182" t="s">
        <v>206</v>
      </c>
      <c r="I1504" s="211">
        <v>1960</v>
      </c>
      <c r="J1504" s="178" t="s">
        <v>26929</v>
      </c>
      <c r="K1504">
        <v>2</v>
      </c>
      <c r="L1504" s="200">
        <v>8</v>
      </c>
      <c r="M1504" s="21" t="s">
        <v>103</v>
      </c>
      <c r="N1504" s="3" t="s">
        <v>25052</v>
      </c>
      <c r="O1504" s="23">
        <v>1960</v>
      </c>
      <c r="P1504" s="25"/>
      <c r="Q1504" s="30" t="s">
        <v>95</v>
      </c>
      <c r="R1504" s="31" t="s">
        <v>52</v>
      </c>
      <c r="S1504" s="32" t="s">
        <v>83</v>
      </c>
      <c r="T1504" s="34" t="s">
        <v>55</v>
      </c>
      <c r="U1504" s="36"/>
    </row>
    <row r="1505" spans="1:21">
      <c r="A1505" t="s">
        <v>26927</v>
      </c>
      <c r="B1505" s="226" t="s">
        <v>26928</v>
      </c>
      <c r="D1505" s="210">
        <v>3</v>
      </c>
      <c r="E1505" s="180" t="s">
        <v>48</v>
      </c>
      <c r="F1505" s="181" t="s">
        <v>55</v>
      </c>
      <c r="G1505" s="175" t="s">
        <v>6346</v>
      </c>
      <c r="H1505" s="182" t="s">
        <v>225</v>
      </c>
      <c r="I1505" s="211">
        <v>1985</v>
      </c>
      <c r="J1505" s="178" t="s">
        <v>26930</v>
      </c>
      <c r="K1505">
        <v>3</v>
      </c>
      <c r="L1505" s="200">
        <v>11</v>
      </c>
      <c r="M1505" s="2" t="s">
        <v>48</v>
      </c>
      <c r="N1505" s="2" t="s">
        <v>25601</v>
      </c>
      <c r="O1505" s="4">
        <v>1985</v>
      </c>
      <c r="P1505" s="25" t="s">
        <v>168</v>
      </c>
      <c r="Q1505" s="30" t="s">
        <v>181</v>
      </c>
      <c r="R1505" s="31" t="s">
        <v>52</v>
      </c>
      <c r="S1505" s="32" t="s">
        <v>186</v>
      </c>
      <c r="T1505" s="34" t="s">
        <v>55</v>
      </c>
      <c r="U1505" s="36"/>
    </row>
    <row r="1506" spans="1:21">
      <c r="A1506" t="s">
        <v>26931</v>
      </c>
      <c r="B1506" s="226" t="s">
        <v>26932</v>
      </c>
      <c r="D1506" s="192">
        <v>1</v>
      </c>
      <c r="E1506" s="193" t="s">
        <v>68</v>
      </c>
      <c r="F1506" s="194" t="s">
        <v>55</v>
      </c>
      <c r="G1506" s="195" t="s">
        <v>6346</v>
      </c>
      <c r="H1506" s="196" t="s">
        <v>225</v>
      </c>
      <c r="I1506" s="197">
        <v>1958</v>
      </c>
      <c r="J1506" s="198" t="s">
        <v>26933</v>
      </c>
      <c r="K1506" s="199">
        <v>1</v>
      </c>
      <c r="L1506" s="200">
        <v>4</v>
      </c>
      <c r="M1506" s="21" t="s">
        <v>68</v>
      </c>
      <c r="N1506" s="22" t="s">
        <v>25616</v>
      </c>
      <c r="O1506" s="23">
        <v>1958</v>
      </c>
      <c r="P1506" s="25"/>
      <c r="Q1506" s="30" t="s">
        <v>152</v>
      </c>
      <c r="R1506" s="31" t="s">
        <v>52</v>
      </c>
      <c r="S1506" s="32" t="s">
        <v>74</v>
      </c>
      <c r="T1506" s="34" t="s">
        <v>55</v>
      </c>
      <c r="U1506" s="36"/>
    </row>
    <row r="1507" spans="1:21">
      <c r="A1507" t="s">
        <v>26931</v>
      </c>
      <c r="B1507" s="226" t="s">
        <v>26932</v>
      </c>
      <c r="D1507" s="210"/>
      <c r="E1507" s="180" t="s">
        <v>68</v>
      </c>
      <c r="F1507" s="181" t="s">
        <v>55</v>
      </c>
      <c r="G1507" s="175" t="s">
        <v>6346</v>
      </c>
      <c r="H1507" s="182" t="s">
        <v>225</v>
      </c>
      <c r="I1507" s="211">
        <v>1941</v>
      </c>
      <c r="J1507" s="178" t="s">
        <v>26873</v>
      </c>
      <c r="K1507">
        <v>1</v>
      </c>
      <c r="L1507" s="200">
        <v>5</v>
      </c>
      <c r="M1507" s="21" t="s">
        <v>68</v>
      </c>
      <c r="N1507" s="22" t="s">
        <v>25619</v>
      </c>
      <c r="O1507" s="23">
        <v>1941</v>
      </c>
      <c r="P1507" s="25"/>
      <c r="Q1507" s="30" t="s">
        <v>152</v>
      </c>
      <c r="R1507" s="31" t="s">
        <v>52</v>
      </c>
      <c r="S1507" s="32" t="s">
        <v>153</v>
      </c>
      <c r="T1507" s="34" t="s">
        <v>55</v>
      </c>
      <c r="U1507" s="36"/>
    </row>
    <row r="1508" spans="1:21">
      <c r="A1508" t="s">
        <v>26931</v>
      </c>
      <c r="B1508" s="226" t="s">
        <v>26932</v>
      </c>
      <c r="D1508" s="210"/>
      <c r="E1508" s="180" t="s">
        <v>68</v>
      </c>
      <c r="F1508" s="181" t="s">
        <v>55</v>
      </c>
      <c r="G1508" s="175" t="s">
        <v>6346</v>
      </c>
      <c r="H1508" s="182" t="s">
        <v>225</v>
      </c>
      <c r="I1508" s="211">
        <v>1958</v>
      </c>
      <c r="J1508" s="178" t="s">
        <v>26934</v>
      </c>
      <c r="K1508">
        <v>1</v>
      </c>
      <c r="L1508" s="200">
        <v>6</v>
      </c>
      <c r="M1508" s="22" t="s">
        <v>68</v>
      </c>
      <c r="N1508" s="2" t="s">
        <v>25622</v>
      </c>
      <c r="O1508" s="23">
        <v>1958</v>
      </c>
      <c r="P1508" s="25"/>
      <c r="Q1508" s="30" t="s">
        <v>152</v>
      </c>
      <c r="R1508" s="31" t="s">
        <v>52</v>
      </c>
      <c r="S1508" s="32" t="s">
        <v>74</v>
      </c>
      <c r="T1508" s="34" t="s">
        <v>55</v>
      </c>
      <c r="U1508" s="36"/>
    </row>
    <row r="1509" spans="1:21">
      <c r="A1509" t="s">
        <v>26931</v>
      </c>
      <c r="B1509" s="226" t="s">
        <v>26932</v>
      </c>
      <c r="D1509" s="210">
        <v>2</v>
      </c>
      <c r="E1509" s="180" t="s">
        <v>68</v>
      </c>
      <c r="F1509" s="181" t="s">
        <v>55</v>
      </c>
      <c r="G1509" s="175" t="s">
        <v>6346</v>
      </c>
      <c r="H1509" s="182" t="s">
        <v>206</v>
      </c>
      <c r="I1509" s="211">
        <v>1960</v>
      </c>
      <c r="J1509" s="178" t="s">
        <v>26935</v>
      </c>
      <c r="K1509">
        <v>2</v>
      </c>
      <c r="L1509" s="200">
        <v>9</v>
      </c>
      <c r="M1509" s="21" t="s">
        <v>68</v>
      </c>
      <c r="N1509" s="22" t="s">
        <v>25397</v>
      </c>
      <c r="O1509" s="23">
        <v>1960</v>
      </c>
      <c r="P1509" s="25"/>
      <c r="Q1509" s="30" t="s">
        <v>95</v>
      </c>
      <c r="R1509" s="31" t="s">
        <v>52</v>
      </c>
      <c r="S1509" s="32" t="s">
        <v>83</v>
      </c>
      <c r="T1509" s="34" t="s">
        <v>55</v>
      </c>
      <c r="U1509" s="36"/>
    </row>
    <row r="1510" spans="1:21">
      <c r="A1510" t="s">
        <v>26931</v>
      </c>
      <c r="B1510" s="226" t="s">
        <v>26932</v>
      </c>
      <c r="D1510" s="210"/>
      <c r="E1510" s="180" t="s">
        <v>68</v>
      </c>
      <c r="F1510" s="181" t="s">
        <v>55</v>
      </c>
      <c r="G1510" s="175" t="s">
        <v>6346</v>
      </c>
      <c r="H1510" s="182" t="s">
        <v>206</v>
      </c>
      <c r="I1510" s="211">
        <v>1960</v>
      </c>
      <c r="J1510" s="178" t="s">
        <v>26936</v>
      </c>
      <c r="K1510">
        <v>2</v>
      </c>
      <c r="L1510" s="200">
        <v>10</v>
      </c>
      <c r="M1510" s="21" t="s">
        <v>68</v>
      </c>
      <c r="N1510" s="22" t="s">
        <v>25399</v>
      </c>
      <c r="O1510" s="23">
        <v>1960</v>
      </c>
      <c r="P1510" s="25"/>
      <c r="Q1510" s="30" t="s">
        <v>95</v>
      </c>
      <c r="R1510" s="31" t="s">
        <v>52</v>
      </c>
      <c r="S1510" s="32" t="s">
        <v>83</v>
      </c>
      <c r="T1510" s="34" t="s">
        <v>55</v>
      </c>
      <c r="U1510" s="36"/>
    </row>
    <row r="1511" spans="1:21">
      <c r="A1511" t="s">
        <v>26931</v>
      </c>
      <c r="B1511" s="226" t="s">
        <v>26932</v>
      </c>
      <c r="D1511" s="210"/>
      <c r="E1511" s="180" t="s">
        <v>68</v>
      </c>
      <c r="F1511" s="181" t="s">
        <v>55</v>
      </c>
      <c r="G1511" s="175" t="s">
        <v>6346</v>
      </c>
      <c r="H1511" s="182" t="s">
        <v>206</v>
      </c>
      <c r="I1511" s="211">
        <v>1960</v>
      </c>
      <c r="J1511" s="178" t="s">
        <v>26937</v>
      </c>
      <c r="K1511">
        <v>2</v>
      </c>
      <c r="L1511" s="200">
        <v>11</v>
      </c>
      <c r="M1511" s="21" t="s">
        <v>68</v>
      </c>
      <c r="N1511" s="22" t="s">
        <v>25290</v>
      </c>
      <c r="O1511" s="23">
        <v>1960</v>
      </c>
      <c r="P1511" s="25"/>
      <c r="Q1511" s="30" t="s">
        <v>95</v>
      </c>
      <c r="R1511" s="31" t="s">
        <v>52</v>
      </c>
      <c r="S1511" s="32" t="s">
        <v>83</v>
      </c>
      <c r="T1511" s="34" t="s">
        <v>55</v>
      </c>
      <c r="U1511" s="36"/>
    </row>
    <row r="1512" spans="1:21">
      <c r="A1512" t="s">
        <v>26931</v>
      </c>
      <c r="B1512" s="226" t="s">
        <v>26932</v>
      </c>
      <c r="D1512" s="210">
        <v>3</v>
      </c>
      <c r="E1512" s="180" t="s">
        <v>78</v>
      </c>
      <c r="F1512" s="181" t="s">
        <v>55</v>
      </c>
      <c r="G1512" s="175" t="s">
        <v>6346</v>
      </c>
      <c r="H1512" s="182" t="s">
        <v>206</v>
      </c>
      <c r="I1512" s="211">
        <v>1960</v>
      </c>
      <c r="J1512" s="178" t="s">
        <v>26938</v>
      </c>
      <c r="K1512">
        <v>3</v>
      </c>
      <c r="L1512" s="200">
        <v>14</v>
      </c>
      <c r="M1512" s="21" t="s">
        <v>78</v>
      </c>
      <c r="N1512" s="22" t="s">
        <v>25613</v>
      </c>
      <c r="O1512" s="23">
        <v>1960</v>
      </c>
      <c r="P1512" s="25"/>
      <c r="Q1512" s="30" t="s">
        <v>95</v>
      </c>
      <c r="R1512" s="31" t="s">
        <v>52</v>
      </c>
      <c r="S1512" s="32" t="s">
        <v>83</v>
      </c>
      <c r="T1512" s="34" t="s">
        <v>55</v>
      </c>
      <c r="U1512" s="36"/>
    </row>
    <row r="1513" spans="1:21">
      <c r="A1513" t="s">
        <v>26931</v>
      </c>
      <c r="B1513" s="226" t="s">
        <v>26932</v>
      </c>
      <c r="D1513" s="210">
        <v>4</v>
      </c>
      <c r="E1513" s="180" t="s">
        <v>68</v>
      </c>
      <c r="F1513" s="181" t="s">
        <v>164</v>
      </c>
      <c r="G1513" s="175" t="s">
        <v>121</v>
      </c>
      <c r="H1513" s="182" t="s">
        <v>206</v>
      </c>
      <c r="I1513" s="211">
        <v>2300</v>
      </c>
      <c r="J1513" s="178" t="s">
        <v>26939</v>
      </c>
      <c r="K1513">
        <v>4</v>
      </c>
      <c r="L1513" s="200">
        <v>17</v>
      </c>
      <c r="M1513" s="2" t="s">
        <v>68</v>
      </c>
      <c r="N1513" s="22" t="s">
        <v>25368</v>
      </c>
      <c r="O1513" s="23">
        <v>2300</v>
      </c>
      <c r="P1513" s="25"/>
      <c r="Q1513" s="30" t="s">
        <v>120</v>
      </c>
      <c r="R1513" s="31" t="s">
        <v>52</v>
      </c>
      <c r="S1513" s="32" t="s">
        <v>121</v>
      </c>
      <c r="T1513" s="34" t="s">
        <v>164</v>
      </c>
      <c r="U1513" s="36"/>
    </row>
    <row r="1514" spans="1:21">
      <c r="A1514" t="s">
        <v>26940</v>
      </c>
      <c r="B1514" s="226" t="s">
        <v>26941</v>
      </c>
      <c r="D1514" s="192">
        <v>1</v>
      </c>
      <c r="E1514" s="193" t="s">
        <v>68</v>
      </c>
      <c r="F1514" s="194" t="s">
        <v>55</v>
      </c>
      <c r="G1514" s="195" t="s">
        <v>6346</v>
      </c>
      <c r="H1514" s="196" t="s">
        <v>206</v>
      </c>
      <c r="I1514" s="197">
        <v>1960</v>
      </c>
      <c r="J1514" s="198" t="s">
        <v>26942</v>
      </c>
      <c r="K1514" s="199">
        <v>1</v>
      </c>
      <c r="L1514" s="200">
        <v>4</v>
      </c>
      <c r="M1514" s="21" t="s">
        <v>68</v>
      </c>
      <c r="N1514" s="22" t="s">
        <v>25288</v>
      </c>
      <c r="O1514" s="23">
        <v>1960</v>
      </c>
      <c r="P1514" s="6"/>
      <c r="Q1514" s="30" t="s">
        <v>95</v>
      </c>
      <c r="R1514" s="31" t="s">
        <v>52</v>
      </c>
      <c r="S1514" s="32" t="s">
        <v>83</v>
      </c>
      <c r="T1514" s="34" t="s">
        <v>55</v>
      </c>
      <c r="U1514" s="36"/>
    </row>
    <row r="1515" spans="1:21" ht="22.5">
      <c r="A1515" t="s">
        <v>26940</v>
      </c>
      <c r="B1515" s="226" t="s">
        <v>26941</v>
      </c>
      <c r="D1515" s="210">
        <v>2</v>
      </c>
      <c r="E1515" s="180" t="s">
        <v>6884</v>
      </c>
      <c r="F1515" s="181" t="s">
        <v>64</v>
      </c>
      <c r="G1515" s="175" t="s">
        <v>6380</v>
      </c>
      <c r="H1515" s="182" t="s">
        <v>225</v>
      </c>
      <c r="I1515" s="211">
        <v>1925</v>
      </c>
      <c r="J1515" s="178" t="s">
        <v>26874</v>
      </c>
      <c r="K1515">
        <v>2</v>
      </c>
      <c r="L1515" s="200">
        <v>7</v>
      </c>
      <c r="M1515" s="2" t="s">
        <v>6884</v>
      </c>
      <c r="N1515" s="2" t="s">
        <v>26925</v>
      </c>
      <c r="O1515" s="4">
        <v>1925</v>
      </c>
      <c r="P1515" s="25"/>
      <c r="Q1515" s="30" t="s">
        <v>7062</v>
      </c>
      <c r="R1515" s="31" t="s">
        <v>52</v>
      </c>
      <c r="S1515" s="32" t="s">
        <v>25394</v>
      </c>
      <c r="T1515" s="34" t="s">
        <v>64</v>
      </c>
      <c r="U1515" s="36"/>
    </row>
    <row r="1516" spans="1:21">
      <c r="A1516" t="s">
        <v>26943</v>
      </c>
      <c r="B1516" s="226" t="s">
        <v>26944</v>
      </c>
      <c r="D1516" s="192">
        <v>1</v>
      </c>
      <c r="E1516" s="193" t="s">
        <v>78</v>
      </c>
      <c r="F1516" s="194" t="s">
        <v>55</v>
      </c>
      <c r="G1516" s="195" t="s">
        <v>6346</v>
      </c>
      <c r="H1516" s="196" t="s">
        <v>206</v>
      </c>
      <c r="I1516" s="197">
        <v>1960</v>
      </c>
      <c r="J1516" s="198" t="s">
        <v>26945</v>
      </c>
      <c r="K1516" s="199">
        <v>1</v>
      </c>
      <c r="L1516" s="200">
        <v>4</v>
      </c>
      <c r="M1516" s="21" t="s">
        <v>78</v>
      </c>
      <c r="N1516" s="22" t="s">
        <v>26832</v>
      </c>
      <c r="O1516" s="23">
        <v>1960</v>
      </c>
      <c r="P1516" s="25"/>
      <c r="Q1516" s="30" t="s">
        <v>95</v>
      </c>
      <c r="R1516" s="31" t="s">
        <v>52</v>
      </c>
      <c r="S1516" s="32" t="s">
        <v>83</v>
      </c>
      <c r="T1516" s="34" t="s">
        <v>55</v>
      </c>
      <c r="U1516" s="36"/>
    </row>
    <row r="1517" spans="1:21">
      <c r="A1517" t="s">
        <v>26943</v>
      </c>
      <c r="B1517" s="226" t="s">
        <v>26944</v>
      </c>
      <c r="D1517" s="210">
        <v>2</v>
      </c>
      <c r="E1517" s="180" t="s">
        <v>145</v>
      </c>
      <c r="F1517" s="181" t="s">
        <v>55</v>
      </c>
      <c r="G1517" s="175" t="s">
        <v>121</v>
      </c>
      <c r="H1517" s="182" t="s">
        <v>206</v>
      </c>
      <c r="I1517" s="211">
        <v>1534</v>
      </c>
      <c r="J1517" s="178" t="s">
        <v>26946</v>
      </c>
      <c r="K1517">
        <v>2</v>
      </c>
      <c r="L1517" s="200">
        <v>7</v>
      </c>
      <c r="M1517" s="21" t="s">
        <v>145</v>
      </c>
      <c r="N1517" s="22" t="s">
        <v>26865</v>
      </c>
      <c r="O1517" s="23">
        <v>1534</v>
      </c>
      <c r="P1517" s="25"/>
      <c r="Q1517" s="30" t="s">
        <v>2071</v>
      </c>
      <c r="R1517" s="31" t="s">
        <v>52</v>
      </c>
      <c r="S1517" s="21" t="s">
        <v>121</v>
      </c>
      <c r="T1517" s="34" t="s">
        <v>55</v>
      </c>
      <c r="U1517" s="36"/>
    </row>
    <row r="1518" spans="1:21" ht="22.5">
      <c r="A1518" t="s">
        <v>27187</v>
      </c>
      <c r="B1518" s="226" t="s">
        <v>27188</v>
      </c>
      <c r="D1518" s="192">
        <v>1</v>
      </c>
      <c r="E1518" s="193" t="s">
        <v>48</v>
      </c>
      <c r="F1518" s="194" t="s">
        <v>55</v>
      </c>
      <c r="G1518" s="195" t="s">
        <v>6346</v>
      </c>
      <c r="H1518" s="196" t="s">
        <v>225</v>
      </c>
      <c r="I1518" s="197">
        <v>1980</v>
      </c>
      <c r="J1518" s="198" t="s">
        <v>27189</v>
      </c>
      <c r="K1518" s="199">
        <v>1</v>
      </c>
      <c r="L1518" s="200">
        <v>4</v>
      </c>
      <c r="M1518" s="21" t="s">
        <v>48</v>
      </c>
      <c r="N1518" s="22" t="s">
        <v>26846</v>
      </c>
      <c r="O1518" s="23">
        <v>1980</v>
      </c>
      <c r="P1518" s="6" t="s">
        <v>51</v>
      </c>
      <c r="Q1518" s="30" t="s">
        <v>30300</v>
      </c>
      <c r="R1518" s="31" t="s">
        <v>52</v>
      </c>
      <c r="S1518" s="32" t="s">
        <v>34725</v>
      </c>
      <c r="T1518" s="34" t="s">
        <v>55</v>
      </c>
      <c r="U1518" s="36"/>
    </row>
    <row r="1519" spans="1:21">
      <c r="A1519" t="s">
        <v>27187</v>
      </c>
      <c r="B1519" s="226" t="s">
        <v>27188</v>
      </c>
      <c r="D1519" s="210">
        <v>2</v>
      </c>
      <c r="E1519" s="180" t="s">
        <v>68</v>
      </c>
      <c r="F1519" s="181" t="s">
        <v>55</v>
      </c>
      <c r="G1519" s="175" t="s">
        <v>6346</v>
      </c>
      <c r="H1519" s="182" t="s">
        <v>206</v>
      </c>
      <c r="I1519" s="211">
        <v>1960</v>
      </c>
      <c r="J1519" s="178" t="s">
        <v>7605</v>
      </c>
      <c r="K1519">
        <v>2</v>
      </c>
      <c r="L1519" s="200">
        <v>8</v>
      </c>
      <c r="M1519" s="21" t="s">
        <v>68</v>
      </c>
      <c r="N1519" s="22" t="s">
        <v>26877</v>
      </c>
      <c r="O1519" s="23">
        <v>1960</v>
      </c>
      <c r="P1519" s="25"/>
      <c r="Q1519" s="30" t="s">
        <v>95</v>
      </c>
      <c r="R1519" s="31" t="s">
        <v>52</v>
      </c>
      <c r="S1519" s="32" t="s">
        <v>83</v>
      </c>
      <c r="T1519" s="34" t="s">
        <v>55</v>
      </c>
      <c r="U1519" s="36"/>
    </row>
    <row r="1520" spans="1:21">
      <c r="A1520" t="s">
        <v>27190</v>
      </c>
      <c r="B1520" s="226" t="s">
        <v>27191</v>
      </c>
      <c r="D1520" s="192">
        <v>1</v>
      </c>
      <c r="E1520" s="193" t="s">
        <v>68</v>
      </c>
      <c r="F1520" s="194" t="s">
        <v>55</v>
      </c>
      <c r="G1520" s="195" t="s">
        <v>6346</v>
      </c>
      <c r="H1520" s="196" t="s">
        <v>206</v>
      </c>
      <c r="I1520" s="197">
        <v>1960</v>
      </c>
      <c r="J1520" s="198" t="s">
        <v>27192</v>
      </c>
      <c r="K1520" s="199">
        <v>1</v>
      </c>
      <c r="L1520" s="200">
        <v>4</v>
      </c>
      <c r="M1520" s="2" t="s">
        <v>68</v>
      </c>
      <c r="N1520" s="2" t="s">
        <v>26875</v>
      </c>
      <c r="O1520" s="4">
        <v>1960</v>
      </c>
      <c r="P1520" s="25"/>
      <c r="Q1520" s="30" t="s">
        <v>95</v>
      </c>
      <c r="R1520" s="31" t="s">
        <v>52</v>
      </c>
      <c r="S1520" s="32" t="s">
        <v>83</v>
      </c>
      <c r="T1520" s="34" t="s">
        <v>55</v>
      </c>
      <c r="U1520" s="36"/>
    </row>
    <row r="1521" spans="1:21">
      <c r="A1521" t="s">
        <v>27190</v>
      </c>
      <c r="B1521" s="226" t="s">
        <v>27191</v>
      </c>
      <c r="D1521" s="210"/>
      <c r="E1521" s="180" t="s">
        <v>68</v>
      </c>
      <c r="F1521" s="181" t="s">
        <v>55</v>
      </c>
      <c r="G1521" s="175" t="s">
        <v>6346</v>
      </c>
      <c r="H1521" s="182" t="s">
        <v>206</v>
      </c>
      <c r="I1521" s="211">
        <v>1960</v>
      </c>
      <c r="J1521" s="178" t="s">
        <v>27193</v>
      </c>
      <c r="K1521">
        <v>1</v>
      </c>
      <c r="L1521" s="200">
        <v>5</v>
      </c>
      <c r="M1521" s="21" t="s">
        <v>68</v>
      </c>
      <c r="N1521" s="22" t="s">
        <v>25513</v>
      </c>
      <c r="O1521" s="23">
        <v>1960</v>
      </c>
      <c r="P1521" s="25"/>
      <c r="Q1521" s="30" t="s">
        <v>95</v>
      </c>
      <c r="R1521" s="31" t="s">
        <v>52</v>
      </c>
      <c r="S1521" s="32" t="s">
        <v>83</v>
      </c>
      <c r="T1521" s="34" t="s">
        <v>55</v>
      </c>
      <c r="U1521" s="36"/>
    </row>
    <row r="1522" spans="1:21">
      <c r="A1522" t="s">
        <v>27194</v>
      </c>
      <c r="B1522" s="226" t="s">
        <v>27195</v>
      </c>
      <c r="D1522" s="192">
        <v>1</v>
      </c>
      <c r="E1522" s="193" t="s">
        <v>68</v>
      </c>
      <c r="F1522" s="194" t="s">
        <v>55</v>
      </c>
      <c r="G1522" s="195" t="s">
        <v>6346</v>
      </c>
      <c r="H1522" s="196" t="s">
        <v>225</v>
      </c>
      <c r="I1522" s="197">
        <v>1958</v>
      </c>
      <c r="J1522" s="198" t="s">
        <v>27196</v>
      </c>
      <c r="K1522" s="199">
        <v>1</v>
      </c>
      <c r="L1522" s="200">
        <v>4</v>
      </c>
      <c r="M1522" s="21" t="s">
        <v>68</v>
      </c>
      <c r="N1522" s="22" t="s">
        <v>25527</v>
      </c>
      <c r="O1522" s="23">
        <v>1958</v>
      </c>
      <c r="P1522" s="25"/>
      <c r="Q1522" s="30" t="s">
        <v>152</v>
      </c>
      <c r="R1522" s="31" t="s">
        <v>52</v>
      </c>
      <c r="S1522" s="32" t="s">
        <v>153</v>
      </c>
      <c r="T1522" s="34" t="s">
        <v>55</v>
      </c>
      <c r="U1522" s="36"/>
    </row>
    <row r="1523" spans="1:21">
      <c r="A1523" t="s">
        <v>27194</v>
      </c>
      <c r="B1523" s="226" t="s">
        <v>27195</v>
      </c>
      <c r="D1523" s="210">
        <v>2</v>
      </c>
      <c r="E1523" s="180" t="s">
        <v>145</v>
      </c>
      <c r="F1523" s="181" t="s">
        <v>55</v>
      </c>
      <c r="G1523" s="175" t="s">
        <v>6346</v>
      </c>
      <c r="H1523" s="182" t="s">
        <v>206</v>
      </c>
      <c r="I1523" s="211">
        <v>1568</v>
      </c>
      <c r="J1523" s="178" t="s">
        <v>27197</v>
      </c>
      <c r="K1523">
        <v>2</v>
      </c>
      <c r="L1523" s="200">
        <v>7</v>
      </c>
      <c r="M1523" s="21" t="s">
        <v>145</v>
      </c>
      <c r="N1523" s="22" t="s">
        <v>25243</v>
      </c>
      <c r="O1523" s="23">
        <v>1568</v>
      </c>
      <c r="P1523" s="6"/>
      <c r="Q1523" s="30" t="s">
        <v>95</v>
      </c>
      <c r="R1523" s="31" t="s">
        <v>52</v>
      </c>
      <c r="S1523" s="32" t="s">
        <v>112</v>
      </c>
      <c r="T1523" s="34" t="s">
        <v>55</v>
      </c>
      <c r="U1523" s="36"/>
    </row>
    <row r="1524" spans="1:21">
      <c r="A1524" t="s">
        <v>27194</v>
      </c>
      <c r="B1524" s="226" t="s">
        <v>27195</v>
      </c>
      <c r="D1524" s="210">
        <v>3</v>
      </c>
      <c r="E1524" s="180" t="s">
        <v>103</v>
      </c>
      <c r="F1524" s="181" t="s">
        <v>55</v>
      </c>
      <c r="G1524" s="175" t="s">
        <v>121</v>
      </c>
      <c r="H1524" s="182" t="s">
        <v>206</v>
      </c>
      <c r="I1524" s="211">
        <v>1500</v>
      </c>
      <c r="J1524" s="178" t="s">
        <v>27198</v>
      </c>
      <c r="K1524">
        <v>3</v>
      </c>
      <c r="L1524" s="200">
        <v>11</v>
      </c>
      <c r="M1524" s="21" t="s">
        <v>103</v>
      </c>
      <c r="N1524" s="22" t="s">
        <v>24995</v>
      </c>
      <c r="O1524" s="23">
        <v>1500</v>
      </c>
      <c r="P1524" s="25" t="s">
        <v>254</v>
      </c>
      <c r="Q1524" s="30" t="s">
        <v>234</v>
      </c>
      <c r="R1524" s="31" t="s">
        <v>52</v>
      </c>
      <c r="S1524" s="32" t="s">
        <v>6273</v>
      </c>
      <c r="T1524" s="34" t="s">
        <v>55</v>
      </c>
      <c r="U1524" s="36"/>
    </row>
    <row r="1525" spans="1:21" ht="22.5">
      <c r="A1525" t="s">
        <v>27199</v>
      </c>
      <c r="B1525" s="226" t="s">
        <v>27200</v>
      </c>
      <c r="D1525" s="192">
        <v>1</v>
      </c>
      <c r="E1525" s="193" t="s">
        <v>6884</v>
      </c>
      <c r="F1525" s="194" t="s">
        <v>64</v>
      </c>
      <c r="G1525" s="195" t="s">
        <v>6380</v>
      </c>
      <c r="H1525" s="196" t="s">
        <v>225</v>
      </c>
      <c r="I1525" s="197">
        <v>1925</v>
      </c>
      <c r="J1525" s="198" t="s">
        <v>27201</v>
      </c>
      <c r="K1525" s="199">
        <v>1</v>
      </c>
      <c r="L1525" s="200">
        <v>4</v>
      </c>
      <c r="M1525" s="2" t="s">
        <v>6884</v>
      </c>
      <c r="N1525" s="2" t="s">
        <v>30842</v>
      </c>
      <c r="O1525" s="23">
        <v>1925</v>
      </c>
      <c r="P1525" s="25"/>
      <c r="Q1525" s="30" t="s">
        <v>34726</v>
      </c>
      <c r="R1525" s="31" t="s">
        <v>52</v>
      </c>
      <c r="S1525" s="32" t="s">
        <v>34746</v>
      </c>
      <c r="T1525" s="34" t="s">
        <v>34662</v>
      </c>
      <c r="U1525" s="36"/>
    </row>
    <row r="1526" spans="1:21" ht="22.5">
      <c r="A1526" t="s">
        <v>27199</v>
      </c>
      <c r="B1526" s="226" t="s">
        <v>27200</v>
      </c>
      <c r="D1526" s="210"/>
      <c r="E1526" s="180" t="s">
        <v>6884</v>
      </c>
      <c r="F1526" s="181" t="s">
        <v>64</v>
      </c>
      <c r="G1526" s="175" t="s">
        <v>6380</v>
      </c>
      <c r="H1526" s="182" t="s">
        <v>225</v>
      </c>
      <c r="I1526" s="211">
        <v>1925</v>
      </c>
      <c r="J1526" s="178" t="s">
        <v>27202</v>
      </c>
      <c r="K1526">
        <v>1</v>
      </c>
      <c r="L1526" s="200">
        <v>5</v>
      </c>
      <c r="M1526" s="2" t="s">
        <v>6884</v>
      </c>
      <c r="N1526" s="22" t="s">
        <v>34747</v>
      </c>
      <c r="O1526" s="23">
        <v>1925</v>
      </c>
      <c r="P1526" s="25"/>
      <c r="Q1526" s="30" t="s">
        <v>30272</v>
      </c>
      <c r="R1526" s="31" t="s">
        <v>52</v>
      </c>
      <c r="S1526" s="32" t="s">
        <v>34746</v>
      </c>
      <c r="T1526" s="34" t="s">
        <v>34662</v>
      </c>
      <c r="U1526" s="36"/>
    </row>
    <row r="1527" spans="1:21" ht="22.5">
      <c r="A1527" t="s">
        <v>27199</v>
      </c>
      <c r="B1527" s="226" t="s">
        <v>27200</v>
      </c>
      <c r="D1527" s="210"/>
      <c r="E1527" s="180" t="s">
        <v>6884</v>
      </c>
      <c r="F1527" s="181" t="s">
        <v>64</v>
      </c>
      <c r="G1527" s="175" t="s">
        <v>6380</v>
      </c>
      <c r="H1527" s="182" t="s">
        <v>225</v>
      </c>
      <c r="I1527" s="211">
        <v>1925</v>
      </c>
      <c r="J1527" s="178" t="s">
        <v>27203</v>
      </c>
      <c r="K1527">
        <v>1</v>
      </c>
      <c r="L1527" s="200">
        <v>6</v>
      </c>
      <c r="M1527" s="2" t="s">
        <v>6884</v>
      </c>
      <c r="N1527" s="2" t="s">
        <v>34748</v>
      </c>
      <c r="O1527" s="23">
        <v>1925</v>
      </c>
      <c r="P1527" s="25"/>
      <c r="Q1527" s="30" t="s">
        <v>34749</v>
      </c>
      <c r="R1527" s="31" t="s">
        <v>52</v>
      </c>
      <c r="S1527" s="30" t="s">
        <v>34746</v>
      </c>
      <c r="T1527" s="34" t="s">
        <v>34662</v>
      </c>
      <c r="U1527" s="36"/>
    </row>
    <row r="1528" spans="1:21">
      <c r="A1528" t="s">
        <v>27199</v>
      </c>
      <c r="B1528" s="226" t="s">
        <v>27200</v>
      </c>
      <c r="D1528" s="210"/>
      <c r="E1528" s="180" t="s">
        <v>6884</v>
      </c>
      <c r="F1528" s="181" t="s">
        <v>64</v>
      </c>
      <c r="G1528" s="175" t="s">
        <v>6380</v>
      </c>
      <c r="H1528" s="182" t="s">
        <v>225</v>
      </c>
      <c r="I1528" s="211">
        <v>1925</v>
      </c>
      <c r="J1528" s="178" t="s">
        <v>27204</v>
      </c>
      <c r="K1528">
        <v>1</v>
      </c>
      <c r="L1528" s="200">
        <v>7</v>
      </c>
      <c r="M1528" s="2" t="s">
        <v>6884</v>
      </c>
      <c r="N1528" s="22" t="s">
        <v>27090</v>
      </c>
      <c r="O1528" s="23">
        <v>1925</v>
      </c>
      <c r="P1528" s="25"/>
      <c r="Q1528" s="30" t="s">
        <v>30272</v>
      </c>
      <c r="R1528" s="31" t="s">
        <v>52</v>
      </c>
      <c r="S1528" s="21" t="s">
        <v>34750</v>
      </c>
      <c r="T1528" s="34" t="s">
        <v>34662</v>
      </c>
      <c r="U1528" s="36"/>
    </row>
    <row r="1529" spans="1:21">
      <c r="A1529" t="s">
        <v>27199</v>
      </c>
      <c r="B1529" s="226" t="s">
        <v>27200</v>
      </c>
      <c r="D1529" s="210">
        <v>2</v>
      </c>
      <c r="E1529" s="180" t="s">
        <v>68</v>
      </c>
      <c r="F1529" s="181" t="s">
        <v>55</v>
      </c>
      <c r="G1529" s="175" t="s">
        <v>6346</v>
      </c>
      <c r="H1529" s="182" t="s">
        <v>225</v>
      </c>
      <c r="I1529" s="211">
        <v>1864</v>
      </c>
      <c r="J1529" s="178" t="s">
        <v>7914</v>
      </c>
      <c r="K1529">
        <v>2</v>
      </c>
      <c r="L1529" s="200">
        <v>10</v>
      </c>
      <c r="M1529" s="22" t="s">
        <v>68</v>
      </c>
      <c r="N1529" s="2" t="s">
        <v>25378</v>
      </c>
      <c r="O1529" s="23">
        <v>1864</v>
      </c>
      <c r="P1529" s="25"/>
      <c r="Q1529" s="30" t="s">
        <v>73</v>
      </c>
      <c r="R1529" s="31" t="s">
        <v>52</v>
      </c>
      <c r="S1529" s="32" t="s">
        <v>74</v>
      </c>
      <c r="T1529" s="34" t="s">
        <v>55</v>
      </c>
      <c r="U1529" s="36"/>
    </row>
    <row r="1530" spans="1:21">
      <c r="A1530" t="s">
        <v>27199</v>
      </c>
      <c r="B1530" s="226" t="s">
        <v>27200</v>
      </c>
      <c r="D1530" s="210">
        <v>3</v>
      </c>
      <c r="E1530" s="180" t="s">
        <v>68</v>
      </c>
      <c r="F1530" s="181" t="s">
        <v>164</v>
      </c>
      <c r="G1530" s="175" t="s">
        <v>121</v>
      </c>
      <c r="H1530" s="182" t="s">
        <v>206</v>
      </c>
      <c r="I1530" s="211">
        <v>2300</v>
      </c>
      <c r="J1530" s="178" t="s">
        <v>27205</v>
      </c>
      <c r="K1530">
        <v>3</v>
      </c>
      <c r="L1530" s="200">
        <v>13</v>
      </c>
      <c r="M1530" s="21" t="s">
        <v>68</v>
      </c>
      <c r="N1530" s="22" t="s">
        <v>26836</v>
      </c>
      <c r="O1530" s="23">
        <v>2300</v>
      </c>
      <c r="P1530" s="25"/>
      <c r="Q1530" s="30" t="s">
        <v>120</v>
      </c>
      <c r="R1530" s="31" t="s">
        <v>52</v>
      </c>
      <c r="S1530" s="32" t="s">
        <v>121</v>
      </c>
      <c r="T1530" s="34" t="s">
        <v>164</v>
      </c>
      <c r="U1530" s="36"/>
    </row>
    <row r="1531" spans="1:21">
      <c r="A1531" t="s">
        <v>27206</v>
      </c>
      <c r="B1531" s="226" t="s">
        <v>27207</v>
      </c>
      <c r="D1531" s="192">
        <v>1</v>
      </c>
      <c r="E1531" s="193" t="s">
        <v>68</v>
      </c>
      <c r="F1531" s="194" t="s">
        <v>55</v>
      </c>
      <c r="G1531" s="195" t="s">
        <v>6346</v>
      </c>
      <c r="H1531" s="196" t="s">
        <v>206</v>
      </c>
      <c r="I1531" s="197">
        <v>1917</v>
      </c>
      <c r="J1531" s="198" t="s">
        <v>27208</v>
      </c>
      <c r="K1531" s="199">
        <v>1</v>
      </c>
      <c r="L1531" s="200">
        <v>4</v>
      </c>
      <c r="M1531" s="22" t="s">
        <v>68</v>
      </c>
      <c r="N1531" s="22" t="s">
        <v>27028</v>
      </c>
      <c r="O1531" s="23">
        <v>1917</v>
      </c>
      <c r="P1531" s="25"/>
      <c r="Q1531" s="30" t="s">
        <v>34676</v>
      </c>
      <c r="R1531" s="31" t="s">
        <v>52</v>
      </c>
      <c r="S1531" s="32" t="s">
        <v>34677</v>
      </c>
      <c r="T1531" s="34" t="s">
        <v>55</v>
      </c>
      <c r="U1531" s="36"/>
    </row>
    <row r="1532" spans="1:21">
      <c r="A1532" t="s">
        <v>27209</v>
      </c>
      <c r="B1532" s="226" t="s">
        <v>27210</v>
      </c>
      <c r="D1532" s="192">
        <v>1</v>
      </c>
      <c r="E1532" s="193" t="s">
        <v>68</v>
      </c>
      <c r="F1532" s="194" t="s">
        <v>55</v>
      </c>
      <c r="G1532" s="195" t="s">
        <v>6346</v>
      </c>
      <c r="H1532" s="196" t="s">
        <v>206</v>
      </c>
      <c r="I1532" s="197">
        <v>1917</v>
      </c>
      <c r="J1532" s="198" t="s">
        <v>6960</v>
      </c>
      <c r="K1532" s="199">
        <v>1</v>
      </c>
      <c r="L1532" s="200">
        <v>4</v>
      </c>
      <c r="M1532" s="21" t="s">
        <v>68</v>
      </c>
      <c r="N1532" s="2" t="s">
        <v>27062</v>
      </c>
      <c r="O1532" s="23">
        <v>1917</v>
      </c>
      <c r="P1532" s="25"/>
      <c r="Q1532" s="30" t="s">
        <v>95</v>
      </c>
      <c r="R1532" s="31" t="s">
        <v>52</v>
      </c>
      <c r="S1532" s="32" t="s">
        <v>83</v>
      </c>
      <c r="T1532" s="34" t="s">
        <v>55</v>
      </c>
      <c r="U1532" s="36"/>
    </row>
    <row r="1533" spans="1:21">
      <c r="A1533" t="s">
        <v>27216</v>
      </c>
      <c r="B1533" s="226" t="s">
        <v>27217</v>
      </c>
      <c r="D1533" s="192">
        <v>1</v>
      </c>
      <c r="E1533" s="193" t="s">
        <v>68</v>
      </c>
      <c r="F1533" s="194" t="s">
        <v>164</v>
      </c>
      <c r="G1533" s="195" t="s">
        <v>121</v>
      </c>
      <c r="H1533" s="196" t="s">
        <v>206</v>
      </c>
      <c r="I1533" s="197">
        <v>2300</v>
      </c>
      <c r="J1533" s="198" t="s">
        <v>27218</v>
      </c>
      <c r="K1533" s="199">
        <v>1</v>
      </c>
      <c r="L1533" s="200">
        <v>4</v>
      </c>
      <c r="M1533" s="2" t="s">
        <v>34672</v>
      </c>
      <c r="N1533" s="22" t="s">
        <v>34751</v>
      </c>
      <c r="O1533" s="23">
        <v>2300</v>
      </c>
      <c r="P1533" s="25"/>
      <c r="Q1533" s="30" t="s">
        <v>34719</v>
      </c>
      <c r="R1533" s="31" t="s">
        <v>52</v>
      </c>
      <c r="S1533" s="32" t="s">
        <v>34711</v>
      </c>
      <c r="T1533" s="34" t="s">
        <v>34717</v>
      </c>
      <c r="U1533" s="36"/>
    </row>
    <row r="1534" spans="1:21">
      <c r="A1534" t="s">
        <v>27216</v>
      </c>
      <c r="B1534" s="226" t="s">
        <v>27217</v>
      </c>
      <c r="D1534" s="210">
        <v>2</v>
      </c>
      <c r="E1534" s="180" t="s">
        <v>68</v>
      </c>
      <c r="F1534" s="181" t="s">
        <v>55</v>
      </c>
      <c r="G1534" s="175" t="s">
        <v>6346</v>
      </c>
      <c r="H1534" s="182" t="s">
        <v>225</v>
      </c>
      <c r="I1534" s="211">
        <v>1910</v>
      </c>
      <c r="J1534" s="178" t="s">
        <v>27219</v>
      </c>
      <c r="K1534">
        <v>2</v>
      </c>
      <c r="L1534" s="200">
        <v>7</v>
      </c>
      <c r="M1534" s="21" t="s">
        <v>68</v>
      </c>
      <c r="N1534" s="22" t="s">
        <v>27133</v>
      </c>
      <c r="O1534" s="23">
        <v>1910</v>
      </c>
      <c r="P1534" s="25"/>
      <c r="Q1534" s="30" t="s">
        <v>73</v>
      </c>
      <c r="R1534" s="31" t="s">
        <v>52</v>
      </c>
      <c r="S1534" s="32" t="s">
        <v>74</v>
      </c>
      <c r="T1534" s="34" t="s">
        <v>55</v>
      </c>
      <c r="U1534" s="36"/>
    </row>
    <row r="1535" spans="1:21">
      <c r="A1535" t="s">
        <v>27216</v>
      </c>
      <c r="B1535" s="226" t="s">
        <v>27217</v>
      </c>
      <c r="D1535" s="210"/>
      <c r="E1535" s="180" t="s">
        <v>68</v>
      </c>
      <c r="F1535" s="181" t="s">
        <v>55</v>
      </c>
      <c r="G1535" s="175" t="s">
        <v>6346</v>
      </c>
      <c r="H1535" s="182" t="s">
        <v>225</v>
      </c>
      <c r="I1535" s="211">
        <v>1895</v>
      </c>
      <c r="J1535" s="178" t="s">
        <v>27220</v>
      </c>
      <c r="K1535">
        <v>2</v>
      </c>
      <c r="L1535" s="200">
        <v>8</v>
      </c>
      <c r="M1535" s="21" t="s">
        <v>68</v>
      </c>
      <c r="N1535" s="22" t="s">
        <v>26834</v>
      </c>
      <c r="O1535" s="23">
        <v>1895</v>
      </c>
      <c r="P1535" s="25"/>
      <c r="Q1535" s="30" t="s">
        <v>288</v>
      </c>
      <c r="R1535" s="31" t="s">
        <v>52</v>
      </c>
      <c r="S1535" s="32" t="s">
        <v>74</v>
      </c>
      <c r="T1535" s="34" t="s">
        <v>55</v>
      </c>
      <c r="U1535" s="36"/>
    </row>
    <row r="1536" spans="1:21">
      <c r="A1536" t="s">
        <v>27216</v>
      </c>
      <c r="B1536" s="226" t="s">
        <v>27217</v>
      </c>
      <c r="D1536" s="210"/>
      <c r="E1536" s="180" t="s">
        <v>68</v>
      </c>
      <c r="F1536" s="181" t="s">
        <v>55</v>
      </c>
      <c r="G1536" s="175" t="s">
        <v>6346</v>
      </c>
      <c r="H1536" s="182" t="s">
        <v>225</v>
      </c>
      <c r="I1536" s="211">
        <v>1958</v>
      </c>
      <c r="J1536" s="178" t="s">
        <v>27221</v>
      </c>
      <c r="K1536">
        <v>2</v>
      </c>
      <c r="L1536" s="200">
        <v>9</v>
      </c>
      <c r="M1536" s="21" t="s">
        <v>68</v>
      </c>
      <c r="N1536" s="22" t="s">
        <v>27135</v>
      </c>
      <c r="O1536" s="23">
        <v>1958</v>
      </c>
      <c r="P1536" s="25"/>
      <c r="Q1536" s="30" t="s">
        <v>152</v>
      </c>
      <c r="R1536" s="31" t="s">
        <v>52</v>
      </c>
      <c r="S1536" s="32" t="s">
        <v>74</v>
      </c>
      <c r="T1536" s="34" t="s">
        <v>55</v>
      </c>
      <c r="U1536" s="36"/>
    </row>
    <row r="1537" spans="1:21">
      <c r="A1537" t="s">
        <v>27216</v>
      </c>
      <c r="B1537" s="226" t="s">
        <v>27217</v>
      </c>
      <c r="D1537" s="210"/>
      <c r="E1537" s="180" t="s">
        <v>68</v>
      </c>
      <c r="F1537" s="181" t="s">
        <v>55</v>
      </c>
      <c r="G1537" s="175" t="s">
        <v>6346</v>
      </c>
      <c r="H1537" s="182" t="s">
        <v>225</v>
      </c>
      <c r="I1537" s="211">
        <v>1958</v>
      </c>
      <c r="J1537" s="178" t="s">
        <v>27222</v>
      </c>
      <c r="K1537">
        <v>2</v>
      </c>
      <c r="L1537" s="200">
        <v>10</v>
      </c>
      <c r="M1537" s="22" t="s">
        <v>68</v>
      </c>
      <c r="N1537" s="2" t="s">
        <v>27168</v>
      </c>
      <c r="O1537" s="23">
        <v>1958</v>
      </c>
      <c r="P1537" s="25"/>
      <c r="Q1537" s="30" t="s">
        <v>73</v>
      </c>
      <c r="R1537" s="31" t="s">
        <v>52</v>
      </c>
      <c r="S1537" s="32" t="s">
        <v>74</v>
      </c>
      <c r="T1537" s="34" t="s">
        <v>55</v>
      </c>
      <c r="U1537" s="36"/>
    </row>
    <row r="1538" spans="1:21">
      <c r="A1538" t="s">
        <v>27216</v>
      </c>
      <c r="B1538" s="226" t="s">
        <v>27217</v>
      </c>
      <c r="D1538" s="210"/>
      <c r="E1538" s="180" t="s">
        <v>68</v>
      </c>
      <c r="F1538" s="181" t="s">
        <v>55</v>
      </c>
      <c r="G1538" s="175" t="s">
        <v>6346</v>
      </c>
      <c r="H1538" s="182" t="s">
        <v>225</v>
      </c>
      <c r="I1538" s="211">
        <v>1954</v>
      </c>
      <c r="J1538" s="178" t="s">
        <v>27223</v>
      </c>
      <c r="K1538">
        <v>2</v>
      </c>
      <c r="L1538" s="200">
        <v>11</v>
      </c>
      <c r="M1538" s="21" t="s">
        <v>68</v>
      </c>
      <c r="N1538" s="22" t="s">
        <v>27129</v>
      </c>
      <c r="O1538" s="23">
        <v>1954</v>
      </c>
      <c r="P1538" s="25"/>
      <c r="Q1538" s="30" t="s">
        <v>288</v>
      </c>
      <c r="R1538" s="31" t="s">
        <v>52</v>
      </c>
      <c r="S1538" s="32" t="s">
        <v>74</v>
      </c>
      <c r="T1538" s="34" t="s">
        <v>55</v>
      </c>
      <c r="U1538" s="36"/>
    </row>
    <row r="1539" spans="1:21">
      <c r="A1539" t="s">
        <v>27216</v>
      </c>
      <c r="B1539" s="226" t="s">
        <v>27217</v>
      </c>
      <c r="D1539" s="210"/>
      <c r="E1539" s="180" t="s">
        <v>68</v>
      </c>
      <c r="F1539" s="181" t="s">
        <v>55</v>
      </c>
      <c r="G1539" s="175" t="s">
        <v>6346</v>
      </c>
      <c r="H1539" s="182" t="s">
        <v>225</v>
      </c>
      <c r="I1539" s="211">
        <v>1958</v>
      </c>
      <c r="J1539" s="178" t="s">
        <v>27224</v>
      </c>
      <c r="K1539">
        <v>2</v>
      </c>
      <c r="L1539" s="200">
        <v>12</v>
      </c>
      <c r="M1539" s="21" t="s">
        <v>68</v>
      </c>
      <c r="N1539" s="22" t="s">
        <v>27127</v>
      </c>
      <c r="O1539" s="23">
        <v>1958</v>
      </c>
      <c r="P1539" s="25"/>
      <c r="Q1539" s="30" t="s">
        <v>73</v>
      </c>
      <c r="R1539" s="31" t="s">
        <v>52</v>
      </c>
      <c r="S1539" s="32" t="s">
        <v>74</v>
      </c>
      <c r="T1539" s="34" t="s">
        <v>55</v>
      </c>
      <c r="U1539" s="36"/>
    </row>
    <row r="1540" spans="1:21">
      <c r="A1540" t="s">
        <v>27216</v>
      </c>
      <c r="B1540" s="226" t="s">
        <v>27217</v>
      </c>
      <c r="D1540" s="210"/>
      <c r="E1540" s="180" t="s">
        <v>68</v>
      </c>
      <c r="F1540" s="181" t="s">
        <v>55</v>
      </c>
      <c r="G1540" s="175" t="s">
        <v>6346</v>
      </c>
      <c r="H1540" s="182" t="s">
        <v>225</v>
      </c>
      <c r="I1540" s="211">
        <v>1953</v>
      </c>
      <c r="J1540" s="178" t="s">
        <v>27225</v>
      </c>
      <c r="K1540">
        <v>2</v>
      </c>
      <c r="L1540" s="200">
        <v>13</v>
      </c>
      <c r="M1540" s="21" t="s">
        <v>68</v>
      </c>
      <c r="N1540" s="22" t="s">
        <v>27125</v>
      </c>
      <c r="O1540" s="23">
        <v>1953</v>
      </c>
      <c r="P1540" s="25"/>
      <c r="Q1540" s="30" t="s">
        <v>152</v>
      </c>
      <c r="R1540" s="31" t="s">
        <v>52</v>
      </c>
      <c r="S1540" s="32" t="s">
        <v>74</v>
      </c>
      <c r="T1540" s="34" t="s">
        <v>55</v>
      </c>
      <c r="U1540" s="36"/>
    </row>
    <row r="1541" spans="1:21">
      <c r="A1541" t="s">
        <v>27216</v>
      </c>
      <c r="B1541" s="226" t="s">
        <v>27217</v>
      </c>
      <c r="D1541" s="210">
        <v>3</v>
      </c>
      <c r="E1541" s="180" t="s">
        <v>68</v>
      </c>
      <c r="F1541" s="181" t="s">
        <v>55</v>
      </c>
      <c r="G1541" s="175" t="s">
        <v>6346</v>
      </c>
      <c r="H1541" s="182" t="s">
        <v>206</v>
      </c>
      <c r="I1541" s="211">
        <v>1960</v>
      </c>
      <c r="J1541" s="178" t="s">
        <v>27226</v>
      </c>
      <c r="K1541">
        <v>3</v>
      </c>
      <c r="L1541" s="200">
        <v>16</v>
      </c>
      <c r="M1541" s="21" t="s">
        <v>68</v>
      </c>
      <c r="N1541" s="2" t="s">
        <v>27112</v>
      </c>
      <c r="O1541" s="23">
        <v>1960</v>
      </c>
      <c r="P1541" s="25"/>
      <c r="Q1541" s="30" t="s">
        <v>95</v>
      </c>
      <c r="R1541" s="31" t="s">
        <v>52</v>
      </c>
      <c r="S1541" s="32" t="s">
        <v>83</v>
      </c>
      <c r="T1541" s="34" t="s">
        <v>55</v>
      </c>
      <c r="U1541" s="36"/>
    </row>
    <row r="1542" spans="1:21">
      <c r="A1542" t="s">
        <v>27216</v>
      </c>
      <c r="B1542" s="226" t="s">
        <v>27217</v>
      </c>
      <c r="D1542" s="210"/>
      <c r="E1542" s="180" t="s">
        <v>68</v>
      </c>
      <c r="F1542" s="181" t="s">
        <v>55</v>
      </c>
      <c r="G1542" s="175" t="s">
        <v>6346</v>
      </c>
      <c r="H1542" s="182" t="s">
        <v>206</v>
      </c>
      <c r="I1542" s="211">
        <v>1960</v>
      </c>
      <c r="J1542" s="178" t="s">
        <v>27227</v>
      </c>
      <c r="K1542">
        <v>3</v>
      </c>
      <c r="L1542" s="200">
        <v>17</v>
      </c>
      <c r="M1542" s="2" t="s">
        <v>68</v>
      </c>
      <c r="N1542" s="2" t="s">
        <v>27110</v>
      </c>
      <c r="O1542" s="23">
        <v>1960</v>
      </c>
      <c r="P1542" s="25"/>
      <c r="Q1542" s="30" t="s">
        <v>95</v>
      </c>
      <c r="R1542" s="31" t="s">
        <v>52</v>
      </c>
      <c r="S1542" s="30" t="s">
        <v>83</v>
      </c>
      <c r="T1542" s="34" t="s">
        <v>55</v>
      </c>
      <c r="U1542" s="36"/>
    </row>
    <row r="1543" spans="1:21">
      <c r="A1543" t="s">
        <v>27216</v>
      </c>
      <c r="B1543" s="226" t="s">
        <v>27217</v>
      </c>
      <c r="D1543" s="210"/>
      <c r="E1543" s="180" t="s">
        <v>68</v>
      </c>
      <c r="F1543" s="181" t="s">
        <v>55</v>
      </c>
      <c r="G1543" s="175" t="s">
        <v>6346</v>
      </c>
      <c r="H1543" s="182" t="s">
        <v>206</v>
      </c>
      <c r="I1543" s="211">
        <v>1917</v>
      </c>
      <c r="J1543" s="178" t="s">
        <v>7791</v>
      </c>
      <c r="K1543">
        <v>3</v>
      </c>
      <c r="L1543" s="200">
        <v>18</v>
      </c>
      <c r="M1543" s="21" t="s">
        <v>68</v>
      </c>
      <c r="N1543" s="22" t="s">
        <v>27106</v>
      </c>
      <c r="O1543" s="23">
        <v>1917</v>
      </c>
      <c r="P1543" s="25"/>
      <c r="Q1543" s="30" t="s">
        <v>95</v>
      </c>
      <c r="R1543" s="31" t="s">
        <v>52</v>
      </c>
      <c r="S1543" s="32" t="s">
        <v>83</v>
      </c>
      <c r="T1543" s="34" t="s">
        <v>55</v>
      </c>
      <c r="U1543" s="36"/>
    </row>
    <row r="1544" spans="1:21">
      <c r="A1544" t="s">
        <v>27216</v>
      </c>
      <c r="B1544" s="226" t="s">
        <v>27217</v>
      </c>
      <c r="D1544" s="210"/>
      <c r="E1544" s="180" t="s">
        <v>68</v>
      </c>
      <c r="F1544" s="175" t="s">
        <v>55</v>
      </c>
      <c r="G1544" s="175" t="s">
        <v>6346</v>
      </c>
      <c r="H1544" s="177" t="s">
        <v>206</v>
      </c>
      <c r="I1544" s="222">
        <v>1960</v>
      </c>
      <c r="J1544" s="178" t="s">
        <v>27228</v>
      </c>
      <c r="K1544">
        <v>3</v>
      </c>
      <c r="L1544" s="200">
        <v>19</v>
      </c>
      <c r="M1544" s="2" t="s">
        <v>68</v>
      </c>
      <c r="N1544" s="22" t="s">
        <v>27108</v>
      </c>
      <c r="O1544" s="23">
        <v>1960</v>
      </c>
      <c r="P1544" s="25"/>
      <c r="Q1544" s="30" t="s">
        <v>95</v>
      </c>
      <c r="R1544" s="31" t="s">
        <v>52</v>
      </c>
      <c r="S1544" s="21" t="s">
        <v>83</v>
      </c>
      <c r="T1544" s="34" t="s">
        <v>55</v>
      </c>
      <c r="U1544" s="36"/>
    </row>
    <row r="1545" spans="1:21">
      <c r="A1545" t="s">
        <v>27350</v>
      </c>
      <c r="B1545" s="226" t="s">
        <v>27351</v>
      </c>
      <c r="D1545" s="192">
        <v>1</v>
      </c>
      <c r="E1545" s="193" t="s">
        <v>145</v>
      </c>
      <c r="F1545" s="194" t="s">
        <v>55</v>
      </c>
      <c r="G1545" s="195" t="s">
        <v>6346</v>
      </c>
      <c r="H1545" s="196" t="s">
        <v>225</v>
      </c>
      <c r="I1545" s="197">
        <v>1980</v>
      </c>
      <c r="J1545" s="198" t="s">
        <v>27352</v>
      </c>
      <c r="K1545" s="199">
        <v>1</v>
      </c>
      <c r="L1545" s="200">
        <v>4</v>
      </c>
      <c r="M1545" s="21" t="s">
        <v>145</v>
      </c>
      <c r="N1545" s="22" t="s">
        <v>27020</v>
      </c>
      <c r="O1545" s="23">
        <v>1980</v>
      </c>
      <c r="P1545" s="25"/>
      <c r="Q1545" s="30" t="s">
        <v>169</v>
      </c>
      <c r="R1545" s="31" t="s">
        <v>52</v>
      </c>
      <c r="S1545" s="32" t="s">
        <v>53</v>
      </c>
      <c r="T1545" s="34" t="s">
        <v>55</v>
      </c>
      <c r="U1545" s="36"/>
    </row>
    <row r="1546" spans="1:21">
      <c r="A1546" t="s">
        <v>27353</v>
      </c>
      <c r="B1546" s="226" t="s">
        <v>27354</v>
      </c>
      <c r="D1546" s="192">
        <v>1</v>
      </c>
      <c r="E1546" s="193" t="s">
        <v>510</v>
      </c>
      <c r="F1546" s="194" t="s">
        <v>55</v>
      </c>
      <c r="G1546" s="195" t="s">
        <v>6346</v>
      </c>
      <c r="H1546" s="196" t="s">
        <v>225</v>
      </c>
      <c r="I1546" s="197">
        <v>1939</v>
      </c>
      <c r="J1546" s="198" t="s">
        <v>27355</v>
      </c>
      <c r="K1546" s="199">
        <v>1</v>
      </c>
      <c r="L1546" s="200">
        <v>4</v>
      </c>
      <c r="M1546" s="21" t="s">
        <v>510</v>
      </c>
      <c r="N1546" s="22" t="s">
        <v>27260</v>
      </c>
      <c r="O1546" s="23">
        <v>1939</v>
      </c>
      <c r="P1546" s="25" t="s">
        <v>34694</v>
      </c>
      <c r="Q1546" s="30" t="s">
        <v>73</v>
      </c>
      <c r="R1546" s="31" t="s">
        <v>52</v>
      </c>
      <c r="S1546" s="32" t="s">
        <v>74</v>
      </c>
      <c r="T1546" s="34" t="s">
        <v>55</v>
      </c>
      <c r="U1546" s="36"/>
    </row>
    <row r="1547" spans="1:21">
      <c r="A1547" t="s">
        <v>27353</v>
      </c>
      <c r="B1547" s="226" t="s">
        <v>27354</v>
      </c>
      <c r="D1547" s="210"/>
      <c r="E1547" s="180" t="s">
        <v>510</v>
      </c>
      <c r="F1547" s="181" t="s">
        <v>55</v>
      </c>
      <c r="G1547" s="175" t="s">
        <v>6346</v>
      </c>
      <c r="H1547" s="182" t="s">
        <v>225</v>
      </c>
      <c r="I1547" s="211">
        <v>1942</v>
      </c>
      <c r="J1547" s="178" t="s">
        <v>27356</v>
      </c>
      <c r="K1547">
        <v>1</v>
      </c>
      <c r="L1547" s="200">
        <v>5</v>
      </c>
      <c r="M1547" s="21" t="s">
        <v>510</v>
      </c>
      <c r="N1547" s="22" t="s">
        <v>27264</v>
      </c>
      <c r="O1547" s="23">
        <v>1942</v>
      </c>
      <c r="P1547" s="25" t="s">
        <v>34694</v>
      </c>
      <c r="Q1547" s="30" t="s">
        <v>177</v>
      </c>
      <c r="R1547" s="31" t="s">
        <v>52</v>
      </c>
      <c r="S1547" s="32" t="s">
        <v>74</v>
      </c>
      <c r="T1547" s="34" t="s">
        <v>55</v>
      </c>
      <c r="U1547" s="36"/>
    </row>
    <row r="1548" spans="1:21">
      <c r="A1548" t="s">
        <v>27353</v>
      </c>
      <c r="B1548" s="226" t="s">
        <v>27354</v>
      </c>
      <c r="D1548" s="210"/>
      <c r="E1548" s="180" t="s">
        <v>510</v>
      </c>
      <c r="F1548" s="181" t="s">
        <v>55</v>
      </c>
      <c r="G1548" s="175" t="s">
        <v>6346</v>
      </c>
      <c r="H1548" s="182" t="s">
        <v>225</v>
      </c>
      <c r="I1548" s="211">
        <v>1958</v>
      </c>
      <c r="J1548" s="178" t="s">
        <v>27357</v>
      </c>
      <c r="K1548">
        <v>1</v>
      </c>
      <c r="L1548" s="200">
        <v>6</v>
      </c>
      <c r="M1548" s="21" t="s">
        <v>510</v>
      </c>
      <c r="N1548" s="22" t="s">
        <v>27262</v>
      </c>
      <c r="O1548" s="23">
        <v>1958</v>
      </c>
      <c r="P1548" s="25" t="s">
        <v>34694</v>
      </c>
      <c r="Q1548" s="30" t="s">
        <v>177</v>
      </c>
      <c r="R1548" s="31" t="s">
        <v>52</v>
      </c>
      <c r="S1548" s="32" t="s">
        <v>74</v>
      </c>
      <c r="T1548" s="34" t="s">
        <v>55</v>
      </c>
      <c r="U1548" s="36"/>
    </row>
    <row r="1549" spans="1:21">
      <c r="A1549" t="s">
        <v>27353</v>
      </c>
      <c r="B1549" s="226" t="s">
        <v>27354</v>
      </c>
      <c r="D1549" s="210">
        <v>2</v>
      </c>
      <c r="E1549" s="180" t="s">
        <v>130</v>
      </c>
      <c r="F1549" s="181" t="s">
        <v>55</v>
      </c>
      <c r="G1549" s="175" t="s">
        <v>6346</v>
      </c>
      <c r="H1549" s="182" t="s">
        <v>206</v>
      </c>
      <c r="I1549" s="211">
        <v>1959</v>
      </c>
      <c r="J1549" s="178" t="s">
        <v>27358</v>
      </c>
      <c r="K1549">
        <v>2</v>
      </c>
      <c r="L1549" s="200">
        <v>10</v>
      </c>
      <c r="M1549" s="21" t="s">
        <v>130</v>
      </c>
      <c r="N1549" s="22" t="s">
        <v>27266</v>
      </c>
      <c r="O1549" s="23">
        <v>1959</v>
      </c>
      <c r="P1549" s="25"/>
      <c r="Q1549" s="30" t="s">
        <v>82</v>
      </c>
      <c r="R1549" s="31" t="s">
        <v>52</v>
      </c>
      <c r="S1549" s="32" t="s">
        <v>83</v>
      </c>
      <c r="T1549" s="34" t="s">
        <v>55</v>
      </c>
      <c r="U1549" s="36"/>
    </row>
    <row r="1550" spans="1:21" ht="45">
      <c r="A1550" t="s">
        <v>27353</v>
      </c>
      <c r="B1550" s="226" t="s">
        <v>27354</v>
      </c>
      <c r="D1550" s="210">
        <v>3</v>
      </c>
      <c r="E1550" s="180" t="s">
        <v>130</v>
      </c>
      <c r="F1550" s="181" t="s">
        <v>64</v>
      </c>
      <c r="G1550" s="175" t="s">
        <v>6346</v>
      </c>
      <c r="H1550" s="182" t="s">
        <v>225</v>
      </c>
      <c r="I1550" s="211">
        <v>1917</v>
      </c>
      <c r="J1550" s="178" t="s">
        <v>27359</v>
      </c>
      <c r="K1550">
        <v>3</v>
      </c>
      <c r="L1550" s="200">
        <v>13</v>
      </c>
      <c r="M1550" s="21" t="s">
        <v>130</v>
      </c>
      <c r="N1550" s="22" t="s">
        <v>34752</v>
      </c>
      <c r="O1550" s="23">
        <v>1917</v>
      </c>
      <c r="P1550" s="25"/>
      <c r="Q1550" s="30" t="s">
        <v>31521</v>
      </c>
      <c r="R1550" s="31" t="s">
        <v>52</v>
      </c>
      <c r="S1550" s="30" t="s">
        <v>34681</v>
      </c>
      <c r="T1550" s="34" t="s">
        <v>64</v>
      </c>
      <c r="U1550" s="36"/>
    </row>
    <row r="1551" spans="1:21">
      <c r="A1551" t="s">
        <v>27476</v>
      </c>
      <c r="B1551" s="226" t="s">
        <v>27477</v>
      </c>
      <c r="D1551" s="192">
        <v>1</v>
      </c>
      <c r="E1551" s="193" t="s">
        <v>145</v>
      </c>
      <c r="F1551" s="194" t="s">
        <v>55</v>
      </c>
      <c r="G1551" s="195" t="s">
        <v>121</v>
      </c>
      <c r="H1551" s="196" t="s">
        <v>206</v>
      </c>
      <c r="I1551" s="197">
        <v>1534</v>
      </c>
      <c r="J1551" s="198" t="s">
        <v>27462</v>
      </c>
      <c r="K1551" s="199">
        <v>1</v>
      </c>
      <c r="L1551" s="200">
        <v>4</v>
      </c>
      <c r="M1551" s="21" t="s">
        <v>145</v>
      </c>
      <c r="N1551" s="22" t="s">
        <v>27427</v>
      </c>
      <c r="O1551" s="23">
        <v>1534</v>
      </c>
      <c r="P1551" s="25"/>
      <c r="Q1551" s="30" t="s">
        <v>2071</v>
      </c>
      <c r="R1551" s="31" t="s">
        <v>52</v>
      </c>
      <c r="S1551" s="32" t="s">
        <v>34711</v>
      </c>
      <c r="T1551" s="34" t="s">
        <v>55</v>
      </c>
      <c r="U1551" s="36"/>
    </row>
    <row r="1552" spans="1:21">
      <c r="A1552" t="s">
        <v>27476</v>
      </c>
      <c r="B1552" s="226" t="s">
        <v>27477</v>
      </c>
      <c r="D1552" s="210">
        <v>2</v>
      </c>
      <c r="E1552" s="180" t="s">
        <v>145</v>
      </c>
      <c r="F1552" s="181" t="s">
        <v>55</v>
      </c>
      <c r="G1552" s="175" t="s">
        <v>6346</v>
      </c>
      <c r="H1552" s="182" t="s">
        <v>225</v>
      </c>
      <c r="I1552" s="211">
        <v>1985</v>
      </c>
      <c r="J1552" s="178" t="s">
        <v>27461</v>
      </c>
      <c r="K1552">
        <v>2</v>
      </c>
      <c r="L1552" s="200">
        <v>8</v>
      </c>
      <c r="M1552" s="21" t="s">
        <v>145</v>
      </c>
      <c r="N1552" s="22" t="s">
        <v>25408</v>
      </c>
      <c r="O1552" s="23">
        <v>1985</v>
      </c>
      <c r="P1552" s="25"/>
      <c r="Q1552" s="30" t="s">
        <v>181</v>
      </c>
      <c r="R1552" s="31" t="s">
        <v>52</v>
      </c>
      <c r="S1552" s="32" t="s">
        <v>186</v>
      </c>
      <c r="T1552" s="34" t="s">
        <v>55</v>
      </c>
      <c r="U1552" s="36"/>
    </row>
    <row r="1553" spans="1:21">
      <c r="A1553" t="s">
        <v>27476</v>
      </c>
      <c r="B1553" s="226" t="s">
        <v>27477</v>
      </c>
      <c r="D1553" s="210">
        <v>3</v>
      </c>
      <c r="E1553" s="180" t="s">
        <v>6884</v>
      </c>
      <c r="F1553" s="181" t="s">
        <v>64</v>
      </c>
      <c r="G1553" s="175" t="s">
        <v>6380</v>
      </c>
      <c r="H1553" s="182" t="s">
        <v>225</v>
      </c>
      <c r="I1553" s="211">
        <v>1925</v>
      </c>
      <c r="J1553" s="178" t="s">
        <v>27478</v>
      </c>
      <c r="K1553">
        <v>3</v>
      </c>
      <c r="L1553" s="200">
        <v>12</v>
      </c>
      <c r="M1553" s="21" t="s">
        <v>6884</v>
      </c>
      <c r="N1553" s="22" t="s">
        <v>27342</v>
      </c>
      <c r="O1553" s="23">
        <v>1925</v>
      </c>
      <c r="P1553" s="25"/>
      <c r="Q1553" s="30" t="s">
        <v>7062</v>
      </c>
      <c r="R1553" s="31" t="s">
        <v>52</v>
      </c>
      <c r="S1553" s="32" t="s">
        <v>63</v>
      </c>
      <c r="T1553" s="34" t="s">
        <v>64</v>
      </c>
      <c r="U1553" s="36"/>
    </row>
    <row r="1554" spans="1:21" ht="22.5">
      <c r="A1554" t="s">
        <v>27476</v>
      </c>
      <c r="B1554" s="226" t="s">
        <v>27477</v>
      </c>
      <c r="D1554" s="210"/>
      <c r="E1554" s="180" t="s">
        <v>6884</v>
      </c>
      <c r="F1554" s="181" t="s">
        <v>64</v>
      </c>
      <c r="G1554" s="175" t="s">
        <v>6380</v>
      </c>
      <c r="H1554" s="182" t="s">
        <v>225</v>
      </c>
      <c r="I1554" s="211">
        <v>1825</v>
      </c>
      <c r="J1554" s="178" t="s">
        <v>27479</v>
      </c>
      <c r="K1554">
        <v>3</v>
      </c>
      <c r="L1554" s="200">
        <v>13</v>
      </c>
      <c r="M1554" s="21" t="s">
        <v>6884</v>
      </c>
      <c r="N1554" s="22" t="s">
        <v>34753</v>
      </c>
      <c r="O1554" s="23">
        <v>1825</v>
      </c>
      <c r="P1554" s="25"/>
      <c r="Q1554" s="30" t="s">
        <v>31572</v>
      </c>
      <c r="R1554" s="31" t="s">
        <v>52</v>
      </c>
      <c r="S1554" s="32" t="s">
        <v>34750</v>
      </c>
      <c r="T1554" s="34" t="s">
        <v>34662</v>
      </c>
      <c r="U1554" s="36"/>
    </row>
    <row r="1555" spans="1:21" ht="22.5">
      <c r="A1555" t="s">
        <v>27476</v>
      </c>
      <c r="B1555" s="226" t="s">
        <v>27477</v>
      </c>
      <c r="D1555" s="210"/>
      <c r="E1555" s="180" t="s">
        <v>6884</v>
      </c>
      <c r="F1555" s="181" t="s">
        <v>64</v>
      </c>
      <c r="G1555" s="175" t="s">
        <v>6380</v>
      </c>
      <c r="H1555" s="182" t="s">
        <v>225</v>
      </c>
      <c r="I1555" s="211">
        <v>1950</v>
      </c>
      <c r="J1555" s="178" t="s">
        <v>27480</v>
      </c>
      <c r="K1555">
        <v>3</v>
      </c>
      <c r="L1555" s="200">
        <v>14</v>
      </c>
      <c r="M1555" s="21" t="s">
        <v>6884</v>
      </c>
      <c r="N1555" s="22" t="s">
        <v>31519</v>
      </c>
      <c r="O1555" s="23">
        <v>1950</v>
      </c>
      <c r="P1555" s="25"/>
      <c r="Q1555" s="30" t="s">
        <v>34708</v>
      </c>
      <c r="R1555" s="31" t="s">
        <v>52</v>
      </c>
      <c r="S1555" s="32" t="s">
        <v>34750</v>
      </c>
      <c r="T1555" s="34" t="s">
        <v>34662</v>
      </c>
      <c r="U1555" s="36"/>
    </row>
    <row r="1556" spans="1:21">
      <c r="A1556" t="s">
        <v>27481</v>
      </c>
      <c r="B1556" s="226" t="s">
        <v>27482</v>
      </c>
      <c r="D1556" s="192">
        <v>1</v>
      </c>
      <c r="E1556" s="193" t="s">
        <v>48</v>
      </c>
      <c r="F1556" s="194" t="s">
        <v>55</v>
      </c>
      <c r="G1556" s="195" t="s">
        <v>6346</v>
      </c>
      <c r="H1556" s="196" t="s">
        <v>225</v>
      </c>
      <c r="I1556" s="197">
        <v>1980</v>
      </c>
      <c r="J1556" s="198" t="s">
        <v>27483</v>
      </c>
      <c r="K1556" s="199">
        <v>1</v>
      </c>
      <c r="L1556" s="200">
        <v>4</v>
      </c>
      <c r="M1556" s="21" t="s">
        <v>48</v>
      </c>
      <c r="N1556" s="22" t="s">
        <v>27326</v>
      </c>
      <c r="O1556" s="23">
        <v>1980</v>
      </c>
      <c r="P1556" s="25" t="s">
        <v>3585</v>
      </c>
      <c r="Q1556" s="30" t="s">
        <v>169</v>
      </c>
      <c r="R1556" s="31" t="s">
        <v>52</v>
      </c>
      <c r="S1556" s="32" t="s">
        <v>53</v>
      </c>
      <c r="T1556" s="34" t="s">
        <v>55</v>
      </c>
      <c r="U1556" s="36"/>
    </row>
    <row r="1557" spans="1:21">
      <c r="A1557" t="s">
        <v>27481</v>
      </c>
      <c r="B1557" s="226" t="s">
        <v>27482</v>
      </c>
      <c r="D1557" s="210"/>
      <c r="E1557" s="180" t="s">
        <v>48</v>
      </c>
      <c r="F1557" s="181" t="s">
        <v>55</v>
      </c>
      <c r="G1557" s="175" t="s">
        <v>6346</v>
      </c>
      <c r="H1557" s="182" t="s">
        <v>225</v>
      </c>
      <c r="I1557" s="211">
        <v>1980</v>
      </c>
      <c r="J1557" s="178" t="s">
        <v>27484</v>
      </c>
      <c r="K1557">
        <v>1</v>
      </c>
      <c r="L1557" s="200">
        <v>5</v>
      </c>
      <c r="M1557" s="21" t="s">
        <v>48</v>
      </c>
      <c r="N1557" s="22" t="s">
        <v>27322</v>
      </c>
      <c r="O1557" s="23">
        <v>1980</v>
      </c>
      <c r="P1557" s="25" t="s">
        <v>3585</v>
      </c>
      <c r="Q1557" s="30" t="s">
        <v>312</v>
      </c>
      <c r="R1557" s="31" t="s">
        <v>52</v>
      </c>
      <c r="S1557" s="32" t="s">
        <v>186</v>
      </c>
      <c r="T1557" s="34" t="s">
        <v>55</v>
      </c>
      <c r="U1557" s="36"/>
    </row>
    <row r="1558" spans="1:21">
      <c r="A1558" t="s">
        <v>27481</v>
      </c>
      <c r="B1558" s="226" t="s">
        <v>27482</v>
      </c>
      <c r="D1558" s="210">
        <v>2</v>
      </c>
      <c r="E1558" s="180" t="s">
        <v>48</v>
      </c>
      <c r="F1558" s="181" t="s">
        <v>55</v>
      </c>
      <c r="G1558" s="175" t="s">
        <v>6346</v>
      </c>
      <c r="H1558" s="182" t="s">
        <v>225</v>
      </c>
      <c r="I1558" s="211">
        <v>1980</v>
      </c>
      <c r="J1558" s="178" t="s">
        <v>27485</v>
      </c>
      <c r="K1558">
        <v>2</v>
      </c>
      <c r="L1558" s="200">
        <v>9</v>
      </c>
      <c r="M1558" s="21" t="s">
        <v>48</v>
      </c>
      <c r="N1558" s="22" t="s">
        <v>27324</v>
      </c>
      <c r="O1558" s="23">
        <v>1980</v>
      </c>
      <c r="P1558" s="25" t="s">
        <v>51</v>
      </c>
      <c r="Q1558" s="30" t="s">
        <v>169</v>
      </c>
      <c r="R1558" s="31" t="s">
        <v>52</v>
      </c>
      <c r="S1558" s="32" t="s">
        <v>53</v>
      </c>
      <c r="T1558" s="34" t="s">
        <v>55</v>
      </c>
      <c r="U1558" s="36"/>
    </row>
    <row r="1559" spans="1:21">
      <c r="A1559" t="s">
        <v>27475</v>
      </c>
      <c r="B1559" s="226" t="s">
        <v>27486</v>
      </c>
      <c r="D1559" s="192">
        <v>1</v>
      </c>
      <c r="E1559" s="193" t="s">
        <v>103</v>
      </c>
      <c r="F1559" s="194" t="s">
        <v>55</v>
      </c>
      <c r="G1559" s="195" t="s">
        <v>6346</v>
      </c>
      <c r="H1559" s="196" t="s">
        <v>206</v>
      </c>
      <c r="I1559" s="197">
        <v>1960</v>
      </c>
      <c r="J1559" s="198" t="s">
        <v>7611</v>
      </c>
      <c r="K1559" s="199">
        <v>1</v>
      </c>
      <c r="L1559" s="200">
        <v>4</v>
      </c>
      <c r="M1559" s="21" t="s">
        <v>103</v>
      </c>
      <c r="N1559" s="22" t="s">
        <v>25330</v>
      </c>
      <c r="O1559" s="23">
        <v>1960</v>
      </c>
      <c r="P1559" s="25"/>
      <c r="Q1559" s="30" t="s">
        <v>82</v>
      </c>
      <c r="R1559" s="31" t="s">
        <v>52</v>
      </c>
      <c r="S1559" s="32" t="s">
        <v>83</v>
      </c>
      <c r="T1559" s="34" t="s">
        <v>55</v>
      </c>
      <c r="U1559" s="36"/>
    </row>
    <row r="1560" spans="1:21">
      <c r="A1560" t="s">
        <v>27475</v>
      </c>
      <c r="B1560" s="226" t="s">
        <v>27486</v>
      </c>
      <c r="D1560" s="210">
        <v>2</v>
      </c>
      <c r="E1560" s="180" t="s">
        <v>6884</v>
      </c>
      <c r="F1560" s="181" t="s">
        <v>64</v>
      </c>
      <c r="G1560" s="175" t="s">
        <v>6380</v>
      </c>
      <c r="H1560" s="182" t="s">
        <v>225</v>
      </c>
      <c r="I1560" s="211">
        <v>1925</v>
      </c>
      <c r="J1560" s="178" t="s">
        <v>6684</v>
      </c>
      <c r="K1560">
        <v>2</v>
      </c>
      <c r="L1560" s="200">
        <v>7</v>
      </c>
      <c r="M1560" s="2" t="s">
        <v>6884</v>
      </c>
      <c r="N1560" s="22" t="s">
        <v>27455</v>
      </c>
      <c r="O1560" s="23">
        <v>1925</v>
      </c>
      <c r="P1560" s="25"/>
      <c r="Q1560" s="30" t="s">
        <v>62</v>
      </c>
      <c r="R1560" s="31" t="s">
        <v>52</v>
      </c>
      <c r="S1560" s="21" t="s">
        <v>25394</v>
      </c>
      <c r="T1560" s="34" t="s">
        <v>64</v>
      </c>
      <c r="U1560" s="36"/>
    </row>
    <row r="1561" spans="1:21">
      <c r="A1561" t="s">
        <v>27620</v>
      </c>
      <c r="B1561" s="226" t="s">
        <v>27621</v>
      </c>
      <c r="D1561" s="192">
        <v>1</v>
      </c>
      <c r="E1561" s="193" t="s">
        <v>68</v>
      </c>
      <c r="F1561" s="194" t="s">
        <v>55</v>
      </c>
      <c r="G1561" s="195" t="s">
        <v>6346</v>
      </c>
      <c r="H1561" s="196" t="s">
        <v>206</v>
      </c>
      <c r="I1561" s="197">
        <v>1917</v>
      </c>
      <c r="J1561" s="198" t="s">
        <v>24657</v>
      </c>
      <c r="K1561" s="199">
        <v>1</v>
      </c>
      <c r="L1561" s="200">
        <v>4</v>
      </c>
      <c r="M1561" s="21" t="s">
        <v>68</v>
      </c>
      <c r="N1561" s="2" t="s">
        <v>27377</v>
      </c>
      <c r="O1561" s="23">
        <v>1917</v>
      </c>
      <c r="P1561" s="25"/>
      <c r="Q1561" s="30" t="s">
        <v>95</v>
      </c>
      <c r="R1561" s="31" t="s">
        <v>52</v>
      </c>
      <c r="S1561" s="32" t="s">
        <v>83</v>
      </c>
      <c r="T1561" s="34" t="s">
        <v>55</v>
      </c>
      <c r="U1561" s="36"/>
    </row>
    <row r="1562" spans="1:21">
      <c r="A1562" t="s">
        <v>27620</v>
      </c>
      <c r="B1562" s="226" t="s">
        <v>27621</v>
      </c>
      <c r="D1562" s="210"/>
      <c r="E1562" s="180" t="s">
        <v>68</v>
      </c>
      <c r="F1562" s="181" t="s">
        <v>55</v>
      </c>
      <c r="G1562" s="175" t="s">
        <v>6346</v>
      </c>
      <c r="H1562" s="182" t="s">
        <v>206</v>
      </c>
      <c r="I1562" s="211">
        <v>1917</v>
      </c>
      <c r="J1562" s="178" t="s">
        <v>27622</v>
      </c>
      <c r="K1562">
        <v>1</v>
      </c>
      <c r="L1562" s="200">
        <v>5</v>
      </c>
      <c r="M1562" s="2" t="s">
        <v>68</v>
      </c>
      <c r="N1562" s="2" t="s">
        <v>27379</v>
      </c>
      <c r="O1562" s="23">
        <v>1917</v>
      </c>
      <c r="P1562" s="25"/>
      <c r="Q1562" s="30" t="s">
        <v>95</v>
      </c>
      <c r="R1562" s="31" t="s">
        <v>52</v>
      </c>
      <c r="S1562" s="30" t="s">
        <v>83</v>
      </c>
      <c r="T1562" s="34" t="s">
        <v>55</v>
      </c>
      <c r="U1562" s="36"/>
    </row>
    <row r="1563" spans="1:21">
      <c r="A1563" t="s">
        <v>27623</v>
      </c>
      <c r="B1563" s="226" t="s">
        <v>27624</v>
      </c>
      <c r="D1563" s="192">
        <v>1</v>
      </c>
      <c r="E1563" s="193" t="s">
        <v>78</v>
      </c>
      <c r="F1563" s="194" t="s">
        <v>55</v>
      </c>
      <c r="G1563" s="195" t="s">
        <v>6346</v>
      </c>
      <c r="H1563" s="196" t="s">
        <v>206</v>
      </c>
      <c r="I1563" s="197">
        <v>1960</v>
      </c>
      <c r="J1563" s="198" t="s">
        <v>27625</v>
      </c>
      <c r="K1563" s="199">
        <v>1</v>
      </c>
      <c r="L1563" s="200">
        <v>4</v>
      </c>
      <c r="M1563" s="21" t="s">
        <v>78</v>
      </c>
      <c r="N1563" s="22" t="s">
        <v>27577</v>
      </c>
      <c r="O1563" s="23">
        <v>1960</v>
      </c>
      <c r="P1563" s="25"/>
      <c r="Q1563" s="30" t="s">
        <v>95</v>
      </c>
      <c r="R1563" s="31" t="s">
        <v>52</v>
      </c>
      <c r="S1563" s="32" t="s">
        <v>83</v>
      </c>
      <c r="T1563" s="34" t="s">
        <v>55</v>
      </c>
      <c r="U1563" s="36"/>
    </row>
    <row r="1564" spans="1:21">
      <c r="A1564" t="s">
        <v>27623</v>
      </c>
      <c r="B1564" s="226" t="s">
        <v>27624</v>
      </c>
      <c r="D1564" s="210"/>
      <c r="E1564" s="180" t="s">
        <v>78</v>
      </c>
      <c r="F1564" s="181" t="s">
        <v>55</v>
      </c>
      <c r="G1564" s="175" t="s">
        <v>6346</v>
      </c>
      <c r="H1564" s="182" t="s">
        <v>206</v>
      </c>
      <c r="I1564" s="211">
        <v>1960</v>
      </c>
      <c r="J1564" s="178" t="s">
        <v>27626</v>
      </c>
      <c r="K1564">
        <v>1</v>
      </c>
      <c r="L1564" s="200">
        <v>5</v>
      </c>
      <c r="M1564" s="21" t="s">
        <v>78</v>
      </c>
      <c r="N1564" s="22" t="s">
        <v>27575</v>
      </c>
      <c r="O1564" s="23">
        <v>1960</v>
      </c>
      <c r="P1564" s="25"/>
      <c r="Q1564" s="30" t="s">
        <v>95</v>
      </c>
      <c r="R1564" s="31" t="s">
        <v>52</v>
      </c>
      <c r="S1564" s="32" t="s">
        <v>83</v>
      </c>
      <c r="T1564" s="34" t="s">
        <v>55</v>
      </c>
      <c r="U1564" s="36"/>
    </row>
    <row r="1565" spans="1:21">
      <c r="A1565" t="s">
        <v>27623</v>
      </c>
      <c r="B1565" s="226" t="s">
        <v>27624</v>
      </c>
      <c r="D1565" s="210">
        <v>2</v>
      </c>
      <c r="E1565" s="180" t="s">
        <v>68</v>
      </c>
      <c r="F1565" s="181" t="s">
        <v>55</v>
      </c>
      <c r="G1565" s="175" t="s">
        <v>6346</v>
      </c>
      <c r="H1565" s="182" t="s">
        <v>225</v>
      </c>
      <c r="I1565" s="211">
        <v>1954</v>
      </c>
      <c r="J1565" s="178" t="s">
        <v>27627</v>
      </c>
      <c r="K1565">
        <v>2</v>
      </c>
      <c r="L1565" s="200">
        <v>8</v>
      </c>
      <c r="M1565" s="21" t="s">
        <v>68</v>
      </c>
      <c r="N1565" s="22" t="s">
        <v>27507</v>
      </c>
      <c r="O1565" s="23">
        <v>1954</v>
      </c>
      <c r="P1565" s="25"/>
      <c r="Q1565" s="30" t="s">
        <v>73</v>
      </c>
      <c r="R1565" s="31" t="s">
        <v>52</v>
      </c>
      <c r="S1565" s="32" t="s">
        <v>74</v>
      </c>
      <c r="T1565" s="34" t="s">
        <v>55</v>
      </c>
      <c r="U1565" s="36"/>
    </row>
    <row r="1566" spans="1:21">
      <c r="A1566" t="s">
        <v>27623</v>
      </c>
      <c r="B1566" s="226" t="s">
        <v>27624</v>
      </c>
      <c r="D1566" s="210">
        <v>3</v>
      </c>
      <c r="E1566" s="180" t="s">
        <v>68</v>
      </c>
      <c r="F1566" s="181" t="s">
        <v>55</v>
      </c>
      <c r="G1566" s="175" t="s">
        <v>6346</v>
      </c>
      <c r="H1566" s="182" t="s">
        <v>206</v>
      </c>
      <c r="I1566" s="211">
        <v>1917</v>
      </c>
      <c r="J1566" s="178" t="s">
        <v>27628</v>
      </c>
      <c r="K1566">
        <v>3</v>
      </c>
      <c r="L1566" s="200">
        <v>11</v>
      </c>
      <c r="M1566" s="21" t="s">
        <v>68</v>
      </c>
      <c r="N1566" s="22" t="s">
        <v>27629</v>
      </c>
      <c r="O1566" s="23">
        <v>1917</v>
      </c>
      <c r="P1566" s="25"/>
      <c r="Q1566" s="30" t="s">
        <v>95</v>
      </c>
      <c r="R1566" s="31" t="s">
        <v>52</v>
      </c>
      <c r="S1566" s="32" t="s">
        <v>83</v>
      </c>
      <c r="T1566" s="34" t="s">
        <v>55</v>
      </c>
      <c r="U1566" s="36"/>
    </row>
    <row r="1567" spans="1:21">
      <c r="A1567" t="s">
        <v>27623</v>
      </c>
      <c r="B1567" s="226" t="s">
        <v>27624</v>
      </c>
      <c r="D1567" s="210"/>
      <c r="E1567" s="180" t="s">
        <v>68</v>
      </c>
      <c r="F1567" s="181" t="s">
        <v>55</v>
      </c>
      <c r="G1567" s="175" t="s">
        <v>6346</v>
      </c>
      <c r="H1567" s="182" t="s">
        <v>206</v>
      </c>
      <c r="I1567" s="211">
        <v>1960</v>
      </c>
      <c r="J1567" s="178" t="s">
        <v>27630</v>
      </c>
      <c r="K1567">
        <v>3</v>
      </c>
      <c r="L1567" s="200">
        <v>12</v>
      </c>
      <c r="M1567" s="21" t="s">
        <v>68</v>
      </c>
      <c r="N1567" s="22" t="s">
        <v>27511</v>
      </c>
      <c r="O1567" s="23">
        <v>1960</v>
      </c>
      <c r="P1567" s="25"/>
      <c r="Q1567" s="30" t="s">
        <v>95</v>
      </c>
      <c r="R1567" s="31" t="s">
        <v>52</v>
      </c>
      <c r="S1567" s="32" t="s">
        <v>83</v>
      </c>
      <c r="T1567" s="34" t="s">
        <v>55</v>
      </c>
      <c r="U1567" s="36"/>
    </row>
    <row r="1568" spans="1:21">
      <c r="A1568" t="s">
        <v>27623</v>
      </c>
      <c r="B1568" s="226" t="s">
        <v>27624</v>
      </c>
      <c r="D1568" s="210"/>
      <c r="E1568" s="180" t="s">
        <v>68</v>
      </c>
      <c r="F1568" s="181" t="s">
        <v>55</v>
      </c>
      <c r="G1568" s="175" t="s">
        <v>6346</v>
      </c>
      <c r="H1568" s="182" t="s">
        <v>206</v>
      </c>
      <c r="I1568" s="211">
        <v>1960</v>
      </c>
      <c r="J1568" s="178" t="s">
        <v>27631</v>
      </c>
      <c r="K1568">
        <v>3</v>
      </c>
      <c r="L1568" s="200">
        <v>13</v>
      </c>
      <c r="M1568" s="21" t="s">
        <v>68</v>
      </c>
      <c r="N1568" s="22" t="s">
        <v>27515</v>
      </c>
      <c r="O1568" s="23">
        <v>1960</v>
      </c>
      <c r="P1568" s="25"/>
      <c r="Q1568" s="30" t="s">
        <v>95</v>
      </c>
      <c r="R1568" s="31" t="s">
        <v>52</v>
      </c>
      <c r="S1568" s="32" t="s">
        <v>83</v>
      </c>
      <c r="T1568" s="34" t="s">
        <v>55</v>
      </c>
      <c r="U1568" s="36"/>
    </row>
    <row r="1569" spans="1:21">
      <c r="A1569" t="s">
        <v>27623</v>
      </c>
      <c r="B1569" s="226" t="s">
        <v>27624</v>
      </c>
      <c r="D1569" s="210"/>
      <c r="E1569" s="180" t="s">
        <v>68</v>
      </c>
      <c r="F1569" s="181" t="s">
        <v>55</v>
      </c>
      <c r="G1569" s="175" t="s">
        <v>6346</v>
      </c>
      <c r="H1569" s="182" t="s">
        <v>206</v>
      </c>
      <c r="I1569" s="211">
        <v>1960</v>
      </c>
      <c r="J1569" s="178" t="s">
        <v>27632</v>
      </c>
      <c r="K1569">
        <v>3</v>
      </c>
      <c r="L1569" s="200">
        <v>14</v>
      </c>
      <c r="M1569" s="21" t="s">
        <v>68</v>
      </c>
      <c r="N1569" s="22" t="s">
        <v>27513</v>
      </c>
      <c r="O1569" s="23">
        <v>1960</v>
      </c>
      <c r="P1569" s="25"/>
      <c r="Q1569" s="30" t="s">
        <v>95</v>
      </c>
      <c r="R1569" s="31" t="s">
        <v>52</v>
      </c>
      <c r="S1569" s="32" t="s">
        <v>83</v>
      </c>
      <c r="T1569" s="34" t="s">
        <v>55</v>
      </c>
      <c r="U1569" s="36"/>
    </row>
    <row r="1570" spans="1:21" ht="22.5">
      <c r="A1570" t="s">
        <v>27623</v>
      </c>
      <c r="B1570" s="226" t="s">
        <v>27624</v>
      </c>
      <c r="D1570" s="210">
        <v>4</v>
      </c>
      <c r="E1570" s="180" t="s">
        <v>301</v>
      </c>
      <c r="F1570" s="181" t="s">
        <v>64</v>
      </c>
      <c r="G1570" s="175" t="s">
        <v>6380</v>
      </c>
      <c r="H1570" s="182" t="s">
        <v>225</v>
      </c>
      <c r="I1570" s="211">
        <v>1925</v>
      </c>
      <c r="J1570" s="178" t="s">
        <v>27633</v>
      </c>
      <c r="K1570">
        <v>4</v>
      </c>
      <c r="L1570" s="200">
        <v>17</v>
      </c>
      <c r="M1570" s="21" t="s">
        <v>301</v>
      </c>
      <c r="N1570" s="22" t="s">
        <v>27610</v>
      </c>
      <c r="O1570" s="23">
        <v>1925</v>
      </c>
      <c r="P1570" s="25"/>
      <c r="Q1570" s="30" t="s">
        <v>62</v>
      </c>
      <c r="R1570" s="31" t="s">
        <v>52</v>
      </c>
      <c r="S1570" s="32" t="s">
        <v>27612</v>
      </c>
      <c r="T1570" s="34" t="s">
        <v>64</v>
      </c>
      <c r="U1570" s="36"/>
    </row>
    <row r="1571" spans="1:21">
      <c r="A1571" t="s">
        <v>27877</v>
      </c>
      <c r="B1571" s="226" t="s">
        <v>27878</v>
      </c>
      <c r="D1571" s="192">
        <v>1</v>
      </c>
      <c r="E1571" s="193" t="s">
        <v>6884</v>
      </c>
      <c r="F1571" s="194" t="s">
        <v>64</v>
      </c>
      <c r="G1571" s="195" t="s">
        <v>6380</v>
      </c>
      <c r="H1571" s="196" t="s">
        <v>225</v>
      </c>
      <c r="I1571" s="197">
        <v>1950</v>
      </c>
      <c r="J1571" s="198" t="s">
        <v>27879</v>
      </c>
      <c r="K1571" s="199">
        <v>1</v>
      </c>
      <c r="L1571" s="200">
        <v>4</v>
      </c>
      <c r="M1571" s="21" t="s">
        <v>6884</v>
      </c>
      <c r="N1571" s="22" t="s">
        <v>27753</v>
      </c>
      <c r="O1571" s="23">
        <v>1950</v>
      </c>
      <c r="P1571" s="25"/>
      <c r="Q1571" s="30" t="s">
        <v>34754</v>
      </c>
      <c r="R1571" s="31" t="s">
        <v>52</v>
      </c>
      <c r="S1571" s="21" t="s">
        <v>25394</v>
      </c>
      <c r="T1571" s="34" t="s">
        <v>64</v>
      </c>
      <c r="U1571" s="36"/>
    </row>
    <row r="1572" spans="1:21">
      <c r="A1572" t="s">
        <v>27877</v>
      </c>
      <c r="B1572" s="226" t="s">
        <v>27878</v>
      </c>
      <c r="D1572" s="210"/>
      <c r="E1572" s="180" t="s">
        <v>6884</v>
      </c>
      <c r="F1572" s="181" t="s">
        <v>64</v>
      </c>
      <c r="G1572" s="175" t="s">
        <v>6380</v>
      </c>
      <c r="H1572" s="182" t="s">
        <v>225</v>
      </c>
      <c r="I1572" s="211">
        <v>1925</v>
      </c>
      <c r="J1572" s="178" t="s">
        <v>7510</v>
      </c>
      <c r="K1572">
        <v>1</v>
      </c>
      <c r="L1572" s="200">
        <v>5</v>
      </c>
      <c r="M1572" s="21" t="s">
        <v>6884</v>
      </c>
      <c r="N1572" s="22" t="s">
        <v>27751</v>
      </c>
      <c r="O1572" s="23">
        <v>1925</v>
      </c>
      <c r="P1572" s="25"/>
      <c r="Q1572" s="30" t="s">
        <v>7062</v>
      </c>
      <c r="R1572" s="31" t="s">
        <v>52</v>
      </c>
      <c r="S1572" s="21" t="s">
        <v>25394</v>
      </c>
      <c r="T1572" s="34" t="s">
        <v>64</v>
      </c>
      <c r="U1572" s="36"/>
    </row>
    <row r="1573" spans="1:21">
      <c r="A1573" t="s">
        <v>27877</v>
      </c>
      <c r="B1573" s="226" t="s">
        <v>27878</v>
      </c>
      <c r="D1573" s="210">
        <v>2</v>
      </c>
      <c r="E1573" s="180" t="s">
        <v>68</v>
      </c>
      <c r="F1573" s="181" t="s">
        <v>55</v>
      </c>
      <c r="G1573" s="175" t="s">
        <v>6346</v>
      </c>
      <c r="H1573" s="182" t="s">
        <v>206</v>
      </c>
      <c r="I1573" s="211">
        <v>1960</v>
      </c>
      <c r="J1573" s="178" t="s">
        <v>27880</v>
      </c>
      <c r="K1573">
        <v>2</v>
      </c>
      <c r="L1573" s="200">
        <v>8</v>
      </c>
      <c r="M1573" s="21" t="s">
        <v>68</v>
      </c>
      <c r="N1573" s="22" t="s">
        <v>27583</v>
      </c>
      <c r="O1573" s="23">
        <v>1960</v>
      </c>
      <c r="P1573" s="25"/>
      <c r="Q1573" s="30" t="s">
        <v>95</v>
      </c>
      <c r="R1573" s="31" t="s">
        <v>52</v>
      </c>
      <c r="S1573" s="32" t="s">
        <v>83</v>
      </c>
      <c r="T1573" s="34" t="s">
        <v>55</v>
      </c>
      <c r="U1573" s="36"/>
    </row>
    <row r="1574" spans="1:21">
      <c r="A1574" t="s">
        <v>27881</v>
      </c>
      <c r="B1574" s="226" t="s">
        <v>27882</v>
      </c>
      <c r="D1574" s="192">
        <v>1</v>
      </c>
      <c r="E1574" s="193" t="s">
        <v>103</v>
      </c>
      <c r="F1574" s="194" t="s">
        <v>55</v>
      </c>
      <c r="G1574" s="195" t="s">
        <v>6346</v>
      </c>
      <c r="H1574" s="196" t="s">
        <v>206</v>
      </c>
      <c r="I1574" s="197">
        <v>1568</v>
      </c>
      <c r="J1574" s="198" t="s">
        <v>27883</v>
      </c>
      <c r="K1574" s="199">
        <v>1</v>
      </c>
      <c r="L1574" s="200">
        <v>4</v>
      </c>
      <c r="M1574" s="21" t="s">
        <v>103</v>
      </c>
      <c r="N1574" s="22" t="s">
        <v>27038</v>
      </c>
      <c r="O1574" s="23">
        <v>1568</v>
      </c>
      <c r="P1574" s="6"/>
      <c r="Q1574" s="30" t="s">
        <v>95</v>
      </c>
      <c r="R1574" s="31" t="s">
        <v>52</v>
      </c>
      <c r="S1574" s="32" t="s">
        <v>112</v>
      </c>
      <c r="T1574" s="34" t="s">
        <v>55</v>
      </c>
      <c r="U1574" s="36"/>
    </row>
    <row r="1575" spans="1:21">
      <c r="A1575" t="s">
        <v>27881</v>
      </c>
      <c r="B1575" s="226" t="s">
        <v>27882</v>
      </c>
      <c r="D1575" s="210">
        <v>2</v>
      </c>
      <c r="E1575" s="180" t="s">
        <v>145</v>
      </c>
      <c r="F1575" s="181" t="s">
        <v>55</v>
      </c>
      <c r="G1575" s="175" t="s">
        <v>6346</v>
      </c>
      <c r="H1575" s="182" t="s">
        <v>225</v>
      </c>
      <c r="I1575" s="211">
        <v>1980</v>
      </c>
      <c r="J1575" s="178" t="s">
        <v>27884</v>
      </c>
      <c r="K1575">
        <v>2</v>
      </c>
      <c r="L1575" s="200">
        <v>7</v>
      </c>
      <c r="M1575" s="21" t="s">
        <v>145</v>
      </c>
      <c r="N1575" s="22" t="s">
        <v>27517</v>
      </c>
      <c r="O1575" s="23">
        <v>1980</v>
      </c>
      <c r="P1575" s="25"/>
      <c r="Q1575" s="30" t="s">
        <v>181</v>
      </c>
      <c r="R1575" s="31" t="s">
        <v>52</v>
      </c>
      <c r="S1575" s="32" t="s">
        <v>186</v>
      </c>
      <c r="T1575" s="34" t="s">
        <v>55</v>
      </c>
      <c r="U1575" s="36"/>
    </row>
    <row r="1576" spans="1:21">
      <c r="A1576" t="s">
        <v>27881</v>
      </c>
      <c r="B1576" s="226" t="s">
        <v>27882</v>
      </c>
      <c r="D1576" s="210"/>
      <c r="E1576" s="180" t="s">
        <v>145</v>
      </c>
      <c r="F1576" s="181" t="s">
        <v>55</v>
      </c>
      <c r="G1576" s="175" t="s">
        <v>6346</v>
      </c>
      <c r="H1576" s="182" t="s">
        <v>225</v>
      </c>
      <c r="I1576" s="211">
        <v>1980</v>
      </c>
      <c r="J1576" s="178" t="s">
        <v>27885</v>
      </c>
      <c r="K1576">
        <v>2</v>
      </c>
      <c r="L1576" s="200">
        <v>9</v>
      </c>
      <c r="M1576" s="21" t="s">
        <v>145</v>
      </c>
      <c r="N1576" s="22" t="s">
        <v>27519</v>
      </c>
      <c r="O1576" s="23">
        <v>1980</v>
      </c>
      <c r="P1576" s="25"/>
      <c r="Q1576" s="30" t="s">
        <v>181</v>
      </c>
      <c r="R1576" s="31" t="s">
        <v>52</v>
      </c>
      <c r="S1576" s="32" t="s">
        <v>186</v>
      </c>
      <c r="T1576" s="34" t="s">
        <v>55</v>
      </c>
      <c r="U1576" s="36"/>
    </row>
    <row r="1577" spans="1:21">
      <c r="A1577" t="s">
        <v>27919</v>
      </c>
      <c r="B1577" s="226" t="s">
        <v>27920</v>
      </c>
      <c r="D1577" s="192">
        <v>1</v>
      </c>
      <c r="E1577" s="193" t="s">
        <v>402</v>
      </c>
      <c r="F1577" s="194" t="s">
        <v>55</v>
      </c>
      <c r="G1577" s="195" t="s">
        <v>6346</v>
      </c>
      <c r="H1577" s="196" t="s">
        <v>206</v>
      </c>
      <c r="I1577" s="197">
        <v>1916</v>
      </c>
      <c r="J1577" s="198" t="s">
        <v>27921</v>
      </c>
      <c r="K1577" s="199">
        <v>1</v>
      </c>
      <c r="L1577" s="200">
        <v>4</v>
      </c>
      <c r="M1577" s="21" t="s">
        <v>402</v>
      </c>
      <c r="N1577" s="22" t="s">
        <v>27562</v>
      </c>
      <c r="O1577" s="23">
        <v>1916</v>
      </c>
      <c r="P1577" s="25"/>
      <c r="Q1577" s="30" t="s">
        <v>406</v>
      </c>
      <c r="R1577" s="31" t="s">
        <v>52</v>
      </c>
      <c r="S1577" s="32" t="s">
        <v>407</v>
      </c>
      <c r="T1577" s="34" t="s">
        <v>55</v>
      </c>
      <c r="U1577" s="36"/>
    </row>
    <row r="1578" spans="1:21">
      <c r="A1578" t="s">
        <v>27919</v>
      </c>
      <c r="B1578" s="226" t="s">
        <v>27920</v>
      </c>
      <c r="D1578" s="210"/>
      <c r="E1578" s="180" t="s">
        <v>402</v>
      </c>
      <c r="F1578" s="181" t="s">
        <v>55</v>
      </c>
      <c r="G1578" s="175" t="s">
        <v>6346</v>
      </c>
      <c r="H1578" s="182" t="s">
        <v>206</v>
      </c>
      <c r="I1578" s="211">
        <v>1916</v>
      </c>
      <c r="J1578" s="178" t="s">
        <v>27922</v>
      </c>
      <c r="K1578">
        <v>1</v>
      </c>
      <c r="L1578" s="200">
        <v>5</v>
      </c>
      <c r="M1578" s="21" t="s">
        <v>402</v>
      </c>
      <c r="N1578" s="22" t="s">
        <v>27564</v>
      </c>
      <c r="O1578" s="23">
        <v>1916</v>
      </c>
      <c r="P1578" s="25"/>
      <c r="Q1578" s="30" t="s">
        <v>406</v>
      </c>
      <c r="R1578" s="31" t="s">
        <v>52</v>
      </c>
      <c r="S1578" s="32" t="s">
        <v>407</v>
      </c>
      <c r="T1578" s="34" t="s">
        <v>55</v>
      </c>
      <c r="U1578" s="36"/>
    </row>
    <row r="1579" spans="1:21">
      <c r="A1579" t="s">
        <v>27919</v>
      </c>
      <c r="B1579" s="226" t="s">
        <v>27920</v>
      </c>
      <c r="D1579" s="210">
        <v>2</v>
      </c>
      <c r="E1579" s="180" t="s">
        <v>126</v>
      </c>
      <c r="F1579" s="181" t="s">
        <v>55</v>
      </c>
      <c r="G1579" s="175" t="s">
        <v>6346</v>
      </c>
      <c r="H1579" s="182" t="s">
        <v>206</v>
      </c>
      <c r="I1579" s="211">
        <v>1960</v>
      </c>
      <c r="J1579" s="178" t="s">
        <v>27923</v>
      </c>
      <c r="K1579">
        <v>2</v>
      </c>
      <c r="L1579" s="200">
        <v>8</v>
      </c>
      <c r="M1579" s="22" t="s">
        <v>126</v>
      </c>
      <c r="N1579" s="22" t="s">
        <v>27073</v>
      </c>
      <c r="O1579" s="23">
        <v>1960</v>
      </c>
      <c r="P1579" s="25"/>
      <c r="Q1579" s="30" t="s">
        <v>82</v>
      </c>
      <c r="R1579" s="31" t="s">
        <v>52</v>
      </c>
      <c r="S1579" s="32" t="s">
        <v>83</v>
      </c>
      <c r="T1579" s="34" t="s">
        <v>55</v>
      </c>
      <c r="U1579" s="36"/>
    </row>
    <row r="1580" spans="1:21">
      <c r="A1580" t="s">
        <v>27919</v>
      </c>
      <c r="B1580" s="226" t="s">
        <v>27920</v>
      </c>
      <c r="D1580" s="210">
        <v>3</v>
      </c>
      <c r="E1580" s="180" t="s">
        <v>510</v>
      </c>
      <c r="F1580" s="181" t="s">
        <v>55</v>
      </c>
      <c r="G1580" s="175" t="s">
        <v>6346</v>
      </c>
      <c r="H1580" s="182" t="s">
        <v>225</v>
      </c>
      <c r="I1580" s="211">
        <v>1958</v>
      </c>
      <c r="J1580" s="178" t="s">
        <v>27924</v>
      </c>
      <c r="K1580">
        <v>3</v>
      </c>
      <c r="L1580" s="200">
        <v>11</v>
      </c>
      <c r="M1580" s="21" t="s">
        <v>510</v>
      </c>
      <c r="N1580" s="22" t="s">
        <v>27867</v>
      </c>
      <c r="O1580" s="23">
        <v>1958</v>
      </c>
      <c r="P1580" s="25" t="s">
        <v>51</v>
      </c>
      <c r="Q1580" s="30" t="s">
        <v>177</v>
      </c>
      <c r="R1580" s="31" t="s">
        <v>52</v>
      </c>
      <c r="S1580" s="32" t="s">
        <v>74</v>
      </c>
      <c r="T1580" s="34" t="s">
        <v>55</v>
      </c>
      <c r="U1580" s="36"/>
    </row>
    <row r="1581" spans="1:21">
      <c r="A1581" t="s">
        <v>28043</v>
      </c>
      <c r="B1581" s="226" t="s">
        <v>28044</v>
      </c>
      <c r="D1581" s="192">
        <v>1</v>
      </c>
      <c r="E1581" s="193" t="s">
        <v>402</v>
      </c>
      <c r="F1581" s="194" t="s">
        <v>55</v>
      </c>
      <c r="G1581" s="195" t="s">
        <v>6346</v>
      </c>
      <c r="H1581" s="196" t="s">
        <v>206</v>
      </c>
      <c r="I1581" s="197">
        <v>1916</v>
      </c>
      <c r="J1581" s="198" t="s">
        <v>27972</v>
      </c>
      <c r="K1581" s="199">
        <v>1</v>
      </c>
      <c r="L1581" s="200">
        <v>4</v>
      </c>
      <c r="M1581" s="21" t="s">
        <v>402</v>
      </c>
      <c r="N1581" s="22" t="s">
        <v>27556</v>
      </c>
      <c r="O1581" s="23">
        <v>1916</v>
      </c>
      <c r="P1581" s="25"/>
      <c r="Q1581" s="30" t="s">
        <v>640</v>
      </c>
      <c r="R1581" s="31" t="s">
        <v>52</v>
      </c>
      <c r="S1581" s="32" t="s">
        <v>407</v>
      </c>
      <c r="T1581" s="34" t="s">
        <v>55</v>
      </c>
      <c r="U1581" s="36"/>
    </row>
    <row r="1582" spans="1:21">
      <c r="A1582" t="s">
        <v>28043</v>
      </c>
      <c r="B1582" s="226" t="s">
        <v>28044</v>
      </c>
      <c r="D1582" s="210"/>
      <c r="E1582" s="180" t="s">
        <v>402</v>
      </c>
      <c r="F1582" s="181" t="s">
        <v>55</v>
      </c>
      <c r="G1582" s="175" t="s">
        <v>6346</v>
      </c>
      <c r="H1582" s="182" t="s">
        <v>206</v>
      </c>
      <c r="I1582" s="211">
        <v>1916</v>
      </c>
      <c r="J1582" s="178" t="s">
        <v>27973</v>
      </c>
      <c r="K1582">
        <v>1</v>
      </c>
      <c r="L1582" s="200">
        <v>5</v>
      </c>
      <c r="M1582" s="21" t="s">
        <v>402</v>
      </c>
      <c r="N1582" s="22" t="s">
        <v>27558</v>
      </c>
      <c r="O1582" s="23">
        <v>1916</v>
      </c>
      <c r="P1582" s="25"/>
      <c r="Q1582" s="30" t="s">
        <v>640</v>
      </c>
      <c r="R1582" s="31" t="s">
        <v>52</v>
      </c>
      <c r="S1582" s="32" t="s">
        <v>407</v>
      </c>
      <c r="T1582" s="34" t="s">
        <v>55</v>
      </c>
      <c r="U1582" s="36"/>
    </row>
    <row r="1583" spans="1:21">
      <c r="A1583" t="s">
        <v>28043</v>
      </c>
      <c r="B1583" s="226" t="s">
        <v>28044</v>
      </c>
      <c r="D1583" s="210"/>
      <c r="E1583" s="180" t="s">
        <v>402</v>
      </c>
      <c r="F1583" s="181" t="s">
        <v>55</v>
      </c>
      <c r="G1583" s="175" t="s">
        <v>6346</v>
      </c>
      <c r="H1583" s="182" t="s">
        <v>206</v>
      </c>
      <c r="I1583" s="211">
        <v>1916</v>
      </c>
      <c r="J1583" s="178" t="s">
        <v>27974</v>
      </c>
      <c r="K1583">
        <v>1</v>
      </c>
      <c r="L1583" s="200">
        <v>6</v>
      </c>
      <c r="M1583" s="2" t="s">
        <v>402</v>
      </c>
      <c r="N1583" s="22" t="s">
        <v>27560</v>
      </c>
      <c r="O1583" s="23">
        <v>1916</v>
      </c>
      <c r="P1583" s="25"/>
      <c r="Q1583" s="30" t="s">
        <v>640</v>
      </c>
      <c r="R1583" s="31" t="s">
        <v>52</v>
      </c>
      <c r="S1583" s="32" t="s">
        <v>407</v>
      </c>
      <c r="T1583" s="34" t="s">
        <v>55</v>
      </c>
      <c r="U1583" s="36"/>
    </row>
    <row r="1584" spans="1:21" ht="22.5">
      <c r="A1584" t="s">
        <v>28043</v>
      </c>
      <c r="B1584" s="226" t="s">
        <v>28044</v>
      </c>
      <c r="D1584" s="210">
        <v>2</v>
      </c>
      <c r="E1584" s="180" t="s">
        <v>301</v>
      </c>
      <c r="F1584" s="181" t="s">
        <v>64</v>
      </c>
      <c r="G1584" s="175" t="s">
        <v>6380</v>
      </c>
      <c r="H1584" s="182" t="s">
        <v>225</v>
      </c>
      <c r="I1584" s="211">
        <v>1925</v>
      </c>
      <c r="J1584" s="178" t="s">
        <v>27975</v>
      </c>
      <c r="K1584">
        <v>2</v>
      </c>
      <c r="L1584" s="200">
        <v>9</v>
      </c>
      <c r="M1584" s="21" t="s">
        <v>301</v>
      </c>
      <c r="N1584" s="22" t="s">
        <v>27945</v>
      </c>
      <c r="O1584" s="23">
        <v>1925</v>
      </c>
      <c r="P1584" s="25"/>
      <c r="Q1584" s="30" t="s">
        <v>62</v>
      </c>
      <c r="R1584" s="31" t="s">
        <v>52</v>
      </c>
      <c r="S1584" s="32" t="s">
        <v>27970</v>
      </c>
      <c r="T1584" s="34" t="s">
        <v>64</v>
      </c>
      <c r="U1584" s="36"/>
    </row>
    <row r="1585" spans="1:21">
      <c r="A1585" t="s">
        <v>28045</v>
      </c>
      <c r="B1585" s="226" t="s">
        <v>28046</v>
      </c>
      <c r="D1585" s="192">
        <v>1</v>
      </c>
      <c r="E1585" s="193" t="s">
        <v>510</v>
      </c>
      <c r="F1585" s="194" t="s">
        <v>55</v>
      </c>
      <c r="G1585" s="195" t="s">
        <v>6346</v>
      </c>
      <c r="H1585" s="196" t="s">
        <v>225</v>
      </c>
      <c r="I1585" s="197">
        <v>1958</v>
      </c>
      <c r="J1585" s="198" t="s">
        <v>7409</v>
      </c>
      <c r="K1585" s="199">
        <v>1</v>
      </c>
      <c r="L1585" s="200">
        <v>4</v>
      </c>
      <c r="M1585" s="21" t="s">
        <v>510</v>
      </c>
      <c r="N1585" s="22" t="s">
        <v>28011</v>
      </c>
      <c r="O1585" s="23">
        <v>1958</v>
      </c>
      <c r="P1585" s="25" t="s">
        <v>19892</v>
      </c>
      <c r="Q1585" s="30" t="s">
        <v>177</v>
      </c>
      <c r="R1585" s="31" t="s">
        <v>52</v>
      </c>
      <c r="S1585" s="21" t="s">
        <v>74</v>
      </c>
      <c r="T1585" s="34" t="s">
        <v>55</v>
      </c>
      <c r="U1585" s="36"/>
    </row>
    <row r="1586" spans="1:21" ht="22.5">
      <c r="A1586" t="s">
        <v>28109</v>
      </c>
      <c r="B1586" s="226" t="s">
        <v>28110</v>
      </c>
      <c r="D1586" s="192">
        <v>1</v>
      </c>
      <c r="E1586" s="193" t="s">
        <v>6884</v>
      </c>
      <c r="F1586" s="194" t="s">
        <v>64</v>
      </c>
      <c r="G1586" s="195" t="s">
        <v>6380</v>
      </c>
      <c r="H1586" s="196" t="s">
        <v>225</v>
      </c>
      <c r="I1586" s="197">
        <v>1950</v>
      </c>
      <c r="J1586" s="198" t="s">
        <v>28111</v>
      </c>
      <c r="K1586" s="199">
        <v>1</v>
      </c>
      <c r="L1586" s="200">
        <v>4</v>
      </c>
      <c r="M1586" s="22" t="s">
        <v>6884</v>
      </c>
      <c r="N1586" s="22" t="s">
        <v>28009</v>
      </c>
      <c r="O1586" s="23">
        <v>1950</v>
      </c>
      <c r="P1586" s="25"/>
      <c r="Q1586" s="30" t="s">
        <v>3955</v>
      </c>
      <c r="R1586" s="31" t="s">
        <v>52</v>
      </c>
      <c r="S1586" s="32" t="s">
        <v>27612</v>
      </c>
      <c r="T1586" s="34" t="s">
        <v>64</v>
      </c>
      <c r="U1586" s="36"/>
    </row>
    <row r="1587" spans="1:21" ht="22.5">
      <c r="A1587" t="s">
        <v>28109</v>
      </c>
      <c r="B1587" s="226" t="s">
        <v>28110</v>
      </c>
      <c r="D1587" s="210"/>
      <c r="E1587" s="180" t="s">
        <v>6884</v>
      </c>
      <c r="F1587" s="181" t="s">
        <v>64</v>
      </c>
      <c r="G1587" s="175" t="s">
        <v>6380</v>
      </c>
      <c r="H1587" s="182" t="s">
        <v>225</v>
      </c>
      <c r="I1587" s="211">
        <v>1950</v>
      </c>
      <c r="J1587" s="178" t="s">
        <v>7672</v>
      </c>
      <c r="K1587">
        <v>1</v>
      </c>
      <c r="L1587" s="200">
        <v>5</v>
      </c>
      <c r="M1587" s="21" t="s">
        <v>6884</v>
      </c>
      <c r="N1587" s="22" t="s">
        <v>28035</v>
      </c>
      <c r="O1587" s="23">
        <v>1950</v>
      </c>
      <c r="P1587" s="25"/>
      <c r="Q1587" s="30" t="s">
        <v>7062</v>
      </c>
      <c r="R1587" s="31" t="s">
        <v>52</v>
      </c>
      <c r="S1587" s="32" t="s">
        <v>27612</v>
      </c>
      <c r="T1587" s="34" t="s">
        <v>64</v>
      </c>
      <c r="U1587" s="36"/>
    </row>
    <row r="1588" spans="1:21" ht="22.5">
      <c r="A1588" t="s">
        <v>28109</v>
      </c>
      <c r="B1588" s="226" t="s">
        <v>28110</v>
      </c>
      <c r="D1588" s="210"/>
      <c r="E1588" s="180" t="s">
        <v>6884</v>
      </c>
      <c r="F1588" s="181" t="s">
        <v>64</v>
      </c>
      <c r="G1588" s="175" t="s">
        <v>6380</v>
      </c>
      <c r="H1588" s="182" t="s">
        <v>225</v>
      </c>
      <c r="I1588" s="211">
        <v>1950</v>
      </c>
      <c r="J1588" s="178" t="s">
        <v>28112</v>
      </c>
      <c r="K1588">
        <v>1</v>
      </c>
      <c r="L1588" s="200">
        <v>6</v>
      </c>
      <c r="M1588" s="21" t="s">
        <v>6884</v>
      </c>
      <c r="N1588" s="22" t="s">
        <v>28037</v>
      </c>
      <c r="O1588" s="23">
        <v>1950</v>
      </c>
      <c r="P1588" s="25"/>
      <c r="Q1588" s="30" t="s">
        <v>7062</v>
      </c>
      <c r="R1588" s="31" t="s">
        <v>52</v>
      </c>
      <c r="S1588" s="32" t="s">
        <v>25394</v>
      </c>
      <c r="T1588" s="34" t="s">
        <v>64</v>
      </c>
      <c r="U1588" s="36"/>
    </row>
    <row r="1589" spans="1:21">
      <c r="A1589" t="s">
        <v>28109</v>
      </c>
      <c r="B1589" s="226" t="s">
        <v>28110</v>
      </c>
      <c r="D1589" s="210">
        <v>2</v>
      </c>
      <c r="E1589" s="180" t="s">
        <v>48</v>
      </c>
      <c r="F1589" s="181" t="s">
        <v>55</v>
      </c>
      <c r="G1589" s="175" t="s">
        <v>6346</v>
      </c>
      <c r="H1589" s="182" t="s">
        <v>225</v>
      </c>
      <c r="I1589" s="211">
        <v>1980</v>
      </c>
      <c r="J1589" s="178" t="s">
        <v>28113</v>
      </c>
      <c r="K1589">
        <v>2</v>
      </c>
      <c r="L1589" s="200">
        <v>9</v>
      </c>
      <c r="M1589" s="2" t="s">
        <v>48</v>
      </c>
      <c r="N1589" s="3" t="s">
        <v>28056</v>
      </c>
      <c r="O1589" s="4">
        <v>1980</v>
      </c>
      <c r="P1589" s="6" t="s">
        <v>51</v>
      </c>
      <c r="Q1589" s="11" t="s">
        <v>181</v>
      </c>
      <c r="R1589" s="12" t="s">
        <v>52</v>
      </c>
      <c r="S1589" s="8" t="s">
        <v>53</v>
      </c>
      <c r="T1589" s="13" t="s">
        <v>55</v>
      </c>
      <c r="U1589" s="15"/>
    </row>
    <row r="1590" spans="1:21">
      <c r="A1590" t="s">
        <v>28114</v>
      </c>
      <c r="B1590" s="226" t="s">
        <v>28115</v>
      </c>
      <c r="D1590" s="192">
        <v>1</v>
      </c>
      <c r="E1590" s="193" t="s">
        <v>68</v>
      </c>
      <c r="F1590" s="194" t="s">
        <v>55</v>
      </c>
      <c r="G1590" s="195" t="s">
        <v>6346</v>
      </c>
      <c r="H1590" s="196" t="s">
        <v>225</v>
      </c>
      <c r="I1590" s="197">
        <v>1958</v>
      </c>
      <c r="J1590" s="198" t="s">
        <v>28116</v>
      </c>
      <c r="K1590" s="199">
        <v>1</v>
      </c>
      <c r="L1590" s="200">
        <v>4</v>
      </c>
      <c r="M1590" s="21" t="s">
        <v>68</v>
      </c>
      <c r="N1590" s="22" t="s">
        <v>34755</v>
      </c>
      <c r="O1590" s="23">
        <v>1958</v>
      </c>
      <c r="P1590" s="25"/>
      <c r="Q1590" s="30" t="s">
        <v>34721</v>
      </c>
      <c r="R1590" s="31" t="s">
        <v>52</v>
      </c>
      <c r="S1590" s="21" t="s">
        <v>34722</v>
      </c>
      <c r="T1590" s="34" t="s">
        <v>55</v>
      </c>
      <c r="U1590" s="36"/>
    </row>
    <row r="1591" spans="1:21" ht="22.5">
      <c r="A1591" t="s">
        <v>28114</v>
      </c>
      <c r="B1591" s="226" t="s">
        <v>28115</v>
      </c>
      <c r="D1591" s="210">
        <v>2</v>
      </c>
      <c r="E1591" s="180" t="s">
        <v>6884</v>
      </c>
      <c r="F1591" s="181" t="s">
        <v>64</v>
      </c>
      <c r="G1591" s="175" t="s">
        <v>6380</v>
      </c>
      <c r="H1591" s="182" t="s">
        <v>225</v>
      </c>
      <c r="I1591" s="211">
        <v>1923</v>
      </c>
      <c r="J1591" s="178" t="s">
        <v>28117</v>
      </c>
      <c r="K1591">
        <v>2</v>
      </c>
      <c r="L1591" s="200">
        <v>7</v>
      </c>
      <c r="M1591" s="21" t="s">
        <v>6884</v>
      </c>
      <c r="N1591" s="22" t="s">
        <v>28016</v>
      </c>
      <c r="O1591" s="23">
        <v>1923</v>
      </c>
      <c r="P1591" s="25"/>
      <c r="Q1591" s="30" t="s">
        <v>30115</v>
      </c>
      <c r="R1591" s="31" t="s">
        <v>52</v>
      </c>
      <c r="S1591" s="32" t="s">
        <v>30301</v>
      </c>
      <c r="T1591" s="34" t="s">
        <v>64</v>
      </c>
      <c r="U1591" s="36"/>
    </row>
    <row r="1592" spans="1:21" ht="22.5">
      <c r="A1592" t="s">
        <v>28114</v>
      </c>
      <c r="B1592" s="226" t="s">
        <v>28115</v>
      </c>
      <c r="D1592" s="210"/>
      <c r="E1592" s="180" t="s">
        <v>6884</v>
      </c>
      <c r="F1592" s="181" t="s">
        <v>64</v>
      </c>
      <c r="G1592" s="175" t="s">
        <v>6380</v>
      </c>
      <c r="H1592" s="182" t="s">
        <v>225</v>
      </c>
      <c r="I1592" s="211">
        <v>1925</v>
      </c>
      <c r="J1592" s="178" t="s">
        <v>28118</v>
      </c>
      <c r="K1592">
        <v>2</v>
      </c>
      <c r="L1592" s="200">
        <v>8</v>
      </c>
      <c r="M1592" s="2" t="s">
        <v>6884</v>
      </c>
      <c r="N1592" s="3" t="s">
        <v>28092</v>
      </c>
      <c r="O1592" s="4">
        <v>1925</v>
      </c>
      <c r="P1592" s="6"/>
      <c r="Q1592" s="11" t="s">
        <v>7062</v>
      </c>
      <c r="R1592" s="12" t="s">
        <v>52</v>
      </c>
      <c r="S1592" s="8" t="s">
        <v>27612</v>
      </c>
      <c r="T1592" s="13" t="s">
        <v>64</v>
      </c>
      <c r="U1592" s="15"/>
    </row>
    <row r="1593" spans="1:21">
      <c r="A1593" t="s">
        <v>28114</v>
      </c>
      <c r="B1593" s="226" t="s">
        <v>28115</v>
      </c>
      <c r="D1593" s="210">
        <v>3</v>
      </c>
      <c r="E1593" s="180" t="s">
        <v>68</v>
      </c>
      <c r="F1593" s="181" t="s">
        <v>164</v>
      </c>
      <c r="G1593" s="175" t="s">
        <v>121</v>
      </c>
      <c r="H1593" s="182" t="s">
        <v>206</v>
      </c>
      <c r="I1593" s="211">
        <v>2300</v>
      </c>
      <c r="J1593" s="178" t="s">
        <v>28119</v>
      </c>
      <c r="K1593">
        <v>3</v>
      </c>
      <c r="L1593" s="200">
        <v>11</v>
      </c>
      <c r="M1593" s="21" t="s">
        <v>68</v>
      </c>
      <c r="N1593" s="22" t="s">
        <v>27931</v>
      </c>
      <c r="O1593" s="23">
        <v>2300</v>
      </c>
      <c r="P1593" s="25"/>
      <c r="Q1593" s="30" t="s">
        <v>120</v>
      </c>
      <c r="R1593" s="31" t="s">
        <v>52</v>
      </c>
      <c r="S1593" s="32" t="s">
        <v>121</v>
      </c>
      <c r="T1593" s="34" t="s">
        <v>164</v>
      </c>
      <c r="U1593" s="36"/>
    </row>
    <row r="1594" spans="1:21">
      <c r="A1594" t="s">
        <v>28184</v>
      </c>
      <c r="B1594" s="226" t="s">
        <v>28185</v>
      </c>
      <c r="D1594" s="192">
        <v>1</v>
      </c>
      <c r="E1594" s="193" t="s">
        <v>145</v>
      </c>
      <c r="F1594" s="194" t="s">
        <v>55</v>
      </c>
      <c r="G1594" s="195" t="s">
        <v>6346</v>
      </c>
      <c r="H1594" s="196" t="s">
        <v>225</v>
      </c>
      <c r="I1594" s="197">
        <v>1894</v>
      </c>
      <c r="J1594" s="198" t="s">
        <v>28186</v>
      </c>
      <c r="K1594" s="199">
        <v>1</v>
      </c>
      <c r="L1594" s="200">
        <v>4</v>
      </c>
      <c r="M1594" s="21" t="s">
        <v>145</v>
      </c>
      <c r="N1594" s="22" t="s">
        <v>26844</v>
      </c>
      <c r="O1594" s="23">
        <v>1894</v>
      </c>
      <c r="P1594" s="25"/>
      <c r="Q1594" s="30" t="s">
        <v>181</v>
      </c>
      <c r="R1594" s="31" t="s">
        <v>52</v>
      </c>
      <c r="S1594" s="32" t="s">
        <v>186</v>
      </c>
      <c r="T1594" s="34" t="s">
        <v>55</v>
      </c>
      <c r="U1594" s="36"/>
    </row>
    <row r="1595" spans="1:21">
      <c r="A1595" t="s">
        <v>28184</v>
      </c>
      <c r="B1595" s="226" t="s">
        <v>28185</v>
      </c>
      <c r="D1595" s="210">
        <v>2</v>
      </c>
      <c r="E1595" s="180" t="s">
        <v>130</v>
      </c>
      <c r="F1595" s="181" t="s">
        <v>55</v>
      </c>
      <c r="G1595" s="175" t="s">
        <v>6346</v>
      </c>
      <c r="H1595" s="182" t="s">
        <v>206</v>
      </c>
      <c r="I1595" s="211">
        <v>1960</v>
      </c>
      <c r="J1595" s="178" t="s">
        <v>28187</v>
      </c>
      <c r="K1595">
        <v>2</v>
      </c>
      <c r="L1595" s="200">
        <v>8</v>
      </c>
      <c r="M1595" s="22" t="s">
        <v>130</v>
      </c>
      <c r="N1595" s="2" t="s">
        <v>27268</v>
      </c>
      <c r="O1595" s="23">
        <v>1960</v>
      </c>
      <c r="P1595" s="25"/>
      <c r="Q1595" s="30" t="s">
        <v>82</v>
      </c>
      <c r="R1595" s="31" t="s">
        <v>52</v>
      </c>
      <c r="S1595" s="32" t="s">
        <v>83</v>
      </c>
      <c r="T1595" s="34" t="s">
        <v>55</v>
      </c>
      <c r="U1595" s="36"/>
    </row>
    <row r="1596" spans="1:21" ht="45">
      <c r="A1596" t="s">
        <v>6463</v>
      </c>
      <c r="B1596" s="226" t="s">
        <v>28188</v>
      </c>
      <c r="D1596" s="192">
        <v>1</v>
      </c>
      <c r="E1596" s="193" t="s">
        <v>6884</v>
      </c>
      <c r="F1596" s="194" t="s">
        <v>64</v>
      </c>
      <c r="G1596" s="195" t="s">
        <v>6380</v>
      </c>
      <c r="H1596" s="196" t="s">
        <v>225</v>
      </c>
      <c r="I1596" s="197">
        <v>1950</v>
      </c>
      <c r="J1596" s="198" t="s">
        <v>28189</v>
      </c>
      <c r="K1596" s="199">
        <v>1</v>
      </c>
      <c r="L1596" s="200">
        <v>4</v>
      </c>
      <c r="M1596" s="21" t="s">
        <v>6884</v>
      </c>
      <c r="N1596" s="22" t="s">
        <v>28144</v>
      </c>
      <c r="O1596" s="23">
        <v>1950</v>
      </c>
      <c r="P1596" s="25"/>
      <c r="Q1596" s="30" t="s">
        <v>34712</v>
      </c>
      <c r="R1596" s="31" t="s">
        <v>52</v>
      </c>
      <c r="S1596" s="32" t="s">
        <v>34756</v>
      </c>
      <c r="T1596" s="34" t="s">
        <v>64</v>
      </c>
      <c r="U1596" s="36"/>
    </row>
    <row r="1597" spans="1:21">
      <c r="A1597" t="s">
        <v>28190</v>
      </c>
      <c r="B1597" s="226" t="s">
        <v>28191</v>
      </c>
      <c r="D1597" s="192">
        <v>1</v>
      </c>
      <c r="E1597" s="193" t="s">
        <v>6884</v>
      </c>
      <c r="F1597" s="194" t="s">
        <v>64</v>
      </c>
      <c r="G1597" s="195" t="s">
        <v>6380</v>
      </c>
      <c r="H1597" s="196" t="s">
        <v>225</v>
      </c>
      <c r="I1597" s="197">
        <v>1925</v>
      </c>
      <c r="J1597" s="198" t="s">
        <v>27202</v>
      </c>
      <c r="K1597" s="199">
        <v>1</v>
      </c>
      <c r="L1597" s="200">
        <v>4</v>
      </c>
      <c r="M1597" s="21" t="s">
        <v>6884</v>
      </c>
      <c r="N1597" s="3" t="s">
        <v>30302</v>
      </c>
      <c r="O1597" s="4">
        <v>1925</v>
      </c>
      <c r="P1597" s="6"/>
      <c r="Q1597" s="11" t="s">
        <v>34726</v>
      </c>
      <c r="R1597" s="31" t="s">
        <v>52</v>
      </c>
      <c r="S1597" s="21" t="s">
        <v>25394</v>
      </c>
      <c r="T1597" s="34" t="s">
        <v>64</v>
      </c>
      <c r="U1597" s="15"/>
    </row>
    <row r="1598" spans="1:21" ht="45">
      <c r="A1598" t="s">
        <v>28190</v>
      </c>
      <c r="B1598" s="226" t="s">
        <v>28191</v>
      </c>
      <c r="C1598" s="227">
        <v>2</v>
      </c>
      <c r="D1598" s="210"/>
      <c r="E1598" s="180" t="s">
        <v>6884</v>
      </c>
      <c r="F1598" s="181" t="s">
        <v>64</v>
      </c>
      <c r="G1598" s="175" t="s">
        <v>6380</v>
      </c>
      <c r="H1598" s="182" t="s">
        <v>225</v>
      </c>
      <c r="I1598" s="211">
        <v>1950</v>
      </c>
      <c r="J1598" s="178" t="s">
        <v>28189</v>
      </c>
      <c r="K1598">
        <v>1</v>
      </c>
      <c r="L1598" s="200">
        <v>5</v>
      </c>
      <c r="M1598" s="21" t="s">
        <v>6884</v>
      </c>
      <c r="N1598" s="22" t="s">
        <v>28144</v>
      </c>
      <c r="O1598" s="23">
        <v>1950</v>
      </c>
      <c r="P1598" s="25"/>
      <c r="Q1598" s="30" t="s">
        <v>34712</v>
      </c>
      <c r="R1598" s="31" t="s">
        <v>52</v>
      </c>
      <c r="S1598" s="32" t="s">
        <v>34756</v>
      </c>
      <c r="T1598" s="34" t="s">
        <v>64</v>
      </c>
      <c r="U1598" s="36"/>
    </row>
    <row r="1599" spans="1:21">
      <c r="A1599" t="s">
        <v>28294</v>
      </c>
      <c r="B1599" s="226" t="s">
        <v>28295</v>
      </c>
      <c r="D1599" s="192">
        <v>1</v>
      </c>
      <c r="E1599" s="193" t="s">
        <v>68</v>
      </c>
      <c r="F1599" s="194" t="s">
        <v>55</v>
      </c>
      <c r="G1599" s="195" t="s">
        <v>6346</v>
      </c>
      <c r="H1599" s="196" t="s">
        <v>206</v>
      </c>
      <c r="I1599" s="197">
        <v>1960</v>
      </c>
      <c r="J1599" s="198" t="s">
        <v>28296</v>
      </c>
      <c r="K1599" s="199">
        <v>1</v>
      </c>
      <c r="L1599" s="200">
        <v>4</v>
      </c>
      <c r="M1599" s="21" t="s">
        <v>68</v>
      </c>
      <c r="N1599" s="22" t="s">
        <v>28237</v>
      </c>
      <c r="O1599" s="23">
        <v>1960</v>
      </c>
      <c r="P1599" s="25"/>
      <c r="Q1599" s="30" t="s">
        <v>95</v>
      </c>
      <c r="R1599" s="31" t="s">
        <v>52</v>
      </c>
      <c r="S1599" s="32" t="s">
        <v>83</v>
      </c>
      <c r="T1599" s="34" t="s">
        <v>55</v>
      </c>
      <c r="U1599" s="36"/>
    </row>
    <row r="1600" spans="1:21">
      <c r="A1600" t="s">
        <v>28294</v>
      </c>
      <c r="B1600" s="226" t="s">
        <v>28295</v>
      </c>
      <c r="D1600" s="210">
        <v>2</v>
      </c>
      <c r="E1600" s="180" t="s">
        <v>68</v>
      </c>
      <c r="F1600" s="181" t="s">
        <v>55</v>
      </c>
      <c r="G1600" s="175" t="s">
        <v>6346</v>
      </c>
      <c r="H1600" s="182" t="s">
        <v>225</v>
      </c>
      <c r="I1600" s="211">
        <v>1845</v>
      </c>
      <c r="J1600" s="178" t="s">
        <v>28297</v>
      </c>
      <c r="K1600">
        <v>2</v>
      </c>
      <c r="L1600" s="200">
        <v>7</v>
      </c>
      <c r="M1600" s="2" t="s">
        <v>68</v>
      </c>
      <c r="N1600" s="22" t="s">
        <v>27905</v>
      </c>
      <c r="O1600" s="23">
        <v>1845</v>
      </c>
      <c r="P1600" s="25"/>
      <c r="Q1600" s="30" t="s">
        <v>73</v>
      </c>
      <c r="R1600" s="31" t="s">
        <v>52</v>
      </c>
      <c r="S1600" s="21" t="s">
        <v>74</v>
      </c>
      <c r="T1600" s="34" t="s">
        <v>55</v>
      </c>
      <c r="U1600" s="36"/>
    </row>
    <row r="1601" spans="1:21" ht="22.5">
      <c r="A1601" t="s">
        <v>28294</v>
      </c>
      <c r="B1601" s="226" t="s">
        <v>28295</v>
      </c>
      <c r="D1601" s="210">
        <v>3</v>
      </c>
      <c r="E1601" s="180" t="s">
        <v>6884</v>
      </c>
      <c r="F1601" s="181" t="s">
        <v>64</v>
      </c>
      <c r="G1601" s="175" t="s">
        <v>6380</v>
      </c>
      <c r="H1601" s="182" t="s">
        <v>225</v>
      </c>
      <c r="I1601" s="211">
        <v>1950</v>
      </c>
      <c r="J1601" s="178" t="s">
        <v>28298</v>
      </c>
      <c r="K1601">
        <v>3</v>
      </c>
      <c r="L1601" s="200">
        <v>10</v>
      </c>
      <c r="M1601" s="21" t="s">
        <v>6884</v>
      </c>
      <c r="N1601" s="22" t="s">
        <v>28211</v>
      </c>
      <c r="O1601" s="23">
        <v>1950</v>
      </c>
      <c r="P1601" s="25"/>
      <c r="Q1601" s="30" t="s">
        <v>3955</v>
      </c>
      <c r="R1601" s="31" t="s">
        <v>52</v>
      </c>
      <c r="S1601" s="32" t="s">
        <v>27612</v>
      </c>
      <c r="T1601" s="34" t="s">
        <v>64</v>
      </c>
      <c r="U1601" s="36"/>
    </row>
    <row r="1602" spans="1:21" ht="22.5">
      <c r="A1602" t="s">
        <v>28299</v>
      </c>
      <c r="B1602" s="226" t="s">
        <v>28300</v>
      </c>
      <c r="D1602" s="192">
        <v>1</v>
      </c>
      <c r="E1602" s="193" t="s">
        <v>6884</v>
      </c>
      <c r="F1602" s="194" t="s">
        <v>64</v>
      </c>
      <c r="G1602" s="195" t="s">
        <v>6380</v>
      </c>
      <c r="H1602" s="196" t="s">
        <v>225</v>
      </c>
      <c r="I1602" s="197">
        <v>1925</v>
      </c>
      <c r="J1602" s="198" t="s">
        <v>7805</v>
      </c>
      <c r="K1602" s="199">
        <v>1</v>
      </c>
      <c r="L1602" s="200">
        <v>4</v>
      </c>
      <c r="M1602" s="21" t="s">
        <v>6884</v>
      </c>
      <c r="N1602" s="22" t="s">
        <v>34757</v>
      </c>
      <c r="O1602" s="23">
        <v>1925</v>
      </c>
      <c r="P1602" s="25"/>
      <c r="Q1602" s="30" t="s">
        <v>34673</v>
      </c>
      <c r="R1602" s="31" t="s">
        <v>52</v>
      </c>
      <c r="S1602" s="32" t="s">
        <v>25394</v>
      </c>
      <c r="T1602" s="34" t="s">
        <v>64</v>
      </c>
      <c r="U1602" s="36"/>
    </row>
    <row r="1603" spans="1:21" ht="22.5">
      <c r="A1603" t="s">
        <v>28299</v>
      </c>
      <c r="B1603" s="226" t="s">
        <v>28300</v>
      </c>
      <c r="D1603" s="210"/>
      <c r="E1603" s="180" t="s">
        <v>6884</v>
      </c>
      <c r="F1603" s="181" t="s">
        <v>64</v>
      </c>
      <c r="G1603" s="175" t="s">
        <v>6380</v>
      </c>
      <c r="H1603" s="182" t="s">
        <v>225</v>
      </c>
      <c r="I1603" s="211">
        <v>1925</v>
      </c>
      <c r="J1603" s="178" t="s">
        <v>28301</v>
      </c>
      <c r="K1603">
        <v>1</v>
      </c>
      <c r="L1603" s="200">
        <v>5</v>
      </c>
      <c r="M1603" s="21" t="s">
        <v>6884</v>
      </c>
      <c r="N1603" s="22" t="s">
        <v>28280</v>
      </c>
      <c r="O1603" s="117">
        <v>1925</v>
      </c>
      <c r="P1603" s="25"/>
      <c r="Q1603" s="30" t="s">
        <v>7062</v>
      </c>
      <c r="R1603" s="31" t="s">
        <v>52</v>
      </c>
      <c r="S1603" s="32" t="s">
        <v>27612</v>
      </c>
      <c r="T1603" s="34" t="s">
        <v>64</v>
      </c>
      <c r="U1603" s="36"/>
    </row>
    <row r="1604" spans="1:21" ht="22.5">
      <c r="A1604" t="s">
        <v>28299</v>
      </c>
      <c r="B1604" s="226" t="s">
        <v>28300</v>
      </c>
      <c r="D1604" s="210"/>
      <c r="E1604" s="180" t="s">
        <v>6884</v>
      </c>
      <c r="F1604" s="181" t="s">
        <v>64</v>
      </c>
      <c r="G1604" s="175" t="s">
        <v>6380</v>
      </c>
      <c r="H1604" s="182" t="s">
        <v>225</v>
      </c>
      <c r="I1604" s="211">
        <v>1925</v>
      </c>
      <c r="J1604" s="178" t="s">
        <v>7257</v>
      </c>
      <c r="K1604">
        <v>1</v>
      </c>
      <c r="L1604" s="200">
        <v>6</v>
      </c>
      <c r="M1604" s="21" t="s">
        <v>6884</v>
      </c>
      <c r="N1604" s="22" t="s">
        <v>28282</v>
      </c>
      <c r="O1604" s="23">
        <v>1925</v>
      </c>
      <c r="P1604" s="25"/>
      <c r="Q1604" s="30" t="s">
        <v>7062</v>
      </c>
      <c r="R1604" s="31" t="s">
        <v>52</v>
      </c>
      <c r="S1604" s="32" t="s">
        <v>25394</v>
      </c>
      <c r="T1604" s="34" t="s">
        <v>64</v>
      </c>
      <c r="U1604" s="36"/>
    </row>
    <row r="1605" spans="1:21">
      <c r="A1605" t="s">
        <v>28299</v>
      </c>
      <c r="B1605" s="226" t="s">
        <v>28300</v>
      </c>
      <c r="D1605" s="210">
        <v>2</v>
      </c>
      <c r="E1605" s="180" t="s">
        <v>68</v>
      </c>
      <c r="F1605" s="181" t="s">
        <v>55</v>
      </c>
      <c r="G1605" s="175" t="s">
        <v>6346</v>
      </c>
      <c r="H1605" s="182" t="s">
        <v>206</v>
      </c>
      <c r="I1605" s="211">
        <v>1917</v>
      </c>
      <c r="J1605" s="178" t="s">
        <v>28302</v>
      </c>
      <c r="K1605">
        <v>2</v>
      </c>
      <c r="L1605" s="200">
        <v>9</v>
      </c>
      <c r="M1605" s="21" t="s">
        <v>68</v>
      </c>
      <c r="N1605" s="22" t="s">
        <v>28216</v>
      </c>
      <c r="O1605" s="23">
        <v>1917</v>
      </c>
      <c r="P1605" s="25"/>
      <c r="Q1605" s="30" t="s">
        <v>95</v>
      </c>
      <c r="R1605" s="31" t="s">
        <v>52</v>
      </c>
      <c r="S1605" s="32" t="s">
        <v>83</v>
      </c>
      <c r="T1605" s="34" t="s">
        <v>55</v>
      </c>
      <c r="U1605" s="36"/>
    </row>
    <row r="1606" spans="1:21">
      <c r="A1606" t="s">
        <v>28395</v>
      </c>
      <c r="B1606" s="226" t="s">
        <v>28396</v>
      </c>
      <c r="D1606" s="192">
        <v>1</v>
      </c>
      <c r="E1606" s="193" t="s">
        <v>103</v>
      </c>
      <c r="F1606" s="194" t="s">
        <v>55</v>
      </c>
      <c r="G1606" s="195" t="s">
        <v>121</v>
      </c>
      <c r="H1606" s="196" t="s">
        <v>206</v>
      </c>
      <c r="I1606" s="197">
        <v>1500</v>
      </c>
      <c r="J1606" s="198" t="s">
        <v>28325</v>
      </c>
      <c r="K1606" s="199">
        <v>1</v>
      </c>
      <c r="L1606" s="200">
        <v>4</v>
      </c>
      <c r="M1606" s="21" t="s">
        <v>103</v>
      </c>
      <c r="N1606" s="22" t="s">
        <v>25633</v>
      </c>
      <c r="O1606" s="23">
        <v>1500</v>
      </c>
      <c r="P1606" s="25"/>
      <c r="Q1606" s="30" t="s">
        <v>234</v>
      </c>
      <c r="R1606" s="31" t="s">
        <v>52</v>
      </c>
      <c r="S1606" s="32" t="s">
        <v>25414</v>
      </c>
      <c r="T1606" s="34" t="s">
        <v>55</v>
      </c>
      <c r="U1606" s="36"/>
    </row>
    <row r="1607" spans="1:21">
      <c r="A1607" t="s">
        <v>28395</v>
      </c>
      <c r="B1607" s="226" t="s">
        <v>28396</v>
      </c>
      <c r="D1607" s="210">
        <v>2</v>
      </c>
      <c r="E1607" s="180" t="s">
        <v>145</v>
      </c>
      <c r="F1607" s="181" t="s">
        <v>55</v>
      </c>
      <c r="G1607" s="175" t="s">
        <v>6346</v>
      </c>
      <c r="H1607" s="182" t="s">
        <v>225</v>
      </c>
      <c r="I1607" s="211">
        <v>1930</v>
      </c>
      <c r="J1607" s="178" t="s">
        <v>28324</v>
      </c>
      <c r="K1607">
        <v>2</v>
      </c>
      <c r="L1607" s="200">
        <v>7</v>
      </c>
      <c r="M1607" s="21" t="s">
        <v>145</v>
      </c>
      <c r="N1607" s="22" t="s">
        <v>25382</v>
      </c>
      <c r="O1607" s="23">
        <v>1930</v>
      </c>
      <c r="P1607" s="25"/>
      <c r="Q1607" s="30" t="s">
        <v>181</v>
      </c>
      <c r="R1607" s="31" t="s">
        <v>52</v>
      </c>
      <c r="S1607" s="32" t="s">
        <v>186</v>
      </c>
      <c r="T1607" s="34" t="s">
        <v>55</v>
      </c>
      <c r="U1607" s="36"/>
    </row>
    <row r="1608" spans="1:21">
      <c r="A1608" t="s">
        <v>28395</v>
      </c>
      <c r="B1608" s="226" t="s">
        <v>28396</v>
      </c>
      <c r="D1608" s="210">
        <v>3</v>
      </c>
      <c r="E1608" s="180" t="s">
        <v>68</v>
      </c>
      <c r="F1608" s="181" t="s">
        <v>55</v>
      </c>
      <c r="G1608" s="175" t="s">
        <v>6346</v>
      </c>
      <c r="H1608" s="182" t="s">
        <v>225</v>
      </c>
      <c r="I1608" s="211">
        <v>1855</v>
      </c>
      <c r="J1608" s="178" t="s">
        <v>28323</v>
      </c>
      <c r="K1608">
        <v>3</v>
      </c>
      <c r="L1608" s="200">
        <v>11</v>
      </c>
      <c r="M1608" s="22" t="s">
        <v>68</v>
      </c>
      <c r="N1608" s="2" t="s">
        <v>27173</v>
      </c>
      <c r="O1608" s="23">
        <v>1855</v>
      </c>
      <c r="P1608" s="25"/>
      <c r="Q1608" s="30" t="s">
        <v>73</v>
      </c>
      <c r="R1608" s="31" t="s">
        <v>52</v>
      </c>
      <c r="S1608" s="32" t="s">
        <v>74</v>
      </c>
      <c r="T1608" s="34" t="s">
        <v>55</v>
      </c>
      <c r="U1608" s="36"/>
    </row>
    <row r="1609" spans="1:21">
      <c r="A1609" t="s">
        <v>28472</v>
      </c>
      <c r="B1609" s="226" t="s">
        <v>28473</v>
      </c>
      <c r="D1609" s="192">
        <v>1</v>
      </c>
      <c r="E1609" s="193" t="s">
        <v>103</v>
      </c>
      <c r="F1609" s="194" t="s">
        <v>55</v>
      </c>
      <c r="G1609" s="195" t="s">
        <v>6346</v>
      </c>
      <c r="H1609" s="196" t="s">
        <v>206</v>
      </c>
      <c r="I1609" s="197">
        <v>1568</v>
      </c>
      <c r="J1609" s="198" t="s">
        <v>28440</v>
      </c>
      <c r="K1609" s="199">
        <v>1</v>
      </c>
      <c r="L1609" s="200">
        <v>4</v>
      </c>
      <c r="M1609" s="21" t="s">
        <v>103</v>
      </c>
      <c r="N1609" s="22" t="s">
        <v>27328</v>
      </c>
      <c r="O1609" s="23">
        <v>1568</v>
      </c>
      <c r="P1609" s="25"/>
      <c r="Q1609" s="30" t="s">
        <v>95</v>
      </c>
      <c r="R1609" s="31" t="s">
        <v>52</v>
      </c>
      <c r="S1609" s="32" t="s">
        <v>112</v>
      </c>
      <c r="T1609" s="34" t="s">
        <v>55</v>
      </c>
      <c r="U1609" s="36"/>
    </row>
    <row r="1610" spans="1:21">
      <c r="A1610" t="s">
        <v>28472</v>
      </c>
      <c r="B1610" s="226" t="s">
        <v>28473</v>
      </c>
      <c r="D1610" s="210">
        <v>2</v>
      </c>
      <c r="E1610" s="180" t="s">
        <v>103</v>
      </c>
      <c r="F1610" s="181" t="s">
        <v>55</v>
      </c>
      <c r="G1610" s="175" t="s">
        <v>6346</v>
      </c>
      <c r="H1610" s="182" t="s">
        <v>206</v>
      </c>
      <c r="I1610" s="211">
        <v>1960</v>
      </c>
      <c r="J1610" s="178" t="s">
        <v>28442</v>
      </c>
      <c r="K1610">
        <v>2</v>
      </c>
      <c r="L1610" s="200">
        <v>7</v>
      </c>
      <c r="M1610" s="22" t="s">
        <v>103</v>
      </c>
      <c r="N1610" s="2" t="s">
        <v>27036</v>
      </c>
      <c r="O1610" s="23">
        <v>1960</v>
      </c>
      <c r="P1610" s="25"/>
      <c r="Q1610" s="30" t="s">
        <v>95</v>
      </c>
      <c r="R1610" s="31" t="s">
        <v>52</v>
      </c>
      <c r="S1610" s="32" t="s">
        <v>83</v>
      </c>
      <c r="T1610" s="34" t="s">
        <v>55</v>
      </c>
      <c r="U1610" s="36"/>
    </row>
    <row r="1611" spans="1:21">
      <c r="A1611" t="s">
        <v>28471</v>
      </c>
      <c r="B1611" s="226" t="s">
        <v>28474</v>
      </c>
      <c r="D1611" s="192">
        <v>1</v>
      </c>
      <c r="E1611" s="193" t="s">
        <v>103</v>
      </c>
      <c r="F1611" s="194" t="s">
        <v>55</v>
      </c>
      <c r="G1611" s="195" t="s">
        <v>121</v>
      </c>
      <c r="H1611" s="196" t="s">
        <v>206</v>
      </c>
      <c r="I1611" s="197">
        <v>1500</v>
      </c>
      <c r="J1611" s="198" t="s">
        <v>28469</v>
      </c>
      <c r="K1611" s="199">
        <v>1</v>
      </c>
      <c r="L1611" s="200">
        <v>4</v>
      </c>
      <c r="M1611" s="21" t="s">
        <v>103</v>
      </c>
      <c r="N1611" s="22" t="s">
        <v>27800</v>
      </c>
      <c r="O1611" s="23">
        <v>1500</v>
      </c>
      <c r="P1611" s="25" t="s">
        <v>254</v>
      </c>
      <c r="Q1611" s="30" t="s">
        <v>234</v>
      </c>
      <c r="R1611" s="31" t="s">
        <v>52</v>
      </c>
      <c r="S1611" s="30" t="s">
        <v>25414</v>
      </c>
      <c r="T1611" s="34" t="s">
        <v>55</v>
      </c>
      <c r="U1611" s="36"/>
    </row>
    <row r="1612" spans="1:21">
      <c r="A1612" t="s">
        <v>28471</v>
      </c>
      <c r="B1612" s="226" t="s">
        <v>28474</v>
      </c>
      <c r="D1612" s="210">
        <v>2</v>
      </c>
      <c r="E1612" s="180" t="s">
        <v>145</v>
      </c>
      <c r="F1612" s="181" t="s">
        <v>55</v>
      </c>
      <c r="G1612" s="175" t="s">
        <v>6346</v>
      </c>
      <c r="H1612" s="182" t="s">
        <v>225</v>
      </c>
      <c r="I1612" s="211">
        <v>1958</v>
      </c>
      <c r="J1612" s="178" t="s">
        <v>28470</v>
      </c>
      <c r="K1612">
        <v>2</v>
      </c>
      <c r="L1612" s="200">
        <v>8</v>
      </c>
      <c r="M1612" s="21" t="s">
        <v>145</v>
      </c>
      <c r="N1612" s="22" t="s">
        <v>27114</v>
      </c>
      <c r="O1612" s="23">
        <v>1958</v>
      </c>
      <c r="P1612" s="25" t="s">
        <v>34758</v>
      </c>
      <c r="Q1612" s="30" t="s">
        <v>177</v>
      </c>
      <c r="R1612" s="31" t="s">
        <v>52</v>
      </c>
      <c r="S1612" s="32" t="s">
        <v>74</v>
      </c>
      <c r="T1612" s="34" t="s">
        <v>55</v>
      </c>
      <c r="U1612" s="36"/>
    </row>
    <row r="1613" spans="1:21">
      <c r="A1613" t="s">
        <v>6463</v>
      </c>
      <c r="B1613" s="226" t="s">
        <v>28559</v>
      </c>
      <c r="D1613" s="192">
        <v>1</v>
      </c>
      <c r="E1613" s="193" t="s">
        <v>510</v>
      </c>
      <c r="F1613" s="194" t="s">
        <v>55</v>
      </c>
      <c r="G1613" s="195" t="s">
        <v>6346</v>
      </c>
      <c r="H1613" s="196" t="s">
        <v>225</v>
      </c>
      <c r="I1613" s="197">
        <v>1958</v>
      </c>
      <c r="J1613" s="198" t="s">
        <v>28560</v>
      </c>
      <c r="K1613" s="199">
        <v>1</v>
      </c>
      <c r="L1613" s="200">
        <v>4</v>
      </c>
      <c r="M1613" s="21" t="s">
        <v>510</v>
      </c>
      <c r="N1613" s="22" t="s">
        <v>28166</v>
      </c>
      <c r="O1613" s="23">
        <v>1958</v>
      </c>
      <c r="P1613" s="25" t="s">
        <v>51</v>
      </c>
      <c r="Q1613" s="30" t="s">
        <v>177</v>
      </c>
      <c r="R1613" s="31" t="s">
        <v>52</v>
      </c>
      <c r="S1613" s="32" t="s">
        <v>74</v>
      </c>
      <c r="T1613" s="34" t="s">
        <v>55</v>
      </c>
      <c r="U1613" s="36"/>
    </row>
    <row r="1614" spans="1:21">
      <c r="A1614" t="s">
        <v>6463</v>
      </c>
      <c r="B1614" s="226" t="s">
        <v>28559</v>
      </c>
      <c r="D1614" s="210">
        <v>2</v>
      </c>
      <c r="E1614" s="180" t="s">
        <v>78</v>
      </c>
      <c r="F1614" s="181" t="s">
        <v>55</v>
      </c>
      <c r="G1614" s="175" t="s">
        <v>6346</v>
      </c>
      <c r="H1614" s="182" t="s">
        <v>225</v>
      </c>
      <c r="I1614" s="211">
        <v>1958</v>
      </c>
      <c r="J1614" s="178" t="s">
        <v>28561</v>
      </c>
      <c r="K1614">
        <v>2</v>
      </c>
      <c r="L1614" s="200">
        <v>8</v>
      </c>
      <c r="M1614" s="21" t="s">
        <v>78</v>
      </c>
      <c r="N1614" s="22" t="s">
        <v>28345</v>
      </c>
      <c r="O1614" s="23">
        <v>1958</v>
      </c>
      <c r="P1614" s="25"/>
      <c r="Q1614" s="30" t="s">
        <v>28385</v>
      </c>
      <c r="R1614" s="31" t="s">
        <v>52</v>
      </c>
      <c r="S1614" s="32" t="s">
        <v>74</v>
      </c>
      <c r="T1614" s="34" t="s">
        <v>55</v>
      </c>
      <c r="U1614" s="36"/>
    </row>
    <row r="1615" spans="1:21">
      <c r="A1615" t="s">
        <v>28562</v>
      </c>
      <c r="B1615" s="226" t="s">
        <v>28563</v>
      </c>
      <c r="C1615" s="227">
        <v>2</v>
      </c>
      <c r="D1615" s="192">
        <v>1</v>
      </c>
      <c r="E1615" s="193" t="s">
        <v>510</v>
      </c>
      <c r="F1615" s="194" t="s">
        <v>55</v>
      </c>
      <c r="G1615" s="195" t="s">
        <v>6346</v>
      </c>
      <c r="H1615" s="196" t="s">
        <v>225</v>
      </c>
      <c r="I1615" s="197">
        <v>1958</v>
      </c>
      <c r="J1615" s="198" t="s">
        <v>28560</v>
      </c>
      <c r="K1615" s="199">
        <v>1</v>
      </c>
      <c r="L1615" s="200">
        <v>4</v>
      </c>
      <c r="M1615" s="21" t="s">
        <v>510</v>
      </c>
      <c r="N1615" s="22" t="s">
        <v>28166</v>
      </c>
      <c r="O1615" s="23">
        <v>1958</v>
      </c>
      <c r="P1615" s="25" t="s">
        <v>51</v>
      </c>
      <c r="Q1615" s="30" t="s">
        <v>177</v>
      </c>
      <c r="R1615" s="31" t="s">
        <v>52</v>
      </c>
      <c r="S1615" s="32" t="s">
        <v>74</v>
      </c>
      <c r="T1615" s="34" t="s">
        <v>55</v>
      </c>
      <c r="U1615" s="36"/>
    </row>
    <row r="1616" spans="1:21">
      <c r="A1616" t="s">
        <v>28562</v>
      </c>
      <c r="B1616" s="226" t="s">
        <v>28563</v>
      </c>
      <c r="C1616" s="227">
        <v>2</v>
      </c>
      <c r="D1616" s="210">
        <v>2</v>
      </c>
      <c r="E1616" s="180" t="s">
        <v>78</v>
      </c>
      <c r="F1616" s="181" t="s">
        <v>55</v>
      </c>
      <c r="G1616" s="175" t="s">
        <v>6346</v>
      </c>
      <c r="H1616" s="182" t="s">
        <v>225</v>
      </c>
      <c r="I1616" s="211">
        <v>1958</v>
      </c>
      <c r="J1616" s="178" t="s">
        <v>28561</v>
      </c>
      <c r="K1616">
        <v>2</v>
      </c>
      <c r="L1616" s="200">
        <v>8</v>
      </c>
      <c r="M1616" s="21" t="s">
        <v>78</v>
      </c>
      <c r="N1616" s="22" t="s">
        <v>28345</v>
      </c>
      <c r="O1616" s="23">
        <v>1958</v>
      </c>
      <c r="P1616" s="25"/>
      <c r="Q1616" s="30" t="s">
        <v>28385</v>
      </c>
      <c r="R1616" s="31" t="s">
        <v>52</v>
      </c>
      <c r="S1616" s="32" t="s">
        <v>74</v>
      </c>
      <c r="T1616" s="34" t="s">
        <v>55</v>
      </c>
      <c r="U1616" s="36"/>
    </row>
    <row r="1617" spans="1:21">
      <c r="A1617" t="s">
        <v>28562</v>
      </c>
      <c r="B1617" s="226" t="s">
        <v>28563</v>
      </c>
      <c r="D1617" s="210"/>
      <c r="E1617" s="180" t="s">
        <v>78</v>
      </c>
      <c r="F1617" s="181" t="s">
        <v>55</v>
      </c>
      <c r="G1617" s="175" t="s">
        <v>6346</v>
      </c>
      <c r="H1617" s="182" t="s">
        <v>225</v>
      </c>
      <c r="I1617" s="211">
        <v>1958</v>
      </c>
      <c r="J1617" s="178" t="s">
        <v>7467</v>
      </c>
      <c r="K1617">
        <v>2</v>
      </c>
      <c r="L1617" s="200">
        <v>9</v>
      </c>
      <c r="M1617" s="2" t="s">
        <v>78</v>
      </c>
      <c r="N1617" s="3" t="s">
        <v>28453</v>
      </c>
      <c r="O1617" s="4">
        <v>1958</v>
      </c>
      <c r="P1617" s="6"/>
      <c r="Q1617" s="11" t="s">
        <v>28385</v>
      </c>
      <c r="R1617" s="12" t="s">
        <v>52</v>
      </c>
      <c r="S1617" s="8" t="s">
        <v>74</v>
      </c>
      <c r="T1617" s="13" t="s">
        <v>55</v>
      </c>
      <c r="U1617" s="15"/>
    </row>
    <row r="1618" spans="1:21" ht="22.5">
      <c r="A1618" t="s">
        <v>28562</v>
      </c>
      <c r="B1618" s="226" t="s">
        <v>28563</v>
      </c>
      <c r="D1618" s="210">
        <v>3</v>
      </c>
      <c r="E1618" s="180" t="s">
        <v>6884</v>
      </c>
      <c r="F1618" s="181" t="s">
        <v>64</v>
      </c>
      <c r="G1618" s="175" t="s">
        <v>6380</v>
      </c>
      <c r="H1618" s="182" t="s">
        <v>225</v>
      </c>
      <c r="I1618" s="211">
        <v>1885</v>
      </c>
      <c r="J1618" s="178" t="s">
        <v>28564</v>
      </c>
      <c r="K1618">
        <v>3</v>
      </c>
      <c r="L1618" s="200">
        <v>12</v>
      </c>
      <c r="M1618" s="21" t="s">
        <v>6884</v>
      </c>
      <c r="N1618" s="22" t="s">
        <v>28392</v>
      </c>
      <c r="O1618" s="23">
        <v>1885</v>
      </c>
      <c r="P1618" s="25"/>
      <c r="Q1618" s="30" t="s">
        <v>7062</v>
      </c>
      <c r="R1618" s="31" t="s">
        <v>52</v>
      </c>
      <c r="S1618" s="32" t="s">
        <v>28394</v>
      </c>
      <c r="T1618" s="34" t="s">
        <v>64</v>
      </c>
      <c r="U1618" s="36"/>
    </row>
    <row r="1619" spans="1:21">
      <c r="A1619" t="s">
        <v>28562</v>
      </c>
      <c r="B1619" s="226" t="s">
        <v>28563</v>
      </c>
      <c r="D1619" s="210">
        <v>4</v>
      </c>
      <c r="E1619" s="180" t="s">
        <v>68</v>
      </c>
      <c r="F1619" s="181" t="s">
        <v>55</v>
      </c>
      <c r="G1619" s="175" t="s">
        <v>6346</v>
      </c>
      <c r="H1619" s="182" t="s">
        <v>225</v>
      </c>
      <c r="I1619" s="211">
        <v>1957</v>
      </c>
      <c r="J1619" s="178" t="s">
        <v>28565</v>
      </c>
      <c r="K1619">
        <v>4</v>
      </c>
      <c r="L1619" s="200">
        <v>15</v>
      </c>
      <c r="M1619" s="21" t="s">
        <v>68</v>
      </c>
      <c r="N1619" s="22" t="s">
        <v>28374</v>
      </c>
      <c r="O1619" s="23">
        <v>1957</v>
      </c>
      <c r="P1619" s="25"/>
      <c r="Q1619" s="30" t="s">
        <v>152</v>
      </c>
      <c r="R1619" s="31" t="s">
        <v>52</v>
      </c>
      <c r="S1619" s="32" t="s">
        <v>153</v>
      </c>
      <c r="T1619" s="34" t="s">
        <v>55</v>
      </c>
      <c r="U1619" s="36"/>
    </row>
    <row r="1620" spans="1:21">
      <c r="A1620" t="s">
        <v>28562</v>
      </c>
      <c r="B1620" s="226" t="s">
        <v>28563</v>
      </c>
      <c r="D1620" s="210"/>
      <c r="E1620" s="180" t="s">
        <v>68</v>
      </c>
      <c r="F1620" s="181" t="s">
        <v>55</v>
      </c>
      <c r="G1620" s="175" t="s">
        <v>6346</v>
      </c>
      <c r="H1620" s="182" t="s">
        <v>225</v>
      </c>
      <c r="I1620" s="211">
        <v>1841</v>
      </c>
      <c r="J1620" s="178" t="s">
        <v>6655</v>
      </c>
      <c r="K1620">
        <v>4</v>
      </c>
      <c r="L1620" s="200">
        <v>16</v>
      </c>
      <c r="M1620" s="21" t="s">
        <v>68</v>
      </c>
      <c r="N1620" s="22" t="s">
        <v>28457</v>
      </c>
      <c r="O1620" s="23">
        <v>1841</v>
      </c>
      <c r="P1620" s="25"/>
      <c r="Q1620" s="30" t="s">
        <v>73</v>
      </c>
      <c r="R1620" s="31" t="s">
        <v>52</v>
      </c>
      <c r="S1620" s="32" t="s">
        <v>74</v>
      </c>
      <c r="T1620" s="34" t="s">
        <v>55</v>
      </c>
      <c r="U1620" s="36"/>
    </row>
    <row r="1621" spans="1:21">
      <c r="A1621" t="s">
        <v>28562</v>
      </c>
      <c r="B1621" s="226" t="s">
        <v>28563</v>
      </c>
      <c r="D1621" s="210">
        <v>5</v>
      </c>
      <c r="E1621" s="180" t="s">
        <v>68</v>
      </c>
      <c r="F1621" s="175" t="s">
        <v>164</v>
      </c>
      <c r="G1621" s="175" t="s">
        <v>121</v>
      </c>
      <c r="H1621" s="177" t="s">
        <v>206</v>
      </c>
      <c r="I1621" s="222">
        <v>2300</v>
      </c>
      <c r="J1621" s="178" t="s">
        <v>28566</v>
      </c>
      <c r="K1621">
        <v>5</v>
      </c>
      <c r="L1621" s="200">
        <v>19</v>
      </c>
      <c r="M1621" s="21" t="s">
        <v>68</v>
      </c>
      <c r="N1621" s="3" t="s">
        <v>28347</v>
      </c>
      <c r="O1621" s="4">
        <v>2300</v>
      </c>
      <c r="P1621" s="6"/>
      <c r="Q1621" s="11" t="s">
        <v>120</v>
      </c>
      <c r="R1621" s="31" t="s">
        <v>52</v>
      </c>
      <c r="S1621" s="21" t="s">
        <v>121</v>
      </c>
      <c r="T1621" s="34" t="s">
        <v>164</v>
      </c>
      <c r="U1621" s="15"/>
    </row>
    <row r="1622" spans="1:21">
      <c r="A1622" t="s">
        <v>28567</v>
      </c>
      <c r="B1622" s="226" t="s">
        <v>28568</v>
      </c>
      <c r="D1622" s="192">
        <v>1</v>
      </c>
      <c r="E1622" s="193" t="s">
        <v>68</v>
      </c>
      <c r="F1622" s="194" t="s">
        <v>55</v>
      </c>
      <c r="G1622" s="195" t="s">
        <v>6346</v>
      </c>
      <c r="H1622" s="196" t="s">
        <v>225</v>
      </c>
      <c r="I1622" s="197">
        <v>1844</v>
      </c>
      <c r="J1622" s="198" t="s">
        <v>28569</v>
      </c>
      <c r="K1622" s="199">
        <v>1</v>
      </c>
      <c r="L1622" s="200">
        <v>4</v>
      </c>
      <c r="M1622" s="21" t="s">
        <v>68</v>
      </c>
      <c r="N1622" s="22" t="s">
        <v>25525</v>
      </c>
      <c r="O1622" s="23">
        <v>1844</v>
      </c>
      <c r="P1622" s="25"/>
      <c r="Q1622" s="30" t="s">
        <v>73</v>
      </c>
      <c r="R1622" s="31" t="s">
        <v>52</v>
      </c>
      <c r="S1622" s="32" t="s">
        <v>74</v>
      </c>
      <c r="T1622" s="34" t="s">
        <v>55</v>
      </c>
      <c r="U1622" s="36"/>
    </row>
    <row r="1623" spans="1:21">
      <c r="A1623" t="s">
        <v>28570</v>
      </c>
      <c r="B1623" s="226" t="s">
        <v>28571</v>
      </c>
      <c r="D1623" s="192">
        <v>1</v>
      </c>
      <c r="E1623" s="193" t="s">
        <v>68</v>
      </c>
      <c r="F1623" s="194" t="s">
        <v>55</v>
      </c>
      <c r="G1623" s="195" t="s">
        <v>6346</v>
      </c>
      <c r="H1623" s="196" t="s">
        <v>206</v>
      </c>
      <c r="I1623" s="197">
        <v>1917</v>
      </c>
      <c r="J1623" s="198" t="s">
        <v>18889</v>
      </c>
      <c r="K1623" s="199">
        <v>1</v>
      </c>
      <c r="L1623" s="200">
        <v>4</v>
      </c>
      <c r="M1623" s="21" t="s">
        <v>68</v>
      </c>
      <c r="N1623" s="22" t="s">
        <v>28541</v>
      </c>
      <c r="O1623" s="23">
        <v>1917</v>
      </c>
      <c r="P1623" s="25"/>
      <c r="Q1623" s="30" t="s">
        <v>95</v>
      </c>
      <c r="R1623" s="31" t="s">
        <v>52</v>
      </c>
      <c r="S1623" s="32" t="s">
        <v>83</v>
      </c>
      <c r="T1623" s="34" t="s">
        <v>55</v>
      </c>
      <c r="U1623" s="36"/>
    </row>
    <row r="1624" spans="1:21">
      <c r="A1624" t="s">
        <v>28570</v>
      </c>
      <c r="B1624" s="226" t="s">
        <v>28571</v>
      </c>
      <c r="D1624" s="210"/>
      <c r="E1624" s="180" t="s">
        <v>68</v>
      </c>
      <c r="F1624" s="181" t="s">
        <v>55</v>
      </c>
      <c r="G1624" s="175" t="s">
        <v>6346</v>
      </c>
      <c r="H1624" s="182" t="s">
        <v>206</v>
      </c>
      <c r="I1624" s="211">
        <v>1917</v>
      </c>
      <c r="J1624" s="178" t="s">
        <v>28572</v>
      </c>
      <c r="K1624">
        <v>1</v>
      </c>
      <c r="L1624" s="200">
        <v>5</v>
      </c>
      <c r="M1624" s="21" t="s">
        <v>68</v>
      </c>
      <c r="N1624" s="22" t="s">
        <v>28539</v>
      </c>
      <c r="O1624" s="23">
        <v>1917</v>
      </c>
      <c r="P1624" s="25"/>
      <c r="Q1624" s="30" t="s">
        <v>95</v>
      </c>
      <c r="R1624" s="31" t="s">
        <v>52</v>
      </c>
      <c r="S1624" s="32" t="s">
        <v>83</v>
      </c>
      <c r="T1624" s="34" t="s">
        <v>55</v>
      </c>
      <c r="U1624" s="36"/>
    </row>
    <row r="1625" spans="1:21">
      <c r="A1625" t="s">
        <v>28868</v>
      </c>
      <c r="B1625" s="226" t="s">
        <v>28869</v>
      </c>
      <c r="D1625" s="192">
        <v>1</v>
      </c>
      <c r="E1625" s="193" t="s">
        <v>48</v>
      </c>
      <c r="F1625" s="194" t="s">
        <v>55</v>
      </c>
      <c r="G1625" s="195" t="s">
        <v>6346</v>
      </c>
      <c r="H1625" s="196" t="s">
        <v>225</v>
      </c>
      <c r="I1625" s="197">
        <v>1985</v>
      </c>
      <c r="J1625" s="198" t="s">
        <v>28870</v>
      </c>
      <c r="K1625" s="199">
        <v>1</v>
      </c>
      <c r="L1625" s="200">
        <v>4</v>
      </c>
      <c r="M1625" s="21" t="s">
        <v>48</v>
      </c>
      <c r="N1625" s="22" t="s">
        <v>28534</v>
      </c>
      <c r="O1625" s="23">
        <v>1985</v>
      </c>
      <c r="P1625" s="25" t="s">
        <v>168</v>
      </c>
      <c r="Q1625" s="30" t="s">
        <v>185</v>
      </c>
      <c r="R1625" s="31" t="s">
        <v>52</v>
      </c>
      <c r="S1625" s="30" t="s">
        <v>186</v>
      </c>
      <c r="T1625" s="34" t="s">
        <v>55</v>
      </c>
      <c r="U1625" s="36"/>
    </row>
    <row r="1626" spans="1:21">
      <c r="A1626" t="s">
        <v>28868</v>
      </c>
      <c r="B1626" s="226" t="s">
        <v>28869</v>
      </c>
      <c r="D1626" s="210">
        <v>2</v>
      </c>
      <c r="E1626" s="180" t="s">
        <v>510</v>
      </c>
      <c r="F1626" s="181" t="s">
        <v>55</v>
      </c>
      <c r="G1626" s="175" t="s">
        <v>6346</v>
      </c>
      <c r="H1626" s="182" t="s">
        <v>225</v>
      </c>
      <c r="I1626" s="211">
        <v>1948</v>
      </c>
      <c r="J1626" s="178" t="s">
        <v>28871</v>
      </c>
      <c r="K1626">
        <v>2</v>
      </c>
      <c r="L1626" s="200">
        <v>8</v>
      </c>
      <c r="M1626" s="21" t="s">
        <v>510</v>
      </c>
      <c r="N1626" s="22" t="s">
        <v>28168</v>
      </c>
      <c r="O1626" s="23">
        <v>1948</v>
      </c>
      <c r="P1626" s="6" t="s">
        <v>51</v>
      </c>
      <c r="Q1626" s="30" t="s">
        <v>177</v>
      </c>
      <c r="R1626" s="31" t="s">
        <v>52</v>
      </c>
      <c r="S1626" s="32" t="s">
        <v>74</v>
      </c>
      <c r="T1626" s="34" t="s">
        <v>55</v>
      </c>
      <c r="U1626" s="36"/>
    </row>
    <row r="1627" spans="1:21">
      <c r="A1627" t="s">
        <v>28872</v>
      </c>
      <c r="B1627" s="226" t="s">
        <v>28873</v>
      </c>
      <c r="D1627" s="192">
        <v>1</v>
      </c>
      <c r="E1627" s="193" t="s">
        <v>28859</v>
      </c>
      <c r="F1627" s="194" t="s">
        <v>64</v>
      </c>
      <c r="G1627" s="195" t="s">
        <v>6380</v>
      </c>
      <c r="H1627" s="196" t="s">
        <v>225</v>
      </c>
      <c r="I1627" s="197">
        <v>1950</v>
      </c>
      <c r="J1627" s="198" t="s">
        <v>6579</v>
      </c>
      <c r="K1627" s="199">
        <v>1</v>
      </c>
      <c r="L1627" s="200">
        <v>4</v>
      </c>
      <c r="M1627" s="21" t="s">
        <v>30304</v>
      </c>
      <c r="N1627" s="22" t="s">
        <v>28530</v>
      </c>
      <c r="O1627" s="23">
        <v>1950</v>
      </c>
      <c r="P1627" s="25"/>
      <c r="Q1627" s="30" t="s">
        <v>2515</v>
      </c>
      <c r="R1627" s="31" t="s">
        <v>52</v>
      </c>
      <c r="S1627" s="32" t="s">
        <v>3956</v>
      </c>
      <c r="T1627" s="34" t="s">
        <v>64</v>
      </c>
      <c r="U1627" s="36"/>
    </row>
    <row r="1628" spans="1:21">
      <c r="A1628" t="s">
        <v>6463</v>
      </c>
      <c r="B1628" s="226" t="s">
        <v>28874</v>
      </c>
      <c r="D1628" s="192">
        <v>1</v>
      </c>
      <c r="E1628" s="193" t="s">
        <v>68</v>
      </c>
      <c r="F1628" s="194" t="s">
        <v>55</v>
      </c>
      <c r="G1628" s="195" t="s">
        <v>6346</v>
      </c>
      <c r="H1628" s="196" t="s">
        <v>206</v>
      </c>
      <c r="I1628" s="197">
        <v>1960</v>
      </c>
      <c r="J1628" s="198" t="s">
        <v>6885</v>
      </c>
      <c r="K1628" s="199">
        <v>1</v>
      </c>
      <c r="L1628" s="200">
        <v>4</v>
      </c>
      <c r="M1628" s="21" t="s">
        <v>68</v>
      </c>
      <c r="N1628" s="22" t="s">
        <v>28604</v>
      </c>
      <c r="O1628" s="23">
        <v>1960</v>
      </c>
      <c r="P1628" s="25"/>
      <c r="Q1628" s="30" t="s">
        <v>95</v>
      </c>
      <c r="R1628" s="31" t="s">
        <v>52</v>
      </c>
      <c r="S1628" s="32" t="s">
        <v>83</v>
      </c>
      <c r="T1628" s="34" t="s">
        <v>55</v>
      </c>
      <c r="U1628" s="36"/>
    </row>
    <row r="1629" spans="1:21">
      <c r="A1629" t="s">
        <v>28875</v>
      </c>
      <c r="B1629" s="226" t="s">
        <v>28876</v>
      </c>
      <c r="C1629" s="227">
        <v>2</v>
      </c>
      <c r="D1629" s="192">
        <v>1</v>
      </c>
      <c r="E1629" s="193" t="s">
        <v>68</v>
      </c>
      <c r="F1629" s="194" t="s">
        <v>55</v>
      </c>
      <c r="G1629" s="195" t="s">
        <v>6346</v>
      </c>
      <c r="H1629" s="196" t="s">
        <v>206</v>
      </c>
      <c r="I1629" s="197">
        <v>1960</v>
      </c>
      <c r="J1629" s="198" t="s">
        <v>6885</v>
      </c>
      <c r="K1629" s="199">
        <v>1</v>
      </c>
      <c r="L1629" s="200">
        <v>4</v>
      </c>
      <c r="M1629" s="21" t="s">
        <v>68</v>
      </c>
      <c r="N1629" s="22" t="s">
        <v>28604</v>
      </c>
      <c r="O1629" s="23">
        <v>1960</v>
      </c>
      <c r="P1629" s="25"/>
      <c r="Q1629" s="30" t="s">
        <v>95</v>
      </c>
      <c r="R1629" s="31" t="s">
        <v>52</v>
      </c>
      <c r="S1629" s="32" t="s">
        <v>83</v>
      </c>
      <c r="T1629" s="34" t="s">
        <v>55</v>
      </c>
      <c r="U1629" s="36"/>
    </row>
    <row r="1630" spans="1:21">
      <c r="A1630" t="s">
        <v>28875</v>
      </c>
      <c r="B1630" s="226" t="s">
        <v>28876</v>
      </c>
      <c r="D1630" s="210"/>
      <c r="E1630" s="180" t="s">
        <v>68</v>
      </c>
      <c r="F1630" s="181" t="s">
        <v>55</v>
      </c>
      <c r="G1630" s="175" t="s">
        <v>6346</v>
      </c>
      <c r="H1630" s="182" t="s">
        <v>206</v>
      </c>
      <c r="I1630" s="211">
        <v>1960</v>
      </c>
      <c r="J1630" s="178" t="s">
        <v>28877</v>
      </c>
      <c r="K1630">
        <v>1</v>
      </c>
      <c r="L1630" s="200">
        <v>5</v>
      </c>
      <c r="M1630" s="21" t="s">
        <v>68</v>
      </c>
      <c r="N1630" s="22" t="s">
        <v>28602</v>
      </c>
      <c r="O1630" s="23">
        <v>1960</v>
      </c>
      <c r="P1630" s="25"/>
      <c r="Q1630" s="30" t="s">
        <v>95</v>
      </c>
      <c r="R1630" s="31" t="s">
        <v>52</v>
      </c>
      <c r="S1630" s="32" t="s">
        <v>83</v>
      </c>
      <c r="T1630" s="34" t="s">
        <v>55</v>
      </c>
      <c r="U1630" s="36"/>
    </row>
    <row r="1631" spans="1:21" ht="22.5">
      <c r="A1631" t="s">
        <v>28875</v>
      </c>
      <c r="B1631" s="226" t="s">
        <v>28876</v>
      </c>
      <c r="D1631" s="210">
        <v>2</v>
      </c>
      <c r="E1631" s="180" t="s">
        <v>68</v>
      </c>
      <c r="F1631" s="181" t="s">
        <v>64</v>
      </c>
      <c r="G1631" s="175" t="s">
        <v>6346</v>
      </c>
      <c r="H1631" s="182" t="s">
        <v>225</v>
      </c>
      <c r="I1631" s="211">
        <v>1950</v>
      </c>
      <c r="J1631" s="178" t="s">
        <v>28878</v>
      </c>
      <c r="K1631">
        <v>2</v>
      </c>
      <c r="L1631" s="200">
        <v>8</v>
      </c>
      <c r="M1631" s="21" t="s">
        <v>68</v>
      </c>
      <c r="N1631" s="22" t="s">
        <v>28606</v>
      </c>
      <c r="O1631" s="23">
        <v>1950</v>
      </c>
      <c r="P1631" s="25"/>
      <c r="Q1631" s="30" t="s">
        <v>2515</v>
      </c>
      <c r="R1631" s="31" t="s">
        <v>52</v>
      </c>
      <c r="S1631" s="32" t="s">
        <v>25004</v>
      </c>
      <c r="T1631" s="34" t="s">
        <v>64</v>
      </c>
      <c r="U1631" s="36"/>
    </row>
    <row r="1632" spans="1:21">
      <c r="A1632" t="s">
        <v>28879</v>
      </c>
      <c r="B1632" s="226" t="s">
        <v>28880</v>
      </c>
      <c r="D1632" s="192">
        <v>1</v>
      </c>
      <c r="E1632" s="193" t="s">
        <v>28847</v>
      </c>
      <c r="F1632" s="194" t="s">
        <v>55</v>
      </c>
      <c r="G1632" s="195" t="s">
        <v>6346</v>
      </c>
      <c r="H1632" s="196" t="s">
        <v>225</v>
      </c>
      <c r="I1632" s="197">
        <v>1916</v>
      </c>
      <c r="J1632" s="198" t="s">
        <v>28881</v>
      </c>
      <c r="K1632" s="199">
        <v>1</v>
      </c>
      <c r="L1632" s="200">
        <v>4</v>
      </c>
      <c r="M1632" s="21" t="s">
        <v>28847</v>
      </c>
      <c r="N1632" s="22" t="s">
        <v>28616</v>
      </c>
      <c r="O1632" s="23">
        <v>1916</v>
      </c>
      <c r="P1632" s="25"/>
      <c r="Q1632" s="30" t="s">
        <v>1149</v>
      </c>
      <c r="R1632" s="31" t="s">
        <v>52</v>
      </c>
      <c r="S1632" s="32" t="s">
        <v>1150</v>
      </c>
      <c r="T1632" s="34" t="s">
        <v>55</v>
      </c>
      <c r="U1632" s="36"/>
    </row>
    <row r="1633" spans="1:21">
      <c r="A1633" t="s">
        <v>28879</v>
      </c>
      <c r="B1633" s="226" t="s">
        <v>28880</v>
      </c>
      <c r="D1633" s="210"/>
      <c r="E1633" s="180" t="s">
        <v>28847</v>
      </c>
      <c r="F1633" s="181" t="s">
        <v>55</v>
      </c>
      <c r="G1633" s="175" t="s">
        <v>6346</v>
      </c>
      <c r="H1633" s="182" t="s">
        <v>225</v>
      </c>
      <c r="I1633" s="211">
        <v>1916</v>
      </c>
      <c r="J1633" s="178" t="s">
        <v>28882</v>
      </c>
      <c r="K1633">
        <v>1</v>
      </c>
      <c r="L1633" s="200">
        <v>5</v>
      </c>
      <c r="M1633" s="21" t="s">
        <v>28847</v>
      </c>
      <c r="N1633" s="22" t="s">
        <v>28614</v>
      </c>
      <c r="O1633" s="23">
        <v>1916</v>
      </c>
      <c r="P1633" s="25"/>
      <c r="Q1633" s="30" t="s">
        <v>1149</v>
      </c>
      <c r="R1633" s="31" t="s">
        <v>52</v>
      </c>
      <c r="S1633" s="32" t="s">
        <v>1150</v>
      </c>
      <c r="T1633" s="34" t="s">
        <v>55</v>
      </c>
      <c r="U1633" s="36"/>
    </row>
    <row r="1634" spans="1:21">
      <c r="A1634" t="s">
        <v>28879</v>
      </c>
      <c r="B1634" s="226" t="s">
        <v>28880</v>
      </c>
      <c r="D1634" s="210">
        <v>2</v>
      </c>
      <c r="E1634" s="180" t="s">
        <v>130</v>
      </c>
      <c r="F1634" s="181" t="s">
        <v>55</v>
      </c>
      <c r="G1634" s="175" t="s">
        <v>6346</v>
      </c>
      <c r="H1634" s="182" t="s">
        <v>206</v>
      </c>
      <c r="I1634" s="211">
        <v>1960</v>
      </c>
      <c r="J1634" s="178" t="s">
        <v>28883</v>
      </c>
      <c r="K1634">
        <v>2</v>
      </c>
      <c r="L1634" s="200">
        <v>8</v>
      </c>
      <c r="M1634" s="21" t="s">
        <v>130</v>
      </c>
      <c r="N1634" s="22" t="s">
        <v>28599</v>
      </c>
      <c r="O1634" s="23">
        <v>1960</v>
      </c>
      <c r="P1634" s="25"/>
      <c r="Q1634" s="30" t="s">
        <v>82</v>
      </c>
      <c r="R1634" s="31" t="s">
        <v>52</v>
      </c>
      <c r="S1634" s="32" t="s">
        <v>83</v>
      </c>
      <c r="T1634" s="34" t="s">
        <v>55</v>
      </c>
      <c r="U1634" s="36"/>
    </row>
    <row r="1635" spans="1:21">
      <c r="A1635" t="s">
        <v>28879</v>
      </c>
      <c r="B1635" s="226" t="s">
        <v>28880</v>
      </c>
      <c r="D1635" s="210">
        <v>3</v>
      </c>
      <c r="E1635" s="180" t="s">
        <v>68</v>
      </c>
      <c r="F1635" s="181" t="s">
        <v>55</v>
      </c>
      <c r="G1635" s="175" t="s">
        <v>6346</v>
      </c>
      <c r="H1635" s="182" t="s">
        <v>206</v>
      </c>
      <c r="I1635" s="211">
        <v>1917</v>
      </c>
      <c r="J1635" s="178" t="s">
        <v>28884</v>
      </c>
      <c r="K1635">
        <v>3</v>
      </c>
      <c r="L1635" s="200">
        <v>11</v>
      </c>
      <c r="M1635" s="21" t="s">
        <v>68</v>
      </c>
      <c r="N1635" s="3" t="s">
        <v>28649</v>
      </c>
      <c r="O1635" s="4">
        <v>1917</v>
      </c>
      <c r="P1635" s="6"/>
      <c r="Q1635" s="11" t="s">
        <v>95</v>
      </c>
      <c r="R1635" s="31" t="s">
        <v>52</v>
      </c>
      <c r="S1635" s="21" t="s">
        <v>83</v>
      </c>
      <c r="T1635" s="34" t="s">
        <v>55</v>
      </c>
      <c r="U1635" s="15"/>
    </row>
    <row r="1636" spans="1:21">
      <c r="A1636" t="s">
        <v>28879</v>
      </c>
      <c r="B1636" s="226" t="s">
        <v>28880</v>
      </c>
      <c r="D1636" s="210">
        <v>4</v>
      </c>
      <c r="E1636" s="180" t="s">
        <v>78</v>
      </c>
      <c r="F1636" s="181" t="s">
        <v>55</v>
      </c>
      <c r="G1636" s="175" t="s">
        <v>6346</v>
      </c>
      <c r="H1636" s="182" t="s">
        <v>206</v>
      </c>
      <c r="I1636" s="211">
        <v>1960</v>
      </c>
      <c r="J1636" s="178" t="s">
        <v>28885</v>
      </c>
      <c r="K1636">
        <v>4</v>
      </c>
      <c r="L1636" s="200">
        <v>14</v>
      </c>
      <c r="M1636" s="21" t="s">
        <v>78</v>
      </c>
      <c r="N1636" s="22" t="s">
        <v>28638</v>
      </c>
      <c r="O1636" s="23">
        <v>1960</v>
      </c>
      <c r="P1636" s="25"/>
      <c r="Q1636" s="30" t="s">
        <v>82</v>
      </c>
      <c r="R1636" s="31" t="s">
        <v>52</v>
      </c>
      <c r="S1636" s="32" t="s">
        <v>83</v>
      </c>
      <c r="T1636" s="34" t="s">
        <v>55</v>
      </c>
      <c r="U1636" s="36"/>
    </row>
    <row r="1637" spans="1:21">
      <c r="A1637" t="s">
        <v>28886</v>
      </c>
      <c r="B1637" s="226" t="s">
        <v>28887</v>
      </c>
      <c r="D1637" s="192">
        <v>1</v>
      </c>
      <c r="E1637" s="193" t="s">
        <v>48</v>
      </c>
      <c r="F1637" s="194" t="s">
        <v>55</v>
      </c>
      <c r="G1637" s="195" t="s">
        <v>6346</v>
      </c>
      <c r="H1637" s="196" t="s">
        <v>225</v>
      </c>
      <c r="I1637" s="197">
        <v>1980</v>
      </c>
      <c r="J1637" s="198" t="s">
        <v>28888</v>
      </c>
      <c r="K1637" s="199">
        <v>1</v>
      </c>
      <c r="L1637" s="200">
        <v>4</v>
      </c>
      <c r="M1637" s="21" t="s">
        <v>48</v>
      </c>
      <c r="N1637" s="22" t="s">
        <v>28683</v>
      </c>
      <c r="O1637" s="23">
        <v>1980</v>
      </c>
      <c r="P1637" s="25" t="s">
        <v>51</v>
      </c>
      <c r="Q1637" s="30" t="s">
        <v>169</v>
      </c>
      <c r="R1637" s="31" t="s">
        <v>52</v>
      </c>
      <c r="S1637" s="32" t="s">
        <v>53</v>
      </c>
      <c r="T1637" s="34" t="s">
        <v>55</v>
      </c>
      <c r="U1637" s="36"/>
    </row>
    <row r="1638" spans="1:21" ht="78.75">
      <c r="A1638" t="s">
        <v>28886</v>
      </c>
      <c r="B1638" s="226" t="s">
        <v>28887</v>
      </c>
      <c r="D1638" s="210">
        <v>2</v>
      </c>
      <c r="E1638" s="180" t="s">
        <v>6884</v>
      </c>
      <c r="F1638" s="181" t="s">
        <v>64</v>
      </c>
      <c r="G1638" s="175" t="s">
        <v>6380</v>
      </c>
      <c r="H1638" s="182" t="s">
        <v>225</v>
      </c>
      <c r="I1638" s="211">
        <v>1952</v>
      </c>
      <c r="J1638" s="178" t="s">
        <v>28889</v>
      </c>
      <c r="K1638">
        <v>2</v>
      </c>
      <c r="L1638" s="200">
        <v>8</v>
      </c>
      <c r="M1638" s="21" t="s">
        <v>6884</v>
      </c>
      <c r="N1638" s="22" t="s">
        <v>28729</v>
      </c>
      <c r="O1638" s="23">
        <v>1952</v>
      </c>
      <c r="P1638" s="25"/>
      <c r="Q1638" s="30" t="s">
        <v>34759</v>
      </c>
      <c r="R1638" s="31" t="s">
        <v>52</v>
      </c>
      <c r="S1638" s="32" t="s">
        <v>34760</v>
      </c>
      <c r="T1638" s="34" t="s">
        <v>64</v>
      </c>
      <c r="U1638" s="36"/>
    </row>
    <row r="1639" spans="1:21">
      <c r="A1639" t="s">
        <v>6463</v>
      </c>
      <c r="B1639" s="226" t="s">
        <v>28890</v>
      </c>
      <c r="D1639" s="192">
        <v>1</v>
      </c>
      <c r="E1639" s="193" t="s">
        <v>68</v>
      </c>
      <c r="F1639" s="194" t="s">
        <v>55</v>
      </c>
      <c r="G1639" s="195" t="s">
        <v>6346</v>
      </c>
      <c r="H1639" s="196" t="s">
        <v>225</v>
      </c>
      <c r="I1639" s="197">
        <v>1960</v>
      </c>
      <c r="J1639" s="198" t="s">
        <v>28891</v>
      </c>
      <c r="K1639" s="199">
        <v>1</v>
      </c>
      <c r="L1639" s="200">
        <v>4</v>
      </c>
      <c r="M1639" s="21" t="s">
        <v>68</v>
      </c>
      <c r="N1639" s="22" t="s">
        <v>28673</v>
      </c>
      <c r="O1639" s="23">
        <v>1960</v>
      </c>
      <c r="P1639" s="25"/>
      <c r="Q1639" s="30" t="s">
        <v>95</v>
      </c>
      <c r="R1639" s="31" t="s">
        <v>52</v>
      </c>
      <c r="S1639" s="32" t="s">
        <v>83</v>
      </c>
      <c r="T1639" s="34" t="s">
        <v>55</v>
      </c>
      <c r="U1639" s="36"/>
    </row>
    <row r="1640" spans="1:21">
      <c r="A1640" t="s">
        <v>6463</v>
      </c>
      <c r="B1640" s="226" t="s">
        <v>28890</v>
      </c>
      <c r="D1640" s="210"/>
      <c r="E1640" s="180" t="s">
        <v>68</v>
      </c>
      <c r="F1640" s="181" t="s">
        <v>55</v>
      </c>
      <c r="G1640" s="175" t="s">
        <v>6346</v>
      </c>
      <c r="H1640" s="182" t="s">
        <v>225</v>
      </c>
      <c r="I1640" s="211">
        <v>1914</v>
      </c>
      <c r="J1640" s="178" t="s">
        <v>28892</v>
      </c>
      <c r="K1640">
        <v>1</v>
      </c>
      <c r="L1640" s="200">
        <v>5</v>
      </c>
      <c r="M1640" s="21" t="s">
        <v>68</v>
      </c>
      <c r="N1640" s="22" t="s">
        <v>28647</v>
      </c>
      <c r="O1640" s="23">
        <v>1914</v>
      </c>
      <c r="P1640" s="25"/>
      <c r="Q1640" s="30" t="s">
        <v>95</v>
      </c>
      <c r="R1640" s="31" t="s">
        <v>52</v>
      </c>
      <c r="S1640" s="30" t="s">
        <v>83</v>
      </c>
      <c r="T1640" s="34" t="s">
        <v>55</v>
      </c>
      <c r="U1640" s="36"/>
    </row>
    <row r="1641" spans="1:21">
      <c r="A1641" t="s">
        <v>6463</v>
      </c>
      <c r="B1641" s="226" t="s">
        <v>28890</v>
      </c>
      <c r="D1641" s="210"/>
      <c r="E1641" s="180" t="s">
        <v>68</v>
      </c>
      <c r="F1641" s="181" t="s">
        <v>55</v>
      </c>
      <c r="G1641" s="175" t="s">
        <v>6346</v>
      </c>
      <c r="H1641" s="182" t="s">
        <v>225</v>
      </c>
      <c r="I1641" s="211">
        <v>1917</v>
      </c>
      <c r="J1641" s="178" t="s">
        <v>28893</v>
      </c>
      <c r="K1641">
        <v>1</v>
      </c>
      <c r="L1641" s="200">
        <v>6</v>
      </c>
      <c r="M1641" s="21" t="s">
        <v>68</v>
      </c>
      <c r="N1641" s="22" t="s">
        <v>28645</v>
      </c>
      <c r="O1641" s="23">
        <v>1917</v>
      </c>
      <c r="P1641" s="25"/>
      <c r="Q1641" s="30" t="s">
        <v>95</v>
      </c>
      <c r="R1641" s="31" t="s">
        <v>52</v>
      </c>
      <c r="S1641" s="32" t="s">
        <v>83</v>
      </c>
      <c r="T1641" s="34" t="s">
        <v>55</v>
      </c>
      <c r="U1641" s="36"/>
    </row>
    <row r="1642" spans="1:21" ht="22.5">
      <c r="A1642" t="s">
        <v>6463</v>
      </c>
      <c r="B1642" s="226" t="s">
        <v>28890</v>
      </c>
      <c r="D1642" s="210">
        <v>2</v>
      </c>
      <c r="E1642" s="180" t="s">
        <v>6884</v>
      </c>
      <c r="F1642" s="181" t="s">
        <v>64</v>
      </c>
      <c r="G1642" s="175" t="s">
        <v>6380</v>
      </c>
      <c r="H1642" s="182" t="s">
        <v>225</v>
      </c>
      <c r="I1642" s="211">
        <v>1804</v>
      </c>
      <c r="J1642" s="178" t="s">
        <v>28894</v>
      </c>
      <c r="K1642">
        <v>2</v>
      </c>
      <c r="L1642" s="200">
        <v>9</v>
      </c>
      <c r="M1642" s="21" t="s">
        <v>6884</v>
      </c>
      <c r="N1642" s="22" t="s">
        <v>28765</v>
      </c>
      <c r="O1642" s="23">
        <v>1804</v>
      </c>
      <c r="P1642" s="25"/>
      <c r="Q1642" s="30" t="s">
        <v>7062</v>
      </c>
      <c r="R1642" s="31" t="s">
        <v>52</v>
      </c>
      <c r="S1642" s="32" t="s">
        <v>27612</v>
      </c>
      <c r="T1642" s="34" t="s">
        <v>64</v>
      </c>
      <c r="U1642" s="36"/>
    </row>
    <row r="1643" spans="1:21">
      <c r="A1643" t="s">
        <v>28895</v>
      </c>
      <c r="B1643" s="226" t="s">
        <v>28896</v>
      </c>
      <c r="C1643" s="227">
        <v>2</v>
      </c>
      <c r="D1643" s="192">
        <v>1</v>
      </c>
      <c r="E1643" s="193" t="s">
        <v>68</v>
      </c>
      <c r="F1643" s="194" t="s">
        <v>55</v>
      </c>
      <c r="G1643" s="195" t="s">
        <v>6346</v>
      </c>
      <c r="H1643" s="196" t="s">
        <v>206</v>
      </c>
      <c r="I1643" s="197">
        <v>1960</v>
      </c>
      <c r="J1643" s="198" t="s">
        <v>28891</v>
      </c>
      <c r="K1643" s="199">
        <v>1</v>
      </c>
      <c r="L1643" s="200">
        <v>4</v>
      </c>
      <c r="M1643" s="21" t="s">
        <v>68</v>
      </c>
      <c r="N1643" s="22" t="s">
        <v>28673</v>
      </c>
      <c r="O1643" s="23">
        <v>1960</v>
      </c>
      <c r="P1643" s="25"/>
      <c r="Q1643" s="30" t="s">
        <v>95</v>
      </c>
      <c r="R1643" s="31" t="s">
        <v>52</v>
      </c>
      <c r="S1643" s="32" t="s">
        <v>83</v>
      </c>
      <c r="T1643" s="34" t="s">
        <v>55</v>
      </c>
      <c r="U1643" s="36"/>
    </row>
    <row r="1644" spans="1:21">
      <c r="A1644" t="s">
        <v>28895</v>
      </c>
      <c r="B1644" s="226" t="s">
        <v>28896</v>
      </c>
      <c r="C1644" s="227">
        <v>2</v>
      </c>
      <c r="D1644" s="210"/>
      <c r="E1644" s="180" t="s">
        <v>68</v>
      </c>
      <c r="F1644" s="181" t="s">
        <v>55</v>
      </c>
      <c r="G1644" s="175" t="s">
        <v>6346</v>
      </c>
      <c r="H1644" s="182" t="s">
        <v>206</v>
      </c>
      <c r="I1644" s="211">
        <v>1914</v>
      </c>
      <c r="J1644" s="178" t="s">
        <v>28892</v>
      </c>
      <c r="K1644">
        <v>1</v>
      </c>
      <c r="L1644" s="200">
        <v>5</v>
      </c>
      <c r="M1644" s="21" t="s">
        <v>68</v>
      </c>
      <c r="N1644" s="22" t="s">
        <v>28647</v>
      </c>
      <c r="O1644" s="23">
        <v>1914</v>
      </c>
      <c r="P1644" s="25"/>
      <c r="Q1644" s="30" t="s">
        <v>95</v>
      </c>
      <c r="R1644" s="31" t="s">
        <v>52</v>
      </c>
      <c r="S1644" s="30" t="s">
        <v>83</v>
      </c>
      <c r="T1644" s="34" t="s">
        <v>55</v>
      </c>
      <c r="U1644" s="36"/>
    </row>
    <row r="1645" spans="1:21">
      <c r="A1645" t="s">
        <v>28895</v>
      </c>
      <c r="B1645" s="226" t="s">
        <v>28896</v>
      </c>
      <c r="C1645" s="227">
        <v>2</v>
      </c>
      <c r="D1645" s="210"/>
      <c r="E1645" s="180" t="s">
        <v>68</v>
      </c>
      <c r="F1645" s="181" t="s">
        <v>55</v>
      </c>
      <c r="G1645" s="175" t="s">
        <v>6346</v>
      </c>
      <c r="H1645" s="182" t="s">
        <v>206</v>
      </c>
      <c r="I1645" s="211">
        <v>1917</v>
      </c>
      <c r="J1645" s="178" t="s">
        <v>28893</v>
      </c>
      <c r="K1645">
        <v>1</v>
      </c>
      <c r="L1645" s="200">
        <v>6</v>
      </c>
      <c r="M1645" s="21" t="s">
        <v>68</v>
      </c>
      <c r="N1645" s="22" t="s">
        <v>28645</v>
      </c>
      <c r="O1645" s="23">
        <v>1917</v>
      </c>
      <c r="P1645" s="25"/>
      <c r="Q1645" s="30" t="s">
        <v>95</v>
      </c>
      <c r="R1645" s="31" t="s">
        <v>52</v>
      </c>
      <c r="S1645" s="32" t="s">
        <v>83</v>
      </c>
      <c r="T1645" s="34" t="s">
        <v>55</v>
      </c>
      <c r="U1645" s="36"/>
    </row>
    <row r="1646" spans="1:21" ht="22.5">
      <c r="A1646" t="s">
        <v>28895</v>
      </c>
      <c r="B1646" s="226" t="s">
        <v>28896</v>
      </c>
      <c r="C1646" s="227">
        <v>2</v>
      </c>
      <c r="D1646" s="210">
        <v>2</v>
      </c>
      <c r="E1646" s="180" t="s">
        <v>6884</v>
      </c>
      <c r="F1646" s="181" t="s">
        <v>64</v>
      </c>
      <c r="G1646" s="175" t="s">
        <v>6380</v>
      </c>
      <c r="H1646" s="182" t="s">
        <v>225</v>
      </c>
      <c r="I1646" s="211">
        <v>1804</v>
      </c>
      <c r="J1646" s="178" t="s">
        <v>28894</v>
      </c>
      <c r="K1646">
        <v>2</v>
      </c>
      <c r="L1646" s="200">
        <v>9</v>
      </c>
      <c r="M1646" s="21" t="s">
        <v>6884</v>
      </c>
      <c r="N1646" s="22" t="s">
        <v>28765</v>
      </c>
      <c r="O1646" s="23">
        <v>1804</v>
      </c>
      <c r="P1646" s="25"/>
      <c r="Q1646" s="30" t="s">
        <v>7062</v>
      </c>
      <c r="R1646" s="31" t="s">
        <v>52</v>
      </c>
      <c r="S1646" s="32" t="s">
        <v>27612</v>
      </c>
      <c r="T1646" s="34" t="s">
        <v>64</v>
      </c>
      <c r="U1646" s="36"/>
    </row>
    <row r="1647" spans="1:21">
      <c r="A1647" t="s">
        <v>28895</v>
      </c>
      <c r="B1647" s="226" t="s">
        <v>28896</v>
      </c>
      <c r="D1647" s="210">
        <v>3</v>
      </c>
      <c r="E1647" s="180" t="s">
        <v>103</v>
      </c>
      <c r="F1647" s="181" t="s">
        <v>55</v>
      </c>
      <c r="G1647" s="175" t="s">
        <v>121</v>
      </c>
      <c r="H1647" s="182" t="s">
        <v>206</v>
      </c>
      <c r="I1647" s="211">
        <v>1500</v>
      </c>
      <c r="J1647" s="178" t="s">
        <v>7605</v>
      </c>
      <c r="K1647">
        <v>3</v>
      </c>
      <c r="L1647" s="200">
        <v>12</v>
      </c>
      <c r="M1647" s="2" t="s">
        <v>103</v>
      </c>
      <c r="N1647" s="3" t="s">
        <v>28054</v>
      </c>
      <c r="O1647" s="4">
        <v>1500</v>
      </c>
      <c r="P1647" s="6" t="s">
        <v>254</v>
      </c>
      <c r="Q1647" s="11" t="s">
        <v>234</v>
      </c>
      <c r="R1647" s="12" t="s">
        <v>52</v>
      </c>
      <c r="S1647" s="8" t="s">
        <v>28103</v>
      </c>
      <c r="T1647" s="13" t="s">
        <v>55</v>
      </c>
      <c r="U1647" s="15"/>
    </row>
    <row r="1648" spans="1:21">
      <c r="A1648" t="s">
        <v>28895</v>
      </c>
      <c r="B1648" s="226" t="s">
        <v>28896</v>
      </c>
      <c r="D1648" s="210">
        <v>4</v>
      </c>
      <c r="E1648" s="180" t="s">
        <v>103</v>
      </c>
      <c r="F1648" s="181" t="s">
        <v>55</v>
      </c>
      <c r="G1648" s="175" t="s">
        <v>6346</v>
      </c>
      <c r="H1648" s="182" t="s">
        <v>206</v>
      </c>
      <c r="I1648" s="211">
        <v>1960</v>
      </c>
      <c r="J1648" s="178" t="s">
        <v>28897</v>
      </c>
      <c r="K1648">
        <v>4</v>
      </c>
      <c r="L1648" s="200">
        <v>16</v>
      </c>
      <c r="M1648" s="21" t="s">
        <v>103</v>
      </c>
      <c r="N1648" s="22" t="s">
        <v>28135</v>
      </c>
      <c r="O1648" s="23">
        <v>1960</v>
      </c>
      <c r="P1648" s="25"/>
      <c r="Q1648" s="30" t="s">
        <v>95</v>
      </c>
      <c r="R1648" s="31" t="s">
        <v>52</v>
      </c>
      <c r="S1648" s="32" t="s">
        <v>83</v>
      </c>
      <c r="T1648" s="34" t="s">
        <v>55</v>
      </c>
      <c r="U1648" s="36"/>
    </row>
    <row r="1649" spans="1:21">
      <c r="A1649" t="s">
        <v>28895</v>
      </c>
      <c r="B1649" s="226" t="s">
        <v>28896</v>
      </c>
      <c r="D1649" s="210">
        <v>5</v>
      </c>
      <c r="E1649" s="180" t="s">
        <v>28859</v>
      </c>
      <c r="F1649" s="175" t="s">
        <v>55</v>
      </c>
      <c r="G1649" s="175" t="s">
        <v>6346</v>
      </c>
      <c r="H1649" s="177" t="s">
        <v>225</v>
      </c>
      <c r="I1649" s="222">
        <v>1980</v>
      </c>
      <c r="J1649" s="178" t="s">
        <v>28898</v>
      </c>
      <c r="K1649">
        <v>5</v>
      </c>
      <c r="L1649" s="200">
        <v>19</v>
      </c>
      <c r="M1649" s="21" t="s">
        <v>28859</v>
      </c>
      <c r="N1649" s="3" t="s">
        <v>28759</v>
      </c>
      <c r="O1649" s="4">
        <v>1980</v>
      </c>
      <c r="P1649" s="6"/>
      <c r="Q1649" s="11" t="s">
        <v>169</v>
      </c>
      <c r="R1649" s="31" t="s">
        <v>52</v>
      </c>
      <c r="S1649" s="21" t="s">
        <v>53</v>
      </c>
      <c r="T1649" s="34" t="s">
        <v>55</v>
      </c>
      <c r="U1649" s="15"/>
    </row>
    <row r="1650" spans="1:21">
      <c r="A1650" t="s">
        <v>28895</v>
      </c>
      <c r="B1650" s="226" t="s">
        <v>28896</v>
      </c>
      <c r="D1650" s="210"/>
      <c r="E1650" s="180" t="s">
        <v>28859</v>
      </c>
      <c r="F1650" s="181" t="s">
        <v>55</v>
      </c>
      <c r="G1650" s="175" t="s">
        <v>6346</v>
      </c>
      <c r="H1650" s="223" t="s">
        <v>225</v>
      </c>
      <c r="I1650" s="224">
        <v>1985</v>
      </c>
      <c r="J1650" s="178" t="s">
        <v>28899</v>
      </c>
      <c r="K1650">
        <v>5</v>
      </c>
      <c r="L1650" s="200">
        <v>21</v>
      </c>
      <c r="M1650" s="21" t="s">
        <v>34761</v>
      </c>
      <c r="N1650" s="2" t="s">
        <v>28203</v>
      </c>
      <c r="O1650" s="23">
        <v>1985</v>
      </c>
      <c r="P1650" s="25"/>
      <c r="Q1650" s="30" t="s">
        <v>185</v>
      </c>
      <c r="R1650" s="31" t="s">
        <v>52</v>
      </c>
      <c r="S1650" s="32" t="s">
        <v>186</v>
      </c>
      <c r="T1650" s="34" t="s">
        <v>55</v>
      </c>
      <c r="U1650" s="36"/>
    </row>
    <row r="1651" spans="1:21">
      <c r="A1651" t="s">
        <v>28895</v>
      </c>
      <c r="B1651" s="226" t="s">
        <v>28896</v>
      </c>
      <c r="D1651" s="210"/>
      <c r="E1651" s="180" t="s">
        <v>28859</v>
      </c>
      <c r="F1651" s="175" t="s">
        <v>55</v>
      </c>
      <c r="G1651" s="175" t="s">
        <v>6346</v>
      </c>
      <c r="H1651" s="225" t="s">
        <v>225</v>
      </c>
      <c r="I1651" s="224">
        <v>1980</v>
      </c>
      <c r="J1651" s="178" t="s">
        <v>6949</v>
      </c>
      <c r="K1651">
        <v>5</v>
      </c>
      <c r="L1651" s="200">
        <v>23</v>
      </c>
      <c r="M1651" s="21" t="s">
        <v>34761</v>
      </c>
      <c r="N1651" s="22" t="s">
        <v>28201</v>
      </c>
      <c r="O1651" s="23">
        <v>1980</v>
      </c>
      <c r="P1651" s="25"/>
      <c r="Q1651" s="30" t="s">
        <v>169</v>
      </c>
      <c r="R1651" s="31" t="s">
        <v>52</v>
      </c>
      <c r="S1651" s="32" t="s">
        <v>53</v>
      </c>
      <c r="T1651" s="34" t="s">
        <v>55</v>
      </c>
      <c r="U1651" s="36"/>
    </row>
    <row r="1652" spans="1:21" ht="22.5">
      <c r="A1652" t="s">
        <v>6463</v>
      </c>
      <c r="B1652" s="226" t="s">
        <v>28900</v>
      </c>
      <c r="D1652" s="192">
        <v>1</v>
      </c>
      <c r="E1652" s="193" t="s">
        <v>68</v>
      </c>
      <c r="F1652" s="194" t="s">
        <v>64</v>
      </c>
      <c r="G1652" s="195" t="s">
        <v>6346</v>
      </c>
      <c r="H1652" s="196" t="s">
        <v>225</v>
      </c>
      <c r="I1652" s="197">
        <v>1950</v>
      </c>
      <c r="J1652" s="198" t="s">
        <v>28901</v>
      </c>
      <c r="K1652" s="199">
        <v>1</v>
      </c>
      <c r="L1652" s="200">
        <v>4</v>
      </c>
      <c r="M1652" s="21" t="s">
        <v>68</v>
      </c>
      <c r="N1652" s="22" t="s">
        <v>28778</v>
      </c>
      <c r="O1652" s="23">
        <v>1950</v>
      </c>
      <c r="P1652" s="25"/>
      <c r="Q1652" s="30" t="s">
        <v>2515</v>
      </c>
      <c r="R1652" s="31" t="s">
        <v>52</v>
      </c>
      <c r="S1652" s="32" t="s">
        <v>25004</v>
      </c>
      <c r="T1652" s="34" t="s">
        <v>64</v>
      </c>
      <c r="U1652" s="36"/>
    </row>
    <row r="1653" spans="1:21" ht="45">
      <c r="A1653" t="s">
        <v>28902</v>
      </c>
      <c r="B1653" s="226" t="s">
        <v>28903</v>
      </c>
      <c r="D1653" s="192">
        <v>1</v>
      </c>
      <c r="E1653" s="193" t="s">
        <v>6884</v>
      </c>
      <c r="F1653" s="194" t="s">
        <v>64</v>
      </c>
      <c r="G1653" s="195" t="s">
        <v>6380</v>
      </c>
      <c r="H1653" s="196" t="s">
        <v>225</v>
      </c>
      <c r="I1653" s="197">
        <v>1950</v>
      </c>
      <c r="J1653" s="198" t="s">
        <v>28888</v>
      </c>
      <c r="K1653" s="199">
        <v>1</v>
      </c>
      <c r="L1653" s="200">
        <v>4</v>
      </c>
      <c r="M1653" s="21" t="s">
        <v>6884</v>
      </c>
      <c r="N1653" s="22" t="s">
        <v>28762</v>
      </c>
      <c r="O1653" s="23">
        <v>1950</v>
      </c>
      <c r="P1653" s="25"/>
      <c r="Q1653" s="30" t="s">
        <v>34762</v>
      </c>
      <c r="R1653" s="31" t="s">
        <v>52</v>
      </c>
      <c r="S1653" s="32" t="s">
        <v>34756</v>
      </c>
      <c r="T1653" s="34" t="s">
        <v>64</v>
      </c>
      <c r="U1653" s="36"/>
    </row>
    <row r="1654" spans="1:21">
      <c r="A1654" t="s">
        <v>28902</v>
      </c>
      <c r="B1654" s="226" t="s">
        <v>28903</v>
      </c>
      <c r="D1654" s="210">
        <v>2</v>
      </c>
      <c r="E1654" s="180" t="s">
        <v>68</v>
      </c>
      <c r="F1654" s="181" t="s">
        <v>164</v>
      </c>
      <c r="G1654" s="175" t="s">
        <v>121</v>
      </c>
      <c r="H1654" s="182" t="s">
        <v>206</v>
      </c>
      <c r="I1654" s="211">
        <v>2300</v>
      </c>
      <c r="J1654" s="178" t="s">
        <v>28904</v>
      </c>
      <c r="K1654">
        <v>2</v>
      </c>
      <c r="L1654" s="200">
        <v>7</v>
      </c>
      <c r="M1654" s="21" t="s">
        <v>68</v>
      </c>
      <c r="N1654" s="22" t="s">
        <v>28791</v>
      </c>
      <c r="O1654" s="23">
        <v>2300</v>
      </c>
      <c r="P1654" s="25"/>
      <c r="Q1654" s="30" t="s">
        <v>120</v>
      </c>
      <c r="R1654" s="31" t="s">
        <v>52</v>
      </c>
      <c r="S1654" s="32" t="s">
        <v>121</v>
      </c>
      <c r="T1654" s="34" t="s">
        <v>164</v>
      </c>
      <c r="U1654" s="36"/>
    </row>
    <row r="1655" spans="1:21">
      <c r="A1655" t="s">
        <v>29124</v>
      </c>
      <c r="B1655" s="226" t="s">
        <v>29125</v>
      </c>
      <c r="D1655" s="192">
        <v>1</v>
      </c>
      <c r="E1655" s="193" t="s">
        <v>28859</v>
      </c>
      <c r="F1655" s="194" t="s">
        <v>55</v>
      </c>
      <c r="G1655" s="195" t="s">
        <v>6346</v>
      </c>
      <c r="H1655" s="196" t="s">
        <v>225</v>
      </c>
      <c r="I1655" s="197">
        <v>1958</v>
      </c>
      <c r="J1655" s="198" t="s">
        <v>29126</v>
      </c>
      <c r="K1655" s="199">
        <v>1</v>
      </c>
      <c r="L1655" s="200">
        <v>4</v>
      </c>
      <c r="M1655" s="21" t="s">
        <v>34761</v>
      </c>
      <c r="N1655" s="22" t="s">
        <v>28421</v>
      </c>
      <c r="O1655" s="23">
        <v>1958</v>
      </c>
      <c r="P1655" s="25" t="s">
        <v>168</v>
      </c>
      <c r="Q1655" s="30" t="s">
        <v>177</v>
      </c>
      <c r="R1655" s="31" t="s">
        <v>52</v>
      </c>
      <c r="S1655" s="32" t="s">
        <v>74</v>
      </c>
      <c r="T1655" s="34" t="s">
        <v>55</v>
      </c>
      <c r="U1655" s="36"/>
    </row>
    <row r="1656" spans="1:21">
      <c r="A1656" t="s">
        <v>29124</v>
      </c>
      <c r="B1656" s="226" t="s">
        <v>29125</v>
      </c>
      <c r="D1656" s="210">
        <v>2</v>
      </c>
      <c r="E1656" s="180" t="s">
        <v>48</v>
      </c>
      <c r="F1656" s="181" t="s">
        <v>55</v>
      </c>
      <c r="G1656" s="175" t="s">
        <v>6346</v>
      </c>
      <c r="H1656" s="182" t="s">
        <v>225</v>
      </c>
      <c r="I1656" s="211">
        <v>1980</v>
      </c>
      <c r="J1656" s="178" t="s">
        <v>29127</v>
      </c>
      <c r="K1656">
        <v>2</v>
      </c>
      <c r="L1656" s="200">
        <v>9</v>
      </c>
      <c r="M1656" s="21" t="s">
        <v>48</v>
      </c>
      <c r="N1656" s="22" t="s">
        <v>28952</v>
      </c>
      <c r="O1656" s="23">
        <v>1980</v>
      </c>
      <c r="P1656" s="25" t="s">
        <v>3585</v>
      </c>
      <c r="Q1656" s="30" t="s">
        <v>312</v>
      </c>
      <c r="R1656" s="31" t="s">
        <v>52</v>
      </c>
      <c r="S1656" s="32" t="s">
        <v>186</v>
      </c>
      <c r="T1656" s="34" t="s">
        <v>55</v>
      </c>
      <c r="U1656" s="36"/>
    </row>
    <row r="1657" spans="1:21">
      <c r="A1657" t="s">
        <v>29124</v>
      </c>
      <c r="B1657" s="226" t="s">
        <v>29125</v>
      </c>
      <c r="D1657" s="210"/>
      <c r="E1657" s="180" t="s">
        <v>48</v>
      </c>
      <c r="F1657" s="181" t="s">
        <v>55</v>
      </c>
      <c r="G1657" s="175" t="s">
        <v>6346</v>
      </c>
      <c r="H1657" s="182" t="s">
        <v>225</v>
      </c>
      <c r="I1657" s="211">
        <v>1980</v>
      </c>
      <c r="J1657" s="178" t="s">
        <v>29128</v>
      </c>
      <c r="K1657">
        <v>2</v>
      </c>
      <c r="L1657" s="200">
        <v>10</v>
      </c>
      <c r="M1657" s="21" t="s">
        <v>48</v>
      </c>
      <c r="N1657" s="22" t="s">
        <v>28954</v>
      </c>
      <c r="O1657" s="23">
        <v>1980</v>
      </c>
      <c r="P1657" s="25" t="s">
        <v>3585</v>
      </c>
      <c r="Q1657" s="30" t="s">
        <v>312</v>
      </c>
      <c r="R1657" s="31" t="s">
        <v>52</v>
      </c>
      <c r="S1657" s="30" t="s">
        <v>186</v>
      </c>
      <c r="T1657" s="34" t="s">
        <v>55</v>
      </c>
      <c r="U1657" s="36"/>
    </row>
    <row r="1658" spans="1:21">
      <c r="A1658" t="s">
        <v>29124</v>
      </c>
      <c r="B1658" s="226" t="s">
        <v>29125</v>
      </c>
      <c r="D1658" s="210">
        <v>3</v>
      </c>
      <c r="E1658" s="180" t="s">
        <v>78</v>
      </c>
      <c r="F1658" s="181" t="s">
        <v>55</v>
      </c>
      <c r="G1658" s="175" t="s">
        <v>6346</v>
      </c>
      <c r="H1658" s="182" t="s">
        <v>225</v>
      </c>
      <c r="I1658" s="211">
        <v>1958</v>
      </c>
      <c r="J1658" s="178" t="s">
        <v>29129</v>
      </c>
      <c r="K1658">
        <v>3</v>
      </c>
      <c r="L1658" s="200">
        <v>14</v>
      </c>
      <c r="M1658" s="21" t="s">
        <v>78</v>
      </c>
      <c r="N1658" s="3" t="s">
        <v>28935</v>
      </c>
      <c r="O1658" s="4">
        <v>1958</v>
      </c>
      <c r="P1658" s="6"/>
      <c r="Q1658" s="11" t="s">
        <v>173</v>
      </c>
      <c r="R1658" s="31" t="s">
        <v>52</v>
      </c>
      <c r="S1658" s="21" t="s">
        <v>74</v>
      </c>
      <c r="T1658" s="34" t="s">
        <v>55</v>
      </c>
      <c r="U1658" s="15"/>
    </row>
    <row r="1659" spans="1:21">
      <c r="A1659" t="s">
        <v>29194</v>
      </c>
      <c r="B1659" s="226" t="s">
        <v>29195</v>
      </c>
      <c r="D1659" s="192">
        <v>1</v>
      </c>
      <c r="E1659" s="193" t="s">
        <v>402</v>
      </c>
      <c r="F1659" s="194" t="s">
        <v>55</v>
      </c>
      <c r="G1659" s="195" t="s">
        <v>6346</v>
      </c>
      <c r="H1659" s="196" t="s">
        <v>206</v>
      </c>
      <c r="I1659" s="197">
        <v>1916</v>
      </c>
      <c r="J1659" s="198" t="s">
        <v>29196</v>
      </c>
      <c r="K1659" s="199">
        <v>1</v>
      </c>
      <c r="L1659" s="200">
        <v>4</v>
      </c>
      <c r="M1659" s="21" t="s">
        <v>402</v>
      </c>
      <c r="N1659" s="22" t="s">
        <v>29092</v>
      </c>
      <c r="O1659" s="23">
        <v>1916</v>
      </c>
      <c r="P1659" s="25"/>
      <c r="Q1659" s="30" t="s">
        <v>640</v>
      </c>
      <c r="R1659" s="31" t="s">
        <v>52</v>
      </c>
      <c r="S1659" s="32" t="s">
        <v>407</v>
      </c>
      <c r="T1659" s="34" t="s">
        <v>55</v>
      </c>
      <c r="U1659" s="36"/>
    </row>
    <row r="1660" spans="1:21">
      <c r="A1660" t="s">
        <v>29194</v>
      </c>
      <c r="B1660" s="226" t="s">
        <v>29195</v>
      </c>
      <c r="D1660" s="210">
        <v>2</v>
      </c>
      <c r="E1660" s="180" t="s">
        <v>48</v>
      </c>
      <c r="F1660" s="181" t="s">
        <v>55</v>
      </c>
      <c r="G1660" s="175" t="s">
        <v>6346</v>
      </c>
      <c r="H1660" s="182" t="s">
        <v>225</v>
      </c>
      <c r="I1660" s="211">
        <v>1980</v>
      </c>
      <c r="J1660" s="178" t="s">
        <v>29197</v>
      </c>
      <c r="K1660">
        <v>2</v>
      </c>
      <c r="L1660" s="200">
        <v>7</v>
      </c>
      <c r="M1660" s="21" t="s">
        <v>48</v>
      </c>
      <c r="N1660" s="22" t="s">
        <v>29076</v>
      </c>
      <c r="O1660" s="23">
        <v>1980</v>
      </c>
      <c r="P1660" s="25" t="s">
        <v>3585</v>
      </c>
      <c r="Q1660" s="30" t="s">
        <v>169</v>
      </c>
      <c r="R1660" s="31" t="s">
        <v>52</v>
      </c>
      <c r="S1660" s="32" t="s">
        <v>53</v>
      </c>
      <c r="T1660" s="34" t="s">
        <v>55</v>
      </c>
      <c r="U1660" s="36"/>
    </row>
    <row r="1661" spans="1:21">
      <c r="A1661" t="s">
        <v>29194</v>
      </c>
      <c r="B1661" s="226" t="s">
        <v>29195</v>
      </c>
      <c r="D1661" s="210">
        <v>3</v>
      </c>
      <c r="E1661" s="180" t="s">
        <v>48</v>
      </c>
      <c r="F1661" s="181" t="s">
        <v>55</v>
      </c>
      <c r="G1661" s="175" t="s">
        <v>6346</v>
      </c>
      <c r="H1661" s="182" t="s">
        <v>225</v>
      </c>
      <c r="I1661" s="211">
        <v>1980</v>
      </c>
      <c r="J1661" s="178" t="s">
        <v>29198</v>
      </c>
      <c r="K1661">
        <v>3</v>
      </c>
      <c r="L1661" s="200">
        <v>11</v>
      </c>
      <c r="M1661" s="21" t="s">
        <v>48</v>
      </c>
      <c r="N1661" s="22" t="s">
        <v>34763</v>
      </c>
      <c r="O1661" s="23">
        <v>1980</v>
      </c>
      <c r="P1661" s="25" t="s">
        <v>168</v>
      </c>
      <c r="Q1661" s="30" t="s">
        <v>169</v>
      </c>
      <c r="R1661" s="31" t="s">
        <v>52</v>
      </c>
      <c r="S1661" s="32" t="s">
        <v>53</v>
      </c>
      <c r="T1661" s="34" t="s">
        <v>55</v>
      </c>
      <c r="U1661" s="36"/>
    </row>
    <row r="1662" spans="1:21">
      <c r="A1662" t="s">
        <v>29194</v>
      </c>
      <c r="B1662" s="226" t="s">
        <v>29195</v>
      </c>
      <c r="D1662" s="210"/>
      <c r="E1662" s="180" t="s">
        <v>48</v>
      </c>
      <c r="F1662" s="181" t="s">
        <v>55</v>
      </c>
      <c r="G1662" s="175" t="s">
        <v>6346</v>
      </c>
      <c r="H1662" s="182" t="s">
        <v>225</v>
      </c>
      <c r="I1662" s="211">
        <v>1980</v>
      </c>
      <c r="J1662" s="178" t="s">
        <v>29199</v>
      </c>
      <c r="K1662">
        <v>3</v>
      </c>
      <c r="L1662" s="200">
        <v>12</v>
      </c>
      <c r="M1662" s="21" t="s">
        <v>48</v>
      </c>
      <c r="N1662" s="22" t="s">
        <v>28681</v>
      </c>
      <c r="O1662" s="23">
        <v>1980</v>
      </c>
      <c r="P1662" s="25" t="s">
        <v>168</v>
      </c>
      <c r="Q1662" s="30" t="s">
        <v>169</v>
      </c>
      <c r="R1662" s="31" t="s">
        <v>52</v>
      </c>
      <c r="S1662" s="32" t="s">
        <v>53</v>
      </c>
      <c r="T1662" s="34" t="s">
        <v>55</v>
      </c>
      <c r="U1662" s="36"/>
    </row>
    <row r="1663" spans="1:21">
      <c r="A1663" t="s">
        <v>29194</v>
      </c>
      <c r="B1663" s="226" t="s">
        <v>29195</v>
      </c>
      <c r="D1663" s="210">
        <v>4</v>
      </c>
      <c r="E1663" s="180" t="s">
        <v>68</v>
      </c>
      <c r="F1663" s="181" t="s">
        <v>55</v>
      </c>
      <c r="G1663" s="175" t="s">
        <v>6346</v>
      </c>
      <c r="H1663" s="182" t="s">
        <v>206</v>
      </c>
      <c r="I1663" s="211">
        <v>1960</v>
      </c>
      <c r="J1663" s="178" t="s">
        <v>29200</v>
      </c>
      <c r="K1663">
        <v>4</v>
      </c>
      <c r="L1663" s="200">
        <v>16</v>
      </c>
      <c r="M1663" s="21" t="s">
        <v>68</v>
      </c>
      <c r="N1663" s="22" t="s">
        <v>29024</v>
      </c>
      <c r="O1663" s="23">
        <v>1960</v>
      </c>
      <c r="P1663" s="25"/>
      <c r="Q1663" s="30" t="s">
        <v>95</v>
      </c>
      <c r="R1663" s="31" t="s">
        <v>52</v>
      </c>
      <c r="S1663" s="32" t="s">
        <v>83</v>
      </c>
      <c r="T1663" s="34" t="s">
        <v>55</v>
      </c>
      <c r="U1663" s="36"/>
    </row>
    <row r="1664" spans="1:21">
      <c r="A1664" t="s">
        <v>29194</v>
      </c>
      <c r="B1664" s="226" t="s">
        <v>29195</v>
      </c>
      <c r="D1664" s="210"/>
      <c r="E1664" s="180" t="s">
        <v>68</v>
      </c>
      <c r="F1664" s="181" t="s">
        <v>55</v>
      </c>
      <c r="G1664" s="175" t="s">
        <v>6346</v>
      </c>
      <c r="H1664" s="182" t="s">
        <v>206</v>
      </c>
      <c r="I1664" s="211">
        <v>1960</v>
      </c>
      <c r="J1664" s="178" t="s">
        <v>29201</v>
      </c>
      <c r="K1664">
        <v>4</v>
      </c>
      <c r="L1664" s="200">
        <v>17</v>
      </c>
      <c r="M1664" s="21" t="s">
        <v>68</v>
      </c>
      <c r="N1664" s="22" t="s">
        <v>29022</v>
      </c>
      <c r="O1664" s="23">
        <v>1960</v>
      </c>
      <c r="P1664" s="25"/>
      <c r="Q1664" s="30" t="s">
        <v>95</v>
      </c>
      <c r="R1664" s="31" t="s">
        <v>52</v>
      </c>
      <c r="S1664" s="32" t="s">
        <v>83</v>
      </c>
      <c r="T1664" s="34" t="s">
        <v>55</v>
      </c>
      <c r="U1664" s="36"/>
    </row>
    <row r="1665" spans="1:21">
      <c r="A1665" t="s">
        <v>29194</v>
      </c>
      <c r="B1665" s="226" t="s">
        <v>29195</v>
      </c>
      <c r="D1665" s="210"/>
      <c r="E1665" s="180" t="s">
        <v>68</v>
      </c>
      <c r="F1665" s="181" t="s">
        <v>55</v>
      </c>
      <c r="G1665" s="175" t="s">
        <v>6346</v>
      </c>
      <c r="H1665" s="182" t="s">
        <v>206</v>
      </c>
      <c r="I1665" s="211">
        <v>1960</v>
      </c>
      <c r="J1665" s="178" t="s">
        <v>7509</v>
      </c>
      <c r="K1665">
        <v>4</v>
      </c>
      <c r="L1665" s="200">
        <v>18</v>
      </c>
      <c r="M1665" s="21" t="s">
        <v>68</v>
      </c>
      <c r="N1665" s="22" t="s">
        <v>29026</v>
      </c>
      <c r="O1665" s="23">
        <v>1960</v>
      </c>
      <c r="P1665" s="25"/>
      <c r="Q1665" s="30" t="s">
        <v>95</v>
      </c>
      <c r="R1665" s="31" t="s">
        <v>52</v>
      </c>
      <c r="S1665" s="32" t="s">
        <v>83</v>
      </c>
      <c r="T1665" s="34" t="s">
        <v>55</v>
      </c>
      <c r="U1665" s="36"/>
    </row>
    <row r="1666" spans="1:21">
      <c r="A1666" t="s">
        <v>29194</v>
      </c>
      <c r="B1666" s="226" t="s">
        <v>29195</v>
      </c>
      <c r="D1666" s="210"/>
      <c r="E1666" s="180" t="s">
        <v>68</v>
      </c>
      <c r="F1666" s="175" t="s">
        <v>55</v>
      </c>
      <c r="G1666" s="175" t="s">
        <v>6346</v>
      </c>
      <c r="H1666" s="177" t="s">
        <v>206</v>
      </c>
      <c r="I1666" s="222">
        <v>1960</v>
      </c>
      <c r="J1666" s="178" t="s">
        <v>29202</v>
      </c>
      <c r="K1666">
        <v>4</v>
      </c>
      <c r="L1666" s="200">
        <v>19</v>
      </c>
      <c r="M1666" s="21" t="s">
        <v>68</v>
      </c>
      <c r="N1666" s="22" t="s">
        <v>29030</v>
      </c>
      <c r="O1666" s="23">
        <v>1960</v>
      </c>
      <c r="P1666" s="25"/>
      <c r="Q1666" s="30" t="s">
        <v>95</v>
      </c>
      <c r="R1666" s="31" t="s">
        <v>52</v>
      </c>
      <c r="S1666" s="32" t="s">
        <v>83</v>
      </c>
      <c r="T1666" s="34" t="s">
        <v>55</v>
      </c>
      <c r="U1666" s="36"/>
    </row>
    <row r="1667" spans="1:21">
      <c r="A1667" t="s">
        <v>29194</v>
      </c>
      <c r="B1667" s="226" t="s">
        <v>29195</v>
      </c>
      <c r="D1667" s="210"/>
      <c r="E1667" s="180" t="s">
        <v>68</v>
      </c>
      <c r="F1667" s="181" t="s">
        <v>55</v>
      </c>
      <c r="G1667" s="175" t="s">
        <v>6346</v>
      </c>
      <c r="H1667" s="182" t="s">
        <v>206</v>
      </c>
      <c r="I1667" s="211">
        <v>1960</v>
      </c>
      <c r="J1667" s="178" t="s">
        <v>29203</v>
      </c>
      <c r="K1667">
        <v>4</v>
      </c>
      <c r="L1667" s="200">
        <v>20</v>
      </c>
      <c r="M1667" s="21" t="s">
        <v>68</v>
      </c>
      <c r="N1667" s="22" t="s">
        <v>29028</v>
      </c>
      <c r="O1667" s="23">
        <v>1960</v>
      </c>
      <c r="P1667" s="25"/>
      <c r="Q1667" s="30" t="s">
        <v>95</v>
      </c>
      <c r="R1667" s="31" t="s">
        <v>52</v>
      </c>
      <c r="S1667" s="32" t="s">
        <v>83</v>
      </c>
      <c r="T1667" s="34" t="s">
        <v>55</v>
      </c>
      <c r="U1667" s="36"/>
    </row>
    <row r="1668" spans="1:21">
      <c r="A1668" t="s">
        <v>29350</v>
      </c>
      <c r="B1668" s="226" t="s">
        <v>29351</v>
      </c>
      <c r="D1668" s="192">
        <v>1</v>
      </c>
      <c r="E1668" s="193" t="s">
        <v>103</v>
      </c>
      <c r="F1668" s="194" t="s">
        <v>55</v>
      </c>
      <c r="G1668" s="195" t="s">
        <v>6346</v>
      </c>
      <c r="H1668" s="196" t="s">
        <v>206</v>
      </c>
      <c r="I1668" s="197">
        <v>1960</v>
      </c>
      <c r="J1668" s="198" t="s">
        <v>29352</v>
      </c>
      <c r="K1668" s="199">
        <v>1</v>
      </c>
      <c r="L1668" s="200">
        <v>4</v>
      </c>
      <c r="M1668" s="21" t="s">
        <v>103</v>
      </c>
      <c r="N1668" s="22" t="s">
        <v>27933</v>
      </c>
      <c r="O1668" s="23">
        <v>1960</v>
      </c>
      <c r="P1668" s="25"/>
      <c r="Q1668" s="30" t="s">
        <v>82</v>
      </c>
      <c r="R1668" s="31" t="s">
        <v>52</v>
      </c>
      <c r="S1668" s="32" t="s">
        <v>83</v>
      </c>
      <c r="T1668" s="34" t="s">
        <v>55</v>
      </c>
      <c r="U1668" s="36"/>
    </row>
    <row r="1669" spans="1:21">
      <c r="A1669" t="s">
        <v>29350</v>
      </c>
      <c r="B1669" s="226" t="s">
        <v>29351</v>
      </c>
      <c r="D1669" s="210"/>
      <c r="E1669" s="180" t="s">
        <v>103</v>
      </c>
      <c r="F1669" s="181" t="s">
        <v>55</v>
      </c>
      <c r="G1669" s="175" t="s">
        <v>6346</v>
      </c>
      <c r="H1669" s="182" t="s">
        <v>206</v>
      </c>
      <c r="I1669" s="211">
        <v>1960</v>
      </c>
      <c r="J1669" s="178" t="s">
        <v>29353</v>
      </c>
      <c r="K1669">
        <v>1</v>
      </c>
      <c r="L1669" s="200">
        <v>5</v>
      </c>
      <c r="M1669" s="21" t="s">
        <v>103</v>
      </c>
      <c r="N1669" s="22" t="s">
        <v>27935</v>
      </c>
      <c r="O1669" s="23">
        <v>1960</v>
      </c>
      <c r="P1669" s="25"/>
      <c r="Q1669" s="30" t="s">
        <v>82</v>
      </c>
      <c r="R1669" s="31" t="s">
        <v>52</v>
      </c>
      <c r="S1669" s="32" t="s">
        <v>83</v>
      </c>
      <c r="T1669" s="34" t="s">
        <v>55</v>
      </c>
      <c r="U1669" s="36"/>
    </row>
    <row r="1670" spans="1:21">
      <c r="A1670" t="s">
        <v>29350</v>
      </c>
      <c r="B1670" s="226" t="s">
        <v>29351</v>
      </c>
      <c r="D1670" s="210">
        <v>2</v>
      </c>
      <c r="E1670" s="180" t="s">
        <v>48</v>
      </c>
      <c r="F1670" s="181" t="s">
        <v>55</v>
      </c>
      <c r="G1670" s="175" t="s">
        <v>6346</v>
      </c>
      <c r="H1670" s="182" t="s">
        <v>225</v>
      </c>
      <c r="I1670" s="211">
        <v>1980</v>
      </c>
      <c r="J1670" s="178" t="s">
        <v>29354</v>
      </c>
      <c r="K1670">
        <v>2</v>
      </c>
      <c r="L1670" s="200">
        <v>8</v>
      </c>
      <c r="M1670" s="21" t="s">
        <v>48</v>
      </c>
      <c r="N1670" s="22" t="s">
        <v>28983</v>
      </c>
      <c r="O1670" s="23">
        <v>1980</v>
      </c>
      <c r="P1670" s="25" t="s">
        <v>51</v>
      </c>
      <c r="Q1670" s="30" t="s">
        <v>169</v>
      </c>
      <c r="R1670" s="31" t="s">
        <v>52</v>
      </c>
      <c r="S1670" s="32" t="s">
        <v>53</v>
      </c>
      <c r="T1670" s="34" t="s">
        <v>55</v>
      </c>
      <c r="U1670" s="36"/>
    </row>
    <row r="1671" spans="1:21">
      <c r="A1671" t="s">
        <v>29350</v>
      </c>
      <c r="B1671" s="226" t="s">
        <v>29351</v>
      </c>
      <c r="D1671" s="210">
        <v>3</v>
      </c>
      <c r="E1671" s="180" t="s">
        <v>48</v>
      </c>
      <c r="F1671" s="181" t="s">
        <v>55</v>
      </c>
      <c r="G1671" s="175" t="s">
        <v>6346</v>
      </c>
      <c r="H1671" s="182" t="s">
        <v>225</v>
      </c>
      <c r="I1671" s="211">
        <v>1980</v>
      </c>
      <c r="J1671" s="178" t="s">
        <v>29355</v>
      </c>
      <c r="K1671">
        <v>3</v>
      </c>
      <c r="L1671" s="200">
        <v>12</v>
      </c>
      <c r="M1671" s="21" t="s">
        <v>48</v>
      </c>
      <c r="N1671" s="22" t="s">
        <v>28991</v>
      </c>
      <c r="O1671" s="23">
        <v>1980</v>
      </c>
      <c r="P1671" s="25" t="s">
        <v>3585</v>
      </c>
      <c r="Q1671" s="30" t="s">
        <v>181</v>
      </c>
      <c r="R1671" s="31" t="s">
        <v>52</v>
      </c>
      <c r="S1671" s="32" t="s">
        <v>186</v>
      </c>
      <c r="T1671" s="34" t="s">
        <v>55</v>
      </c>
      <c r="U1671" s="36"/>
    </row>
    <row r="1672" spans="1:21">
      <c r="A1672" t="s">
        <v>29350</v>
      </c>
      <c r="B1672" s="226" t="s">
        <v>29351</v>
      </c>
      <c r="D1672" s="210">
        <v>4</v>
      </c>
      <c r="E1672" s="180" t="s">
        <v>29095</v>
      </c>
      <c r="F1672" s="181" t="s">
        <v>55</v>
      </c>
      <c r="G1672" s="175" t="s">
        <v>6346</v>
      </c>
      <c r="H1672" s="182" t="s">
        <v>225</v>
      </c>
      <c r="I1672" s="211">
        <v>1950</v>
      </c>
      <c r="J1672" s="178" t="s">
        <v>7840</v>
      </c>
      <c r="K1672">
        <v>4</v>
      </c>
      <c r="L1672" s="200">
        <v>16</v>
      </c>
      <c r="M1672" s="21" t="s">
        <v>29095</v>
      </c>
      <c r="N1672" s="22" t="s">
        <v>29079</v>
      </c>
      <c r="O1672" s="23">
        <v>1950</v>
      </c>
      <c r="P1672" s="25"/>
      <c r="Q1672" s="30" t="s">
        <v>3296</v>
      </c>
      <c r="R1672" s="31" t="s">
        <v>52</v>
      </c>
      <c r="S1672" s="32" t="s">
        <v>1671</v>
      </c>
      <c r="T1672" s="34" t="s">
        <v>55</v>
      </c>
      <c r="U1672" s="36"/>
    </row>
    <row r="1673" spans="1:21">
      <c r="A1673" t="s">
        <v>29350</v>
      </c>
      <c r="B1673" s="226" t="s">
        <v>29351</v>
      </c>
      <c r="D1673" s="210">
        <v>5</v>
      </c>
      <c r="E1673" s="180" t="s">
        <v>68</v>
      </c>
      <c r="F1673" s="175" t="s">
        <v>55</v>
      </c>
      <c r="G1673" s="175" t="s">
        <v>6346</v>
      </c>
      <c r="H1673" s="177" t="s">
        <v>225</v>
      </c>
      <c r="I1673" s="222">
        <v>1941</v>
      </c>
      <c r="J1673" s="178" t="s">
        <v>7144</v>
      </c>
      <c r="K1673">
        <v>5</v>
      </c>
      <c r="L1673" s="200">
        <v>19</v>
      </c>
      <c r="M1673" s="21" t="s">
        <v>68</v>
      </c>
      <c r="N1673" s="22" t="s">
        <v>29115</v>
      </c>
      <c r="O1673" s="23">
        <v>1941</v>
      </c>
      <c r="P1673" s="25"/>
      <c r="Q1673" s="30" t="s">
        <v>73</v>
      </c>
      <c r="R1673" s="31" t="s">
        <v>52</v>
      </c>
      <c r="S1673" s="32" t="s">
        <v>74</v>
      </c>
      <c r="T1673" s="34" t="s">
        <v>55</v>
      </c>
      <c r="U1673" s="36"/>
    </row>
    <row r="1674" spans="1:21">
      <c r="A1674" t="s">
        <v>29350</v>
      </c>
      <c r="B1674" s="226" t="s">
        <v>29351</v>
      </c>
      <c r="D1674" s="210">
        <v>6</v>
      </c>
      <c r="E1674" s="180" t="s">
        <v>130</v>
      </c>
      <c r="F1674" s="181" t="s">
        <v>55</v>
      </c>
      <c r="G1674" s="175" t="s">
        <v>6346</v>
      </c>
      <c r="H1674" s="223" t="s">
        <v>206</v>
      </c>
      <c r="I1674" s="224">
        <v>1960</v>
      </c>
      <c r="J1674" s="178" t="s">
        <v>29356</v>
      </c>
      <c r="K1674">
        <v>6</v>
      </c>
      <c r="L1674" s="200">
        <v>22</v>
      </c>
      <c r="M1674" s="21" t="s">
        <v>130</v>
      </c>
      <c r="N1674" s="22" t="s">
        <v>29145</v>
      </c>
      <c r="O1674" s="23">
        <v>1960</v>
      </c>
      <c r="P1674" s="25"/>
      <c r="Q1674" s="30" t="s">
        <v>82</v>
      </c>
      <c r="R1674" s="31" t="s">
        <v>52</v>
      </c>
      <c r="S1674" s="32" t="s">
        <v>83</v>
      </c>
      <c r="T1674" s="34" t="s">
        <v>55</v>
      </c>
      <c r="U1674" s="36"/>
    </row>
    <row r="1675" spans="1:21">
      <c r="A1675" t="s">
        <v>29350</v>
      </c>
      <c r="B1675" s="226" t="s">
        <v>29351</v>
      </c>
      <c r="D1675" s="210"/>
      <c r="E1675" s="180" t="s">
        <v>130</v>
      </c>
      <c r="F1675" s="175" t="s">
        <v>55</v>
      </c>
      <c r="G1675" s="175" t="s">
        <v>6346</v>
      </c>
      <c r="H1675" s="225" t="s">
        <v>206</v>
      </c>
      <c r="I1675" s="224">
        <v>1960</v>
      </c>
      <c r="J1675" s="178" t="s">
        <v>29357</v>
      </c>
      <c r="K1675">
        <v>6</v>
      </c>
      <c r="L1675" s="200">
        <v>23</v>
      </c>
      <c r="M1675" s="21" t="s">
        <v>130</v>
      </c>
      <c r="N1675" s="22" t="s">
        <v>29143</v>
      </c>
      <c r="O1675" s="23">
        <v>1960</v>
      </c>
      <c r="P1675" s="25"/>
      <c r="Q1675" s="30" t="s">
        <v>82</v>
      </c>
      <c r="R1675" s="31" t="s">
        <v>52</v>
      </c>
      <c r="S1675" s="30" t="s">
        <v>83</v>
      </c>
      <c r="T1675" s="34" t="s">
        <v>55</v>
      </c>
      <c r="U1675" s="36"/>
    </row>
    <row r="1676" spans="1:21">
      <c r="A1676" t="s">
        <v>29350</v>
      </c>
      <c r="B1676" s="226" t="s">
        <v>29351</v>
      </c>
      <c r="D1676" s="210">
        <v>7</v>
      </c>
      <c r="E1676" s="180" t="s">
        <v>510</v>
      </c>
      <c r="F1676" s="181" t="s">
        <v>55</v>
      </c>
      <c r="G1676" s="175" t="s">
        <v>6346</v>
      </c>
      <c r="H1676" s="223" t="s">
        <v>225</v>
      </c>
      <c r="I1676" s="224">
        <v>1939</v>
      </c>
      <c r="J1676" s="178" t="s">
        <v>29358</v>
      </c>
      <c r="K1676">
        <v>7</v>
      </c>
      <c r="L1676" s="200">
        <v>26</v>
      </c>
      <c r="M1676" s="21" t="s">
        <v>510</v>
      </c>
      <c r="N1676" s="22" t="s">
        <v>28755</v>
      </c>
      <c r="O1676" s="23">
        <v>1939</v>
      </c>
      <c r="P1676" s="6" t="s">
        <v>51</v>
      </c>
      <c r="Q1676" s="30" t="s">
        <v>177</v>
      </c>
      <c r="R1676" s="31" t="s">
        <v>52</v>
      </c>
      <c r="S1676" s="32" t="s">
        <v>74</v>
      </c>
      <c r="T1676" s="34" t="s">
        <v>55</v>
      </c>
      <c r="U1676" s="36"/>
    </row>
    <row r="1677" spans="1:21">
      <c r="A1677" t="s">
        <v>29350</v>
      </c>
      <c r="B1677" s="226" t="s">
        <v>29351</v>
      </c>
      <c r="D1677" s="210"/>
      <c r="E1677" s="180" t="s">
        <v>510</v>
      </c>
      <c r="F1677" s="175" t="s">
        <v>55</v>
      </c>
      <c r="G1677" s="175" t="s">
        <v>6346</v>
      </c>
      <c r="H1677" s="225" t="s">
        <v>225</v>
      </c>
      <c r="I1677" s="224">
        <v>1952</v>
      </c>
      <c r="J1677" s="178" t="s">
        <v>29359</v>
      </c>
      <c r="K1677">
        <v>7</v>
      </c>
      <c r="L1677" s="200">
        <v>27</v>
      </c>
      <c r="M1677" s="21" t="s">
        <v>510</v>
      </c>
      <c r="N1677" s="22" t="s">
        <v>28757</v>
      </c>
      <c r="O1677" s="23">
        <v>1952</v>
      </c>
      <c r="P1677" s="6" t="s">
        <v>51</v>
      </c>
      <c r="Q1677" s="30" t="s">
        <v>177</v>
      </c>
      <c r="R1677" s="31" t="s">
        <v>52</v>
      </c>
      <c r="S1677" s="32" t="s">
        <v>74</v>
      </c>
      <c r="T1677" s="34" t="s">
        <v>55</v>
      </c>
      <c r="U1677" s="36"/>
    </row>
    <row r="1678" spans="1:21">
      <c r="A1678" t="s">
        <v>29360</v>
      </c>
      <c r="B1678" s="226" t="s">
        <v>29361</v>
      </c>
      <c r="D1678" s="192">
        <v>1</v>
      </c>
      <c r="E1678" s="193" t="s">
        <v>68</v>
      </c>
      <c r="F1678" s="194" t="s">
        <v>55</v>
      </c>
      <c r="G1678" s="195" t="s">
        <v>6346</v>
      </c>
      <c r="H1678" s="196" t="s">
        <v>206</v>
      </c>
      <c r="I1678" s="197">
        <v>1960</v>
      </c>
      <c r="J1678" s="198" t="s">
        <v>29362</v>
      </c>
      <c r="K1678" s="199">
        <v>1</v>
      </c>
      <c r="L1678" s="200">
        <v>4</v>
      </c>
      <c r="M1678" s="21" t="s">
        <v>68</v>
      </c>
      <c r="N1678" s="22" t="s">
        <v>29301</v>
      </c>
      <c r="O1678" s="23">
        <v>1960</v>
      </c>
      <c r="P1678" s="25"/>
      <c r="Q1678" s="30"/>
      <c r="R1678" s="31" t="s">
        <v>52</v>
      </c>
      <c r="S1678" s="32" t="s">
        <v>34677</v>
      </c>
      <c r="T1678" s="34" t="s">
        <v>55</v>
      </c>
      <c r="U1678" s="36"/>
    </row>
    <row r="1679" spans="1:21">
      <c r="A1679" t="s">
        <v>29411</v>
      </c>
      <c r="B1679" s="226" t="s">
        <v>29412</v>
      </c>
      <c r="D1679" s="192">
        <v>1</v>
      </c>
      <c r="E1679" s="193" t="s">
        <v>402</v>
      </c>
      <c r="F1679" s="194" t="s">
        <v>55</v>
      </c>
      <c r="G1679" s="195" t="s">
        <v>6346</v>
      </c>
      <c r="H1679" s="196" t="s">
        <v>206</v>
      </c>
      <c r="I1679" s="197">
        <v>1916</v>
      </c>
      <c r="J1679" s="198" t="s">
        <v>29413</v>
      </c>
      <c r="K1679" s="199">
        <v>1</v>
      </c>
      <c r="L1679" s="200">
        <v>4</v>
      </c>
      <c r="M1679" s="21" t="s">
        <v>402</v>
      </c>
      <c r="N1679" s="22" t="s">
        <v>28957</v>
      </c>
      <c r="O1679" s="23">
        <v>1916</v>
      </c>
      <c r="P1679" s="25"/>
      <c r="Q1679" s="30" t="s">
        <v>640</v>
      </c>
      <c r="R1679" s="31" t="s">
        <v>52</v>
      </c>
      <c r="S1679" s="32" t="s">
        <v>407</v>
      </c>
      <c r="T1679" s="34" t="s">
        <v>55</v>
      </c>
      <c r="U1679" s="36"/>
    </row>
    <row r="1680" spans="1:21">
      <c r="A1680" t="s">
        <v>29411</v>
      </c>
      <c r="B1680" s="226" t="s">
        <v>29412</v>
      </c>
      <c r="D1680" s="210">
        <v>2</v>
      </c>
      <c r="E1680" s="180" t="s">
        <v>126</v>
      </c>
      <c r="F1680" s="181" t="s">
        <v>55</v>
      </c>
      <c r="G1680" s="175" t="s">
        <v>6346</v>
      </c>
      <c r="H1680" s="182" t="s">
        <v>225</v>
      </c>
      <c r="I1680" s="211">
        <v>1958</v>
      </c>
      <c r="J1680" s="178" t="s">
        <v>7012</v>
      </c>
      <c r="K1680">
        <v>2</v>
      </c>
      <c r="L1680" s="200">
        <v>7</v>
      </c>
      <c r="M1680" s="21" t="s">
        <v>34764</v>
      </c>
      <c r="N1680" s="22" t="s">
        <v>28199</v>
      </c>
      <c r="O1680" s="23">
        <v>1958</v>
      </c>
      <c r="P1680" s="25"/>
      <c r="Q1680" s="30" t="s">
        <v>177</v>
      </c>
      <c r="R1680" s="31" t="s">
        <v>52</v>
      </c>
      <c r="S1680" s="21" t="s">
        <v>74</v>
      </c>
      <c r="T1680" s="34" t="s">
        <v>55</v>
      </c>
      <c r="U1680" s="36"/>
    </row>
    <row r="1681" spans="1:21">
      <c r="A1681" t="s">
        <v>29431</v>
      </c>
      <c r="B1681" s="226" t="s">
        <v>29432</v>
      </c>
      <c r="D1681" s="192">
        <v>1</v>
      </c>
      <c r="E1681" s="193" t="s">
        <v>68</v>
      </c>
      <c r="F1681" s="194" t="s">
        <v>55</v>
      </c>
      <c r="G1681" s="195" t="s">
        <v>6346</v>
      </c>
      <c r="H1681" s="196" t="s">
        <v>206</v>
      </c>
      <c r="I1681" s="197">
        <v>1960</v>
      </c>
      <c r="J1681" s="198" t="s">
        <v>29433</v>
      </c>
      <c r="K1681" s="199">
        <v>1</v>
      </c>
      <c r="L1681" s="200">
        <v>4</v>
      </c>
      <c r="M1681" s="21" t="s">
        <v>68</v>
      </c>
      <c r="N1681" s="22" t="s">
        <v>29422</v>
      </c>
      <c r="O1681" s="23">
        <v>1960</v>
      </c>
      <c r="P1681" s="25"/>
      <c r="Q1681" s="30" t="s">
        <v>95</v>
      </c>
      <c r="R1681" s="31" t="s">
        <v>52</v>
      </c>
      <c r="S1681" s="32" t="s">
        <v>83</v>
      </c>
      <c r="T1681" s="34" t="s">
        <v>55</v>
      </c>
      <c r="U1681" s="36"/>
    </row>
    <row r="1682" spans="1:21">
      <c r="A1682" t="s">
        <v>29431</v>
      </c>
      <c r="B1682" s="226" t="s">
        <v>29432</v>
      </c>
      <c r="D1682" s="210">
        <v>2</v>
      </c>
      <c r="E1682" s="180" t="s">
        <v>103</v>
      </c>
      <c r="F1682" s="181" t="s">
        <v>55</v>
      </c>
      <c r="G1682" s="175" t="s">
        <v>6358</v>
      </c>
      <c r="H1682" s="182" t="s">
        <v>206</v>
      </c>
      <c r="I1682" s="211">
        <v>1568</v>
      </c>
      <c r="J1682" s="178" t="s">
        <v>29434</v>
      </c>
      <c r="K1682">
        <v>2</v>
      </c>
      <c r="L1682" s="200">
        <v>7</v>
      </c>
      <c r="M1682" s="21" t="s">
        <v>103</v>
      </c>
      <c r="N1682" s="22" t="s">
        <v>27802</v>
      </c>
      <c r="O1682" s="23">
        <v>1568</v>
      </c>
      <c r="P1682" s="25" t="s">
        <v>254</v>
      </c>
      <c r="Q1682" s="30" t="s">
        <v>82</v>
      </c>
      <c r="R1682" s="31" t="s">
        <v>52</v>
      </c>
      <c r="S1682" s="32" t="s">
        <v>240</v>
      </c>
      <c r="T1682" s="34" t="s">
        <v>55</v>
      </c>
      <c r="U1682" s="36"/>
    </row>
    <row r="1683" spans="1:21">
      <c r="A1683" t="s">
        <v>29562</v>
      </c>
      <c r="B1683" s="226" t="s">
        <v>29563</v>
      </c>
      <c r="D1683" s="192">
        <v>1</v>
      </c>
      <c r="E1683" s="193" t="s">
        <v>402</v>
      </c>
      <c r="F1683" s="194" t="s">
        <v>55</v>
      </c>
      <c r="G1683" s="195" t="s">
        <v>6346</v>
      </c>
      <c r="H1683" s="196" t="s">
        <v>206</v>
      </c>
      <c r="I1683" s="197">
        <v>1916</v>
      </c>
      <c r="J1683" s="198" t="s">
        <v>29564</v>
      </c>
      <c r="K1683" s="199">
        <v>1</v>
      </c>
      <c r="L1683" s="200">
        <v>4</v>
      </c>
      <c r="M1683" s="21" t="s">
        <v>402</v>
      </c>
      <c r="N1683" s="115" t="s">
        <v>28965</v>
      </c>
      <c r="O1683" s="23">
        <v>1916</v>
      </c>
      <c r="P1683" s="25"/>
      <c r="Q1683" s="30" t="s">
        <v>640</v>
      </c>
      <c r="R1683" s="31" t="s">
        <v>52</v>
      </c>
      <c r="S1683" s="32" t="s">
        <v>407</v>
      </c>
      <c r="T1683" s="34" t="s">
        <v>55</v>
      </c>
      <c r="U1683" s="36"/>
    </row>
    <row r="1684" spans="1:21">
      <c r="A1684" t="s">
        <v>29562</v>
      </c>
      <c r="B1684" s="226" t="s">
        <v>29563</v>
      </c>
      <c r="D1684" s="210"/>
      <c r="E1684" s="180" t="s">
        <v>402</v>
      </c>
      <c r="F1684" s="181" t="s">
        <v>55</v>
      </c>
      <c r="G1684" s="175" t="s">
        <v>6346</v>
      </c>
      <c r="H1684" s="182" t="s">
        <v>206</v>
      </c>
      <c r="I1684" s="211">
        <v>1916</v>
      </c>
      <c r="J1684" s="178" t="s">
        <v>6536</v>
      </c>
      <c r="K1684">
        <v>1</v>
      </c>
      <c r="L1684" s="200">
        <v>5</v>
      </c>
      <c r="M1684" s="2" t="s">
        <v>402</v>
      </c>
      <c r="N1684" s="115" t="s">
        <v>28969</v>
      </c>
      <c r="O1684" s="23">
        <v>1916</v>
      </c>
      <c r="P1684" s="25"/>
      <c r="Q1684" s="30" t="s">
        <v>406</v>
      </c>
      <c r="R1684" s="31" t="s">
        <v>52</v>
      </c>
      <c r="S1684" s="21" t="s">
        <v>407</v>
      </c>
      <c r="T1684" s="34" t="s">
        <v>55</v>
      </c>
      <c r="U1684" s="36"/>
    </row>
    <row r="1685" spans="1:21">
      <c r="A1685" t="s">
        <v>29562</v>
      </c>
      <c r="B1685" s="226" t="s">
        <v>29563</v>
      </c>
      <c r="D1685" s="210"/>
      <c r="E1685" s="180" t="s">
        <v>402</v>
      </c>
      <c r="F1685" s="181" t="s">
        <v>55</v>
      </c>
      <c r="G1685" s="175" t="s">
        <v>6346</v>
      </c>
      <c r="H1685" s="182" t="s">
        <v>206</v>
      </c>
      <c r="I1685" s="211">
        <v>1916</v>
      </c>
      <c r="J1685" s="178" t="s">
        <v>29565</v>
      </c>
      <c r="K1685">
        <v>1</v>
      </c>
      <c r="L1685" s="200">
        <v>6</v>
      </c>
      <c r="M1685" s="2" t="s">
        <v>402</v>
      </c>
      <c r="N1685" s="56" t="s">
        <v>28971</v>
      </c>
      <c r="O1685" s="4">
        <v>1916</v>
      </c>
      <c r="P1685" s="6"/>
      <c r="Q1685" s="11" t="s">
        <v>640</v>
      </c>
      <c r="R1685" s="12" t="s">
        <v>52</v>
      </c>
      <c r="S1685" s="8" t="s">
        <v>407</v>
      </c>
      <c r="T1685" s="13" t="s">
        <v>55</v>
      </c>
      <c r="U1685" s="15"/>
    </row>
    <row r="1686" spans="1:21">
      <c r="A1686" t="s">
        <v>29562</v>
      </c>
      <c r="B1686" s="226" t="s">
        <v>29563</v>
      </c>
      <c r="D1686" s="210"/>
      <c r="E1686" s="180" t="s">
        <v>402</v>
      </c>
      <c r="F1686" s="181" t="s">
        <v>55</v>
      </c>
      <c r="G1686" s="175" t="s">
        <v>6346</v>
      </c>
      <c r="H1686" s="182" t="s">
        <v>206</v>
      </c>
      <c r="I1686" s="211">
        <v>1916</v>
      </c>
      <c r="J1686" s="178" t="s">
        <v>6958</v>
      </c>
      <c r="K1686">
        <v>1</v>
      </c>
      <c r="L1686" s="200">
        <v>7</v>
      </c>
      <c r="M1686" s="21" t="s">
        <v>402</v>
      </c>
      <c r="N1686" s="115" t="s">
        <v>28961</v>
      </c>
      <c r="O1686" s="23">
        <v>1916</v>
      </c>
      <c r="P1686" s="25"/>
      <c r="Q1686" s="30" t="s">
        <v>640</v>
      </c>
      <c r="R1686" s="31" t="s">
        <v>52</v>
      </c>
      <c r="S1686" s="32" t="s">
        <v>407</v>
      </c>
      <c r="T1686" s="34" t="s">
        <v>55</v>
      </c>
      <c r="U1686" s="36"/>
    </row>
    <row r="1687" spans="1:21">
      <c r="A1687" t="s">
        <v>29562</v>
      </c>
      <c r="B1687" s="226" t="s">
        <v>29563</v>
      </c>
      <c r="D1687" s="210"/>
      <c r="E1687" s="180" t="s">
        <v>402</v>
      </c>
      <c r="F1687" s="181" t="s">
        <v>55</v>
      </c>
      <c r="G1687" s="175" t="s">
        <v>6346</v>
      </c>
      <c r="H1687" s="182" t="s">
        <v>206</v>
      </c>
      <c r="I1687" s="211">
        <v>1916</v>
      </c>
      <c r="J1687" s="178" t="s">
        <v>29566</v>
      </c>
      <c r="K1687">
        <v>1</v>
      </c>
      <c r="L1687" s="200">
        <v>8</v>
      </c>
      <c r="M1687" s="21" t="s">
        <v>402</v>
      </c>
      <c r="N1687" s="115" t="s">
        <v>34765</v>
      </c>
      <c r="O1687" s="23">
        <v>1916</v>
      </c>
      <c r="P1687" s="25"/>
      <c r="Q1687" s="30" t="s">
        <v>406</v>
      </c>
      <c r="R1687" s="31" t="s">
        <v>52</v>
      </c>
      <c r="S1687" s="32" t="s">
        <v>407</v>
      </c>
      <c r="T1687" s="34" t="s">
        <v>55</v>
      </c>
      <c r="U1687" s="36"/>
    </row>
    <row r="1688" spans="1:21">
      <c r="A1688" t="s">
        <v>29562</v>
      </c>
      <c r="B1688" s="226" t="s">
        <v>29563</v>
      </c>
      <c r="D1688" s="210">
        <v>2</v>
      </c>
      <c r="E1688" s="180" t="s">
        <v>68</v>
      </c>
      <c r="F1688" s="181" t="s">
        <v>55</v>
      </c>
      <c r="G1688" s="175" t="s">
        <v>6346</v>
      </c>
      <c r="H1688" s="182" t="s">
        <v>225</v>
      </c>
      <c r="I1688" s="211">
        <v>1958</v>
      </c>
      <c r="J1688" s="178" t="s">
        <v>29567</v>
      </c>
      <c r="K1688">
        <v>2</v>
      </c>
      <c r="L1688" s="200">
        <v>11</v>
      </c>
      <c r="M1688" s="21" t="s">
        <v>68</v>
      </c>
      <c r="N1688" s="22" t="s">
        <v>28723</v>
      </c>
      <c r="O1688" s="23">
        <v>1958</v>
      </c>
      <c r="P1688" s="25"/>
      <c r="Q1688" s="30" t="s">
        <v>73</v>
      </c>
      <c r="R1688" s="31" t="s">
        <v>52</v>
      </c>
      <c r="S1688" s="32" t="s">
        <v>74</v>
      </c>
      <c r="T1688" s="34" t="s">
        <v>55</v>
      </c>
      <c r="U1688" s="36"/>
    </row>
    <row r="1689" spans="1:21">
      <c r="A1689" t="s">
        <v>29562</v>
      </c>
      <c r="B1689" s="226" t="s">
        <v>29563</v>
      </c>
      <c r="D1689" s="210">
        <v>3</v>
      </c>
      <c r="E1689" s="180" t="s">
        <v>48</v>
      </c>
      <c r="F1689" s="181" t="s">
        <v>55</v>
      </c>
      <c r="G1689" s="175" t="s">
        <v>6346</v>
      </c>
      <c r="H1689" s="182" t="s">
        <v>225</v>
      </c>
      <c r="I1689" s="211">
        <v>1980</v>
      </c>
      <c r="J1689" s="178" t="s">
        <v>29568</v>
      </c>
      <c r="K1689">
        <v>3</v>
      </c>
      <c r="L1689" s="200">
        <v>14</v>
      </c>
      <c r="M1689" s="21" t="s">
        <v>48</v>
      </c>
      <c r="N1689" s="115" t="s">
        <v>29291</v>
      </c>
      <c r="O1689" s="23">
        <v>1980</v>
      </c>
      <c r="P1689" s="25" t="s">
        <v>3585</v>
      </c>
      <c r="Q1689" s="30" t="s">
        <v>169</v>
      </c>
      <c r="R1689" s="31" t="s">
        <v>52</v>
      </c>
      <c r="S1689" s="32" t="s">
        <v>53</v>
      </c>
      <c r="T1689" s="34" t="s">
        <v>55</v>
      </c>
      <c r="U1689" s="36"/>
    </row>
    <row r="1690" spans="1:21">
      <c r="A1690" t="s">
        <v>29562</v>
      </c>
      <c r="B1690" s="226" t="s">
        <v>29563</v>
      </c>
      <c r="D1690" s="210">
        <v>4</v>
      </c>
      <c r="E1690" s="180" t="s">
        <v>48</v>
      </c>
      <c r="F1690" s="181" t="s">
        <v>55</v>
      </c>
      <c r="G1690" s="175" t="s">
        <v>6346</v>
      </c>
      <c r="H1690" s="182" t="s">
        <v>225</v>
      </c>
      <c r="I1690" s="211">
        <v>1980</v>
      </c>
      <c r="J1690" s="178" t="s">
        <v>28883</v>
      </c>
      <c r="K1690">
        <v>4</v>
      </c>
      <c r="L1690" s="200">
        <v>18</v>
      </c>
      <c r="M1690" s="21" t="s">
        <v>48</v>
      </c>
      <c r="N1690" s="115" t="s">
        <v>29287</v>
      </c>
      <c r="O1690" s="23">
        <v>1980</v>
      </c>
      <c r="P1690" s="25" t="s">
        <v>168</v>
      </c>
      <c r="Q1690" s="30" t="s">
        <v>169</v>
      </c>
      <c r="R1690" s="31" t="s">
        <v>52</v>
      </c>
      <c r="S1690" s="32" t="s">
        <v>53</v>
      </c>
      <c r="T1690" s="34" t="s">
        <v>55</v>
      </c>
      <c r="U1690" s="36"/>
    </row>
    <row r="1691" spans="1:21">
      <c r="A1691" t="s">
        <v>29562</v>
      </c>
      <c r="B1691" s="226" t="s">
        <v>29563</v>
      </c>
      <c r="D1691" s="210">
        <v>5</v>
      </c>
      <c r="E1691" s="180" t="s">
        <v>126</v>
      </c>
      <c r="F1691" s="181" t="s">
        <v>55</v>
      </c>
      <c r="G1691" s="175" t="s">
        <v>6346</v>
      </c>
      <c r="H1691" s="223" t="s">
        <v>206</v>
      </c>
      <c r="I1691" s="224">
        <v>1960</v>
      </c>
      <c r="J1691" s="178" t="s">
        <v>29569</v>
      </c>
      <c r="K1691">
        <v>5</v>
      </c>
      <c r="L1691" s="200">
        <v>22</v>
      </c>
      <c r="M1691" s="22" t="s">
        <v>126</v>
      </c>
      <c r="N1691" s="55" t="s">
        <v>28532</v>
      </c>
      <c r="O1691" s="23">
        <v>1960</v>
      </c>
      <c r="P1691" s="25"/>
      <c r="Q1691" s="30" t="s">
        <v>82</v>
      </c>
      <c r="R1691" s="31" t="s">
        <v>52</v>
      </c>
      <c r="S1691" s="32" t="s">
        <v>83</v>
      </c>
      <c r="T1691" s="34" t="s">
        <v>55</v>
      </c>
      <c r="U1691" s="36"/>
    </row>
    <row r="1692" spans="1:21">
      <c r="A1692" t="s">
        <v>29562</v>
      </c>
      <c r="B1692" s="226" t="s">
        <v>29563</v>
      </c>
      <c r="D1692" s="210">
        <v>6</v>
      </c>
      <c r="E1692" s="180" t="s">
        <v>68</v>
      </c>
      <c r="F1692" s="181" t="s">
        <v>164</v>
      </c>
      <c r="G1692" s="175" t="s">
        <v>121</v>
      </c>
      <c r="H1692" s="223" t="s">
        <v>206</v>
      </c>
      <c r="I1692" s="224">
        <v>2300</v>
      </c>
      <c r="J1692" s="178" t="s">
        <v>29570</v>
      </c>
      <c r="K1692">
        <v>6</v>
      </c>
      <c r="L1692" s="200">
        <v>25</v>
      </c>
      <c r="M1692" s="21" t="s">
        <v>68</v>
      </c>
      <c r="N1692" s="22" t="s">
        <v>29189</v>
      </c>
      <c r="O1692" s="23">
        <v>2300</v>
      </c>
      <c r="P1692" s="25"/>
      <c r="Q1692" s="30" t="s">
        <v>120</v>
      </c>
      <c r="R1692" s="31" t="s">
        <v>52</v>
      </c>
      <c r="S1692" s="32" t="s">
        <v>121</v>
      </c>
      <c r="T1692" s="34" t="s">
        <v>164</v>
      </c>
      <c r="U1692" s="36"/>
    </row>
    <row r="1693" spans="1:21">
      <c r="A1693" t="s">
        <v>29571</v>
      </c>
      <c r="B1693" s="226" t="s">
        <v>29572</v>
      </c>
      <c r="D1693" s="192">
        <v>1</v>
      </c>
      <c r="E1693" s="193" t="s">
        <v>68</v>
      </c>
      <c r="F1693" s="194" t="s">
        <v>55</v>
      </c>
      <c r="G1693" s="195" t="s">
        <v>6346</v>
      </c>
      <c r="H1693" s="196" t="s">
        <v>206</v>
      </c>
      <c r="I1693" s="197">
        <v>1960</v>
      </c>
      <c r="J1693" s="198" t="s">
        <v>29573</v>
      </c>
      <c r="K1693" s="199">
        <v>1</v>
      </c>
      <c r="L1693" s="200">
        <v>4</v>
      </c>
      <c r="M1693" s="21" t="s">
        <v>68</v>
      </c>
      <c r="N1693" s="22" t="s">
        <v>29521</v>
      </c>
      <c r="O1693" s="23">
        <v>1960</v>
      </c>
      <c r="P1693" s="25"/>
      <c r="Q1693" s="30" t="s">
        <v>95</v>
      </c>
      <c r="R1693" s="31" t="s">
        <v>52</v>
      </c>
      <c r="S1693" s="21" t="s">
        <v>83</v>
      </c>
      <c r="T1693" s="34" t="s">
        <v>55</v>
      </c>
      <c r="U1693" s="36"/>
    </row>
    <row r="1694" spans="1:21">
      <c r="A1694" t="s">
        <v>29571</v>
      </c>
      <c r="B1694" s="226" t="s">
        <v>29572</v>
      </c>
      <c r="D1694" s="210"/>
      <c r="E1694" s="180" t="s">
        <v>68</v>
      </c>
      <c r="F1694" s="181" t="s">
        <v>55</v>
      </c>
      <c r="G1694" s="175" t="s">
        <v>6346</v>
      </c>
      <c r="H1694" s="182" t="s">
        <v>206</v>
      </c>
      <c r="I1694" s="211">
        <v>1960</v>
      </c>
      <c r="J1694" s="178" t="s">
        <v>6421</v>
      </c>
      <c r="K1694">
        <v>1</v>
      </c>
      <c r="L1694" s="200">
        <v>5</v>
      </c>
      <c r="M1694" s="21" t="s">
        <v>68</v>
      </c>
      <c r="N1694" s="22" t="s">
        <v>29519</v>
      </c>
      <c r="O1694" s="23">
        <v>1960</v>
      </c>
      <c r="P1694" s="25"/>
      <c r="Q1694" s="30" t="s">
        <v>95</v>
      </c>
      <c r="R1694" s="31" t="s">
        <v>52</v>
      </c>
      <c r="S1694" s="32" t="s">
        <v>83</v>
      </c>
      <c r="T1694" s="34" t="s">
        <v>55</v>
      </c>
      <c r="U1694" s="36"/>
    </row>
    <row r="1695" spans="1:21">
      <c r="A1695" t="s">
        <v>29571</v>
      </c>
      <c r="B1695" s="226" t="s">
        <v>29572</v>
      </c>
      <c r="D1695" s="210"/>
      <c r="E1695" s="180" t="s">
        <v>68</v>
      </c>
      <c r="F1695" s="181" t="s">
        <v>55</v>
      </c>
      <c r="G1695" s="175" t="s">
        <v>6346</v>
      </c>
      <c r="H1695" s="182" t="s">
        <v>206</v>
      </c>
      <c r="I1695" s="211">
        <v>1960</v>
      </c>
      <c r="J1695" s="178" t="s">
        <v>29574</v>
      </c>
      <c r="K1695">
        <v>1</v>
      </c>
      <c r="L1695" s="200">
        <v>6</v>
      </c>
      <c r="M1695" s="21" t="s">
        <v>68</v>
      </c>
      <c r="N1695" s="22" t="s">
        <v>29032</v>
      </c>
      <c r="O1695" s="23">
        <v>1960</v>
      </c>
      <c r="P1695" s="25"/>
      <c r="Q1695" s="30" t="s">
        <v>95</v>
      </c>
      <c r="R1695" s="31" t="s">
        <v>52</v>
      </c>
      <c r="S1695" s="32" t="s">
        <v>83</v>
      </c>
      <c r="T1695" s="34" t="s">
        <v>55</v>
      </c>
      <c r="U1695" s="36"/>
    </row>
    <row r="1696" spans="1:21">
      <c r="A1696" t="s">
        <v>29571</v>
      </c>
      <c r="B1696" s="226" t="s">
        <v>29572</v>
      </c>
      <c r="D1696" s="210">
        <v>2</v>
      </c>
      <c r="E1696" s="180" t="s">
        <v>68</v>
      </c>
      <c r="F1696" s="181" t="s">
        <v>55</v>
      </c>
      <c r="G1696" s="175" t="s">
        <v>6346</v>
      </c>
      <c r="H1696" s="182" t="s">
        <v>225</v>
      </c>
      <c r="I1696" s="211">
        <v>1958</v>
      </c>
      <c r="J1696" s="178" t="s">
        <v>29575</v>
      </c>
      <c r="K1696">
        <v>2</v>
      </c>
      <c r="L1696" s="200">
        <v>9</v>
      </c>
      <c r="M1696" s="21" t="s">
        <v>68</v>
      </c>
      <c r="N1696" s="22" t="s">
        <v>29289</v>
      </c>
      <c r="O1696" s="23">
        <v>1958</v>
      </c>
      <c r="P1696" s="25"/>
      <c r="Q1696" s="30" t="s">
        <v>73</v>
      </c>
      <c r="R1696" s="31" t="s">
        <v>52</v>
      </c>
      <c r="S1696" s="32" t="s">
        <v>74</v>
      </c>
      <c r="T1696" s="34" t="s">
        <v>55</v>
      </c>
      <c r="U1696" s="36"/>
    </row>
    <row r="1697" spans="1:21" ht="22.5">
      <c r="A1697" t="s">
        <v>29685</v>
      </c>
      <c r="B1697" s="226" t="s">
        <v>29686</v>
      </c>
      <c r="D1697" s="192">
        <v>1</v>
      </c>
      <c r="E1697" s="193" t="s">
        <v>6884</v>
      </c>
      <c r="F1697" s="194" t="s">
        <v>64</v>
      </c>
      <c r="G1697" s="195" t="s">
        <v>6380</v>
      </c>
      <c r="H1697" s="196" t="s">
        <v>225</v>
      </c>
      <c r="I1697" s="197">
        <v>1925</v>
      </c>
      <c r="J1697" s="198" t="s">
        <v>29687</v>
      </c>
      <c r="K1697" s="199">
        <v>1</v>
      </c>
      <c r="L1697" s="200">
        <v>4</v>
      </c>
      <c r="M1697" s="21" t="s">
        <v>6884</v>
      </c>
      <c r="N1697" s="22" t="s">
        <v>29807</v>
      </c>
      <c r="O1697" s="23">
        <v>1925</v>
      </c>
      <c r="P1697" s="25"/>
      <c r="Q1697" s="30"/>
      <c r="R1697" s="31" t="s">
        <v>52</v>
      </c>
      <c r="S1697" s="32" t="s">
        <v>27612</v>
      </c>
      <c r="T1697" s="34" t="s">
        <v>64</v>
      </c>
      <c r="U1697" s="36"/>
    </row>
    <row r="1698" spans="1:21" ht="22.5">
      <c r="A1698" t="s">
        <v>29685</v>
      </c>
      <c r="B1698" s="226" t="s">
        <v>29686</v>
      </c>
      <c r="D1698" s="210"/>
      <c r="E1698" s="180" t="s">
        <v>301</v>
      </c>
      <c r="F1698" s="181" t="s">
        <v>64</v>
      </c>
      <c r="G1698" s="175" t="s">
        <v>6380</v>
      </c>
      <c r="H1698" s="182" t="s">
        <v>225</v>
      </c>
      <c r="I1698" s="211">
        <v>1925</v>
      </c>
      <c r="J1698" s="178" t="s">
        <v>29688</v>
      </c>
      <c r="K1698">
        <v>1</v>
      </c>
      <c r="L1698" s="200">
        <v>5</v>
      </c>
      <c r="M1698" s="21" t="s">
        <v>301</v>
      </c>
      <c r="N1698" s="22" t="s">
        <v>29499</v>
      </c>
      <c r="O1698" s="23">
        <v>1925</v>
      </c>
      <c r="P1698" s="25"/>
      <c r="Q1698" s="30" t="s">
        <v>604</v>
      </c>
      <c r="R1698" s="31" t="s">
        <v>52</v>
      </c>
      <c r="S1698" s="32" t="s">
        <v>27612</v>
      </c>
      <c r="T1698" s="34" t="s">
        <v>64</v>
      </c>
      <c r="U1698" s="36"/>
    </row>
    <row r="1699" spans="1:21" ht="22.5">
      <c r="A1699" t="s">
        <v>29685</v>
      </c>
      <c r="B1699" s="226" t="s">
        <v>29686</v>
      </c>
      <c r="D1699" s="210"/>
      <c r="E1699" s="180" t="s">
        <v>6884</v>
      </c>
      <c r="F1699" s="181" t="s">
        <v>64</v>
      </c>
      <c r="G1699" s="175" t="s">
        <v>6380</v>
      </c>
      <c r="H1699" s="182" t="s">
        <v>225</v>
      </c>
      <c r="I1699" s="211">
        <v>1925</v>
      </c>
      <c r="J1699" s="178" t="s">
        <v>29689</v>
      </c>
      <c r="K1699">
        <v>1</v>
      </c>
      <c r="L1699" s="200">
        <v>6</v>
      </c>
      <c r="M1699" s="21" t="s">
        <v>6884</v>
      </c>
      <c r="N1699" s="22" t="s">
        <v>29498</v>
      </c>
      <c r="O1699" s="23">
        <v>1925</v>
      </c>
      <c r="P1699" s="25"/>
      <c r="Q1699" s="30" t="s">
        <v>604</v>
      </c>
      <c r="R1699" s="31" t="s">
        <v>52</v>
      </c>
      <c r="S1699" s="32" t="s">
        <v>25394</v>
      </c>
      <c r="T1699" s="34" t="s">
        <v>64</v>
      </c>
      <c r="U1699" s="36"/>
    </row>
    <row r="1700" spans="1:21">
      <c r="A1700" t="s">
        <v>29897</v>
      </c>
      <c r="B1700" s="226" t="s">
        <v>29898</v>
      </c>
      <c r="D1700" s="192">
        <v>1</v>
      </c>
      <c r="E1700" s="193" t="s">
        <v>68</v>
      </c>
      <c r="F1700" s="194" t="s">
        <v>55</v>
      </c>
      <c r="G1700" s="195" t="s">
        <v>6346</v>
      </c>
      <c r="H1700" s="196" t="s">
        <v>225</v>
      </c>
      <c r="I1700" s="197">
        <v>1946</v>
      </c>
      <c r="J1700" s="198" t="s">
        <v>29899</v>
      </c>
      <c r="K1700" s="199">
        <v>1</v>
      </c>
      <c r="L1700" s="200">
        <v>4</v>
      </c>
      <c r="M1700" s="22" t="s">
        <v>68</v>
      </c>
      <c r="N1700" s="2" t="s">
        <v>29717</v>
      </c>
      <c r="O1700" s="23">
        <v>1946</v>
      </c>
      <c r="P1700" s="25"/>
      <c r="Q1700" s="30" t="s">
        <v>288</v>
      </c>
      <c r="R1700" s="31" t="s">
        <v>52</v>
      </c>
      <c r="S1700" s="32" t="s">
        <v>153</v>
      </c>
      <c r="T1700" s="34" t="s">
        <v>55</v>
      </c>
      <c r="U1700" s="36"/>
    </row>
    <row r="1701" spans="1:21">
      <c r="A1701" t="s">
        <v>29897</v>
      </c>
      <c r="B1701" s="226" t="s">
        <v>29898</v>
      </c>
      <c r="D1701" s="210"/>
      <c r="E1701" s="180" t="s">
        <v>68</v>
      </c>
      <c r="F1701" s="181" t="s">
        <v>55</v>
      </c>
      <c r="G1701" s="175" t="s">
        <v>6346</v>
      </c>
      <c r="H1701" s="182" t="s">
        <v>225</v>
      </c>
      <c r="I1701" s="211">
        <v>1837</v>
      </c>
      <c r="J1701" s="178" t="s">
        <v>29900</v>
      </c>
      <c r="K1701">
        <v>1</v>
      </c>
      <c r="L1701" s="200">
        <v>5</v>
      </c>
      <c r="M1701" s="21" t="s">
        <v>68</v>
      </c>
      <c r="N1701" s="22" t="s">
        <v>29715</v>
      </c>
      <c r="O1701" s="23">
        <v>1837</v>
      </c>
      <c r="P1701" s="25"/>
      <c r="Q1701" s="30" t="s">
        <v>73</v>
      </c>
      <c r="R1701" s="31" t="s">
        <v>52</v>
      </c>
      <c r="S1701" s="32" t="s">
        <v>74</v>
      </c>
      <c r="T1701" s="34" t="s">
        <v>55</v>
      </c>
      <c r="U1701" s="36"/>
    </row>
    <row r="1702" spans="1:21">
      <c r="A1702" t="s">
        <v>29897</v>
      </c>
      <c r="B1702" s="226" t="s">
        <v>29898</v>
      </c>
      <c r="D1702" s="210"/>
      <c r="E1702" s="180" t="s">
        <v>68</v>
      </c>
      <c r="F1702" s="181" t="s">
        <v>55</v>
      </c>
      <c r="G1702" s="175" t="s">
        <v>6346</v>
      </c>
      <c r="H1702" s="182" t="s">
        <v>225</v>
      </c>
      <c r="I1702" s="211">
        <v>1958</v>
      </c>
      <c r="J1702" s="178" t="s">
        <v>6727</v>
      </c>
      <c r="K1702">
        <v>1</v>
      </c>
      <c r="L1702" s="200">
        <v>6</v>
      </c>
      <c r="M1702" s="21" t="s">
        <v>68</v>
      </c>
      <c r="N1702" s="22" t="s">
        <v>29731</v>
      </c>
      <c r="O1702" s="23">
        <v>1958</v>
      </c>
      <c r="P1702" s="25"/>
      <c r="Q1702" s="30" t="s">
        <v>152</v>
      </c>
      <c r="R1702" s="31" t="s">
        <v>52</v>
      </c>
      <c r="S1702" s="32" t="s">
        <v>74</v>
      </c>
      <c r="T1702" s="34" t="s">
        <v>55</v>
      </c>
      <c r="U1702" s="36"/>
    </row>
    <row r="1703" spans="1:21">
      <c r="A1703" t="s">
        <v>29901</v>
      </c>
      <c r="B1703" s="226" t="s">
        <v>29902</v>
      </c>
      <c r="D1703" s="192">
        <v>1</v>
      </c>
      <c r="E1703" s="193" t="s">
        <v>103</v>
      </c>
      <c r="F1703" s="194" t="s">
        <v>55</v>
      </c>
      <c r="G1703" s="195" t="s">
        <v>121</v>
      </c>
      <c r="H1703" s="196" t="s">
        <v>206</v>
      </c>
      <c r="I1703" s="197">
        <v>1500</v>
      </c>
      <c r="J1703" s="198" t="s">
        <v>29903</v>
      </c>
      <c r="K1703" s="199">
        <v>1</v>
      </c>
      <c r="L1703" s="200">
        <v>4</v>
      </c>
      <c r="M1703" s="21" t="s">
        <v>103</v>
      </c>
      <c r="N1703" s="22" t="s">
        <v>28826</v>
      </c>
      <c r="O1703" s="23">
        <v>1500</v>
      </c>
      <c r="P1703" s="25" t="s">
        <v>254</v>
      </c>
      <c r="Q1703" s="30" t="s">
        <v>477</v>
      </c>
      <c r="R1703" s="31" t="s">
        <v>52</v>
      </c>
      <c r="S1703" s="32" t="s">
        <v>121</v>
      </c>
      <c r="T1703" s="34" t="s">
        <v>55</v>
      </c>
      <c r="U1703" s="36"/>
    </row>
    <row r="1704" spans="1:21">
      <c r="A1704" t="s">
        <v>29901</v>
      </c>
      <c r="B1704" s="226" t="s">
        <v>29902</v>
      </c>
      <c r="D1704" s="210">
        <v>2</v>
      </c>
      <c r="E1704" s="180" t="s">
        <v>29904</v>
      </c>
      <c r="F1704" s="181" t="s">
        <v>55</v>
      </c>
      <c r="G1704" s="175" t="s">
        <v>6346</v>
      </c>
      <c r="H1704" s="182" t="s">
        <v>225</v>
      </c>
      <c r="I1704" s="211">
        <v>1980</v>
      </c>
      <c r="J1704" s="178" t="s">
        <v>29905</v>
      </c>
      <c r="K1704">
        <v>2</v>
      </c>
      <c r="L1704" s="200">
        <v>8</v>
      </c>
      <c r="M1704" s="2" t="s">
        <v>29904</v>
      </c>
      <c r="N1704" s="3" t="s">
        <v>29700</v>
      </c>
      <c r="O1704" s="4">
        <v>1980</v>
      </c>
      <c r="P1704" s="6"/>
      <c r="Q1704" s="11" t="s">
        <v>263</v>
      </c>
      <c r="R1704" s="12" t="s">
        <v>52</v>
      </c>
      <c r="S1704" s="8" t="s">
        <v>53</v>
      </c>
      <c r="T1704" s="13" t="s">
        <v>55</v>
      </c>
      <c r="U1704" s="15"/>
    </row>
    <row r="1705" spans="1:21" ht="45">
      <c r="A1705" t="s">
        <v>29901</v>
      </c>
      <c r="B1705" s="226" t="s">
        <v>29902</v>
      </c>
      <c r="D1705" s="210">
        <v>3</v>
      </c>
      <c r="E1705" s="180" t="s">
        <v>301</v>
      </c>
      <c r="F1705" s="181" t="s">
        <v>64</v>
      </c>
      <c r="G1705" s="175" t="s">
        <v>6380</v>
      </c>
      <c r="H1705" s="182" t="s">
        <v>225</v>
      </c>
      <c r="I1705" s="211">
        <v>1950</v>
      </c>
      <c r="J1705" s="178" t="s">
        <v>7264</v>
      </c>
      <c r="K1705">
        <v>3</v>
      </c>
      <c r="L1705" s="200">
        <v>12</v>
      </c>
      <c r="M1705" s="21" t="s">
        <v>301</v>
      </c>
      <c r="N1705" s="22" t="s">
        <v>29501</v>
      </c>
      <c r="O1705" s="23">
        <v>1950</v>
      </c>
      <c r="P1705" s="25"/>
      <c r="Q1705" s="30" t="s">
        <v>34762</v>
      </c>
      <c r="R1705" s="31" t="s">
        <v>52</v>
      </c>
      <c r="S1705" s="32" t="s">
        <v>34756</v>
      </c>
      <c r="T1705" s="34" t="s">
        <v>64</v>
      </c>
      <c r="U1705" s="36"/>
    </row>
    <row r="1706" spans="1:21" ht="22.5">
      <c r="A1706" t="s">
        <v>29901</v>
      </c>
      <c r="B1706" s="226" t="s">
        <v>29902</v>
      </c>
      <c r="D1706" s="210"/>
      <c r="E1706" s="180" t="s">
        <v>6884</v>
      </c>
      <c r="F1706" s="181" t="s">
        <v>64</v>
      </c>
      <c r="G1706" s="175" t="s">
        <v>6380</v>
      </c>
      <c r="H1706" s="182" t="s">
        <v>225</v>
      </c>
      <c r="I1706" s="211">
        <v>1925</v>
      </c>
      <c r="J1706" s="178" t="s">
        <v>29840</v>
      </c>
      <c r="K1706">
        <v>3</v>
      </c>
      <c r="L1706" s="200">
        <v>13</v>
      </c>
      <c r="M1706" s="21" t="s">
        <v>6884</v>
      </c>
      <c r="N1706" s="22" t="s">
        <v>29652</v>
      </c>
      <c r="O1706" s="23">
        <v>1925</v>
      </c>
      <c r="P1706" s="25"/>
      <c r="Q1706" s="30" t="s">
        <v>62</v>
      </c>
      <c r="R1706" s="31" t="s">
        <v>52</v>
      </c>
      <c r="S1706" s="32" t="s">
        <v>27612</v>
      </c>
      <c r="T1706" s="34" t="s">
        <v>64</v>
      </c>
      <c r="U1706" s="36"/>
    </row>
    <row r="1707" spans="1:21">
      <c r="A1707" t="s">
        <v>29901</v>
      </c>
      <c r="B1707" s="226" t="s">
        <v>29902</v>
      </c>
      <c r="D1707" s="210">
        <v>4</v>
      </c>
      <c r="E1707" s="180" t="s">
        <v>510</v>
      </c>
      <c r="F1707" s="181" t="s">
        <v>55</v>
      </c>
      <c r="G1707" s="175" t="s">
        <v>6346</v>
      </c>
      <c r="H1707" s="182" t="s">
        <v>225</v>
      </c>
      <c r="I1707" s="211">
        <v>1958</v>
      </c>
      <c r="J1707" s="178" t="s">
        <v>29906</v>
      </c>
      <c r="K1707">
        <v>4</v>
      </c>
      <c r="L1707" s="200">
        <v>16</v>
      </c>
      <c r="M1707" s="21" t="s">
        <v>510</v>
      </c>
      <c r="N1707" s="22" t="s">
        <v>29001</v>
      </c>
      <c r="O1707" s="23">
        <v>1958</v>
      </c>
      <c r="P1707" s="25" t="s">
        <v>51</v>
      </c>
      <c r="Q1707" s="30" t="s">
        <v>177</v>
      </c>
      <c r="R1707" s="31" t="s">
        <v>52</v>
      </c>
      <c r="S1707" s="32" t="s">
        <v>74</v>
      </c>
      <c r="T1707" s="34" t="s">
        <v>55</v>
      </c>
      <c r="U1707" s="36"/>
    </row>
    <row r="1708" spans="1:21">
      <c r="A1708" t="s">
        <v>29901</v>
      </c>
      <c r="B1708" s="226" t="s">
        <v>29902</v>
      </c>
      <c r="D1708" s="210"/>
      <c r="E1708" s="180" t="s">
        <v>510</v>
      </c>
      <c r="F1708" s="181" t="s">
        <v>55</v>
      </c>
      <c r="G1708" s="175" t="s">
        <v>6346</v>
      </c>
      <c r="H1708" s="182" t="s">
        <v>225</v>
      </c>
      <c r="I1708" s="211">
        <v>1958</v>
      </c>
      <c r="J1708" s="178" t="s">
        <v>7509</v>
      </c>
      <c r="K1708">
        <v>4</v>
      </c>
      <c r="L1708" s="200">
        <v>17</v>
      </c>
      <c r="M1708" s="21" t="s">
        <v>510</v>
      </c>
      <c r="N1708" s="22" t="s">
        <v>29007</v>
      </c>
      <c r="O1708" s="23">
        <v>1958</v>
      </c>
      <c r="P1708" s="25" t="s">
        <v>51</v>
      </c>
      <c r="Q1708" s="30" t="s">
        <v>177</v>
      </c>
      <c r="R1708" s="31" t="s">
        <v>52</v>
      </c>
      <c r="S1708" s="32" t="s">
        <v>74</v>
      </c>
      <c r="T1708" s="34" t="s">
        <v>55</v>
      </c>
      <c r="U1708" s="36"/>
    </row>
    <row r="1709" spans="1:21">
      <c r="A1709" t="s">
        <v>29901</v>
      </c>
      <c r="B1709" s="226" t="s">
        <v>29902</v>
      </c>
      <c r="D1709" s="210"/>
      <c r="E1709" s="180" t="s">
        <v>510</v>
      </c>
      <c r="F1709" s="181" t="s">
        <v>55</v>
      </c>
      <c r="G1709" s="175" t="s">
        <v>6346</v>
      </c>
      <c r="H1709" s="182" t="s">
        <v>225</v>
      </c>
      <c r="I1709" s="211">
        <v>1958</v>
      </c>
      <c r="J1709" s="178" t="s">
        <v>29907</v>
      </c>
      <c r="K1709">
        <v>4</v>
      </c>
      <c r="L1709" s="200">
        <v>18</v>
      </c>
      <c r="M1709" s="21" t="s">
        <v>510</v>
      </c>
      <c r="N1709" s="22" t="s">
        <v>29005</v>
      </c>
      <c r="O1709" s="23">
        <v>1958</v>
      </c>
      <c r="P1709" s="25" t="s">
        <v>51</v>
      </c>
      <c r="Q1709" s="30" t="s">
        <v>177</v>
      </c>
      <c r="R1709" s="31" t="s">
        <v>52</v>
      </c>
      <c r="S1709" s="32" t="s">
        <v>74</v>
      </c>
      <c r="T1709" s="34" t="s">
        <v>55</v>
      </c>
      <c r="U1709" s="36"/>
    </row>
    <row r="1710" spans="1:21">
      <c r="A1710" t="s">
        <v>29901</v>
      </c>
      <c r="B1710" s="226" t="s">
        <v>29902</v>
      </c>
      <c r="D1710" s="210"/>
      <c r="E1710" s="180" t="s">
        <v>510</v>
      </c>
      <c r="F1710" s="175" t="s">
        <v>55</v>
      </c>
      <c r="G1710" s="175" t="s">
        <v>6346</v>
      </c>
      <c r="H1710" s="177" t="s">
        <v>225</v>
      </c>
      <c r="I1710" s="222">
        <v>1957</v>
      </c>
      <c r="J1710" s="178" t="s">
        <v>28885</v>
      </c>
      <c r="K1710">
        <v>4</v>
      </c>
      <c r="L1710" s="200">
        <v>19</v>
      </c>
      <c r="M1710" s="21" t="s">
        <v>510</v>
      </c>
      <c r="N1710" s="22" t="s">
        <v>29003</v>
      </c>
      <c r="O1710" s="23">
        <v>1957</v>
      </c>
      <c r="P1710" s="25" t="s">
        <v>51</v>
      </c>
      <c r="Q1710" s="30" t="s">
        <v>177</v>
      </c>
      <c r="R1710" s="31" t="s">
        <v>52</v>
      </c>
      <c r="S1710" s="32" t="s">
        <v>74</v>
      </c>
      <c r="T1710" s="34" t="s">
        <v>55</v>
      </c>
      <c r="U1710" s="36"/>
    </row>
    <row r="1711" spans="1:21">
      <c r="A1711" t="s">
        <v>29908</v>
      </c>
      <c r="B1711" s="226" t="s">
        <v>29909</v>
      </c>
      <c r="D1711" s="192">
        <v>1</v>
      </c>
      <c r="E1711" s="193" t="s">
        <v>68</v>
      </c>
      <c r="F1711" s="194" t="s">
        <v>55</v>
      </c>
      <c r="G1711" s="195" t="s">
        <v>6346</v>
      </c>
      <c r="H1711" s="196" t="s">
        <v>206</v>
      </c>
      <c r="I1711" s="197">
        <v>1917</v>
      </c>
      <c r="J1711" s="198" t="s">
        <v>29910</v>
      </c>
      <c r="K1711" s="199">
        <v>1</v>
      </c>
      <c r="L1711" s="200">
        <v>4</v>
      </c>
      <c r="M1711" s="21" t="s">
        <v>68</v>
      </c>
      <c r="N1711" s="22" t="s">
        <v>29546</v>
      </c>
      <c r="O1711" s="23">
        <v>1917</v>
      </c>
      <c r="P1711" s="25"/>
      <c r="Q1711" s="30" t="s">
        <v>95</v>
      </c>
      <c r="R1711" s="31" t="s">
        <v>52</v>
      </c>
      <c r="S1711" s="32" t="s">
        <v>83</v>
      </c>
      <c r="T1711" s="34" t="s">
        <v>55</v>
      </c>
      <c r="U1711" s="36"/>
    </row>
    <row r="1712" spans="1:21">
      <c r="A1712" t="s">
        <v>29908</v>
      </c>
      <c r="B1712" s="226" t="s">
        <v>29909</v>
      </c>
      <c r="D1712" s="210"/>
      <c r="E1712" s="180" t="s">
        <v>68</v>
      </c>
      <c r="F1712" s="181" t="s">
        <v>55</v>
      </c>
      <c r="G1712" s="175" t="s">
        <v>6346</v>
      </c>
      <c r="H1712" s="182" t="s">
        <v>206</v>
      </c>
      <c r="I1712" s="211">
        <v>1917</v>
      </c>
      <c r="J1712" s="178" t="s">
        <v>29839</v>
      </c>
      <c r="K1712">
        <v>1</v>
      </c>
      <c r="L1712" s="200">
        <v>5</v>
      </c>
      <c r="M1712" s="21" t="s">
        <v>68</v>
      </c>
      <c r="N1712" s="22" t="s">
        <v>29542</v>
      </c>
      <c r="O1712" s="23">
        <v>1917</v>
      </c>
      <c r="P1712" s="6"/>
      <c r="Q1712" s="30" t="s">
        <v>95</v>
      </c>
      <c r="R1712" s="31" t="s">
        <v>52</v>
      </c>
      <c r="S1712" s="32" t="s">
        <v>83</v>
      </c>
      <c r="T1712" s="34" t="s">
        <v>55</v>
      </c>
      <c r="U1712" s="36"/>
    </row>
    <row r="1713" spans="1:21">
      <c r="A1713" t="s">
        <v>29908</v>
      </c>
      <c r="B1713" s="226" t="s">
        <v>29909</v>
      </c>
      <c r="D1713" s="210">
        <v>2</v>
      </c>
      <c r="E1713" s="180" t="s">
        <v>68</v>
      </c>
      <c r="F1713" s="181" t="s">
        <v>55</v>
      </c>
      <c r="G1713" s="175" t="s">
        <v>6346</v>
      </c>
      <c r="H1713" s="182" t="s">
        <v>225</v>
      </c>
      <c r="I1713" s="211">
        <v>1951</v>
      </c>
      <c r="J1713" s="178" t="s">
        <v>29911</v>
      </c>
      <c r="K1713">
        <v>2</v>
      </c>
      <c r="L1713" s="200">
        <v>8</v>
      </c>
      <c r="M1713" s="21" t="s">
        <v>68</v>
      </c>
      <c r="N1713" s="22" t="s">
        <v>29733</v>
      </c>
      <c r="O1713" s="23">
        <v>1951</v>
      </c>
      <c r="P1713" s="25"/>
      <c r="Q1713" s="30" t="s">
        <v>73</v>
      </c>
      <c r="R1713" s="31" t="s">
        <v>52</v>
      </c>
      <c r="S1713" s="32" t="s">
        <v>74</v>
      </c>
      <c r="T1713" s="34" t="s">
        <v>55</v>
      </c>
      <c r="U1713" s="36"/>
    </row>
    <row r="1714" spans="1:21">
      <c r="A1714" t="s">
        <v>29912</v>
      </c>
      <c r="B1714" s="226" t="s">
        <v>29913</v>
      </c>
      <c r="D1714" s="192">
        <v>1</v>
      </c>
      <c r="E1714" s="193" t="s">
        <v>48</v>
      </c>
      <c r="F1714" s="194" t="s">
        <v>55</v>
      </c>
      <c r="G1714" s="195" t="s">
        <v>6346</v>
      </c>
      <c r="H1714" s="196" t="s">
        <v>225</v>
      </c>
      <c r="I1714" s="197">
        <v>1980</v>
      </c>
      <c r="J1714" s="198" t="s">
        <v>29914</v>
      </c>
      <c r="K1714" s="199">
        <v>1</v>
      </c>
      <c r="L1714" s="200">
        <v>4</v>
      </c>
      <c r="M1714" s="21" t="s">
        <v>48</v>
      </c>
      <c r="N1714" s="22" t="s">
        <v>29397</v>
      </c>
      <c r="O1714" s="23">
        <v>1980</v>
      </c>
      <c r="P1714" s="25" t="s">
        <v>51</v>
      </c>
      <c r="Q1714" s="30" t="s">
        <v>185</v>
      </c>
      <c r="R1714" s="31" t="s">
        <v>52</v>
      </c>
      <c r="S1714" s="32" t="s">
        <v>186</v>
      </c>
      <c r="T1714" s="34" t="s">
        <v>55</v>
      </c>
      <c r="U1714" s="36"/>
    </row>
    <row r="1715" spans="1:21">
      <c r="A1715" t="s">
        <v>29912</v>
      </c>
      <c r="B1715" s="226" t="s">
        <v>29913</v>
      </c>
      <c r="D1715" s="210">
        <v>2</v>
      </c>
      <c r="E1715" s="180" t="s">
        <v>402</v>
      </c>
      <c r="F1715" s="181" t="s">
        <v>55</v>
      </c>
      <c r="G1715" s="175" t="s">
        <v>6346</v>
      </c>
      <c r="H1715" s="182" t="s">
        <v>206</v>
      </c>
      <c r="I1715" s="211">
        <v>1916</v>
      </c>
      <c r="J1715" s="178" t="s">
        <v>29915</v>
      </c>
      <c r="K1715">
        <v>2</v>
      </c>
      <c r="L1715" s="200">
        <v>8</v>
      </c>
      <c r="M1715" s="21" t="s">
        <v>402</v>
      </c>
      <c r="N1715" s="22" t="s">
        <v>28963</v>
      </c>
      <c r="O1715" s="23">
        <v>1916</v>
      </c>
      <c r="P1715" s="25"/>
      <c r="Q1715" s="30" t="s">
        <v>640</v>
      </c>
      <c r="R1715" s="31" t="s">
        <v>52</v>
      </c>
      <c r="S1715" s="32" t="s">
        <v>407</v>
      </c>
      <c r="T1715" s="34" t="s">
        <v>55</v>
      </c>
      <c r="U1715" s="36"/>
    </row>
    <row r="1716" spans="1:21">
      <c r="A1716" t="s">
        <v>29912</v>
      </c>
      <c r="B1716" s="226" t="s">
        <v>29913</v>
      </c>
      <c r="D1716" s="210">
        <v>3</v>
      </c>
      <c r="E1716" s="180" t="s">
        <v>103</v>
      </c>
      <c r="F1716" s="181" t="s">
        <v>55</v>
      </c>
      <c r="G1716" s="175" t="s">
        <v>6358</v>
      </c>
      <c r="H1716" s="182" t="s">
        <v>225</v>
      </c>
      <c r="I1716" s="211">
        <v>1568</v>
      </c>
      <c r="J1716" s="178" t="s">
        <v>8015</v>
      </c>
      <c r="K1716">
        <v>3</v>
      </c>
      <c r="L1716" s="200">
        <v>11</v>
      </c>
      <c r="M1716" s="21" t="s">
        <v>103</v>
      </c>
      <c r="N1716" s="22" t="s">
        <v>29698</v>
      </c>
      <c r="O1716" s="23">
        <v>1568</v>
      </c>
      <c r="P1716" s="25" t="s">
        <v>254</v>
      </c>
      <c r="Q1716" s="30" t="s">
        <v>82</v>
      </c>
      <c r="R1716" s="31" t="s">
        <v>52</v>
      </c>
      <c r="S1716" s="32" t="s">
        <v>240</v>
      </c>
      <c r="T1716" s="34" t="s">
        <v>55</v>
      </c>
      <c r="U1716" s="36"/>
    </row>
    <row r="1717" spans="1:21">
      <c r="A1717" t="s">
        <v>29912</v>
      </c>
      <c r="B1717" s="226" t="s">
        <v>29913</v>
      </c>
      <c r="D1717" s="210">
        <v>4</v>
      </c>
      <c r="E1717" s="180" t="s">
        <v>28859</v>
      </c>
      <c r="F1717" s="181" t="s">
        <v>55</v>
      </c>
      <c r="G1717" s="175" t="s">
        <v>6346</v>
      </c>
      <c r="H1717" s="182" t="s">
        <v>225</v>
      </c>
      <c r="I1717" s="211">
        <v>1958</v>
      </c>
      <c r="J1717" s="178" t="s">
        <v>29916</v>
      </c>
      <c r="K1717">
        <v>4</v>
      </c>
      <c r="L1717" s="200">
        <v>15</v>
      </c>
      <c r="M1717" s="21" t="s">
        <v>34761</v>
      </c>
      <c r="N1717" s="22" t="s">
        <v>28451</v>
      </c>
      <c r="O1717" s="23">
        <v>1958</v>
      </c>
      <c r="P1717" s="25" t="s">
        <v>168</v>
      </c>
      <c r="Q1717" s="30" t="s">
        <v>177</v>
      </c>
      <c r="R1717" s="31" t="s">
        <v>52</v>
      </c>
      <c r="S1717" s="32" t="s">
        <v>74</v>
      </c>
      <c r="T1717" s="34" t="s">
        <v>55</v>
      </c>
      <c r="U1717" s="36"/>
    </row>
    <row r="1718" spans="1:21">
      <c r="A1718" t="s">
        <v>29912</v>
      </c>
      <c r="B1718" s="226" t="s">
        <v>29913</v>
      </c>
      <c r="D1718" s="210"/>
      <c r="E1718" s="180" t="s">
        <v>28859</v>
      </c>
      <c r="F1718" s="181" t="s">
        <v>55</v>
      </c>
      <c r="G1718" s="175" t="s">
        <v>6346</v>
      </c>
      <c r="H1718" s="182" t="s">
        <v>225</v>
      </c>
      <c r="I1718" s="211">
        <v>1980</v>
      </c>
      <c r="J1718" s="178" t="s">
        <v>29917</v>
      </c>
      <c r="K1718">
        <v>4</v>
      </c>
      <c r="L1718" s="200">
        <v>17</v>
      </c>
      <c r="M1718" s="21" t="s">
        <v>34761</v>
      </c>
      <c r="N1718" s="22" t="s">
        <v>28455</v>
      </c>
      <c r="O1718" s="23">
        <v>1980</v>
      </c>
      <c r="P1718" s="25" t="s">
        <v>168</v>
      </c>
      <c r="Q1718" s="30" t="s">
        <v>181</v>
      </c>
      <c r="R1718" s="31" t="s">
        <v>52</v>
      </c>
      <c r="S1718" s="32" t="s">
        <v>186</v>
      </c>
      <c r="T1718" s="34" t="s">
        <v>55</v>
      </c>
      <c r="U1718" s="36"/>
    </row>
    <row r="1719" spans="1:21">
      <c r="A1719" t="s">
        <v>29912</v>
      </c>
      <c r="B1719" s="226" t="s">
        <v>29913</v>
      </c>
      <c r="D1719" s="210">
        <v>5</v>
      </c>
      <c r="E1719" s="180" t="s">
        <v>68</v>
      </c>
      <c r="F1719" s="181" t="s">
        <v>55</v>
      </c>
      <c r="G1719" s="175" t="s">
        <v>6346</v>
      </c>
      <c r="H1719" s="223" t="s">
        <v>206</v>
      </c>
      <c r="I1719" s="224">
        <v>1960</v>
      </c>
      <c r="J1719" s="178" t="s">
        <v>29918</v>
      </c>
      <c r="K1719">
        <v>5</v>
      </c>
      <c r="L1719" s="200">
        <v>22</v>
      </c>
      <c r="M1719" s="21" t="s">
        <v>68</v>
      </c>
      <c r="N1719" s="22" t="s">
        <v>29548</v>
      </c>
      <c r="O1719" s="23">
        <v>1960</v>
      </c>
      <c r="P1719" s="25"/>
      <c r="Q1719" s="30" t="s">
        <v>95</v>
      </c>
      <c r="R1719" s="31" t="s">
        <v>52</v>
      </c>
      <c r="S1719" s="32" t="s">
        <v>83</v>
      </c>
      <c r="T1719" s="34" t="s">
        <v>55</v>
      </c>
      <c r="U1719" s="36"/>
    </row>
    <row r="1720" spans="1:21">
      <c r="A1720" t="s">
        <v>29912</v>
      </c>
      <c r="B1720" s="226" t="s">
        <v>29913</v>
      </c>
      <c r="D1720" s="210"/>
      <c r="E1720" s="180" t="s">
        <v>68</v>
      </c>
      <c r="F1720" s="175" t="s">
        <v>55</v>
      </c>
      <c r="G1720" s="175" t="s">
        <v>6346</v>
      </c>
      <c r="H1720" s="225" t="s">
        <v>206</v>
      </c>
      <c r="I1720" s="224">
        <v>1960</v>
      </c>
      <c r="J1720" s="178" t="s">
        <v>29919</v>
      </c>
      <c r="K1720">
        <v>5</v>
      </c>
      <c r="L1720" s="200">
        <v>23</v>
      </c>
      <c r="M1720" s="21" t="s">
        <v>68</v>
      </c>
      <c r="N1720" s="22" t="s">
        <v>29034</v>
      </c>
      <c r="O1720" s="23">
        <v>1960</v>
      </c>
      <c r="P1720" s="25"/>
      <c r="Q1720" s="30" t="s">
        <v>95</v>
      </c>
      <c r="R1720" s="31" t="s">
        <v>52</v>
      </c>
      <c r="S1720" s="32" t="s">
        <v>83</v>
      </c>
      <c r="T1720" s="34" t="s">
        <v>55</v>
      </c>
      <c r="U1720" s="36"/>
    </row>
    <row r="1721" spans="1:21">
      <c r="A1721" t="s">
        <v>29912</v>
      </c>
      <c r="B1721" s="226" t="s">
        <v>29913</v>
      </c>
      <c r="D1721" s="210">
        <v>6</v>
      </c>
      <c r="E1721" s="180" t="s">
        <v>78</v>
      </c>
      <c r="F1721" s="181" t="s">
        <v>55</v>
      </c>
      <c r="G1721" s="175" t="s">
        <v>6346</v>
      </c>
      <c r="H1721" s="223" t="s">
        <v>225</v>
      </c>
      <c r="I1721" s="224">
        <v>1958</v>
      </c>
      <c r="J1721" s="178" t="s">
        <v>29920</v>
      </c>
      <c r="K1721">
        <v>6</v>
      </c>
      <c r="L1721" s="200">
        <v>26</v>
      </c>
      <c r="M1721" s="21" t="s">
        <v>78</v>
      </c>
      <c r="N1721" s="22" t="s">
        <v>29341</v>
      </c>
      <c r="O1721" s="23">
        <v>1958</v>
      </c>
      <c r="P1721" s="25"/>
      <c r="Q1721" s="30" t="s">
        <v>177</v>
      </c>
      <c r="R1721" s="31" t="s">
        <v>52</v>
      </c>
      <c r="S1721" s="32" t="s">
        <v>74</v>
      </c>
      <c r="T1721" s="34" t="s">
        <v>55</v>
      </c>
      <c r="U1721" s="36"/>
    </row>
    <row r="1722" spans="1:21">
      <c r="A1722" t="s">
        <v>29912</v>
      </c>
      <c r="B1722" s="226" t="s">
        <v>29913</v>
      </c>
      <c r="D1722" s="210"/>
      <c r="E1722" s="180" t="s">
        <v>78</v>
      </c>
      <c r="F1722" s="175" t="s">
        <v>55</v>
      </c>
      <c r="G1722" s="175" t="s">
        <v>6346</v>
      </c>
      <c r="H1722" s="225" t="s">
        <v>225</v>
      </c>
      <c r="I1722" s="224">
        <v>1939</v>
      </c>
      <c r="J1722" s="178" t="s">
        <v>29921</v>
      </c>
      <c r="K1722">
        <v>6</v>
      </c>
      <c r="L1722" s="200">
        <v>27</v>
      </c>
      <c r="M1722" s="21" t="s">
        <v>78</v>
      </c>
      <c r="N1722" s="22" t="s">
        <v>29344</v>
      </c>
      <c r="O1722" s="23">
        <v>1939</v>
      </c>
      <c r="P1722" s="25"/>
      <c r="Q1722" s="30" t="s">
        <v>173</v>
      </c>
      <c r="R1722" s="31" t="s">
        <v>52</v>
      </c>
      <c r="S1722" s="32" t="s">
        <v>74</v>
      </c>
      <c r="T1722" s="34" t="s">
        <v>55</v>
      </c>
      <c r="U1722" s="36"/>
    </row>
    <row r="1723" spans="1:21">
      <c r="A1723" t="s">
        <v>29922</v>
      </c>
      <c r="B1723" s="226" t="s">
        <v>29923</v>
      </c>
      <c r="D1723" s="192">
        <v>1</v>
      </c>
      <c r="E1723" s="193" t="s">
        <v>402</v>
      </c>
      <c r="F1723" s="194" t="s">
        <v>55</v>
      </c>
      <c r="G1723" s="195" t="s">
        <v>6346</v>
      </c>
      <c r="H1723" s="196" t="s">
        <v>206</v>
      </c>
      <c r="I1723" s="197">
        <v>1916</v>
      </c>
      <c r="J1723" s="198" t="s">
        <v>29838</v>
      </c>
      <c r="K1723" s="199">
        <v>1</v>
      </c>
      <c r="L1723" s="200">
        <v>4</v>
      </c>
      <c r="M1723" s="21" t="s">
        <v>402</v>
      </c>
      <c r="N1723" s="2" t="s">
        <v>28959</v>
      </c>
      <c r="O1723" s="23">
        <v>1916</v>
      </c>
      <c r="P1723" s="25"/>
      <c r="Q1723" s="30" t="s">
        <v>640</v>
      </c>
      <c r="R1723" s="31" t="s">
        <v>52</v>
      </c>
      <c r="S1723" s="32" t="s">
        <v>407</v>
      </c>
      <c r="T1723" s="34" t="s">
        <v>55</v>
      </c>
      <c r="U1723" s="36"/>
    </row>
    <row r="1724" spans="1:21">
      <c r="A1724" t="s">
        <v>29924</v>
      </c>
      <c r="B1724" s="226" t="s">
        <v>29925</v>
      </c>
      <c r="D1724" s="192">
        <v>1</v>
      </c>
      <c r="E1724" s="193" t="s">
        <v>29926</v>
      </c>
      <c r="F1724" s="194" t="s">
        <v>55</v>
      </c>
      <c r="G1724" s="195" t="s">
        <v>6346</v>
      </c>
      <c r="H1724" s="196" t="s">
        <v>225</v>
      </c>
      <c r="I1724" s="197">
        <v>1939</v>
      </c>
      <c r="J1724" s="198" t="s">
        <v>29841</v>
      </c>
      <c r="K1724" s="199">
        <v>1</v>
      </c>
      <c r="L1724" s="200">
        <v>4</v>
      </c>
      <c r="M1724" s="21" t="s">
        <v>29926</v>
      </c>
      <c r="N1724" s="22" t="s">
        <v>29329</v>
      </c>
      <c r="O1724" s="23">
        <v>1939</v>
      </c>
      <c r="P1724" s="25"/>
      <c r="Q1724" s="30" t="s">
        <v>177</v>
      </c>
      <c r="R1724" s="31" t="s">
        <v>52</v>
      </c>
      <c r="S1724" s="32" t="s">
        <v>74</v>
      </c>
      <c r="T1724" s="34" t="s">
        <v>55</v>
      </c>
      <c r="U1724" s="36"/>
    </row>
    <row r="1725" spans="1:21">
      <c r="A1725" t="s">
        <v>29927</v>
      </c>
      <c r="B1725" s="226" t="s">
        <v>29928</v>
      </c>
      <c r="D1725" s="192">
        <v>1</v>
      </c>
      <c r="E1725" s="193" t="s">
        <v>126</v>
      </c>
      <c r="F1725" s="194" t="s">
        <v>55</v>
      </c>
      <c r="G1725" s="195" t="s">
        <v>6346</v>
      </c>
      <c r="H1725" s="196" t="s">
        <v>225</v>
      </c>
      <c r="I1725" s="197">
        <v>1958</v>
      </c>
      <c r="J1725" s="198" t="s">
        <v>8139</v>
      </c>
      <c r="K1725" s="199">
        <v>1</v>
      </c>
      <c r="L1725" s="200">
        <v>4</v>
      </c>
      <c r="M1725" s="21" t="s">
        <v>126</v>
      </c>
      <c r="N1725" s="22" t="s">
        <v>28344</v>
      </c>
      <c r="O1725" s="23">
        <v>1958</v>
      </c>
      <c r="P1725" s="25"/>
      <c r="Q1725" s="30" t="s">
        <v>152</v>
      </c>
      <c r="R1725" s="31" t="s">
        <v>52</v>
      </c>
      <c r="S1725" s="32" t="s">
        <v>153</v>
      </c>
      <c r="T1725" s="34" t="s">
        <v>55</v>
      </c>
      <c r="U1725" s="36"/>
    </row>
    <row r="1726" spans="1:21">
      <c r="A1726" t="s">
        <v>29927</v>
      </c>
      <c r="B1726" s="226" t="s">
        <v>29928</v>
      </c>
      <c r="D1726" s="210">
        <v>2</v>
      </c>
      <c r="E1726" s="180" t="s">
        <v>103</v>
      </c>
      <c r="F1726" s="181" t="s">
        <v>55</v>
      </c>
      <c r="G1726" s="175" t="s">
        <v>121</v>
      </c>
      <c r="H1726" s="182" t="s">
        <v>206</v>
      </c>
      <c r="I1726" s="211">
        <v>1500</v>
      </c>
      <c r="J1726" s="178" t="s">
        <v>25450</v>
      </c>
      <c r="K1726">
        <v>2</v>
      </c>
      <c r="L1726" s="200">
        <v>7</v>
      </c>
      <c r="M1726" s="21" t="s">
        <v>103</v>
      </c>
      <c r="N1726" s="22" t="s">
        <v>28993</v>
      </c>
      <c r="O1726" s="23">
        <v>1500</v>
      </c>
      <c r="P1726" s="25" t="s">
        <v>254</v>
      </c>
      <c r="Q1726" s="30" t="s">
        <v>234</v>
      </c>
      <c r="R1726" s="31" t="s">
        <v>52</v>
      </c>
      <c r="S1726" s="32" t="s">
        <v>28103</v>
      </c>
      <c r="T1726" s="34" t="s">
        <v>55</v>
      </c>
      <c r="U1726" s="36"/>
    </row>
    <row r="1727" spans="1:21" ht="22.5">
      <c r="A1727" t="s">
        <v>29927</v>
      </c>
      <c r="B1727" s="226" t="s">
        <v>29928</v>
      </c>
      <c r="D1727" s="210">
        <v>3</v>
      </c>
      <c r="E1727" s="180" t="s">
        <v>6884</v>
      </c>
      <c r="F1727" s="181" t="s">
        <v>64</v>
      </c>
      <c r="G1727" s="175" t="s">
        <v>6380</v>
      </c>
      <c r="H1727" s="182" t="s">
        <v>225</v>
      </c>
      <c r="I1727" s="211">
        <v>1925</v>
      </c>
      <c r="J1727" s="178" t="s">
        <v>27462</v>
      </c>
      <c r="K1727">
        <v>3</v>
      </c>
      <c r="L1727" s="200">
        <v>11</v>
      </c>
      <c r="M1727" s="21" t="s">
        <v>6884</v>
      </c>
      <c r="N1727" s="22" t="s">
        <v>29870</v>
      </c>
      <c r="O1727" s="23">
        <v>1925</v>
      </c>
      <c r="P1727" s="25"/>
      <c r="Q1727" s="30" t="s">
        <v>34726</v>
      </c>
      <c r="R1727" s="31" t="s">
        <v>52</v>
      </c>
      <c r="S1727" s="32" t="s">
        <v>34746</v>
      </c>
      <c r="T1727" s="34" t="s">
        <v>34662</v>
      </c>
      <c r="U1727" s="36"/>
    </row>
    <row r="1728" spans="1:21">
      <c r="A1728" t="s">
        <v>30309</v>
      </c>
      <c r="B1728" s="226" t="s">
        <v>30310</v>
      </c>
      <c r="D1728" s="192">
        <v>1</v>
      </c>
      <c r="E1728" s="193" t="s">
        <v>28859</v>
      </c>
      <c r="F1728" s="194" t="s">
        <v>55</v>
      </c>
      <c r="G1728" s="195" t="s">
        <v>6346</v>
      </c>
      <c r="H1728" s="196" t="s">
        <v>225</v>
      </c>
      <c r="I1728" s="197">
        <v>1980</v>
      </c>
      <c r="J1728" s="198" t="s">
        <v>30311</v>
      </c>
      <c r="K1728" s="199">
        <v>1</v>
      </c>
      <c r="L1728" s="200">
        <v>4</v>
      </c>
      <c r="M1728" s="21" t="s">
        <v>28859</v>
      </c>
      <c r="N1728" s="22" t="s">
        <v>28989</v>
      </c>
      <c r="O1728" s="23">
        <v>1980</v>
      </c>
      <c r="P1728" s="25"/>
      <c r="Q1728" s="30" t="s">
        <v>960</v>
      </c>
      <c r="R1728" s="31" t="s">
        <v>52</v>
      </c>
      <c r="S1728" s="32" t="s">
        <v>34766</v>
      </c>
      <c r="T1728" s="34" t="s">
        <v>55</v>
      </c>
      <c r="U1728" s="36"/>
    </row>
    <row r="1729" spans="1:21">
      <c r="A1729" t="s">
        <v>30309</v>
      </c>
      <c r="B1729" s="226" t="s">
        <v>30310</v>
      </c>
      <c r="D1729" s="210">
        <v>2</v>
      </c>
      <c r="E1729" s="180" t="s">
        <v>402</v>
      </c>
      <c r="F1729" s="181" t="s">
        <v>55</v>
      </c>
      <c r="G1729" s="175" t="s">
        <v>6346</v>
      </c>
      <c r="H1729" s="182" t="s">
        <v>206</v>
      </c>
      <c r="I1729" s="211">
        <v>1916</v>
      </c>
      <c r="J1729" s="178" t="s">
        <v>29199</v>
      </c>
      <c r="K1729">
        <v>2</v>
      </c>
      <c r="L1729" s="200">
        <v>8</v>
      </c>
      <c r="M1729" s="21" t="s">
        <v>402</v>
      </c>
      <c r="N1729" s="22" t="s">
        <v>28973</v>
      </c>
      <c r="O1729" s="23">
        <v>1916</v>
      </c>
      <c r="P1729" s="25"/>
      <c r="Q1729" s="30" t="s">
        <v>640</v>
      </c>
      <c r="R1729" s="31" t="s">
        <v>52</v>
      </c>
      <c r="S1729" s="32" t="s">
        <v>407</v>
      </c>
      <c r="T1729" s="34" t="s">
        <v>55</v>
      </c>
      <c r="U1729" s="36"/>
    </row>
    <row r="1730" spans="1:21">
      <c r="A1730" t="s">
        <v>30309</v>
      </c>
      <c r="B1730" s="226" t="s">
        <v>30310</v>
      </c>
      <c r="D1730" s="210">
        <v>3</v>
      </c>
      <c r="E1730" s="180" t="s">
        <v>130</v>
      </c>
      <c r="F1730" s="181" t="s">
        <v>55</v>
      </c>
      <c r="G1730" s="175" t="s">
        <v>6346</v>
      </c>
      <c r="H1730" s="182" t="s">
        <v>206</v>
      </c>
      <c r="I1730" s="211">
        <v>1960</v>
      </c>
      <c r="J1730" s="178" t="s">
        <v>30312</v>
      </c>
      <c r="K1730">
        <v>3</v>
      </c>
      <c r="L1730" s="200">
        <v>11</v>
      </c>
      <c r="M1730" s="21" t="s">
        <v>130</v>
      </c>
      <c r="N1730" s="3" t="s">
        <v>29151</v>
      </c>
      <c r="O1730" s="4">
        <v>1960</v>
      </c>
      <c r="P1730" s="6"/>
      <c r="Q1730" s="11" t="s">
        <v>82</v>
      </c>
      <c r="R1730" s="31" t="s">
        <v>52</v>
      </c>
      <c r="S1730" s="21" t="s">
        <v>83</v>
      </c>
      <c r="T1730" s="34" t="s">
        <v>55</v>
      </c>
      <c r="U1730" s="15"/>
    </row>
    <row r="1731" spans="1:21">
      <c r="A1731" t="s">
        <v>30309</v>
      </c>
      <c r="B1731" s="226" t="s">
        <v>30310</v>
      </c>
      <c r="D1731" s="210">
        <v>4</v>
      </c>
      <c r="E1731" s="180" t="s">
        <v>510</v>
      </c>
      <c r="F1731" s="181" t="s">
        <v>55</v>
      </c>
      <c r="G1731" s="175" t="s">
        <v>6346</v>
      </c>
      <c r="H1731" s="182" t="s">
        <v>225</v>
      </c>
      <c r="I1731" s="211">
        <v>1958</v>
      </c>
      <c r="J1731" s="178" t="s">
        <v>30313</v>
      </c>
      <c r="K1731">
        <v>4</v>
      </c>
      <c r="L1731" s="200">
        <v>14</v>
      </c>
      <c r="M1731" s="21" t="s">
        <v>510</v>
      </c>
      <c r="N1731" s="22" t="s">
        <v>29735</v>
      </c>
      <c r="O1731" s="23">
        <v>1958</v>
      </c>
      <c r="P1731" s="25" t="s">
        <v>51</v>
      </c>
      <c r="Q1731" s="30" t="s">
        <v>28385</v>
      </c>
      <c r="R1731" s="31" t="s">
        <v>52</v>
      </c>
      <c r="S1731" s="32" t="s">
        <v>74</v>
      </c>
      <c r="T1731" s="34" t="s">
        <v>55</v>
      </c>
      <c r="U1731" s="36"/>
    </row>
    <row r="1732" spans="1:21" ht="45">
      <c r="A1732" t="s">
        <v>30309</v>
      </c>
      <c r="B1732" s="226" t="s">
        <v>30310</v>
      </c>
      <c r="D1732" s="210">
        <v>5</v>
      </c>
      <c r="E1732" s="180" t="s">
        <v>6884</v>
      </c>
      <c r="F1732" s="181" t="s">
        <v>64</v>
      </c>
      <c r="G1732" s="175" t="s">
        <v>6380</v>
      </c>
      <c r="H1732" s="182" t="s">
        <v>225</v>
      </c>
      <c r="I1732" s="211">
        <v>1950</v>
      </c>
      <c r="J1732" s="178" t="s">
        <v>30090</v>
      </c>
      <c r="K1732">
        <v>5</v>
      </c>
      <c r="L1732" s="200">
        <v>18</v>
      </c>
      <c r="M1732" s="21" t="s">
        <v>6884</v>
      </c>
      <c r="N1732" s="22" t="s">
        <v>29981</v>
      </c>
      <c r="O1732" s="23">
        <v>1950</v>
      </c>
      <c r="P1732" s="25"/>
      <c r="Q1732" s="30" t="s">
        <v>34767</v>
      </c>
      <c r="R1732" s="31" t="s">
        <v>52</v>
      </c>
      <c r="S1732" s="32" t="s">
        <v>34756</v>
      </c>
      <c r="T1732" s="34" t="s">
        <v>64</v>
      </c>
      <c r="U1732" s="36"/>
    </row>
    <row r="1733" spans="1:21">
      <c r="A1733" t="s">
        <v>30446</v>
      </c>
      <c r="B1733" s="226" t="s">
        <v>30447</v>
      </c>
      <c r="D1733" s="192">
        <v>1</v>
      </c>
      <c r="E1733" s="193" t="s">
        <v>68</v>
      </c>
      <c r="F1733" s="194" t="s">
        <v>55</v>
      </c>
      <c r="G1733" s="195" t="s">
        <v>6346</v>
      </c>
      <c r="H1733" s="196" t="s">
        <v>206</v>
      </c>
      <c r="I1733" s="197">
        <v>1960</v>
      </c>
      <c r="J1733" s="198" t="s">
        <v>30448</v>
      </c>
      <c r="K1733" s="199">
        <v>1</v>
      </c>
      <c r="L1733" s="200">
        <v>4</v>
      </c>
      <c r="M1733" s="21" t="s">
        <v>68</v>
      </c>
      <c r="N1733" s="22" t="s">
        <v>29544</v>
      </c>
      <c r="O1733" s="23">
        <v>1960</v>
      </c>
      <c r="P1733" s="25"/>
      <c r="Q1733" s="30" t="s">
        <v>95</v>
      </c>
      <c r="R1733" s="31" t="s">
        <v>52</v>
      </c>
      <c r="S1733" s="32" t="s">
        <v>83</v>
      </c>
      <c r="T1733" s="34" t="s">
        <v>55</v>
      </c>
      <c r="U1733" s="36"/>
    </row>
    <row r="1734" spans="1:21">
      <c r="A1734" t="s">
        <v>30979</v>
      </c>
      <c r="B1734" s="226" t="s">
        <v>30980</v>
      </c>
      <c r="D1734" s="192">
        <v>1</v>
      </c>
      <c r="E1734" s="193" t="s">
        <v>2427</v>
      </c>
      <c r="F1734" s="194" t="s">
        <v>55</v>
      </c>
      <c r="G1734" s="195" t="s">
        <v>121</v>
      </c>
      <c r="H1734" s="196" t="s">
        <v>206</v>
      </c>
      <c r="I1734" s="197">
        <v>1556</v>
      </c>
      <c r="J1734" s="198" t="s">
        <v>30974</v>
      </c>
      <c r="K1734" s="199">
        <v>1</v>
      </c>
      <c r="L1734" s="200">
        <v>4</v>
      </c>
      <c r="M1734" s="21" t="s">
        <v>2427</v>
      </c>
      <c r="N1734" s="115" t="s">
        <v>30505</v>
      </c>
      <c r="O1734" s="23">
        <v>1556</v>
      </c>
      <c r="P1734" s="25"/>
      <c r="Q1734" s="30" t="s">
        <v>31533</v>
      </c>
      <c r="R1734" s="31" t="s">
        <v>52</v>
      </c>
      <c r="S1734" s="32" t="s">
        <v>34711</v>
      </c>
      <c r="T1734" s="34" t="s">
        <v>55</v>
      </c>
      <c r="U1734" s="36"/>
    </row>
    <row r="1735" spans="1:21">
      <c r="A1735" t="s">
        <v>30979</v>
      </c>
      <c r="B1735" s="226" t="s">
        <v>30980</v>
      </c>
      <c r="D1735" s="210">
        <v>2</v>
      </c>
      <c r="E1735" s="180" t="s">
        <v>28859</v>
      </c>
      <c r="F1735" s="181" t="s">
        <v>55</v>
      </c>
      <c r="G1735" s="175" t="s">
        <v>6346</v>
      </c>
      <c r="H1735" s="182" t="s">
        <v>225</v>
      </c>
      <c r="I1735" s="211">
        <v>1985</v>
      </c>
      <c r="J1735" s="178" t="s">
        <v>30971</v>
      </c>
      <c r="K1735">
        <v>2</v>
      </c>
      <c r="L1735" s="200">
        <v>7</v>
      </c>
      <c r="M1735" s="21" t="s">
        <v>28859</v>
      </c>
      <c r="N1735" s="115" t="s">
        <v>28994</v>
      </c>
      <c r="O1735" s="23">
        <v>1985</v>
      </c>
      <c r="P1735" s="25"/>
      <c r="Q1735" s="30" t="s">
        <v>185</v>
      </c>
      <c r="R1735" s="31" t="s">
        <v>52</v>
      </c>
      <c r="S1735" s="32" t="s">
        <v>186</v>
      </c>
      <c r="T1735" s="34" t="s">
        <v>55</v>
      </c>
      <c r="U1735" s="36"/>
    </row>
    <row r="1736" spans="1:21">
      <c r="A1736" t="s">
        <v>30979</v>
      </c>
      <c r="B1736" s="226" t="s">
        <v>30980</v>
      </c>
      <c r="D1736" s="210">
        <v>3</v>
      </c>
      <c r="E1736" s="180" t="s">
        <v>68</v>
      </c>
      <c r="F1736" s="181" t="s">
        <v>164</v>
      </c>
      <c r="G1736" s="175" t="s">
        <v>121</v>
      </c>
      <c r="H1736" s="182" t="s">
        <v>206</v>
      </c>
      <c r="I1736" s="211">
        <v>2300</v>
      </c>
      <c r="J1736" s="178" t="s">
        <v>30975</v>
      </c>
      <c r="K1736">
        <v>3</v>
      </c>
      <c r="L1736" s="200">
        <v>11</v>
      </c>
      <c r="M1736" s="21" t="s">
        <v>68</v>
      </c>
      <c r="N1736" s="115" t="s">
        <v>29660</v>
      </c>
      <c r="O1736" s="23">
        <v>2300</v>
      </c>
      <c r="P1736" s="25"/>
      <c r="Q1736" s="30" t="s">
        <v>120</v>
      </c>
      <c r="R1736" s="31" t="s">
        <v>52</v>
      </c>
      <c r="S1736" s="32" t="s">
        <v>121</v>
      </c>
      <c r="T1736" s="34" t="s">
        <v>164</v>
      </c>
      <c r="U1736" s="36"/>
    </row>
    <row r="1737" spans="1:21">
      <c r="A1737" t="s">
        <v>30979</v>
      </c>
      <c r="B1737" s="226" t="s">
        <v>30980</v>
      </c>
      <c r="D1737" s="210">
        <v>4</v>
      </c>
      <c r="E1737" s="180" t="s">
        <v>130</v>
      </c>
      <c r="F1737" s="181" t="s">
        <v>55</v>
      </c>
      <c r="G1737" s="175" t="s">
        <v>6346</v>
      </c>
      <c r="H1737" s="182" t="s">
        <v>206</v>
      </c>
      <c r="I1737" s="211">
        <v>1568</v>
      </c>
      <c r="J1737" s="178" t="s">
        <v>30976</v>
      </c>
      <c r="K1737">
        <v>4</v>
      </c>
      <c r="L1737" s="200">
        <v>14</v>
      </c>
      <c r="M1737" s="21" t="s">
        <v>130</v>
      </c>
      <c r="N1737" s="115" t="s">
        <v>29147</v>
      </c>
      <c r="O1737" s="23">
        <v>1568</v>
      </c>
      <c r="P1737" s="25"/>
      <c r="Q1737" s="30" t="s">
        <v>95</v>
      </c>
      <c r="R1737" s="31" t="s">
        <v>52</v>
      </c>
      <c r="S1737" s="32" t="s">
        <v>112</v>
      </c>
      <c r="T1737" s="34" t="s">
        <v>55</v>
      </c>
      <c r="U1737" s="36"/>
    </row>
    <row r="1738" spans="1:21">
      <c r="A1738" t="s">
        <v>30979</v>
      </c>
      <c r="B1738" s="226" t="s">
        <v>30980</v>
      </c>
      <c r="D1738" s="210"/>
      <c r="E1738" s="180" t="s">
        <v>130</v>
      </c>
      <c r="F1738" s="181" t="s">
        <v>55</v>
      </c>
      <c r="G1738" s="175" t="s">
        <v>6346</v>
      </c>
      <c r="H1738" s="182" t="s">
        <v>206</v>
      </c>
      <c r="I1738" s="211">
        <v>1960</v>
      </c>
      <c r="J1738" s="178" t="s">
        <v>30977</v>
      </c>
      <c r="K1738">
        <v>4</v>
      </c>
      <c r="L1738" s="200">
        <v>15</v>
      </c>
      <c r="M1738" s="21" t="s">
        <v>130</v>
      </c>
      <c r="N1738" s="115" t="s">
        <v>29149</v>
      </c>
      <c r="O1738" s="23">
        <v>1960</v>
      </c>
      <c r="P1738" s="25"/>
      <c r="Q1738" s="30" t="s">
        <v>82</v>
      </c>
      <c r="R1738" s="31" t="s">
        <v>52</v>
      </c>
      <c r="S1738" s="32" t="s">
        <v>83</v>
      </c>
      <c r="T1738" s="34" t="s">
        <v>55</v>
      </c>
      <c r="U1738" s="36"/>
    </row>
    <row r="1739" spans="1:21">
      <c r="A1739" t="s">
        <v>30979</v>
      </c>
      <c r="B1739" s="226" t="s">
        <v>30980</v>
      </c>
      <c r="D1739" s="210">
        <v>5</v>
      </c>
      <c r="E1739" s="180" t="s">
        <v>78</v>
      </c>
      <c r="F1739" s="181" t="s">
        <v>55</v>
      </c>
      <c r="G1739" s="175" t="s">
        <v>6346</v>
      </c>
      <c r="H1739" s="182" t="s">
        <v>225</v>
      </c>
      <c r="I1739" s="211">
        <v>1952</v>
      </c>
      <c r="J1739" s="178" t="s">
        <v>30978</v>
      </c>
      <c r="K1739">
        <v>5</v>
      </c>
      <c r="L1739" s="200">
        <v>18</v>
      </c>
      <c r="M1739" s="21" t="s">
        <v>78</v>
      </c>
      <c r="N1739" s="115" t="s">
        <v>30481</v>
      </c>
      <c r="O1739" s="23">
        <v>1952</v>
      </c>
      <c r="P1739" s="25"/>
      <c r="Q1739" s="30" t="s">
        <v>177</v>
      </c>
      <c r="R1739" s="31" t="s">
        <v>52</v>
      </c>
      <c r="S1739" s="32" t="s">
        <v>74</v>
      </c>
      <c r="T1739" s="34" t="s">
        <v>55</v>
      </c>
      <c r="U1739" s="36"/>
    </row>
    <row r="1740" spans="1:21">
      <c r="A1740" t="s">
        <v>30979</v>
      </c>
      <c r="B1740" s="226" t="s">
        <v>30980</v>
      </c>
      <c r="D1740" s="210">
        <v>6</v>
      </c>
      <c r="E1740" s="180" t="s">
        <v>48</v>
      </c>
      <c r="F1740" s="181" t="s">
        <v>55</v>
      </c>
      <c r="G1740" s="175" t="s">
        <v>6346</v>
      </c>
      <c r="H1740" s="223" t="s">
        <v>225</v>
      </c>
      <c r="I1740" s="224">
        <v>1980</v>
      </c>
      <c r="J1740" s="178" t="s">
        <v>30972</v>
      </c>
      <c r="K1740">
        <v>6</v>
      </c>
      <c r="L1740" s="200">
        <v>21</v>
      </c>
      <c r="M1740" s="21" t="s">
        <v>48</v>
      </c>
      <c r="N1740" s="115" t="s">
        <v>30514</v>
      </c>
      <c r="O1740" s="23">
        <v>1980</v>
      </c>
      <c r="P1740" s="25" t="s">
        <v>168</v>
      </c>
      <c r="Q1740" s="30" t="s">
        <v>185</v>
      </c>
      <c r="R1740" s="31" t="s">
        <v>52</v>
      </c>
      <c r="S1740" s="32" t="s">
        <v>186</v>
      </c>
      <c r="T1740" s="34" t="s">
        <v>55</v>
      </c>
      <c r="U1740" s="36"/>
    </row>
    <row r="1741" spans="1:21">
      <c r="A1741" t="s">
        <v>30979</v>
      </c>
      <c r="B1741" s="226" t="s">
        <v>30980</v>
      </c>
      <c r="D1741" s="210">
        <v>7</v>
      </c>
      <c r="E1741" s="180" t="s">
        <v>48</v>
      </c>
      <c r="F1741" s="181" t="s">
        <v>55</v>
      </c>
      <c r="G1741" s="175" t="s">
        <v>6346</v>
      </c>
      <c r="H1741" s="223" t="s">
        <v>225</v>
      </c>
      <c r="I1741" s="224">
        <v>1980</v>
      </c>
      <c r="J1741" s="178" t="s">
        <v>30973</v>
      </c>
      <c r="K1741">
        <v>7</v>
      </c>
      <c r="L1741" s="200">
        <v>25</v>
      </c>
      <c r="M1741" s="21" t="s">
        <v>48</v>
      </c>
      <c r="N1741" s="115" t="s">
        <v>29078</v>
      </c>
      <c r="O1741" s="23">
        <v>1980</v>
      </c>
      <c r="P1741" s="25" t="s">
        <v>51</v>
      </c>
      <c r="Q1741" s="30" t="s">
        <v>169</v>
      </c>
      <c r="R1741" s="31" t="s">
        <v>52</v>
      </c>
      <c r="S1741" s="32" t="s">
        <v>53</v>
      </c>
      <c r="T1741" s="34" t="s">
        <v>55</v>
      </c>
      <c r="U1741" s="36"/>
    </row>
    <row r="1742" spans="1:21" ht="22.5">
      <c r="A1742" t="s">
        <v>31074</v>
      </c>
      <c r="B1742" s="226" t="s">
        <v>31075</v>
      </c>
      <c r="D1742" s="192">
        <v>1</v>
      </c>
      <c r="E1742" s="193" t="s">
        <v>301</v>
      </c>
      <c r="F1742" s="194" t="s">
        <v>64</v>
      </c>
      <c r="G1742" s="195" t="s">
        <v>6380</v>
      </c>
      <c r="H1742" s="196" t="s">
        <v>225</v>
      </c>
      <c r="I1742" s="197">
        <v>1925</v>
      </c>
      <c r="J1742" s="198" t="s">
        <v>7605</v>
      </c>
      <c r="K1742" s="199">
        <v>1</v>
      </c>
      <c r="L1742" s="200">
        <v>4</v>
      </c>
      <c r="M1742" s="21" t="s">
        <v>301</v>
      </c>
      <c r="N1742" s="115" t="s">
        <v>30493</v>
      </c>
      <c r="O1742" s="23">
        <v>1925</v>
      </c>
      <c r="P1742" s="25"/>
      <c r="Q1742" s="30" t="s">
        <v>604</v>
      </c>
      <c r="R1742" s="31" t="s">
        <v>52</v>
      </c>
      <c r="S1742" s="32" t="s">
        <v>27612</v>
      </c>
      <c r="T1742" s="34" t="s">
        <v>64</v>
      </c>
      <c r="U1742" s="36"/>
    </row>
    <row r="1743" spans="1:21">
      <c r="A1743" t="s">
        <v>31074</v>
      </c>
      <c r="B1743" s="226" t="s">
        <v>31075</v>
      </c>
      <c r="D1743" s="210">
        <v>2</v>
      </c>
      <c r="E1743" s="180" t="s">
        <v>68</v>
      </c>
      <c r="F1743" s="181" t="s">
        <v>55</v>
      </c>
      <c r="G1743" s="175" t="s">
        <v>6346</v>
      </c>
      <c r="H1743" s="182" t="s">
        <v>225</v>
      </c>
      <c r="I1743" s="211">
        <v>1958</v>
      </c>
      <c r="J1743" s="178" t="s">
        <v>7721</v>
      </c>
      <c r="K1743">
        <v>2</v>
      </c>
      <c r="L1743" s="200">
        <v>7</v>
      </c>
      <c r="M1743" s="21" t="s">
        <v>68</v>
      </c>
      <c r="N1743" s="115" t="s">
        <v>29978</v>
      </c>
      <c r="O1743" s="23">
        <v>1958</v>
      </c>
      <c r="P1743" s="25"/>
      <c r="Q1743" s="30" t="s">
        <v>152</v>
      </c>
      <c r="R1743" s="31" t="s">
        <v>52</v>
      </c>
      <c r="S1743" s="32" t="s">
        <v>153</v>
      </c>
      <c r="T1743" s="34" t="s">
        <v>55</v>
      </c>
      <c r="U1743" s="36"/>
    </row>
    <row r="1744" spans="1:21">
      <c r="A1744" t="s">
        <v>34768</v>
      </c>
      <c r="B1744" s="226" t="s">
        <v>34769</v>
      </c>
      <c r="D1744" s="192">
        <v>1</v>
      </c>
      <c r="E1744" s="193" t="s">
        <v>126</v>
      </c>
      <c r="F1744" s="194" t="s">
        <v>55</v>
      </c>
      <c r="G1744" s="195" t="s">
        <v>6346</v>
      </c>
      <c r="H1744" s="196" t="s">
        <v>206</v>
      </c>
      <c r="I1744" s="197">
        <v>1960</v>
      </c>
      <c r="J1744" s="198" t="s">
        <v>34770</v>
      </c>
      <c r="K1744" s="199">
        <v>1</v>
      </c>
      <c r="L1744" s="200">
        <v>4</v>
      </c>
      <c r="M1744" s="22" t="s">
        <v>126</v>
      </c>
      <c r="N1744" s="2" t="s">
        <v>28423</v>
      </c>
      <c r="O1744" s="23">
        <v>1960</v>
      </c>
      <c r="P1744" s="25"/>
      <c r="Q1744" s="30" t="s">
        <v>34676</v>
      </c>
      <c r="R1744" s="31" t="s">
        <v>52</v>
      </c>
      <c r="S1744" s="32" t="s">
        <v>83</v>
      </c>
      <c r="T1744" s="34" t="s">
        <v>55</v>
      </c>
      <c r="U1744" s="36"/>
    </row>
    <row r="1745" spans="1:21">
      <c r="A1745" t="s">
        <v>34768</v>
      </c>
      <c r="B1745" s="226" t="s">
        <v>34769</v>
      </c>
      <c r="D1745" s="210">
        <v>2</v>
      </c>
      <c r="E1745" s="180" t="s">
        <v>126</v>
      </c>
      <c r="F1745" s="181" t="s">
        <v>55</v>
      </c>
      <c r="G1745" s="175" t="s">
        <v>6346</v>
      </c>
      <c r="H1745" s="182" t="s">
        <v>206</v>
      </c>
      <c r="I1745" s="211">
        <v>1568</v>
      </c>
      <c r="J1745" s="178" t="s">
        <v>34771</v>
      </c>
      <c r="K1745">
        <v>2</v>
      </c>
      <c r="L1745" s="200">
        <v>7</v>
      </c>
      <c r="M1745" s="21" t="s">
        <v>126</v>
      </c>
      <c r="N1745" s="22" t="s">
        <v>28425</v>
      </c>
      <c r="O1745" s="23">
        <v>1568</v>
      </c>
      <c r="P1745" s="25"/>
      <c r="Q1745" s="30" t="s">
        <v>95</v>
      </c>
      <c r="R1745" s="31" t="s">
        <v>52</v>
      </c>
      <c r="S1745" s="32" t="s">
        <v>112</v>
      </c>
      <c r="T1745" s="34" t="s">
        <v>55</v>
      </c>
      <c r="U1745" s="36"/>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tabColor rgb="FF92D050"/>
  </sheetPr>
  <dimension ref="A1:AD224"/>
  <sheetViews>
    <sheetView topLeftCell="A67" workbookViewId="0">
      <selection sqref="A1:K89"/>
    </sheetView>
  </sheetViews>
  <sheetFormatPr defaultRowHeight="17.25" customHeight="1"/>
  <cols>
    <col min="1" max="1" width="4.25" style="347" customWidth="1"/>
    <col min="2" max="3" width="3.125" style="347" customWidth="1"/>
    <col min="4" max="4" width="15.25" style="347" customWidth="1"/>
    <col min="5" max="5" width="9.75" style="347" customWidth="1"/>
    <col min="6" max="6" width="14" style="347" customWidth="1"/>
    <col min="7" max="7" width="8.125" style="347" customWidth="1"/>
    <col min="8" max="8" width="5.625" style="362" customWidth="1"/>
    <col min="9" max="9" width="10.625" style="347" customWidth="1"/>
    <col min="10" max="10" width="7" style="347" customWidth="1"/>
    <col min="11" max="11" width="10.875" style="347" customWidth="1"/>
    <col min="12" max="12" width="15.875" style="347" customWidth="1"/>
    <col min="13" max="16" width="9.125" style="347" customWidth="1"/>
    <col min="17" max="17" width="11.375" style="347" customWidth="1"/>
    <col min="18" max="19" width="9.125" style="347" customWidth="1"/>
    <col min="20" max="20" width="14.5" style="347" customWidth="1"/>
    <col min="21" max="23" width="9" style="347"/>
    <col min="24" max="24" width="10" style="348" customWidth="1"/>
    <col min="25" max="16384" width="9" style="347"/>
  </cols>
  <sheetData>
    <row r="1" spans="1:30" ht="17.25" customHeight="1">
      <c r="H1" s="347"/>
      <c r="L1" s="347" t="s">
        <v>8923</v>
      </c>
      <c r="S1" s="347" t="s">
        <v>18818</v>
      </c>
      <c r="T1" s="347">
        <v>70</v>
      </c>
      <c r="U1" s="347" t="s">
        <v>8924</v>
      </c>
      <c r="V1" s="347">
        <v>-5</v>
      </c>
      <c r="W1" s="347" t="s">
        <v>8925</v>
      </c>
      <c r="X1" s="348" t="s">
        <v>8926</v>
      </c>
      <c r="Y1" s="347" t="s">
        <v>8927</v>
      </c>
      <c r="Z1" s="347" t="s">
        <v>8928</v>
      </c>
      <c r="AA1" s="347" t="s">
        <v>8929</v>
      </c>
    </row>
    <row r="2" spans="1:30" ht="25.5" customHeight="1">
      <c r="A2" s="349"/>
      <c r="B2" s="880">
        <f ca="1">WORKDAY(양완료!$B$2,1,양예정!$M$6:$S$13)</f>
        <v>45712</v>
      </c>
      <c r="C2" s="880"/>
      <c r="D2" s="880"/>
      <c r="E2" s="880"/>
      <c r="F2" s="880"/>
      <c r="G2" s="880"/>
      <c r="H2" s="349" t="s">
        <v>8930</v>
      </c>
      <c r="I2" s="349"/>
      <c r="J2" s="350"/>
      <c r="M2" s="351" t="s">
        <v>8931</v>
      </c>
      <c r="N2" s="352"/>
      <c r="O2" s="353"/>
      <c r="P2" s="354"/>
      <c r="Q2" s="354"/>
      <c r="R2" s="354"/>
      <c r="T2" s="347" t="s">
        <v>8932</v>
      </c>
      <c r="U2" s="347" t="s">
        <v>8933</v>
      </c>
      <c r="V2" s="347">
        <v>14</v>
      </c>
      <c r="W2" s="347" t="s">
        <v>8934</v>
      </c>
      <c r="X2" s="355">
        <v>45653</v>
      </c>
      <c r="Y2" s="347">
        <v>14152</v>
      </c>
      <c r="Z2" s="347">
        <v>8053</v>
      </c>
      <c r="AA2" s="347">
        <v>724318</v>
      </c>
    </row>
    <row r="3" spans="1:30" ht="5.25" customHeight="1">
      <c r="N3" s="362"/>
      <c r="X3" s="355">
        <v>45656</v>
      </c>
      <c r="Y3" s="347">
        <v>3458</v>
      </c>
      <c r="Z3" s="347">
        <v>12558</v>
      </c>
      <c r="AA3" s="347">
        <v>715217</v>
      </c>
    </row>
    <row r="4" spans="1:30" s="356" customFormat="1" ht="16.5" customHeight="1">
      <c r="A4" s="881" t="s">
        <v>8935</v>
      </c>
      <c r="B4" s="882"/>
      <c r="C4" s="357"/>
      <c r="D4" s="358" t="s">
        <v>18819</v>
      </c>
      <c r="E4" s="359" t="s">
        <v>30</v>
      </c>
      <c r="F4" s="360" t="s">
        <v>18820</v>
      </c>
      <c r="G4" s="359" t="s">
        <v>8938</v>
      </c>
      <c r="H4" s="361" t="s">
        <v>6325</v>
      </c>
      <c r="I4" s="883" t="s">
        <v>8939</v>
      </c>
      <c r="J4" s="883"/>
      <c r="K4" s="883"/>
      <c r="L4" s="347"/>
      <c r="M4" s="347" t="s">
        <v>18861</v>
      </c>
      <c r="N4" s="362"/>
      <c r="O4" s="347"/>
      <c r="P4" s="347"/>
      <c r="Q4" s="347" t="s">
        <v>8940</v>
      </c>
      <c r="X4" s="355">
        <v>45657</v>
      </c>
      <c r="Y4" s="347">
        <v>6700</v>
      </c>
      <c r="Z4" s="347">
        <v>10133</v>
      </c>
      <c r="AA4" s="347">
        <v>722154</v>
      </c>
      <c r="AD4" s="347"/>
    </row>
    <row r="5" spans="1:30" s="356" customFormat="1" ht="16.5" customHeight="1">
      <c r="A5" s="876" t="s">
        <v>36036</v>
      </c>
      <c r="B5" s="363"/>
      <c r="C5" s="364">
        <v>40</v>
      </c>
      <c r="D5" s="365" t="s">
        <v>30491</v>
      </c>
      <c r="E5" s="366" t="s">
        <v>27103</v>
      </c>
      <c r="F5" s="367" t="s">
        <v>30492</v>
      </c>
      <c r="G5" s="368" t="s">
        <v>8298</v>
      </c>
      <c r="H5" s="369">
        <v>1200</v>
      </c>
      <c r="I5" s="370" t="s">
        <v>8297</v>
      </c>
      <c r="J5" s="371" t="s">
        <v>28133</v>
      </c>
      <c r="K5" s="372"/>
      <c r="L5" s="347"/>
      <c r="M5" s="347" t="s">
        <v>18862</v>
      </c>
      <c r="N5" s="362"/>
      <c r="O5" s="347"/>
      <c r="P5" s="347"/>
      <c r="Q5" s="347"/>
      <c r="X5" s="355">
        <v>45659</v>
      </c>
      <c r="Y5" s="347">
        <v>7804</v>
      </c>
      <c r="Z5" s="347">
        <v>16410</v>
      </c>
      <c r="AA5" s="347">
        <v>713225</v>
      </c>
      <c r="AD5" s="347"/>
    </row>
    <row r="6" spans="1:30" s="356" customFormat="1" ht="16.5" customHeight="1">
      <c r="A6" s="877"/>
      <c r="B6" s="363"/>
      <c r="C6" s="364">
        <v>40</v>
      </c>
      <c r="D6" s="365" t="s">
        <v>30981</v>
      </c>
      <c r="E6" s="366" t="s">
        <v>28061</v>
      </c>
      <c r="F6" s="367" t="s">
        <v>30982</v>
      </c>
      <c r="G6" s="368" t="s">
        <v>9266</v>
      </c>
      <c r="H6" s="369">
        <v>995</v>
      </c>
      <c r="I6" s="370" t="s">
        <v>36012</v>
      </c>
      <c r="J6" s="371" t="s">
        <v>28133</v>
      </c>
      <c r="K6" s="372"/>
      <c r="L6" s="347"/>
      <c r="M6" s="373">
        <v>45331</v>
      </c>
      <c r="N6" s="374">
        <v>45427</v>
      </c>
      <c r="O6" s="374">
        <v>45658</v>
      </c>
      <c r="P6" s="374"/>
      <c r="Q6" s="374"/>
      <c r="R6" s="374"/>
      <c r="S6" s="375"/>
      <c r="T6" s="356" t="s">
        <v>8945</v>
      </c>
      <c r="X6" s="355">
        <v>45660</v>
      </c>
      <c r="Y6" s="347">
        <v>9463</v>
      </c>
      <c r="Z6" s="347">
        <v>10819</v>
      </c>
      <c r="AA6" s="347">
        <v>711899</v>
      </c>
      <c r="AD6" s="347"/>
    </row>
    <row r="7" spans="1:30" s="356" customFormat="1" ht="16.5" customHeight="1">
      <c r="A7" s="877"/>
      <c r="B7" s="363"/>
      <c r="C7" s="364">
        <v>20</v>
      </c>
      <c r="D7" s="365" t="s">
        <v>31053</v>
      </c>
      <c r="E7" s="366" t="s">
        <v>14868</v>
      </c>
      <c r="F7" s="367" t="s">
        <v>30987</v>
      </c>
      <c r="G7" s="368" t="s">
        <v>9165</v>
      </c>
      <c r="H7" s="369">
        <v>1000</v>
      </c>
      <c r="I7" s="370" t="s">
        <v>36013</v>
      </c>
      <c r="J7" s="371" t="s">
        <v>27762</v>
      </c>
      <c r="K7" s="372"/>
      <c r="L7" s="347"/>
      <c r="M7" s="376">
        <v>45334</v>
      </c>
      <c r="N7" s="377">
        <v>45449</v>
      </c>
      <c r="O7" s="377">
        <v>45684</v>
      </c>
      <c r="P7" s="377"/>
      <c r="Q7" s="377"/>
      <c r="R7" s="377"/>
      <c r="S7" s="378"/>
      <c r="T7" s="356" t="s">
        <v>8950</v>
      </c>
      <c r="X7" s="355">
        <v>45663</v>
      </c>
      <c r="Y7" s="347">
        <v>11405</v>
      </c>
      <c r="Z7" s="347">
        <v>13552</v>
      </c>
      <c r="AA7" s="347">
        <v>721313</v>
      </c>
      <c r="AD7" s="347"/>
    </row>
    <row r="8" spans="1:30" s="356" customFormat="1" ht="16.5" customHeight="1">
      <c r="A8" s="877"/>
      <c r="B8" s="363"/>
      <c r="C8" s="364">
        <v>40</v>
      </c>
      <c r="D8" s="365" t="s">
        <v>30342</v>
      </c>
      <c r="E8" s="366" t="s">
        <v>9743</v>
      </c>
      <c r="F8" s="367" t="s">
        <v>30343</v>
      </c>
      <c r="G8" s="368" t="s">
        <v>9171</v>
      </c>
      <c r="H8" s="369">
        <v>2300</v>
      </c>
      <c r="I8" s="370" t="s">
        <v>8297</v>
      </c>
      <c r="J8" s="371" t="s">
        <v>8265</v>
      </c>
      <c r="K8" s="372"/>
      <c r="L8" s="347"/>
      <c r="M8" s="376">
        <v>45352</v>
      </c>
      <c r="N8" s="377">
        <v>45519</v>
      </c>
      <c r="O8" s="377">
        <v>45685</v>
      </c>
      <c r="P8" s="377"/>
      <c r="Q8" s="377"/>
      <c r="R8" s="377"/>
      <c r="S8" s="378"/>
      <c r="T8" s="356" t="s">
        <v>18829</v>
      </c>
      <c r="X8" s="355">
        <v>45664</v>
      </c>
      <c r="Y8" s="347">
        <v>8857</v>
      </c>
      <c r="Z8" s="347">
        <v>8659</v>
      </c>
      <c r="AA8" s="347">
        <v>721479</v>
      </c>
      <c r="AD8" s="347"/>
    </row>
    <row r="9" spans="1:30" s="356" customFormat="1" ht="16.5" customHeight="1">
      <c r="A9" s="877"/>
      <c r="B9" s="363"/>
      <c r="C9" s="364">
        <v>20</v>
      </c>
      <c r="D9" s="365" t="s">
        <v>31061</v>
      </c>
      <c r="E9" s="366" t="s">
        <v>219</v>
      </c>
      <c r="F9" s="367" t="s">
        <v>31062</v>
      </c>
      <c r="G9" s="368" t="s">
        <v>8949</v>
      </c>
      <c r="H9" s="369">
        <v>1836</v>
      </c>
      <c r="I9" s="370" t="s">
        <v>8554</v>
      </c>
      <c r="J9" s="371" t="s">
        <v>27215</v>
      </c>
      <c r="K9" s="372"/>
      <c r="L9" s="347"/>
      <c r="M9" s="379">
        <v>45551</v>
      </c>
      <c r="N9" s="380">
        <v>45566</v>
      </c>
      <c r="O9" s="380">
        <v>45686</v>
      </c>
      <c r="P9" s="380"/>
      <c r="Q9" s="380"/>
      <c r="R9" s="380"/>
      <c r="S9" s="381"/>
      <c r="T9" s="356" t="s">
        <v>18831</v>
      </c>
      <c r="X9" s="355">
        <v>45665</v>
      </c>
      <c r="Y9" s="347">
        <v>8204</v>
      </c>
      <c r="Z9" s="347">
        <v>13920</v>
      </c>
      <c r="AA9" s="347">
        <v>715573</v>
      </c>
      <c r="AD9" s="347"/>
    </row>
    <row r="10" spans="1:30" s="356" customFormat="1" ht="16.5" hidden="1" customHeight="1">
      <c r="A10" s="877"/>
      <c r="B10" s="363"/>
      <c r="C10" s="364"/>
      <c r="D10" s="365"/>
      <c r="E10" s="366"/>
      <c r="F10" s="367"/>
      <c r="G10" s="368"/>
      <c r="H10" s="369"/>
      <c r="I10" s="370"/>
      <c r="J10" s="371"/>
      <c r="K10" s="372"/>
      <c r="L10" s="347"/>
      <c r="M10" s="379">
        <v>45552</v>
      </c>
      <c r="N10" s="380">
        <v>45568</v>
      </c>
      <c r="O10" s="380">
        <v>45687</v>
      </c>
      <c r="P10" s="380"/>
      <c r="Q10" s="380"/>
      <c r="R10" s="380"/>
      <c r="S10" s="381"/>
      <c r="T10" s="356" t="s">
        <v>8951</v>
      </c>
      <c r="X10" s="355">
        <v>45666</v>
      </c>
      <c r="Y10" s="347">
        <v>7827</v>
      </c>
      <c r="Z10" s="347">
        <v>15585</v>
      </c>
      <c r="AA10" s="347">
        <v>707765</v>
      </c>
      <c r="AD10" s="347"/>
    </row>
    <row r="11" spans="1:30" s="356" customFormat="1" ht="16.5" hidden="1" customHeight="1">
      <c r="A11" s="877"/>
      <c r="B11" s="363"/>
      <c r="C11" s="364"/>
      <c r="D11" s="365"/>
      <c r="E11" s="366"/>
      <c r="F11" s="367"/>
      <c r="G11" s="368"/>
      <c r="H11" s="369"/>
      <c r="I11" s="370"/>
      <c r="J11" s="371"/>
      <c r="K11" s="372"/>
      <c r="L11" s="347"/>
      <c r="M11" s="379">
        <v>45553</v>
      </c>
      <c r="N11" s="380">
        <v>45574</v>
      </c>
      <c r="O11" s="380"/>
      <c r="P11" s="380"/>
      <c r="Q11" s="380"/>
      <c r="R11" s="380"/>
      <c r="S11" s="381"/>
      <c r="T11" s="356" t="s">
        <v>8952</v>
      </c>
      <c r="X11" s="355">
        <v>45667</v>
      </c>
      <c r="Y11" s="347">
        <v>13174</v>
      </c>
      <c r="Z11" s="347">
        <v>6378</v>
      </c>
      <c r="AA11" s="347">
        <v>714561</v>
      </c>
      <c r="AD11" s="347"/>
    </row>
    <row r="12" spans="1:30" s="356" customFormat="1" ht="16.5" hidden="1" customHeight="1">
      <c r="A12" s="877"/>
      <c r="B12" s="363"/>
      <c r="C12" s="364"/>
      <c r="D12" s="365"/>
      <c r="E12" s="366"/>
      <c r="F12" s="367"/>
      <c r="G12" s="368"/>
      <c r="H12" s="369"/>
      <c r="I12" s="370"/>
      <c r="J12" s="371"/>
      <c r="K12" s="372"/>
      <c r="L12" s="347"/>
      <c r="M12" s="379"/>
      <c r="N12" s="380">
        <v>45651</v>
      </c>
      <c r="O12" s="380"/>
      <c r="P12" s="380"/>
      <c r="Q12" s="380"/>
      <c r="R12" s="380"/>
      <c r="S12" s="381"/>
      <c r="T12" s="356" t="s">
        <v>8953</v>
      </c>
      <c r="X12" s="355">
        <v>45670</v>
      </c>
      <c r="Y12" s="347">
        <v>11659</v>
      </c>
      <c r="Z12" s="347">
        <v>16376</v>
      </c>
      <c r="AA12" s="347">
        <v>709844</v>
      </c>
      <c r="AD12" s="347"/>
    </row>
    <row r="13" spans="1:30" s="356" customFormat="1" ht="16.5" hidden="1" customHeight="1">
      <c r="A13" s="877"/>
      <c r="B13" s="363"/>
      <c r="C13" s="364"/>
      <c r="D13" s="365"/>
      <c r="E13" s="366"/>
      <c r="F13" s="367"/>
      <c r="G13" s="368"/>
      <c r="H13" s="369"/>
      <c r="I13" s="370"/>
      <c r="J13" s="371"/>
      <c r="K13" s="372"/>
      <c r="L13" s="347"/>
      <c r="M13" s="382"/>
      <c r="N13" s="383"/>
      <c r="O13" s="384"/>
      <c r="P13" s="384"/>
      <c r="Q13" s="384"/>
      <c r="R13" s="384"/>
      <c r="S13" s="385"/>
      <c r="X13" s="355">
        <v>45671</v>
      </c>
      <c r="Y13" s="347">
        <v>16055</v>
      </c>
      <c r="Z13" s="347">
        <v>10807</v>
      </c>
      <c r="AA13" s="347">
        <v>709507</v>
      </c>
      <c r="AD13" s="347"/>
    </row>
    <row r="14" spans="1:30" s="356" customFormat="1" ht="16.5" hidden="1" customHeight="1">
      <c r="A14" s="877"/>
      <c r="B14" s="363"/>
      <c r="C14" s="364"/>
      <c r="D14" s="365"/>
      <c r="E14" s="366"/>
      <c r="F14" s="367"/>
      <c r="G14" s="368"/>
      <c r="H14" s="369"/>
      <c r="I14" s="370"/>
      <c r="J14" s="371"/>
      <c r="K14" s="372"/>
      <c r="L14" s="347"/>
      <c r="M14" s="379" t="s">
        <v>18833</v>
      </c>
      <c r="N14" s="362"/>
      <c r="O14" s="347"/>
      <c r="P14" s="347"/>
      <c r="Q14" s="347"/>
      <c r="S14" s="386"/>
      <c r="X14" s="355">
        <v>45672</v>
      </c>
      <c r="Y14" s="347">
        <v>13666</v>
      </c>
      <c r="Z14" s="347">
        <v>13673</v>
      </c>
      <c r="AA14" s="347">
        <v>709457</v>
      </c>
      <c r="AD14" s="347"/>
    </row>
    <row r="15" spans="1:30" s="356" customFormat="1" ht="16.5" hidden="1" customHeight="1">
      <c r="A15" s="877"/>
      <c r="B15" s="363"/>
      <c r="C15" s="364"/>
      <c r="D15" s="365"/>
      <c r="E15" s="366"/>
      <c r="F15" s="367"/>
      <c r="G15" s="368"/>
      <c r="H15" s="369"/>
      <c r="I15" s="370"/>
      <c r="J15" s="371"/>
      <c r="K15" s="372"/>
      <c r="L15" s="347"/>
      <c r="M15" s="387" t="s">
        <v>8954</v>
      </c>
      <c r="N15" s="388"/>
      <c r="O15" s="389"/>
      <c r="P15" s="389"/>
      <c r="Q15" s="389"/>
      <c r="R15" s="390"/>
      <c r="S15" s="391"/>
      <c r="X15" s="355">
        <v>45673</v>
      </c>
      <c r="Y15" s="347">
        <v>14222</v>
      </c>
      <c r="Z15" s="347">
        <v>11092</v>
      </c>
      <c r="AA15" s="347">
        <v>707172</v>
      </c>
      <c r="AD15" s="347"/>
    </row>
    <row r="16" spans="1:30" s="356" customFormat="1" ht="16.5" hidden="1" customHeight="1">
      <c r="A16" s="877"/>
      <c r="B16" s="363"/>
      <c r="C16" s="364"/>
      <c r="D16" s="365"/>
      <c r="E16" s="366"/>
      <c r="F16" s="367"/>
      <c r="G16" s="368"/>
      <c r="H16" s="369"/>
      <c r="I16" s="370"/>
      <c r="J16" s="371"/>
      <c r="K16" s="372"/>
      <c r="L16" s="347"/>
      <c r="M16" s="379"/>
      <c r="N16" s="362"/>
      <c r="O16" s="347"/>
      <c r="P16" s="347"/>
      <c r="Q16" s="347"/>
      <c r="S16" s="386"/>
      <c r="X16" s="355">
        <v>45677</v>
      </c>
      <c r="Y16" s="347">
        <v>9233</v>
      </c>
      <c r="Z16" s="347">
        <v>13311</v>
      </c>
      <c r="AA16" s="347">
        <v>704465</v>
      </c>
      <c r="AD16" s="347"/>
    </row>
    <row r="17" spans="1:30" s="356" customFormat="1" ht="16.5" hidden="1" customHeight="1">
      <c r="A17" s="877"/>
      <c r="B17" s="363"/>
      <c r="C17" s="364"/>
      <c r="D17" s="365"/>
      <c r="E17" s="366"/>
      <c r="F17" s="367"/>
      <c r="G17" s="368"/>
      <c r="H17" s="369"/>
      <c r="I17" s="370"/>
      <c r="J17" s="371"/>
      <c r="K17" s="372"/>
      <c r="L17" s="347"/>
      <c r="M17" s="379"/>
      <c r="N17" s="362"/>
      <c r="O17" s="347"/>
      <c r="P17" s="347"/>
      <c r="Q17" s="347"/>
      <c r="S17" s="386"/>
      <c r="X17" s="355">
        <v>45678</v>
      </c>
      <c r="Y17" s="347">
        <v>10289</v>
      </c>
      <c r="Z17" s="347">
        <v>17472</v>
      </c>
      <c r="AA17" s="347">
        <v>703401</v>
      </c>
      <c r="AD17" s="347"/>
    </row>
    <row r="18" spans="1:30" s="356" customFormat="1" ht="16.5" hidden="1" customHeight="1">
      <c r="A18" s="877"/>
      <c r="B18" s="363"/>
      <c r="C18" s="364"/>
      <c r="D18" s="365"/>
      <c r="E18" s="366"/>
      <c r="F18" s="367"/>
      <c r="G18" s="368"/>
      <c r="H18" s="369"/>
      <c r="I18" s="370"/>
      <c r="J18" s="371"/>
      <c r="K18" s="372"/>
      <c r="L18" s="347"/>
      <c r="M18" s="379"/>
      <c r="N18" s="362"/>
      <c r="O18" s="347"/>
      <c r="P18" s="347"/>
      <c r="Q18" s="347"/>
      <c r="S18" s="386"/>
      <c r="X18" s="355">
        <v>45679</v>
      </c>
      <c r="Y18" s="347">
        <v>17606</v>
      </c>
      <c r="Z18" s="347">
        <v>14591</v>
      </c>
      <c r="AA18" s="347">
        <v>706344</v>
      </c>
      <c r="AD18" s="347"/>
    </row>
    <row r="19" spans="1:30" s="356" customFormat="1" ht="16.5" hidden="1" customHeight="1">
      <c r="A19" s="877"/>
      <c r="B19" s="363"/>
      <c r="C19" s="364"/>
      <c r="D19" s="365"/>
      <c r="E19" s="366"/>
      <c r="F19" s="367"/>
      <c r="G19" s="368"/>
      <c r="H19" s="369"/>
      <c r="I19" s="370"/>
      <c r="J19" s="371"/>
      <c r="K19" s="372"/>
      <c r="L19" s="347"/>
      <c r="M19" s="379"/>
      <c r="N19" s="362"/>
      <c r="O19" s="347"/>
      <c r="P19" s="347"/>
      <c r="Q19" s="347"/>
      <c r="S19" s="386"/>
      <c r="X19" s="355">
        <v>45680</v>
      </c>
      <c r="Y19" s="347">
        <v>19053</v>
      </c>
      <c r="Z19" s="347">
        <v>12176</v>
      </c>
      <c r="AA19" s="347">
        <v>713296</v>
      </c>
      <c r="AD19" s="347"/>
    </row>
    <row r="20" spans="1:30" s="356" customFormat="1" ht="16.5" customHeight="1">
      <c r="A20" s="878"/>
      <c r="B20" s="363"/>
      <c r="C20" s="392"/>
      <c r="D20" s="393"/>
      <c r="E20" s="394"/>
      <c r="F20" s="395"/>
      <c r="G20" s="396">
        <f>COUNTIF(H5:H19,"&gt;0")</f>
        <v>5</v>
      </c>
      <c r="H20" s="397">
        <f>SUM(H5:H19)</f>
        <v>7331</v>
      </c>
      <c r="I20" s="398"/>
      <c r="J20" s="879"/>
      <c r="K20" s="879"/>
      <c r="L20" s="347"/>
      <c r="M20" s="379"/>
      <c r="N20" s="362"/>
      <c r="O20" s="347"/>
      <c r="P20" s="347"/>
      <c r="Q20" s="347"/>
      <c r="S20" s="386"/>
      <c r="X20" s="355">
        <v>45681</v>
      </c>
      <c r="Y20" s="347">
        <v>8069</v>
      </c>
      <c r="Z20" s="347">
        <v>16489</v>
      </c>
      <c r="AA20" s="347">
        <v>703066</v>
      </c>
    </row>
    <row r="21" spans="1:30" s="356" customFormat="1" ht="16.5" customHeight="1">
      <c r="A21" s="876" t="s">
        <v>36037</v>
      </c>
      <c r="B21" s="399"/>
      <c r="C21" s="364">
        <v>40</v>
      </c>
      <c r="D21" s="365" t="s">
        <v>29660</v>
      </c>
      <c r="E21" s="366" t="s">
        <v>8891</v>
      </c>
      <c r="F21" s="367" t="s">
        <v>29661</v>
      </c>
      <c r="G21" s="368" t="s">
        <v>121</v>
      </c>
      <c r="H21" s="400">
        <v>2300</v>
      </c>
      <c r="I21" s="370" t="s">
        <v>8538</v>
      </c>
      <c r="J21" s="371" t="s">
        <v>8265</v>
      </c>
      <c r="K21" s="372"/>
      <c r="L21" s="347"/>
      <c r="M21" s="379"/>
      <c r="N21" s="362"/>
      <c r="O21" s="347"/>
      <c r="P21" s="347"/>
      <c r="Q21" s="347"/>
      <c r="S21" s="386"/>
      <c r="W21" s="401" t="s">
        <v>8956</v>
      </c>
      <c r="X21" s="355">
        <v>45688</v>
      </c>
      <c r="Y21" s="347">
        <v>18900</v>
      </c>
      <c r="Z21" s="347">
        <v>10756</v>
      </c>
      <c r="AA21" s="347">
        <v>715773</v>
      </c>
    </row>
    <row r="22" spans="1:30" s="356" customFormat="1" ht="16.5" customHeight="1">
      <c r="A22" s="877"/>
      <c r="B22" s="399"/>
      <c r="C22" s="364">
        <v>40</v>
      </c>
      <c r="D22" s="365" t="s">
        <v>28423</v>
      </c>
      <c r="E22" s="366" t="s">
        <v>8894</v>
      </c>
      <c r="F22" s="367" t="s">
        <v>28424</v>
      </c>
      <c r="G22" s="368" t="s">
        <v>8994</v>
      </c>
      <c r="H22" s="400">
        <v>1960</v>
      </c>
      <c r="I22" s="370" t="s">
        <v>36014</v>
      </c>
      <c r="J22" s="371" t="s">
        <v>28133</v>
      </c>
      <c r="K22" s="372"/>
      <c r="L22" s="347"/>
      <c r="M22" s="723"/>
      <c r="N22" s="402"/>
      <c r="O22" s="384"/>
      <c r="P22" s="384"/>
      <c r="Q22" s="384"/>
      <c r="R22" s="403"/>
      <c r="S22" s="404"/>
      <c r="X22" s="355">
        <v>45691</v>
      </c>
      <c r="Y22" s="347">
        <v>22475</v>
      </c>
      <c r="Z22" s="347">
        <v>13337</v>
      </c>
      <c r="AA22" s="347">
        <v>724911</v>
      </c>
    </row>
    <row r="23" spans="1:30" s="356" customFormat="1" ht="16.5" customHeight="1">
      <c r="A23" s="877"/>
      <c r="B23" s="399"/>
      <c r="C23" s="364">
        <v>40</v>
      </c>
      <c r="D23" s="365" t="s">
        <v>28425</v>
      </c>
      <c r="E23" s="366" t="s">
        <v>8894</v>
      </c>
      <c r="F23" s="367" t="s">
        <v>28426</v>
      </c>
      <c r="G23" s="368" t="s">
        <v>8955</v>
      </c>
      <c r="H23" s="400">
        <v>1568</v>
      </c>
      <c r="I23" s="370" t="s">
        <v>36014</v>
      </c>
      <c r="J23" s="371" t="s">
        <v>28133</v>
      </c>
      <c r="K23" s="372"/>
      <c r="L23" s="347"/>
      <c r="M23" s="347"/>
      <c r="N23" s="362" t="s">
        <v>8957</v>
      </c>
      <c r="O23" s="347" t="s">
        <v>8958</v>
      </c>
      <c r="P23" s="356" t="s">
        <v>18834</v>
      </c>
      <c r="Q23" s="356" t="s">
        <v>18835</v>
      </c>
      <c r="R23" s="356" t="s">
        <v>8959</v>
      </c>
      <c r="X23" s="355">
        <v>45692</v>
      </c>
      <c r="Y23" s="347">
        <v>19348</v>
      </c>
      <c r="Z23" s="347">
        <v>11536</v>
      </c>
      <c r="AA23" s="347">
        <v>732721</v>
      </c>
    </row>
    <row r="24" spans="1:30" s="356" customFormat="1" ht="16.5" customHeight="1">
      <c r="A24" s="877"/>
      <c r="B24" s="399"/>
      <c r="C24" s="364">
        <v>40</v>
      </c>
      <c r="D24" s="365" t="s">
        <v>29978</v>
      </c>
      <c r="E24" s="366" t="s">
        <v>8891</v>
      </c>
      <c r="F24" s="367" t="s">
        <v>29979</v>
      </c>
      <c r="G24" s="368" t="s">
        <v>8994</v>
      </c>
      <c r="H24" s="400">
        <v>1958</v>
      </c>
      <c r="I24" s="370"/>
      <c r="J24" s="371" t="s">
        <v>36015</v>
      </c>
      <c r="K24" s="372"/>
      <c r="L24" s="347"/>
      <c r="M24" s="347" t="s">
        <v>18836</v>
      </c>
      <c r="N24" s="362">
        <v>171</v>
      </c>
      <c r="O24" s="347">
        <v>185</v>
      </c>
      <c r="P24" s="356">
        <v>185</v>
      </c>
      <c r="Q24" s="356">
        <v>541</v>
      </c>
      <c r="X24" s="355">
        <v>45693</v>
      </c>
      <c r="Y24" s="347">
        <v>22448</v>
      </c>
      <c r="Z24" s="347">
        <v>12399</v>
      </c>
      <c r="AA24" s="347">
        <v>742640</v>
      </c>
    </row>
    <row r="25" spans="1:30" s="356" customFormat="1" ht="16.5" hidden="1" customHeight="1">
      <c r="A25" s="877"/>
      <c r="B25" s="399"/>
      <c r="C25" s="364"/>
      <c r="D25" s="365"/>
      <c r="E25" s="366"/>
      <c r="F25" s="367"/>
      <c r="G25" s="368"/>
      <c r="H25" s="400"/>
      <c r="I25" s="370"/>
      <c r="J25" s="371"/>
      <c r="K25" s="372"/>
      <c r="L25" s="347"/>
      <c r="M25" s="347">
        <v>1</v>
      </c>
      <c r="N25" s="362"/>
      <c r="O25" s="347"/>
      <c r="X25" s="355">
        <v>45694</v>
      </c>
      <c r="Y25" s="347">
        <v>12293</v>
      </c>
      <c r="Z25" s="347">
        <v>12157</v>
      </c>
      <c r="AA25" s="347">
        <v>744448</v>
      </c>
    </row>
    <row r="26" spans="1:30" s="356" customFormat="1" ht="16.5" hidden="1" customHeight="1">
      <c r="A26" s="877"/>
      <c r="B26" s="399"/>
      <c r="C26" s="364"/>
      <c r="D26" s="365"/>
      <c r="E26" s="366"/>
      <c r="F26" s="367"/>
      <c r="G26" s="368"/>
      <c r="H26" s="400"/>
      <c r="I26" s="370"/>
      <c r="J26" s="371"/>
      <c r="K26" s="372"/>
      <c r="L26" s="347"/>
      <c r="M26" s="347"/>
      <c r="N26" s="362"/>
      <c r="O26" s="347"/>
      <c r="X26" s="355">
        <v>45695</v>
      </c>
      <c r="Y26" s="347">
        <v>13045</v>
      </c>
      <c r="Z26" s="347">
        <v>9175</v>
      </c>
      <c r="AA26" s="347">
        <v>753846</v>
      </c>
    </row>
    <row r="27" spans="1:30" s="356" customFormat="1" ht="16.5" hidden="1" customHeight="1">
      <c r="A27" s="877"/>
      <c r="B27" s="399"/>
      <c r="C27" s="364"/>
      <c r="D27" s="365"/>
      <c r="E27" s="366"/>
      <c r="F27" s="367"/>
      <c r="G27" s="368"/>
      <c r="H27" s="400"/>
      <c r="I27" s="370"/>
      <c r="J27" s="371"/>
      <c r="K27" s="372"/>
      <c r="L27" s="347"/>
      <c r="M27" s="347"/>
      <c r="N27" s="362"/>
      <c r="O27" s="347"/>
      <c r="X27" s="355">
        <v>45698</v>
      </c>
      <c r="Y27" s="347">
        <v>15368</v>
      </c>
      <c r="Z27" s="347">
        <v>16995</v>
      </c>
      <c r="AA27" s="347">
        <v>752266</v>
      </c>
    </row>
    <row r="28" spans="1:30" s="356" customFormat="1" ht="16.5" hidden="1" customHeight="1">
      <c r="A28" s="877"/>
      <c r="B28" s="399"/>
      <c r="C28" s="364"/>
      <c r="D28" s="365"/>
      <c r="E28" s="366"/>
      <c r="F28" s="367"/>
      <c r="G28" s="368"/>
      <c r="H28" s="400"/>
      <c r="I28" s="370"/>
      <c r="J28" s="371"/>
      <c r="K28" s="372"/>
      <c r="L28" s="347"/>
      <c r="M28" s="347"/>
      <c r="N28" s="362"/>
      <c r="O28" s="347"/>
      <c r="X28" s="405">
        <v>45699</v>
      </c>
      <c r="Y28" s="356">
        <v>16875</v>
      </c>
      <c r="Z28" s="356">
        <v>12254</v>
      </c>
      <c r="AA28" s="356">
        <v>756887</v>
      </c>
    </row>
    <row r="29" spans="1:30" s="356" customFormat="1" ht="16.5" hidden="1" customHeight="1">
      <c r="A29" s="877"/>
      <c r="B29" s="399"/>
      <c r="C29" s="364"/>
      <c r="D29" s="365"/>
      <c r="E29" s="366"/>
      <c r="F29" s="367"/>
      <c r="G29" s="368"/>
      <c r="H29" s="400"/>
      <c r="I29" s="370"/>
      <c r="J29" s="371"/>
      <c r="K29" s="372"/>
      <c r="L29" s="347"/>
      <c r="M29" s="347"/>
      <c r="N29" s="362"/>
      <c r="O29" s="347"/>
      <c r="X29" s="355">
        <v>45700</v>
      </c>
      <c r="Y29" s="356">
        <v>21976</v>
      </c>
      <c r="Z29" s="356">
        <v>10869</v>
      </c>
      <c r="AA29" s="356">
        <v>767991</v>
      </c>
    </row>
    <row r="30" spans="1:30" s="356" customFormat="1" ht="16.5" hidden="1" customHeight="1">
      <c r="A30" s="877"/>
      <c r="B30" s="399"/>
      <c r="C30" s="364"/>
      <c r="D30" s="365"/>
      <c r="E30" s="366"/>
      <c r="F30" s="367"/>
      <c r="G30" s="368"/>
      <c r="H30" s="400"/>
      <c r="I30" s="370"/>
      <c r="J30" s="371"/>
      <c r="K30" s="372"/>
      <c r="L30" s="347"/>
      <c r="M30" s="347"/>
      <c r="N30" s="362"/>
      <c r="O30" s="347"/>
      <c r="X30" s="355">
        <v>45701</v>
      </c>
      <c r="Y30" s="356">
        <v>13291</v>
      </c>
      <c r="Z30" s="356">
        <v>9929</v>
      </c>
      <c r="AA30" s="356">
        <v>771353</v>
      </c>
    </row>
    <row r="31" spans="1:30" s="356" customFormat="1" ht="16.5" hidden="1" customHeight="1">
      <c r="A31" s="877"/>
      <c r="B31" s="399"/>
      <c r="C31" s="364"/>
      <c r="D31" s="365"/>
      <c r="E31" s="366"/>
      <c r="F31" s="367"/>
      <c r="G31" s="368"/>
      <c r="H31" s="400"/>
      <c r="I31" s="370"/>
      <c r="J31" s="371"/>
      <c r="K31" s="372"/>
      <c r="L31" s="347"/>
      <c r="M31" s="347"/>
      <c r="N31" s="362"/>
      <c r="O31" s="347"/>
      <c r="X31" s="355">
        <v>45702</v>
      </c>
      <c r="Y31" s="356">
        <v>13625</v>
      </c>
      <c r="Z31" s="356">
        <v>8792</v>
      </c>
      <c r="AA31" s="356">
        <v>773715</v>
      </c>
    </row>
    <row r="32" spans="1:30" s="356" customFormat="1" ht="16.5" hidden="1" customHeight="1">
      <c r="A32" s="877"/>
      <c r="B32" s="399"/>
      <c r="C32" s="364"/>
      <c r="D32" s="365"/>
      <c r="E32" s="366"/>
      <c r="F32" s="367"/>
      <c r="G32" s="368"/>
      <c r="H32" s="400"/>
      <c r="I32" s="370"/>
      <c r="J32" s="371"/>
      <c r="K32" s="372"/>
      <c r="L32" s="347"/>
      <c r="M32" s="347"/>
      <c r="N32" s="362"/>
      <c r="O32" s="347"/>
      <c r="X32" s="355">
        <v>45705</v>
      </c>
      <c r="Y32" s="356">
        <v>16901</v>
      </c>
      <c r="Z32" s="356">
        <v>11614</v>
      </c>
      <c r="AA32" s="356">
        <v>780509</v>
      </c>
    </row>
    <row r="33" spans="1:27" s="356" customFormat="1" ht="16.5" hidden="1" customHeight="1">
      <c r="A33" s="877"/>
      <c r="B33" s="399"/>
      <c r="C33" s="364"/>
      <c r="D33" s="365"/>
      <c r="E33" s="366"/>
      <c r="F33" s="367"/>
      <c r="G33" s="368"/>
      <c r="H33" s="400"/>
      <c r="I33" s="370"/>
      <c r="J33" s="371"/>
      <c r="K33" s="372"/>
      <c r="L33" s="347"/>
      <c r="M33" s="347"/>
      <c r="N33" s="362"/>
      <c r="O33" s="347"/>
      <c r="X33" s="355">
        <v>45706</v>
      </c>
      <c r="Y33" s="356">
        <v>7926</v>
      </c>
      <c r="Z33" s="356">
        <v>12273</v>
      </c>
      <c r="AA33" s="356">
        <v>770642</v>
      </c>
    </row>
    <row r="34" spans="1:27" s="356" customFormat="1" ht="16.5" hidden="1" customHeight="1">
      <c r="A34" s="877"/>
      <c r="B34" s="399"/>
      <c r="C34" s="364"/>
      <c r="D34" s="365"/>
      <c r="E34" s="366"/>
      <c r="F34" s="367"/>
      <c r="G34" s="368"/>
      <c r="H34" s="400"/>
      <c r="I34" s="370"/>
      <c r="J34" s="371"/>
      <c r="K34" s="372"/>
      <c r="L34" s="347"/>
      <c r="M34" s="347"/>
      <c r="N34" s="362"/>
      <c r="O34" s="347"/>
      <c r="X34" s="355">
        <v>45707</v>
      </c>
      <c r="Y34" s="356">
        <v>9933</v>
      </c>
      <c r="Z34" s="356">
        <v>13859</v>
      </c>
      <c r="AA34" s="356">
        <v>766596</v>
      </c>
    </row>
    <row r="35" spans="1:27" s="356" customFormat="1" ht="16.5" hidden="1" customHeight="1">
      <c r="A35" s="877"/>
      <c r="B35" s="399"/>
      <c r="C35" s="364"/>
      <c r="D35" s="365"/>
      <c r="E35" s="366"/>
      <c r="F35" s="367"/>
      <c r="G35" s="368"/>
      <c r="H35" s="400"/>
      <c r="I35" s="370"/>
      <c r="J35" s="371"/>
      <c r="K35" s="372"/>
      <c r="L35" s="347"/>
      <c r="M35" s="347"/>
      <c r="N35" s="362"/>
      <c r="O35" s="347"/>
      <c r="X35" s="355">
        <v>45708</v>
      </c>
      <c r="Y35" s="356">
        <v>11304</v>
      </c>
      <c r="Z35" s="356">
        <v>14307</v>
      </c>
      <c r="AA35" s="356">
        <v>762592</v>
      </c>
    </row>
    <row r="36" spans="1:27" s="356" customFormat="1" ht="16.5" customHeight="1">
      <c r="A36" s="878"/>
      <c r="B36" s="399"/>
      <c r="C36" s="392"/>
      <c r="D36" s="393" t="s">
        <v>18837</v>
      </c>
      <c r="E36" s="394"/>
      <c r="F36" s="395"/>
      <c r="G36" s="396">
        <f>COUNTIF(H21:H35,"&gt;0")</f>
        <v>4</v>
      </c>
      <c r="H36" s="397">
        <f>SUM(H21:H35)</f>
        <v>7786</v>
      </c>
      <c r="I36" s="398"/>
      <c r="J36" s="879"/>
      <c r="K36" s="879"/>
      <c r="L36" s="347"/>
      <c r="M36" s="347"/>
      <c r="N36" s="362"/>
      <c r="O36" s="347"/>
      <c r="X36" s="355">
        <v>45709</v>
      </c>
      <c r="Y36" s="356">
        <v>17643</v>
      </c>
      <c r="Z36" s="356">
        <v>11074</v>
      </c>
      <c r="AA36" s="356">
        <v>769161</v>
      </c>
    </row>
    <row r="37" spans="1:27" s="356" customFormat="1" ht="16.5" hidden="1" customHeight="1">
      <c r="A37" s="889" t="s">
        <v>8961</v>
      </c>
      <c r="B37" s="890"/>
      <c r="C37" s="406"/>
      <c r="D37" s="407"/>
      <c r="E37" s="408"/>
      <c r="F37" s="364"/>
      <c r="G37" s="409"/>
      <c r="H37" s="410"/>
      <c r="I37" s="370"/>
      <c r="J37" s="371"/>
      <c r="K37" s="372"/>
      <c r="L37" s="347"/>
      <c r="M37" s="347"/>
      <c r="X37" s="355"/>
    </row>
    <row r="38" spans="1:27" s="356" customFormat="1" ht="16.5" hidden="1" customHeight="1">
      <c r="A38" s="891"/>
      <c r="B38" s="892"/>
      <c r="C38" s="406"/>
      <c r="D38" s="407"/>
      <c r="E38" s="408"/>
      <c r="F38" s="411"/>
      <c r="G38" s="409"/>
      <c r="H38" s="410"/>
      <c r="I38" s="370"/>
      <c r="J38" s="371"/>
      <c r="K38" s="372"/>
      <c r="X38" s="355"/>
    </row>
    <row r="39" spans="1:27" s="356" customFormat="1" ht="16.5" hidden="1" customHeight="1">
      <c r="A39" s="891"/>
      <c r="B39" s="892"/>
      <c r="C39" s="406"/>
      <c r="D39" s="407"/>
      <c r="E39" s="408"/>
      <c r="F39" s="412"/>
      <c r="G39" s="409"/>
      <c r="H39" s="410"/>
      <c r="I39" s="370"/>
      <c r="J39" s="371"/>
      <c r="K39" s="372"/>
      <c r="X39" s="355"/>
    </row>
    <row r="40" spans="1:27" s="356" customFormat="1" ht="16.5" hidden="1" customHeight="1">
      <c r="A40" s="891"/>
      <c r="B40" s="892"/>
      <c r="C40" s="406"/>
      <c r="D40" s="407"/>
      <c r="E40" s="408"/>
      <c r="F40" s="412"/>
      <c r="G40" s="409"/>
      <c r="H40" s="410"/>
      <c r="I40" s="370"/>
      <c r="J40" s="371"/>
      <c r="K40" s="372"/>
      <c r="X40" s="355"/>
    </row>
    <row r="41" spans="1:27" s="356" customFormat="1" ht="16.5" hidden="1" customHeight="1">
      <c r="A41" s="891"/>
      <c r="B41" s="892"/>
      <c r="C41" s="406"/>
      <c r="D41" s="407"/>
      <c r="E41" s="408"/>
      <c r="F41" s="412"/>
      <c r="G41" s="409"/>
      <c r="H41" s="410"/>
      <c r="I41" s="370"/>
      <c r="J41" s="371"/>
      <c r="K41" s="372"/>
      <c r="X41" s="355"/>
    </row>
    <row r="42" spans="1:27" s="356" customFormat="1" ht="16.5" hidden="1" customHeight="1">
      <c r="A42" s="891"/>
      <c r="B42" s="892"/>
      <c r="C42" s="406"/>
      <c r="D42" s="407"/>
      <c r="E42" s="408"/>
      <c r="F42" s="412"/>
      <c r="G42" s="409"/>
      <c r="H42" s="410"/>
      <c r="I42" s="370"/>
      <c r="J42" s="371"/>
      <c r="K42" s="372"/>
      <c r="X42" s="355"/>
    </row>
    <row r="43" spans="1:27" s="356" customFormat="1" ht="16.5" hidden="1" customHeight="1">
      <c r="A43" s="891"/>
      <c r="B43" s="892"/>
      <c r="C43" s="406"/>
      <c r="D43" s="407"/>
      <c r="E43" s="408"/>
      <c r="F43" s="412"/>
      <c r="G43" s="409"/>
      <c r="H43" s="410"/>
      <c r="I43" s="370"/>
      <c r="J43" s="371"/>
      <c r="K43" s="372"/>
      <c r="L43" s="356" t="s">
        <v>18838</v>
      </c>
      <c r="X43" s="355"/>
    </row>
    <row r="44" spans="1:27" s="356" customFormat="1" ht="16.5" hidden="1" customHeight="1">
      <c r="A44" s="891"/>
      <c r="B44" s="892"/>
      <c r="C44" s="406"/>
      <c r="D44" s="407"/>
      <c r="E44" s="408"/>
      <c r="F44" s="412"/>
      <c r="G44" s="409"/>
      <c r="H44" s="410"/>
      <c r="I44" s="370"/>
      <c r="J44" s="371"/>
      <c r="K44" s="372"/>
      <c r="L44" s="413" t="s">
        <v>8962</v>
      </c>
      <c r="M44" s="356" t="s">
        <v>8963</v>
      </c>
      <c r="X44" s="355"/>
    </row>
    <row r="45" spans="1:27" s="356" customFormat="1" ht="16.5" hidden="1" customHeight="1">
      <c r="A45" s="891"/>
      <c r="B45" s="892"/>
      <c r="C45" s="406"/>
      <c r="D45" s="407"/>
      <c r="E45" s="408"/>
      <c r="F45" s="412"/>
      <c r="G45" s="409"/>
      <c r="H45" s="410"/>
      <c r="I45" s="370"/>
      <c r="J45" s="371"/>
      <c r="K45" s="372"/>
      <c r="L45" s="414" t="s">
        <v>18839</v>
      </c>
      <c r="M45" s="356" t="s">
        <v>8927</v>
      </c>
      <c r="N45" s="415">
        <v>308368</v>
      </c>
      <c r="O45" s="356" t="s">
        <v>18840</v>
      </c>
      <c r="P45" s="415">
        <v>252054</v>
      </c>
      <c r="X45" s="355"/>
    </row>
    <row r="46" spans="1:27" s="356" customFormat="1" ht="16.5" hidden="1" customHeight="1">
      <c r="A46" s="891"/>
      <c r="B46" s="892"/>
      <c r="C46" s="406"/>
      <c r="D46" s="407"/>
      <c r="E46" s="408"/>
      <c r="F46" s="412"/>
      <c r="G46" s="409"/>
      <c r="H46" s="410"/>
      <c r="I46" s="370"/>
      <c r="J46" s="371"/>
      <c r="K46" s="372"/>
      <c r="L46" s="416" t="s">
        <v>8964</v>
      </c>
      <c r="M46" s="390" t="s">
        <v>8965</v>
      </c>
      <c r="N46" s="390"/>
      <c r="O46" s="390"/>
      <c r="P46" s="390"/>
      <c r="Q46" s="390"/>
      <c r="R46" s="391"/>
      <c r="X46" s="355"/>
    </row>
    <row r="47" spans="1:27" s="356" customFormat="1" ht="16.5" hidden="1" customHeight="1">
      <c r="A47" s="891"/>
      <c r="B47" s="892"/>
      <c r="C47" s="406"/>
      <c r="D47" s="407"/>
      <c r="E47" s="408"/>
      <c r="F47" s="412"/>
      <c r="G47" s="409"/>
      <c r="H47" s="410"/>
      <c r="I47" s="370"/>
      <c r="J47" s="371"/>
      <c r="K47" s="372"/>
      <c r="L47" s="417">
        <v>44746</v>
      </c>
      <c r="M47" s="403" t="s">
        <v>8966</v>
      </c>
      <c r="N47" s="418">
        <v>57</v>
      </c>
      <c r="O47" s="403" t="s">
        <v>18841</v>
      </c>
      <c r="P47" s="418">
        <v>16300</v>
      </c>
      <c r="Q47" s="403" t="s">
        <v>8967</v>
      </c>
      <c r="R47" s="404"/>
      <c r="S47" s="356" t="s">
        <v>8968</v>
      </c>
      <c r="X47" s="355"/>
    </row>
    <row r="48" spans="1:27" s="356" customFormat="1" ht="16.5" hidden="1" customHeight="1">
      <c r="A48" s="891"/>
      <c r="B48" s="892"/>
      <c r="C48" s="406"/>
      <c r="D48" s="407"/>
      <c r="E48" s="408"/>
      <c r="F48" s="412"/>
      <c r="G48" s="409"/>
      <c r="H48" s="410"/>
      <c r="I48" s="370"/>
      <c r="J48" s="371"/>
      <c r="K48" s="372"/>
      <c r="L48" s="356" t="s">
        <v>8969</v>
      </c>
      <c r="M48" s="356" t="s">
        <v>8927</v>
      </c>
      <c r="N48" s="419">
        <v>15418</v>
      </c>
      <c r="O48" s="356" t="s">
        <v>18840</v>
      </c>
      <c r="P48" s="419">
        <v>12602</v>
      </c>
      <c r="Q48" s="356" t="s">
        <v>8970</v>
      </c>
      <c r="R48" s="419">
        <v>2816</v>
      </c>
      <c r="S48" s="419" t="s">
        <v>36032</v>
      </c>
      <c r="X48" s="355"/>
    </row>
    <row r="49" spans="1:24" s="356" customFormat="1" ht="16.5" hidden="1" customHeight="1">
      <c r="A49" s="891"/>
      <c r="B49" s="892"/>
      <c r="C49" s="406"/>
      <c r="D49" s="407"/>
      <c r="E49" s="408"/>
      <c r="F49" s="412"/>
      <c r="G49" s="409"/>
      <c r="H49" s="410"/>
      <c r="I49" s="370"/>
      <c r="J49" s="371"/>
      <c r="K49" s="372"/>
      <c r="M49" s="420" t="s">
        <v>18842</v>
      </c>
      <c r="N49" s="419">
        <v>929100</v>
      </c>
      <c r="O49" s="356" t="s">
        <v>8971</v>
      </c>
      <c r="X49" s="355"/>
    </row>
    <row r="50" spans="1:24" s="356" customFormat="1" ht="16.5" hidden="1" customHeight="1">
      <c r="A50" s="891"/>
      <c r="B50" s="892"/>
      <c r="C50" s="406"/>
      <c r="D50" s="407"/>
      <c r="E50" s="408"/>
      <c r="F50" s="412"/>
      <c r="G50" s="409"/>
      <c r="H50" s="410"/>
      <c r="I50" s="370"/>
      <c r="J50" s="371"/>
      <c r="K50" s="372"/>
      <c r="M50" s="420" t="s">
        <v>8972</v>
      </c>
      <c r="N50" s="419">
        <v>159939</v>
      </c>
      <c r="X50" s="355"/>
    </row>
    <row r="51" spans="1:24" s="356" customFormat="1" ht="16.5" hidden="1" customHeight="1">
      <c r="A51" s="891"/>
      <c r="B51" s="892"/>
      <c r="C51" s="406"/>
      <c r="D51" s="407"/>
      <c r="E51" s="408"/>
      <c r="F51" s="412"/>
      <c r="G51" s="409"/>
      <c r="H51" s="410"/>
      <c r="I51" s="370"/>
      <c r="J51" s="371"/>
      <c r="K51" s="372"/>
      <c r="X51" s="355"/>
    </row>
    <row r="52" spans="1:24" s="356" customFormat="1" ht="16.5" hidden="1" customHeight="1">
      <c r="A52" s="893"/>
      <c r="B52" s="894"/>
      <c r="C52" s="421"/>
      <c r="D52" s="422" t="s">
        <v>18843</v>
      </c>
      <c r="E52" s="423"/>
      <c r="F52" s="424"/>
      <c r="G52" s="396" t="s">
        <v>18844</v>
      </c>
      <c r="H52" s="397">
        <f>SUM(H37:H51)</f>
        <v>0</v>
      </c>
      <c r="I52" s="398"/>
      <c r="J52" s="879"/>
      <c r="K52" s="879"/>
      <c r="X52" s="355"/>
    </row>
    <row r="53" spans="1:24" s="356" customFormat="1" ht="16.5" customHeight="1">
      <c r="A53" s="425"/>
      <c r="E53" s="356" t="s">
        <v>8974</v>
      </c>
      <c r="F53" s="426" t="s">
        <v>8975</v>
      </c>
      <c r="G53" s="427" t="s">
        <v>36033</v>
      </c>
      <c r="H53" s="699"/>
      <c r="N53" s="886" t="s">
        <v>18845</v>
      </c>
      <c r="O53" s="886"/>
      <c r="P53" s="884">
        <f>양완료!Q54</f>
        <v>0</v>
      </c>
      <c r="Q53" s="885"/>
      <c r="R53" s="356" t="s">
        <v>18846</v>
      </c>
      <c r="X53" s="355"/>
    </row>
    <row r="54" spans="1:24" s="356" customFormat="1" ht="16.5" customHeight="1">
      <c r="A54" s="886" t="s">
        <v>8976</v>
      </c>
      <c r="B54" s="886"/>
      <c r="C54" s="884">
        <f>양완료!C55</f>
        <v>17643</v>
      </c>
      <c r="D54" s="885"/>
      <c r="E54" s="428" t="s">
        <v>8978</v>
      </c>
      <c r="F54" s="883" t="s">
        <v>8979</v>
      </c>
      <c r="G54" s="429" t="s">
        <v>8980</v>
      </c>
      <c r="H54" s="430">
        <f>G20+G36</f>
        <v>9</v>
      </c>
      <c r="I54" s="888" t="s">
        <v>8981</v>
      </c>
      <c r="J54" s="888"/>
      <c r="K54" s="888"/>
      <c r="N54" s="886" t="s">
        <v>18847</v>
      </c>
      <c r="O54" s="886"/>
      <c r="P54" s="884" t="str">
        <f>양완료!Q55</f>
        <v>자동계산:수식백업</v>
      </c>
      <c r="Q54" s="885"/>
      <c r="R54" s="356" t="s">
        <v>8977</v>
      </c>
      <c r="X54" s="355"/>
    </row>
    <row r="55" spans="1:24" s="356" customFormat="1" ht="16.5" customHeight="1">
      <c r="A55" s="886" t="s">
        <v>8982</v>
      </c>
      <c r="B55" s="886"/>
      <c r="C55" s="884">
        <f>양완료!C56</f>
        <v>11074</v>
      </c>
      <c r="D55" s="885"/>
      <c r="E55" s="431" t="s">
        <v>36035</v>
      </c>
      <c r="F55" s="887"/>
      <c r="G55" s="432" t="s">
        <v>8983</v>
      </c>
      <c r="H55" s="700">
        <f>H52</f>
        <v>0</v>
      </c>
      <c r="I55" s="895">
        <f>H20+H36+H52</f>
        <v>15117</v>
      </c>
      <c r="J55" s="895"/>
      <c r="K55" s="895"/>
      <c r="N55" s="886" t="s">
        <v>8984</v>
      </c>
      <c r="O55" s="886"/>
      <c r="P55" s="884">
        <f>양완료!Q56</f>
        <v>0</v>
      </c>
      <c r="Q55" s="885"/>
      <c r="R55" s="356" t="s">
        <v>8977</v>
      </c>
      <c r="X55" s="355"/>
    </row>
    <row r="56" spans="1:24" ht="16.5" customHeight="1">
      <c r="A56" s="886" t="s">
        <v>8984</v>
      </c>
      <c r="B56" s="886"/>
      <c r="C56" s="884">
        <f>양완료!C57</f>
        <v>769161</v>
      </c>
      <c r="D56" s="885"/>
      <c r="E56" s="433">
        <v>0.82799999999999996</v>
      </c>
      <c r="F56" s="434" t="s">
        <v>36034</v>
      </c>
      <c r="G56" s="427"/>
      <c r="H56" s="435"/>
      <c r="I56" s="425"/>
      <c r="J56" s="356"/>
      <c r="K56" s="356"/>
      <c r="L56" s="356"/>
      <c r="M56" s="356"/>
      <c r="N56" s="356"/>
      <c r="T56" s="356"/>
      <c r="X56" s="355"/>
    </row>
    <row r="57" spans="1:24" ht="12" customHeight="1" collapsed="1">
      <c r="A57"/>
      <c r="B57"/>
      <c r="C57"/>
      <c r="D57"/>
      <c r="E57"/>
      <c r="F57"/>
      <c r="G57"/>
      <c r="H57"/>
      <c r="I57"/>
      <c r="J57"/>
      <c r="K57"/>
      <c r="T57" s="356"/>
      <c r="X57" s="355"/>
    </row>
    <row r="58" spans="1:24" ht="12" customHeight="1">
      <c r="A58" s="333" t="s">
        <v>30999</v>
      </c>
      <c r="B58" s="333" t="s">
        <v>31000</v>
      </c>
      <c r="C58" s="331" t="s">
        <v>8884</v>
      </c>
      <c r="D58" s="120" t="s">
        <v>36025</v>
      </c>
      <c r="E58" s="120" t="s">
        <v>30</v>
      </c>
      <c r="F58" s="120" t="s">
        <v>31</v>
      </c>
      <c r="G58" s="120" t="s">
        <v>8886</v>
      </c>
      <c r="H58" s="120" t="s">
        <v>8889</v>
      </c>
      <c r="I58" s="120" t="s">
        <v>8885</v>
      </c>
      <c r="J58" s="120" t="s">
        <v>36024</v>
      </c>
      <c r="K58" s="120" t="s">
        <v>31001</v>
      </c>
      <c r="T58" s="356"/>
      <c r="X58" s="355"/>
    </row>
    <row r="59" spans="1:24" ht="12" customHeight="1">
      <c r="A59" s="333"/>
      <c r="B59" s="333"/>
      <c r="C59" s="333">
        <v>5</v>
      </c>
      <c r="D59" s="120" t="s">
        <v>30324</v>
      </c>
      <c r="E59" s="120" t="s">
        <v>11523</v>
      </c>
      <c r="F59" s="120" t="s">
        <v>35842</v>
      </c>
      <c r="G59" s="120" t="s">
        <v>8379</v>
      </c>
      <c r="H59" s="120" t="s">
        <v>30910</v>
      </c>
      <c r="I59" s="120" t="s">
        <v>36018</v>
      </c>
      <c r="J59" s="120">
        <v>1185</v>
      </c>
      <c r="K59" s="120" t="s">
        <v>36026</v>
      </c>
      <c r="T59" s="356"/>
      <c r="X59" s="355"/>
    </row>
    <row r="60" spans="1:24" ht="12" customHeight="1">
      <c r="A60" s="333">
        <v>20</v>
      </c>
      <c r="B60" s="333"/>
      <c r="C60" s="333">
        <v>6</v>
      </c>
      <c r="D60" s="120" t="s">
        <v>30916</v>
      </c>
      <c r="E60" s="120" t="s">
        <v>24662</v>
      </c>
      <c r="F60" s="120" t="s">
        <v>35843</v>
      </c>
      <c r="G60" s="120" t="s">
        <v>8179</v>
      </c>
      <c r="H60" s="120" t="s">
        <v>27657</v>
      </c>
      <c r="I60" s="120" t="s">
        <v>36019</v>
      </c>
      <c r="J60" s="120">
        <v>850</v>
      </c>
      <c r="K60" s="120" t="s">
        <v>36027</v>
      </c>
      <c r="T60" s="356"/>
      <c r="X60" s="355"/>
    </row>
    <row r="61" spans="1:24" ht="12" customHeight="1">
      <c r="A61" s="333"/>
      <c r="B61" s="333"/>
      <c r="C61" s="333">
        <v>7</v>
      </c>
      <c r="D61" s="120" t="s">
        <v>30913</v>
      </c>
      <c r="E61" s="120" t="s">
        <v>8626</v>
      </c>
      <c r="F61" s="120" t="s">
        <v>35844</v>
      </c>
      <c r="G61" s="120" t="s">
        <v>28244</v>
      </c>
      <c r="H61" s="120" t="s">
        <v>8165</v>
      </c>
      <c r="I61" s="120" t="s">
        <v>36018</v>
      </c>
      <c r="J61" s="120">
        <v>3500</v>
      </c>
      <c r="K61" s="120" t="s">
        <v>36028</v>
      </c>
      <c r="T61" s="356"/>
      <c r="X61" s="355"/>
    </row>
    <row r="62" spans="1:24" ht="12" customHeight="1">
      <c r="A62" s="333"/>
      <c r="B62" s="333"/>
      <c r="C62" s="333">
        <v>8</v>
      </c>
      <c r="D62" s="120" t="s">
        <v>30088</v>
      </c>
      <c r="E62" s="120" t="s">
        <v>168</v>
      </c>
      <c r="F62" s="120" t="s">
        <v>35845</v>
      </c>
      <c r="G62" s="120" t="s">
        <v>8233</v>
      </c>
      <c r="H62" s="120" t="s">
        <v>8152</v>
      </c>
      <c r="I62" s="120" t="s">
        <v>36019</v>
      </c>
      <c r="J62" s="120">
        <v>1568</v>
      </c>
      <c r="K62" s="120" t="s">
        <v>36029</v>
      </c>
      <c r="T62" s="356"/>
      <c r="X62" s="355"/>
    </row>
    <row r="63" spans="1:24" ht="12" customHeight="1">
      <c r="A63" s="333"/>
      <c r="B63" s="333"/>
      <c r="C63" s="333">
        <v>9</v>
      </c>
      <c r="D63" s="120" t="s">
        <v>30909</v>
      </c>
      <c r="E63" s="120" t="s">
        <v>27656</v>
      </c>
      <c r="F63" s="120" t="s">
        <v>35846</v>
      </c>
      <c r="G63" s="120" t="s">
        <v>28244</v>
      </c>
      <c r="H63" s="120" t="s">
        <v>8152</v>
      </c>
      <c r="I63" s="120" t="s">
        <v>36020</v>
      </c>
      <c r="J63" s="120">
        <v>840</v>
      </c>
      <c r="K63" s="120" t="s">
        <v>36030</v>
      </c>
      <c r="T63" s="356"/>
      <c r="X63" s="355"/>
    </row>
    <row r="64" spans="1:24" ht="12" customHeight="1">
      <c r="A64" s="333">
        <v>20</v>
      </c>
      <c r="B64" s="333"/>
      <c r="C64" s="333">
        <v>10</v>
      </c>
      <c r="D64" s="120" t="s">
        <v>31003</v>
      </c>
      <c r="E64" s="120" t="s">
        <v>17562</v>
      </c>
      <c r="F64" s="120" t="s">
        <v>32325</v>
      </c>
      <c r="G64" s="120" t="s">
        <v>8379</v>
      </c>
      <c r="H64" s="120" t="s">
        <v>8165</v>
      </c>
      <c r="I64" s="120" t="s">
        <v>36021</v>
      </c>
      <c r="J64" s="120">
        <v>500</v>
      </c>
      <c r="K64" s="120" t="s">
        <v>32334</v>
      </c>
      <c r="T64" s="356"/>
      <c r="X64" s="355"/>
    </row>
    <row r="65" spans="1:24" ht="12" customHeight="1">
      <c r="A65" s="333"/>
      <c r="B65" s="333"/>
      <c r="C65" s="333">
        <v>11</v>
      </c>
      <c r="D65" s="120" t="s">
        <v>30908</v>
      </c>
      <c r="E65" s="120" t="s">
        <v>8905</v>
      </c>
      <c r="F65" s="120" t="s">
        <v>35847</v>
      </c>
      <c r="G65" s="120" t="s">
        <v>30907</v>
      </c>
      <c r="H65" s="120" t="s">
        <v>8152</v>
      </c>
      <c r="I65" s="120" t="s">
        <v>36019</v>
      </c>
      <c r="J65" s="120">
        <v>1980</v>
      </c>
      <c r="K65" s="120" t="s">
        <v>36031</v>
      </c>
      <c r="L65" s="356"/>
      <c r="M65" s="356"/>
      <c r="N65" s="356"/>
      <c r="T65" s="356"/>
      <c r="X65" s="355"/>
    </row>
    <row r="66" spans="1:24" ht="12" customHeight="1">
      <c r="A66" s="333"/>
      <c r="B66" s="333"/>
      <c r="C66" s="333">
        <v>13</v>
      </c>
      <c r="D66" s="120" t="s">
        <v>30514</v>
      </c>
      <c r="E66" s="120" t="s">
        <v>8905</v>
      </c>
      <c r="F66" s="120" t="s">
        <v>32312</v>
      </c>
      <c r="G66" s="120" t="s">
        <v>30902</v>
      </c>
      <c r="H66" s="120" t="s">
        <v>8152</v>
      </c>
      <c r="I66" s="120" t="s">
        <v>36021</v>
      </c>
      <c r="J66" s="120">
        <v>1980</v>
      </c>
      <c r="K66" s="120" t="s">
        <v>32335</v>
      </c>
      <c r="L66" s="356"/>
      <c r="M66" s="356"/>
      <c r="N66" s="356"/>
      <c r="T66" s="356"/>
      <c r="X66" s="355"/>
    </row>
    <row r="67" spans="1:24" ht="12" customHeight="1">
      <c r="A67" s="333"/>
      <c r="B67" s="333"/>
      <c r="C67" s="333">
        <v>14</v>
      </c>
      <c r="D67" s="120" t="s">
        <v>32314</v>
      </c>
      <c r="E67" s="120" t="s">
        <v>28905</v>
      </c>
      <c r="F67" s="120" t="s">
        <v>32313</v>
      </c>
      <c r="G67" s="120" t="s">
        <v>30902</v>
      </c>
      <c r="H67" s="120" t="s">
        <v>8152</v>
      </c>
      <c r="I67" s="120" t="s">
        <v>36022</v>
      </c>
      <c r="J67" s="120">
        <v>1985</v>
      </c>
      <c r="K67" s="120" t="s">
        <v>32335</v>
      </c>
      <c r="L67" s="356"/>
      <c r="M67" s="356"/>
      <c r="N67" s="356"/>
      <c r="T67" s="356"/>
      <c r="X67" s="355"/>
    </row>
    <row r="68" spans="1:24" ht="12" customHeight="1">
      <c r="A68" s="333"/>
      <c r="B68" s="333"/>
      <c r="C68" s="333">
        <v>15</v>
      </c>
      <c r="D68" s="120" t="s">
        <v>31031</v>
      </c>
      <c r="E68" s="120" t="s">
        <v>168</v>
      </c>
      <c r="F68" s="120" t="s">
        <v>32315</v>
      </c>
      <c r="G68" s="120" t="s">
        <v>8233</v>
      </c>
      <c r="H68" s="120" t="s">
        <v>8152</v>
      </c>
      <c r="I68" s="120" t="s">
        <v>36021</v>
      </c>
      <c r="J68" s="120">
        <v>1960</v>
      </c>
      <c r="K68" s="120" t="s">
        <v>32336</v>
      </c>
      <c r="L68" s="356"/>
      <c r="T68" s="356"/>
      <c r="X68" s="355"/>
    </row>
    <row r="69" spans="1:24" ht="12" customHeight="1">
      <c r="A69" s="333">
        <v>20</v>
      </c>
      <c r="B69" s="333"/>
      <c r="C69" s="822" t="s">
        <v>8903</v>
      </c>
      <c r="D69" s="120" t="s">
        <v>30326</v>
      </c>
      <c r="E69" s="120" t="s">
        <v>24662</v>
      </c>
      <c r="F69" s="120" t="s">
        <v>30906</v>
      </c>
      <c r="G69" s="120" t="s">
        <v>31076</v>
      </c>
      <c r="H69" s="120" t="s">
        <v>27657</v>
      </c>
      <c r="I69" s="120" t="s">
        <v>36023</v>
      </c>
      <c r="J69" s="120">
        <v>800</v>
      </c>
      <c r="K69" s="120" t="s">
        <v>31002</v>
      </c>
      <c r="L69" s="356"/>
      <c r="T69" s="356"/>
      <c r="X69" s="355"/>
    </row>
    <row r="70" spans="1:24" ht="12" customHeight="1">
      <c r="A70" s="227"/>
      <c r="B70" s="227"/>
      <c r="C70" s="227"/>
      <c r="D70" s="328"/>
      <c r="E70" s="328"/>
      <c r="F70" s="328"/>
      <c r="G70" s="328"/>
      <c r="H70" s="328"/>
      <c r="I70" s="328"/>
      <c r="J70" s="328"/>
      <c r="K70" s="328"/>
      <c r="M70" s="347" t="s">
        <v>18848</v>
      </c>
      <c r="T70" s="356"/>
      <c r="X70" s="355"/>
    </row>
    <row r="71" spans="1:24" ht="12" customHeight="1">
      <c r="A71" s="227"/>
      <c r="B71" s="227"/>
      <c r="C71" s="227"/>
      <c r="D71" s="328"/>
      <c r="E71" s="328"/>
      <c r="F71" s="328"/>
      <c r="G71" s="328"/>
      <c r="H71" s="328"/>
      <c r="I71" s="328"/>
      <c r="J71" s="328"/>
      <c r="K71" s="328"/>
      <c r="M71" s="347" t="s">
        <v>8985</v>
      </c>
      <c r="T71" s="356"/>
      <c r="X71" s="355"/>
    </row>
    <row r="72" spans="1:24" ht="12" hidden="1" customHeight="1">
      <c r="A72" s="227"/>
      <c r="B72" s="227"/>
      <c r="C72" s="227"/>
      <c r="D72" s="328"/>
      <c r="E72" s="328"/>
      <c r="F72" s="328"/>
      <c r="G72" s="328"/>
      <c r="H72" s="328"/>
      <c r="I72" s="328"/>
      <c r="J72" s="328"/>
      <c r="K72" s="328"/>
      <c r="X72" s="355"/>
    </row>
    <row r="73" spans="1:24" ht="12" hidden="1" customHeight="1">
      <c r="A73" s="227"/>
      <c r="B73" s="227"/>
      <c r="C73" s="227"/>
      <c r="D73" s="328"/>
      <c r="E73" s="328"/>
      <c r="F73" s="328"/>
      <c r="G73" s="328"/>
      <c r="H73" s="328"/>
      <c r="I73" s="328"/>
      <c r="J73" s="328"/>
      <c r="K73" s="328"/>
      <c r="X73" s="355"/>
    </row>
    <row r="74" spans="1:24" ht="12" hidden="1" customHeight="1">
      <c r="A74" s="227"/>
      <c r="B74" s="227"/>
      <c r="C74" s="227"/>
      <c r="D74" s="328"/>
      <c r="E74" s="328"/>
      <c r="F74" s="328"/>
      <c r="G74" s="328"/>
      <c r="H74" s="328"/>
      <c r="I74" s="328"/>
      <c r="J74" s="328"/>
      <c r="K74" s="328"/>
      <c r="X74" s="355"/>
    </row>
    <row r="75" spans="1:24" ht="16.5" customHeight="1">
      <c r="A75" s="227"/>
      <c r="B75" s="227"/>
      <c r="C75" s="436"/>
      <c r="D75" s="328"/>
      <c r="E75" s="328">
        <v>13</v>
      </c>
      <c r="F75" s="328"/>
      <c r="G75" s="328"/>
      <c r="H75" s="328"/>
      <c r="I75" s="328"/>
      <c r="J75" s="328"/>
      <c r="K75" s="328"/>
      <c r="L75" s="347" t="s">
        <v>8986</v>
      </c>
      <c r="X75" s="355"/>
    </row>
    <row r="76" spans="1:24" ht="16.5" customHeight="1">
      <c r="A76" s="437" t="s">
        <v>8987</v>
      </c>
      <c r="B76" s="438" t="s">
        <v>8988</v>
      </c>
      <c r="C76" s="439"/>
      <c r="D76" s="440" t="s">
        <v>8989</v>
      </c>
      <c r="E76" s="441" t="s">
        <v>8990</v>
      </c>
      <c r="F76" s="408" t="s">
        <v>8169</v>
      </c>
      <c r="G76" s="364" t="s">
        <v>8991</v>
      </c>
      <c r="H76" s="701" t="s">
        <v>18849</v>
      </c>
      <c r="I76" s="442" t="s">
        <v>8992</v>
      </c>
      <c r="J76" s="443"/>
      <c r="K76" s="372"/>
      <c r="L76" s="347" t="s">
        <v>8993</v>
      </c>
      <c r="X76" s="355"/>
    </row>
    <row r="77" spans="1:24" ht="16.5" customHeight="1">
      <c r="A77" s="437">
        <v>45709</v>
      </c>
      <c r="B77" s="438" t="s">
        <v>9064</v>
      </c>
      <c r="C77" s="444"/>
      <c r="D77" s="440" t="s">
        <v>29822</v>
      </c>
      <c r="E77" s="364" t="s">
        <v>9540</v>
      </c>
      <c r="F77" s="408" t="s">
        <v>29823</v>
      </c>
      <c r="G77" s="364" t="s">
        <v>8994</v>
      </c>
      <c r="H77" s="701">
        <v>1958</v>
      </c>
      <c r="I77" s="370"/>
      <c r="J77" s="371"/>
      <c r="K77" s="372"/>
      <c r="X77" s="355"/>
    </row>
    <row r="78" spans="1:24" ht="16.5" customHeight="1">
      <c r="A78" s="437">
        <v>45709</v>
      </c>
      <c r="B78" s="438" t="s">
        <v>9064</v>
      </c>
      <c r="C78" s="444"/>
      <c r="D78" s="440" t="s">
        <v>29820</v>
      </c>
      <c r="E78" s="364" t="s">
        <v>9540</v>
      </c>
      <c r="F78" s="408" t="s">
        <v>29821</v>
      </c>
      <c r="G78" s="364" t="s">
        <v>8994</v>
      </c>
      <c r="H78" s="701">
        <v>1958</v>
      </c>
      <c r="I78" s="370"/>
      <c r="J78" s="371"/>
      <c r="K78" s="372"/>
      <c r="X78" s="355"/>
    </row>
    <row r="79" spans="1:24" ht="16.5" customHeight="1">
      <c r="A79" s="437">
        <v>45709</v>
      </c>
      <c r="B79" s="438" t="s">
        <v>9064</v>
      </c>
      <c r="C79" s="444"/>
      <c r="D79" s="440" t="s">
        <v>29976</v>
      </c>
      <c r="E79" s="364" t="s">
        <v>8891</v>
      </c>
      <c r="F79" s="408" t="s">
        <v>29977</v>
      </c>
      <c r="G79" s="364" t="s">
        <v>8994</v>
      </c>
      <c r="H79" s="701">
        <v>1939</v>
      </c>
      <c r="I79" s="370"/>
      <c r="J79" s="371"/>
      <c r="K79" s="372"/>
      <c r="X79" s="355"/>
    </row>
    <row r="80" spans="1:24" ht="16.5" customHeight="1">
      <c r="A80" s="437">
        <v>45711</v>
      </c>
      <c r="B80" s="438" t="s">
        <v>9064</v>
      </c>
      <c r="C80" s="444"/>
      <c r="D80" s="440" t="s">
        <v>32392</v>
      </c>
      <c r="E80" s="364" t="s">
        <v>8891</v>
      </c>
      <c r="F80" s="408" t="s">
        <v>32393</v>
      </c>
      <c r="G80" s="364" t="s">
        <v>10924</v>
      </c>
      <c r="H80" s="701">
        <v>1917</v>
      </c>
      <c r="I80" s="370"/>
      <c r="J80" s="371" t="s">
        <v>9274</v>
      </c>
      <c r="K80" s="372"/>
      <c r="X80" s="355"/>
    </row>
    <row r="81" spans="1:24" ht="16.5" customHeight="1">
      <c r="A81" s="437">
        <v>45711</v>
      </c>
      <c r="B81" s="438" t="s">
        <v>9064</v>
      </c>
      <c r="C81" s="444"/>
      <c r="D81" s="440" t="s">
        <v>32395</v>
      </c>
      <c r="E81" s="364" t="s">
        <v>8891</v>
      </c>
      <c r="F81" s="408" t="s">
        <v>32396</v>
      </c>
      <c r="G81" s="364" t="s">
        <v>10924</v>
      </c>
      <c r="H81" s="701">
        <v>1960</v>
      </c>
      <c r="I81" s="370"/>
      <c r="J81" s="371" t="s">
        <v>9274</v>
      </c>
      <c r="K81" s="372"/>
      <c r="X81" s="355"/>
    </row>
    <row r="82" spans="1:24" ht="16.5" customHeight="1">
      <c r="A82" s="437">
        <v>45711</v>
      </c>
      <c r="B82" s="438" t="s">
        <v>9064</v>
      </c>
      <c r="C82" s="444"/>
      <c r="D82" s="440" t="s">
        <v>35840</v>
      </c>
      <c r="E82" s="364" t="s">
        <v>8947</v>
      </c>
      <c r="F82" s="408" t="s">
        <v>35841</v>
      </c>
      <c r="G82" s="364" t="s">
        <v>8949</v>
      </c>
      <c r="H82" s="701">
        <v>931</v>
      </c>
      <c r="I82" s="370"/>
      <c r="J82" s="371"/>
      <c r="K82" s="372"/>
      <c r="X82" s="355"/>
    </row>
    <row r="83" spans="1:24" ht="16.5" customHeight="1">
      <c r="A83" s="437">
        <v>45700</v>
      </c>
      <c r="B83" s="438" t="s">
        <v>205</v>
      </c>
      <c r="C83" s="444"/>
      <c r="D83" s="440" t="s">
        <v>28987</v>
      </c>
      <c r="E83" s="364" t="s">
        <v>28659</v>
      </c>
      <c r="F83" s="408" t="s">
        <v>28988</v>
      </c>
      <c r="G83" s="364" t="s">
        <v>8994</v>
      </c>
      <c r="H83" s="701">
        <v>1980</v>
      </c>
      <c r="I83" s="370"/>
      <c r="J83" s="371" t="s">
        <v>9635</v>
      </c>
      <c r="K83" s="372"/>
      <c r="X83" s="355"/>
    </row>
    <row r="84" spans="1:24" ht="16.5" customHeight="1">
      <c r="A84" s="437">
        <v>45710</v>
      </c>
      <c r="B84" s="438" t="s">
        <v>205</v>
      </c>
      <c r="C84" s="444"/>
      <c r="D84" s="440" t="s">
        <v>29703</v>
      </c>
      <c r="E84" s="364" t="s">
        <v>8891</v>
      </c>
      <c r="F84" s="408" t="s">
        <v>29795</v>
      </c>
      <c r="G84" s="364" t="s">
        <v>8994</v>
      </c>
      <c r="H84" s="701">
        <v>1960</v>
      </c>
      <c r="I84" s="370"/>
      <c r="J84" s="371"/>
      <c r="K84" s="372"/>
      <c r="X84" s="355"/>
    </row>
    <row r="85" spans="1:24" ht="16.5" customHeight="1">
      <c r="A85" s="437">
        <v>45710</v>
      </c>
      <c r="B85" s="438" t="s">
        <v>205</v>
      </c>
      <c r="C85" s="444"/>
      <c r="D85" s="440" t="s">
        <v>29399</v>
      </c>
      <c r="E85" s="364" t="s">
        <v>8897</v>
      </c>
      <c r="F85" s="408" t="s">
        <v>29400</v>
      </c>
      <c r="G85" s="364" t="s">
        <v>121</v>
      </c>
      <c r="H85" s="701">
        <v>1500</v>
      </c>
      <c r="I85" s="370"/>
      <c r="J85" s="371" t="s">
        <v>9635</v>
      </c>
      <c r="K85" s="372"/>
      <c r="X85" s="355"/>
    </row>
    <row r="86" spans="1:24" ht="16.5" customHeight="1">
      <c r="A86" s="437">
        <v>45711</v>
      </c>
      <c r="B86" s="438" t="s">
        <v>205</v>
      </c>
      <c r="C86" s="444"/>
      <c r="D86" s="440" t="s">
        <v>29826</v>
      </c>
      <c r="E86" s="364" t="s">
        <v>12441</v>
      </c>
      <c r="F86" s="408" t="s">
        <v>29964</v>
      </c>
      <c r="G86" s="364" t="s">
        <v>8298</v>
      </c>
      <c r="H86" s="701">
        <v>1200</v>
      </c>
      <c r="I86" s="370"/>
      <c r="J86" s="371" t="s">
        <v>31081</v>
      </c>
      <c r="K86" s="372"/>
      <c r="X86" s="355"/>
    </row>
    <row r="87" spans="1:24" ht="16.5" customHeight="1">
      <c r="A87" s="437">
        <v>45713</v>
      </c>
      <c r="B87" s="438" t="s">
        <v>205</v>
      </c>
      <c r="C87" s="444"/>
      <c r="D87" s="440" t="s">
        <v>30338</v>
      </c>
      <c r="E87" s="364" t="s">
        <v>219</v>
      </c>
      <c r="F87" s="408" t="s">
        <v>30339</v>
      </c>
      <c r="G87" s="364" t="s">
        <v>30337</v>
      </c>
      <c r="H87" s="701">
        <v>4000</v>
      </c>
      <c r="I87" s="370"/>
      <c r="J87" s="371" t="s">
        <v>8300</v>
      </c>
      <c r="K87" s="372"/>
      <c r="X87" s="355"/>
    </row>
    <row r="88" spans="1:24" ht="16.5" customHeight="1">
      <c r="A88" s="437">
        <v>45713</v>
      </c>
      <c r="B88" s="438" t="s">
        <v>205</v>
      </c>
      <c r="C88" s="444"/>
      <c r="D88" s="440" t="s">
        <v>30335</v>
      </c>
      <c r="E88" s="364" t="s">
        <v>219</v>
      </c>
      <c r="F88" s="408" t="s">
        <v>30336</v>
      </c>
      <c r="G88" s="364" t="s">
        <v>30337</v>
      </c>
      <c r="H88" s="701">
        <v>4000</v>
      </c>
      <c r="I88" s="370"/>
      <c r="J88" s="371" t="s">
        <v>8300</v>
      </c>
      <c r="K88" s="372"/>
      <c r="X88" s="355"/>
    </row>
    <row r="89" spans="1:24" ht="16.5" customHeight="1">
      <c r="A89" s="437">
        <v>45713</v>
      </c>
      <c r="B89" s="438" t="s">
        <v>205</v>
      </c>
      <c r="C89" s="444"/>
      <c r="D89" s="440" t="s">
        <v>35810</v>
      </c>
      <c r="E89" s="364" t="s">
        <v>8947</v>
      </c>
      <c r="F89" s="408" t="s">
        <v>35811</v>
      </c>
      <c r="G89" s="364" t="s">
        <v>9095</v>
      </c>
      <c r="H89" s="701">
        <v>1600</v>
      </c>
      <c r="I89" s="370"/>
      <c r="J89" s="371"/>
      <c r="K89" s="372"/>
      <c r="X89" s="355"/>
    </row>
    <row r="90" spans="1:24" ht="16.5" customHeight="1">
      <c r="A90" s="437"/>
      <c r="B90" s="438"/>
      <c r="C90" s="444"/>
      <c r="D90" s="440"/>
      <c r="E90" s="364"/>
      <c r="F90" s="408"/>
      <c r="G90" s="364"/>
      <c r="H90" s="701"/>
      <c r="I90" s="370"/>
      <c r="J90" s="371"/>
      <c r="K90" s="372"/>
      <c r="X90" s="355"/>
    </row>
    <row r="91" spans="1:24" ht="16.5" customHeight="1">
      <c r="A91" s="437"/>
      <c r="B91" s="438"/>
      <c r="C91" s="444"/>
      <c r="D91" s="440"/>
      <c r="E91" s="364"/>
      <c r="F91" s="408"/>
      <c r="G91" s="364"/>
      <c r="H91" s="701"/>
      <c r="I91" s="370"/>
      <c r="J91" s="371"/>
      <c r="K91" s="372"/>
      <c r="X91" s="355"/>
    </row>
    <row r="92" spans="1:24" ht="16.5" customHeight="1">
      <c r="A92" s="437"/>
      <c r="B92" s="438"/>
      <c r="C92" s="444"/>
      <c r="D92" s="440"/>
      <c r="E92" s="364"/>
      <c r="F92" s="408"/>
      <c r="G92" s="364"/>
      <c r="H92" s="701"/>
      <c r="I92" s="370"/>
      <c r="J92" s="371"/>
      <c r="K92" s="372"/>
      <c r="X92" s="355"/>
    </row>
    <row r="93" spans="1:24" ht="16.5" customHeight="1">
      <c r="A93" s="437"/>
      <c r="B93" s="438"/>
      <c r="C93" s="444"/>
      <c r="D93" s="440"/>
      <c r="E93" s="364"/>
      <c r="F93" s="408"/>
      <c r="G93" s="364"/>
      <c r="H93" s="701"/>
      <c r="I93" s="370"/>
      <c r="J93" s="371"/>
      <c r="K93" s="372"/>
      <c r="X93" s="355"/>
    </row>
    <row r="94" spans="1:24" ht="16.5" customHeight="1">
      <c r="A94" s="437"/>
      <c r="B94" s="438"/>
      <c r="C94" s="444"/>
      <c r="D94" s="440"/>
      <c r="E94" s="364"/>
      <c r="F94" s="408"/>
      <c r="G94" s="364"/>
      <c r="H94" s="701"/>
      <c r="I94" s="370"/>
      <c r="J94" s="371"/>
      <c r="K94" s="372"/>
      <c r="X94" s="355"/>
    </row>
    <row r="95" spans="1:24" ht="16.5" customHeight="1">
      <c r="A95" s="437"/>
      <c r="B95" s="438"/>
      <c r="C95" s="444"/>
      <c r="D95" s="440"/>
      <c r="E95" s="364"/>
      <c r="F95" s="408"/>
      <c r="G95" s="364"/>
      <c r="H95" s="701"/>
      <c r="I95" s="370"/>
      <c r="J95" s="371"/>
      <c r="K95" s="372"/>
      <c r="X95" s="355"/>
    </row>
    <row r="96" spans="1:24" ht="16.5" customHeight="1">
      <c r="A96" s="437"/>
      <c r="B96" s="438"/>
      <c r="C96" s="444"/>
      <c r="D96" s="440"/>
      <c r="E96" s="364"/>
      <c r="F96" s="408"/>
      <c r="G96" s="364"/>
      <c r="H96" s="701"/>
      <c r="I96" s="370"/>
      <c r="J96" s="371"/>
      <c r="K96" s="372"/>
      <c r="X96" s="355"/>
    </row>
    <row r="97" spans="1:24" ht="16.5" customHeight="1">
      <c r="A97" s="437"/>
      <c r="B97" s="438"/>
      <c r="C97" s="444"/>
      <c r="D97" s="440"/>
      <c r="E97" s="364"/>
      <c r="F97" s="408"/>
      <c r="G97" s="364"/>
      <c r="H97" s="701"/>
      <c r="I97" s="370"/>
      <c r="J97" s="371"/>
      <c r="K97" s="372"/>
      <c r="X97" s="355"/>
    </row>
    <row r="98" spans="1:24" ht="16.5" customHeight="1">
      <c r="A98" s="437"/>
      <c r="B98" s="438"/>
      <c r="C98" s="444"/>
      <c r="D98" s="440"/>
      <c r="E98" s="364"/>
      <c r="F98" s="408"/>
      <c r="G98" s="364"/>
      <c r="H98" s="701"/>
      <c r="I98" s="370"/>
      <c r="J98" s="371"/>
      <c r="K98" s="372"/>
      <c r="X98" s="355"/>
    </row>
    <row r="99" spans="1:24" ht="16.5" customHeight="1">
      <c r="A99" s="437"/>
      <c r="B99" s="438"/>
      <c r="C99" s="444"/>
      <c r="D99" s="440"/>
      <c r="E99" s="364"/>
      <c r="F99" s="408"/>
      <c r="G99" s="364"/>
      <c r="H99" s="701"/>
      <c r="I99" s="370"/>
      <c r="J99" s="371"/>
      <c r="K99" s="372"/>
      <c r="X99" s="355"/>
    </row>
    <row r="100" spans="1:24" ht="16.5" customHeight="1">
      <c r="A100" s="437"/>
      <c r="B100" s="438"/>
      <c r="C100" s="444"/>
      <c r="D100" s="440"/>
      <c r="E100" s="364"/>
      <c r="F100" s="408"/>
      <c r="G100" s="364"/>
      <c r="H100" s="701"/>
      <c r="I100" s="370"/>
      <c r="J100" s="371"/>
      <c r="K100" s="372"/>
      <c r="X100" s="355"/>
    </row>
    <row r="101" spans="1:24" ht="16.5" customHeight="1">
      <c r="A101" s="437"/>
      <c r="B101" s="438"/>
      <c r="C101" s="444"/>
      <c r="D101" s="440"/>
      <c r="E101" s="364"/>
      <c r="F101" s="408"/>
      <c r="G101" s="364"/>
      <c r="H101" s="701"/>
      <c r="I101" s="370"/>
      <c r="J101" s="371"/>
      <c r="K101" s="372"/>
      <c r="X101" s="355"/>
    </row>
    <row r="102" spans="1:24" ht="16.5" customHeight="1">
      <c r="I102" s="445"/>
      <c r="X102" s="355"/>
    </row>
    <row r="103" spans="1:24" ht="16.5" customHeight="1">
      <c r="I103" s="445"/>
      <c r="X103" s="355"/>
    </row>
    <row r="104" spans="1:24" ht="17.25" customHeight="1">
      <c r="I104" s="445"/>
      <c r="X104" s="355"/>
    </row>
    <row r="105" spans="1:24" ht="17.25" customHeight="1">
      <c r="X105" s="355"/>
    </row>
    <row r="106" spans="1:24" ht="17.25" customHeight="1">
      <c r="X106" s="355"/>
    </row>
    <row r="107" spans="1:24" ht="17.25" customHeight="1">
      <c r="X107" s="355"/>
    </row>
    <row r="108" spans="1:24" ht="17.25" customHeight="1">
      <c r="X108" s="355"/>
    </row>
    <row r="109" spans="1:24" ht="17.25" customHeight="1">
      <c r="X109" s="355"/>
    </row>
    <row r="110" spans="1:24" ht="17.25" customHeight="1">
      <c r="X110" s="355"/>
    </row>
    <row r="111" spans="1:24" ht="17.25" customHeight="1">
      <c r="X111" s="355"/>
    </row>
    <row r="112" spans="1:24" ht="17.25" customHeight="1">
      <c r="X112" s="355"/>
    </row>
    <row r="113" spans="24:24" ht="17.25" customHeight="1">
      <c r="X113" s="355"/>
    </row>
    <row r="114" spans="24:24" ht="17.25" customHeight="1">
      <c r="X114" s="355"/>
    </row>
    <row r="115" spans="24:24" ht="17.25" customHeight="1">
      <c r="X115" s="355"/>
    </row>
    <row r="116" spans="24:24" ht="17.25" customHeight="1">
      <c r="X116" s="355"/>
    </row>
    <row r="117" spans="24:24" ht="17.25" customHeight="1">
      <c r="X117" s="355"/>
    </row>
    <row r="118" spans="24:24" ht="17.25" customHeight="1">
      <c r="X118" s="355"/>
    </row>
    <row r="119" spans="24:24" ht="17.25" customHeight="1">
      <c r="X119" s="355"/>
    </row>
    <row r="120" spans="24:24" ht="17.25" customHeight="1">
      <c r="X120" s="355"/>
    </row>
    <row r="121" spans="24:24" ht="17.25" customHeight="1">
      <c r="X121" s="355"/>
    </row>
    <row r="122" spans="24:24" ht="17.25" customHeight="1">
      <c r="X122" s="355"/>
    </row>
    <row r="123" spans="24:24" ht="17.25" customHeight="1">
      <c r="X123" s="355"/>
    </row>
    <row r="124" spans="24:24" ht="17.25" customHeight="1">
      <c r="X124" s="355"/>
    </row>
    <row r="125" spans="24:24" ht="17.25" customHeight="1">
      <c r="X125" s="355"/>
    </row>
    <row r="126" spans="24:24" ht="17.25" customHeight="1">
      <c r="X126" s="355"/>
    </row>
    <row r="127" spans="24:24" ht="17.25" customHeight="1">
      <c r="X127" s="355"/>
    </row>
    <row r="128" spans="24:24" ht="17.25" customHeight="1">
      <c r="X128" s="355"/>
    </row>
    <row r="129" spans="24:24" ht="17.25" customHeight="1">
      <c r="X129" s="355"/>
    </row>
    <row r="130" spans="24:24" ht="17.25" customHeight="1">
      <c r="X130" s="355"/>
    </row>
    <row r="131" spans="24:24" ht="17.25" customHeight="1">
      <c r="X131" s="355"/>
    </row>
    <row r="132" spans="24:24" ht="17.25" customHeight="1">
      <c r="X132" s="355"/>
    </row>
    <row r="133" spans="24:24" ht="17.25" customHeight="1">
      <c r="X133" s="355"/>
    </row>
    <row r="134" spans="24:24" ht="17.25" customHeight="1">
      <c r="X134" s="355"/>
    </row>
    <row r="135" spans="24:24" ht="17.25" customHeight="1">
      <c r="X135" s="355"/>
    </row>
    <row r="136" spans="24:24" ht="17.25" customHeight="1">
      <c r="X136" s="355"/>
    </row>
    <row r="137" spans="24:24" ht="17.25" customHeight="1">
      <c r="X137" s="355"/>
    </row>
    <row r="138" spans="24:24" ht="17.25" customHeight="1">
      <c r="X138" s="355"/>
    </row>
    <row r="139" spans="24:24" ht="17.25" customHeight="1">
      <c r="X139" s="355"/>
    </row>
    <row r="140" spans="24:24" ht="17.25" customHeight="1">
      <c r="X140" s="355"/>
    </row>
    <row r="141" spans="24:24" ht="17.25" customHeight="1">
      <c r="X141" s="355"/>
    </row>
    <row r="142" spans="24:24" ht="17.25" customHeight="1">
      <c r="X142" s="355"/>
    </row>
    <row r="143" spans="24:24" ht="17.25" customHeight="1">
      <c r="X143" s="355"/>
    </row>
    <row r="144" spans="24:24" ht="17.25" customHeight="1">
      <c r="X144" s="355"/>
    </row>
    <row r="145" spans="24:24" ht="17.25" customHeight="1">
      <c r="X145" s="355"/>
    </row>
    <row r="146" spans="24:24" ht="17.25" customHeight="1">
      <c r="X146" s="355"/>
    </row>
    <row r="147" spans="24:24" ht="17.25" customHeight="1">
      <c r="X147" s="355"/>
    </row>
    <row r="148" spans="24:24" ht="17.25" customHeight="1">
      <c r="X148" s="355"/>
    </row>
    <row r="149" spans="24:24" ht="17.25" customHeight="1">
      <c r="X149" s="355"/>
    </row>
    <row r="150" spans="24:24" ht="17.25" customHeight="1">
      <c r="X150" s="355"/>
    </row>
    <row r="151" spans="24:24" ht="17.25" customHeight="1">
      <c r="X151" s="355"/>
    </row>
    <row r="152" spans="24:24" ht="17.25" customHeight="1">
      <c r="X152" s="355"/>
    </row>
    <row r="153" spans="24:24" ht="17.25" customHeight="1">
      <c r="X153" s="355"/>
    </row>
    <row r="154" spans="24:24" ht="17.25" customHeight="1">
      <c r="X154" s="355"/>
    </row>
    <row r="155" spans="24:24" ht="17.25" customHeight="1">
      <c r="X155" s="355"/>
    </row>
    <row r="156" spans="24:24" ht="17.25" customHeight="1">
      <c r="X156" s="355"/>
    </row>
    <row r="157" spans="24:24" ht="17.25" customHeight="1">
      <c r="X157" s="355"/>
    </row>
    <row r="158" spans="24:24" ht="17.25" customHeight="1">
      <c r="X158" s="355"/>
    </row>
    <row r="159" spans="24:24" ht="17.25" customHeight="1">
      <c r="X159" s="355"/>
    </row>
    <row r="160" spans="24:24" ht="17.25" customHeight="1">
      <c r="X160" s="355"/>
    </row>
    <row r="161" spans="24:24" ht="17.25" customHeight="1">
      <c r="X161" s="355"/>
    </row>
    <row r="162" spans="24:24" ht="17.25" customHeight="1">
      <c r="X162" s="355"/>
    </row>
    <row r="163" spans="24:24" ht="17.25" customHeight="1">
      <c r="X163" s="355"/>
    </row>
    <row r="164" spans="24:24" ht="17.25" customHeight="1">
      <c r="X164" s="355"/>
    </row>
    <row r="165" spans="24:24" ht="17.25" customHeight="1">
      <c r="X165" s="355"/>
    </row>
    <row r="166" spans="24:24" ht="17.25" customHeight="1">
      <c r="X166" s="355"/>
    </row>
    <row r="167" spans="24:24" ht="17.25" customHeight="1">
      <c r="X167" s="355"/>
    </row>
    <row r="168" spans="24:24" ht="17.25" customHeight="1">
      <c r="X168" s="355"/>
    </row>
    <row r="169" spans="24:24" ht="17.25" customHeight="1">
      <c r="X169" s="355"/>
    </row>
    <row r="170" spans="24:24" ht="17.25" customHeight="1">
      <c r="X170" s="355"/>
    </row>
    <row r="171" spans="24:24" ht="17.25" customHeight="1">
      <c r="X171" s="355"/>
    </row>
    <row r="172" spans="24:24" ht="17.25" customHeight="1">
      <c r="X172" s="355"/>
    </row>
    <row r="173" spans="24:24" ht="17.25" customHeight="1">
      <c r="X173" s="355"/>
    </row>
    <row r="174" spans="24:24" ht="17.25" customHeight="1">
      <c r="X174" s="355"/>
    </row>
    <row r="175" spans="24:24" ht="17.25" customHeight="1">
      <c r="X175" s="355"/>
    </row>
    <row r="176" spans="24:24" ht="17.25" customHeight="1">
      <c r="X176" s="355"/>
    </row>
    <row r="177" spans="24:24" ht="17.25" customHeight="1">
      <c r="X177" s="355"/>
    </row>
    <row r="178" spans="24:24" ht="17.25" customHeight="1">
      <c r="X178" s="355"/>
    </row>
    <row r="179" spans="24:24" ht="17.25" customHeight="1">
      <c r="X179" s="355"/>
    </row>
    <row r="180" spans="24:24" ht="17.25" customHeight="1">
      <c r="X180" s="355"/>
    </row>
    <row r="181" spans="24:24" ht="17.25" customHeight="1">
      <c r="X181" s="355"/>
    </row>
    <row r="182" spans="24:24" ht="17.25" customHeight="1">
      <c r="X182" s="355"/>
    </row>
    <row r="183" spans="24:24" ht="17.25" customHeight="1">
      <c r="X183" s="355"/>
    </row>
    <row r="184" spans="24:24" ht="17.25" customHeight="1">
      <c r="X184" s="355"/>
    </row>
    <row r="185" spans="24:24" ht="17.25" customHeight="1">
      <c r="X185" s="355"/>
    </row>
    <row r="186" spans="24:24" ht="17.25" customHeight="1">
      <c r="X186" s="355"/>
    </row>
    <row r="187" spans="24:24" ht="17.25" customHeight="1">
      <c r="X187" s="355"/>
    </row>
    <row r="188" spans="24:24" ht="17.25" customHeight="1">
      <c r="X188" s="355"/>
    </row>
    <row r="189" spans="24:24" ht="17.25" customHeight="1">
      <c r="X189" s="355"/>
    </row>
    <row r="190" spans="24:24" ht="17.25" customHeight="1">
      <c r="X190" s="355"/>
    </row>
    <row r="191" spans="24:24" ht="17.25" customHeight="1">
      <c r="X191" s="355"/>
    </row>
    <row r="192" spans="24:24" ht="17.25" customHeight="1">
      <c r="X192" s="355"/>
    </row>
    <row r="193" spans="24:24" ht="17.25" customHeight="1">
      <c r="X193" s="355"/>
    </row>
    <row r="194" spans="24:24" ht="17.25" customHeight="1">
      <c r="X194" s="355"/>
    </row>
    <row r="195" spans="24:24" ht="17.25" customHeight="1">
      <c r="X195" s="355"/>
    </row>
    <row r="196" spans="24:24" ht="17.25" customHeight="1">
      <c r="X196" s="355"/>
    </row>
    <row r="197" spans="24:24" ht="17.25" customHeight="1">
      <c r="X197" s="355"/>
    </row>
    <row r="198" spans="24:24" ht="17.25" customHeight="1">
      <c r="X198" s="355"/>
    </row>
    <row r="199" spans="24:24" ht="17.25" customHeight="1">
      <c r="X199" s="355"/>
    </row>
    <row r="200" spans="24:24" ht="17.25" customHeight="1">
      <c r="X200" s="355"/>
    </row>
    <row r="201" spans="24:24" ht="17.25" customHeight="1">
      <c r="X201" s="355"/>
    </row>
    <row r="202" spans="24:24" ht="17.25" customHeight="1">
      <c r="X202" s="355"/>
    </row>
    <row r="203" spans="24:24" ht="17.25" customHeight="1">
      <c r="X203" s="355"/>
    </row>
    <row r="204" spans="24:24" ht="17.25" customHeight="1">
      <c r="X204" s="355"/>
    </row>
    <row r="205" spans="24:24" ht="17.25" customHeight="1">
      <c r="X205" s="355"/>
    </row>
    <row r="206" spans="24:24" ht="17.25" customHeight="1">
      <c r="X206" s="355"/>
    </row>
    <row r="207" spans="24:24" ht="17.25" customHeight="1">
      <c r="X207" s="355"/>
    </row>
    <row r="208" spans="24:24" ht="17.25" customHeight="1">
      <c r="X208" s="355"/>
    </row>
    <row r="209" spans="24:24" ht="17.25" customHeight="1">
      <c r="X209" s="355"/>
    </row>
    <row r="210" spans="24:24" ht="17.25" customHeight="1">
      <c r="X210" s="355"/>
    </row>
    <row r="211" spans="24:24" ht="17.25" customHeight="1">
      <c r="X211" s="355"/>
    </row>
    <row r="212" spans="24:24" ht="17.25" customHeight="1">
      <c r="X212" s="355"/>
    </row>
    <row r="213" spans="24:24" ht="17.25" customHeight="1">
      <c r="X213" s="355"/>
    </row>
    <row r="214" spans="24:24" ht="17.25" customHeight="1">
      <c r="X214" s="355"/>
    </row>
    <row r="215" spans="24:24" ht="17.25" customHeight="1">
      <c r="X215" s="355"/>
    </row>
    <row r="216" spans="24:24" ht="17.25" customHeight="1">
      <c r="X216" s="355"/>
    </row>
    <row r="217" spans="24:24" ht="17.25" customHeight="1">
      <c r="X217" s="355"/>
    </row>
    <row r="218" spans="24:24" ht="17.25" customHeight="1">
      <c r="X218" s="355"/>
    </row>
    <row r="219" spans="24:24" ht="17.25" customHeight="1">
      <c r="X219" s="355"/>
    </row>
    <row r="220" spans="24:24" ht="17.25" customHeight="1">
      <c r="X220" s="355"/>
    </row>
    <row r="221" spans="24:24" ht="17.25" customHeight="1">
      <c r="X221" s="355"/>
    </row>
    <row r="222" spans="24:24" ht="17.25" customHeight="1">
      <c r="X222" s="355"/>
    </row>
    <row r="223" spans="24:24" ht="17.25" customHeight="1">
      <c r="X223" s="355"/>
    </row>
    <row r="224" spans="24:24" ht="17.25" customHeight="1">
      <c r="X224" s="355"/>
    </row>
  </sheetData>
  <sortState xmlns:xlrd2="http://schemas.microsoft.com/office/spreadsheetml/2017/richdata2" ref="X2:Z36">
    <sortCondition ref="X2"/>
  </sortState>
  <dataConsolidate/>
  <mergeCells count="24">
    <mergeCell ref="A56:B56"/>
    <mergeCell ref="C56:D56"/>
    <mergeCell ref="A37:B52"/>
    <mergeCell ref="J52:K52"/>
    <mergeCell ref="N53:O53"/>
    <mergeCell ref="A55:B55"/>
    <mergeCell ref="C55:D55"/>
    <mergeCell ref="I55:K55"/>
    <mergeCell ref="N55:O55"/>
    <mergeCell ref="P53:Q53"/>
    <mergeCell ref="A54:B54"/>
    <mergeCell ref="C54:D54"/>
    <mergeCell ref="F54:F55"/>
    <mergeCell ref="I54:K54"/>
    <mergeCell ref="N54:O54"/>
    <mergeCell ref="P54:Q54"/>
    <mergeCell ref="P55:Q55"/>
    <mergeCell ref="A21:A36"/>
    <mergeCell ref="J36:K36"/>
    <mergeCell ref="B2:G2"/>
    <mergeCell ref="A4:B4"/>
    <mergeCell ref="I4:K4"/>
    <mergeCell ref="A5:A20"/>
    <mergeCell ref="J20:K20"/>
  </mergeCells>
  <phoneticPr fontId="1" type="noConversion"/>
  <conditionalFormatting sqref="I20:J20">
    <cfRule type="expression" dxfId="5" priority="3">
      <formula>#REF!=1</formula>
    </cfRule>
  </conditionalFormatting>
  <conditionalFormatting sqref="I36:J36">
    <cfRule type="expression" dxfId="4" priority="2">
      <formula>#REF!=1</formula>
    </cfRule>
  </conditionalFormatting>
  <conditionalFormatting sqref="I52:J52">
    <cfRule type="expression" dxfId="3" priority="1">
      <formula>#REF!=1</formula>
    </cfRule>
  </conditionalFormatting>
  <pageMargins left="0.22" right="0.21" top="0.75" bottom="0.47" header="0.3" footer="0.3"/>
  <pageSetup paperSize="9"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tabColor rgb="FF92D050"/>
  </sheetPr>
  <dimension ref="A1:DB201"/>
  <sheetViews>
    <sheetView workbookViewId="0">
      <selection sqref="A1:K57"/>
    </sheetView>
  </sheetViews>
  <sheetFormatPr defaultRowHeight="18" customHeight="1"/>
  <cols>
    <col min="1" max="1" width="4.25" style="347" customWidth="1"/>
    <col min="2" max="3" width="3.125" style="347" customWidth="1"/>
    <col min="4" max="4" width="15.25" style="347" customWidth="1"/>
    <col min="5" max="5" width="9.75" style="347" customWidth="1"/>
    <col min="6" max="6" width="14" style="347" customWidth="1"/>
    <col min="7" max="7" width="8.125" style="347" customWidth="1"/>
    <col min="8" max="8" width="5.625" style="362" customWidth="1"/>
    <col min="9" max="9" width="10.625" style="347" customWidth="1"/>
    <col min="10" max="10" width="7" style="347" customWidth="1"/>
    <col min="11" max="11" width="10.875" style="347" customWidth="1"/>
    <col min="12" max="12" width="6.5" style="436" customWidth="1"/>
    <col min="13" max="13" width="4.125" style="347" customWidth="1"/>
    <col min="14" max="14" width="3.125" style="436" customWidth="1"/>
    <col min="15" max="15" width="2.25" style="347" customWidth="1"/>
    <col min="16" max="16" width="14.5" style="347" customWidth="1"/>
    <col min="17" max="17" width="9.25" style="347" customWidth="1"/>
    <col min="18" max="18" width="3.875" style="347" customWidth="1"/>
    <col min="19" max="19" width="9.25" style="347" customWidth="1"/>
    <col min="20" max="20" width="23.875" style="347" customWidth="1"/>
    <col min="21" max="21" width="23.375" style="347" hidden="1" customWidth="1"/>
    <col min="22" max="22" width="19.875" style="347" customWidth="1"/>
    <col min="23" max="23" width="10.375" style="347" customWidth="1"/>
    <col min="24" max="24" width="10" style="347" hidden="1" customWidth="1"/>
    <col min="25" max="26" width="4.25" style="347" customWidth="1"/>
    <col min="27" max="27" width="4.25" style="347" hidden="1" customWidth="1"/>
    <col min="28" max="28" width="6.125" style="347" hidden="1" customWidth="1"/>
    <col min="29" max="29" width="5" style="347" hidden="1" customWidth="1"/>
    <col min="30" max="30" width="5.75" style="347" customWidth="1"/>
    <col min="31" max="31" width="3.625" style="347" hidden="1" customWidth="1"/>
    <col min="32" max="39" width="6.125" hidden="1" customWidth="1"/>
    <col min="40" max="40" width="7" customWidth="1"/>
    <col min="41" max="41" width="5.25" hidden="1" customWidth="1"/>
    <col min="42" max="49" width="6.125" hidden="1" customWidth="1"/>
    <col min="50" max="50" width="1.125" style="347" customWidth="1"/>
    <col min="51" max="51" width="10.125" style="347" customWidth="1"/>
    <col min="52" max="52" width="12.5" style="347" customWidth="1"/>
    <col min="53" max="53" width="10.875" style="347" customWidth="1"/>
    <col min="54" max="54" width="8.875" style="347" customWidth="1"/>
    <col min="55" max="55" width="7" style="347" customWidth="1"/>
    <col min="56" max="56" width="7.5" style="347" customWidth="1"/>
    <col min="57" max="57" width="4.375" style="347" customWidth="1"/>
    <col min="58" max="58" width="12.125" style="347" customWidth="1"/>
    <col min="59" max="59" width="1.625" style="347" customWidth="1"/>
    <col min="60" max="60" width="32.625" style="451" customWidth="1"/>
    <col min="61" max="61" width="15.125" style="451" customWidth="1"/>
    <col min="62" max="62" width="7.25" style="451" customWidth="1"/>
    <col min="63" max="63" width="8" style="452" customWidth="1"/>
    <col min="64" max="64" width="7.375" style="451" customWidth="1"/>
    <col min="65" max="66" width="10.375" style="451" customWidth="1"/>
    <col min="67" max="67" width="5" style="347" customWidth="1"/>
    <col min="68" max="68" width="5.75" style="347" customWidth="1"/>
    <col min="69" max="69" width="10.375" style="347" customWidth="1"/>
    <col min="70" max="70" width="6.125" style="347" customWidth="1"/>
    <col min="71" max="71" width="5" style="347" customWidth="1"/>
    <col min="72" max="72" width="9.25" style="347" customWidth="1"/>
    <col min="73" max="73" width="23.875" style="347" customWidth="1"/>
    <col min="74" max="74" width="9" style="347" customWidth="1"/>
    <col min="75" max="106" width="3.75" style="347" customWidth="1"/>
    <col min="107" max="16384" width="9" style="347"/>
  </cols>
  <sheetData>
    <row r="1" spans="1:106" ht="18" customHeight="1">
      <c r="A1" s="446"/>
      <c r="H1" s="347"/>
      <c r="L1" s="347"/>
      <c r="M1" s="896" t="s">
        <v>18863</v>
      </c>
      <c r="N1" s="896"/>
      <c r="O1" s="896"/>
      <c r="P1" s="896"/>
      <c r="Q1" s="896"/>
      <c r="T1" s="447" t="s">
        <v>18864</v>
      </c>
      <c r="AY1" s="448" t="s">
        <v>18865</v>
      </c>
      <c r="BA1" s="347" t="s">
        <v>9011</v>
      </c>
      <c r="BC1" s="449"/>
      <c r="BD1" s="449"/>
      <c r="BE1" s="449" t="s">
        <v>9012</v>
      </c>
      <c r="BF1" s="450" t="s">
        <v>9013</v>
      </c>
      <c r="BG1"/>
      <c r="BH1" s="897">
        <v>45709</v>
      </c>
      <c r="BI1" s="897"/>
      <c r="BK1" s="452" t="s">
        <v>18866</v>
      </c>
      <c r="BL1" s="453">
        <v>17643</v>
      </c>
      <c r="BM1" s="454"/>
      <c r="BN1" s="454"/>
      <c r="BO1"/>
      <c r="BP1"/>
      <c r="BQ1" s="347" t="s">
        <v>9014</v>
      </c>
      <c r="BW1" s="455" t="s">
        <v>9015</v>
      </c>
      <c r="BX1" s="455" t="s">
        <v>9016</v>
      </c>
      <c r="BY1" s="455" t="s">
        <v>9017</v>
      </c>
      <c r="BZ1" s="455" t="s">
        <v>9018</v>
      </c>
      <c r="CA1" s="455" t="s">
        <v>6328</v>
      </c>
      <c r="CB1" s="455" t="s">
        <v>9019</v>
      </c>
      <c r="CC1" s="455" t="s">
        <v>9020</v>
      </c>
      <c r="CD1" s="455" t="s">
        <v>9021</v>
      </c>
      <c r="CE1" s="455" t="s">
        <v>9022</v>
      </c>
      <c r="CF1" s="455" t="s">
        <v>9023</v>
      </c>
      <c r="CG1" s="455" t="s">
        <v>9024</v>
      </c>
      <c r="CH1" s="455" t="s">
        <v>9025</v>
      </c>
      <c r="CI1" s="455" t="s">
        <v>9026</v>
      </c>
      <c r="CJ1" s="455" t="s">
        <v>9027</v>
      </c>
      <c r="CK1" s="455" t="s">
        <v>9028</v>
      </c>
      <c r="CL1" s="455" t="s">
        <v>9029</v>
      </c>
      <c r="CM1" s="455" t="s">
        <v>9030</v>
      </c>
      <c r="CN1" s="455" t="s">
        <v>9031</v>
      </c>
      <c r="CO1" s="455" t="s">
        <v>9032</v>
      </c>
      <c r="CP1" s="455" t="s">
        <v>9033</v>
      </c>
      <c r="CQ1" s="455" t="s">
        <v>9034</v>
      </c>
      <c r="CR1" s="455" t="s">
        <v>9035</v>
      </c>
      <c r="CS1" s="455" t="s">
        <v>9036</v>
      </c>
      <c r="CT1" s="455" t="s">
        <v>9037</v>
      </c>
      <c r="CU1" s="455" t="s">
        <v>9038</v>
      </c>
      <c r="CV1" s="455" t="s">
        <v>9039</v>
      </c>
      <c r="CW1" s="455" t="s">
        <v>9040</v>
      </c>
      <c r="CX1" s="455" t="s">
        <v>9041</v>
      </c>
      <c r="CY1" s="455" t="s">
        <v>9042</v>
      </c>
      <c r="CZ1" s="455" t="s">
        <v>19</v>
      </c>
      <c r="DA1" s="455" t="s">
        <v>9043</v>
      </c>
      <c r="DB1" s="455" t="s">
        <v>9044</v>
      </c>
    </row>
    <row r="2" spans="1:106" ht="23.25" customHeight="1">
      <c r="A2" s="349"/>
      <c r="B2" s="880">
        <f ca="1">TODAY()</f>
        <v>45711</v>
      </c>
      <c r="C2" s="880"/>
      <c r="D2" s="880"/>
      <c r="E2" s="880"/>
      <c r="F2" s="880"/>
      <c r="G2" s="880"/>
      <c r="H2" s="349" t="s">
        <v>9045</v>
      </c>
      <c r="I2" s="349"/>
      <c r="J2" s="350"/>
      <c r="L2" s="347"/>
      <c r="M2" s="880">
        <f ca="1">TODAY()</f>
        <v>45711</v>
      </c>
      <c r="N2" s="880"/>
      <c r="O2" s="880"/>
      <c r="P2" s="880"/>
      <c r="Q2" s="880"/>
      <c r="S2" s="455" t="s">
        <v>18867</v>
      </c>
      <c r="T2" s="347" t="s">
        <v>9046</v>
      </c>
      <c r="AY2" s="456" t="s">
        <v>9036</v>
      </c>
      <c r="AZ2" s="347" t="s">
        <v>18868</v>
      </c>
      <c r="BA2" s="457" t="s">
        <v>9016</v>
      </c>
      <c r="BB2" s="458" t="s">
        <v>18869</v>
      </c>
      <c r="BC2" s="459"/>
      <c r="BD2" s="449"/>
      <c r="BE2" s="449" t="s">
        <v>18870</v>
      </c>
      <c r="BF2" s="455" t="s">
        <v>6328</v>
      </c>
      <c r="BG2" s="460" t="s">
        <v>9047</v>
      </c>
      <c r="BH2" s="721" t="s">
        <v>9016</v>
      </c>
      <c r="BI2" s="721" t="s">
        <v>6328</v>
      </c>
      <c r="BJ2" s="721" t="s">
        <v>9021</v>
      </c>
      <c r="BK2" s="722" t="s">
        <v>9020</v>
      </c>
      <c r="BL2" s="721" t="s">
        <v>9048</v>
      </c>
      <c r="BM2" s="721" t="s">
        <v>36008</v>
      </c>
      <c r="BN2" s="721" t="s">
        <v>36009</v>
      </c>
      <c r="BO2"/>
      <c r="BP2"/>
      <c r="BQ2" s="347" t="s">
        <v>9049</v>
      </c>
      <c r="CI2" s="356"/>
      <c r="CJ2" s="356"/>
      <c r="CK2" s="356"/>
      <c r="CL2" s="356"/>
      <c r="CM2" s="356"/>
      <c r="CN2" s="356"/>
      <c r="CO2" s="356"/>
    </row>
    <row r="3" spans="1:106" ht="18" customHeight="1">
      <c r="L3" s="356"/>
      <c r="N3" s="356"/>
      <c r="O3" s="356"/>
      <c r="R3" s="347">
        <v>101</v>
      </c>
      <c r="S3" s="455" t="s">
        <v>18871</v>
      </c>
      <c r="T3" s="419" t="s">
        <v>18872</v>
      </c>
      <c r="U3" s="356" t="s">
        <v>9050</v>
      </c>
      <c r="V3" s="461" t="s">
        <v>18873</v>
      </c>
      <c r="W3" s="461"/>
      <c r="X3" s="461"/>
      <c r="Y3" s="461"/>
      <c r="Z3" s="461"/>
      <c r="AA3" s="461"/>
      <c r="AB3" s="461"/>
      <c r="AC3" s="461"/>
      <c r="AD3" s="461"/>
      <c r="AE3" s="461"/>
      <c r="AF3" s="462"/>
      <c r="AG3" s="462"/>
      <c r="AH3" s="462"/>
      <c r="AI3" s="462"/>
      <c r="AJ3" s="462"/>
      <c r="AK3" s="462"/>
      <c r="AL3" s="462"/>
      <c r="AM3" s="462"/>
      <c r="AN3" s="462"/>
      <c r="AY3" s="463" t="s">
        <v>9051</v>
      </c>
      <c r="AZ3" s="410" t="s">
        <v>18874</v>
      </c>
      <c r="BA3" s="464"/>
      <c r="BB3" s="463" t="s">
        <v>9052</v>
      </c>
      <c r="BC3" s="459"/>
      <c r="BD3" s="449"/>
      <c r="BE3" s="449">
        <v>1</v>
      </c>
      <c r="BF3" s="450" t="s">
        <v>9053</v>
      </c>
      <c r="BG3" s="465"/>
      <c r="BH3" s="831" t="s">
        <v>25484</v>
      </c>
      <c r="BI3" s="831" t="s">
        <v>9054</v>
      </c>
      <c r="BJ3" s="832">
        <v>8</v>
      </c>
      <c r="BK3" s="831" t="s">
        <v>9052</v>
      </c>
      <c r="BL3" s="831">
        <v>126</v>
      </c>
      <c r="BM3" s="831"/>
      <c r="BN3" s="831"/>
      <c r="BO3"/>
      <c r="BP3"/>
      <c r="BQ3" s="347" t="s">
        <v>9055</v>
      </c>
      <c r="CI3" s="356"/>
      <c r="CJ3" s="356"/>
      <c r="CK3" s="356"/>
      <c r="CL3" s="356"/>
      <c r="CM3" s="356"/>
      <c r="CN3" s="356"/>
      <c r="CO3" s="356"/>
    </row>
    <row r="4" spans="1:106" s="356" customFormat="1" ht="18" customHeight="1">
      <c r="A4" s="881" t="s">
        <v>8935</v>
      </c>
      <c r="B4" s="882"/>
      <c r="C4" s="357"/>
      <c r="D4" s="358" t="s">
        <v>8936</v>
      </c>
      <c r="E4" s="359" t="s">
        <v>30</v>
      </c>
      <c r="F4" s="360" t="s">
        <v>18875</v>
      </c>
      <c r="G4" s="359" t="s">
        <v>8938</v>
      </c>
      <c r="H4" s="361" t="s">
        <v>6325</v>
      </c>
      <c r="I4" s="883" t="s">
        <v>18876</v>
      </c>
      <c r="J4" s="883"/>
      <c r="K4" s="883"/>
      <c r="L4" s="356" t="s">
        <v>18877</v>
      </c>
      <c r="M4" s="356" t="s">
        <v>9056</v>
      </c>
      <c r="N4" s="356" t="s">
        <v>18878</v>
      </c>
      <c r="P4" s="425" t="s">
        <v>9057</v>
      </c>
      <c r="R4" s="466" t="s">
        <v>9058</v>
      </c>
      <c r="S4" s="747" t="s">
        <v>9015</v>
      </c>
      <c r="T4" s="747" t="s">
        <v>9016</v>
      </c>
      <c r="U4" s="747" t="s">
        <v>9017</v>
      </c>
      <c r="V4" s="747" t="s">
        <v>9018</v>
      </c>
      <c r="W4" s="747" t="s">
        <v>6328</v>
      </c>
      <c r="X4" s="747" t="s">
        <v>9019</v>
      </c>
      <c r="Y4" s="747" t="s">
        <v>9020</v>
      </c>
      <c r="Z4" s="747" t="s">
        <v>9021</v>
      </c>
      <c r="AA4" s="747" t="s">
        <v>9022</v>
      </c>
      <c r="AB4" s="747" t="s">
        <v>9023</v>
      </c>
      <c r="AC4" s="747" t="s">
        <v>9024</v>
      </c>
      <c r="AD4" s="747" t="s">
        <v>9025</v>
      </c>
      <c r="AE4" s="747" t="s">
        <v>9026</v>
      </c>
      <c r="AF4" s="747" t="s">
        <v>9027</v>
      </c>
      <c r="AG4" s="747" t="s">
        <v>9028</v>
      </c>
      <c r="AH4" s="747" t="s">
        <v>9029</v>
      </c>
      <c r="AI4" s="747" t="s">
        <v>9030</v>
      </c>
      <c r="AJ4" s="747" t="s">
        <v>9031</v>
      </c>
      <c r="AK4" s="747" t="s">
        <v>9032</v>
      </c>
      <c r="AL4" s="747" t="s">
        <v>9033</v>
      </c>
      <c r="AM4" s="747" t="s">
        <v>9034</v>
      </c>
      <c r="AN4" s="747" t="s">
        <v>9035</v>
      </c>
      <c r="AO4" s="747" t="s">
        <v>9036</v>
      </c>
      <c r="AP4" s="747" t="s">
        <v>9037</v>
      </c>
      <c r="AQ4" s="747" t="s">
        <v>9038</v>
      </c>
      <c r="AR4" s="747" t="s">
        <v>9039</v>
      </c>
      <c r="AS4" s="747" t="s">
        <v>9040</v>
      </c>
      <c r="AT4" s="747" t="s">
        <v>9041</v>
      </c>
      <c r="AU4" s="747" t="s">
        <v>9042</v>
      </c>
      <c r="AV4" s="747" t="s">
        <v>19</v>
      </c>
      <c r="AW4" s="747" t="s">
        <v>9043</v>
      </c>
      <c r="AX4" s="747" t="s">
        <v>9044</v>
      </c>
      <c r="AY4" s="467" t="s">
        <v>18879</v>
      </c>
      <c r="AZ4" s="467" t="s">
        <v>18880</v>
      </c>
      <c r="BA4" s="468" t="s">
        <v>18881</v>
      </c>
      <c r="BB4" s="347"/>
      <c r="BC4" s="449"/>
      <c r="BD4" s="449"/>
      <c r="BE4" s="449">
        <v>1</v>
      </c>
      <c r="BF4" s="450" t="s">
        <v>9059</v>
      </c>
      <c r="BG4" s="460"/>
      <c r="BH4" s="831" t="s">
        <v>25598</v>
      </c>
      <c r="BI4" s="831" t="s">
        <v>9180</v>
      </c>
      <c r="BJ4" s="832">
        <v>5</v>
      </c>
      <c r="BK4" s="831" t="s">
        <v>35922</v>
      </c>
      <c r="BL4" s="831">
        <v>850</v>
      </c>
      <c r="BM4" s="831"/>
      <c r="BN4" s="831"/>
      <c r="BO4"/>
      <c r="BP4"/>
      <c r="BQ4" s="347" t="s">
        <v>18882</v>
      </c>
      <c r="BR4" s="347"/>
      <c r="BS4" s="347"/>
      <c r="BT4" s="347"/>
      <c r="BU4" s="347"/>
      <c r="BV4" s="347"/>
      <c r="BW4" s="347"/>
      <c r="BX4" s="347"/>
      <c r="BY4" s="347"/>
      <c r="BZ4" s="347"/>
      <c r="CA4" s="347"/>
      <c r="CB4" s="347"/>
      <c r="CC4" s="347"/>
      <c r="CD4" s="347"/>
      <c r="CE4" s="347"/>
      <c r="CF4" s="347"/>
      <c r="CG4" s="347"/>
      <c r="CH4" s="347"/>
    </row>
    <row r="5" spans="1:106" s="356" customFormat="1" ht="18" customHeight="1">
      <c r="A5" s="876" t="s">
        <v>36010</v>
      </c>
      <c r="B5" s="363"/>
      <c r="C5" s="364">
        <v>40</v>
      </c>
      <c r="D5" s="365" t="s">
        <v>29664</v>
      </c>
      <c r="E5" s="366" t="s">
        <v>219</v>
      </c>
      <c r="F5" s="367" t="s">
        <v>29665</v>
      </c>
      <c r="G5" s="368" t="s">
        <v>9211</v>
      </c>
      <c r="H5" s="369">
        <v>840</v>
      </c>
      <c r="I5" s="370"/>
      <c r="J5" s="443" t="s">
        <v>9064</v>
      </c>
      <c r="K5" s="372"/>
      <c r="L5" s="702">
        <v>0</v>
      </c>
      <c r="M5" s="347"/>
      <c r="R5" s="469"/>
      <c r="S5" s="732">
        <v>45709</v>
      </c>
      <c r="T5" s="731" t="s">
        <v>28735</v>
      </c>
      <c r="U5" s="731" t="s">
        <v>28735</v>
      </c>
      <c r="V5" s="731" t="s">
        <v>28736</v>
      </c>
      <c r="W5" s="731" t="s">
        <v>9054</v>
      </c>
      <c r="X5" s="731" t="s">
        <v>28982</v>
      </c>
      <c r="Y5" s="731" t="s">
        <v>9052</v>
      </c>
      <c r="Z5" s="733">
        <v>8</v>
      </c>
      <c r="AA5" s="731" t="s">
        <v>28764</v>
      </c>
      <c r="AB5" s="733">
        <v>49</v>
      </c>
      <c r="AC5" s="731" t="s">
        <v>9065</v>
      </c>
      <c r="AD5" s="733">
        <v>3</v>
      </c>
      <c r="AE5" s="746"/>
      <c r="AF5" s="733">
        <v>8.5</v>
      </c>
      <c r="AG5" s="733">
        <v>115</v>
      </c>
      <c r="AH5" s="733">
        <v>115</v>
      </c>
      <c r="AI5" s="746"/>
      <c r="AJ5" s="733">
        <v>416.5</v>
      </c>
      <c r="AK5" s="733">
        <v>5635</v>
      </c>
      <c r="AL5" s="731" t="s">
        <v>30992</v>
      </c>
      <c r="AM5" s="731" t="s">
        <v>29971</v>
      </c>
      <c r="AN5" s="731" t="s">
        <v>9066</v>
      </c>
      <c r="AO5" s="731" t="s">
        <v>9051</v>
      </c>
      <c r="AP5" s="731" t="s">
        <v>9067</v>
      </c>
      <c r="AQ5" s="731" t="s">
        <v>205</v>
      </c>
      <c r="AR5" s="731" t="s">
        <v>205</v>
      </c>
      <c r="AS5" s="731" t="s">
        <v>205</v>
      </c>
      <c r="AT5" s="731" t="s">
        <v>205</v>
      </c>
      <c r="AU5" s="732">
        <v>46439</v>
      </c>
      <c r="AV5" s="746"/>
      <c r="AW5" s="732">
        <v>45709</v>
      </c>
      <c r="AX5" s="731" t="s">
        <v>205</v>
      </c>
      <c r="AY5" s="463" t="s">
        <v>9068</v>
      </c>
      <c r="AZ5" s="463">
        <v>17643</v>
      </c>
      <c r="BA5" s="472" t="s">
        <v>35999</v>
      </c>
      <c r="BB5" s="347"/>
      <c r="BC5" s="449"/>
      <c r="BD5" s="449"/>
      <c r="BE5" s="449">
        <v>1</v>
      </c>
      <c r="BF5" s="450" t="s">
        <v>9069</v>
      </c>
      <c r="BG5" s="460"/>
      <c r="BH5" s="831" t="s">
        <v>30995</v>
      </c>
      <c r="BI5" s="831" t="s">
        <v>9123</v>
      </c>
      <c r="BJ5" s="832">
        <v>15</v>
      </c>
      <c r="BK5" s="831" t="s">
        <v>9052</v>
      </c>
      <c r="BL5" s="831">
        <v>93</v>
      </c>
      <c r="BM5" s="831"/>
      <c r="BN5" s="831"/>
      <c r="BO5"/>
      <c r="BP5"/>
      <c r="BQ5" s="347" t="s">
        <v>18883</v>
      </c>
      <c r="BR5" s="347"/>
      <c r="BS5" s="347"/>
      <c r="BT5" s="347"/>
      <c r="BU5" s="347"/>
      <c r="BV5" s="347"/>
      <c r="BW5" s="347"/>
      <c r="BX5" s="347"/>
      <c r="BY5" s="347"/>
      <c r="BZ5" s="347"/>
      <c r="CA5" s="347"/>
      <c r="CB5" s="347"/>
      <c r="CC5" s="347"/>
      <c r="CD5" s="347"/>
      <c r="CE5" s="347"/>
      <c r="CF5" s="347"/>
      <c r="CG5" s="347"/>
      <c r="CH5" s="347"/>
    </row>
    <row r="6" spans="1:106" s="356" customFormat="1" ht="18" customHeight="1">
      <c r="A6" s="877"/>
      <c r="B6" s="363"/>
      <c r="C6" s="364">
        <v>40</v>
      </c>
      <c r="D6" s="365" t="s">
        <v>30323</v>
      </c>
      <c r="E6" s="366" t="s">
        <v>219</v>
      </c>
      <c r="F6" s="367" t="s">
        <v>15989</v>
      </c>
      <c r="G6" s="368" t="s">
        <v>8949</v>
      </c>
      <c r="H6" s="369">
        <v>3500</v>
      </c>
      <c r="I6" s="370"/>
      <c r="J6" s="443" t="s">
        <v>9064</v>
      </c>
      <c r="K6" s="372"/>
      <c r="L6" s="702">
        <v>0</v>
      </c>
      <c r="M6" s="347"/>
      <c r="R6" s="473"/>
      <c r="S6" s="732">
        <v>45709</v>
      </c>
      <c r="T6" s="731" t="s">
        <v>28735</v>
      </c>
      <c r="U6" s="731" t="s">
        <v>28735</v>
      </c>
      <c r="V6" s="731" t="s">
        <v>28736</v>
      </c>
      <c r="W6" s="731" t="s">
        <v>9054</v>
      </c>
      <c r="X6" s="731" t="s">
        <v>28754</v>
      </c>
      <c r="Y6" s="731" t="s">
        <v>9052</v>
      </c>
      <c r="Z6" s="733">
        <v>8</v>
      </c>
      <c r="AA6" s="731" t="s">
        <v>28764</v>
      </c>
      <c r="AB6" s="733">
        <v>49</v>
      </c>
      <c r="AC6" s="731" t="s">
        <v>9065</v>
      </c>
      <c r="AD6" s="733">
        <v>20</v>
      </c>
      <c r="AE6" s="746"/>
      <c r="AF6" s="733">
        <v>8.5</v>
      </c>
      <c r="AG6" s="733">
        <v>115</v>
      </c>
      <c r="AH6" s="733">
        <v>115</v>
      </c>
      <c r="AI6" s="746"/>
      <c r="AJ6" s="733">
        <v>416.5</v>
      </c>
      <c r="AK6" s="733">
        <v>5635</v>
      </c>
      <c r="AL6" s="731" t="s">
        <v>30992</v>
      </c>
      <c r="AM6" s="731" t="s">
        <v>29971</v>
      </c>
      <c r="AN6" s="731" t="s">
        <v>9066</v>
      </c>
      <c r="AO6" s="731" t="s">
        <v>9051</v>
      </c>
      <c r="AP6" s="731" t="s">
        <v>9067</v>
      </c>
      <c r="AQ6" s="731" t="s">
        <v>205</v>
      </c>
      <c r="AR6" s="731" t="s">
        <v>205</v>
      </c>
      <c r="AS6" s="731" t="s">
        <v>205</v>
      </c>
      <c r="AT6" s="731" t="s">
        <v>205</v>
      </c>
      <c r="AU6" s="732">
        <v>46439</v>
      </c>
      <c r="AV6" s="746"/>
      <c r="AW6" s="732">
        <v>45709</v>
      </c>
      <c r="AX6" s="731" t="s">
        <v>205</v>
      </c>
      <c r="AY6" s="463" t="s">
        <v>9072</v>
      </c>
      <c r="AZ6" s="463">
        <v>13648</v>
      </c>
      <c r="BA6" s="472" t="s">
        <v>9064</v>
      </c>
      <c r="BB6" s="347" t="s">
        <v>18884</v>
      </c>
      <c r="BC6" s="347"/>
      <c r="BD6" s="347"/>
      <c r="BE6" s="449">
        <v>1</v>
      </c>
      <c r="BF6" s="450" t="s">
        <v>9073</v>
      </c>
      <c r="BG6" s="460"/>
      <c r="BH6" s="831" t="s">
        <v>31060</v>
      </c>
      <c r="BI6" s="831" t="s">
        <v>9060</v>
      </c>
      <c r="BJ6" s="832">
        <v>4</v>
      </c>
      <c r="BK6" s="831" t="s">
        <v>9052</v>
      </c>
      <c r="BL6" s="831">
        <v>115</v>
      </c>
      <c r="BM6" s="831"/>
      <c r="BN6" s="831"/>
      <c r="BO6"/>
      <c r="BP6"/>
      <c r="BQ6" s="347"/>
      <c r="BR6" s="347"/>
      <c r="BS6" s="347"/>
      <c r="BT6" s="347"/>
      <c r="BU6" s="347"/>
      <c r="BV6" s="347"/>
      <c r="BW6" s="347"/>
      <c r="BX6" s="347"/>
      <c r="BY6" s="347"/>
      <c r="BZ6" s="347"/>
      <c r="CA6" s="347"/>
      <c r="CB6" s="347"/>
      <c r="CC6" s="347"/>
      <c r="CD6" s="347"/>
      <c r="CE6" s="347"/>
      <c r="CF6" s="347"/>
      <c r="CG6" s="347"/>
      <c r="CH6" s="347"/>
    </row>
    <row r="7" spans="1:106" s="356" customFormat="1" ht="18" customHeight="1">
      <c r="A7" s="877"/>
      <c r="B7" s="363"/>
      <c r="C7" s="364">
        <v>40</v>
      </c>
      <c r="D7" s="365" t="s">
        <v>30333</v>
      </c>
      <c r="E7" s="366" t="s">
        <v>219</v>
      </c>
      <c r="F7" s="367" t="s">
        <v>30334</v>
      </c>
      <c r="G7" s="368" t="s">
        <v>8949</v>
      </c>
      <c r="H7" s="369">
        <v>1800</v>
      </c>
      <c r="I7" s="370"/>
      <c r="J7" s="443" t="s">
        <v>9064</v>
      </c>
      <c r="K7" s="372"/>
      <c r="L7" s="702">
        <v>0</v>
      </c>
      <c r="M7" s="347"/>
      <c r="R7" s="473"/>
      <c r="S7" s="732">
        <v>45709</v>
      </c>
      <c r="T7" s="731" t="s">
        <v>28735</v>
      </c>
      <c r="U7" s="731" t="s">
        <v>28735</v>
      </c>
      <c r="V7" s="731" t="s">
        <v>28736</v>
      </c>
      <c r="W7" s="731" t="s">
        <v>9054</v>
      </c>
      <c r="X7" s="731" t="s">
        <v>28753</v>
      </c>
      <c r="Y7" s="731" t="s">
        <v>9052</v>
      </c>
      <c r="Z7" s="733">
        <v>8</v>
      </c>
      <c r="AA7" s="731" t="s">
        <v>28764</v>
      </c>
      <c r="AB7" s="733">
        <v>49</v>
      </c>
      <c r="AC7" s="731" t="s">
        <v>9065</v>
      </c>
      <c r="AD7" s="733">
        <v>96</v>
      </c>
      <c r="AE7" s="746"/>
      <c r="AF7" s="733">
        <v>8.5</v>
      </c>
      <c r="AG7" s="733">
        <v>115</v>
      </c>
      <c r="AH7" s="733">
        <v>115</v>
      </c>
      <c r="AI7" s="746"/>
      <c r="AJ7" s="733">
        <v>416.5</v>
      </c>
      <c r="AK7" s="733">
        <v>5635</v>
      </c>
      <c r="AL7" s="731" t="s">
        <v>35918</v>
      </c>
      <c r="AM7" s="731" t="s">
        <v>29971</v>
      </c>
      <c r="AN7" s="731" t="s">
        <v>9066</v>
      </c>
      <c r="AO7" s="731" t="s">
        <v>9051</v>
      </c>
      <c r="AP7" s="731" t="s">
        <v>9067</v>
      </c>
      <c r="AQ7" s="731" t="s">
        <v>205</v>
      </c>
      <c r="AR7" s="731" t="s">
        <v>205</v>
      </c>
      <c r="AS7" s="731" t="s">
        <v>205</v>
      </c>
      <c r="AT7" s="731" t="s">
        <v>205</v>
      </c>
      <c r="AU7" s="732">
        <v>46439</v>
      </c>
      <c r="AV7" s="746"/>
      <c r="AW7" s="732">
        <v>45709</v>
      </c>
      <c r="AX7" s="731" t="s">
        <v>205</v>
      </c>
      <c r="AY7" s="463" t="s">
        <v>18885</v>
      </c>
      <c r="AZ7" s="463">
        <v>3995</v>
      </c>
      <c r="BA7" s="472">
        <v>3995</v>
      </c>
      <c r="BB7" s="347" t="s">
        <v>18886</v>
      </c>
      <c r="BC7" s="347"/>
      <c r="BD7" s="347"/>
      <c r="BE7" s="450">
        <v>1</v>
      </c>
      <c r="BF7" s="450" t="s">
        <v>9075</v>
      </c>
      <c r="BG7" s="460"/>
      <c r="BH7" s="831" t="s">
        <v>25771</v>
      </c>
      <c r="BI7" s="831" t="s">
        <v>9185</v>
      </c>
      <c r="BJ7" s="832">
        <v>1.5</v>
      </c>
      <c r="BK7" s="831" t="s">
        <v>9052</v>
      </c>
      <c r="BL7" s="831">
        <v>51</v>
      </c>
      <c r="BM7" s="831"/>
      <c r="BN7" s="831"/>
      <c r="BO7"/>
      <c r="BP7"/>
      <c r="BQ7" s="347" t="s">
        <v>9077</v>
      </c>
      <c r="BR7" s="347"/>
      <c r="BS7" s="347"/>
      <c r="BT7" s="347"/>
      <c r="BU7" s="347"/>
      <c r="BV7" s="347"/>
      <c r="BW7" s="347"/>
      <c r="BX7" s="347"/>
      <c r="BY7" s="347"/>
      <c r="BZ7" s="347"/>
      <c r="CA7" s="347"/>
      <c r="CB7" s="347"/>
      <c r="CC7" s="347"/>
      <c r="CD7" s="347"/>
      <c r="CE7" s="347"/>
      <c r="CF7" s="347"/>
      <c r="CG7" s="347"/>
      <c r="CH7" s="347"/>
    </row>
    <row r="8" spans="1:106" s="356" customFormat="1" ht="18" customHeight="1">
      <c r="A8" s="877"/>
      <c r="B8" s="363"/>
      <c r="C8" s="364">
        <v>20</v>
      </c>
      <c r="D8" s="365" t="s">
        <v>30477</v>
      </c>
      <c r="E8" s="366" t="s">
        <v>8947</v>
      </c>
      <c r="F8" s="367" t="s">
        <v>30478</v>
      </c>
      <c r="G8" s="368" t="s">
        <v>8949</v>
      </c>
      <c r="H8" s="369">
        <v>850</v>
      </c>
      <c r="I8" s="370"/>
      <c r="J8" s="443" t="s">
        <v>9064</v>
      </c>
      <c r="K8" s="372"/>
      <c r="L8" s="702">
        <v>0</v>
      </c>
      <c r="M8" s="347"/>
      <c r="R8" s="473"/>
      <c r="S8" s="732">
        <v>45709</v>
      </c>
      <c r="T8" s="731" t="s">
        <v>28735</v>
      </c>
      <c r="U8" s="731" t="s">
        <v>28735</v>
      </c>
      <c r="V8" s="731" t="s">
        <v>28736</v>
      </c>
      <c r="W8" s="731" t="s">
        <v>9054</v>
      </c>
      <c r="X8" s="731" t="s">
        <v>29819</v>
      </c>
      <c r="Y8" s="731" t="s">
        <v>9052</v>
      </c>
      <c r="Z8" s="733">
        <v>8</v>
      </c>
      <c r="AA8" s="731" t="s">
        <v>28764</v>
      </c>
      <c r="AB8" s="733">
        <v>49</v>
      </c>
      <c r="AC8" s="731" t="s">
        <v>9065</v>
      </c>
      <c r="AD8" s="733">
        <v>7</v>
      </c>
      <c r="AE8" s="746"/>
      <c r="AF8" s="733">
        <v>8.5</v>
      </c>
      <c r="AG8" s="733">
        <v>115</v>
      </c>
      <c r="AH8" s="733">
        <v>115</v>
      </c>
      <c r="AI8" s="746"/>
      <c r="AJ8" s="733">
        <v>416.5</v>
      </c>
      <c r="AK8" s="733">
        <v>5635</v>
      </c>
      <c r="AL8" s="731" t="s">
        <v>30992</v>
      </c>
      <c r="AM8" s="731" t="s">
        <v>29971</v>
      </c>
      <c r="AN8" s="731" t="s">
        <v>9066</v>
      </c>
      <c r="AO8" s="731" t="s">
        <v>9051</v>
      </c>
      <c r="AP8" s="731" t="s">
        <v>9067</v>
      </c>
      <c r="AQ8" s="731" t="s">
        <v>205</v>
      </c>
      <c r="AR8" s="731" t="s">
        <v>205</v>
      </c>
      <c r="AS8" s="731" t="s">
        <v>205</v>
      </c>
      <c r="AT8" s="731" t="s">
        <v>205</v>
      </c>
      <c r="AU8" s="732">
        <v>46439</v>
      </c>
      <c r="AV8" s="746"/>
      <c r="AW8" s="732">
        <v>45709</v>
      </c>
      <c r="AX8" s="731" t="s">
        <v>205</v>
      </c>
      <c r="AY8" s="474" t="s">
        <v>9080</v>
      </c>
      <c r="AZ8" s="450"/>
      <c r="BA8" s="450"/>
      <c r="BB8" s="347"/>
      <c r="BC8" s="347"/>
      <c r="BD8" s="347"/>
      <c r="BE8" s="449">
        <v>1</v>
      </c>
      <c r="BF8" s="450" t="s">
        <v>9081</v>
      </c>
      <c r="BG8" s="460"/>
      <c r="BH8" s="831" t="s">
        <v>25771</v>
      </c>
      <c r="BI8" s="831" t="s">
        <v>9112</v>
      </c>
      <c r="BJ8" s="832">
        <v>3.6</v>
      </c>
      <c r="BK8" s="831" t="s">
        <v>9052</v>
      </c>
      <c r="BL8" s="831">
        <v>80</v>
      </c>
      <c r="BM8" s="831"/>
      <c r="BN8" s="831"/>
      <c r="BO8"/>
      <c r="BP8"/>
      <c r="BQ8" s="347"/>
      <c r="BR8" s="347"/>
      <c r="BS8" s="347"/>
      <c r="BT8" s="347"/>
      <c r="BU8" s="347"/>
      <c r="BV8" s="347"/>
      <c r="BW8" s="347"/>
      <c r="BX8" s="347"/>
      <c r="BY8" s="347"/>
      <c r="BZ8" s="347"/>
      <c r="CA8" s="347"/>
      <c r="CB8" s="347"/>
      <c r="CC8" s="347"/>
      <c r="CD8" s="347"/>
      <c r="CE8" s="347"/>
      <c r="CF8" s="347"/>
      <c r="CG8" s="347"/>
      <c r="CH8" s="347"/>
    </row>
    <row r="9" spans="1:106" s="356" customFormat="1" ht="18" customHeight="1">
      <c r="A9" s="877"/>
      <c r="B9" s="363"/>
      <c r="C9" s="364">
        <v>40</v>
      </c>
      <c r="D9" s="365" t="s">
        <v>30324</v>
      </c>
      <c r="E9" s="366" t="s">
        <v>11523</v>
      </c>
      <c r="F9" s="367" t="s">
        <v>9958</v>
      </c>
      <c r="G9" s="368" t="s">
        <v>9260</v>
      </c>
      <c r="H9" s="369">
        <v>1185</v>
      </c>
      <c r="I9" s="370"/>
      <c r="J9" s="443" t="s">
        <v>9064</v>
      </c>
      <c r="K9" s="372"/>
      <c r="L9" s="702">
        <v>0</v>
      </c>
      <c r="M9" s="347"/>
      <c r="R9" s="473" t="s">
        <v>9064</v>
      </c>
      <c r="S9" s="732">
        <v>45709</v>
      </c>
      <c r="T9" s="731" t="s">
        <v>35919</v>
      </c>
      <c r="U9" s="731" t="s">
        <v>35919</v>
      </c>
      <c r="V9" s="731" t="s">
        <v>35920</v>
      </c>
      <c r="W9" s="731" t="s">
        <v>9180</v>
      </c>
      <c r="X9" s="731" t="s">
        <v>35921</v>
      </c>
      <c r="Y9" s="731" t="s">
        <v>35922</v>
      </c>
      <c r="Z9" s="733">
        <v>5</v>
      </c>
      <c r="AA9" s="731" t="s">
        <v>35923</v>
      </c>
      <c r="AB9" s="733">
        <v>51</v>
      </c>
      <c r="AC9" s="731" t="s">
        <v>9065</v>
      </c>
      <c r="AD9" s="733">
        <v>850</v>
      </c>
      <c r="AE9" s="746"/>
      <c r="AF9" s="733">
        <v>8</v>
      </c>
      <c r="AG9" s="733">
        <v>115</v>
      </c>
      <c r="AH9" s="733">
        <v>115</v>
      </c>
      <c r="AI9" s="746"/>
      <c r="AJ9" s="733">
        <v>408</v>
      </c>
      <c r="AK9" s="733">
        <v>5865</v>
      </c>
      <c r="AL9" s="731" t="s">
        <v>35924</v>
      </c>
      <c r="AM9" s="731" t="s">
        <v>29971</v>
      </c>
      <c r="AN9" s="731" t="s">
        <v>9066</v>
      </c>
      <c r="AO9" s="731" t="s">
        <v>27236</v>
      </c>
      <c r="AP9" s="731" t="s">
        <v>9067</v>
      </c>
      <c r="AQ9" s="731" t="s">
        <v>205</v>
      </c>
      <c r="AR9" s="731" t="s">
        <v>205</v>
      </c>
      <c r="AS9" s="731" t="s">
        <v>205</v>
      </c>
      <c r="AT9" s="731" t="s">
        <v>205</v>
      </c>
      <c r="AU9" s="732">
        <v>46327</v>
      </c>
      <c r="AV9" s="732">
        <v>45709</v>
      </c>
      <c r="AW9" s="732">
        <v>45709</v>
      </c>
      <c r="AX9" s="731" t="s">
        <v>205</v>
      </c>
      <c r="AY9" s="358" t="s">
        <v>18888</v>
      </c>
      <c r="AZ9" s="475" t="s">
        <v>30</v>
      </c>
      <c r="BA9" s="360" t="s">
        <v>8937</v>
      </c>
      <c r="BB9" s="475" t="s">
        <v>8938</v>
      </c>
      <c r="BC9" s="703" t="s">
        <v>6325</v>
      </c>
      <c r="BD9" s="347"/>
      <c r="BE9" s="450">
        <v>1</v>
      </c>
      <c r="BF9" s="450" t="s">
        <v>28583</v>
      </c>
      <c r="BG9" s="460"/>
      <c r="BH9" s="831" t="s">
        <v>25771</v>
      </c>
      <c r="BI9" s="831" t="s">
        <v>9112</v>
      </c>
      <c r="BJ9" s="832">
        <v>4.2</v>
      </c>
      <c r="BK9" s="831" t="s">
        <v>9052</v>
      </c>
      <c r="BL9" s="831">
        <v>80</v>
      </c>
      <c r="BM9" s="831"/>
      <c r="BN9" s="831"/>
      <c r="BO9"/>
      <c r="BP9"/>
      <c r="BQ9" s="347"/>
      <c r="BR9" s="347"/>
      <c r="BS9" s="347"/>
      <c r="BT9" s="347"/>
      <c r="BU9" s="347"/>
      <c r="BV9" s="347"/>
      <c r="BW9" s="347"/>
      <c r="BX9" s="347"/>
      <c r="BY9" s="347"/>
      <c r="BZ9" s="347"/>
      <c r="CA9" s="347"/>
      <c r="CB9" s="347"/>
      <c r="CC9" s="347"/>
      <c r="CD9" s="347"/>
      <c r="CE9" s="347"/>
      <c r="CF9" s="347"/>
      <c r="CG9" s="347"/>
      <c r="CH9" s="347"/>
    </row>
    <row r="10" spans="1:106" s="356" customFormat="1" ht="18" hidden="1" customHeight="1">
      <c r="A10" s="877"/>
      <c r="B10" s="363"/>
      <c r="C10" s="364"/>
      <c r="D10" s="365"/>
      <c r="E10" s="366"/>
      <c r="F10" s="367"/>
      <c r="G10" s="368"/>
      <c r="H10" s="369"/>
      <c r="I10" s="370"/>
      <c r="J10" s="443"/>
      <c r="K10" s="372"/>
      <c r="L10" s="702" t="s">
        <v>205</v>
      </c>
      <c r="M10" s="347"/>
      <c r="R10" s="473"/>
      <c r="S10" s="732">
        <v>45709</v>
      </c>
      <c r="T10" s="731" t="s">
        <v>30989</v>
      </c>
      <c r="U10" s="731" t="s">
        <v>30989</v>
      </c>
      <c r="V10" s="731" t="s">
        <v>30990</v>
      </c>
      <c r="W10" s="731" t="s">
        <v>9123</v>
      </c>
      <c r="X10" s="731" t="s">
        <v>35925</v>
      </c>
      <c r="Y10" s="731" t="s">
        <v>9052</v>
      </c>
      <c r="Z10" s="733">
        <v>15</v>
      </c>
      <c r="AA10" s="731" t="s">
        <v>205</v>
      </c>
      <c r="AB10" s="733">
        <v>35</v>
      </c>
      <c r="AC10" s="731" t="s">
        <v>9065</v>
      </c>
      <c r="AD10" s="733">
        <v>44</v>
      </c>
      <c r="AE10" s="746"/>
      <c r="AF10" s="733">
        <v>12</v>
      </c>
      <c r="AG10" s="733">
        <v>173</v>
      </c>
      <c r="AH10" s="733">
        <v>173</v>
      </c>
      <c r="AI10" s="746"/>
      <c r="AJ10" s="733">
        <v>420</v>
      </c>
      <c r="AK10" s="733">
        <v>6055</v>
      </c>
      <c r="AL10" s="731" t="s">
        <v>30988</v>
      </c>
      <c r="AM10" s="731" t="s">
        <v>29971</v>
      </c>
      <c r="AN10" s="731" t="s">
        <v>9066</v>
      </c>
      <c r="AO10" s="731" t="s">
        <v>9051</v>
      </c>
      <c r="AP10" s="731" t="s">
        <v>9067</v>
      </c>
      <c r="AQ10" s="731" t="s">
        <v>205</v>
      </c>
      <c r="AR10" s="731" t="s">
        <v>205</v>
      </c>
      <c r="AS10" s="731" t="s">
        <v>205</v>
      </c>
      <c r="AT10" s="731" t="s">
        <v>205</v>
      </c>
      <c r="AU10" s="732">
        <v>46437</v>
      </c>
      <c r="AV10" s="746"/>
      <c r="AW10" s="732">
        <v>45709</v>
      </c>
      <c r="AX10" s="731" t="s">
        <v>205</v>
      </c>
      <c r="AY10" s="358"/>
      <c r="AZ10" s="455" t="s">
        <v>9016</v>
      </c>
      <c r="BA10" s="455" t="s">
        <v>6328</v>
      </c>
      <c r="BB10" s="455" t="s">
        <v>9016</v>
      </c>
      <c r="BC10" s="455" t="s">
        <v>6328</v>
      </c>
      <c r="BD10" s="347"/>
      <c r="BE10" s="450">
        <v>1</v>
      </c>
      <c r="BF10" s="450" t="s">
        <v>29702</v>
      </c>
      <c r="BG10" s="460"/>
      <c r="BH10" s="831" t="s">
        <v>25771</v>
      </c>
      <c r="BI10" s="831" t="s">
        <v>9139</v>
      </c>
      <c r="BJ10" s="832">
        <v>16</v>
      </c>
      <c r="BK10" s="831" t="s">
        <v>9052</v>
      </c>
      <c r="BL10" s="831">
        <v>437</v>
      </c>
      <c r="BM10" s="831"/>
      <c r="BN10" s="831"/>
      <c r="BO10"/>
      <c r="BP10"/>
      <c r="BQ10" s="347"/>
      <c r="BR10" s="347"/>
      <c r="BS10" s="347"/>
      <c r="BT10" s="347"/>
      <c r="BU10" s="347"/>
      <c r="BV10" s="347"/>
      <c r="BW10" s="347"/>
      <c r="BX10" s="347"/>
      <c r="BY10" s="347"/>
      <c r="BZ10" s="347"/>
      <c r="CA10" s="347"/>
      <c r="CB10" s="347"/>
      <c r="CC10" s="347"/>
      <c r="CD10" s="347"/>
      <c r="CE10" s="347"/>
      <c r="CF10" s="347"/>
      <c r="CG10" s="347"/>
      <c r="CH10" s="347"/>
    </row>
    <row r="11" spans="1:106" s="356" customFormat="1" ht="18" hidden="1" customHeight="1">
      <c r="A11" s="877"/>
      <c r="B11" s="363"/>
      <c r="C11" s="364"/>
      <c r="D11" s="365"/>
      <c r="E11" s="366"/>
      <c r="F11" s="367"/>
      <c r="G11" s="368"/>
      <c r="H11" s="369"/>
      <c r="I11" s="370"/>
      <c r="J11" s="443"/>
      <c r="K11" s="372"/>
      <c r="L11" s="702" t="s">
        <v>205</v>
      </c>
      <c r="M11" s="347"/>
      <c r="P11" s="356" t="s">
        <v>9087</v>
      </c>
      <c r="R11" s="473"/>
      <c r="S11" s="732">
        <v>45709</v>
      </c>
      <c r="T11" s="731" t="s">
        <v>30989</v>
      </c>
      <c r="U11" s="731" t="s">
        <v>30989</v>
      </c>
      <c r="V11" s="731" t="s">
        <v>30990</v>
      </c>
      <c r="W11" s="731" t="s">
        <v>9123</v>
      </c>
      <c r="X11" s="731" t="s">
        <v>32327</v>
      </c>
      <c r="Y11" s="731" t="s">
        <v>9052</v>
      </c>
      <c r="Z11" s="733">
        <v>15</v>
      </c>
      <c r="AA11" s="731" t="s">
        <v>205</v>
      </c>
      <c r="AB11" s="733">
        <v>35</v>
      </c>
      <c r="AC11" s="731" t="s">
        <v>9065</v>
      </c>
      <c r="AD11" s="733">
        <v>49</v>
      </c>
      <c r="AE11" s="746"/>
      <c r="AF11" s="733">
        <v>12</v>
      </c>
      <c r="AG11" s="733">
        <v>173</v>
      </c>
      <c r="AH11" s="733">
        <v>173</v>
      </c>
      <c r="AI11" s="746"/>
      <c r="AJ11" s="733">
        <v>420</v>
      </c>
      <c r="AK11" s="733">
        <v>6055</v>
      </c>
      <c r="AL11" s="731" t="s">
        <v>30988</v>
      </c>
      <c r="AM11" s="731" t="s">
        <v>29971</v>
      </c>
      <c r="AN11" s="731" t="s">
        <v>9066</v>
      </c>
      <c r="AO11" s="731" t="s">
        <v>9051</v>
      </c>
      <c r="AP11" s="731" t="s">
        <v>9067</v>
      </c>
      <c r="AQ11" s="731" t="s">
        <v>205</v>
      </c>
      <c r="AR11" s="731" t="s">
        <v>205</v>
      </c>
      <c r="AS11" s="731" t="s">
        <v>205</v>
      </c>
      <c r="AT11" s="731" t="s">
        <v>205</v>
      </c>
      <c r="AU11" s="732">
        <v>46439</v>
      </c>
      <c r="AV11" s="746"/>
      <c r="AW11" s="732">
        <v>45709</v>
      </c>
      <c r="AX11" s="731" t="s">
        <v>205</v>
      </c>
      <c r="AY11" s="407"/>
      <c r="AZ11" s="731" t="s">
        <v>28737</v>
      </c>
      <c r="BA11" s="731" t="s">
        <v>205</v>
      </c>
      <c r="BB11" s="410" t="s">
        <v>9054</v>
      </c>
      <c r="BC11" s="410">
        <v>126</v>
      </c>
      <c r="BD11" s="347"/>
      <c r="BE11" s="450">
        <v>1</v>
      </c>
      <c r="BF11" s="450" t="s">
        <v>9082</v>
      </c>
      <c r="BG11" s="460"/>
      <c r="BH11" s="831" t="s">
        <v>36007</v>
      </c>
      <c r="BI11" s="831" t="s">
        <v>9122</v>
      </c>
      <c r="BJ11" s="832">
        <v>1.5</v>
      </c>
      <c r="BK11" s="831" t="s">
        <v>35947</v>
      </c>
      <c r="BL11" s="831">
        <v>1400</v>
      </c>
      <c r="BM11" s="831"/>
      <c r="BN11" s="831"/>
      <c r="BO11"/>
      <c r="BP11"/>
      <c r="BQ11" s="347"/>
      <c r="BR11" s="347"/>
      <c r="BS11" s="347"/>
      <c r="BT11" s="347"/>
      <c r="BU11" s="347"/>
      <c r="BV11" s="347"/>
      <c r="BW11" s="347"/>
      <c r="BX11" s="347"/>
      <c r="BY11" s="347"/>
      <c r="BZ11" s="347"/>
      <c r="CA11" s="347"/>
      <c r="CB11" s="347"/>
      <c r="CC11" s="347"/>
      <c r="CD11" s="347"/>
      <c r="CE11" s="347"/>
      <c r="CF11" s="347"/>
      <c r="CG11" s="347"/>
      <c r="CH11" s="347"/>
    </row>
    <row r="12" spans="1:106" s="356" customFormat="1" ht="18" hidden="1" customHeight="1">
      <c r="A12" s="877"/>
      <c r="B12" s="363"/>
      <c r="C12" s="364"/>
      <c r="D12" s="365"/>
      <c r="E12" s="366"/>
      <c r="F12" s="367"/>
      <c r="G12" s="368"/>
      <c r="H12" s="369"/>
      <c r="I12" s="370"/>
      <c r="J12" s="443"/>
      <c r="K12" s="372"/>
      <c r="L12" s="702" t="s">
        <v>205</v>
      </c>
      <c r="M12" s="356" t="s">
        <v>18891</v>
      </c>
      <c r="P12" s="476">
        <v>17643</v>
      </c>
      <c r="Q12" s="356" t="s">
        <v>18892</v>
      </c>
      <c r="R12" s="473"/>
      <c r="S12" s="732">
        <v>45709</v>
      </c>
      <c r="T12" s="731" t="s">
        <v>32326</v>
      </c>
      <c r="U12" s="731" t="s">
        <v>32326</v>
      </c>
      <c r="V12" s="731" t="s">
        <v>31060</v>
      </c>
      <c r="W12" s="731" t="s">
        <v>9060</v>
      </c>
      <c r="X12" s="731" t="s">
        <v>205</v>
      </c>
      <c r="Y12" s="731" t="s">
        <v>9052</v>
      </c>
      <c r="Z12" s="733">
        <v>4</v>
      </c>
      <c r="AA12" s="731" t="s">
        <v>205</v>
      </c>
      <c r="AB12" s="733">
        <v>96</v>
      </c>
      <c r="AC12" s="731" t="s">
        <v>9065</v>
      </c>
      <c r="AD12" s="733">
        <v>115</v>
      </c>
      <c r="AE12" s="746"/>
      <c r="AF12" s="733">
        <v>5</v>
      </c>
      <c r="AG12" s="733">
        <v>115</v>
      </c>
      <c r="AH12" s="733">
        <v>115</v>
      </c>
      <c r="AI12" s="746"/>
      <c r="AJ12" s="733">
        <v>480</v>
      </c>
      <c r="AK12" s="733">
        <v>11040</v>
      </c>
      <c r="AL12" s="731" t="s">
        <v>35926</v>
      </c>
      <c r="AM12" s="731" t="s">
        <v>29971</v>
      </c>
      <c r="AN12" s="731" t="s">
        <v>9066</v>
      </c>
      <c r="AO12" s="731" t="s">
        <v>9051</v>
      </c>
      <c r="AP12" s="731" t="s">
        <v>9067</v>
      </c>
      <c r="AQ12" s="731" t="s">
        <v>205</v>
      </c>
      <c r="AR12" s="731" t="s">
        <v>205</v>
      </c>
      <c r="AS12" s="731" t="s">
        <v>205</v>
      </c>
      <c r="AT12" s="731" t="s">
        <v>205</v>
      </c>
      <c r="AU12" s="732">
        <v>46437</v>
      </c>
      <c r="AV12" s="746"/>
      <c r="AW12" s="732">
        <v>45709</v>
      </c>
      <c r="AX12" s="731" t="s">
        <v>205</v>
      </c>
      <c r="AY12" s="407"/>
      <c r="AZ12" s="731" t="s">
        <v>36003</v>
      </c>
      <c r="BA12" s="731" t="s">
        <v>205</v>
      </c>
      <c r="BB12" s="410" t="s">
        <v>9060</v>
      </c>
      <c r="BC12" s="410">
        <v>115</v>
      </c>
      <c r="BD12" s="347"/>
      <c r="BE12" s="450">
        <v>1</v>
      </c>
      <c r="BF12" s="450" t="s">
        <v>9085</v>
      </c>
      <c r="BG12" s="460"/>
      <c r="BH12" s="831" t="s">
        <v>36007</v>
      </c>
      <c r="BI12" s="831" t="s">
        <v>9122</v>
      </c>
      <c r="BJ12" s="832">
        <v>1.8</v>
      </c>
      <c r="BK12" s="831" t="s">
        <v>35947</v>
      </c>
      <c r="BL12" s="831">
        <v>2100</v>
      </c>
      <c r="BM12" s="831"/>
      <c r="BN12" s="831"/>
      <c r="BO12"/>
      <c r="BP12"/>
      <c r="BQ12" s="347"/>
      <c r="BR12" s="347"/>
      <c r="BS12" s="347"/>
      <c r="BT12" s="347"/>
      <c r="BU12" s="347"/>
      <c r="BV12" s="347"/>
      <c r="BW12" s="347"/>
      <c r="BX12" s="347"/>
      <c r="BY12" s="347"/>
      <c r="BZ12" s="347"/>
      <c r="CA12" s="347"/>
      <c r="CB12" s="347"/>
      <c r="CC12" s="347"/>
      <c r="CD12" s="347"/>
      <c r="CE12" s="347"/>
      <c r="CF12" s="347"/>
      <c r="CG12" s="347"/>
      <c r="CH12" s="347"/>
    </row>
    <row r="13" spans="1:106" s="356" customFormat="1" ht="18" hidden="1" customHeight="1">
      <c r="A13" s="877"/>
      <c r="B13" s="363"/>
      <c r="C13" s="364"/>
      <c r="D13" s="365"/>
      <c r="E13" s="366"/>
      <c r="F13" s="367"/>
      <c r="G13" s="368"/>
      <c r="H13" s="369"/>
      <c r="I13" s="370"/>
      <c r="J13" s="443"/>
      <c r="K13" s="372"/>
      <c r="L13" s="702" t="s">
        <v>205</v>
      </c>
      <c r="M13" s="356" t="s">
        <v>9091</v>
      </c>
      <c r="P13" s="704">
        <f>H20+H36</f>
        <v>13648</v>
      </c>
      <c r="Q13" s="356" t="s">
        <v>18893</v>
      </c>
      <c r="R13" s="473"/>
      <c r="S13" s="732">
        <v>45709</v>
      </c>
      <c r="T13" s="731" t="s">
        <v>32328</v>
      </c>
      <c r="U13" s="731" t="s">
        <v>32328</v>
      </c>
      <c r="V13" s="731" t="s">
        <v>35927</v>
      </c>
      <c r="W13" s="731" t="s">
        <v>9139</v>
      </c>
      <c r="X13" s="731" t="s">
        <v>9221</v>
      </c>
      <c r="Y13" s="731" t="s">
        <v>9052</v>
      </c>
      <c r="Z13" s="733">
        <v>16</v>
      </c>
      <c r="AA13" s="731" t="s">
        <v>205</v>
      </c>
      <c r="AB13" s="733">
        <v>45</v>
      </c>
      <c r="AC13" s="731" t="s">
        <v>9065</v>
      </c>
      <c r="AD13" s="733">
        <v>83</v>
      </c>
      <c r="AE13" s="746"/>
      <c r="AF13" s="733">
        <v>9.5</v>
      </c>
      <c r="AG13" s="733">
        <v>176</v>
      </c>
      <c r="AH13" s="733">
        <v>176</v>
      </c>
      <c r="AI13" s="746"/>
      <c r="AJ13" s="733">
        <v>427.5</v>
      </c>
      <c r="AK13" s="733">
        <v>7920</v>
      </c>
      <c r="AL13" s="731" t="s">
        <v>35928</v>
      </c>
      <c r="AM13" s="731" t="s">
        <v>29971</v>
      </c>
      <c r="AN13" s="731" t="s">
        <v>9066</v>
      </c>
      <c r="AO13" s="731" t="s">
        <v>9051</v>
      </c>
      <c r="AP13" s="731" t="s">
        <v>9067</v>
      </c>
      <c r="AQ13" s="731" t="s">
        <v>205</v>
      </c>
      <c r="AR13" s="731" t="s">
        <v>205</v>
      </c>
      <c r="AS13" s="731" t="s">
        <v>35929</v>
      </c>
      <c r="AT13" s="731" t="s">
        <v>205</v>
      </c>
      <c r="AU13" s="732">
        <v>46434</v>
      </c>
      <c r="AV13" s="746"/>
      <c r="AW13" s="732">
        <v>45709</v>
      </c>
      <c r="AX13" s="731" t="s">
        <v>205</v>
      </c>
      <c r="AY13" s="407"/>
      <c r="AZ13" s="731" t="s">
        <v>17272</v>
      </c>
      <c r="BA13" s="731" t="s">
        <v>205</v>
      </c>
      <c r="BB13" s="410" t="s">
        <v>8339</v>
      </c>
      <c r="BC13" s="410">
        <v>158</v>
      </c>
      <c r="BD13" s="347"/>
      <c r="BE13" s="450">
        <v>1</v>
      </c>
      <c r="BF13" s="450" t="s">
        <v>9088</v>
      </c>
      <c r="BG13" s="460"/>
      <c r="BH13" s="831" t="s">
        <v>36007</v>
      </c>
      <c r="BI13" s="831" t="s">
        <v>9195</v>
      </c>
      <c r="BJ13" s="832">
        <v>3.2</v>
      </c>
      <c r="BK13" s="831" t="s">
        <v>35953</v>
      </c>
      <c r="BL13" s="831">
        <v>100</v>
      </c>
      <c r="BM13" s="831"/>
      <c r="BN13" s="831"/>
      <c r="BO13"/>
      <c r="BP13"/>
      <c r="BQ13" s="347"/>
      <c r="BR13" s="347"/>
      <c r="BS13" s="347"/>
      <c r="BT13" s="347"/>
      <c r="BU13" s="347"/>
      <c r="BV13" s="347"/>
      <c r="BW13" s="347"/>
      <c r="BX13" s="347"/>
      <c r="BY13" s="347"/>
      <c r="BZ13" s="347"/>
      <c r="CA13" s="347"/>
      <c r="CB13" s="347"/>
      <c r="CC13" s="347"/>
      <c r="CD13" s="347"/>
      <c r="CE13" s="347"/>
      <c r="CF13" s="347"/>
      <c r="CG13" s="347"/>
      <c r="CH13" s="347"/>
    </row>
    <row r="14" spans="1:106" s="356" customFormat="1" ht="18" hidden="1" customHeight="1">
      <c r="A14" s="877"/>
      <c r="B14" s="363"/>
      <c r="C14" s="364"/>
      <c r="D14" s="365"/>
      <c r="E14" s="366"/>
      <c r="F14" s="367"/>
      <c r="G14" s="368"/>
      <c r="H14" s="369"/>
      <c r="I14" s="370"/>
      <c r="J14" s="443"/>
      <c r="K14" s="372"/>
      <c r="L14" s="702" t="s">
        <v>205</v>
      </c>
      <c r="M14" s="356" t="s">
        <v>9094</v>
      </c>
      <c r="P14" s="704">
        <f>H52</f>
        <v>3995</v>
      </c>
      <c r="Q14" s="356" t="s">
        <v>18894</v>
      </c>
      <c r="R14" s="473"/>
      <c r="S14" s="732">
        <v>45709</v>
      </c>
      <c r="T14" s="731" t="s">
        <v>32328</v>
      </c>
      <c r="U14" s="731" t="s">
        <v>32328</v>
      </c>
      <c r="V14" s="731" t="s">
        <v>35927</v>
      </c>
      <c r="W14" s="731" t="s">
        <v>9139</v>
      </c>
      <c r="X14" s="731" t="s">
        <v>35930</v>
      </c>
      <c r="Y14" s="731" t="s">
        <v>9052</v>
      </c>
      <c r="Z14" s="733">
        <v>16</v>
      </c>
      <c r="AA14" s="731" t="s">
        <v>205</v>
      </c>
      <c r="AB14" s="733">
        <v>45</v>
      </c>
      <c r="AC14" s="731" t="s">
        <v>9065</v>
      </c>
      <c r="AD14" s="733">
        <v>54</v>
      </c>
      <c r="AE14" s="746"/>
      <c r="AF14" s="733">
        <v>9.5</v>
      </c>
      <c r="AG14" s="733">
        <v>176</v>
      </c>
      <c r="AH14" s="733">
        <v>176</v>
      </c>
      <c r="AI14" s="746"/>
      <c r="AJ14" s="733">
        <v>427.5</v>
      </c>
      <c r="AK14" s="733">
        <v>7920</v>
      </c>
      <c r="AL14" s="731" t="s">
        <v>35928</v>
      </c>
      <c r="AM14" s="731" t="s">
        <v>29971</v>
      </c>
      <c r="AN14" s="731" t="s">
        <v>9066</v>
      </c>
      <c r="AO14" s="731" t="s">
        <v>9051</v>
      </c>
      <c r="AP14" s="731" t="s">
        <v>9067</v>
      </c>
      <c r="AQ14" s="731" t="s">
        <v>205</v>
      </c>
      <c r="AR14" s="731" t="s">
        <v>205</v>
      </c>
      <c r="AS14" s="731" t="s">
        <v>35929</v>
      </c>
      <c r="AT14" s="731" t="s">
        <v>205</v>
      </c>
      <c r="AU14" s="732">
        <v>46434</v>
      </c>
      <c r="AV14" s="746"/>
      <c r="AW14" s="732">
        <v>45709</v>
      </c>
      <c r="AX14" s="731" t="s">
        <v>205</v>
      </c>
      <c r="AY14" s="407"/>
      <c r="AZ14" s="731" t="s">
        <v>219</v>
      </c>
      <c r="BA14" s="731" t="s">
        <v>205</v>
      </c>
      <c r="BB14" s="410" t="s">
        <v>36000</v>
      </c>
      <c r="BC14" s="410">
        <v>648</v>
      </c>
      <c r="BD14" s="347"/>
      <c r="BE14" s="450">
        <v>1</v>
      </c>
      <c r="BF14" s="450" t="s">
        <v>27463</v>
      </c>
      <c r="BG14" s="460"/>
      <c r="BH14" s="831" t="s">
        <v>36007</v>
      </c>
      <c r="BI14" s="831" t="s">
        <v>9195</v>
      </c>
      <c r="BJ14" s="832">
        <v>4</v>
      </c>
      <c r="BK14" s="831" t="s">
        <v>35953</v>
      </c>
      <c r="BL14" s="831">
        <v>300</v>
      </c>
      <c r="BM14" s="831"/>
      <c r="BN14" s="831"/>
      <c r="BO14"/>
      <c r="BP14"/>
      <c r="BQ14" s="347"/>
      <c r="BR14" s="347"/>
      <c r="BS14" s="347"/>
      <c r="BT14" s="347"/>
      <c r="BU14" s="347"/>
      <c r="BV14" s="347"/>
      <c r="BW14" s="347"/>
      <c r="BX14" s="347"/>
      <c r="BY14" s="347"/>
      <c r="BZ14" s="347"/>
      <c r="CA14" s="347"/>
      <c r="CB14" s="347"/>
      <c r="CC14" s="347"/>
      <c r="CD14" s="347"/>
      <c r="CE14" s="347"/>
      <c r="CF14" s="347"/>
      <c r="CG14" s="347"/>
      <c r="CH14" s="347"/>
    </row>
    <row r="15" spans="1:106" s="356" customFormat="1" ht="18" hidden="1" customHeight="1">
      <c r="A15" s="877"/>
      <c r="B15" s="363"/>
      <c r="C15" s="364"/>
      <c r="D15" s="365"/>
      <c r="E15" s="366"/>
      <c r="F15" s="367"/>
      <c r="G15" s="368"/>
      <c r="H15" s="369"/>
      <c r="I15" s="370"/>
      <c r="J15" s="443"/>
      <c r="K15" s="372"/>
      <c r="L15" s="702" t="s">
        <v>205</v>
      </c>
      <c r="M15" s="356" t="s">
        <v>9097</v>
      </c>
      <c r="P15" s="477">
        <f>P12-P13-P14</f>
        <v>0</v>
      </c>
      <c r="Q15" s="425" t="s">
        <v>9098</v>
      </c>
      <c r="R15" s="473"/>
      <c r="S15" s="732">
        <v>45709</v>
      </c>
      <c r="T15" s="731" t="s">
        <v>32328</v>
      </c>
      <c r="U15" s="731" t="s">
        <v>32328</v>
      </c>
      <c r="V15" s="731" t="s">
        <v>35927</v>
      </c>
      <c r="W15" s="731" t="s">
        <v>9139</v>
      </c>
      <c r="X15" s="731" t="s">
        <v>35931</v>
      </c>
      <c r="Y15" s="731" t="s">
        <v>9052</v>
      </c>
      <c r="Z15" s="733">
        <v>16</v>
      </c>
      <c r="AA15" s="731" t="s">
        <v>35932</v>
      </c>
      <c r="AB15" s="733">
        <v>40</v>
      </c>
      <c r="AC15" s="731" t="s">
        <v>9065</v>
      </c>
      <c r="AD15" s="733">
        <v>300</v>
      </c>
      <c r="AE15" s="746"/>
      <c r="AF15" s="733">
        <v>10.5</v>
      </c>
      <c r="AG15" s="733">
        <v>176</v>
      </c>
      <c r="AH15" s="733">
        <v>176</v>
      </c>
      <c r="AI15" s="746"/>
      <c r="AJ15" s="733">
        <v>420</v>
      </c>
      <c r="AK15" s="733">
        <v>7040</v>
      </c>
      <c r="AL15" s="731" t="s">
        <v>35933</v>
      </c>
      <c r="AM15" s="731" t="s">
        <v>29971</v>
      </c>
      <c r="AN15" s="731" t="s">
        <v>9066</v>
      </c>
      <c r="AO15" s="731" t="s">
        <v>9051</v>
      </c>
      <c r="AP15" s="731" t="s">
        <v>9067</v>
      </c>
      <c r="AQ15" s="731" t="s">
        <v>205</v>
      </c>
      <c r="AR15" s="731" t="s">
        <v>205</v>
      </c>
      <c r="AS15" s="731" t="s">
        <v>35929</v>
      </c>
      <c r="AT15" s="731" t="s">
        <v>205</v>
      </c>
      <c r="AU15" s="732">
        <v>46431</v>
      </c>
      <c r="AV15" s="746"/>
      <c r="AW15" s="732">
        <v>45709</v>
      </c>
      <c r="AX15" s="731" t="s">
        <v>205</v>
      </c>
      <c r="AY15" s="407"/>
      <c r="AZ15" s="731" t="s">
        <v>36005</v>
      </c>
      <c r="BA15" s="731" t="s">
        <v>205</v>
      </c>
      <c r="BB15" s="410" t="s">
        <v>36002</v>
      </c>
      <c r="BC15" s="410">
        <v>427</v>
      </c>
      <c r="BD15" s="347"/>
      <c r="BE15" s="450">
        <v>1</v>
      </c>
      <c r="BF15" s="450" t="s">
        <v>9090</v>
      </c>
      <c r="BG15" s="460"/>
      <c r="BH15" s="831" t="s">
        <v>36007</v>
      </c>
      <c r="BI15" s="831" t="s">
        <v>8949</v>
      </c>
      <c r="BJ15" s="832">
        <v>10</v>
      </c>
      <c r="BK15" s="831" t="s">
        <v>35953</v>
      </c>
      <c r="BL15" s="831">
        <v>1400</v>
      </c>
      <c r="BM15" s="831"/>
      <c r="BN15" s="831"/>
      <c r="BO15"/>
      <c r="BP15"/>
      <c r="BQ15" s="347"/>
      <c r="BR15" s="347"/>
      <c r="BS15" s="347"/>
      <c r="BT15" s="347"/>
      <c r="BU15" s="347"/>
      <c r="BV15" s="347"/>
      <c r="BW15" s="347"/>
      <c r="BX15" s="347"/>
      <c r="BY15" s="347"/>
      <c r="BZ15" s="347"/>
      <c r="CA15" s="347"/>
      <c r="CB15" s="347"/>
      <c r="CC15" s="347"/>
      <c r="CD15" s="347"/>
      <c r="CE15" s="347"/>
      <c r="CF15" s="347"/>
      <c r="CG15" s="347"/>
      <c r="CH15" s="347"/>
    </row>
    <row r="16" spans="1:106" s="356" customFormat="1" ht="18" hidden="1" customHeight="1">
      <c r="A16" s="877"/>
      <c r="B16" s="363"/>
      <c r="C16" s="364"/>
      <c r="D16" s="365"/>
      <c r="E16" s="366"/>
      <c r="F16" s="367"/>
      <c r="G16" s="368"/>
      <c r="H16" s="369"/>
      <c r="I16" s="370"/>
      <c r="J16" s="443"/>
      <c r="K16" s="372"/>
      <c r="L16" s="702" t="s">
        <v>205</v>
      </c>
      <c r="M16" s="347" t="s">
        <v>9100</v>
      </c>
      <c r="R16" s="473"/>
      <c r="S16" s="732">
        <v>45709</v>
      </c>
      <c r="T16" s="731" t="s">
        <v>32328</v>
      </c>
      <c r="U16" s="731" t="s">
        <v>32328</v>
      </c>
      <c r="V16" s="731" t="s">
        <v>35927</v>
      </c>
      <c r="W16" s="731" t="s">
        <v>9185</v>
      </c>
      <c r="X16" s="731" t="s">
        <v>35934</v>
      </c>
      <c r="Y16" s="731" t="s">
        <v>9052</v>
      </c>
      <c r="Z16" s="733">
        <v>1.5</v>
      </c>
      <c r="AA16" s="731" t="s">
        <v>1489</v>
      </c>
      <c r="AB16" s="733">
        <v>70</v>
      </c>
      <c r="AC16" s="731" t="s">
        <v>9065</v>
      </c>
      <c r="AD16" s="733">
        <v>51</v>
      </c>
      <c r="AE16" s="746"/>
      <c r="AF16" s="733">
        <v>6</v>
      </c>
      <c r="AG16" s="733">
        <v>110</v>
      </c>
      <c r="AH16" s="733">
        <v>110</v>
      </c>
      <c r="AI16" s="746"/>
      <c r="AJ16" s="733">
        <v>420</v>
      </c>
      <c r="AK16" s="733">
        <v>7700</v>
      </c>
      <c r="AL16" s="731" t="s">
        <v>30988</v>
      </c>
      <c r="AM16" s="731" t="s">
        <v>29971</v>
      </c>
      <c r="AN16" s="731" t="s">
        <v>9066</v>
      </c>
      <c r="AO16" s="731" t="s">
        <v>9051</v>
      </c>
      <c r="AP16" s="731" t="s">
        <v>9067</v>
      </c>
      <c r="AQ16" s="731" t="s">
        <v>205</v>
      </c>
      <c r="AR16" s="731" t="s">
        <v>205</v>
      </c>
      <c r="AS16" s="731" t="s">
        <v>35929</v>
      </c>
      <c r="AT16" s="731" t="s">
        <v>205</v>
      </c>
      <c r="AU16" s="732">
        <v>46427</v>
      </c>
      <c r="AV16" s="746"/>
      <c r="AW16" s="732">
        <v>45709</v>
      </c>
      <c r="AX16" s="731" t="s">
        <v>205</v>
      </c>
      <c r="AY16" s="407"/>
      <c r="AZ16" s="731" t="s">
        <v>24820</v>
      </c>
      <c r="BA16" s="731" t="s">
        <v>205</v>
      </c>
      <c r="BB16" s="410" t="s">
        <v>36001</v>
      </c>
      <c r="BC16" s="410">
        <v>2428</v>
      </c>
      <c r="BD16" s="347"/>
      <c r="BE16" s="450">
        <v>1</v>
      </c>
      <c r="BF16" s="450" t="s">
        <v>30993</v>
      </c>
      <c r="BG16" s="460"/>
      <c r="BH16" s="831" t="s">
        <v>36006</v>
      </c>
      <c r="BI16" s="831" t="s">
        <v>9211</v>
      </c>
      <c r="BJ16" s="832">
        <v>26.2</v>
      </c>
      <c r="BK16" s="831" t="s">
        <v>35940</v>
      </c>
      <c r="BL16" s="831">
        <v>840</v>
      </c>
      <c r="BM16" s="831"/>
      <c r="BN16" s="831"/>
      <c r="BO16"/>
      <c r="BP16"/>
      <c r="BQ16" s="347"/>
      <c r="BR16" s="347"/>
      <c r="BS16" s="347"/>
      <c r="BT16" s="347"/>
      <c r="BU16" s="347"/>
      <c r="BV16" s="347"/>
      <c r="BW16" s="347"/>
      <c r="BX16" s="347"/>
      <c r="BY16" s="347"/>
      <c r="BZ16" s="347"/>
      <c r="CA16" s="347"/>
      <c r="CB16" s="347"/>
      <c r="CC16" s="347"/>
      <c r="CD16" s="347"/>
      <c r="CE16" s="347"/>
      <c r="CF16" s="347"/>
      <c r="CG16" s="347"/>
      <c r="CH16" s="347"/>
    </row>
    <row r="17" spans="1:86" s="356" customFormat="1" ht="18" hidden="1" customHeight="1">
      <c r="A17" s="877"/>
      <c r="B17" s="363"/>
      <c r="C17" s="364"/>
      <c r="D17" s="365"/>
      <c r="E17" s="366"/>
      <c r="F17" s="367"/>
      <c r="G17" s="368"/>
      <c r="H17" s="369"/>
      <c r="I17" s="370"/>
      <c r="J17" s="443"/>
      <c r="K17" s="372"/>
      <c r="L17" s="702" t="s">
        <v>205</v>
      </c>
      <c r="M17" s="347" t="s">
        <v>9102</v>
      </c>
      <c r="R17" s="473"/>
      <c r="S17" s="732">
        <v>45709</v>
      </c>
      <c r="T17" s="731" t="s">
        <v>32328</v>
      </c>
      <c r="U17" s="731" t="s">
        <v>32328</v>
      </c>
      <c r="V17" s="731" t="s">
        <v>35927</v>
      </c>
      <c r="W17" s="731" t="s">
        <v>9112</v>
      </c>
      <c r="X17" s="731" t="s">
        <v>35935</v>
      </c>
      <c r="Y17" s="731" t="s">
        <v>9052</v>
      </c>
      <c r="Z17" s="733">
        <v>4.2</v>
      </c>
      <c r="AA17" s="731" t="s">
        <v>205</v>
      </c>
      <c r="AB17" s="733">
        <v>64</v>
      </c>
      <c r="AC17" s="731" t="s">
        <v>9065</v>
      </c>
      <c r="AD17" s="733">
        <v>80</v>
      </c>
      <c r="AE17" s="746"/>
      <c r="AF17" s="733">
        <v>6.5</v>
      </c>
      <c r="AG17" s="733">
        <v>110</v>
      </c>
      <c r="AH17" s="733">
        <v>110</v>
      </c>
      <c r="AI17" s="746"/>
      <c r="AJ17" s="733">
        <v>416</v>
      </c>
      <c r="AK17" s="733">
        <v>7040</v>
      </c>
      <c r="AL17" s="731" t="s">
        <v>30988</v>
      </c>
      <c r="AM17" s="731" t="s">
        <v>29971</v>
      </c>
      <c r="AN17" s="731" t="s">
        <v>9066</v>
      </c>
      <c r="AO17" s="731" t="s">
        <v>9051</v>
      </c>
      <c r="AP17" s="731" t="s">
        <v>9067</v>
      </c>
      <c r="AQ17" s="731" t="s">
        <v>205</v>
      </c>
      <c r="AR17" s="731" t="s">
        <v>205</v>
      </c>
      <c r="AS17" s="731" t="s">
        <v>35929</v>
      </c>
      <c r="AT17" s="731" t="s">
        <v>205</v>
      </c>
      <c r="AU17" s="732">
        <v>46429</v>
      </c>
      <c r="AV17" s="746"/>
      <c r="AW17" s="732">
        <v>45709</v>
      </c>
      <c r="AX17" s="731" t="s">
        <v>205</v>
      </c>
      <c r="AY17" s="407"/>
      <c r="AZ17" s="731" t="s">
        <v>30996</v>
      </c>
      <c r="BA17" s="731" t="s">
        <v>205</v>
      </c>
      <c r="BB17" s="410" t="s">
        <v>9123</v>
      </c>
      <c r="BC17" s="410">
        <v>93</v>
      </c>
      <c r="BD17" s="347"/>
      <c r="BE17" s="450">
        <v>1</v>
      </c>
      <c r="BF17" s="450" t="s">
        <v>30994</v>
      </c>
      <c r="BG17" s="460"/>
      <c r="BH17" s="831" t="s">
        <v>24851</v>
      </c>
      <c r="BI17" s="831" t="s">
        <v>9060</v>
      </c>
      <c r="BJ17" s="832">
        <v>4</v>
      </c>
      <c r="BK17" s="831" t="s">
        <v>9052</v>
      </c>
      <c r="BL17" s="831">
        <v>2000</v>
      </c>
      <c r="BM17" s="831"/>
      <c r="BN17" s="831"/>
      <c r="BO17"/>
      <c r="BP17"/>
      <c r="BQ17" s="347"/>
      <c r="BR17" s="347"/>
      <c r="BS17" s="347"/>
      <c r="BT17" s="347"/>
      <c r="BU17" s="347"/>
      <c r="BV17" s="347"/>
      <c r="BW17" s="347"/>
      <c r="BX17" s="347"/>
      <c r="BY17" s="347"/>
      <c r="BZ17" s="347"/>
      <c r="CA17" s="347"/>
      <c r="CB17" s="347"/>
      <c r="CC17" s="347"/>
      <c r="CD17" s="347"/>
      <c r="CE17" s="347"/>
      <c r="CF17" s="347"/>
      <c r="CG17" s="347"/>
      <c r="CH17" s="347"/>
    </row>
    <row r="18" spans="1:86" s="356" customFormat="1" ht="18" hidden="1" customHeight="1">
      <c r="A18" s="877"/>
      <c r="B18" s="363"/>
      <c r="C18" s="364"/>
      <c r="D18" s="365"/>
      <c r="E18" s="366"/>
      <c r="F18" s="367"/>
      <c r="G18" s="368"/>
      <c r="H18" s="369"/>
      <c r="I18" s="370"/>
      <c r="J18" s="443"/>
      <c r="K18" s="372"/>
      <c r="L18" s="702" t="s">
        <v>205</v>
      </c>
      <c r="M18" s="356" t="s">
        <v>18895</v>
      </c>
      <c r="R18" s="473"/>
      <c r="S18" s="732">
        <v>45709</v>
      </c>
      <c r="T18" s="731" t="s">
        <v>32328</v>
      </c>
      <c r="U18" s="731" t="s">
        <v>32328</v>
      </c>
      <c r="V18" s="731" t="s">
        <v>35927</v>
      </c>
      <c r="W18" s="731" t="s">
        <v>9112</v>
      </c>
      <c r="X18" s="731" t="s">
        <v>35936</v>
      </c>
      <c r="Y18" s="731" t="s">
        <v>9052</v>
      </c>
      <c r="Z18" s="733">
        <v>3.6</v>
      </c>
      <c r="AA18" s="731" t="s">
        <v>205</v>
      </c>
      <c r="AB18" s="733">
        <v>64</v>
      </c>
      <c r="AC18" s="731" t="s">
        <v>9065</v>
      </c>
      <c r="AD18" s="733">
        <v>80</v>
      </c>
      <c r="AE18" s="746"/>
      <c r="AF18" s="733">
        <v>6.5</v>
      </c>
      <c r="AG18" s="733">
        <v>110</v>
      </c>
      <c r="AH18" s="733">
        <v>110</v>
      </c>
      <c r="AI18" s="746"/>
      <c r="AJ18" s="733">
        <v>416</v>
      </c>
      <c r="AK18" s="733">
        <v>7040</v>
      </c>
      <c r="AL18" s="731" t="s">
        <v>30988</v>
      </c>
      <c r="AM18" s="731" t="s">
        <v>29971</v>
      </c>
      <c r="AN18" s="731" t="s">
        <v>9066</v>
      </c>
      <c r="AO18" s="731" t="s">
        <v>9051</v>
      </c>
      <c r="AP18" s="731" t="s">
        <v>9067</v>
      </c>
      <c r="AQ18" s="731" t="s">
        <v>205</v>
      </c>
      <c r="AR18" s="731" t="s">
        <v>205</v>
      </c>
      <c r="AS18" s="731" t="s">
        <v>35929</v>
      </c>
      <c r="AT18" s="731" t="s">
        <v>205</v>
      </c>
      <c r="AU18" s="732">
        <v>46422</v>
      </c>
      <c r="AV18" s="746"/>
      <c r="AW18" s="732">
        <v>45709</v>
      </c>
      <c r="AX18" s="731" t="s">
        <v>205</v>
      </c>
      <c r="AY18" s="407"/>
      <c r="AZ18" s="410"/>
      <c r="BA18" s="731" t="s">
        <v>205</v>
      </c>
      <c r="BB18" s="410"/>
      <c r="BC18" s="410"/>
      <c r="BD18" s="347"/>
      <c r="BE18" s="450">
        <v>1</v>
      </c>
      <c r="BF18" s="450" t="s">
        <v>27101</v>
      </c>
      <c r="BG18" s="460"/>
      <c r="BH18" s="831" t="s">
        <v>24851</v>
      </c>
      <c r="BI18" s="831" t="s">
        <v>9083</v>
      </c>
      <c r="BJ18" s="832">
        <v>10</v>
      </c>
      <c r="BK18" s="831" t="s">
        <v>9052</v>
      </c>
      <c r="BL18" s="831">
        <v>428</v>
      </c>
      <c r="BM18" s="831"/>
      <c r="BN18" s="831"/>
      <c r="BO18"/>
      <c r="BP18"/>
      <c r="BQ18" s="347"/>
      <c r="BR18" s="347"/>
      <c r="BS18" s="347"/>
      <c r="BT18" s="347"/>
      <c r="BU18" s="347"/>
      <c r="BV18" s="347"/>
      <c r="BW18" s="347"/>
      <c r="BX18" s="347"/>
      <c r="BY18" s="347"/>
      <c r="BZ18" s="347"/>
      <c r="CA18" s="347"/>
      <c r="CB18" s="347"/>
      <c r="CC18" s="347"/>
      <c r="CD18" s="347"/>
      <c r="CE18" s="347"/>
      <c r="CF18" s="347"/>
      <c r="CG18" s="347"/>
      <c r="CH18" s="347"/>
    </row>
    <row r="19" spans="1:86" s="356" customFormat="1" ht="18" hidden="1" customHeight="1">
      <c r="A19" s="877"/>
      <c r="B19" s="363"/>
      <c r="C19" s="364"/>
      <c r="D19" s="365"/>
      <c r="E19" s="366"/>
      <c r="F19" s="367"/>
      <c r="G19" s="368"/>
      <c r="H19" s="369"/>
      <c r="I19" s="370"/>
      <c r="J19" s="443"/>
      <c r="K19" s="372"/>
      <c r="L19" s="702" t="s">
        <v>205</v>
      </c>
      <c r="M19" s="425" t="s">
        <v>18896</v>
      </c>
      <c r="R19" s="473" t="s">
        <v>9064</v>
      </c>
      <c r="S19" s="732">
        <v>45709</v>
      </c>
      <c r="T19" s="731" t="s">
        <v>35937</v>
      </c>
      <c r="U19" s="731" t="s">
        <v>35937</v>
      </c>
      <c r="V19" s="731" t="s">
        <v>35938</v>
      </c>
      <c r="W19" s="731" t="s">
        <v>9211</v>
      </c>
      <c r="X19" s="731" t="s">
        <v>35939</v>
      </c>
      <c r="Y19" s="731" t="s">
        <v>35940</v>
      </c>
      <c r="Z19" s="733">
        <v>26.2</v>
      </c>
      <c r="AA19" s="731" t="s">
        <v>35941</v>
      </c>
      <c r="AB19" s="733">
        <v>20</v>
      </c>
      <c r="AC19" s="731" t="s">
        <v>9065</v>
      </c>
      <c r="AD19" s="733">
        <v>448</v>
      </c>
      <c r="AE19" s="746"/>
      <c r="AF19" s="733">
        <v>21</v>
      </c>
      <c r="AG19" s="733">
        <v>288</v>
      </c>
      <c r="AH19" s="733">
        <v>288</v>
      </c>
      <c r="AI19" s="746"/>
      <c r="AJ19" s="733">
        <v>420</v>
      </c>
      <c r="AK19" s="733">
        <v>5760</v>
      </c>
      <c r="AL19" s="731" t="s">
        <v>35942</v>
      </c>
      <c r="AM19" s="731" t="s">
        <v>29971</v>
      </c>
      <c r="AN19" s="731" t="s">
        <v>9066</v>
      </c>
      <c r="AO19" s="731" t="s">
        <v>27236</v>
      </c>
      <c r="AP19" s="731" t="s">
        <v>9067</v>
      </c>
      <c r="AQ19" s="731" t="s">
        <v>205</v>
      </c>
      <c r="AR19" s="731" t="s">
        <v>205</v>
      </c>
      <c r="AS19" s="731" t="s">
        <v>205</v>
      </c>
      <c r="AT19" s="731" t="s">
        <v>205</v>
      </c>
      <c r="AU19" s="746"/>
      <c r="AV19" s="732">
        <v>45709</v>
      </c>
      <c r="AW19" s="732">
        <v>45709</v>
      </c>
      <c r="AX19" s="731" t="s">
        <v>205</v>
      </c>
      <c r="AY19" s="407"/>
      <c r="AZ19" s="410"/>
      <c r="BA19" s="731" t="s">
        <v>205</v>
      </c>
      <c r="BB19" s="410"/>
      <c r="BC19" s="410"/>
      <c r="BD19" s="347"/>
      <c r="BE19" s="450">
        <v>1</v>
      </c>
      <c r="BF19" s="450" t="s">
        <v>27102</v>
      </c>
      <c r="BG19" s="460"/>
      <c r="BH19" s="831" t="s">
        <v>36004</v>
      </c>
      <c r="BI19" s="831" t="s">
        <v>9086</v>
      </c>
      <c r="BJ19" s="832">
        <v>5</v>
      </c>
      <c r="BK19" s="831" t="s">
        <v>9052</v>
      </c>
      <c r="BL19" s="831">
        <v>353</v>
      </c>
      <c r="BM19" s="831"/>
      <c r="BN19" s="831"/>
      <c r="BO19"/>
      <c r="BP19"/>
      <c r="BQ19" s="347"/>
      <c r="BR19" s="347"/>
      <c r="BS19" s="347"/>
      <c r="BT19" s="347"/>
      <c r="BU19" s="347"/>
      <c r="BV19" s="347"/>
      <c r="BW19" s="347"/>
      <c r="BX19" s="347"/>
      <c r="BY19" s="347"/>
      <c r="BZ19" s="347"/>
      <c r="CA19" s="347"/>
      <c r="CB19" s="347"/>
      <c r="CC19" s="347"/>
      <c r="CD19" s="347"/>
      <c r="CE19" s="347"/>
      <c r="CF19" s="347"/>
      <c r="CG19" s="347"/>
      <c r="CH19" s="347"/>
    </row>
    <row r="20" spans="1:86" s="356" customFormat="1" ht="18" customHeight="1">
      <c r="A20" s="878"/>
      <c r="B20" s="363"/>
      <c r="C20" s="392"/>
      <c r="D20" s="393" t="s">
        <v>9107</v>
      </c>
      <c r="E20" s="394"/>
      <c r="F20" s="395" t="s">
        <v>18897</v>
      </c>
      <c r="G20" s="396">
        <f>COUNTIF(H5:H19,"&gt;0")</f>
        <v>5</v>
      </c>
      <c r="H20" s="478">
        <f>SUM(H5:H19)</f>
        <v>8175</v>
      </c>
      <c r="I20" s="398">
        <f>COUNTIF(H5:H19,"&gt;0")</f>
        <v>5</v>
      </c>
      <c r="J20" s="879">
        <f>SUM(H5:H19)</f>
        <v>8175</v>
      </c>
      <c r="K20" s="879"/>
      <c r="L20" s="702"/>
      <c r="M20" s="447" t="s">
        <v>18898</v>
      </c>
      <c r="R20" s="473" t="s">
        <v>9064</v>
      </c>
      <c r="S20" s="732">
        <v>45709</v>
      </c>
      <c r="T20" s="731" t="s">
        <v>35937</v>
      </c>
      <c r="U20" s="731" t="s">
        <v>35937</v>
      </c>
      <c r="V20" s="731" t="s">
        <v>35938</v>
      </c>
      <c r="W20" s="731" t="s">
        <v>9211</v>
      </c>
      <c r="X20" s="731" t="s">
        <v>35939</v>
      </c>
      <c r="Y20" s="731" t="s">
        <v>35940</v>
      </c>
      <c r="Z20" s="733">
        <v>26.2</v>
      </c>
      <c r="AA20" s="731" t="s">
        <v>35941</v>
      </c>
      <c r="AB20" s="733">
        <v>20</v>
      </c>
      <c r="AC20" s="731" t="s">
        <v>9065</v>
      </c>
      <c r="AD20" s="733">
        <v>392</v>
      </c>
      <c r="AE20" s="746"/>
      <c r="AF20" s="733">
        <v>21</v>
      </c>
      <c r="AG20" s="733">
        <v>288</v>
      </c>
      <c r="AH20" s="733">
        <v>288</v>
      </c>
      <c r="AI20" s="746"/>
      <c r="AJ20" s="733">
        <v>420</v>
      </c>
      <c r="AK20" s="733">
        <v>5760</v>
      </c>
      <c r="AL20" s="731" t="s">
        <v>35943</v>
      </c>
      <c r="AM20" s="731" t="s">
        <v>29971</v>
      </c>
      <c r="AN20" s="731" t="s">
        <v>9066</v>
      </c>
      <c r="AO20" s="731" t="s">
        <v>27236</v>
      </c>
      <c r="AP20" s="731" t="s">
        <v>9067</v>
      </c>
      <c r="AQ20" s="731" t="s">
        <v>205</v>
      </c>
      <c r="AR20" s="731" t="s">
        <v>205</v>
      </c>
      <c r="AS20" s="731" t="s">
        <v>205</v>
      </c>
      <c r="AT20" s="731" t="s">
        <v>205</v>
      </c>
      <c r="AU20" s="746"/>
      <c r="AV20" s="732">
        <v>45709</v>
      </c>
      <c r="AW20" s="732">
        <v>45709</v>
      </c>
      <c r="AX20" s="731" t="s">
        <v>205</v>
      </c>
      <c r="AY20" s="407"/>
      <c r="AZ20" s="410"/>
      <c r="BA20" s="731" t="s">
        <v>205</v>
      </c>
      <c r="BB20" s="410"/>
      <c r="BC20" s="410"/>
      <c r="BD20" s="347"/>
      <c r="BE20" s="450">
        <v>1</v>
      </c>
      <c r="BF20" s="450" t="s">
        <v>24887</v>
      </c>
      <c r="BG20" s="460"/>
      <c r="BH20" s="831" t="s">
        <v>36004</v>
      </c>
      <c r="BI20" s="831" t="s">
        <v>9076</v>
      </c>
      <c r="BJ20" s="832">
        <v>10</v>
      </c>
      <c r="BK20" s="831" t="s">
        <v>9052</v>
      </c>
      <c r="BL20" s="831">
        <v>53</v>
      </c>
      <c r="BM20" s="831"/>
      <c r="BN20" s="831"/>
      <c r="BO20"/>
      <c r="BP20"/>
      <c r="BQ20" s="347"/>
      <c r="BR20" s="347"/>
      <c r="BS20" s="347"/>
      <c r="BT20" s="347"/>
      <c r="BU20" s="347"/>
      <c r="BV20" s="347"/>
      <c r="BW20" s="347"/>
      <c r="BX20" s="347"/>
      <c r="BY20" s="347"/>
      <c r="BZ20" s="347"/>
      <c r="CA20" s="347"/>
      <c r="CB20" s="347"/>
      <c r="CC20" s="347"/>
      <c r="CD20" s="347"/>
      <c r="CE20" s="347"/>
      <c r="CF20" s="347"/>
      <c r="CG20" s="347"/>
      <c r="CH20" s="347"/>
    </row>
    <row r="21" spans="1:86" s="356" customFormat="1" ht="18" customHeight="1">
      <c r="A21" s="876" t="s">
        <v>36011</v>
      </c>
      <c r="B21" s="399"/>
      <c r="C21" s="364">
        <v>40</v>
      </c>
      <c r="D21" s="365" t="s">
        <v>29147</v>
      </c>
      <c r="E21" s="366" t="s">
        <v>168</v>
      </c>
      <c r="F21" s="367" t="s">
        <v>29148</v>
      </c>
      <c r="G21" s="368" t="s">
        <v>8955</v>
      </c>
      <c r="H21" s="400">
        <v>1568</v>
      </c>
      <c r="I21" s="370"/>
      <c r="J21" s="443" t="s">
        <v>9064</v>
      </c>
      <c r="K21" s="372"/>
      <c r="L21" s="702">
        <v>0</v>
      </c>
      <c r="M21" s="447" t="s">
        <v>18899</v>
      </c>
      <c r="R21" s="473" t="s">
        <v>9064</v>
      </c>
      <c r="S21" s="732">
        <v>45709</v>
      </c>
      <c r="T21" s="731" t="s">
        <v>35944</v>
      </c>
      <c r="U21" s="731" t="s">
        <v>35944</v>
      </c>
      <c r="V21" s="731" t="s">
        <v>35945</v>
      </c>
      <c r="W21" s="731" t="s">
        <v>9122</v>
      </c>
      <c r="X21" s="731" t="s">
        <v>35946</v>
      </c>
      <c r="Y21" s="731" t="s">
        <v>35947</v>
      </c>
      <c r="Z21" s="733">
        <v>1.8</v>
      </c>
      <c r="AA21" s="731" t="s">
        <v>1489</v>
      </c>
      <c r="AB21" s="733">
        <v>81</v>
      </c>
      <c r="AC21" s="731" t="s">
        <v>9065</v>
      </c>
      <c r="AD21" s="733">
        <v>2100</v>
      </c>
      <c r="AE21" s="746"/>
      <c r="AF21" s="733">
        <v>5</v>
      </c>
      <c r="AG21" s="733">
        <v>110</v>
      </c>
      <c r="AH21" s="733">
        <v>110</v>
      </c>
      <c r="AI21" s="746"/>
      <c r="AJ21" s="733">
        <v>405</v>
      </c>
      <c r="AK21" s="733">
        <v>8910</v>
      </c>
      <c r="AL21" s="731" t="s">
        <v>35948</v>
      </c>
      <c r="AM21" s="731" t="s">
        <v>29971</v>
      </c>
      <c r="AN21" s="731" t="s">
        <v>9066</v>
      </c>
      <c r="AO21" s="731" t="s">
        <v>27236</v>
      </c>
      <c r="AP21" s="731" t="s">
        <v>9067</v>
      </c>
      <c r="AQ21" s="731" t="s">
        <v>205</v>
      </c>
      <c r="AR21" s="731" t="s">
        <v>205</v>
      </c>
      <c r="AS21" s="731" t="s">
        <v>205</v>
      </c>
      <c r="AT21" s="731" t="s">
        <v>205</v>
      </c>
      <c r="AU21" s="732">
        <v>46539</v>
      </c>
      <c r="AV21" s="732">
        <v>45709</v>
      </c>
      <c r="AW21" s="732">
        <v>45709</v>
      </c>
      <c r="AX21" s="731" t="s">
        <v>205</v>
      </c>
      <c r="AY21" s="407"/>
      <c r="AZ21" s="410"/>
      <c r="BA21" s="731" t="s">
        <v>205</v>
      </c>
      <c r="BB21" s="410"/>
      <c r="BC21" s="410"/>
      <c r="BD21" s="347"/>
      <c r="BE21" s="450">
        <v>1</v>
      </c>
      <c r="BF21" s="450" t="s">
        <v>27047</v>
      </c>
      <c r="BG21" s="460"/>
      <c r="BH21" s="831" t="s">
        <v>36004</v>
      </c>
      <c r="BI21" s="831" t="s">
        <v>9263</v>
      </c>
      <c r="BJ21" s="832">
        <v>20</v>
      </c>
      <c r="BK21" s="831" t="s">
        <v>9052</v>
      </c>
      <c r="BL21" s="831">
        <v>21</v>
      </c>
      <c r="BM21" s="831"/>
      <c r="BN21" s="831"/>
      <c r="BO21"/>
      <c r="BP21"/>
      <c r="BQ21" s="347"/>
      <c r="BR21" s="347"/>
      <c r="BS21" s="347"/>
      <c r="BT21" s="347"/>
      <c r="BU21" s="347"/>
      <c r="BV21" s="347"/>
      <c r="BW21" s="347"/>
      <c r="BX21" s="347"/>
      <c r="BY21" s="347"/>
      <c r="BZ21" s="347"/>
      <c r="CA21" s="347"/>
      <c r="CB21" s="347"/>
      <c r="CC21" s="347"/>
      <c r="CD21" s="347"/>
      <c r="CE21" s="347"/>
      <c r="CF21" s="347"/>
      <c r="CG21" s="347"/>
      <c r="CH21" s="347"/>
    </row>
    <row r="22" spans="1:86" s="356" customFormat="1" ht="18" customHeight="1">
      <c r="A22" s="877"/>
      <c r="B22" s="399"/>
      <c r="C22" s="364">
        <v>40</v>
      </c>
      <c r="D22" s="365" t="s">
        <v>29078</v>
      </c>
      <c r="E22" s="366" t="s">
        <v>8905</v>
      </c>
      <c r="F22" s="367" t="s">
        <v>29113</v>
      </c>
      <c r="G22" s="368" t="s">
        <v>6346</v>
      </c>
      <c r="H22" s="400">
        <v>1980</v>
      </c>
      <c r="I22" s="370"/>
      <c r="J22" s="443" t="s">
        <v>9064</v>
      </c>
      <c r="K22" s="372"/>
      <c r="L22" s="702">
        <v>0</v>
      </c>
      <c r="M22" s="347"/>
      <c r="R22" s="473" t="s">
        <v>9064</v>
      </c>
      <c r="S22" s="732">
        <v>45709</v>
      </c>
      <c r="T22" s="731" t="s">
        <v>35944</v>
      </c>
      <c r="U22" s="731" t="s">
        <v>35944</v>
      </c>
      <c r="V22" s="731" t="s">
        <v>35945</v>
      </c>
      <c r="W22" s="731" t="s">
        <v>9122</v>
      </c>
      <c r="X22" s="731" t="s">
        <v>35949</v>
      </c>
      <c r="Y22" s="731" t="s">
        <v>35947</v>
      </c>
      <c r="Z22" s="733">
        <v>1.5</v>
      </c>
      <c r="AA22" s="731" t="s">
        <v>1489</v>
      </c>
      <c r="AB22" s="733">
        <v>81</v>
      </c>
      <c r="AC22" s="731" t="s">
        <v>9065</v>
      </c>
      <c r="AD22" s="733">
        <v>1400</v>
      </c>
      <c r="AE22" s="746"/>
      <c r="AF22" s="733">
        <v>5</v>
      </c>
      <c r="AG22" s="733">
        <v>110</v>
      </c>
      <c r="AH22" s="733">
        <v>110</v>
      </c>
      <c r="AI22" s="746"/>
      <c r="AJ22" s="733">
        <v>405</v>
      </c>
      <c r="AK22" s="733">
        <v>8910</v>
      </c>
      <c r="AL22" s="731" t="s">
        <v>35950</v>
      </c>
      <c r="AM22" s="731" t="s">
        <v>29971</v>
      </c>
      <c r="AN22" s="731" t="s">
        <v>9066</v>
      </c>
      <c r="AO22" s="731" t="s">
        <v>27236</v>
      </c>
      <c r="AP22" s="731" t="s">
        <v>9067</v>
      </c>
      <c r="AQ22" s="731" t="s">
        <v>205</v>
      </c>
      <c r="AR22" s="731" t="s">
        <v>205</v>
      </c>
      <c r="AS22" s="731" t="s">
        <v>205</v>
      </c>
      <c r="AT22" s="731" t="s">
        <v>205</v>
      </c>
      <c r="AU22" s="732">
        <v>46539</v>
      </c>
      <c r="AV22" s="732">
        <v>45709</v>
      </c>
      <c r="AW22" s="732">
        <v>45709</v>
      </c>
      <c r="AX22" s="731" t="s">
        <v>205</v>
      </c>
      <c r="AY22" s="407"/>
      <c r="AZ22" s="410"/>
      <c r="BA22" s="731" t="s">
        <v>205</v>
      </c>
      <c r="BB22" s="410"/>
      <c r="BC22" s="410"/>
      <c r="BD22" s="347"/>
      <c r="BE22" s="450">
        <v>1</v>
      </c>
      <c r="BF22" s="450" t="s">
        <v>9093</v>
      </c>
      <c r="BG22" s="460"/>
      <c r="BH22" s="831" t="s">
        <v>11523</v>
      </c>
      <c r="BI22" s="831" t="s">
        <v>9260</v>
      </c>
      <c r="BJ22" s="832">
        <v>10</v>
      </c>
      <c r="BK22" s="831" t="s">
        <v>35990</v>
      </c>
      <c r="BL22" s="831">
        <v>600</v>
      </c>
      <c r="BM22" s="831"/>
      <c r="BN22" s="831"/>
      <c r="BO22"/>
      <c r="BP22"/>
      <c r="BQ22" s="347"/>
      <c r="BR22" s="347"/>
      <c r="BS22" s="347"/>
      <c r="BT22" s="347"/>
      <c r="BU22" s="347"/>
      <c r="BV22" s="347"/>
      <c r="BW22" s="347"/>
      <c r="BX22" s="347"/>
      <c r="BY22" s="347"/>
      <c r="BZ22" s="347"/>
      <c r="CA22" s="347"/>
      <c r="CB22" s="347"/>
      <c r="CC22" s="347"/>
      <c r="CD22" s="347"/>
      <c r="CE22" s="347"/>
      <c r="CF22" s="347"/>
      <c r="CG22" s="347"/>
      <c r="CH22" s="347"/>
    </row>
    <row r="23" spans="1:86" s="356" customFormat="1" ht="18" customHeight="1">
      <c r="A23" s="877"/>
      <c r="B23" s="399"/>
      <c r="C23" s="364">
        <v>40</v>
      </c>
      <c r="D23" s="365" t="s">
        <v>30493</v>
      </c>
      <c r="E23" s="366" t="s">
        <v>8896</v>
      </c>
      <c r="F23" s="367" t="s">
        <v>30494</v>
      </c>
      <c r="G23" s="368" t="s">
        <v>6380</v>
      </c>
      <c r="H23" s="400">
        <v>1925</v>
      </c>
      <c r="I23" s="370"/>
      <c r="J23" s="443" t="s">
        <v>9064</v>
      </c>
      <c r="K23" s="372"/>
      <c r="L23" s="702">
        <v>0</v>
      </c>
      <c r="M23" s="347"/>
      <c r="R23" s="473" t="s">
        <v>9064</v>
      </c>
      <c r="S23" s="732">
        <v>45709</v>
      </c>
      <c r="T23" s="731" t="s">
        <v>35944</v>
      </c>
      <c r="U23" s="731" t="s">
        <v>35944</v>
      </c>
      <c r="V23" s="731" t="s">
        <v>35951</v>
      </c>
      <c r="W23" s="731" t="s">
        <v>8949</v>
      </c>
      <c r="X23" s="731" t="s">
        <v>35952</v>
      </c>
      <c r="Y23" s="731" t="s">
        <v>35953</v>
      </c>
      <c r="Z23" s="733">
        <v>10</v>
      </c>
      <c r="AA23" s="731" t="s">
        <v>35954</v>
      </c>
      <c r="AB23" s="733">
        <v>42</v>
      </c>
      <c r="AC23" s="731" t="s">
        <v>9065</v>
      </c>
      <c r="AD23" s="733">
        <v>1400</v>
      </c>
      <c r="AE23" s="746"/>
      <c r="AF23" s="733">
        <v>10</v>
      </c>
      <c r="AG23" s="733">
        <v>110</v>
      </c>
      <c r="AH23" s="733">
        <v>110</v>
      </c>
      <c r="AI23" s="746"/>
      <c r="AJ23" s="733">
        <v>420</v>
      </c>
      <c r="AK23" s="733">
        <v>4620</v>
      </c>
      <c r="AL23" s="731" t="s">
        <v>35955</v>
      </c>
      <c r="AM23" s="731" t="s">
        <v>29971</v>
      </c>
      <c r="AN23" s="731" t="s">
        <v>9066</v>
      </c>
      <c r="AO23" s="731" t="s">
        <v>27236</v>
      </c>
      <c r="AP23" s="731" t="s">
        <v>9067</v>
      </c>
      <c r="AQ23" s="731" t="s">
        <v>205</v>
      </c>
      <c r="AR23" s="731" t="s">
        <v>205</v>
      </c>
      <c r="AS23" s="731" t="s">
        <v>205</v>
      </c>
      <c r="AT23" s="731" t="s">
        <v>205</v>
      </c>
      <c r="AU23" s="732">
        <v>46539</v>
      </c>
      <c r="AV23" s="732">
        <v>45709</v>
      </c>
      <c r="AW23" s="732">
        <v>45709</v>
      </c>
      <c r="AX23" s="731" t="s">
        <v>205</v>
      </c>
      <c r="AY23" s="407"/>
      <c r="AZ23" s="410"/>
      <c r="BA23" s="731" t="s">
        <v>205</v>
      </c>
      <c r="BB23" s="410"/>
      <c r="BC23" s="410"/>
      <c r="BD23" s="347"/>
      <c r="BE23" s="449">
        <v>1</v>
      </c>
      <c r="BF23" s="450" t="s">
        <v>9095</v>
      </c>
      <c r="BG23" s="460"/>
      <c r="BH23" s="831" t="s">
        <v>11523</v>
      </c>
      <c r="BI23" s="831" t="s">
        <v>9260</v>
      </c>
      <c r="BJ23" s="832">
        <v>12</v>
      </c>
      <c r="BK23" s="831" t="s">
        <v>35990</v>
      </c>
      <c r="BL23" s="831">
        <v>585</v>
      </c>
      <c r="BM23" s="831"/>
      <c r="BN23" s="831"/>
      <c r="BO23"/>
      <c r="BP23"/>
      <c r="BQ23" s="347"/>
      <c r="BR23" s="347"/>
      <c r="BS23" s="347"/>
      <c r="BT23" s="347"/>
      <c r="BU23" s="347"/>
      <c r="BV23" s="347"/>
      <c r="BW23" s="347"/>
      <c r="BX23" s="347"/>
      <c r="BY23" s="347"/>
      <c r="BZ23" s="347"/>
      <c r="CA23" s="347"/>
      <c r="CB23" s="347"/>
      <c r="CC23" s="347"/>
      <c r="CD23" s="347"/>
      <c r="CE23" s="347"/>
      <c r="CF23" s="347"/>
      <c r="CG23" s="347"/>
      <c r="CH23" s="347"/>
    </row>
    <row r="24" spans="1:86" s="356" customFormat="1" ht="18" hidden="1" customHeight="1">
      <c r="A24" s="877"/>
      <c r="B24" s="399"/>
      <c r="C24" s="364"/>
      <c r="D24" s="365"/>
      <c r="E24" s="366"/>
      <c r="F24" s="367"/>
      <c r="G24" s="368"/>
      <c r="H24" s="400"/>
      <c r="I24" s="370"/>
      <c r="J24" s="443"/>
      <c r="K24" s="372"/>
      <c r="L24" s="702" t="s">
        <v>205</v>
      </c>
      <c r="M24" s="347"/>
      <c r="R24" s="473" t="s">
        <v>9064</v>
      </c>
      <c r="S24" s="732">
        <v>45709</v>
      </c>
      <c r="T24" s="731" t="s">
        <v>35944</v>
      </c>
      <c r="U24" s="731" t="s">
        <v>35944</v>
      </c>
      <c r="V24" s="731" t="s">
        <v>35951</v>
      </c>
      <c r="W24" s="731" t="s">
        <v>9195</v>
      </c>
      <c r="X24" s="731" t="s">
        <v>35956</v>
      </c>
      <c r="Y24" s="731" t="s">
        <v>35953</v>
      </c>
      <c r="Z24" s="733">
        <v>3.2</v>
      </c>
      <c r="AA24" s="731" t="s">
        <v>35957</v>
      </c>
      <c r="AB24" s="733">
        <v>45</v>
      </c>
      <c r="AC24" s="731" t="s">
        <v>9065</v>
      </c>
      <c r="AD24" s="733">
        <v>100</v>
      </c>
      <c r="AE24" s="746"/>
      <c r="AF24" s="733">
        <v>9.5</v>
      </c>
      <c r="AG24" s="733">
        <v>110</v>
      </c>
      <c r="AH24" s="733">
        <v>110</v>
      </c>
      <c r="AI24" s="746"/>
      <c r="AJ24" s="733">
        <v>427.5</v>
      </c>
      <c r="AK24" s="733">
        <v>4950</v>
      </c>
      <c r="AL24" s="731" t="s">
        <v>35958</v>
      </c>
      <c r="AM24" s="731" t="s">
        <v>29971</v>
      </c>
      <c r="AN24" s="731" t="s">
        <v>9066</v>
      </c>
      <c r="AO24" s="731" t="s">
        <v>27236</v>
      </c>
      <c r="AP24" s="731" t="s">
        <v>9067</v>
      </c>
      <c r="AQ24" s="731" t="s">
        <v>205</v>
      </c>
      <c r="AR24" s="731" t="s">
        <v>205</v>
      </c>
      <c r="AS24" s="731" t="s">
        <v>205</v>
      </c>
      <c r="AT24" s="731" t="s">
        <v>205</v>
      </c>
      <c r="AU24" s="732">
        <v>46539</v>
      </c>
      <c r="AV24" s="732">
        <v>45709</v>
      </c>
      <c r="AW24" s="732">
        <v>45709</v>
      </c>
      <c r="AX24" s="731" t="s">
        <v>205</v>
      </c>
      <c r="AY24" s="407"/>
      <c r="AZ24" s="410"/>
      <c r="BA24" s="731" t="s">
        <v>205</v>
      </c>
      <c r="BB24" s="410"/>
      <c r="BC24" s="410"/>
      <c r="BD24" s="450"/>
      <c r="BE24" s="450">
        <v>1</v>
      </c>
      <c r="BF24" s="450" t="s">
        <v>25483</v>
      </c>
      <c r="BG24" s="460"/>
      <c r="BH24" s="831" t="s">
        <v>301</v>
      </c>
      <c r="BI24" s="831" t="s">
        <v>9084</v>
      </c>
      <c r="BJ24" s="832">
        <v>12</v>
      </c>
      <c r="BK24" s="831" t="s">
        <v>7605</v>
      </c>
      <c r="BL24" s="831">
        <v>1925</v>
      </c>
      <c r="BM24" s="831"/>
      <c r="BN24" s="831"/>
      <c r="BO24"/>
      <c r="BP24"/>
      <c r="BQ24" s="347"/>
      <c r="BR24" s="347"/>
      <c r="BS24" s="347"/>
      <c r="BT24" s="347"/>
      <c r="BU24" s="347"/>
      <c r="BV24" s="347"/>
      <c r="BW24" s="347"/>
      <c r="BX24" s="347"/>
      <c r="BY24" s="347"/>
      <c r="BZ24" s="347"/>
      <c r="CA24" s="347"/>
      <c r="CB24" s="347"/>
      <c r="CC24" s="347"/>
      <c r="CD24" s="347"/>
      <c r="CE24" s="347"/>
      <c r="CF24" s="347"/>
      <c r="CG24" s="347"/>
      <c r="CH24" s="347"/>
    </row>
    <row r="25" spans="1:86" s="356" customFormat="1" ht="18" hidden="1" customHeight="1">
      <c r="A25" s="877"/>
      <c r="B25" s="399"/>
      <c r="C25" s="364"/>
      <c r="D25" s="365"/>
      <c r="E25" s="366"/>
      <c r="F25" s="367"/>
      <c r="G25" s="368"/>
      <c r="H25" s="400"/>
      <c r="I25" s="370"/>
      <c r="J25" s="443"/>
      <c r="K25" s="372"/>
      <c r="L25" s="702" t="s">
        <v>205</v>
      </c>
      <c r="M25" s="347"/>
      <c r="R25" s="473" t="s">
        <v>9064</v>
      </c>
      <c r="S25" s="732">
        <v>45709</v>
      </c>
      <c r="T25" s="731" t="s">
        <v>35944</v>
      </c>
      <c r="U25" s="731" t="s">
        <v>35944</v>
      </c>
      <c r="V25" s="731" t="s">
        <v>35951</v>
      </c>
      <c r="W25" s="731" t="s">
        <v>9195</v>
      </c>
      <c r="X25" s="731" t="s">
        <v>35959</v>
      </c>
      <c r="Y25" s="731" t="s">
        <v>35953</v>
      </c>
      <c r="Z25" s="733">
        <v>4</v>
      </c>
      <c r="AA25" s="731" t="s">
        <v>35957</v>
      </c>
      <c r="AB25" s="733">
        <v>49</v>
      </c>
      <c r="AC25" s="731" t="s">
        <v>9065</v>
      </c>
      <c r="AD25" s="733">
        <v>300</v>
      </c>
      <c r="AE25" s="746"/>
      <c r="AF25" s="733">
        <v>8.5</v>
      </c>
      <c r="AG25" s="733">
        <v>110</v>
      </c>
      <c r="AH25" s="733">
        <v>110</v>
      </c>
      <c r="AI25" s="746"/>
      <c r="AJ25" s="733">
        <v>416.5</v>
      </c>
      <c r="AK25" s="733">
        <v>5390</v>
      </c>
      <c r="AL25" s="731" t="s">
        <v>35958</v>
      </c>
      <c r="AM25" s="731" t="s">
        <v>29971</v>
      </c>
      <c r="AN25" s="731" t="s">
        <v>9066</v>
      </c>
      <c r="AO25" s="731" t="s">
        <v>27236</v>
      </c>
      <c r="AP25" s="731" t="s">
        <v>9067</v>
      </c>
      <c r="AQ25" s="731" t="s">
        <v>205</v>
      </c>
      <c r="AR25" s="731" t="s">
        <v>205</v>
      </c>
      <c r="AS25" s="731" t="s">
        <v>205</v>
      </c>
      <c r="AT25" s="731" t="s">
        <v>205</v>
      </c>
      <c r="AU25" s="732">
        <v>46539</v>
      </c>
      <c r="AV25" s="732">
        <v>45709</v>
      </c>
      <c r="AW25" s="732">
        <v>45709</v>
      </c>
      <c r="AX25" s="731" t="s">
        <v>205</v>
      </c>
      <c r="AY25" s="407"/>
      <c r="AZ25" s="410"/>
      <c r="BA25" s="731" t="s">
        <v>205</v>
      </c>
      <c r="BB25" s="410"/>
      <c r="BC25" s="410"/>
      <c r="BD25" s="450"/>
      <c r="BE25" s="450">
        <v>1</v>
      </c>
      <c r="BF25" s="450" t="s">
        <v>28378</v>
      </c>
      <c r="BG25" s="460"/>
      <c r="BH25" s="831" t="s">
        <v>130</v>
      </c>
      <c r="BI25" s="831" t="s">
        <v>9084</v>
      </c>
      <c r="BJ25" s="832">
        <v>15</v>
      </c>
      <c r="BK25" s="831" t="s">
        <v>30976</v>
      </c>
      <c r="BL25" s="831">
        <v>1568</v>
      </c>
      <c r="BM25" s="831"/>
      <c r="BN25" s="831"/>
      <c r="BO25"/>
      <c r="BP25"/>
      <c r="BQ25" s="347"/>
      <c r="BR25" s="347"/>
      <c r="BS25" s="347"/>
      <c r="BT25" s="347"/>
      <c r="BU25" s="347"/>
      <c r="BV25" s="347"/>
      <c r="BW25" s="347"/>
      <c r="BX25" s="347"/>
      <c r="BY25" s="347"/>
      <c r="BZ25" s="347"/>
      <c r="CA25" s="347"/>
      <c r="CB25" s="347"/>
      <c r="CC25" s="347"/>
      <c r="CD25" s="347"/>
      <c r="CE25" s="347"/>
      <c r="CF25" s="347"/>
      <c r="CG25" s="347"/>
      <c r="CH25" s="347"/>
    </row>
    <row r="26" spans="1:86" s="356" customFormat="1" ht="18" hidden="1" customHeight="1">
      <c r="A26" s="877"/>
      <c r="B26" s="399"/>
      <c r="C26" s="364"/>
      <c r="D26" s="365"/>
      <c r="E26" s="366"/>
      <c r="F26" s="367"/>
      <c r="G26" s="368"/>
      <c r="H26" s="400"/>
      <c r="I26" s="370"/>
      <c r="J26" s="443"/>
      <c r="K26" s="372"/>
      <c r="L26" s="702" t="s">
        <v>205</v>
      </c>
      <c r="M26" s="347"/>
      <c r="R26" s="479"/>
      <c r="S26" s="732">
        <v>45709</v>
      </c>
      <c r="T26" s="731" t="s">
        <v>24849</v>
      </c>
      <c r="U26" s="731" t="s">
        <v>24849</v>
      </c>
      <c r="V26" s="731" t="s">
        <v>24850</v>
      </c>
      <c r="W26" s="731" t="s">
        <v>9060</v>
      </c>
      <c r="X26" s="731" t="s">
        <v>35960</v>
      </c>
      <c r="Y26" s="731" t="s">
        <v>9052</v>
      </c>
      <c r="Z26" s="733">
        <v>4</v>
      </c>
      <c r="AA26" s="731" t="s">
        <v>35961</v>
      </c>
      <c r="AB26" s="733">
        <v>96</v>
      </c>
      <c r="AC26" s="731" t="s">
        <v>9065</v>
      </c>
      <c r="AD26" s="733">
        <v>2000</v>
      </c>
      <c r="AE26" s="746"/>
      <c r="AF26" s="733">
        <v>4</v>
      </c>
      <c r="AG26" s="733">
        <v>115</v>
      </c>
      <c r="AH26" s="733">
        <v>115</v>
      </c>
      <c r="AI26" s="746"/>
      <c r="AJ26" s="733">
        <v>384</v>
      </c>
      <c r="AK26" s="733">
        <v>11040</v>
      </c>
      <c r="AL26" s="731" t="s">
        <v>35962</v>
      </c>
      <c r="AM26" s="731" t="s">
        <v>29971</v>
      </c>
      <c r="AN26" s="731" t="s">
        <v>9066</v>
      </c>
      <c r="AO26" s="731" t="s">
        <v>9051</v>
      </c>
      <c r="AP26" s="731" t="s">
        <v>9067</v>
      </c>
      <c r="AQ26" s="731" t="s">
        <v>205</v>
      </c>
      <c r="AR26" s="731" t="s">
        <v>205</v>
      </c>
      <c r="AS26" s="731" t="s">
        <v>205</v>
      </c>
      <c r="AT26" s="731" t="s">
        <v>205</v>
      </c>
      <c r="AU26" s="732">
        <v>46438</v>
      </c>
      <c r="AV26" s="746"/>
      <c r="AW26" s="732">
        <v>45709</v>
      </c>
      <c r="AX26" s="731" t="s">
        <v>205</v>
      </c>
      <c r="AY26" s="277"/>
      <c r="AZ26" s="450"/>
      <c r="BA26" s="450"/>
      <c r="BB26" s="450"/>
      <c r="BC26" s="450"/>
      <c r="BD26" s="450"/>
      <c r="BE26" s="450">
        <v>1</v>
      </c>
      <c r="BF26" s="450" t="s">
        <v>9099</v>
      </c>
      <c r="BG26" s="460"/>
      <c r="BH26" s="831" t="s">
        <v>17271</v>
      </c>
      <c r="BI26" s="831" t="s">
        <v>8339</v>
      </c>
      <c r="BJ26" s="832">
        <v>12</v>
      </c>
      <c r="BK26" s="831" t="s">
        <v>9052</v>
      </c>
      <c r="BL26" s="831">
        <v>158</v>
      </c>
      <c r="BM26" s="831"/>
      <c r="BN26" s="831"/>
      <c r="BO26"/>
      <c r="BP26"/>
      <c r="BT26" s="347"/>
      <c r="BU26" s="347"/>
      <c r="BV26" s="347"/>
      <c r="BW26" s="347"/>
      <c r="BX26" s="347"/>
      <c r="BY26" s="347"/>
      <c r="BZ26" s="347"/>
      <c r="CA26" s="347"/>
      <c r="CB26" s="347"/>
      <c r="CC26" s="347"/>
      <c r="CD26" s="347"/>
      <c r="CE26" s="347"/>
      <c r="CF26" s="347"/>
      <c r="CG26" s="347"/>
      <c r="CH26" s="347"/>
    </row>
    <row r="27" spans="1:86" s="356" customFormat="1" ht="18" hidden="1" customHeight="1">
      <c r="A27" s="877"/>
      <c r="B27" s="399"/>
      <c r="C27" s="364"/>
      <c r="D27" s="365"/>
      <c r="E27" s="366"/>
      <c r="F27" s="367"/>
      <c r="G27" s="368"/>
      <c r="H27" s="400"/>
      <c r="I27" s="370"/>
      <c r="J27" s="443"/>
      <c r="K27" s="372"/>
      <c r="L27" s="702" t="s">
        <v>205</v>
      </c>
      <c r="M27" s="347"/>
      <c r="R27" s="473"/>
      <c r="S27" s="732">
        <v>45709</v>
      </c>
      <c r="T27" s="731" t="s">
        <v>24849</v>
      </c>
      <c r="U27" s="731" t="s">
        <v>24849</v>
      </c>
      <c r="V27" s="731" t="s">
        <v>24850</v>
      </c>
      <c r="W27" s="731" t="s">
        <v>9083</v>
      </c>
      <c r="X27" s="731" t="s">
        <v>35963</v>
      </c>
      <c r="Y27" s="731" t="s">
        <v>9052</v>
      </c>
      <c r="Z27" s="733">
        <v>10</v>
      </c>
      <c r="AA27" s="731" t="s">
        <v>205</v>
      </c>
      <c r="AB27" s="733">
        <v>50</v>
      </c>
      <c r="AC27" s="731" t="s">
        <v>9065</v>
      </c>
      <c r="AD27" s="733">
        <v>50</v>
      </c>
      <c r="AE27" s="746"/>
      <c r="AF27" s="733">
        <v>8</v>
      </c>
      <c r="AG27" s="733">
        <v>115</v>
      </c>
      <c r="AH27" s="733">
        <v>115</v>
      </c>
      <c r="AI27" s="746"/>
      <c r="AJ27" s="733">
        <v>400</v>
      </c>
      <c r="AK27" s="733">
        <v>5750</v>
      </c>
      <c r="AL27" s="731" t="s">
        <v>35964</v>
      </c>
      <c r="AM27" s="731" t="s">
        <v>29971</v>
      </c>
      <c r="AN27" s="731" t="s">
        <v>9066</v>
      </c>
      <c r="AO27" s="731" t="s">
        <v>9051</v>
      </c>
      <c r="AP27" s="731" t="s">
        <v>9067</v>
      </c>
      <c r="AQ27" s="731" t="s">
        <v>205</v>
      </c>
      <c r="AR27" s="731" t="s">
        <v>205</v>
      </c>
      <c r="AS27" s="731" t="s">
        <v>205</v>
      </c>
      <c r="AT27" s="731" t="s">
        <v>205</v>
      </c>
      <c r="AU27" s="746"/>
      <c r="AV27" s="746"/>
      <c r="AW27" s="732">
        <v>45709</v>
      </c>
      <c r="AX27" s="731" t="s">
        <v>205</v>
      </c>
      <c r="AY27" s="277"/>
      <c r="AZ27" s="450"/>
      <c r="BA27" s="450"/>
      <c r="BB27" s="450"/>
      <c r="BC27" s="450"/>
      <c r="BD27" s="450"/>
      <c r="BE27" s="449">
        <v>1</v>
      </c>
      <c r="BF27" s="450" t="s">
        <v>9101</v>
      </c>
      <c r="BG27" s="460"/>
      <c r="BH27" s="831" t="s">
        <v>11026</v>
      </c>
      <c r="BI27" s="831" t="s">
        <v>9084</v>
      </c>
      <c r="BJ27" s="832">
        <v>12</v>
      </c>
      <c r="BK27" s="831" t="s">
        <v>30973</v>
      </c>
      <c r="BL27" s="831">
        <v>1980</v>
      </c>
      <c r="BM27" s="831"/>
      <c r="BN27" s="831"/>
      <c r="BO27"/>
      <c r="BP27"/>
      <c r="BT27" s="347"/>
      <c r="BU27" s="347"/>
      <c r="BV27" s="347"/>
      <c r="BW27" s="347"/>
      <c r="BX27" s="347"/>
      <c r="BY27" s="347"/>
      <c r="BZ27" s="347"/>
      <c r="CA27" s="347"/>
      <c r="CB27" s="347"/>
      <c r="CC27" s="347"/>
      <c r="CD27" s="347"/>
      <c r="CE27" s="347"/>
      <c r="CF27" s="347"/>
      <c r="CG27" s="347"/>
      <c r="CH27" s="347"/>
    </row>
    <row r="28" spans="1:86" s="356" customFormat="1" ht="18" hidden="1" customHeight="1">
      <c r="A28" s="877"/>
      <c r="B28" s="399"/>
      <c r="C28" s="364"/>
      <c r="D28" s="365"/>
      <c r="E28" s="366"/>
      <c r="F28" s="367"/>
      <c r="G28" s="368"/>
      <c r="H28" s="400"/>
      <c r="I28" s="370"/>
      <c r="J28" s="443"/>
      <c r="K28" s="372"/>
      <c r="L28" s="702" t="s">
        <v>205</v>
      </c>
      <c r="M28" s="347"/>
      <c r="R28" s="473"/>
      <c r="S28" s="732">
        <v>45709</v>
      </c>
      <c r="T28" s="731" t="s">
        <v>24849</v>
      </c>
      <c r="U28" s="731" t="s">
        <v>24849</v>
      </c>
      <c r="V28" s="731" t="s">
        <v>24850</v>
      </c>
      <c r="W28" s="731" t="s">
        <v>9083</v>
      </c>
      <c r="X28" s="731" t="s">
        <v>29654</v>
      </c>
      <c r="Y28" s="731" t="s">
        <v>9052</v>
      </c>
      <c r="Z28" s="733">
        <v>10</v>
      </c>
      <c r="AA28" s="731" t="s">
        <v>30495</v>
      </c>
      <c r="AB28" s="733">
        <v>50</v>
      </c>
      <c r="AC28" s="731" t="s">
        <v>9065</v>
      </c>
      <c r="AD28" s="733">
        <v>87</v>
      </c>
      <c r="AE28" s="746"/>
      <c r="AF28" s="733">
        <v>8</v>
      </c>
      <c r="AG28" s="733">
        <v>115</v>
      </c>
      <c r="AH28" s="733">
        <v>115</v>
      </c>
      <c r="AI28" s="746"/>
      <c r="AJ28" s="733">
        <v>400</v>
      </c>
      <c r="AK28" s="733">
        <v>5750</v>
      </c>
      <c r="AL28" s="731" t="s">
        <v>35964</v>
      </c>
      <c r="AM28" s="731" t="s">
        <v>29971</v>
      </c>
      <c r="AN28" s="731" t="s">
        <v>9066</v>
      </c>
      <c r="AO28" s="731" t="s">
        <v>9051</v>
      </c>
      <c r="AP28" s="731" t="s">
        <v>9067</v>
      </c>
      <c r="AQ28" s="731" t="s">
        <v>205</v>
      </c>
      <c r="AR28" s="731" t="s">
        <v>205</v>
      </c>
      <c r="AS28" s="731" t="s">
        <v>205</v>
      </c>
      <c r="AT28" s="731" t="s">
        <v>205</v>
      </c>
      <c r="AU28" s="746"/>
      <c r="AV28" s="746"/>
      <c r="AW28" s="732">
        <v>45709</v>
      </c>
      <c r="AX28" s="731" t="s">
        <v>205</v>
      </c>
      <c r="AY28" s="277"/>
      <c r="AZ28" s="450"/>
      <c r="BA28" s="450"/>
      <c r="BB28" s="450"/>
      <c r="BC28" s="450"/>
      <c r="BD28" s="450"/>
      <c r="BE28" s="449">
        <v>1</v>
      </c>
      <c r="BF28" s="450" t="s">
        <v>9104</v>
      </c>
      <c r="BG28" s="460"/>
      <c r="BH28"/>
      <c r="BI28"/>
      <c r="BJ28"/>
      <c r="BK28"/>
      <c r="BL28"/>
      <c r="BM28"/>
      <c r="BN28"/>
      <c r="BO28"/>
      <c r="BP28"/>
      <c r="BT28" s="347"/>
      <c r="BU28" s="347"/>
      <c r="BV28" s="347"/>
      <c r="BW28" s="347"/>
      <c r="BX28" s="347"/>
      <c r="BY28" s="347"/>
      <c r="BZ28" s="347"/>
      <c r="CA28" s="347"/>
      <c r="CB28" s="347"/>
      <c r="CC28" s="347"/>
      <c r="CD28" s="347"/>
      <c r="CE28" s="347"/>
      <c r="CF28" s="347"/>
      <c r="CG28" s="347"/>
      <c r="CH28" s="347"/>
    </row>
    <row r="29" spans="1:86" s="356" customFormat="1" ht="18" hidden="1" customHeight="1">
      <c r="A29" s="877"/>
      <c r="B29" s="399"/>
      <c r="C29" s="364"/>
      <c r="D29" s="365"/>
      <c r="E29" s="366"/>
      <c r="F29" s="367"/>
      <c r="G29" s="368"/>
      <c r="H29" s="400"/>
      <c r="I29" s="370"/>
      <c r="J29" s="443"/>
      <c r="K29" s="372"/>
      <c r="L29" s="702" t="s">
        <v>205</v>
      </c>
      <c r="M29" s="347"/>
      <c r="R29" s="473"/>
      <c r="S29" s="732">
        <v>45709</v>
      </c>
      <c r="T29" s="731" t="s">
        <v>24849</v>
      </c>
      <c r="U29" s="731" t="s">
        <v>24849</v>
      </c>
      <c r="V29" s="731" t="s">
        <v>24850</v>
      </c>
      <c r="W29" s="731" t="s">
        <v>9083</v>
      </c>
      <c r="X29" s="731" t="s">
        <v>29654</v>
      </c>
      <c r="Y29" s="731" t="s">
        <v>9052</v>
      </c>
      <c r="Z29" s="733">
        <v>10</v>
      </c>
      <c r="AA29" s="731" t="s">
        <v>205</v>
      </c>
      <c r="AB29" s="733">
        <v>50</v>
      </c>
      <c r="AC29" s="731" t="s">
        <v>9065</v>
      </c>
      <c r="AD29" s="733">
        <v>37</v>
      </c>
      <c r="AE29" s="746"/>
      <c r="AF29" s="733">
        <v>8</v>
      </c>
      <c r="AG29" s="733">
        <v>115</v>
      </c>
      <c r="AH29" s="733">
        <v>115</v>
      </c>
      <c r="AI29" s="746"/>
      <c r="AJ29" s="733">
        <v>400</v>
      </c>
      <c r="AK29" s="733">
        <v>5750</v>
      </c>
      <c r="AL29" s="731" t="s">
        <v>35965</v>
      </c>
      <c r="AM29" s="731" t="s">
        <v>29971</v>
      </c>
      <c r="AN29" s="731" t="s">
        <v>9066</v>
      </c>
      <c r="AO29" s="731" t="s">
        <v>9051</v>
      </c>
      <c r="AP29" s="731" t="s">
        <v>9067</v>
      </c>
      <c r="AQ29" s="731" t="s">
        <v>205</v>
      </c>
      <c r="AR29" s="731" t="s">
        <v>205</v>
      </c>
      <c r="AS29" s="731" t="s">
        <v>205</v>
      </c>
      <c r="AT29" s="731" t="s">
        <v>205</v>
      </c>
      <c r="AU29" s="746"/>
      <c r="AV29" s="746"/>
      <c r="AW29" s="732">
        <v>45709</v>
      </c>
      <c r="AX29" s="731" t="s">
        <v>205</v>
      </c>
      <c r="AY29" s="277"/>
      <c r="AZ29" s="450"/>
      <c r="BA29" s="450"/>
      <c r="BB29" s="450"/>
      <c r="BC29" s="450"/>
      <c r="BD29" s="450"/>
      <c r="BE29" s="449">
        <v>1</v>
      </c>
      <c r="BF29" s="450" t="s">
        <v>9105</v>
      </c>
      <c r="BG29" s="460"/>
      <c r="BH29"/>
      <c r="BI29"/>
      <c r="BJ29"/>
      <c r="BK29"/>
      <c r="BL29"/>
      <c r="BM29"/>
      <c r="BN29"/>
      <c r="BO29"/>
      <c r="BP29"/>
      <c r="BX29" s="347"/>
      <c r="BY29" s="347"/>
      <c r="BZ29" s="347"/>
      <c r="CA29" s="347"/>
      <c r="CB29" s="347"/>
      <c r="CC29" s="347"/>
      <c r="CD29" s="347"/>
      <c r="CE29" s="347"/>
      <c r="CF29" s="347"/>
      <c r="CG29" s="347"/>
      <c r="CH29" s="347"/>
    </row>
    <row r="30" spans="1:86" s="356" customFormat="1" ht="18" hidden="1" customHeight="1">
      <c r="A30" s="877"/>
      <c r="B30" s="399"/>
      <c r="C30" s="364"/>
      <c r="D30" s="365"/>
      <c r="E30" s="366"/>
      <c r="F30" s="367"/>
      <c r="G30" s="368"/>
      <c r="H30" s="400"/>
      <c r="I30" s="370"/>
      <c r="J30" s="443"/>
      <c r="K30" s="372"/>
      <c r="L30" s="702" t="s">
        <v>205</v>
      </c>
      <c r="M30" s="347"/>
      <c r="R30" s="473"/>
      <c r="S30" s="732">
        <v>45709</v>
      </c>
      <c r="T30" s="731" t="s">
        <v>24849</v>
      </c>
      <c r="U30" s="731" t="s">
        <v>24849</v>
      </c>
      <c r="V30" s="731" t="s">
        <v>24850</v>
      </c>
      <c r="W30" s="731" t="s">
        <v>9083</v>
      </c>
      <c r="X30" s="731" t="s">
        <v>30985</v>
      </c>
      <c r="Y30" s="731" t="s">
        <v>9052</v>
      </c>
      <c r="Z30" s="733">
        <v>10</v>
      </c>
      <c r="AA30" s="731" t="s">
        <v>205</v>
      </c>
      <c r="AB30" s="733">
        <v>50</v>
      </c>
      <c r="AC30" s="731" t="s">
        <v>9065</v>
      </c>
      <c r="AD30" s="733">
        <v>50</v>
      </c>
      <c r="AE30" s="746"/>
      <c r="AF30" s="733">
        <v>8</v>
      </c>
      <c r="AG30" s="733">
        <v>115</v>
      </c>
      <c r="AH30" s="733">
        <v>115</v>
      </c>
      <c r="AI30" s="746"/>
      <c r="AJ30" s="733">
        <v>400</v>
      </c>
      <c r="AK30" s="733">
        <v>5750</v>
      </c>
      <c r="AL30" s="731" t="s">
        <v>35965</v>
      </c>
      <c r="AM30" s="731" t="s">
        <v>29971</v>
      </c>
      <c r="AN30" s="731" t="s">
        <v>9066</v>
      </c>
      <c r="AO30" s="731" t="s">
        <v>9051</v>
      </c>
      <c r="AP30" s="731" t="s">
        <v>9067</v>
      </c>
      <c r="AQ30" s="731" t="s">
        <v>205</v>
      </c>
      <c r="AR30" s="731" t="s">
        <v>205</v>
      </c>
      <c r="AS30" s="731" t="s">
        <v>205</v>
      </c>
      <c r="AT30" s="731" t="s">
        <v>205</v>
      </c>
      <c r="AU30" s="746"/>
      <c r="AV30" s="746"/>
      <c r="AW30" s="732">
        <v>45709</v>
      </c>
      <c r="AX30" s="731" t="s">
        <v>205</v>
      </c>
      <c r="AY30" s="277"/>
      <c r="AZ30" s="450"/>
      <c r="BA30" s="450"/>
      <c r="BB30" s="450"/>
      <c r="BC30" s="450"/>
      <c r="BD30" s="450"/>
      <c r="BE30" s="450">
        <v>1</v>
      </c>
      <c r="BF30" s="450" t="s">
        <v>9106</v>
      </c>
      <c r="BG30" s="460"/>
      <c r="BH30"/>
      <c r="BI30"/>
      <c r="BJ30"/>
      <c r="BK30"/>
      <c r="BL30"/>
      <c r="BM30"/>
      <c r="BN30"/>
      <c r="BO30"/>
      <c r="BP30"/>
      <c r="BX30" s="347"/>
      <c r="BY30" s="347"/>
      <c r="BZ30" s="347"/>
      <c r="CA30" s="347"/>
      <c r="CB30" s="347"/>
      <c r="CC30" s="347"/>
      <c r="CD30" s="347"/>
      <c r="CE30" s="347"/>
      <c r="CF30" s="347"/>
      <c r="CG30" s="347"/>
      <c r="CH30" s="347"/>
    </row>
    <row r="31" spans="1:86" s="356" customFormat="1" ht="18" hidden="1" customHeight="1">
      <c r="A31" s="877"/>
      <c r="B31" s="399"/>
      <c r="C31" s="364"/>
      <c r="D31" s="365"/>
      <c r="E31" s="366"/>
      <c r="F31" s="367"/>
      <c r="G31" s="368"/>
      <c r="H31" s="400"/>
      <c r="I31" s="370"/>
      <c r="J31" s="443"/>
      <c r="K31" s="372"/>
      <c r="L31" s="702" t="s">
        <v>205</v>
      </c>
      <c r="M31" s="347"/>
      <c r="R31" s="473"/>
      <c r="S31" s="732">
        <v>45709</v>
      </c>
      <c r="T31" s="731" t="s">
        <v>24849</v>
      </c>
      <c r="U31" s="731" t="s">
        <v>24849</v>
      </c>
      <c r="V31" s="731" t="s">
        <v>24850</v>
      </c>
      <c r="W31" s="731" t="s">
        <v>9083</v>
      </c>
      <c r="X31" s="731" t="s">
        <v>29739</v>
      </c>
      <c r="Y31" s="731" t="s">
        <v>9052</v>
      </c>
      <c r="Z31" s="733">
        <v>10</v>
      </c>
      <c r="AA31" s="731" t="s">
        <v>205</v>
      </c>
      <c r="AB31" s="733">
        <v>50</v>
      </c>
      <c r="AC31" s="731" t="s">
        <v>9065</v>
      </c>
      <c r="AD31" s="733">
        <v>25</v>
      </c>
      <c r="AE31" s="746"/>
      <c r="AF31" s="733">
        <v>8</v>
      </c>
      <c r="AG31" s="733">
        <v>115</v>
      </c>
      <c r="AH31" s="733">
        <v>115</v>
      </c>
      <c r="AI31" s="746"/>
      <c r="AJ31" s="733">
        <v>400</v>
      </c>
      <c r="AK31" s="733">
        <v>5750</v>
      </c>
      <c r="AL31" s="731" t="s">
        <v>35965</v>
      </c>
      <c r="AM31" s="731" t="s">
        <v>29971</v>
      </c>
      <c r="AN31" s="731" t="s">
        <v>9066</v>
      </c>
      <c r="AO31" s="731" t="s">
        <v>9051</v>
      </c>
      <c r="AP31" s="731" t="s">
        <v>9067</v>
      </c>
      <c r="AQ31" s="731" t="s">
        <v>205</v>
      </c>
      <c r="AR31" s="731" t="s">
        <v>205</v>
      </c>
      <c r="AS31" s="731" t="s">
        <v>205</v>
      </c>
      <c r="AT31" s="731" t="s">
        <v>205</v>
      </c>
      <c r="AU31" s="746"/>
      <c r="AV31" s="746"/>
      <c r="AW31" s="732">
        <v>45709</v>
      </c>
      <c r="AX31" s="731" t="s">
        <v>205</v>
      </c>
      <c r="AY31" s="277"/>
      <c r="AZ31" s="450"/>
      <c r="BA31" s="471"/>
      <c r="BB31" s="450"/>
      <c r="BC31" s="450"/>
      <c r="BD31" s="450"/>
      <c r="BE31" s="450">
        <v>1</v>
      </c>
      <c r="BF31" s="450" t="s">
        <v>9109</v>
      </c>
      <c r="BG31" s="460"/>
      <c r="BH31"/>
      <c r="BI31"/>
      <c r="BJ31"/>
      <c r="BK31"/>
      <c r="BL31"/>
      <c r="BM31"/>
      <c r="BN31"/>
      <c r="BO31"/>
      <c r="BP31"/>
      <c r="BX31" s="347"/>
      <c r="BY31" s="347"/>
      <c r="BZ31" s="347"/>
      <c r="CA31" s="347"/>
      <c r="CB31" s="347"/>
      <c r="CC31" s="347"/>
      <c r="CD31" s="347"/>
      <c r="CE31" s="347"/>
      <c r="CF31" s="347"/>
      <c r="CG31" s="347"/>
      <c r="CH31" s="347"/>
    </row>
    <row r="32" spans="1:86" s="356" customFormat="1" ht="18" hidden="1" customHeight="1">
      <c r="A32" s="877"/>
      <c r="B32" s="399"/>
      <c r="C32" s="364"/>
      <c r="D32" s="365"/>
      <c r="E32" s="366"/>
      <c r="F32" s="367"/>
      <c r="G32" s="368"/>
      <c r="H32" s="400"/>
      <c r="I32" s="370"/>
      <c r="J32" s="443"/>
      <c r="K32" s="372"/>
      <c r="L32" s="702" t="s">
        <v>205</v>
      </c>
      <c r="M32" s="347"/>
      <c r="R32" s="473"/>
      <c r="S32" s="732">
        <v>45709</v>
      </c>
      <c r="T32" s="731" t="s">
        <v>24849</v>
      </c>
      <c r="U32" s="731" t="s">
        <v>24849</v>
      </c>
      <c r="V32" s="731" t="s">
        <v>24850</v>
      </c>
      <c r="W32" s="731" t="s">
        <v>9083</v>
      </c>
      <c r="X32" s="731" t="s">
        <v>32330</v>
      </c>
      <c r="Y32" s="731" t="s">
        <v>9052</v>
      </c>
      <c r="Z32" s="733">
        <v>10</v>
      </c>
      <c r="AA32" s="731" t="s">
        <v>205</v>
      </c>
      <c r="AB32" s="733">
        <v>50</v>
      </c>
      <c r="AC32" s="731" t="s">
        <v>9065</v>
      </c>
      <c r="AD32" s="733">
        <v>79</v>
      </c>
      <c r="AE32" s="746"/>
      <c r="AF32" s="733">
        <v>8</v>
      </c>
      <c r="AG32" s="733">
        <v>115</v>
      </c>
      <c r="AH32" s="733">
        <v>115</v>
      </c>
      <c r="AI32" s="746"/>
      <c r="AJ32" s="733">
        <v>400</v>
      </c>
      <c r="AK32" s="733">
        <v>5750</v>
      </c>
      <c r="AL32" s="731" t="s">
        <v>35965</v>
      </c>
      <c r="AM32" s="731" t="s">
        <v>29971</v>
      </c>
      <c r="AN32" s="731" t="s">
        <v>9066</v>
      </c>
      <c r="AO32" s="731" t="s">
        <v>9051</v>
      </c>
      <c r="AP32" s="731" t="s">
        <v>9067</v>
      </c>
      <c r="AQ32" s="731" t="s">
        <v>205</v>
      </c>
      <c r="AR32" s="731" t="s">
        <v>205</v>
      </c>
      <c r="AS32" s="731" t="s">
        <v>205</v>
      </c>
      <c r="AT32" s="731" t="s">
        <v>205</v>
      </c>
      <c r="AU32" s="746"/>
      <c r="AV32" s="746"/>
      <c r="AW32" s="732">
        <v>45709</v>
      </c>
      <c r="AX32" s="731" t="s">
        <v>205</v>
      </c>
      <c r="AY32" s="277"/>
      <c r="AZ32" s="450"/>
      <c r="BA32" s="471"/>
      <c r="BB32" s="450"/>
      <c r="BC32" s="450"/>
      <c r="BD32" s="450"/>
      <c r="BE32" s="449">
        <v>1</v>
      </c>
      <c r="BF32" s="450" t="s">
        <v>9110</v>
      </c>
      <c r="BG32" s="460"/>
      <c r="BH32"/>
      <c r="BI32"/>
      <c r="BJ32"/>
      <c r="BK32"/>
      <c r="BL32"/>
      <c r="BM32"/>
      <c r="BN32"/>
      <c r="BO32"/>
      <c r="BP32"/>
      <c r="BX32" s="347"/>
      <c r="BY32" s="347"/>
      <c r="BZ32" s="347"/>
      <c r="CA32" s="347"/>
      <c r="CB32" s="347"/>
      <c r="CC32" s="347"/>
      <c r="CD32" s="347"/>
      <c r="CE32" s="347"/>
      <c r="CF32" s="347"/>
      <c r="CG32" s="347"/>
      <c r="CH32" s="347"/>
    </row>
    <row r="33" spans="1:86" s="356" customFormat="1" ht="18" hidden="1" customHeight="1">
      <c r="A33" s="877"/>
      <c r="B33" s="399"/>
      <c r="C33" s="364"/>
      <c r="D33" s="365"/>
      <c r="E33" s="366"/>
      <c r="F33" s="367"/>
      <c r="G33" s="368"/>
      <c r="H33" s="400"/>
      <c r="I33" s="370"/>
      <c r="J33" s="443"/>
      <c r="K33" s="372"/>
      <c r="L33" s="702" t="s">
        <v>205</v>
      </c>
      <c r="M33" s="347"/>
      <c r="R33" s="473"/>
      <c r="S33" s="732">
        <v>45709</v>
      </c>
      <c r="T33" s="731" t="s">
        <v>24849</v>
      </c>
      <c r="U33" s="731" t="s">
        <v>24849</v>
      </c>
      <c r="V33" s="731" t="s">
        <v>24850</v>
      </c>
      <c r="W33" s="731" t="s">
        <v>9083</v>
      </c>
      <c r="X33" s="731" t="s">
        <v>29655</v>
      </c>
      <c r="Y33" s="731" t="s">
        <v>9052</v>
      </c>
      <c r="Z33" s="733">
        <v>10</v>
      </c>
      <c r="AA33" s="731" t="s">
        <v>205</v>
      </c>
      <c r="AB33" s="733">
        <v>50</v>
      </c>
      <c r="AC33" s="731" t="s">
        <v>9065</v>
      </c>
      <c r="AD33" s="733">
        <v>58</v>
      </c>
      <c r="AE33" s="746"/>
      <c r="AF33" s="733">
        <v>8</v>
      </c>
      <c r="AG33" s="733">
        <v>115</v>
      </c>
      <c r="AH33" s="733">
        <v>115</v>
      </c>
      <c r="AI33" s="746"/>
      <c r="AJ33" s="733">
        <v>400</v>
      </c>
      <c r="AK33" s="733">
        <v>5750</v>
      </c>
      <c r="AL33" s="731" t="s">
        <v>35965</v>
      </c>
      <c r="AM33" s="731" t="s">
        <v>29971</v>
      </c>
      <c r="AN33" s="731" t="s">
        <v>9066</v>
      </c>
      <c r="AO33" s="731" t="s">
        <v>9051</v>
      </c>
      <c r="AP33" s="731" t="s">
        <v>9067</v>
      </c>
      <c r="AQ33" s="731" t="s">
        <v>205</v>
      </c>
      <c r="AR33" s="731" t="s">
        <v>205</v>
      </c>
      <c r="AS33" s="731" t="s">
        <v>205</v>
      </c>
      <c r="AT33" s="731" t="s">
        <v>205</v>
      </c>
      <c r="AU33" s="746"/>
      <c r="AV33" s="746"/>
      <c r="AW33" s="732">
        <v>45709</v>
      </c>
      <c r="AX33" s="731" t="s">
        <v>205</v>
      </c>
      <c r="AY33" s="277"/>
      <c r="AZ33" s="450"/>
      <c r="BA33" s="471"/>
      <c r="BB33" s="450"/>
      <c r="BC33" s="450"/>
      <c r="BD33" s="450"/>
      <c r="BE33" s="450">
        <v>1</v>
      </c>
      <c r="BF33" s="450" t="s">
        <v>9111</v>
      </c>
      <c r="BG33" s="460"/>
      <c r="BH33"/>
      <c r="BI33"/>
      <c r="BJ33"/>
      <c r="BK33"/>
      <c r="BL33"/>
      <c r="BM33"/>
      <c r="BN33"/>
      <c r="BO33"/>
      <c r="BP33"/>
      <c r="BX33" s="347"/>
      <c r="BY33" s="347"/>
      <c r="BZ33" s="347"/>
      <c r="CA33" s="347"/>
      <c r="CB33" s="347"/>
      <c r="CC33" s="347"/>
      <c r="CD33" s="347"/>
      <c r="CE33" s="347"/>
      <c r="CF33" s="347"/>
      <c r="CG33" s="347"/>
      <c r="CH33" s="347"/>
    </row>
    <row r="34" spans="1:86" s="356" customFormat="1" ht="18" hidden="1" customHeight="1">
      <c r="A34" s="877"/>
      <c r="B34" s="399"/>
      <c r="C34" s="364"/>
      <c r="D34" s="365"/>
      <c r="E34" s="366"/>
      <c r="F34" s="367"/>
      <c r="G34" s="368"/>
      <c r="H34" s="400"/>
      <c r="I34" s="370"/>
      <c r="J34" s="443"/>
      <c r="K34" s="372"/>
      <c r="L34" s="702" t="s">
        <v>205</v>
      </c>
      <c r="M34" s="347"/>
      <c r="R34" s="473"/>
      <c r="S34" s="732">
        <v>45709</v>
      </c>
      <c r="T34" s="731" t="s">
        <v>24849</v>
      </c>
      <c r="U34" s="731" t="s">
        <v>24849</v>
      </c>
      <c r="V34" s="731" t="s">
        <v>24850</v>
      </c>
      <c r="W34" s="731" t="s">
        <v>9083</v>
      </c>
      <c r="X34" s="731" t="s">
        <v>35966</v>
      </c>
      <c r="Y34" s="731" t="s">
        <v>9052</v>
      </c>
      <c r="Z34" s="733">
        <v>10</v>
      </c>
      <c r="AA34" s="731" t="s">
        <v>205</v>
      </c>
      <c r="AB34" s="733">
        <v>50</v>
      </c>
      <c r="AC34" s="731" t="s">
        <v>9065</v>
      </c>
      <c r="AD34" s="733">
        <v>32</v>
      </c>
      <c r="AE34" s="746"/>
      <c r="AF34" s="733">
        <v>8</v>
      </c>
      <c r="AG34" s="733">
        <v>115</v>
      </c>
      <c r="AH34" s="733">
        <v>115</v>
      </c>
      <c r="AI34" s="746"/>
      <c r="AJ34" s="733">
        <v>400</v>
      </c>
      <c r="AK34" s="733">
        <v>5750</v>
      </c>
      <c r="AL34" s="731" t="s">
        <v>35965</v>
      </c>
      <c r="AM34" s="731" t="s">
        <v>29971</v>
      </c>
      <c r="AN34" s="731" t="s">
        <v>9066</v>
      </c>
      <c r="AO34" s="731" t="s">
        <v>9051</v>
      </c>
      <c r="AP34" s="731" t="s">
        <v>9067</v>
      </c>
      <c r="AQ34" s="731" t="s">
        <v>205</v>
      </c>
      <c r="AR34" s="731" t="s">
        <v>205</v>
      </c>
      <c r="AS34" s="731" t="s">
        <v>205</v>
      </c>
      <c r="AT34" s="731" t="s">
        <v>205</v>
      </c>
      <c r="AU34" s="746"/>
      <c r="AV34" s="746"/>
      <c r="AW34" s="732">
        <v>45709</v>
      </c>
      <c r="AX34" s="731" t="s">
        <v>205</v>
      </c>
      <c r="AY34" s="277"/>
      <c r="AZ34" s="450"/>
      <c r="BA34" s="471"/>
      <c r="BB34" s="450"/>
      <c r="BC34" s="450"/>
      <c r="BD34" s="450"/>
      <c r="BE34" s="450">
        <v>1</v>
      </c>
      <c r="BF34" s="450" t="s">
        <v>9112</v>
      </c>
      <c r="BG34" s="460"/>
      <c r="BH34"/>
      <c r="BI34"/>
      <c r="BJ34"/>
      <c r="BK34"/>
      <c r="BL34"/>
      <c r="BM34"/>
      <c r="BN34"/>
      <c r="BO34"/>
      <c r="BP34"/>
      <c r="BX34" s="347"/>
      <c r="BY34" s="347"/>
      <c r="BZ34" s="347"/>
      <c r="CA34" s="347"/>
      <c r="CB34" s="347"/>
      <c r="CC34" s="347"/>
      <c r="CD34" s="347"/>
      <c r="CE34" s="347"/>
      <c r="CF34" s="347"/>
      <c r="CG34" s="347"/>
      <c r="CH34" s="347"/>
    </row>
    <row r="35" spans="1:86" s="356" customFormat="1" ht="18" hidden="1" customHeight="1">
      <c r="A35" s="877"/>
      <c r="B35" s="399"/>
      <c r="C35" s="364"/>
      <c r="D35" s="365"/>
      <c r="E35" s="366"/>
      <c r="F35" s="367"/>
      <c r="G35" s="368"/>
      <c r="H35" s="400"/>
      <c r="I35" s="370"/>
      <c r="J35" s="443"/>
      <c r="K35" s="372"/>
      <c r="L35" s="702" t="s">
        <v>205</v>
      </c>
      <c r="M35" s="347"/>
      <c r="R35" s="473"/>
      <c r="S35" s="732">
        <v>45709</v>
      </c>
      <c r="T35" s="731" t="s">
        <v>24849</v>
      </c>
      <c r="U35" s="731" t="s">
        <v>24849</v>
      </c>
      <c r="V35" s="731" t="s">
        <v>24850</v>
      </c>
      <c r="W35" s="731" t="s">
        <v>9083</v>
      </c>
      <c r="X35" s="731" t="s">
        <v>32329</v>
      </c>
      <c r="Y35" s="731" t="s">
        <v>9052</v>
      </c>
      <c r="Z35" s="733">
        <v>10</v>
      </c>
      <c r="AA35" s="731" t="s">
        <v>30495</v>
      </c>
      <c r="AB35" s="733">
        <v>50</v>
      </c>
      <c r="AC35" s="731" t="s">
        <v>9065</v>
      </c>
      <c r="AD35" s="733">
        <v>10</v>
      </c>
      <c r="AE35" s="746"/>
      <c r="AF35" s="733">
        <v>8</v>
      </c>
      <c r="AG35" s="733">
        <v>115</v>
      </c>
      <c r="AH35" s="733">
        <v>115</v>
      </c>
      <c r="AI35" s="746"/>
      <c r="AJ35" s="733">
        <v>400</v>
      </c>
      <c r="AK35" s="733">
        <v>5750</v>
      </c>
      <c r="AL35" s="731" t="s">
        <v>35967</v>
      </c>
      <c r="AM35" s="731" t="s">
        <v>29971</v>
      </c>
      <c r="AN35" s="731" t="s">
        <v>9066</v>
      </c>
      <c r="AO35" s="731" t="s">
        <v>9051</v>
      </c>
      <c r="AP35" s="731" t="s">
        <v>9067</v>
      </c>
      <c r="AQ35" s="731" t="s">
        <v>205</v>
      </c>
      <c r="AR35" s="731" t="s">
        <v>205</v>
      </c>
      <c r="AS35" s="731" t="s">
        <v>35968</v>
      </c>
      <c r="AT35" s="731" t="s">
        <v>205</v>
      </c>
      <c r="AU35" s="746"/>
      <c r="AV35" s="746"/>
      <c r="AW35" s="732">
        <v>45709</v>
      </c>
      <c r="AX35" s="731" t="s">
        <v>205</v>
      </c>
      <c r="AY35" s="277"/>
      <c r="AZ35" s="450"/>
      <c r="BA35" s="471"/>
      <c r="BB35" s="450"/>
      <c r="BC35" s="450"/>
      <c r="BD35" s="450"/>
      <c r="BE35" s="450">
        <v>1</v>
      </c>
      <c r="BF35" s="450" t="s">
        <v>9115</v>
      </c>
      <c r="BG35" s="460"/>
      <c r="BH35"/>
      <c r="BI35"/>
      <c r="BJ35"/>
      <c r="BK35"/>
      <c r="BL35"/>
      <c r="BM35"/>
      <c r="BN35"/>
      <c r="BO35"/>
      <c r="BP35"/>
      <c r="BX35" s="347"/>
      <c r="BY35" s="347"/>
      <c r="BZ35" s="347"/>
      <c r="CA35" s="347"/>
      <c r="CB35" s="347"/>
      <c r="CC35" s="347"/>
      <c r="CD35" s="347"/>
      <c r="CE35" s="347"/>
      <c r="CF35" s="347"/>
      <c r="CG35" s="347"/>
      <c r="CH35" s="347"/>
    </row>
    <row r="36" spans="1:86" s="356" customFormat="1" ht="18" customHeight="1">
      <c r="A36" s="878"/>
      <c r="B36" s="399"/>
      <c r="C36" s="392"/>
      <c r="D36" s="393" t="s">
        <v>8960</v>
      </c>
      <c r="E36" s="394"/>
      <c r="F36" s="395" t="s">
        <v>9108</v>
      </c>
      <c r="G36" s="396">
        <f>COUNTIF(H21:H35,"&gt;0")</f>
        <v>3</v>
      </c>
      <c r="H36" s="478">
        <f>SUM(H21:H35)</f>
        <v>5473</v>
      </c>
      <c r="I36" s="398">
        <f>COUNTIF(H21:H35,"&gt;0")</f>
        <v>3</v>
      </c>
      <c r="J36" s="879">
        <f>SUM(H21:H35)</f>
        <v>5473</v>
      </c>
      <c r="K36" s="879"/>
      <c r="L36" s="702" t="str">
        <f t="shared" ref="L36:L51" si="0">IF(D36="","",IF(COUNTIF($V:$V,"*" &amp; $D36 &amp; "*")=0,"없음",SUMIF($V:$V,"*" &amp; $D36 &amp; "*",$AD:$AD)-$H36))</f>
        <v>없음</v>
      </c>
      <c r="M36" s="347"/>
      <c r="R36" s="473" t="s">
        <v>9064</v>
      </c>
      <c r="S36" s="732">
        <v>45709</v>
      </c>
      <c r="T36" s="731" t="s">
        <v>35969</v>
      </c>
      <c r="U36" s="731" t="s">
        <v>35969</v>
      </c>
      <c r="V36" s="731" t="s">
        <v>35970</v>
      </c>
      <c r="W36" s="731" t="s">
        <v>9084</v>
      </c>
      <c r="X36" s="731" t="s">
        <v>35971</v>
      </c>
      <c r="Y36" s="731" t="s">
        <v>7605</v>
      </c>
      <c r="Z36" s="733">
        <v>12</v>
      </c>
      <c r="AA36" s="731" t="s">
        <v>35972</v>
      </c>
      <c r="AB36" s="733">
        <v>56</v>
      </c>
      <c r="AC36" s="731" t="s">
        <v>9065</v>
      </c>
      <c r="AD36" s="733">
        <v>1925</v>
      </c>
      <c r="AE36" s="746"/>
      <c r="AF36" s="733">
        <v>6.6</v>
      </c>
      <c r="AG36" s="733">
        <v>78</v>
      </c>
      <c r="AH36" s="733">
        <v>78</v>
      </c>
      <c r="AI36" s="733">
        <v>8.4</v>
      </c>
      <c r="AJ36" s="733">
        <v>369.59999465942383</v>
      </c>
      <c r="AK36" s="733">
        <v>4368</v>
      </c>
      <c r="AL36" s="731" t="s">
        <v>35973</v>
      </c>
      <c r="AM36" s="731" t="s">
        <v>27259</v>
      </c>
      <c r="AN36" s="731" t="s">
        <v>9066</v>
      </c>
      <c r="AO36" s="731" t="s">
        <v>27236</v>
      </c>
      <c r="AP36" s="731" t="s">
        <v>9067</v>
      </c>
      <c r="AQ36" s="731" t="s">
        <v>205</v>
      </c>
      <c r="AR36" s="731" t="s">
        <v>205</v>
      </c>
      <c r="AS36" s="731" t="s">
        <v>35974</v>
      </c>
      <c r="AT36" s="731" t="s">
        <v>205</v>
      </c>
      <c r="AU36" s="732">
        <v>46366</v>
      </c>
      <c r="AV36" s="732">
        <v>45709</v>
      </c>
      <c r="AW36" s="732">
        <v>45709</v>
      </c>
      <c r="AX36" s="731" t="s">
        <v>205</v>
      </c>
      <c r="AY36" s="277"/>
      <c r="AZ36" s="450"/>
      <c r="BA36" s="471"/>
      <c r="BB36" s="450"/>
      <c r="BC36" s="450"/>
      <c r="BD36" s="450"/>
      <c r="BE36" s="450">
        <v>1</v>
      </c>
      <c r="BF36" s="450" t="s">
        <v>9116</v>
      </c>
      <c r="BG36" s="465"/>
      <c r="BH36"/>
      <c r="BI36"/>
      <c r="BJ36"/>
      <c r="BK36"/>
      <c r="BL36"/>
      <c r="BM36"/>
      <c r="BN36"/>
      <c r="BO36"/>
      <c r="BP36"/>
      <c r="BX36" s="347"/>
      <c r="BY36" s="347"/>
      <c r="BZ36" s="347"/>
      <c r="CA36" s="347"/>
      <c r="CB36" s="347"/>
      <c r="CC36" s="347"/>
      <c r="CD36" s="347"/>
      <c r="CE36" s="347"/>
      <c r="CF36" s="347"/>
      <c r="CG36" s="347"/>
      <c r="CH36" s="347"/>
    </row>
    <row r="37" spans="1:86" s="356" customFormat="1" ht="18" customHeight="1">
      <c r="A37" s="889" t="s">
        <v>8961</v>
      </c>
      <c r="B37" s="890"/>
      <c r="C37" s="406"/>
      <c r="D37" s="407"/>
      <c r="E37" s="408" t="s">
        <v>28737</v>
      </c>
      <c r="F37" s="364" t="s">
        <v>205</v>
      </c>
      <c r="G37" s="409" t="s">
        <v>9054</v>
      </c>
      <c r="H37" s="410">
        <v>126</v>
      </c>
      <c r="I37" s="370"/>
      <c r="J37" s="443"/>
      <c r="K37" s="372"/>
      <c r="L37" s="702"/>
      <c r="M37" s="347"/>
      <c r="R37" s="473" t="s">
        <v>9064</v>
      </c>
      <c r="S37" s="732">
        <v>45709</v>
      </c>
      <c r="T37" s="731" t="s">
        <v>30091</v>
      </c>
      <c r="U37" s="731" t="s">
        <v>30091</v>
      </c>
      <c r="V37" s="731" t="s">
        <v>35975</v>
      </c>
      <c r="W37" s="731" t="s">
        <v>9084</v>
      </c>
      <c r="X37" s="731" t="s">
        <v>382</v>
      </c>
      <c r="Y37" s="731" t="s">
        <v>30976</v>
      </c>
      <c r="Z37" s="733">
        <v>15</v>
      </c>
      <c r="AA37" s="731" t="s">
        <v>112</v>
      </c>
      <c r="AB37" s="733">
        <v>60</v>
      </c>
      <c r="AC37" s="731" t="s">
        <v>9065</v>
      </c>
      <c r="AD37" s="733">
        <v>1568</v>
      </c>
      <c r="AE37" s="746"/>
      <c r="AF37" s="733">
        <v>9.8000000000000007</v>
      </c>
      <c r="AG37" s="733">
        <v>98</v>
      </c>
      <c r="AH37" s="733">
        <v>98</v>
      </c>
      <c r="AI37" s="733">
        <v>10.5</v>
      </c>
      <c r="AJ37" s="733">
        <v>588.0000114440918</v>
      </c>
      <c r="AK37" s="733">
        <v>5880</v>
      </c>
      <c r="AL37" s="731" t="s">
        <v>35976</v>
      </c>
      <c r="AM37" s="731" t="s">
        <v>27259</v>
      </c>
      <c r="AN37" s="731" t="s">
        <v>9066</v>
      </c>
      <c r="AO37" s="731" t="s">
        <v>27236</v>
      </c>
      <c r="AP37" s="731" t="s">
        <v>9067</v>
      </c>
      <c r="AQ37" s="731" t="s">
        <v>205</v>
      </c>
      <c r="AR37" s="731" t="s">
        <v>205</v>
      </c>
      <c r="AS37" s="731" t="s">
        <v>35977</v>
      </c>
      <c r="AT37" s="731" t="s">
        <v>205</v>
      </c>
      <c r="AU37" s="732">
        <v>46366</v>
      </c>
      <c r="AV37" s="732">
        <v>45709</v>
      </c>
      <c r="AW37" s="732">
        <v>45709</v>
      </c>
      <c r="AX37" s="731" t="s">
        <v>205</v>
      </c>
      <c r="AY37" s="277"/>
      <c r="AZ37" s="450"/>
      <c r="BA37" s="471"/>
      <c r="BB37" s="450"/>
      <c r="BC37" s="450"/>
      <c r="BD37" s="450"/>
      <c r="BE37" s="450">
        <v>1</v>
      </c>
      <c r="BF37" s="450" t="s">
        <v>9117</v>
      </c>
      <c r="BG37" s="465"/>
      <c r="BH37"/>
      <c r="BI37"/>
      <c r="BJ37"/>
      <c r="BK37"/>
      <c r="BL37"/>
      <c r="BM37"/>
      <c r="BN37"/>
      <c r="BO37"/>
      <c r="BP37"/>
      <c r="BX37" s="347"/>
      <c r="BY37" s="347"/>
      <c r="BZ37" s="347"/>
      <c r="CA37" s="347"/>
      <c r="CB37" s="347"/>
      <c r="CC37" s="347"/>
      <c r="CD37" s="347"/>
      <c r="CE37" s="347"/>
      <c r="CF37" s="347"/>
      <c r="CG37" s="347"/>
      <c r="CH37" s="347"/>
    </row>
    <row r="38" spans="1:86" s="356" customFormat="1" ht="18" customHeight="1">
      <c r="A38" s="891"/>
      <c r="B38" s="892"/>
      <c r="C38" s="406"/>
      <c r="D38" s="407"/>
      <c r="E38" s="408" t="s">
        <v>31060</v>
      </c>
      <c r="F38" s="411" t="s">
        <v>205</v>
      </c>
      <c r="G38" s="409" t="s">
        <v>9060</v>
      </c>
      <c r="H38" s="410">
        <v>115</v>
      </c>
      <c r="I38" s="480"/>
      <c r="J38" s="443"/>
      <c r="K38" s="372"/>
      <c r="L38" s="702" t="str">
        <f t="shared" si="0"/>
        <v/>
      </c>
      <c r="R38" s="473"/>
      <c r="S38" s="732">
        <v>45709</v>
      </c>
      <c r="T38" s="731" t="s">
        <v>32331</v>
      </c>
      <c r="U38" s="731" t="s">
        <v>32331</v>
      </c>
      <c r="V38" s="731" t="s">
        <v>32332</v>
      </c>
      <c r="W38" s="731" t="s">
        <v>8339</v>
      </c>
      <c r="X38" s="731" t="s">
        <v>652</v>
      </c>
      <c r="Y38" s="731" t="s">
        <v>9052</v>
      </c>
      <c r="Z38" s="733">
        <v>12</v>
      </c>
      <c r="AA38" s="731" t="s">
        <v>205</v>
      </c>
      <c r="AB38" s="733">
        <v>72</v>
      </c>
      <c r="AC38" s="731" t="s">
        <v>9065</v>
      </c>
      <c r="AD38" s="733">
        <v>108</v>
      </c>
      <c r="AE38" s="746"/>
      <c r="AF38" s="733">
        <v>9</v>
      </c>
      <c r="AG38" s="733">
        <v>78</v>
      </c>
      <c r="AH38" s="733">
        <v>78</v>
      </c>
      <c r="AI38" s="746"/>
      <c r="AJ38" s="733">
        <v>648</v>
      </c>
      <c r="AK38" s="733">
        <v>5616</v>
      </c>
      <c r="AL38" s="731" t="s">
        <v>35978</v>
      </c>
      <c r="AM38" s="731" t="s">
        <v>27259</v>
      </c>
      <c r="AN38" s="731" t="s">
        <v>9066</v>
      </c>
      <c r="AO38" s="731" t="s">
        <v>9051</v>
      </c>
      <c r="AP38" s="731" t="s">
        <v>9067</v>
      </c>
      <c r="AQ38" s="731" t="s">
        <v>205</v>
      </c>
      <c r="AR38" s="731" t="s">
        <v>205</v>
      </c>
      <c r="AS38" s="731" t="s">
        <v>30991</v>
      </c>
      <c r="AT38" s="731" t="s">
        <v>205</v>
      </c>
      <c r="AU38" s="732">
        <v>46072</v>
      </c>
      <c r="AV38" s="746"/>
      <c r="AW38" s="732">
        <v>45709</v>
      </c>
      <c r="AX38" s="731" t="s">
        <v>205</v>
      </c>
      <c r="AY38" s="277"/>
      <c r="AZ38" s="450"/>
      <c r="BA38" s="471"/>
      <c r="BB38" s="450"/>
      <c r="BC38" s="450"/>
      <c r="BD38" s="450"/>
      <c r="BE38" s="450">
        <v>1</v>
      </c>
      <c r="BF38" s="450" t="s">
        <v>9118</v>
      </c>
      <c r="BG38" s="465"/>
      <c r="BH38" s="454"/>
      <c r="BI38" s="454"/>
      <c r="BJ38" s="454"/>
      <c r="BK38" s="481"/>
      <c r="BL38" s="454"/>
      <c r="BM38" s="454"/>
      <c r="BN38" s="454"/>
      <c r="BO38"/>
      <c r="BP38"/>
      <c r="BX38" s="347"/>
      <c r="BY38" s="347"/>
      <c r="BZ38" s="347"/>
      <c r="CA38" s="347"/>
      <c r="CB38" s="347"/>
      <c r="CC38" s="347"/>
      <c r="CD38" s="347"/>
      <c r="CE38" s="347"/>
      <c r="CF38" s="347"/>
      <c r="CG38" s="347"/>
      <c r="CH38" s="347"/>
    </row>
    <row r="39" spans="1:86" s="356" customFormat="1" ht="18" customHeight="1">
      <c r="A39" s="891"/>
      <c r="B39" s="892"/>
      <c r="C39" s="406"/>
      <c r="D39" s="407"/>
      <c r="E39" s="408" t="s">
        <v>17272</v>
      </c>
      <c r="F39" s="412" t="s">
        <v>205</v>
      </c>
      <c r="G39" s="409" t="s">
        <v>8339</v>
      </c>
      <c r="H39" s="410">
        <v>158</v>
      </c>
      <c r="I39" s="370"/>
      <c r="J39" s="443"/>
      <c r="K39" s="372"/>
      <c r="L39" s="702" t="str">
        <f t="shared" si="0"/>
        <v/>
      </c>
      <c r="R39" s="473"/>
      <c r="S39" s="732">
        <v>45709</v>
      </c>
      <c r="T39" s="731" t="s">
        <v>32331</v>
      </c>
      <c r="U39" s="731" t="s">
        <v>32331</v>
      </c>
      <c r="V39" s="731" t="s">
        <v>32332</v>
      </c>
      <c r="W39" s="731" t="s">
        <v>8339</v>
      </c>
      <c r="X39" s="731" t="s">
        <v>35979</v>
      </c>
      <c r="Y39" s="731" t="s">
        <v>9052</v>
      </c>
      <c r="Z39" s="733">
        <v>12</v>
      </c>
      <c r="AA39" s="731" t="s">
        <v>205</v>
      </c>
      <c r="AB39" s="733">
        <v>70</v>
      </c>
      <c r="AC39" s="731" t="s">
        <v>9065</v>
      </c>
      <c r="AD39" s="733">
        <v>50</v>
      </c>
      <c r="AE39" s="746"/>
      <c r="AF39" s="733">
        <v>9</v>
      </c>
      <c r="AG39" s="733">
        <v>78</v>
      </c>
      <c r="AH39" s="733">
        <v>78</v>
      </c>
      <c r="AI39" s="746"/>
      <c r="AJ39" s="733">
        <v>630</v>
      </c>
      <c r="AK39" s="733">
        <v>5460</v>
      </c>
      <c r="AL39" s="731" t="s">
        <v>35978</v>
      </c>
      <c r="AM39" s="731" t="s">
        <v>27259</v>
      </c>
      <c r="AN39" s="731" t="s">
        <v>9066</v>
      </c>
      <c r="AO39" s="731" t="s">
        <v>9051</v>
      </c>
      <c r="AP39" s="731" t="s">
        <v>9067</v>
      </c>
      <c r="AQ39" s="731" t="s">
        <v>205</v>
      </c>
      <c r="AR39" s="731" t="s">
        <v>205</v>
      </c>
      <c r="AS39" s="731" t="s">
        <v>30991</v>
      </c>
      <c r="AT39" s="731" t="s">
        <v>205</v>
      </c>
      <c r="AU39" s="732">
        <v>46072</v>
      </c>
      <c r="AV39" s="746"/>
      <c r="AW39" s="732">
        <v>45709</v>
      </c>
      <c r="AX39" s="731" t="s">
        <v>205</v>
      </c>
      <c r="AY39" s="277"/>
      <c r="AZ39" s="450"/>
      <c r="BA39" s="471"/>
      <c r="BB39" s="450"/>
      <c r="BC39" s="450"/>
      <c r="BD39" s="450"/>
      <c r="BE39" s="450">
        <v>1</v>
      </c>
      <c r="BF39" s="450" t="s">
        <v>9119</v>
      </c>
      <c r="BG39" s="482"/>
      <c r="BH39" s="454"/>
      <c r="BI39" s="454"/>
      <c r="BJ39" s="454"/>
      <c r="BK39" s="481"/>
      <c r="BL39" s="454"/>
      <c r="BM39" s="454"/>
      <c r="BN39" s="454"/>
      <c r="BO39"/>
      <c r="BP39"/>
      <c r="BX39" s="347"/>
      <c r="BY39" s="347"/>
      <c r="BZ39" s="347"/>
      <c r="CA39" s="347"/>
      <c r="CB39" s="347"/>
      <c r="CC39" s="347"/>
      <c r="CD39" s="347"/>
      <c r="CE39" s="347"/>
      <c r="CF39" s="347"/>
      <c r="CG39" s="347"/>
      <c r="CH39" s="347"/>
    </row>
    <row r="40" spans="1:86" s="356" customFormat="1" ht="18" customHeight="1">
      <c r="A40" s="891"/>
      <c r="B40" s="892"/>
      <c r="C40" s="406"/>
      <c r="D40" s="407"/>
      <c r="E40" s="408" t="s">
        <v>219</v>
      </c>
      <c r="F40" s="412" t="s">
        <v>205</v>
      </c>
      <c r="G40" s="409" t="s">
        <v>36000</v>
      </c>
      <c r="H40" s="410">
        <v>648</v>
      </c>
      <c r="I40" s="370"/>
      <c r="J40" s="443"/>
      <c r="K40" s="372"/>
      <c r="L40" s="702" t="str">
        <f t="shared" si="0"/>
        <v/>
      </c>
      <c r="M40" s="347"/>
      <c r="R40" s="473"/>
      <c r="S40" s="732">
        <v>45709</v>
      </c>
      <c r="T40" s="731" t="s">
        <v>35980</v>
      </c>
      <c r="U40" s="731" t="s">
        <v>35980</v>
      </c>
      <c r="V40" s="731" t="s">
        <v>35981</v>
      </c>
      <c r="W40" s="731" t="s">
        <v>9086</v>
      </c>
      <c r="X40" s="731" t="s">
        <v>35982</v>
      </c>
      <c r="Y40" s="731" t="s">
        <v>9052</v>
      </c>
      <c r="Z40" s="733">
        <v>5</v>
      </c>
      <c r="AA40" s="731" t="s">
        <v>205</v>
      </c>
      <c r="AB40" s="733">
        <v>96</v>
      </c>
      <c r="AC40" s="731" t="s">
        <v>9065</v>
      </c>
      <c r="AD40" s="733">
        <v>353</v>
      </c>
      <c r="AE40" s="746"/>
      <c r="AF40" s="733">
        <v>4.5</v>
      </c>
      <c r="AG40" s="733">
        <v>115</v>
      </c>
      <c r="AH40" s="733">
        <v>115</v>
      </c>
      <c r="AI40" s="746"/>
      <c r="AJ40" s="733">
        <v>432</v>
      </c>
      <c r="AK40" s="733">
        <v>11040</v>
      </c>
      <c r="AL40" s="731" t="s">
        <v>35983</v>
      </c>
      <c r="AM40" s="731" t="s">
        <v>29971</v>
      </c>
      <c r="AN40" s="731" t="s">
        <v>9066</v>
      </c>
      <c r="AO40" s="731" t="s">
        <v>9051</v>
      </c>
      <c r="AP40" s="731" t="s">
        <v>9067</v>
      </c>
      <c r="AQ40" s="731" t="s">
        <v>205</v>
      </c>
      <c r="AR40" s="731" t="s">
        <v>205</v>
      </c>
      <c r="AS40" s="731" t="s">
        <v>205</v>
      </c>
      <c r="AT40" s="731" t="s">
        <v>205</v>
      </c>
      <c r="AU40" s="732">
        <v>46421</v>
      </c>
      <c r="AV40" s="746"/>
      <c r="AW40" s="732">
        <v>45709</v>
      </c>
      <c r="AX40" s="731" t="s">
        <v>205</v>
      </c>
      <c r="AY40" s="277"/>
      <c r="AZ40" s="450"/>
      <c r="BA40" s="471"/>
      <c r="BB40" s="450"/>
      <c r="BC40" s="450"/>
      <c r="BD40" s="450"/>
      <c r="BE40" s="449">
        <v>1</v>
      </c>
      <c r="BF40" s="450" t="s">
        <v>9089</v>
      </c>
      <c r="BG40" s="482"/>
      <c r="BH40" s="454"/>
      <c r="BI40" s="454"/>
      <c r="BJ40" s="454"/>
      <c r="BK40" s="481"/>
      <c r="BL40" s="454"/>
      <c r="BM40" s="454"/>
      <c r="BN40" s="454"/>
      <c r="BO40"/>
      <c r="BP40"/>
      <c r="BX40" s="347"/>
      <c r="BY40" s="347"/>
      <c r="BZ40" s="347"/>
      <c r="CA40" s="347"/>
      <c r="CB40" s="347"/>
      <c r="CC40" s="347"/>
      <c r="CD40" s="347"/>
      <c r="CE40" s="347"/>
      <c r="CF40" s="347"/>
      <c r="CG40" s="347"/>
      <c r="CH40" s="347"/>
    </row>
    <row r="41" spans="1:86" s="356" customFormat="1" ht="18" customHeight="1">
      <c r="A41" s="891"/>
      <c r="B41" s="892"/>
      <c r="C41" s="406"/>
      <c r="D41" s="407"/>
      <c r="E41" s="408" t="s">
        <v>36005</v>
      </c>
      <c r="F41" s="412" t="s">
        <v>205</v>
      </c>
      <c r="G41" s="409" t="s">
        <v>36002</v>
      </c>
      <c r="H41" s="410">
        <v>427</v>
      </c>
      <c r="I41" s="370"/>
      <c r="J41" s="443"/>
      <c r="K41" s="372"/>
      <c r="L41" s="702" t="str">
        <f t="shared" si="0"/>
        <v/>
      </c>
      <c r="M41" s="347"/>
      <c r="R41" s="473"/>
      <c r="S41" s="732">
        <v>45709</v>
      </c>
      <c r="T41" s="731" t="s">
        <v>35980</v>
      </c>
      <c r="U41" s="731" t="s">
        <v>35980</v>
      </c>
      <c r="V41" s="731" t="s">
        <v>35981</v>
      </c>
      <c r="W41" s="731" t="s">
        <v>9263</v>
      </c>
      <c r="X41" s="731" t="s">
        <v>35984</v>
      </c>
      <c r="Y41" s="731" t="s">
        <v>9052</v>
      </c>
      <c r="Z41" s="733">
        <v>20</v>
      </c>
      <c r="AA41" s="731" t="s">
        <v>205</v>
      </c>
      <c r="AB41" s="733">
        <v>35</v>
      </c>
      <c r="AC41" s="731" t="s">
        <v>9065</v>
      </c>
      <c r="AD41" s="733">
        <v>21</v>
      </c>
      <c r="AE41" s="746"/>
      <c r="AF41" s="733">
        <v>13</v>
      </c>
      <c r="AG41" s="733">
        <v>230</v>
      </c>
      <c r="AH41" s="733">
        <v>230</v>
      </c>
      <c r="AI41" s="746"/>
      <c r="AJ41" s="733">
        <v>455</v>
      </c>
      <c r="AK41" s="733">
        <v>8050</v>
      </c>
      <c r="AL41" s="731" t="s">
        <v>35985</v>
      </c>
      <c r="AM41" s="731" t="s">
        <v>29971</v>
      </c>
      <c r="AN41" s="731" t="s">
        <v>9066</v>
      </c>
      <c r="AO41" s="731" t="s">
        <v>9051</v>
      </c>
      <c r="AP41" s="731" t="s">
        <v>9067</v>
      </c>
      <c r="AQ41" s="731" t="s">
        <v>205</v>
      </c>
      <c r="AR41" s="731" t="s">
        <v>205</v>
      </c>
      <c r="AS41" s="731" t="s">
        <v>205</v>
      </c>
      <c r="AT41" s="731" t="s">
        <v>205</v>
      </c>
      <c r="AU41" s="732">
        <v>46438</v>
      </c>
      <c r="AV41" s="746"/>
      <c r="AW41" s="732">
        <v>45709</v>
      </c>
      <c r="AX41" s="731" t="s">
        <v>205</v>
      </c>
      <c r="AY41" s="277"/>
      <c r="AZ41" s="471"/>
      <c r="BA41" s="471"/>
      <c r="BB41" s="450"/>
      <c r="BC41" s="450"/>
      <c r="BD41" s="450"/>
      <c r="BE41" s="450">
        <v>1</v>
      </c>
      <c r="BF41" s="450" t="s">
        <v>9083</v>
      </c>
      <c r="BG41" s="482"/>
      <c r="BH41" s="454"/>
      <c r="BI41" s="454"/>
      <c r="BJ41" s="454"/>
      <c r="BK41" s="481"/>
      <c r="BL41" s="454"/>
      <c r="BM41" s="454"/>
      <c r="BN41" s="454"/>
      <c r="BO41"/>
      <c r="BP41"/>
      <c r="BX41" s="347"/>
      <c r="BY41" s="347"/>
      <c r="BZ41" s="347"/>
      <c r="CA41" s="347"/>
      <c r="CB41" s="347"/>
      <c r="CC41" s="347"/>
      <c r="CD41" s="347"/>
      <c r="CE41" s="347"/>
      <c r="CF41" s="347"/>
      <c r="CG41" s="347"/>
      <c r="CH41" s="347"/>
    </row>
    <row r="42" spans="1:86" s="356" customFormat="1" ht="18" customHeight="1">
      <c r="A42" s="891"/>
      <c r="B42" s="892"/>
      <c r="C42" s="406"/>
      <c r="D42" s="407"/>
      <c r="E42" s="408" t="s">
        <v>24820</v>
      </c>
      <c r="F42" s="412" t="s">
        <v>205</v>
      </c>
      <c r="G42" s="409" t="s">
        <v>36001</v>
      </c>
      <c r="H42" s="410">
        <v>2428</v>
      </c>
      <c r="I42" s="370"/>
      <c r="J42" s="443"/>
      <c r="K42" s="372"/>
      <c r="L42" s="702" t="str">
        <f t="shared" si="0"/>
        <v/>
      </c>
      <c r="M42" s="347"/>
      <c r="R42" s="473"/>
      <c r="S42" s="732">
        <v>45709</v>
      </c>
      <c r="T42" s="731" t="s">
        <v>35980</v>
      </c>
      <c r="U42" s="731" t="s">
        <v>35980</v>
      </c>
      <c r="V42" s="731" t="s">
        <v>35981</v>
      </c>
      <c r="W42" s="731" t="s">
        <v>9076</v>
      </c>
      <c r="X42" s="731" t="s">
        <v>35986</v>
      </c>
      <c r="Y42" s="731" t="s">
        <v>9052</v>
      </c>
      <c r="Z42" s="733">
        <v>10</v>
      </c>
      <c r="AA42" s="731" t="s">
        <v>205</v>
      </c>
      <c r="AB42" s="733">
        <v>40</v>
      </c>
      <c r="AC42" s="731" t="s">
        <v>9065</v>
      </c>
      <c r="AD42" s="733">
        <v>53</v>
      </c>
      <c r="AE42" s="746"/>
      <c r="AF42" s="733">
        <v>11</v>
      </c>
      <c r="AG42" s="733">
        <v>115</v>
      </c>
      <c r="AH42" s="733">
        <v>115</v>
      </c>
      <c r="AI42" s="746"/>
      <c r="AJ42" s="733">
        <v>440</v>
      </c>
      <c r="AK42" s="733">
        <v>4600</v>
      </c>
      <c r="AL42" s="731" t="s">
        <v>35985</v>
      </c>
      <c r="AM42" s="731" t="s">
        <v>29971</v>
      </c>
      <c r="AN42" s="731" t="s">
        <v>9066</v>
      </c>
      <c r="AO42" s="731" t="s">
        <v>9051</v>
      </c>
      <c r="AP42" s="731" t="s">
        <v>9067</v>
      </c>
      <c r="AQ42" s="731" t="s">
        <v>205</v>
      </c>
      <c r="AR42" s="731" t="s">
        <v>205</v>
      </c>
      <c r="AS42" s="731" t="s">
        <v>205</v>
      </c>
      <c r="AT42" s="731" t="s">
        <v>205</v>
      </c>
      <c r="AU42" s="732">
        <v>46438</v>
      </c>
      <c r="AV42" s="746"/>
      <c r="AW42" s="732">
        <v>45709</v>
      </c>
      <c r="AX42" s="731" t="s">
        <v>205</v>
      </c>
      <c r="AY42" s="277"/>
      <c r="AZ42" s="471"/>
      <c r="BA42" s="471"/>
      <c r="BB42" s="450"/>
      <c r="BC42" s="450"/>
      <c r="BD42" s="450"/>
      <c r="BE42" s="450">
        <v>1</v>
      </c>
      <c r="BF42" s="450" t="s">
        <v>9120</v>
      </c>
      <c r="BG42" s="482"/>
      <c r="BH42" s="454"/>
      <c r="BI42" s="454"/>
      <c r="BJ42" s="454"/>
      <c r="BK42" s="481"/>
      <c r="BL42" s="454"/>
      <c r="BM42" s="454"/>
      <c r="BN42" s="454"/>
      <c r="BO42"/>
      <c r="BP42"/>
    </row>
    <row r="43" spans="1:86" s="356" customFormat="1" ht="18" customHeight="1">
      <c r="A43" s="891"/>
      <c r="B43" s="892"/>
      <c r="C43" s="406"/>
      <c r="D43" s="407"/>
      <c r="E43" s="408" t="s">
        <v>30996</v>
      </c>
      <c r="F43" s="412" t="s">
        <v>205</v>
      </c>
      <c r="G43" s="409" t="s">
        <v>9123</v>
      </c>
      <c r="H43" s="410">
        <v>93</v>
      </c>
      <c r="I43" s="370"/>
      <c r="J43" s="443"/>
      <c r="K43" s="372"/>
      <c r="L43" s="702" t="str">
        <f t="shared" si="0"/>
        <v/>
      </c>
      <c r="M43" s="347"/>
      <c r="R43" s="473" t="s">
        <v>9064</v>
      </c>
      <c r="S43" s="732">
        <v>45709</v>
      </c>
      <c r="T43" s="731" t="s">
        <v>35987</v>
      </c>
      <c r="U43" s="731" t="s">
        <v>35987</v>
      </c>
      <c r="V43" s="731" t="s">
        <v>35988</v>
      </c>
      <c r="W43" s="731" t="s">
        <v>9260</v>
      </c>
      <c r="X43" s="731" t="s">
        <v>35989</v>
      </c>
      <c r="Y43" s="731" t="s">
        <v>35990</v>
      </c>
      <c r="Z43" s="733">
        <v>10</v>
      </c>
      <c r="AA43" s="731" t="s">
        <v>205</v>
      </c>
      <c r="AB43" s="733">
        <v>70</v>
      </c>
      <c r="AC43" s="731" t="s">
        <v>9065</v>
      </c>
      <c r="AD43" s="733">
        <v>600</v>
      </c>
      <c r="AE43" s="746"/>
      <c r="AF43" s="733">
        <v>6</v>
      </c>
      <c r="AG43" s="733">
        <v>115</v>
      </c>
      <c r="AH43" s="733">
        <v>115</v>
      </c>
      <c r="AI43" s="746"/>
      <c r="AJ43" s="733">
        <v>420</v>
      </c>
      <c r="AK43" s="733">
        <v>8050</v>
      </c>
      <c r="AL43" s="731" t="s">
        <v>35991</v>
      </c>
      <c r="AM43" s="731" t="s">
        <v>29971</v>
      </c>
      <c r="AN43" s="731" t="s">
        <v>35992</v>
      </c>
      <c r="AO43" s="731" t="s">
        <v>27236</v>
      </c>
      <c r="AP43" s="731" t="s">
        <v>9067</v>
      </c>
      <c r="AQ43" s="731" t="s">
        <v>205</v>
      </c>
      <c r="AR43" s="731" t="s">
        <v>205</v>
      </c>
      <c r="AS43" s="731" t="s">
        <v>205</v>
      </c>
      <c r="AT43" s="731" t="s">
        <v>205</v>
      </c>
      <c r="AU43" s="732">
        <v>46784</v>
      </c>
      <c r="AV43" s="732">
        <v>45709</v>
      </c>
      <c r="AW43" s="732">
        <v>45709</v>
      </c>
      <c r="AX43" s="731" t="s">
        <v>205</v>
      </c>
      <c r="AY43" s="277"/>
      <c r="AZ43" s="471"/>
      <c r="BA43" s="471"/>
      <c r="BB43" s="450"/>
      <c r="BC43" s="450"/>
      <c r="BD43" s="450"/>
      <c r="BE43" s="450">
        <v>1</v>
      </c>
      <c r="BF43" s="450" t="s">
        <v>9121</v>
      </c>
      <c r="BG43" s="482"/>
      <c r="BH43" s="454"/>
      <c r="BI43" s="454"/>
      <c r="BJ43" s="454"/>
      <c r="BK43" s="481"/>
      <c r="BL43" s="454"/>
      <c r="BM43" s="454"/>
      <c r="BN43" s="454"/>
      <c r="BO43"/>
      <c r="BP43"/>
    </row>
    <row r="44" spans="1:86" s="356" customFormat="1" ht="18" hidden="1" customHeight="1">
      <c r="A44" s="891"/>
      <c r="B44" s="892"/>
      <c r="C44" s="406"/>
      <c r="D44" s="407"/>
      <c r="E44" s="408"/>
      <c r="F44" s="412" t="s">
        <v>205</v>
      </c>
      <c r="G44" s="409"/>
      <c r="H44" s="410"/>
      <c r="I44" s="370"/>
      <c r="J44" s="443"/>
      <c r="K44" s="372"/>
      <c r="L44" s="702" t="str">
        <f t="shared" si="0"/>
        <v/>
      </c>
      <c r="M44" s="347"/>
      <c r="R44" s="473" t="s">
        <v>9064</v>
      </c>
      <c r="S44" s="732">
        <v>45709</v>
      </c>
      <c r="T44" s="731" t="s">
        <v>35987</v>
      </c>
      <c r="U44" s="731" t="s">
        <v>35987</v>
      </c>
      <c r="V44" s="731" t="s">
        <v>35988</v>
      </c>
      <c r="W44" s="731" t="s">
        <v>9260</v>
      </c>
      <c r="X44" s="731" t="s">
        <v>35993</v>
      </c>
      <c r="Y44" s="731" t="s">
        <v>35990</v>
      </c>
      <c r="Z44" s="733">
        <v>12</v>
      </c>
      <c r="AA44" s="731" t="s">
        <v>205</v>
      </c>
      <c r="AB44" s="733">
        <v>70</v>
      </c>
      <c r="AC44" s="731" t="s">
        <v>9065</v>
      </c>
      <c r="AD44" s="733">
        <v>585</v>
      </c>
      <c r="AE44" s="746"/>
      <c r="AF44" s="733">
        <v>6</v>
      </c>
      <c r="AG44" s="733">
        <v>115</v>
      </c>
      <c r="AH44" s="733">
        <v>115</v>
      </c>
      <c r="AI44" s="746"/>
      <c r="AJ44" s="733">
        <v>420</v>
      </c>
      <c r="AK44" s="733">
        <v>8050</v>
      </c>
      <c r="AL44" s="731" t="s">
        <v>35994</v>
      </c>
      <c r="AM44" s="731" t="s">
        <v>29971</v>
      </c>
      <c r="AN44" s="731" t="s">
        <v>35992</v>
      </c>
      <c r="AO44" s="731" t="s">
        <v>27236</v>
      </c>
      <c r="AP44" s="731" t="s">
        <v>9067</v>
      </c>
      <c r="AQ44" s="731" t="s">
        <v>205</v>
      </c>
      <c r="AR44" s="731" t="s">
        <v>205</v>
      </c>
      <c r="AS44" s="731" t="s">
        <v>205</v>
      </c>
      <c r="AT44" s="731" t="s">
        <v>205</v>
      </c>
      <c r="AU44" s="732">
        <v>46784</v>
      </c>
      <c r="AV44" s="732">
        <v>45709</v>
      </c>
      <c r="AW44" s="732">
        <v>45709</v>
      </c>
      <c r="AX44" s="731" t="s">
        <v>205</v>
      </c>
      <c r="AY44" s="277"/>
      <c r="AZ44" s="471"/>
      <c r="BA44" s="471"/>
      <c r="BB44" s="450"/>
      <c r="BC44" s="450"/>
      <c r="BD44" s="450"/>
      <c r="BE44" s="450">
        <v>1</v>
      </c>
      <c r="BF44" s="450" t="s">
        <v>9122</v>
      </c>
      <c r="BG44" s="482"/>
      <c r="BH44" s="454"/>
      <c r="BI44" s="454"/>
      <c r="BJ44" s="454"/>
      <c r="BK44" s="481"/>
      <c r="BL44" s="454"/>
      <c r="BM44" s="454"/>
      <c r="BN44" s="454"/>
      <c r="BO44"/>
      <c r="BP44"/>
    </row>
    <row r="45" spans="1:86" s="356" customFormat="1" ht="18" hidden="1" customHeight="1">
      <c r="A45" s="891"/>
      <c r="B45" s="892"/>
      <c r="C45" s="406"/>
      <c r="D45" s="407"/>
      <c r="E45" s="408"/>
      <c r="F45" s="412" t="s">
        <v>205</v>
      </c>
      <c r="G45" s="409"/>
      <c r="H45" s="410"/>
      <c r="I45" s="370"/>
      <c r="J45" s="443"/>
      <c r="K45" s="372"/>
      <c r="L45" s="702" t="str">
        <f t="shared" si="0"/>
        <v/>
      </c>
      <c r="M45" s="347"/>
      <c r="R45" s="473" t="s">
        <v>9064</v>
      </c>
      <c r="S45" s="732">
        <v>45709</v>
      </c>
      <c r="T45" s="731" t="s">
        <v>32333</v>
      </c>
      <c r="U45" s="731" t="s">
        <v>32333</v>
      </c>
      <c r="V45" s="731" t="s">
        <v>35995</v>
      </c>
      <c r="W45" s="731" t="s">
        <v>9084</v>
      </c>
      <c r="X45" s="731" t="s">
        <v>393</v>
      </c>
      <c r="Y45" s="731" t="s">
        <v>30973</v>
      </c>
      <c r="Z45" s="733">
        <v>12</v>
      </c>
      <c r="AA45" s="731" t="s">
        <v>35996</v>
      </c>
      <c r="AB45" s="733">
        <v>81</v>
      </c>
      <c r="AC45" s="731" t="s">
        <v>9065</v>
      </c>
      <c r="AD45" s="733">
        <v>1980</v>
      </c>
      <c r="AE45" s="746"/>
      <c r="AF45" s="733">
        <v>6.6</v>
      </c>
      <c r="AG45" s="733">
        <v>78</v>
      </c>
      <c r="AH45" s="733">
        <v>78</v>
      </c>
      <c r="AI45" s="733">
        <v>8.4</v>
      </c>
      <c r="AJ45" s="733">
        <v>534.59999227523804</v>
      </c>
      <c r="AK45" s="733">
        <v>6318</v>
      </c>
      <c r="AL45" s="731" t="s">
        <v>35997</v>
      </c>
      <c r="AM45" s="731" t="s">
        <v>27259</v>
      </c>
      <c r="AN45" s="731" t="s">
        <v>9066</v>
      </c>
      <c r="AO45" s="731" t="s">
        <v>27236</v>
      </c>
      <c r="AP45" s="731" t="s">
        <v>9067</v>
      </c>
      <c r="AQ45" s="731" t="s">
        <v>205</v>
      </c>
      <c r="AR45" s="731" t="s">
        <v>205</v>
      </c>
      <c r="AS45" s="731" t="s">
        <v>35998</v>
      </c>
      <c r="AT45" s="731" t="s">
        <v>205</v>
      </c>
      <c r="AU45" s="732">
        <v>46366</v>
      </c>
      <c r="AV45" s="732">
        <v>45709</v>
      </c>
      <c r="AW45" s="732">
        <v>45709</v>
      </c>
      <c r="AX45" s="731" t="s">
        <v>205</v>
      </c>
      <c r="AY45" s="277"/>
      <c r="AZ45" s="471"/>
      <c r="BA45" s="471"/>
      <c r="BB45" s="450"/>
      <c r="BC45" s="450"/>
      <c r="BD45" s="450"/>
      <c r="BE45" s="450">
        <v>1</v>
      </c>
      <c r="BF45" s="450" t="s">
        <v>9123</v>
      </c>
      <c r="BG45" s="482"/>
      <c r="BH45" s="454"/>
      <c r="BI45" s="454"/>
      <c r="BJ45" s="454"/>
      <c r="BK45" s="481"/>
      <c r="BL45" s="454"/>
      <c r="BM45" s="454"/>
      <c r="BN45" s="454"/>
      <c r="BO45"/>
      <c r="BP45"/>
    </row>
    <row r="46" spans="1:86" s="356" customFormat="1" ht="18" hidden="1" customHeight="1">
      <c r="A46" s="891"/>
      <c r="B46" s="892"/>
      <c r="C46" s="406"/>
      <c r="D46" s="407"/>
      <c r="E46" s="408"/>
      <c r="F46" s="412" t="s">
        <v>205</v>
      </c>
      <c r="G46" s="409"/>
      <c r="H46" s="410"/>
      <c r="I46" s="370"/>
      <c r="J46" s="443"/>
      <c r="K46" s="372"/>
      <c r="L46" s="702" t="str">
        <f t="shared" si="0"/>
        <v/>
      </c>
      <c r="M46" s="347"/>
      <c r="R46" s="473"/>
      <c r="S46"/>
      <c r="T46"/>
      <c r="U46"/>
      <c r="V46"/>
      <c r="W46"/>
      <c r="X46"/>
      <c r="Y46"/>
      <c r="Z46"/>
      <c r="AA46"/>
      <c r="AB46"/>
      <c r="AC46"/>
      <c r="AD46"/>
      <c r="AE46"/>
      <c r="AF46"/>
      <c r="AG46"/>
      <c r="AH46"/>
      <c r="AI46"/>
      <c r="AJ46"/>
      <c r="AK46"/>
      <c r="AL46"/>
      <c r="AM46"/>
      <c r="AN46"/>
      <c r="AO46"/>
      <c r="AP46"/>
      <c r="AQ46"/>
      <c r="AR46"/>
      <c r="AS46"/>
      <c r="AT46"/>
      <c r="AU46"/>
      <c r="AV46"/>
      <c r="AW46"/>
      <c r="AX46" s="450" t="s">
        <v>205</v>
      </c>
      <c r="AY46" s="277"/>
      <c r="AZ46" s="471"/>
      <c r="BA46" s="471"/>
      <c r="BB46" s="450"/>
      <c r="BC46" s="450"/>
      <c r="BD46" s="450"/>
      <c r="BE46" s="450">
        <v>1</v>
      </c>
      <c r="BF46" s="450" t="s">
        <v>9124</v>
      </c>
      <c r="BG46" s="450"/>
      <c r="BH46" s="454"/>
      <c r="BI46" s="454"/>
      <c r="BJ46" s="454"/>
      <c r="BK46" s="481"/>
      <c r="BL46" s="454"/>
      <c r="BM46" s="454"/>
      <c r="BN46" s="454"/>
      <c r="BO46"/>
      <c r="BP46"/>
    </row>
    <row r="47" spans="1:86" s="356" customFormat="1" ht="18" hidden="1" customHeight="1">
      <c r="A47" s="891"/>
      <c r="B47" s="892"/>
      <c r="C47" s="406"/>
      <c r="D47" s="407"/>
      <c r="E47" s="408"/>
      <c r="F47" s="412" t="s">
        <v>205</v>
      </c>
      <c r="G47" s="409"/>
      <c r="H47" s="410"/>
      <c r="I47" s="370"/>
      <c r="J47" s="443"/>
      <c r="K47" s="372"/>
      <c r="L47" s="702" t="str">
        <f t="shared" si="0"/>
        <v/>
      </c>
      <c r="M47" s="347"/>
      <c r="R47" s="473"/>
      <c r="S47"/>
      <c r="T47"/>
      <c r="U47"/>
      <c r="V47"/>
      <c r="W47"/>
      <c r="X47"/>
      <c r="Y47"/>
      <c r="Z47"/>
      <c r="AA47"/>
      <c r="AB47"/>
      <c r="AC47"/>
      <c r="AD47"/>
      <c r="AE47"/>
      <c r="AF47"/>
      <c r="AG47"/>
      <c r="AH47"/>
      <c r="AI47"/>
      <c r="AJ47"/>
      <c r="AK47"/>
      <c r="AL47"/>
      <c r="AM47"/>
      <c r="AN47"/>
      <c r="AO47"/>
      <c r="AP47"/>
      <c r="AQ47"/>
      <c r="AR47"/>
      <c r="AS47"/>
      <c r="AT47"/>
      <c r="AU47"/>
      <c r="AV47"/>
      <c r="AW47"/>
      <c r="AX47" s="450" t="s">
        <v>205</v>
      </c>
      <c r="AY47" s="277"/>
      <c r="AZ47" s="471"/>
      <c r="BA47" s="471"/>
      <c r="BB47" s="450"/>
      <c r="BC47" s="450"/>
      <c r="BD47" s="450"/>
      <c r="BE47" s="449">
        <v>1</v>
      </c>
      <c r="BF47" s="450" t="s">
        <v>9125</v>
      </c>
      <c r="BG47" s="450"/>
      <c r="BH47" s="454"/>
      <c r="BI47" s="454"/>
      <c r="BJ47" s="454"/>
      <c r="BK47" s="481"/>
      <c r="BL47" s="454"/>
      <c r="BM47" s="454"/>
      <c r="BN47" s="454"/>
      <c r="BO47"/>
      <c r="BP47"/>
    </row>
    <row r="48" spans="1:86" s="356" customFormat="1" ht="18" hidden="1" customHeight="1">
      <c r="A48" s="891"/>
      <c r="B48" s="892"/>
      <c r="C48" s="406"/>
      <c r="D48" s="407"/>
      <c r="E48" s="408"/>
      <c r="F48" s="412" t="s">
        <v>205</v>
      </c>
      <c r="G48" s="409"/>
      <c r="H48" s="410"/>
      <c r="I48" s="370"/>
      <c r="J48" s="443"/>
      <c r="K48" s="372"/>
      <c r="L48" s="702" t="str">
        <f t="shared" si="0"/>
        <v/>
      </c>
      <c r="M48" s="347"/>
      <c r="R48" s="473"/>
      <c r="S48"/>
      <c r="T48"/>
      <c r="U48"/>
      <c r="V48"/>
      <c r="W48"/>
      <c r="X48"/>
      <c r="Y48"/>
      <c r="Z48"/>
      <c r="AA48"/>
      <c r="AB48"/>
      <c r="AC48"/>
      <c r="AD48"/>
      <c r="AE48"/>
      <c r="AF48"/>
      <c r="AG48"/>
      <c r="AH48"/>
      <c r="AI48"/>
      <c r="AJ48"/>
      <c r="AK48"/>
      <c r="AL48"/>
      <c r="AM48"/>
      <c r="AN48"/>
      <c r="AO48"/>
      <c r="AP48"/>
      <c r="AQ48"/>
      <c r="AR48"/>
      <c r="AS48"/>
      <c r="AT48"/>
      <c r="AU48"/>
      <c r="AV48"/>
      <c r="AW48"/>
      <c r="AX48" s="450" t="s">
        <v>205</v>
      </c>
      <c r="AY48" s="471"/>
      <c r="AZ48" s="471"/>
      <c r="BA48" s="471"/>
      <c r="BB48" s="450"/>
      <c r="BC48" s="450"/>
      <c r="BD48" s="450"/>
      <c r="BE48" s="449">
        <v>1</v>
      </c>
      <c r="BF48" s="450" t="s">
        <v>9126</v>
      </c>
      <c r="BG48" s="450"/>
      <c r="BH48" s="454"/>
      <c r="BI48" s="454"/>
      <c r="BJ48" s="454"/>
      <c r="BK48" s="481"/>
      <c r="BL48" s="454"/>
      <c r="BM48" s="454"/>
      <c r="BN48" s="454"/>
      <c r="BO48"/>
      <c r="BP48"/>
    </row>
    <row r="49" spans="1:93" s="356" customFormat="1" ht="18" hidden="1" customHeight="1">
      <c r="A49" s="891"/>
      <c r="B49" s="892"/>
      <c r="C49" s="406"/>
      <c r="D49" s="407"/>
      <c r="E49" s="408"/>
      <c r="F49" s="412" t="s">
        <v>205</v>
      </c>
      <c r="G49" s="409"/>
      <c r="H49" s="410"/>
      <c r="I49" s="370"/>
      <c r="J49" s="443"/>
      <c r="K49" s="372"/>
      <c r="L49" s="702" t="str">
        <f t="shared" si="0"/>
        <v/>
      </c>
      <c r="R49" s="473"/>
      <c r="S49"/>
      <c r="T49"/>
      <c r="U49"/>
      <c r="V49"/>
      <c r="W49"/>
      <c r="X49"/>
      <c r="Y49"/>
      <c r="Z49"/>
      <c r="AA49"/>
      <c r="AB49"/>
      <c r="AC49"/>
      <c r="AD49"/>
      <c r="AE49"/>
      <c r="AF49"/>
      <c r="AG49"/>
      <c r="AH49"/>
      <c r="AI49"/>
      <c r="AJ49"/>
      <c r="AK49"/>
      <c r="AL49"/>
      <c r="AM49"/>
      <c r="AN49"/>
      <c r="AO49"/>
      <c r="AP49"/>
      <c r="AQ49"/>
      <c r="AR49"/>
      <c r="AS49"/>
      <c r="AT49"/>
      <c r="AU49"/>
      <c r="AV49"/>
      <c r="AW49"/>
      <c r="AX49" s="450" t="s">
        <v>205</v>
      </c>
      <c r="AY49" s="471"/>
      <c r="AZ49" s="471"/>
      <c r="BA49" s="471"/>
      <c r="BB49" s="450"/>
      <c r="BC49" s="450"/>
      <c r="BD49" s="450"/>
      <c r="BE49" s="450">
        <v>1</v>
      </c>
      <c r="BF49" s="450" t="s">
        <v>9127</v>
      </c>
      <c r="BG49" s="450"/>
      <c r="BH49" s="454"/>
      <c r="BI49" s="454"/>
      <c r="BJ49" s="454"/>
      <c r="BK49" s="481"/>
      <c r="BL49" s="454"/>
      <c r="BM49" s="454"/>
      <c r="BN49" s="454"/>
      <c r="BO49"/>
      <c r="BP49"/>
    </row>
    <row r="50" spans="1:93" s="356" customFormat="1" ht="18" hidden="1" customHeight="1">
      <c r="A50" s="891"/>
      <c r="B50" s="892"/>
      <c r="C50" s="406"/>
      <c r="D50" s="407"/>
      <c r="E50" s="408"/>
      <c r="F50" s="412" t="s">
        <v>205</v>
      </c>
      <c r="G50" s="409"/>
      <c r="H50" s="410"/>
      <c r="I50" s="370"/>
      <c r="J50" s="443"/>
      <c r="K50" s="372"/>
      <c r="L50" s="702" t="str">
        <f t="shared" si="0"/>
        <v/>
      </c>
      <c r="R50" s="473"/>
      <c r="S50"/>
      <c r="T50"/>
      <c r="U50"/>
      <c r="V50"/>
      <c r="W50"/>
      <c r="X50"/>
      <c r="Y50"/>
      <c r="Z50"/>
      <c r="AA50"/>
      <c r="AB50"/>
      <c r="AC50"/>
      <c r="AD50"/>
      <c r="AE50"/>
      <c r="AF50"/>
      <c r="AG50"/>
      <c r="AH50"/>
      <c r="AI50"/>
      <c r="AJ50"/>
      <c r="AK50"/>
      <c r="AL50"/>
      <c r="AM50"/>
      <c r="AN50"/>
      <c r="AO50"/>
      <c r="AP50"/>
      <c r="AQ50"/>
      <c r="AR50"/>
      <c r="AS50"/>
      <c r="AT50"/>
      <c r="AU50"/>
      <c r="AV50"/>
      <c r="AW50"/>
      <c r="AX50" s="450" t="s">
        <v>205</v>
      </c>
      <c r="AY50" s="471"/>
      <c r="AZ50" s="471"/>
      <c r="BA50" s="471"/>
      <c r="BB50" s="450"/>
      <c r="BC50" s="450"/>
      <c r="BD50" s="450"/>
      <c r="BE50" s="450">
        <v>1</v>
      </c>
      <c r="BF50" s="450" t="s">
        <v>9128</v>
      </c>
      <c r="BG50" s="450"/>
      <c r="BH50" s="454"/>
      <c r="BI50" s="454"/>
      <c r="BJ50" s="454"/>
      <c r="BK50" s="481"/>
      <c r="BL50" s="454"/>
      <c r="BM50" s="454"/>
      <c r="BN50" s="454"/>
      <c r="BO50"/>
      <c r="BP50"/>
    </row>
    <row r="51" spans="1:93" s="356" customFormat="1" ht="18" hidden="1" customHeight="1">
      <c r="A51" s="891"/>
      <c r="B51" s="892"/>
      <c r="C51" s="406"/>
      <c r="D51" s="407"/>
      <c r="E51" s="408"/>
      <c r="F51" s="412" t="s">
        <v>205</v>
      </c>
      <c r="G51" s="409"/>
      <c r="H51" s="410"/>
      <c r="I51" s="370"/>
      <c r="J51" s="443"/>
      <c r="K51" s="372"/>
      <c r="L51" s="702" t="str">
        <f t="shared" si="0"/>
        <v/>
      </c>
      <c r="M51" s="347"/>
      <c r="R51" s="473"/>
      <c r="S51"/>
      <c r="T51"/>
      <c r="U51"/>
      <c r="V51"/>
      <c r="W51"/>
      <c r="X51"/>
      <c r="Y51"/>
      <c r="Z51"/>
      <c r="AA51"/>
      <c r="AB51"/>
      <c r="AC51"/>
      <c r="AD51"/>
      <c r="AE51"/>
      <c r="AF51"/>
      <c r="AG51"/>
      <c r="AH51"/>
      <c r="AI51"/>
      <c r="AJ51"/>
      <c r="AK51"/>
      <c r="AL51"/>
      <c r="AM51"/>
      <c r="AN51"/>
      <c r="AO51"/>
      <c r="AP51"/>
      <c r="AQ51"/>
      <c r="AR51"/>
      <c r="AS51"/>
      <c r="AT51"/>
      <c r="AU51"/>
      <c r="AV51"/>
      <c r="AW51"/>
      <c r="AX51" s="450" t="s">
        <v>205</v>
      </c>
      <c r="AY51" s="277"/>
      <c r="AZ51" s="471"/>
      <c r="BA51" s="471"/>
      <c r="BB51" s="450"/>
      <c r="BC51" s="450"/>
      <c r="BD51" s="450"/>
      <c r="BE51" s="450">
        <v>1</v>
      </c>
      <c r="BF51" s="450" t="s">
        <v>9129</v>
      </c>
      <c r="BG51" s="450"/>
      <c r="BH51" s="454"/>
      <c r="BI51" s="454"/>
      <c r="BJ51" s="454"/>
      <c r="BK51" s="481"/>
      <c r="BL51" s="454"/>
      <c r="BM51" s="454"/>
      <c r="BN51" s="454"/>
      <c r="BO51"/>
      <c r="BP51"/>
    </row>
    <row r="52" spans="1:93" s="356" customFormat="1" ht="18" customHeight="1">
      <c r="A52" s="893"/>
      <c r="B52" s="894"/>
      <c r="C52" s="392"/>
      <c r="D52" s="393" t="s">
        <v>18906</v>
      </c>
      <c r="E52" s="394"/>
      <c r="F52" s="395"/>
      <c r="G52" s="396" t="s">
        <v>8973</v>
      </c>
      <c r="H52" s="478">
        <f>SUM(H37:H51)</f>
        <v>3995</v>
      </c>
      <c r="I52" s="398" t="s">
        <v>18907</v>
      </c>
      <c r="J52" s="879">
        <f>SUM(H37:H51)</f>
        <v>3995</v>
      </c>
      <c r="K52" s="879"/>
      <c r="M52" s="347" t="s">
        <v>9140</v>
      </c>
      <c r="R52" s="473"/>
      <c r="S52"/>
      <c r="T52"/>
      <c r="U52"/>
      <c r="V52"/>
      <c r="W52"/>
      <c r="X52"/>
      <c r="Y52"/>
      <c r="Z52"/>
      <c r="AA52"/>
      <c r="AB52"/>
      <c r="AC52"/>
      <c r="AD52"/>
      <c r="AE52"/>
      <c r="AF52"/>
      <c r="AG52"/>
      <c r="AH52"/>
      <c r="AI52"/>
      <c r="AJ52"/>
      <c r="AK52"/>
      <c r="AL52"/>
      <c r="AM52"/>
      <c r="AN52"/>
      <c r="AO52"/>
      <c r="AP52"/>
      <c r="AQ52"/>
      <c r="AR52"/>
      <c r="AS52"/>
      <c r="AT52"/>
      <c r="AU52"/>
      <c r="AV52"/>
      <c r="AW52"/>
      <c r="AX52" s="450" t="s">
        <v>205</v>
      </c>
      <c r="AY52" s="277"/>
      <c r="AZ52" s="471"/>
      <c r="BA52" s="471"/>
      <c r="BB52" s="450"/>
      <c r="BC52" s="450"/>
      <c r="BD52" s="450"/>
      <c r="BE52" s="450">
        <v>1</v>
      </c>
      <c r="BF52" s="450" t="s">
        <v>9130</v>
      </c>
      <c r="BG52" s="450"/>
      <c r="BH52" s="454"/>
      <c r="BI52" s="454"/>
      <c r="BJ52" s="454"/>
      <c r="BK52" s="481"/>
      <c r="BL52" s="454"/>
      <c r="BM52" s="454"/>
      <c r="BN52" s="454"/>
      <c r="BO52"/>
      <c r="BP52"/>
    </row>
    <row r="53" spans="1:93" s="356" customFormat="1" ht="18" customHeight="1">
      <c r="C53" s="428"/>
      <c r="D53" s="428"/>
      <c r="E53" s="428"/>
      <c r="F53" s="428"/>
      <c r="G53" s="428"/>
      <c r="H53" s="705"/>
      <c r="I53" s="428"/>
      <c r="J53" s="428"/>
      <c r="K53" s="428"/>
      <c r="L53" s="435"/>
      <c r="M53" s="347"/>
      <c r="N53" s="356" t="s">
        <v>18908</v>
      </c>
      <c r="R53" s="473"/>
      <c r="S53"/>
      <c r="T53"/>
      <c r="U53"/>
      <c r="V53"/>
      <c r="W53"/>
      <c r="X53"/>
      <c r="Y53"/>
      <c r="Z53"/>
      <c r="AA53"/>
      <c r="AB53"/>
      <c r="AC53"/>
      <c r="AD53"/>
      <c r="AE53"/>
      <c r="AF53"/>
      <c r="AG53"/>
      <c r="AH53"/>
      <c r="AI53"/>
      <c r="AJ53"/>
      <c r="AK53"/>
      <c r="AL53"/>
      <c r="AM53"/>
      <c r="AN53"/>
      <c r="AO53"/>
      <c r="AP53"/>
      <c r="AQ53"/>
      <c r="AR53"/>
      <c r="AS53"/>
      <c r="AT53"/>
      <c r="AU53"/>
      <c r="AV53"/>
      <c r="AW53"/>
      <c r="AX53" s="450" t="s">
        <v>205</v>
      </c>
      <c r="AY53" s="277"/>
      <c r="AZ53" s="471"/>
      <c r="BA53" s="471"/>
      <c r="BB53" s="450"/>
      <c r="BC53" s="450"/>
      <c r="BD53" s="450"/>
      <c r="BE53" s="450">
        <v>1</v>
      </c>
      <c r="BF53" s="450" t="s">
        <v>9131</v>
      </c>
      <c r="BG53" s="450"/>
      <c r="BH53" s="454"/>
      <c r="BI53" s="454"/>
      <c r="BJ53" s="454"/>
      <c r="BK53" s="481"/>
      <c r="BL53" s="454"/>
      <c r="BM53" s="454"/>
      <c r="BN53" s="454"/>
      <c r="BO53"/>
      <c r="BP53"/>
    </row>
    <row r="54" spans="1:93" s="356" customFormat="1" ht="18" customHeight="1">
      <c r="A54" s="886" t="s">
        <v>8984</v>
      </c>
      <c r="B54" s="886"/>
      <c r="C54" s="898">
        <v>762592</v>
      </c>
      <c r="D54" s="899"/>
      <c r="E54" s="900"/>
      <c r="F54" s="901" t="s">
        <v>18909</v>
      </c>
      <c r="G54" s="483" t="s">
        <v>18910</v>
      </c>
      <c r="H54" s="430">
        <f>G20+G36</f>
        <v>8</v>
      </c>
      <c r="I54" s="888" t="s">
        <v>8981</v>
      </c>
      <c r="J54" s="888"/>
      <c r="K54" s="888"/>
      <c r="L54" s="435"/>
      <c r="M54" s="886" t="s">
        <v>18911</v>
      </c>
      <c r="N54" s="886"/>
      <c r="O54" s="898" t="s">
        <v>9143</v>
      </c>
      <c r="P54" s="899"/>
      <c r="R54" s="473"/>
      <c r="S54"/>
      <c r="T54"/>
      <c r="U54"/>
      <c r="V54"/>
      <c r="W54"/>
      <c r="X54"/>
      <c r="Y54"/>
      <c r="Z54"/>
      <c r="AA54"/>
      <c r="AB54"/>
      <c r="AC54"/>
      <c r="AD54"/>
      <c r="AE54"/>
      <c r="AF54"/>
      <c r="AG54"/>
      <c r="AH54"/>
      <c r="AI54"/>
      <c r="AJ54"/>
      <c r="AK54"/>
      <c r="AL54"/>
      <c r="AM54"/>
      <c r="AN54"/>
      <c r="AO54"/>
      <c r="AP54"/>
      <c r="AQ54"/>
      <c r="AR54"/>
      <c r="AS54"/>
      <c r="AT54"/>
      <c r="AU54"/>
      <c r="AV54"/>
      <c r="AW54"/>
      <c r="AX54" s="450" t="s">
        <v>205</v>
      </c>
      <c r="BE54" s="450">
        <v>1</v>
      </c>
      <c r="BF54" s="450" t="s">
        <v>9132</v>
      </c>
      <c r="BH54" s="454"/>
      <c r="BI54" s="454"/>
      <c r="BJ54" s="454"/>
      <c r="BK54" s="481"/>
      <c r="BL54" s="454"/>
      <c r="BM54" s="454"/>
      <c r="BN54" s="454"/>
      <c r="BO54"/>
      <c r="BP54"/>
    </row>
    <row r="55" spans="1:93" s="356" customFormat="1" ht="18" customHeight="1">
      <c r="A55" s="886" t="s">
        <v>18891</v>
      </c>
      <c r="B55" s="886"/>
      <c r="C55" s="884">
        <f>I57</f>
        <v>17643</v>
      </c>
      <c r="D55" s="885"/>
      <c r="E55" s="900"/>
      <c r="F55" s="902"/>
      <c r="G55" s="484" t="s">
        <v>18912</v>
      </c>
      <c r="H55" s="700">
        <f>H52</f>
        <v>3995</v>
      </c>
      <c r="I55" s="895">
        <f>H20+H36+H52</f>
        <v>17643</v>
      </c>
      <c r="J55" s="895"/>
      <c r="K55" s="895"/>
      <c r="L55" s="435"/>
      <c r="M55" s="886" t="s">
        <v>18913</v>
      </c>
      <c r="N55" s="886"/>
      <c r="O55" s="884">
        <f>U57</f>
        <v>0</v>
      </c>
      <c r="P55" s="885"/>
      <c r="Q55" s="356" t="s">
        <v>18914</v>
      </c>
      <c r="R55" s="473"/>
      <c r="S55"/>
      <c r="T55"/>
      <c r="U55"/>
      <c r="V55"/>
      <c r="W55"/>
      <c r="X55"/>
      <c r="Y55"/>
      <c r="Z55"/>
      <c r="AA55"/>
      <c r="AB55"/>
      <c r="AC55"/>
      <c r="AD55"/>
      <c r="AE55"/>
      <c r="AF55"/>
      <c r="AG55"/>
      <c r="AH55"/>
      <c r="AI55"/>
      <c r="AJ55"/>
      <c r="AK55"/>
      <c r="AL55"/>
      <c r="AM55"/>
      <c r="AN55"/>
      <c r="AO55"/>
      <c r="AP55"/>
      <c r="AQ55"/>
      <c r="AR55"/>
      <c r="AS55"/>
      <c r="AT55"/>
      <c r="AU55"/>
      <c r="AV55"/>
      <c r="AW55"/>
      <c r="AX55" s="450" t="s">
        <v>205</v>
      </c>
      <c r="BE55" s="449">
        <v>1</v>
      </c>
      <c r="BF55" s="450" t="s">
        <v>9133</v>
      </c>
      <c r="BH55" s="454"/>
      <c r="BI55" s="454"/>
      <c r="BJ55" s="454"/>
      <c r="BK55" s="481"/>
      <c r="BL55" s="454"/>
      <c r="BM55" s="454"/>
      <c r="BN55" s="454"/>
      <c r="BO55"/>
      <c r="BP55"/>
    </row>
    <row r="56" spans="1:93" ht="18" customHeight="1">
      <c r="A56" s="886" t="s">
        <v>9146</v>
      </c>
      <c r="B56" s="886"/>
      <c r="C56" s="898">
        <v>11074</v>
      </c>
      <c r="D56" s="899"/>
      <c r="E56" s="485"/>
      <c r="F56" s="903" t="s">
        <v>18915</v>
      </c>
      <c r="G56" s="486" t="s">
        <v>18916</v>
      </c>
      <c r="H56" s="430">
        <f>I20+I36</f>
        <v>8</v>
      </c>
      <c r="I56" s="888" t="s">
        <v>18917</v>
      </c>
      <c r="J56" s="888"/>
      <c r="K56" s="888"/>
      <c r="L56" s="435"/>
      <c r="M56" s="886" t="s">
        <v>9146</v>
      </c>
      <c r="N56" s="886"/>
      <c r="O56" s="898" t="s">
        <v>18918</v>
      </c>
      <c r="P56" s="899"/>
      <c r="Q56" s="356"/>
      <c r="R56" s="473"/>
      <c r="S56"/>
      <c r="T56"/>
      <c r="U56"/>
      <c r="V56"/>
      <c r="W56"/>
      <c r="X56"/>
      <c r="Y56"/>
      <c r="Z56"/>
      <c r="AA56"/>
      <c r="AB56"/>
      <c r="AC56"/>
      <c r="AD56"/>
      <c r="AE56"/>
      <c r="AX56" s="450" t="s">
        <v>205</v>
      </c>
      <c r="BE56" s="449">
        <v>1</v>
      </c>
      <c r="BF56" s="450" t="s">
        <v>9134</v>
      </c>
      <c r="BH56" s="454"/>
      <c r="BI56" s="454"/>
      <c r="BJ56" s="454"/>
      <c r="BK56" s="481"/>
      <c r="BL56" s="454"/>
      <c r="BM56" s="454"/>
      <c r="BN56" s="454"/>
      <c r="BO56"/>
      <c r="BP56"/>
      <c r="BT56" s="356"/>
      <c r="BU56" s="356"/>
      <c r="BV56" s="356"/>
      <c r="BW56" s="356"/>
      <c r="BX56" s="356"/>
      <c r="BY56" s="356"/>
      <c r="BZ56" s="356"/>
      <c r="CA56" s="356"/>
      <c r="CB56" s="356"/>
      <c r="CC56" s="356"/>
      <c r="CD56" s="356"/>
      <c r="CE56" s="356"/>
      <c r="CF56" s="356"/>
      <c r="CG56" s="356"/>
      <c r="CH56" s="356"/>
      <c r="CI56" s="356"/>
      <c r="CJ56" s="356"/>
      <c r="CK56" s="356"/>
      <c r="CL56" s="356"/>
      <c r="CM56" s="356"/>
      <c r="CN56" s="356"/>
      <c r="CO56" s="356"/>
    </row>
    <row r="57" spans="1:93" ht="18" customHeight="1" collapsed="1">
      <c r="A57" s="886" t="s">
        <v>18919</v>
      </c>
      <c r="B57" s="886"/>
      <c r="C57" s="884">
        <f>C54-C56+C55</f>
        <v>769161</v>
      </c>
      <c r="D57" s="885"/>
      <c r="E57" s="485"/>
      <c r="F57" s="902"/>
      <c r="G57" s="487" t="s">
        <v>18912</v>
      </c>
      <c r="H57" s="706">
        <f>J52</f>
        <v>3995</v>
      </c>
      <c r="I57" s="895">
        <f>J20+J36+J52</f>
        <v>17643</v>
      </c>
      <c r="J57" s="895"/>
      <c r="K57" s="895"/>
      <c r="L57" s="435"/>
      <c r="M57" s="886" t="s">
        <v>18920</v>
      </c>
      <c r="N57" s="886"/>
      <c r="O57" s="884" t="e">
        <f>O54-O56+O55</f>
        <v>#VALUE!</v>
      </c>
      <c r="P57" s="885"/>
      <c r="Q57" s="356" t="s">
        <v>18921</v>
      </c>
      <c r="R57" s="473"/>
      <c r="S57"/>
      <c r="T57"/>
      <c r="U57"/>
      <c r="V57"/>
      <c r="W57"/>
      <c r="X57"/>
      <c r="Y57"/>
      <c r="Z57"/>
      <c r="AA57"/>
      <c r="AB57"/>
      <c r="AC57"/>
      <c r="AD57"/>
      <c r="AE57"/>
      <c r="AX57" s="450" t="s">
        <v>205</v>
      </c>
      <c r="BE57" s="450">
        <v>1</v>
      </c>
      <c r="BF57" s="450" t="s">
        <v>9135</v>
      </c>
      <c r="BH57" s="454"/>
      <c r="BI57" s="454"/>
      <c r="BJ57" s="454"/>
      <c r="BK57" s="481"/>
      <c r="BL57" s="454"/>
      <c r="BM57" s="454"/>
      <c r="BN57" s="454"/>
      <c r="BO57"/>
      <c r="BP57"/>
      <c r="BT57" s="356"/>
      <c r="BU57" s="356"/>
      <c r="BV57" s="356"/>
      <c r="BW57" s="356"/>
      <c r="BX57" s="356"/>
      <c r="BY57" s="356"/>
      <c r="BZ57" s="356"/>
      <c r="CA57" s="356"/>
      <c r="CB57" s="356"/>
      <c r="CC57" s="356"/>
      <c r="CD57" s="356"/>
      <c r="CE57" s="356"/>
      <c r="CF57" s="356"/>
      <c r="CG57" s="356"/>
      <c r="CH57" s="356"/>
      <c r="CI57" s="356"/>
      <c r="CJ57" s="356"/>
      <c r="CK57" s="356"/>
      <c r="CL57" s="356"/>
      <c r="CM57" s="356"/>
      <c r="CN57" s="356"/>
      <c r="CO57" s="356"/>
    </row>
    <row r="58" spans="1:93" ht="18" customHeight="1">
      <c r="H58" s="702"/>
      <c r="I58" s="356"/>
      <c r="J58" s="356"/>
      <c r="K58" s="356"/>
      <c r="L58" s="435"/>
      <c r="M58" s="356"/>
      <c r="N58" s="435"/>
      <c r="O58" s="356"/>
      <c r="P58" s="356"/>
      <c r="Q58" s="356"/>
      <c r="R58" s="473"/>
      <c r="S58"/>
      <c r="T58"/>
      <c r="U58"/>
      <c r="V58"/>
      <c r="W58"/>
      <c r="X58"/>
      <c r="Y58"/>
      <c r="Z58"/>
      <c r="AA58"/>
      <c r="AB58"/>
      <c r="AC58"/>
      <c r="AD58"/>
      <c r="AE58"/>
      <c r="AX58" s="450" t="s">
        <v>205</v>
      </c>
      <c r="BE58" s="450">
        <v>1</v>
      </c>
      <c r="BF58" s="450" t="s">
        <v>9136</v>
      </c>
      <c r="BH58" s="454"/>
      <c r="BI58" s="454"/>
      <c r="BJ58" s="454"/>
      <c r="BK58" s="481"/>
      <c r="BL58" s="454"/>
      <c r="BM58" s="454"/>
      <c r="BN58" s="454"/>
      <c r="BO58"/>
      <c r="BP58"/>
      <c r="BT58" s="356"/>
      <c r="BU58" s="356"/>
      <c r="BV58" s="356"/>
      <c r="BW58" s="356"/>
      <c r="BX58" s="356"/>
      <c r="BY58" s="356"/>
      <c r="BZ58" s="356"/>
      <c r="CA58" s="356"/>
      <c r="CB58" s="356"/>
      <c r="CC58" s="356"/>
      <c r="CD58" s="356"/>
      <c r="CE58" s="356"/>
      <c r="CF58" s="356"/>
      <c r="CG58" s="356"/>
      <c r="CH58" s="356"/>
      <c r="CI58" s="356"/>
      <c r="CJ58" s="356"/>
      <c r="CK58" s="356"/>
      <c r="CL58" s="356"/>
      <c r="CM58" s="356"/>
      <c r="CN58" s="356"/>
      <c r="CO58" s="356"/>
    </row>
    <row r="59" spans="1:93" ht="18" customHeight="1">
      <c r="C59" s="445"/>
      <c r="D59" s="436"/>
      <c r="H59" s="347"/>
      <c r="L59" s="347"/>
      <c r="N59" s="435"/>
      <c r="O59" s="356"/>
      <c r="P59" s="356"/>
      <c r="Q59" s="356"/>
      <c r="R59" s="473"/>
      <c r="S59"/>
      <c r="T59"/>
      <c r="U59"/>
      <c r="V59"/>
      <c r="W59"/>
      <c r="X59"/>
      <c r="Y59"/>
      <c r="Z59"/>
      <c r="AA59"/>
      <c r="AB59"/>
      <c r="AC59"/>
      <c r="AD59"/>
      <c r="AE59"/>
      <c r="AX59" s="450" t="s">
        <v>205</v>
      </c>
      <c r="BE59" s="450">
        <v>1</v>
      </c>
      <c r="BF59" s="450" t="s">
        <v>9137</v>
      </c>
      <c r="BH59" s="454"/>
      <c r="BI59" s="454"/>
      <c r="BJ59" s="454"/>
      <c r="BK59" s="481"/>
      <c r="BL59" s="454"/>
      <c r="BM59" s="454"/>
      <c r="BN59" s="454"/>
      <c r="BO59"/>
      <c r="BP59"/>
    </row>
    <row r="60" spans="1:93" ht="18" customHeight="1">
      <c r="C60" s="445"/>
      <c r="D60" s="436"/>
      <c r="E60" s="445"/>
      <c r="H60" s="347"/>
      <c r="L60" s="435"/>
      <c r="N60" s="435"/>
      <c r="O60" s="356"/>
      <c r="P60" s="356"/>
      <c r="Q60" s="356"/>
      <c r="R60" s="473"/>
      <c r="S60"/>
      <c r="T60"/>
      <c r="U60"/>
      <c r="V60"/>
      <c r="W60"/>
      <c r="X60"/>
      <c r="Y60"/>
      <c r="Z60"/>
      <c r="AA60"/>
      <c r="AB60"/>
      <c r="AC60"/>
      <c r="AD60"/>
      <c r="AE60"/>
      <c r="AX60" s="450" t="s">
        <v>205</v>
      </c>
      <c r="BE60" s="449">
        <v>1</v>
      </c>
      <c r="BF60" s="450" t="s">
        <v>9138</v>
      </c>
      <c r="BH60" s="454"/>
      <c r="BI60" s="454"/>
      <c r="BJ60" s="454"/>
      <c r="BK60" s="481"/>
      <c r="BL60" s="454"/>
      <c r="BM60" s="454"/>
      <c r="BN60" s="454"/>
      <c r="BO60"/>
      <c r="BP60"/>
    </row>
    <row r="61" spans="1:93" ht="18" customHeight="1">
      <c r="C61" s="436"/>
      <c r="D61" s="436"/>
      <c r="E61" s="436"/>
      <c r="H61" s="347"/>
      <c r="L61" s="435"/>
      <c r="N61" s="435"/>
      <c r="O61" s="356"/>
      <c r="P61" s="356"/>
      <c r="Q61" s="356"/>
      <c r="R61" s="473"/>
      <c r="S61"/>
      <c r="T61"/>
      <c r="U61"/>
      <c r="V61"/>
      <c r="W61"/>
      <c r="X61"/>
      <c r="Y61"/>
      <c r="Z61"/>
      <c r="AA61"/>
      <c r="AB61"/>
      <c r="AC61"/>
      <c r="AD61"/>
      <c r="AE61"/>
      <c r="AX61" s="450" t="s">
        <v>205</v>
      </c>
      <c r="BE61" s="449">
        <v>1</v>
      </c>
      <c r="BF61" s="450" t="s">
        <v>9139</v>
      </c>
      <c r="BH61" s="454"/>
      <c r="BI61" s="454"/>
      <c r="BJ61" s="454"/>
      <c r="BK61" s="481"/>
      <c r="BL61" s="454"/>
      <c r="BM61" s="454"/>
      <c r="BN61" s="454"/>
      <c r="BO61"/>
      <c r="BP61"/>
    </row>
    <row r="62" spans="1:93" ht="18" customHeight="1">
      <c r="C62" s="436"/>
      <c r="D62" s="436"/>
      <c r="E62" s="436"/>
      <c r="H62" s="347"/>
      <c r="L62" s="435"/>
      <c r="N62" s="435"/>
      <c r="O62" s="356"/>
      <c r="P62" s="356"/>
      <c r="Q62" s="356"/>
      <c r="R62" s="473"/>
      <c r="S62"/>
      <c r="T62"/>
      <c r="U62"/>
      <c r="V62"/>
      <c r="W62"/>
      <c r="X62"/>
      <c r="Y62"/>
      <c r="Z62"/>
      <c r="AA62"/>
      <c r="AB62"/>
      <c r="AC62"/>
      <c r="AD62"/>
      <c r="AE62"/>
      <c r="AX62" s="450" t="s">
        <v>205</v>
      </c>
      <c r="BE62" s="449">
        <v>1</v>
      </c>
      <c r="BF62" s="450" t="s">
        <v>9074</v>
      </c>
      <c r="BH62" s="454"/>
      <c r="BI62" s="454"/>
      <c r="BJ62" s="454"/>
      <c r="BK62" s="481"/>
      <c r="BL62" s="454"/>
      <c r="BM62" s="454"/>
      <c r="BN62" s="454"/>
      <c r="BO62"/>
      <c r="BP62"/>
    </row>
    <row r="63" spans="1:93" ht="18" customHeight="1">
      <c r="C63" s="436"/>
      <c r="D63" s="436"/>
      <c r="E63" s="436"/>
      <c r="H63" s="347"/>
      <c r="N63" s="435"/>
      <c r="O63" s="356"/>
      <c r="P63" s="356"/>
      <c r="Q63" s="356"/>
      <c r="R63" s="473"/>
      <c r="S63"/>
      <c r="T63"/>
      <c r="U63"/>
      <c r="V63"/>
      <c r="W63"/>
      <c r="X63"/>
      <c r="Y63"/>
      <c r="Z63"/>
      <c r="AA63"/>
      <c r="AB63"/>
      <c r="AC63"/>
      <c r="AD63"/>
      <c r="AE63"/>
      <c r="AX63" s="450" t="s">
        <v>205</v>
      </c>
      <c r="BE63" s="449">
        <v>1</v>
      </c>
      <c r="BF63" s="450" t="s">
        <v>9141</v>
      </c>
      <c r="BH63" s="454"/>
      <c r="BI63" s="454"/>
      <c r="BJ63" s="454"/>
      <c r="BK63" s="481"/>
      <c r="BL63" s="454"/>
      <c r="BM63" s="454"/>
      <c r="BN63" s="454"/>
      <c r="BO63"/>
      <c r="BP63"/>
    </row>
    <row r="64" spans="1:93" ht="18" customHeight="1">
      <c r="C64" s="436"/>
      <c r="D64" s="436"/>
      <c r="E64" s="436"/>
      <c r="H64" s="347"/>
      <c r="N64" s="435"/>
      <c r="O64" s="356"/>
      <c r="P64" s="356"/>
      <c r="Q64" s="356"/>
      <c r="R64" s="473"/>
      <c r="S64"/>
      <c r="T64"/>
      <c r="U64"/>
      <c r="V64"/>
      <c r="W64"/>
      <c r="X64"/>
      <c r="Y64"/>
      <c r="Z64"/>
      <c r="AA64"/>
      <c r="AB64"/>
      <c r="AC64"/>
      <c r="AD64"/>
      <c r="AE64"/>
      <c r="AX64" s="450" t="s">
        <v>205</v>
      </c>
      <c r="BE64" s="449">
        <v>1</v>
      </c>
      <c r="BF64" s="450" t="s">
        <v>9142</v>
      </c>
      <c r="BH64" s="454"/>
      <c r="BI64" s="454"/>
      <c r="BJ64" s="454"/>
      <c r="BK64" s="481"/>
      <c r="BL64" s="454"/>
      <c r="BM64" s="454"/>
      <c r="BN64" s="454"/>
      <c r="BO64"/>
      <c r="BP64"/>
    </row>
    <row r="65" spans="3:68" ht="18" customHeight="1">
      <c r="C65" s="436"/>
      <c r="D65" s="436"/>
      <c r="E65" s="436"/>
      <c r="H65" s="347"/>
      <c r="N65" s="435"/>
      <c r="O65" s="356"/>
      <c r="P65" s="356"/>
      <c r="Q65" s="356"/>
      <c r="R65" s="473"/>
      <c r="S65"/>
      <c r="T65"/>
      <c r="U65"/>
      <c r="V65"/>
      <c r="W65"/>
      <c r="X65"/>
      <c r="Y65"/>
      <c r="Z65"/>
      <c r="AA65"/>
      <c r="AB65"/>
      <c r="AC65"/>
      <c r="AD65"/>
      <c r="AE65"/>
      <c r="AX65" s="450" t="s">
        <v>205</v>
      </c>
      <c r="BE65" s="450">
        <v>1</v>
      </c>
      <c r="BF65" s="450" t="s">
        <v>9144</v>
      </c>
      <c r="BH65" s="454"/>
      <c r="BI65" s="454"/>
      <c r="BJ65" s="454"/>
      <c r="BK65" s="481"/>
      <c r="BL65" s="454"/>
      <c r="BM65" s="454"/>
      <c r="BN65" s="454"/>
      <c r="BO65"/>
      <c r="BP65"/>
    </row>
    <row r="66" spans="3:68" ht="18" customHeight="1">
      <c r="C66" s="436"/>
      <c r="D66" s="436"/>
      <c r="E66" s="436"/>
      <c r="H66" s="347"/>
      <c r="N66" s="435"/>
      <c r="O66" s="356"/>
      <c r="P66" s="356"/>
      <c r="Q66" s="356"/>
      <c r="R66" s="473"/>
      <c r="S66"/>
      <c r="T66"/>
      <c r="U66"/>
      <c r="V66"/>
      <c r="W66"/>
      <c r="X66"/>
      <c r="Y66"/>
      <c r="Z66"/>
      <c r="AA66"/>
      <c r="AB66"/>
      <c r="AC66"/>
      <c r="AD66"/>
      <c r="AE66"/>
      <c r="AX66" s="450" t="s">
        <v>205</v>
      </c>
      <c r="BE66" s="450">
        <v>1</v>
      </c>
      <c r="BF66" s="450" t="s">
        <v>9145</v>
      </c>
      <c r="BH66" s="454"/>
      <c r="BI66" s="454"/>
      <c r="BJ66" s="454"/>
      <c r="BK66" s="481"/>
      <c r="BL66" s="454"/>
      <c r="BM66" s="454"/>
      <c r="BN66" s="454"/>
      <c r="BO66"/>
      <c r="BP66"/>
    </row>
    <row r="67" spans="3:68" ht="18" customHeight="1">
      <c r="C67" s="436"/>
      <c r="D67" s="436"/>
      <c r="E67" s="436"/>
      <c r="H67" s="347"/>
      <c r="L67" s="435"/>
      <c r="N67" s="435"/>
      <c r="O67" s="356"/>
      <c r="P67" s="356"/>
      <c r="Q67" s="356"/>
      <c r="R67" s="473"/>
      <c r="S67"/>
      <c r="T67"/>
      <c r="U67"/>
      <c r="V67"/>
      <c r="W67"/>
      <c r="X67"/>
      <c r="Y67"/>
      <c r="Z67"/>
      <c r="AA67"/>
      <c r="AB67"/>
      <c r="AC67"/>
      <c r="AD67"/>
      <c r="AE67"/>
      <c r="AX67" s="450" t="s">
        <v>205</v>
      </c>
      <c r="BE67" s="449">
        <v>2</v>
      </c>
      <c r="BF67" s="450" t="s">
        <v>8339</v>
      </c>
      <c r="BH67" s="454"/>
      <c r="BI67" s="454"/>
      <c r="BJ67" s="454"/>
      <c r="BK67" s="481"/>
      <c r="BL67" s="454"/>
      <c r="BM67" s="454"/>
      <c r="BN67" s="454"/>
      <c r="BO67"/>
      <c r="BP67"/>
    </row>
    <row r="68" spans="3:68" ht="18" customHeight="1">
      <c r="H68" s="347"/>
      <c r="L68" s="435"/>
      <c r="N68" s="435"/>
      <c r="O68" s="356"/>
      <c r="P68" s="356"/>
      <c r="Q68" s="356"/>
      <c r="R68" s="473"/>
      <c r="S68"/>
      <c r="T68"/>
      <c r="U68"/>
      <c r="V68"/>
      <c r="W68"/>
      <c r="X68"/>
      <c r="Y68"/>
      <c r="Z68"/>
      <c r="AA68"/>
      <c r="AB68"/>
      <c r="AC68"/>
      <c r="AD68"/>
      <c r="AE68"/>
      <c r="AX68" s="450" t="s">
        <v>205</v>
      </c>
      <c r="BE68" s="449">
        <v>2</v>
      </c>
      <c r="BF68" s="450" t="s">
        <v>9084</v>
      </c>
      <c r="BH68" s="454"/>
      <c r="BI68" s="454"/>
      <c r="BJ68" s="454"/>
      <c r="BK68" s="481"/>
      <c r="BL68" s="454"/>
      <c r="BM68" s="454"/>
      <c r="BN68" s="454"/>
      <c r="BO68"/>
      <c r="BP68"/>
    </row>
    <row r="69" spans="3:68" ht="18" customHeight="1">
      <c r="H69" s="347"/>
      <c r="N69" s="435"/>
      <c r="O69" s="356"/>
      <c r="P69" s="356"/>
      <c r="Q69" s="356"/>
      <c r="R69" s="473"/>
      <c r="S69"/>
      <c r="T69"/>
      <c r="U69"/>
      <c r="V69"/>
      <c r="W69"/>
      <c r="X69"/>
      <c r="Y69"/>
      <c r="Z69"/>
      <c r="AA69"/>
      <c r="AB69"/>
      <c r="AC69"/>
      <c r="AD69"/>
      <c r="AE69"/>
      <c r="AX69" s="450" t="s">
        <v>205</v>
      </c>
      <c r="BE69" s="450">
        <v>1</v>
      </c>
      <c r="BF69" s="450" t="s">
        <v>9147</v>
      </c>
      <c r="BH69" s="454"/>
      <c r="BI69" s="454"/>
      <c r="BJ69" s="454"/>
      <c r="BK69" s="481"/>
      <c r="BL69" s="454"/>
      <c r="BM69" s="454"/>
      <c r="BN69" s="454"/>
      <c r="BO69"/>
      <c r="BP69"/>
    </row>
    <row r="70" spans="3:68" ht="18" customHeight="1">
      <c r="H70" s="347"/>
      <c r="N70" s="435"/>
      <c r="O70" s="356"/>
      <c r="P70" s="356"/>
      <c r="Q70" s="356"/>
      <c r="R70" s="473"/>
      <c r="S70"/>
      <c r="T70"/>
      <c r="U70"/>
      <c r="V70"/>
      <c r="W70"/>
      <c r="X70"/>
      <c r="Y70"/>
      <c r="Z70"/>
      <c r="AA70"/>
      <c r="AB70"/>
      <c r="AC70"/>
      <c r="AD70"/>
      <c r="AE70"/>
      <c r="AX70" s="450" t="s">
        <v>205</v>
      </c>
      <c r="BE70" s="449">
        <v>1</v>
      </c>
      <c r="BF70" s="450" t="s">
        <v>9148</v>
      </c>
      <c r="BH70" s="454"/>
      <c r="BI70" s="454"/>
      <c r="BJ70" s="454"/>
      <c r="BK70" s="481"/>
      <c r="BL70" s="454"/>
      <c r="BM70" s="454"/>
      <c r="BN70" s="454"/>
      <c r="BO70"/>
      <c r="BP70"/>
    </row>
    <row r="71" spans="3:68" ht="18" customHeight="1">
      <c r="H71" s="347"/>
      <c r="N71" s="435"/>
      <c r="O71" s="356"/>
      <c r="P71" s="356"/>
      <c r="Q71" s="356"/>
      <c r="R71" s="473"/>
      <c r="S71" s="356"/>
      <c r="T71" s="356"/>
      <c r="U71" s="356"/>
      <c r="BE71" s="449">
        <v>1</v>
      </c>
      <c r="BF71" s="450" t="s">
        <v>9149</v>
      </c>
      <c r="BH71" s="454"/>
      <c r="BI71" s="454"/>
      <c r="BJ71" s="454"/>
      <c r="BK71" s="481"/>
      <c r="BL71" s="454"/>
      <c r="BM71" s="454"/>
      <c r="BN71" s="454"/>
      <c r="BO71"/>
      <c r="BP71"/>
    </row>
    <row r="72" spans="3:68" ht="18" customHeight="1">
      <c r="H72" s="347"/>
      <c r="N72" s="435"/>
      <c r="O72" s="356"/>
      <c r="P72" s="356"/>
      <c r="Q72" s="356"/>
      <c r="R72" s="473"/>
      <c r="S72" s="356"/>
      <c r="T72" s="356"/>
      <c r="U72" s="356"/>
      <c r="BE72" s="450">
        <v>1</v>
      </c>
      <c r="BF72" s="450" t="s">
        <v>9150</v>
      </c>
      <c r="BH72" s="454"/>
      <c r="BI72" s="454"/>
      <c r="BJ72" s="454"/>
      <c r="BK72" s="481"/>
      <c r="BL72" s="454"/>
      <c r="BM72" s="454"/>
      <c r="BN72" s="454"/>
      <c r="BO72"/>
      <c r="BP72"/>
    </row>
    <row r="73" spans="3:68" ht="18" customHeight="1">
      <c r="N73" s="435"/>
      <c r="O73" s="356"/>
      <c r="P73" s="356"/>
      <c r="Q73" s="356"/>
      <c r="R73" s="473"/>
      <c r="S73" s="356"/>
      <c r="T73" s="356"/>
      <c r="U73" s="356"/>
      <c r="BE73" s="450">
        <v>2</v>
      </c>
      <c r="BF73" s="450" t="s">
        <v>9151</v>
      </c>
      <c r="BH73" s="454"/>
      <c r="BI73" s="454"/>
      <c r="BJ73" s="454"/>
      <c r="BK73" s="481"/>
      <c r="BL73" s="454"/>
      <c r="BM73" s="454"/>
      <c r="BN73" s="454"/>
      <c r="BO73"/>
      <c r="BP73"/>
    </row>
    <row r="74" spans="3:68" ht="18" customHeight="1">
      <c r="R74" s="473"/>
      <c r="BE74" s="450">
        <v>2</v>
      </c>
      <c r="BF74" s="450" t="s">
        <v>9152</v>
      </c>
      <c r="BH74" s="454"/>
      <c r="BI74" s="454"/>
      <c r="BJ74" s="454"/>
      <c r="BK74" s="481"/>
      <c r="BL74" s="454"/>
      <c r="BM74" s="454"/>
      <c r="BN74" s="454"/>
      <c r="BO74"/>
      <c r="BP74"/>
    </row>
    <row r="75" spans="3:68" ht="18" customHeight="1">
      <c r="R75" s="473"/>
      <c r="BE75" s="449">
        <v>2</v>
      </c>
      <c r="BF75" s="450" t="s">
        <v>9153</v>
      </c>
      <c r="BH75" s="454"/>
      <c r="BI75" s="454"/>
      <c r="BJ75" s="454"/>
      <c r="BK75" s="481"/>
      <c r="BL75" s="454"/>
      <c r="BM75" s="454"/>
      <c r="BN75" s="454"/>
      <c r="BO75"/>
      <c r="BP75"/>
    </row>
    <row r="76" spans="3:68" ht="18" customHeight="1">
      <c r="R76" s="473"/>
      <c r="BE76" s="450">
        <v>1</v>
      </c>
      <c r="BF76" s="450" t="s">
        <v>9154</v>
      </c>
      <c r="BH76" s="454"/>
      <c r="BI76" s="454"/>
      <c r="BJ76" s="454"/>
      <c r="BK76" s="481"/>
      <c r="BL76" s="454"/>
      <c r="BM76" s="454"/>
      <c r="BN76" s="454"/>
      <c r="BO76"/>
      <c r="BP76"/>
    </row>
    <row r="77" spans="3:68" ht="18" customHeight="1">
      <c r="R77" s="473"/>
      <c r="BE77" s="449">
        <v>1</v>
      </c>
      <c r="BF77" s="450" t="s">
        <v>9155</v>
      </c>
      <c r="BH77" s="454"/>
      <c r="BI77" s="454"/>
      <c r="BJ77" s="454"/>
      <c r="BK77" s="481"/>
      <c r="BL77" s="454"/>
      <c r="BM77" s="454"/>
      <c r="BN77" s="454"/>
      <c r="BO77"/>
      <c r="BP77"/>
    </row>
    <row r="78" spans="3:68" ht="18" customHeight="1">
      <c r="R78" s="473"/>
      <c r="BE78" s="449">
        <v>1</v>
      </c>
      <c r="BF78" s="450" t="s">
        <v>9156</v>
      </c>
      <c r="BH78" s="454"/>
      <c r="BI78" s="454"/>
      <c r="BJ78" s="454"/>
      <c r="BK78" s="481"/>
      <c r="BL78" s="454"/>
      <c r="BM78" s="454"/>
      <c r="BN78" s="454"/>
      <c r="BO78"/>
      <c r="BP78"/>
    </row>
    <row r="79" spans="3:68" ht="18" customHeight="1">
      <c r="R79" s="473"/>
      <c r="BE79" s="449">
        <v>1</v>
      </c>
      <c r="BF79" s="450" t="s">
        <v>9157</v>
      </c>
      <c r="BH79" s="454"/>
      <c r="BI79" s="454"/>
      <c r="BJ79" s="454"/>
      <c r="BK79" s="481"/>
      <c r="BL79" s="454"/>
      <c r="BM79" s="454"/>
      <c r="BN79" s="454"/>
      <c r="BO79"/>
      <c r="BP79"/>
    </row>
    <row r="80" spans="3:68" ht="18" customHeight="1">
      <c r="R80" s="473"/>
      <c r="BE80" s="450">
        <v>1</v>
      </c>
      <c r="BF80" s="450" t="s">
        <v>9158</v>
      </c>
      <c r="BH80" s="454"/>
      <c r="BI80" s="454"/>
      <c r="BJ80" s="454"/>
      <c r="BK80" s="481"/>
      <c r="BL80" s="454"/>
      <c r="BM80" s="454"/>
      <c r="BN80" s="454"/>
      <c r="BO80"/>
      <c r="BP80"/>
    </row>
    <row r="81" spans="18:68" ht="18" customHeight="1">
      <c r="R81" s="473"/>
      <c r="BE81" s="449">
        <v>1</v>
      </c>
      <c r="BF81" s="450" t="s">
        <v>9159</v>
      </c>
      <c r="BH81" s="454"/>
      <c r="BI81" s="454"/>
      <c r="BJ81" s="454"/>
      <c r="BK81" s="481"/>
      <c r="BL81" s="454"/>
      <c r="BM81" s="454"/>
      <c r="BN81" s="454"/>
      <c r="BO81"/>
      <c r="BP81"/>
    </row>
    <row r="82" spans="18:68" ht="18" customHeight="1">
      <c r="R82" s="473"/>
      <c r="BE82" s="449">
        <v>1</v>
      </c>
      <c r="BF82" s="450" t="s">
        <v>9160</v>
      </c>
      <c r="BH82" s="454"/>
      <c r="BI82" s="454"/>
      <c r="BJ82" s="454"/>
      <c r="BK82" s="481"/>
      <c r="BL82" s="454"/>
      <c r="BM82" s="454"/>
      <c r="BN82" s="454"/>
      <c r="BO82"/>
      <c r="BP82"/>
    </row>
    <row r="83" spans="18:68" ht="18" customHeight="1">
      <c r="R83" s="473"/>
      <c r="BE83" s="449">
        <v>1</v>
      </c>
      <c r="BF83" s="450" t="s">
        <v>9161</v>
      </c>
      <c r="BH83" s="454"/>
      <c r="BI83" s="454"/>
      <c r="BJ83" s="454"/>
      <c r="BK83" s="481"/>
      <c r="BL83" s="454"/>
      <c r="BM83" s="454"/>
      <c r="BN83" s="454"/>
      <c r="BO83"/>
      <c r="BP83"/>
    </row>
    <row r="84" spans="18:68" ht="18" customHeight="1">
      <c r="R84" s="473"/>
      <c r="BE84" s="449">
        <v>1</v>
      </c>
      <c r="BF84" s="450" t="s">
        <v>9162</v>
      </c>
      <c r="BH84" s="454"/>
      <c r="BI84" s="454"/>
      <c r="BJ84" s="454"/>
      <c r="BK84" s="481"/>
      <c r="BL84" s="454"/>
      <c r="BM84" s="454"/>
      <c r="BN84" s="454"/>
      <c r="BO84"/>
      <c r="BP84"/>
    </row>
    <row r="85" spans="18:68" ht="18" customHeight="1">
      <c r="R85" s="473"/>
      <c r="BE85" s="449">
        <v>1</v>
      </c>
      <c r="BF85" s="450" t="s">
        <v>9163</v>
      </c>
      <c r="BH85" s="454"/>
      <c r="BI85" s="454"/>
      <c r="BJ85" s="454"/>
      <c r="BK85" s="481"/>
      <c r="BL85" s="454"/>
      <c r="BM85" s="454"/>
      <c r="BN85" s="454"/>
      <c r="BO85"/>
      <c r="BP85"/>
    </row>
    <row r="86" spans="18:68" ht="18" customHeight="1">
      <c r="R86" s="473"/>
      <c r="BE86" s="449">
        <v>1</v>
      </c>
      <c r="BF86" s="450" t="s">
        <v>9164</v>
      </c>
      <c r="BH86" s="454"/>
      <c r="BI86" s="454"/>
      <c r="BJ86" s="454"/>
      <c r="BK86" s="481"/>
      <c r="BL86" s="454"/>
      <c r="BM86" s="454"/>
      <c r="BN86" s="454"/>
      <c r="BO86"/>
      <c r="BP86"/>
    </row>
    <row r="87" spans="18:68" ht="18" customHeight="1">
      <c r="R87" s="473"/>
      <c r="BE87" s="449">
        <v>1</v>
      </c>
      <c r="BF87" s="450" t="s">
        <v>9165</v>
      </c>
      <c r="BH87" s="454"/>
      <c r="BI87" s="454"/>
      <c r="BJ87" s="454"/>
      <c r="BK87" s="481"/>
      <c r="BL87" s="454"/>
      <c r="BM87" s="454"/>
      <c r="BN87" s="454"/>
      <c r="BO87"/>
      <c r="BP87"/>
    </row>
    <row r="88" spans="18:68" ht="18" customHeight="1">
      <c r="R88" s="473"/>
      <c r="BE88" s="449">
        <v>1</v>
      </c>
      <c r="BF88" s="450" t="s">
        <v>9054</v>
      </c>
      <c r="BH88" s="454"/>
      <c r="BI88" s="454"/>
      <c r="BJ88" s="454"/>
      <c r="BK88" s="481"/>
      <c r="BL88" s="454"/>
      <c r="BM88" s="454"/>
      <c r="BN88" s="454"/>
      <c r="BO88"/>
      <c r="BP88"/>
    </row>
    <row r="89" spans="18:68" ht="18" customHeight="1">
      <c r="R89" s="473"/>
      <c r="BE89" s="449">
        <v>1</v>
      </c>
      <c r="BF89" s="450" t="s">
        <v>9166</v>
      </c>
      <c r="BH89" s="454"/>
      <c r="BI89" s="454"/>
      <c r="BJ89" s="454"/>
      <c r="BK89" s="481"/>
      <c r="BL89" s="454"/>
      <c r="BM89" s="454"/>
      <c r="BN89" s="454"/>
      <c r="BO89"/>
      <c r="BP89"/>
    </row>
    <row r="90" spans="18:68" ht="18" customHeight="1">
      <c r="R90" s="473"/>
      <c r="BE90" s="450">
        <v>1</v>
      </c>
      <c r="BF90" s="450" t="s">
        <v>9167</v>
      </c>
      <c r="BH90" s="454"/>
      <c r="BI90" s="454"/>
      <c r="BJ90" s="454"/>
      <c r="BK90" s="481"/>
      <c r="BL90" s="454"/>
      <c r="BM90" s="454"/>
      <c r="BN90" s="454"/>
      <c r="BO90"/>
      <c r="BP90"/>
    </row>
    <row r="91" spans="18:68" ht="18" customHeight="1">
      <c r="R91" s="473"/>
      <c r="BE91" s="450">
        <v>1</v>
      </c>
      <c r="BF91" s="450" t="s">
        <v>9168</v>
      </c>
      <c r="BH91" s="454"/>
      <c r="BI91" s="454"/>
      <c r="BJ91" s="454"/>
      <c r="BK91" s="481"/>
      <c r="BL91" s="454"/>
      <c r="BM91" s="454"/>
      <c r="BN91" s="454"/>
      <c r="BO91"/>
      <c r="BP91"/>
    </row>
    <row r="92" spans="18:68" ht="18" customHeight="1">
      <c r="R92" s="473"/>
      <c r="BE92" s="449">
        <v>1</v>
      </c>
      <c r="BF92" s="450" t="s">
        <v>9169</v>
      </c>
      <c r="BH92" s="454"/>
      <c r="BI92" s="454"/>
      <c r="BJ92" s="454"/>
      <c r="BK92" s="481"/>
      <c r="BL92" s="454"/>
      <c r="BM92" s="454"/>
      <c r="BN92" s="454"/>
      <c r="BO92"/>
      <c r="BP92"/>
    </row>
    <row r="93" spans="18:68" ht="18" customHeight="1">
      <c r="R93" s="473"/>
      <c r="BE93" s="449">
        <v>1</v>
      </c>
      <c r="BF93" s="450" t="s">
        <v>9170</v>
      </c>
      <c r="BH93" s="454"/>
      <c r="BI93" s="454"/>
      <c r="BJ93" s="454"/>
      <c r="BK93" s="481"/>
      <c r="BL93" s="454"/>
      <c r="BM93" s="454"/>
      <c r="BN93" s="454"/>
      <c r="BO93"/>
      <c r="BP93"/>
    </row>
    <row r="94" spans="18:68" ht="18" customHeight="1">
      <c r="R94" s="473"/>
      <c r="BE94" s="450">
        <v>1</v>
      </c>
      <c r="BF94" s="450" t="s">
        <v>9171</v>
      </c>
      <c r="BH94" s="454"/>
      <c r="BI94" s="454"/>
      <c r="BJ94" s="454"/>
      <c r="BK94" s="481"/>
      <c r="BL94" s="454"/>
      <c r="BM94" s="454"/>
      <c r="BN94" s="454"/>
      <c r="BO94"/>
      <c r="BP94"/>
    </row>
    <row r="95" spans="18:68" ht="18" customHeight="1">
      <c r="R95" s="473"/>
      <c r="BE95" s="450">
        <v>1</v>
      </c>
      <c r="BF95" s="450" t="s">
        <v>9172</v>
      </c>
      <c r="BH95" s="454"/>
      <c r="BI95" s="454"/>
      <c r="BJ95" s="454"/>
      <c r="BK95" s="481"/>
      <c r="BL95" s="454"/>
      <c r="BM95" s="454"/>
      <c r="BN95" s="454"/>
      <c r="BO95"/>
      <c r="BP95"/>
    </row>
    <row r="96" spans="18:68" ht="18" customHeight="1">
      <c r="R96" s="473"/>
      <c r="BE96" s="450">
        <v>1</v>
      </c>
      <c r="BF96" s="450" t="s">
        <v>9173</v>
      </c>
      <c r="BH96" s="454"/>
      <c r="BI96" s="454"/>
      <c r="BJ96" s="454"/>
      <c r="BK96" s="481"/>
      <c r="BL96" s="454"/>
      <c r="BM96" s="454"/>
      <c r="BN96" s="454"/>
      <c r="BO96"/>
      <c r="BP96"/>
    </row>
    <row r="97" spans="18:68" ht="18" customHeight="1">
      <c r="R97" s="473"/>
      <c r="BE97" s="449">
        <v>1</v>
      </c>
      <c r="BF97" s="450" t="s">
        <v>9174</v>
      </c>
      <c r="BH97" s="454"/>
      <c r="BI97" s="454"/>
      <c r="BJ97" s="454"/>
      <c r="BK97" s="481"/>
      <c r="BL97" s="454"/>
      <c r="BM97" s="454"/>
      <c r="BN97" s="454"/>
      <c r="BO97"/>
      <c r="BP97"/>
    </row>
    <row r="98" spans="18:68" ht="18" customHeight="1">
      <c r="R98" s="473"/>
      <c r="BE98" s="449">
        <v>1</v>
      </c>
      <c r="BF98" s="450" t="s">
        <v>9175</v>
      </c>
      <c r="BH98" s="454"/>
      <c r="BI98" s="454"/>
      <c r="BJ98" s="454"/>
      <c r="BK98" s="481"/>
      <c r="BL98" s="454"/>
      <c r="BM98" s="454"/>
      <c r="BN98" s="454"/>
      <c r="BO98"/>
      <c r="BP98"/>
    </row>
    <row r="99" spans="18:68" ht="18" customHeight="1">
      <c r="R99" s="473"/>
      <c r="BE99" s="449">
        <v>1</v>
      </c>
      <c r="BF99" s="450" t="s">
        <v>9176</v>
      </c>
      <c r="BH99" s="454"/>
      <c r="BI99" s="454"/>
      <c r="BJ99" s="454"/>
      <c r="BK99" s="481"/>
      <c r="BL99" s="454"/>
      <c r="BM99" s="454"/>
      <c r="BN99" s="454"/>
      <c r="BO99"/>
      <c r="BP99"/>
    </row>
    <row r="100" spans="18:68" ht="18" customHeight="1">
      <c r="R100" s="473"/>
      <c r="BE100" s="450">
        <v>1</v>
      </c>
      <c r="BF100" s="450" t="s">
        <v>9177</v>
      </c>
      <c r="BH100" s="454"/>
      <c r="BI100" s="454"/>
      <c r="BJ100" s="454"/>
      <c r="BK100" s="481"/>
      <c r="BL100" s="454"/>
      <c r="BM100" s="454"/>
      <c r="BN100" s="454"/>
      <c r="BO100"/>
      <c r="BP100"/>
    </row>
    <row r="101" spans="18:68" ht="18" customHeight="1">
      <c r="R101" s="473"/>
      <c r="BE101" s="449">
        <v>1</v>
      </c>
      <c r="BF101" s="450" t="s">
        <v>9178</v>
      </c>
      <c r="BO101"/>
      <c r="BP101"/>
    </row>
    <row r="102" spans="18:68" ht="18" customHeight="1">
      <c r="R102" s="473"/>
      <c r="BE102" s="449">
        <v>1</v>
      </c>
      <c r="BF102" s="450" t="s">
        <v>9179</v>
      </c>
      <c r="BO102"/>
      <c r="BP102"/>
    </row>
    <row r="103" spans="18:68" ht="18" customHeight="1">
      <c r="R103" s="473"/>
      <c r="BE103" s="450">
        <v>1</v>
      </c>
      <c r="BF103" s="450" t="s">
        <v>9180</v>
      </c>
    </row>
    <row r="104" spans="18:68" ht="18" customHeight="1">
      <c r="R104" s="473"/>
      <c r="BE104" s="450">
        <v>1</v>
      </c>
      <c r="BF104" s="450" t="s">
        <v>9181</v>
      </c>
    </row>
    <row r="105" spans="18:68" ht="18" customHeight="1">
      <c r="R105" s="473"/>
      <c r="BE105" s="449">
        <v>1</v>
      </c>
      <c r="BF105" s="450" t="s">
        <v>9182</v>
      </c>
    </row>
    <row r="106" spans="18:68" ht="18" customHeight="1">
      <c r="R106" s="473"/>
      <c r="BE106" s="449">
        <v>1</v>
      </c>
      <c r="BF106" s="450" t="s">
        <v>9183</v>
      </c>
    </row>
    <row r="107" spans="18:68" ht="18" customHeight="1">
      <c r="R107" s="473"/>
      <c r="BE107" s="449">
        <v>1</v>
      </c>
      <c r="BF107" s="450" t="s">
        <v>9184</v>
      </c>
    </row>
    <row r="108" spans="18:68" ht="18" customHeight="1">
      <c r="R108" s="473"/>
      <c r="BE108" s="449">
        <v>1</v>
      </c>
      <c r="BF108" s="450" t="s">
        <v>9185</v>
      </c>
    </row>
    <row r="109" spans="18:68" ht="18" customHeight="1">
      <c r="R109" s="473"/>
      <c r="BE109" s="449">
        <v>1</v>
      </c>
      <c r="BF109" s="450" t="s">
        <v>9186</v>
      </c>
    </row>
    <row r="110" spans="18:68" ht="18" customHeight="1">
      <c r="R110" s="473"/>
      <c r="BE110" s="449">
        <v>1</v>
      </c>
      <c r="BF110" s="450" t="s">
        <v>9187</v>
      </c>
    </row>
    <row r="111" spans="18:68" ht="18" customHeight="1">
      <c r="R111" s="473"/>
      <c r="BE111" s="449">
        <v>1</v>
      </c>
      <c r="BF111" s="450" t="s">
        <v>9188</v>
      </c>
    </row>
    <row r="112" spans="18:68" ht="18" customHeight="1">
      <c r="R112" s="473"/>
      <c r="BE112" s="449">
        <v>1</v>
      </c>
      <c r="BF112" s="450" t="s">
        <v>9189</v>
      </c>
    </row>
    <row r="113" spans="18:58" ht="18" customHeight="1">
      <c r="R113" s="473"/>
      <c r="BE113" s="449">
        <v>1</v>
      </c>
      <c r="BF113" s="450" t="s">
        <v>9190</v>
      </c>
    </row>
    <row r="114" spans="18:58" ht="18" customHeight="1">
      <c r="R114" s="473"/>
      <c r="BE114" s="450">
        <v>1</v>
      </c>
      <c r="BF114" s="450" t="s">
        <v>9191</v>
      </c>
    </row>
    <row r="115" spans="18:58" ht="18" customHeight="1">
      <c r="R115" s="473"/>
      <c r="BE115" s="449">
        <v>1</v>
      </c>
      <c r="BF115" s="450" t="s">
        <v>9086</v>
      </c>
    </row>
    <row r="116" spans="18:58" ht="18" customHeight="1">
      <c r="R116" s="473"/>
      <c r="BE116" s="450">
        <v>1</v>
      </c>
      <c r="BF116" s="450" t="s">
        <v>9192</v>
      </c>
    </row>
    <row r="117" spans="18:58" ht="18" customHeight="1">
      <c r="R117" s="473"/>
      <c r="BE117" s="449">
        <v>1</v>
      </c>
      <c r="BF117" s="450" t="s">
        <v>9076</v>
      </c>
    </row>
    <row r="118" spans="18:58" ht="18" customHeight="1">
      <c r="R118" s="473"/>
      <c r="BE118" s="449">
        <v>1</v>
      </c>
      <c r="BF118" s="450" t="s">
        <v>8949</v>
      </c>
    </row>
    <row r="119" spans="18:58" ht="18" customHeight="1">
      <c r="R119" s="473"/>
      <c r="BE119" s="449">
        <v>1</v>
      </c>
      <c r="BF119" s="450" t="s">
        <v>9193</v>
      </c>
    </row>
    <row r="120" spans="18:58" ht="18" customHeight="1">
      <c r="R120" s="473"/>
      <c r="BE120" s="449">
        <v>1</v>
      </c>
      <c r="BF120" s="450" t="s">
        <v>9194</v>
      </c>
    </row>
    <row r="121" spans="18:58" ht="18" customHeight="1">
      <c r="R121" s="473"/>
      <c r="BE121" s="449">
        <v>1</v>
      </c>
      <c r="BF121" s="450" t="s">
        <v>9195</v>
      </c>
    </row>
    <row r="122" spans="18:58" ht="18" customHeight="1">
      <c r="R122" s="473"/>
      <c r="BE122" s="449">
        <v>1</v>
      </c>
      <c r="BF122" s="450" t="s">
        <v>9196</v>
      </c>
    </row>
    <row r="123" spans="18:58" ht="18" customHeight="1">
      <c r="R123" s="473"/>
      <c r="BE123" s="449">
        <v>1</v>
      </c>
      <c r="BF123" s="450" t="s">
        <v>9197</v>
      </c>
    </row>
    <row r="124" spans="18:58" ht="18" customHeight="1">
      <c r="R124" s="473"/>
      <c r="BE124" s="449">
        <v>1</v>
      </c>
      <c r="BF124" s="450" t="s">
        <v>9198</v>
      </c>
    </row>
    <row r="125" spans="18:58" ht="18" customHeight="1">
      <c r="R125" s="473"/>
      <c r="BE125" s="449">
        <v>1</v>
      </c>
      <c r="BF125" s="450" t="s">
        <v>9199</v>
      </c>
    </row>
    <row r="126" spans="18:58" ht="18" customHeight="1">
      <c r="R126" s="473"/>
      <c r="BE126" s="450">
        <v>1</v>
      </c>
      <c r="BF126" s="450" t="s">
        <v>9200</v>
      </c>
    </row>
    <row r="127" spans="18:58" ht="18" customHeight="1">
      <c r="R127" s="473"/>
      <c r="BE127" s="450">
        <v>1</v>
      </c>
      <c r="BF127" s="450" t="s">
        <v>9201</v>
      </c>
    </row>
    <row r="128" spans="18:58" ht="18" customHeight="1">
      <c r="R128" s="473"/>
      <c r="BE128" s="450">
        <v>1</v>
      </c>
      <c r="BF128" s="450" t="s">
        <v>9202</v>
      </c>
    </row>
    <row r="129" spans="18:58" ht="18" customHeight="1">
      <c r="R129" s="473"/>
      <c r="BE129" s="449">
        <v>1</v>
      </c>
      <c r="BF129" s="450" t="s">
        <v>9203</v>
      </c>
    </row>
    <row r="130" spans="18:58" ht="18" customHeight="1">
      <c r="R130" s="473"/>
      <c r="BE130" s="450">
        <v>1</v>
      </c>
      <c r="BF130" s="450" t="s">
        <v>9204</v>
      </c>
    </row>
    <row r="131" spans="18:58" ht="18" customHeight="1">
      <c r="R131" s="473"/>
      <c r="BE131" s="450">
        <v>1</v>
      </c>
      <c r="BF131" s="450" t="s">
        <v>9205</v>
      </c>
    </row>
    <row r="132" spans="18:58" ht="18" customHeight="1">
      <c r="R132" s="473"/>
      <c r="BE132" s="449">
        <v>1</v>
      </c>
      <c r="BF132" s="450" t="s">
        <v>9206</v>
      </c>
    </row>
    <row r="133" spans="18:58" ht="18" customHeight="1">
      <c r="R133" s="473"/>
      <c r="BE133" s="450">
        <v>1</v>
      </c>
      <c r="BF133" s="450" t="s">
        <v>9207</v>
      </c>
    </row>
    <row r="134" spans="18:58" ht="18" customHeight="1">
      <c r="R134" s="473"/>
      <c r="BE134" s="450">
        <v>1</v>
      </c>
      <c r="BF134" s="450" t="s">
        <v>9208</v>
      </c>
    </row>
    <row r="135" spans="18:58" ht="18" customHeight="1">
      <c r="R135" s="473"/>
      <c r="BE135" s="450">
        <v>1</v>
      </c>
      <c r="BF135" s="450" t="s">
        <v>9209</v>
      </c>
    </row>
    <row r="136" spans="18:58" ht="18" customHeight="1">
      <c r="R136" s="473"/>
      <c r="BE136" s="449">
        <v>1</v>
      </c>
      <c r="BF136" s="450" t="s">
        <v>9210</v>
      </c>
    </row>
    <row r="137" spans="18:58" ht="18" customHeight="1">
      <c r="R137" s="473"/>
      <c r="BE137" s="449">
        <v>1</v>
      </c>
      <c r="BF137" s="450" t="s">
        <v>9211</v>
      </c>
    </row>
    <row r="138" spans="18:58" ht="18" customHeight="1">
      <c r="R138" s="473"/>
      <c r="BE138" s="450">
        <v>2</v>
      </c>
      <c r="BF138" s="450" t="s">
        <v>9212</v>
      </c>
    </row>
    <row r="139" spans="18:58" ht="18" customHeight="1">
      <c r="R139" s="473"/>
      <c r="BE139" s="450">
        <v>2</v>
      </c>
      <c r="BF139" s="450" t="s">
        <v>9213</v>
      </c>
    </row>
    <row r="140" spans="18:58" ht="18" customHeight="1">
      <c r="R140" s="473"/>
      <c r="BE140" s="450">
        <v>1</v>
      </c>
      <c r="BF140" s="450" t="s">
        <v>9214</v>
      </c>
    </row>
    <row r="141" spans="18:58" ht="18" customHeight="1">
      <c r="R141" s="473"/>
      <c r="BE141" s="450">
        <v>1</v>
      </c>
      <c r="BF141" s="450" t="s">
        <v>9215</v>
      </c>
    </row>
    <row r="142" spans="18:58" ht="18" customHeight="1">
      <c r="R142" s="473"/>
      <c r="BE142" s="449">
        <v>1</v>
      </c>
      <c r="BF142" s="450" t="s">
        <v>9216</v>
      </c>
    </row>
    <row r="143" spans="18:58" ht="18" customHeight="1">
      <c r="R143" s="473"/>
      <c r="BE143" s="450">
        <v>1</v>
      </c>
      <c r="BF143" s="450" t="s">
        <v>9217</v>
      </c>
    </row>
    <row r="144" spans="18:58" ht="18" customHeight="1">
      <c r="R144" s="473"/>
      <c r="BE144" s="449">
        <v>1</v>
      </c>
      <c r="BF144" s="450" t="s">
        <v>9218</v>
      </c>
    </row>
    <row r="145" spans="18:58" ht="18" customHeight="1">
      <c r="R145" s="473"/>
      <c r="BE145" s="449">
        <v>1</v>
      </c>
      <c r="BF145" s="450" t="s">
        <v>8298</v>
      </c>
    </row>
    <row r="146" spans="18:58" ht="18" customHeight="1">
      <c r="R146" s="473"/>
      <c r="BE146" s="449">
        <v>1</v>
      </c>
      <c r="BF146" s="450" t="s">
        <v>9060</v>
      </c>
    </row>
    <row r="147" spans="18:58" ht="18" customHeight="1">
      <c r="R147" s="473"/>
      <c r="BE147" s="449">
        <v>1</v>
      </c>
      <c r="BF147" s="450" t="s">
        <v>9219</v>
      </c>
    </row>
    <row r="148" spans="18:58" ht="18" customHeight="1">
      <c r="R148" s="473"/>
      <c r="BE148" s="449">
        <v>1</v>
      </c>
      <c r="BF148" s="450" t="s">
        <v>9220</v>
      </c>
    </row>
    <row r="149" spans="18:58" ht="18" customHeight="1">
      <c r="R149" s="473"/>
      <c r="BE149" s="449">
        <v>1</v>
      </c>
      <c r="BF149" s="450" t="s">
        <v>9221</v>
      </c>
    </row>
    <row r="150" spans="18:58" ht="18" customHeight="1">
      <c r="R150" s="488"/>
      <c r="BE150" s="449">
        <v>1</v>
      </c>
      <c r="BF150" s="450" t="s">
        <v>9222</v>
      </c>
    </row>
    <row r="151" spans="18:58" ht="18" customHeight="1">
      <c r="BE151" s="450">
        <v>1</v>
      </c>
      <c r="BF151" s="450" t="s">
        <v>9223</v>
      </c>
    </row>
    <row r="152" spans="18:58" ht="18" customHeight="1">
      <c r="BE152" s="449">
        <v>1</v>
      </c>
      <c r="BF152" s="450" t="s">
        <v>9224</v>
      </c>
    </row>
    <row r="153" spans="18:58" ht="18" customHeight="1">
      <c r="BE153" s="450">
        <v>1</v>
      </c>
      <c r="BF153" s="450" t="s">
        <v>9225</v>
      </c>
    </row>
    <row r="154" spans="18:58" ht="18" customHeight="1">
      <c r="BE154" s="450">
        <v>1</v>
      </c>
      <c r="BF154" s="450" t="s">
        <v>9226</v>
      </c>
    </row>
    <row r="155" spans="18:58" ht="18" customHeight="1">
      <c r="BE155" s="450">
        <v>1</v>
      </c>
      <c r="BF155" s="450" t="s">
        <v>9227</v>
      </c>
    </row>
    <row r="156" spans="18:58" ht="18" customHeight="1">
      <c r="BE156" s="449">
        <v>1</v>
      </c>
      <c r="BF156" s="450" t="s">
        <v>9228</v>
      </c>
    </row>
    <row r="157" spans="18:58" ht="18" customHeight="1">
      <c r="BE157" s="450">
        <v>1</v>
      </c>
      <c r="BF157" s="450" t="s">
        <v>9229</v>
      </c>
    </row>
    <row r="158" spans="18:58" ht="18" customHeight="1">
      <c r="BE158" s="449">
        <v>1</v>
      </c>
      <c r="BF158" s="450" t="s">
        <v>9230</v>
      </c>
    </row>
    <row r="159" spans="18:58" ht="18" customHeight="1">
      <c r="BE159" s="450">
        <v>1</v>
      </c>
      <c r="BF159" s="450" t="s">
        <v>9231</v>
      </c>
    </row>
    <row r="160" spans="18:58" ht="18" customHeight="1">
      <c r="BE160" s="449">
        <v>1</v>
      </c>
      <c r="BF160" s="450" t="s">
        <v>9232</v>
      </c>
    </row>
    <row r="161" spans="57:58" ht="18" customHeight="1">
      <c r="BE161" s="450">
        <v>1</v>
      </c>
      <c r="BF161" s="450" t="s">
        <v>9233</v>
      </c>
    </row>
    <row r="162" spans="57:58" ht="18" customHeight="1">
      <c r="BE162" s="450">
        <v>1</v>
      </c>
      <c r="BF162" s="450" t="s">
        <v>9234</v>
      </c>
    </row>
    <row r="163" spans="57:58" ht="18" customHeight="1">
      <c r="BE163" s="449">
        <v>1</v>
      </c>
      <c r="BF163" s="450" t="s">
        <v>9235</v>
      </c>
    </row>
    <row r="164" spans="57:58" ht="18" customHeight="1">
      <c r="BE164" s="449">
        <v>1</v>
      </c>
      <c r="BF164" s="450" t="s">
        <v>9236</v>
      </c>
    </row>
    <row r="165" spans="57:58" ht="18" customHeight="1">
      <c r="BE165" s="449">
        <v>1</v>
      </c>
      <c r="BF165" s="450" t="s">
        <v>9237</v>
      </c>
    </row>
    <row r="166" spans="57:58" ht="18" customHeight="1">
      <c r="BE166" s="449">
        <v>1</v>
      </c>
      <c r="BF166" s="450" t="s">
        <v>9238</v>
      </c>
    </row>
    <row r="167" spans="57:58" ht="18" customHeight="1">
      <c r="BE167" s="450">
        <v>1</v>
      </c>
      <c r="BF167" s="450" t="s">
        <v>9239</v>
      </c>
    </row>
    <row r="168" spans="57:58" ht="18" customHeight="1">
      <c r="BE168" s="450">
        <v>1</v>
      </c>
      <c r="BF168" s="450" t="s">
        <v>9240</v>
      </c>
    </row>
    <row r="169" spans="57:58" ht="18" customHeight="1">
      <c r="BE169" s="450">
        <v>1</v>
      </c>
      <c r="BF169" s="450" t="s">
        <v>9241</v>
      </c>
    </row>
    <row r="170" spans="57:58" ht="18" customHeight="1">
      <c r="BE170" s="450">
        <v>1</v>
      </c>
      <c r="BF170" s="450" t="s">
        <v>9242</v>
      </c>
    </row>
    <row r="171" spans="57:58" ht="18" customHeight="1">
      <c r="BE171" s="449">
        <v>1</v>
      </c>
      <c r="BF171" s="450" t="s">
        <v>9243</v>
      </c>
    </row>
    <row r="172" spans="57:58" ht="18" customHeight="1">
      <c r="BE172" s="450">
        <v>1</v>
      </c>
      <c r="BF172" s="450" t="s">
        <v>9244</v>
      </c>
    </row>
    <row r="173" spans="57:58" ht="18" customHeight="1">
      <c r="BE173" s="449">
        <v>1</v>
      </c>
      <c r="BF173" s="450" t="s">
        <v>9245</v>
      </c>
    </row>
    <row r="174" spans="57:58" ht="18" customHeight="1">
      <c r="BE174" s="449">
        <v>1</v>
      </c>
      <c r="BF174" s="450" t="s">
        <v>9246</v>
      </c>
    </row>
    <row r="175" spans="57:58" ht="18" customHeight="1">
      <c r="BE175" s="450">
        <v>1</v>
      </c>
      <c r="BF175" s="450" t="s">
        <v>9247</v>
      </c>
    </row>
    <row r="176" spans="57:58" ht="18" customHeight="1">
      <c r="BE176" s="450">
        <v>1</v>
      </c>
      <c r="BF176" s="450" t="s">
        <v>9248</v>
      </c>
    </row>
    <row r="177" spans="57:58" ht="18" customHeight="1">
      <c r="BE177" s="450">
        <v>1</v>
      </c>
      <c r="BF177" s="450" t="s">
        <v>9249</v>
      </c>
    </row>
    <row r="178" spans="57:58" ht="18" customHeight="1">
      <c r="BE178" s="450">
        <v>1</v>
      </c>
      <c r="BF178" s="450" t="s">
        <v>9250</v>
      </c>
    </row>
    <row r="179" spans="57:58" ht="18" customHeight="1">
      <c r="BE179" s="449">
        <v>1</v>
      </c>
      <c r="BF179" s="450" t="s">
        <v>9251</v>
      </c>
    </row>
    <row r="180" spans="57:58" ht="18" customHeight="1">
      <c r="BE180" s="450">
        <v>1</v>
      </c>
      <c r="BF180" s="450" t="s">
        <v>9252</v>
      </c>
    </row>
    <row r="181" spans="57:58" ht="18" customHeight="1">
      <c r="BE181" s="449">
        <v>1</v>
      </c>
      <c r="BF181" s="450" t="s">
        <v>9253</v>
      </c>
    </row>
    <row r="182" spans="57:58" ht="18" customHeight="1">
      <c r="BE182" s="450">
        <v>1</v>
      </c>
      <c r="BF182" s="450" t="s">
        <v>9254</v>
      </c>
    </row>
    <row r="183" spans="57:58" ht="18" customHeight="1">
      <c r="BE183" s="450">
        <v>1</v>
      </c>
      <c r="BF183" s="450" t="s">
        <v>9255</v>
      </c>
    </row>
    <row r="184" spans="57:58" ht="18" customHeight="1">
      <c r="BE184" s="449">
        <v>1</v>
      </c>
      <c r="BF184" s="450" t="s">
        <v>9256</v>
      </c>
    </row>
    <row r="185" spans="57:58" ht="18" customHeight="1">
      <c r="BE185" s="449">
        <v>1</v>
      </c>
      <c r="BF185" s="450" t="s">
        <v>9257</v>
      </c>
    </row>
    <row r="186" spans="57:58" ht="18" customHeight="1">
      <c r="BE186" s="449">
        <v>1</v>
      </c>
      <c r="BF186" s="450" t="s">
        <v>9258</v>
      </c>
    </row>
    <row r="187" spans="57:58" ht="18" customHeight="1">
      <c r="BE187" s="449">
        <v>1</v>
      </c>
      <c r="BF187" s="450" t="s">
        <v>9259</v>
      </c>
    </row>
    <row r="188" spans="57:58" ht="18" customHeight="1">
      <c r="BE188" s="449">
        <v>1</v>
      </c>
      <c r="BF188" s="450" t="s">
        <v>9260</v>
      </c>
    </row>
    <row r="189" spans="57:58" ht="18" customHeight="1">
      <c r="BE189" s="449">
        <v>1</v>
      </c>
      <c r="BF189" s="450" t="s">
        <v>9261</v>
      </c>
    </row>
    <row r="190" spans="57:58" ht="18" customHeight="1">
      <c r="BE190" s="449">
        <v>1</v>
      </c>
      <c r="BF190" s="450" t="s">
        <v>9262</v>
      </c>
    </row>
    <row r="191" spans="57:58" ht="18" customHeight="1">
      <c r="BE191" s="449">
        <v>1</v>
      </c>
      <c r="BF191" s="450" t="s">
        <v>9263</v>
      </c>
    </row>
    <row r="192" spans="57:58" ht="18" customHeight="1">
      <c r="BE192" s="450">
        <v>1</v>
      </c>
      <c r="BF192" s="450" t="s">
        <v>9264</v>
      </c>
    </row>
    <row r="193" spans="57:58" ht="18" customHeight="1">
      <c r="BE193" s="449">
        <v>1</v>
      </c>
      <c r="BF193" s="450" t="s">
        <v>9265</v>
      </c>
    </row>
    <row r="194" spans="57:58" ht="18" customHeight="1">
      <c r="BE194" s="449">
        <v>1</v>
      </c>
      <c r="BF194" s="450" t="s">
        <v>9266</v>
      </c>
    </row>
    <row r="195" spans="57:58" ht="18" customHeight="1">
      <c r="BE195" s="450">
        <v>1</v>
      </c>
      <c r="BF195" s="450" t="s">
        <v>9267</v>
      </c>
    </row>
    <row r="196" spans="57:58" ht="18" customHeight="1">
      <c r="BE196" s="449">
        <v>1</v>
      </c>
      <c r="BF196" s="450" t="s">
        <v>9268</v>
      </c>
    </row>
    <row r="197" spans="57:58" ht="18" customHeight="1">
      <c r="BE197" s="449">
        <v>1</v>
      </c>
      <c r="BF197" s="450" t="s">
        <v>9269</v>
      </c>
    </row>
    <row r="198" spans="57:58" ht="18" customHeight="1">
      <c r="BE198" s="449">
        <v>1</v>
      </c>
      <c r="BF198" s="450" t="s">
        <v>9270</v>
      </c>
    </row>
    <row r="199" spans="57:58" ht="18" customHeight="1">
      <c r="BE199" s="450">
        <v>1</v>
      </c>
      <c r="BF199" s="450" t="s">
        <v>9271</v>
      </c>
    </row>
    <row r="200" spans="57:58" ht="18" customHeight="1">
      <c r="BE200" s="449">
        <v>1</v>
      </c>
      <c r="BF200" s="450" t="s">
        <v>9272</v>
      </c>
    </row>
    <row r="201" spans="57:58" ht="18" customHeight="1">
      <c r="BE201" s="450">
        <v>1</v>
      </c>
      <c r="BF201" s="450" t="s">
        <v>9273</v>
      </c>
    </row>
  </sheetData>
  <sortState xmlns:xlrd2="http://schemas.microsoft.com/office/spreadsheetml/2017/richdata2" ref="BH3:BN27">
    <sortCondition ref="BM3:BM27"/>
    <sortCondition ref="BH3:BH27"/>
    <sortCondition ref="BK3:BK27"/>
    <sortCondition ref="BJ3:BJ27"/>
    <sortCondition ref="BI3:BI27"/>
  </sortState>
  <dataConsolidate/>
  <mergeCells count="35">
    <mergeCell ref="O57:P57"/>
    <mergeCell ref="A56:B56"/>
    <mergeCell ref="C56:D56"/>
    <mergeCell ref="F56:F57"/>
    <mergeCell ref="I56:K56"/>
    <mergeCell ref="M56:N56"/>
    <mergeCell ref="O56:P56"/>
    <mergeCell ref="A57:B57"/>
    <mergeCell ref="C57:D57"/>
    <mergeCell ref="I57:K57"/>
    <mergeCell ref="M57:N57"/>
    <mergeCell ref="O54:P54"/>
    <mergeCell ref="A55:B55"/>
    <mergeCell ref="C55:D55"/>
    <mergeCell ref="I55:K55"/>
    <mergeCell ref="M55:N55"/>
    <mergeCell ref="O55:P55"/>
    <mergeCell ref="A54:B54"/>
    <mergeCell ref="C54:D54"/>
    <mergeCell ref="E54:E55"/>
    <mergeCell ref="F54:F55"/>
    <mergeCell ref="I54:K54"/>
    <mergeCell ref="M54:N54"/>
    <mergeCell ref="A5:A20"/>
    <mergeCell ref="J20:K20"/>
    <mergeCell ref="A21:A36"/>
    <mergeCell ref="J36:K36"/>
    <mergeCell ref="A37:B52"/>
    <mergeCell ref="J52:K52"/>
    <mergeCell ref="M1:Q1"/>
    <mergeCell ref="BH1:BI1"/>
    <mergeCell ref="B2:G2"/>
    <mergeCell ref="M2:Q2"/>
    <mergeCell ref="A4:B4"/>
    <mergeCell ref="I4:K4"/>
  </mergeCells>
  <phoneticPr fontId="1" type="noConversion"/>
  <conditionalFormatting sqref="I20:J20">
    <cfRule type="expression" dxfId="2" priority="3">
      <formula>#REF!=1</formula>
    </cfRule>
  </conditionalFormatting>
  <conditionalFormatting sqref="I36:J36">
    <cfRule type="expression" dxfId="1" priority="2">
      <formula>#REF!=1</formula>
    </cfRule>
  </conditionalFormatting>
  <conditionalFormatting sqref="I52:J52">
    <cfRule type="expression" dxfId="0" priority="1">
      <formula>#REF!=1</formula>
    </cfRule>
  </conditionalFormatting>
  <pageMargins left="0.25" right="0.2" top="0.75" bottom="0.73" header="0.3" footer="0.3"/>
  <pageSetup paperSize="9" orientation="portrait"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
    <tabColor rgb="FF00B0F0"/>
  </sheetPr>
  <dimension ref="A1:AX155"/>
  <sheetViews>
    <sheetView workbookViewId="0">
      <selection sqref="A1:Y39"/>
    </sheetView>
  </sheetViews>
  <sheetFormatPr defaultRowHeight="16.5"/>
  <cols>
    <col min="1" max="1" width="2.125" customWidth="1"/>
    <col min="2" max="2" width="2.75" customWidth="1"/>
    <col min="3" max="3" width="13.875" customWidth="1"/>
    <col min="4" max="4" width="9.25" customWidth="1"/>
    <col min="5" max="5" width="9.125" customWidth="1"/>
    <col min="6" max="6" width="7.625" customWidth="1"/>
    <col min="7" max="7" width="5.5" customWidth="1"/>
    <col min="8" max="8" width="9.125" customWidth="1"/>
    <col min="9" max="9" width="4.75" customWidth="1"/>
    <col min="10" max="10" width="1.75" customWidth="1"/>
    <col min="11" max="11" width="5.125" customWidth="1"/>
    <col min="12" max="12" width="4.75" customWidth="1"/>
    <col min="13" max="13" width="2.875" customWidth="1"/>
    <col min="14" max="14" width="13.25" hidden="1" customWidth="1"/>
    <col min="15" max="15" width="7" hidden="1" customWidth="1"/>
    <col min="16" max="16" width="9.5" hidden="1" customWidth="1"/>
    <col min="17" max="17" width="7.5" hidden="1" customWidth="1"/>
    <col min="18" max="18" width="13.25" hidden="1" customWidth="1"/>
    <col min="19" max="19" width="12.125" customWidth="1"/>
    <col min="20" max="20" width="7.25" customWidth="1"/>
    <col min="21" max="21" width="13.25" customWidth="1"/>
    <col min="22" max="22" width="5.875" customWidth="1"/>
    <col min="23" max="23" width="8.75" customWidth="1"/>
    <col min="24" max="24" width="9" customWidth="1"/>
    <col min="25" max="26" width="10" customWidth="1"/>
    <col min="27" max="27" width="7.125" customWidth="1"/>
    <col min="28" max="28" width="5.75" customWidth="1"/>
    <col min="29" max="29" width="0.875" customWidth="1"/>
    <col min="30" max="30" width="2.125" customWidth="1"/>
    <col min="31" max="31" width="2.75" customWidth="1"/>
    <col min="32" max="32" width="3.75" customWidth="1"/>
    <col min="33" max="33" width="9.25" customWidth="1"/>
    <col min="34" max="34" width="9" customWidth="1"/>
    <col min="35" max="35" width="49.25" customWidth="1"/>
    <col min="36" max="36" width="9" customWidth="1"/>
    <col min="40" max="40" width="14" customWidth="1"/>
    <col min="49" max="49" width="4.75" customWidth="1"/>
  </cols>
  <sheetData>
    <row r="1" spans="1:49" s="171" customFormat="1" ht="11.25" customHeight="1">
      <c r="A1" s="489" t="s">
        <v>36017</v>
      </c>
      <c r="B1" s="50" t="s">
        <v>9274</v>
      </c>
      <c r="C1" s="50" t="s">
        <v>9275</v>
      </c>
      <c r="D1" s="50" t="s">
        <v>30</v>
      </c>
      <c r="E1" s="50" t="s">
        <v>36016</v>
      </c>
      <c r="F1" s="50" t="s">
        <v>6328</v>
      </c>
      <c r="G1" s="490" t="s">
        <v>6325</v>
      </c>
      <c r="H1" s="50" t="s">
        <v>18922</v>
      </c>
      <c r="I1" s="491" t="s">
        <v>31082</v>
      </c>
      <c r="J1" s="50" t="s">
        <v>18923</v>
      </c>
      <c r="K1" s="492" t="s">
        <v>18924</v>
      </c>
      <c r="L1" s="493" t="s">
        <v>18925</v>
      </c>
      <c r="M1" s="494" t="s">
        <v>8935</v>
      </c>
      <c r="N1" s="494" t="s">
        <v>9280</v>
      </c>
      <c r="O1" s="494" t="s">
        <v>18926</v>
      </c>
      <c r="P1" s="494" t="s">
        <v>9282</v>
      </c>
      <c r="Q1" s="494" t="s">
        <v>9283</v>
      </c>
      <c r="R1" s="494" t="s">
        <v>9284</v>
      </c>
      <c r="S1" s="16" t="s">
        <v>44</v>
      </c>
      <c r="T1" s="16" t="s">
        <v>9285</v>
      </c>
      <c r="U1" s="16" t="s">
        <v>9286</v>
      </c>
      <c r="V1" s="17" t="s">
        <v>18927</v>
      </c>
      <c r="W1" s="18" t="s">
        <v>201</v>
      </c>
      <c r="X1" s="16" t="s">
        <v>47</v>
      </c>
      <c r="Y1" s="50" t="s">
        <v>43</v>
      </c>
      <c r="Z1" s="50" t="s">
        <v>18928</v>
      </c>
      <c r="AA1" s="495" t="s">
        <v>18929</v>
      </c>
      <c r="AJ1" s="496" t="s">
        <v>9288</v>
      </c>
      <c r="AS1" s="171" t="s">
        <v>9289</v>
      </c>
      <c r="AW1" s="497"/>
    </row>
    <row r="2" spans="1:49" s="171" customFormat="1" ht="11.25" customHeight="1">
      <c r="A2" s="489">
        <v>1</v>
      </c>
      <c r="B2" s="50" t="s">
        <v>9064</v>
      </c>
      <c r="C2" s="493" t="s">
        <v>30491</v>
      </c>
      <c r="D2" s="50" t="s">
        <v>27103</v>
      </c>
      <c r="E2" s="50" t="s">
        <v>30492</v>
      </c>
      <c r="F2" s="50" t="s">
        <v>8298</v>
      </c>
      <c r="G2" s="490">
        <v>1200</v>
      </c>
      <c r="H2" s="50" t="s">
        <v>28400</v>
      </c>
      <c r="I2" s="491">
        <v>45709</v>
      </c>
      <c r="J2" s="50">
        <v>1</v>
      </c>
      <c r="K2" s="492"/>
      <c r="L2" s="493"/>
      <c r="M2" s="494" t="s">
        <v>205</v>
      </c>
      <c r="N2" s="494"/>
      <c r="O2" s="494"/>
      <c r="P2" s="494"/>
      <c r="Q2" s="494"/>
      <c r="R2" s="494"/>
      <c r="S2" s="16" t="s">
        <v>35881</v>
      </c>
      <c r="T2" s="16" t="s">
        <v>35882</v>
      </c>
      <c r="U2" s="16" t="s">
        <v>35883</v>
      </c>
      <c r="V2" s="17">
        <v>1200</v>
      </c>
      <c r="W2" s="18">
        <v>24450</v>
      </c>
      <c r="X2" s="16" t="s">
        <v>35877</v>
      </c>
      <c r="Y2" s="50" t="s">
        <v>35792</v>
      </c>
      <c r="Z2" s="50"/>
      <c r="AJ2" s="498" t="s">
        <v>9290</v>
      </c>
      <c r="AK2" s="499"/>
      <c r="AL2" s="499"/>
      <c r="AM2" s="499"/>
      <c r="AN2" s="499"/>
      <c r="AR2" s="495" t="s">
        <v>18929</v>
      </c>
      <c r="AW2" s="497"/>
    </row>
    <row r="3" spans="1:49" s="171" customFormat="1" ht="11.25" customHeight="1">
      <c r="A3" s="489">
        <v>1</v>
      </c>
      <c r="B3" s="50" t="s">
        <v>9064</v>
      </c>
      <c r="C3" s="493" t="s">
        <v>30981</v>
      </c>
      <c r="D3" s="50" t="s">
        <v>28061</v>
      </c>
      <c r="E3" s="50" t="s">
        <v>30982</v>
      </c>
      <c r="F3" s="50" t="s">
        <v>9266</v>
      </c>
      <c r="G3" s="490">
        <v>995</v>
      </c>
      <c r="H3" s="50" t="s">
        <v>35795</v>
      </c>
      <c r="I3" s="491">
        <v>45709</v>
      </c>
      <c r="J3" s="50">
        <v>1</v>
      </c>
      <c r="K3" s="492"/>
      <c r="L3" s="493"/>
      <c r="M3" s="494" t="s">
        <v>205</v>
      </c>
      <c r="N3" s="494"/>
      <c r="O3" s="494"/>
      <c r="P3" s="494"/>
      <c r="Q3" s="494"/>
      <c r="R3" s="494"/>
      <c r="S3" s="16" t="s">
        <v>35884</v>
      </c>
      <c r="T3" s="16" t="s">
        <v>35882</v>
      </c>
      <c r="U3" s="16" t="s">
        <v>35885</v>
      </c>
      <c r="V3" s="17">
        <v>995</v>
      </c>
      <c r="W3" s="18">
        <v>24239</v>
      </c>
      <c r="X3" s="16" t="s">
        <v>35877</v>
      </c>
      <c r="Y3" s="50" t="s">
        <v>35795</v>
      </c>
      <c r="Z3" s="50"/>
      <c r="AA3" s="171" t="s">
        <v>35825</v>
      </c>
      <c r="AB3" s="500" t="s">
        <v>9293</v>
      </c>
      <c r="AJ3" s="501" t="s">
        <v>9294</v>
      </c>
      <c r="AK3" s="499"/>
      <c r="AL3" s="499"/>
      <c r="AM3" s="499"/>
      <c r="AN3" s="499"/>
      <c r="AW3" s="497"/>
    </row>
    <row r="4" spans="1:49" s="171" customFormat="1" ht="11.25" customHeight="1">
      <c r="A4" s="489">
        <v>1</v>
      </c>
      <c r="B4" s="50" t="s">
        <v>9064</v>
      </c>
      <c r="C4" s="493" t="s">
        <v>32324</v>
      </c>
      <c r="D4" s="50" t="s">
        <v>14868</v>
      </c>
      <c r="E4" s="50" t="s">
        <v>30987</v>
      </c>
      <c r="F4" s="50" t="s">
        <v>9165</v>
      </c>
      <c r="G4" s="490">
        <v>1000</v>
      </c>
      <c r="H4" s="50" t="s">
        <v>35794</v>
      </c>
      <c r="I4" s="491">
        <v>45709</v>
      </c>
      <c r="J4" s="50">
        <v>1</v>
      </c>
      <c r="K4" s="492"/>
      <c r="L4" s="493"/>
      <c r="M4" s="494">
        <v>20</v>
      </c>
      <c r="N4" s="494"/>
      <c r="O4" s="494"/>
      <c r="P4" s="494"/>
      <c r="Q4" s="494"/>
      <c r="R4" s="494"/>
      <c r="S4" s="16" t="s">
        <v>35874</v>
      </c>
      <c r="T4" s="16" t="s">
        <v>35875</v>
      </c>
      <c r="U4" s="16" t="s">
        <v>35876</v>
      </c>
      <c r="V4" s="17">
        <v>1000</v>
      </c>
      <c r="W4" s="18">
        <v>10800</v>
      </c>
      <c r="X4" s="16" t="s">
        <v>35877</v>
      </c>
      <c r="Y4" s="50" t="s">
        <v>35794</v>
      </c>
      <c r="Z4" s="50"/>
      <c r="AA4" s="502" t="s">
        <v>35915</v>
      </c>
      <c r="AB4" s="503">
        <v>57</v>
      </c>
      <c r="AJ4" s="496" t="s">
        <v>9297</v>
      </c>
      <c r="AK4" s="499"/>
      <c r="AL4" s="499"/>
      <c r="AM4" s="499"/>
      <c r="AN4" s="499"/>
      <c r="AW4" s="497"/>
    </row>
    <row r="5" spans="1:49" s="171" customFormat="1" ht="11.25" customHeight="1">
      <c r="A5" s="489">
        <v>1</v>
      </c>
      <c r="B5" s="50" t="s">
        <v>9064</v>
      </c>
      <c r="C5" s="493" t="s">
        <v>30342</v>
      </c>
      <c r="D5" s="50" t="s">
        <v>9743</v>
      </c>
      <c r="E5" s="50" t="s">
        <v>30343</v>
      </c>
      <c r="F5" s="50" t="s">
        <v>9171</v>
      </c>
      <c r="G5" s="490">
        <v>2300</v>
      </c>
      <c r="H5" s="50" t="s">
        <v>35793</v>
      </c>
      <c r="I5" s="491">
        <v>45709</v>
      </c>
      <c r="J5" s="50">
        <v>1</v>
      </c>
      <c r="K5" s="492"/>
      <c r="L5" s="493"/>
      <c r="M5" s="494" t="s">
        <v>205</v>
      </c>
      <c r="N5" s="494"/>
      <c r="O5" s="494"/>
      <c r="P5" s="494"/>
      <c r="Q5" s="494"/>
      <c r="R5" s="494"/>
      <c r="S5" s="16" t="s">
        <v>30918</v>
      </c>
      <c r="T5" s="16" t="s">
        <v>30917</v>
      </c>
      <c r="U5" s="16" t="s">
        <v>32385</v>
      </c>
      <c r="V5" s="17">
        <v>2300</v>
      </c>
      <c r="W5" s="18">
        <v>24610</v>
      </c>
      <c r="X5" s="16" t="s">
        <v>31044</v>
      </c>
      <c r="Y5" s="50" t="s">
        <v>35793</v>
      </c>
      <c r="Z5" s="50"/>
      <c r="AA5" s="490">
        <v>4617</v>
      </c>
      <c r="AB5" s="489" t="s">
        <v>35826</v>
      </c>
      <c r="AJ5" s="504" t="s">
        <v>18941</v>
      </c>
      <c r="AK5" s="499"/>
      <c r="AL5" s="499"/>
      <c r="AM5" s="499"/>
      <c r="AN5" s="499" t="s">
        <v>9299</v>
      </c>
      <c r="AO5" s="171" t="s">
        <v>18942</v>
      </c>
      <c r="AW5" s="497"/>
    </row>
    <row r="6" spans="1:49" s="171" customFormat="1" ht="11.25" customHeight="1">
      <c r="A6" s="489">
        <v>1</v>
      </c>
      <c r="B6" s="50"/>
      <c r="C6" s="493" t="s">
        <v>31061</v>
      </c>
      <c r="D6" s="50" t="s">
        <v>219</v>
      </c>
      <c r="E6" s="50" t="s">
        <v>31062</v>
      </c>
      <c r="F6" s="50" t="s">
        <v>8949</v>
      </c>
      <c r="G6" s="490">
        <v>1836</v>
      </c>
      <c r="H6" s="50" t="s">
        <v>35790</v>
      </c>
      <c r="I6" s="491">
        <v>45711</v>
      </c>
      <c r="J6" s="50">
        <v>1</v>
      </c>
      <c r="K6" s="492"/>
      <c r="L6" s="493"/>
      <c r="M6" s="494">
        <v>20</v>
      </c>
      <c r="N6" s="494"/>
      <c r="O6" s="494"/>
      <c r="P6" s="494"/>
      <c r="Q6" s="494"/>
      <c r="R6" s="494"/>
      <c r="S6" s="16"/>
      <c r="T6" s="16"/>
      <c r="U6" s="16"/>
      <c r="V6" s="17"/>
      <c r="W6" s="18"/>
      <c r="X6" s="16"/>
      <c r="Y6" s="50" t="s">
        <v>35791</v>
      </c>
      <c r="Z6" s="50"/>
      <c r="AA6" s="490">
        <v>6156</v>
      </c>
      <c r="AB6" s="489" t="s">
        <v>35916</v>
      </c>
      <c r="AG6"/>
      <c r="AJ6" s="496" t="s">
        <v>9302</v>
      </c>
      <c r="AN6" s="171" t="s">
        <v>9303</v>
      </c>
      <c r="AO6" s="171" t="s">
        <v>9304</v>
      </c>
      <c r="AS6" s="171" t="s">
        <v>18943</v>
      </c>
      <c r="AW6" s="497"/>
    </row>
    <row r="7" spans="1:49" s="171" customFormat="1" ht="11.25" customHeight="1">
      <c r="A7" s="489">
        <v>1</v>
      </c>
      <c r="B7" s="50" t="s">
        <v>9064</v>
      </c>
      <c r="C7" s="493" t="s">
        <v>30315</v>
      </c>
      <c r="D7" s="50" t="s">
        <v>8891</v>
      </c>
      <c r="E7" s="50" t="s">
        <v>29661</v>
      </c>
      <c r="F7" s="50" t="s">
        <v>121</v>
      </c>
      <c r="G7" s="490">
        <v>2300</v>
      </c>
      <c r="H7" s="50" t="s">
        <v>35797</v>
      </c>
      <c r="I7" s="491">
        <v>45707</v>
      </c>
      <c r="J7" s="50">
        <v>2</v>
      </c>
      <c r="K7" s="492">
        <v>45709</v>
      </c>
      <c r="L7" s="493" t="s">
        <v>32372</v>
      </c>
      <c r="M7" s="494" t="s">
        <v>205</v>
      </c>
      <c r="N7" s="494"/>
      <c r="O7" s="494"/>
      <c r="P7" s="494"/>
      <c r="Q7" s="494"/>
      <c r="R7" s="494"/>
      <c r="S7" s="16" t="s">
        <v>35878</v>
      </c>
      <c r="T7" s="16" t="s">
        <v>35879</v>
      </c>
      <c r="U7" s="16" t="s">
        <v>32369</v>
      </c>
      <c r="V7" s="17">
        <v>2300</v>
      </c>
      <c r="W7" s="18">
        <v>23805</v>
      </c>
      <c r="X7" s="16" t="s">
        <v>35880</v>
      </c>
      <c r="Y7" s="50" t="s">
        <v>35798</v>
      </c>
      <c r="Z7" s="50"/>
      <c r="AA7" s="490">
        <v>7695</v>
      </c>
      <c r="AB7" s="489" t="s">
        <v>35807</v>
      </c>
      <c r="AJ7" s="496" t="s">
        <v>18944</v>
      </c>
      <c r="AN7" s="505" t="s">
        <v>18945</v>
      </c>
      <c r="AO7" s="505"/>
      <c r="AP7" s="505"/>
      <c r="AQ7" s="505"/>
      <c r="AS7" s="171" t="s">
        <v>18946</v>
      </c>
      <c r="AW7" s="497"/>
    </row>
    <row r="8" spans="1:49" s="171" customFormat="1" ht="11.25" customHeight="1">
      <c r="A8" s="489">
        <v>1</v>
      </c>
      <c r="B8" s="50" t="s">
        <v>9064</v>
      </c>
      <c r="C8" s="493" t="s">
        <v>28423</v>
      </c>
      <c r="D8" s="50" t="s">
        <v>8894</v>
      </c>
      <c r="E8" s="50" t="s">
        <v>28424</v>
      </c>
      <c r="F8" s="50" t="s">
        <v>8994</v>
      </c>
      <c r="G8" s="490">
        <v>1960</v>
      </c>
      <c r="H8" s="50" t="s">
        <v>35796</v>
      </c>
      <c r="I8" s="491">
        <v>45709</v>
      </c>
      <c r="J8" s="50">
        <v>2</v>
      </c>
      <c r="K8" s="492"/>
      <c r="L8" s="493"/>
      <c r="M8" s="494" t="s">
        <v>205</v>
      </c>
      <c r="N8" s="494"/>
      <c r="O8" s="494"/>
      <c r="P8" s="494"/>
      <c r="Q8" s="494"/>
      <c r="R8" s="494"/>
      <c r="S8" s="16" t="s">
        <v>28423</v>
      </c>
      <c r="T8" s="16" t="s">
        <v>32345</v>
      </c>
      <c r="U8" s="16" t="s">
        <v>35860</v>
      </c>
      <c r="V8" s="17">
        <v>1960</v>
      </c>
      <c r="W8" s="18">
        <v>24500</v>
      </c>
      <c r="X8" s="16" t="s">
        <v>31033</v>
      </c>
      <c r="Y8" s="50" t="s">
        <v>35796</v>
      </c>
      <c r="Z8" s="50"/>
      <c r="AA8" s="490">
        <v>9234</v>
      </c>
      <c r="AB8" s="489" t="s">
        <v>35827</v>
      </c>
      <c r="AJ8" s="496" t="s">
        <v>18948</v>
      </c>
      <c r="AN8" s="505" t="s">
        <v>9305</v>
      </c>
      <c r="AO8" s="505"/>
      <c r="AP8" s="505"/>
      <c r="AQ8" s="505"/>
      <c r="AS8" s="171" t="s">
        <v>18949</v>
      </c>
      <c r="AW8" s="497"/>
    </row>
    <row r="9" spans="1:49" s="171" customFormat="1" ht="11.25" customHeight="1">
      <c r="A9" s="489">
        <v>1</v>
      </c>
      <c r="B9" s="50" t="s">
        <v>9064</v>
      </c>
      <c r="C9" s="493" t="s">
        <v>28425</v>
      </c>
      <c r="D9" s="50" t="s">
        <v>8894</v>
      </c>
      <c r="E9" s="50" t="s">
        <v>28426</v>
      </c>
      <c r="F9" s="50" t="s">
        <v>8955</v>
      </c>
      <c r="G9" s="490">
        <v>1568</v>
      </c>
      <c r="H9" s="50" t="s">
        <v>35796</v>
      </c>
      <c r="I9" s="491">
        <v>45709</v>
      </c>
      <c r="J9" s="50">
        <v>2</v>
      </c>
      <c r="K9" s="492"/>
      <c r="L9" s="493"/>
      <c r="M9" s="494" t="s">
        <v>205</v>
      </c>
      <c r="N9" s="494"/>
      <c r="O9" s="494"/>
      <c r="P9" s="494"/>
      <c r="Q9" s="494"/>
      <c r="R9" s="494"/>
      <c r="S9" s="16" t="s">
        <v>28425</v>
      </c>
      <c r="T9" s="16" t="s">
        <v>32345</v>
      </c>
      <c r="U9" s="16" t="s">
        <v>35856</v>
      </c>
      <c r="V9" s="17">
        <v>1568</v>
      </c>
      <c r="W9" s="18">
        <v>24304</v>
      </c>
      <c r="X9" s="16" t="s">
        <v>31033</v>
      </c>
      <c r="Y9" s="50" t="s">
        <v>35796</v>
      </c>
      <c r="Z9" s="50"/>
      <c r="AJ9" s="496" t="s">
        <v>9306</v>
      </c>
      <c r="AW9" s="497"/>
    </row>
    <row r="10" spans="1:49" s="171" customFormat="1" ht="11.25" customHeight="1">
      <c r="A10" s="489">
        <v>1</v>
      </c>
      <c r="B10" s="50" t="s">
        <v>9064</v>
      </c>
      <c r="C10" s="493" t="s">
        <v>29978</v>
      </c>
      <c r="D10" s="50" t="s">
        <v>8891</v>
      </c>
      <c r="E10" s="50" t="s">
        <v>29979</v>
      </c>
      <c r="F10" s="50" t="s">
        <v>8994</v>
      </c>
      <c r="G10" s="490">
        <v>1958</v>
      </c>
      <c r="H10" s="50" t="s">
        <v>35804</v>
      </c>
      <c r="I10" s="491">
        <v>45709</v>
      </c>
      <c r="J10" s="50">
        <v>2</v>
      </c>
      <c r="K10" s="492"/>
      <c r="L10" s="493"/>
      <c r="M10" s="494" t="s">
        <v>205</v>
      </c>
      <c r="N10" s="494"/>
      <c r="O10" s="494"/>
      <c r="P10" s="494"/>
      <c r="Q10" s="494"/>
      <c r="R10" s="494"/>
      <c r="S10" s="16" t="s">
        <v>32373</v>
      </c>
      <c r="T10" s="16" t="s">
        <v>35886</v>
      </c>
      <c r="U10" s="16" t="s">
        <v>35887</v>
      </c>
      <c r="V10" s="17">
        <v>1958</v>
      </c>
      <c r="W10" s="18">
        <v>24583.5</v>
      </c>
      <c r="X10" s="16" t="s">
        <v>35877</v>
      </c>
      <c r="Y10" s="50" t="s">
        <v>35804</v>
      </c>
      <c r="Z10" s="50"/>
      <c r="AA10" s="513" t="s">
        <v>35828</v>
      </c>
      <c r="AB10" s="514"/>
      <c r="AJ10" s="496" t="s">
        <v>18950</v>
      </c>
      <c r="AW10" s="497"/>
    </row>
    <row r="11" spans="1:49" s="171" customFormat="1" ht="11.25" customHeight="1">
      <c r="A11" s="489">
        <v>2</v>
      </c>
      <c r="B11" s="50" t="s">
        <v>9064</v>
      </c>
      <c r="C11" s="493" t="s">
        <v>29822</v>
      </c>
      <c r="D11" s="50" t="s">
        <v>9540</v>
      </c>
      <c r="E11" s="50" t="s">
        <v>29823</v>
      </c>
      <c r="F11" s="50" t="s">
        <v>8994</v>
      </c>
      <c r="G11" s="490">
        <v>1958</v>
      </c>
      <c r="H11" s="50"/>
      <c r="I11" s="491">
        <v>45709</v>
      </c>
      <c r="J11" s="50">
        <v>2</v>
      </c>
      <c r="K11" s="492"/>
      <c r="L11" s="493"/>
      <c r="M11" s="494" t="s">
        <v>205</v>
      </c>
      <c r="N11" s="494"/>
      <c r="O11" s="494"/>
      <c r="P11" s="494"/>
      <c r="Q11" s="494"/>
      <c r="R11" s="494"/>
      <c r="S11" s="16" t="s">
        <v>35894</v>
      </c>
      <c r="T11" s="16" t="s">
        <v>35892</v>
      </c>
      <c r="U11" s="16" t="s">
        <v>35895</v>
      </c>
      <c r="V11" s="17">
        <v>1958</v>
      </c>
      <c r="W11" s="18">
        <v>24486.880000000001</v>
      </c>
      <c r="X11" s="16" t="s">
        <v>31044</v>
      </c>
      <c r="Y11" s="50"/>
      <c r="Z11" s="50"/>
      <c r="AA11" s="489" t="s">
        <v>35917</v>
      </c>
      <c r="AB11" s="489" t="s">
        <v>35829</v>
      </c>
      <c r="AJ11" s="496" t="s">
        <v>18951</v>
      </c>
      <c r="AO11" s="738" t="s">
        <v>27947</v>
      </c>
      <c r="AS11" s="171" t="s">
        <v>18952</v>
      </c>
      <c r="AW11" s="497"/>
    </row>
    <row r="12" spans="1:49" s="171" customFormat="1" ht="11.25" customHeight="1">
      <c r="A12" s="506">
        <v>2</v>
      </c>
      <c r="B12" s="507" t="s">
        <v>9064</v>
      </c>
      <c r="C12" s="508" t="s">
        <v>29820</v>
      </c>
      <c r="D12" s="507" t="s">
        <v>9540</v>
      </c>
      <c r="E12" s="507" t="s">
        <v>29821</v>
      </c>
      <c r="F12" s="507" t="s">
        <v>8994</v>
      </c>
      <c r="G12" s="509">
        <v>1958</v>
      </c>
      <c r="H12" s="507"/>
      <c r="I12" s="510">
        <v>45709</v>
      </c>
      <c r="J12" s="507">
        <v>2</v>
      </c>
      <c r="K12" s="511"/>
      <c r="L12" s="508"/>
      <c r="M12" s="512" t="s">
        <v>205</v>
      </c>
      <c r="N12" s="512"/>
      <c r="O12" s="512"/>
      <c r="P12" s="512"/>
      <c r="Q12" s="512"/>
      <c r="R12" s="512"/>
      <c r="S12" s="16" t="s">
        <v>35888</v>
      </c>
      <c r="T12" s="16" t="s">
        <v>35889</v>
      </c>
      <c r="U12" s="16" t="s">
        <v>35890</v>
      </c>
      <c r="V12" s="17">
        <v>1958</v>
      </c>
      <c r="W12" s="18">
        <v>24486.83</v>
      </c>
      <c r="X12" s="16" t="s">
        <v>35877</v>
      </c>
      <c r="Y12" s="50"/>
      <c r="Z12" s="50"/>
      <c r="AA12" s="490">
        <v>12714</v>
      </c>
      <c r="AB12" s="515">
        <v>41.3</v>
      </c>
      <c r="AJ12" s="496"/>
      <c r="AW12" s="497"/>
    </row>
    <row r="13" spans="1:49" s="171" customFormat="1" ht="11.25" customHeight="1">
      <c r="A13" s="506">
        <v>2</v>
      </c>
      <c r="B13" s="507" t="s">
        <v>9064</v>
      </c>
      <c r="C13" s="508" t="s">
        <v>29976</v>
      </c>
      <c r="D13" s="507" t="s">
        <v>8891</v>
      </c>
      <c r="E13" s="507" t="s">
        <v>29977</v>
      </c>
      <c r="F13" s="507" t="s">
        <v>8994</v>
      </c>
      <c r="G13" s="509">
        <v>1939</v>
      </c>
      <c r="H13" s="507" t="s">
        <v>35805</v>
      </c>
      <c r="I13" s="510">
        <v>45709</v>
      </c>
      <c r="J13" s="507">
        <v>2</v>
      </c>
      <c r="K13" s="511"/>
      <c r="L13" s="508"/>
      <c r="M13" s="512" t="s">
        <v>205</v>
      </c>
      <c r="N13" s="512"/>
      <c r="O13" s="512"/>
      <c r="P13" s="512"/>
      <c r="Q13" s="512"/>
      <c r="R13" s="512"/>
      <c r="S13" s="16" t="s">
        <v>35891</v>
      </c>
      <c r="T13" s="16" t="s">
        <v>35892</v>
      </c>
      <c r="U13" s="16" t="s">
        <v>35893</v>
      </c>
      <c r="V13" s="17">
        <v>1939</v>
      </c>
      <c r="W13" s="18">
        <v>24344.75</v>
      </c>
      <c r="X13" s="16" t="s">
        <v>31044</v>
      </c>
      <c r="Y13" s="50" t="s">
        <v>35806</v>
      </c>
      <c r="Z13" s="50"/>
      <c r="AA13" s="490">
        <v>14997</v>
      </c>
      <c r="AB13" s="515">
        <v>48.7</v>
      </c>
      <c r="AJ13" s="496" t="s">
        <v>9307</v>
      </c>
      <c r="AW13" s="497"/>
    </row>
    <row r="14" spans="1:49" s="171" customFormat="1" ht="11.25" customHeight="1">
      <c r="A14" s="506">
        <v>2</v>
      </c>
      <c r="B14" s="507" t="s">
        <v>9064</v>
      </c>
      <c r="C14" s="508" t="s">
        <v>32392</v>
      </c>
      <c r="D14" s="507" t="s">
        <v>8891</v>
      </c>
      <c r="E14" s="507" t="s">
        <v>32393</v>
      </c>
      <c r="F14" s="507" t="s">
        <v>10924</v>
      </c>
      <c r="G14" s="509">
        <v>1917</v>
      </c>
      <c r="H14" s="507" t="s">
        <v>9274</v>
      </c>
      <c r="I14" s="510">
        <v>45711</v>
      </c>
      <c r="J14" s="507">
        <v>2</v>
      </c>
      <c r="K14" s="511"/>
      <c r="L14" s="508"/>
      <c r="M14" s="512"/>
      <c r="N14" s="512"/>
      <c r="O14" s="512"/>
      <c r="P14" s="512"/>
      <c r="Q14" s="512"/>
      <c r="R14" s="512"/>
      <c r="S14" s="16" t="s">
        <v>32392</v>
      </c>
      <c r="T14" s="16" t="s">
        <v>4108</v>
      </c>
      <c r="U14" s="16" t="s">
        <v>35867</v>
      </c>
      <c r="V14" s="17">
        <v>1917</v>
      </c>
      <c r="W14" s="18">
        <v>23962.5</v>
      </c>
      <c r="X14" s="16" t="s">
        <v>35896</v>
      </c>
      <c r="Y14" s="50"/>
      <c r="Z14" s="50"/>
      <c r="AA14" s="499" t="s">
        <v>35914</v>
      </c>
      <c r="AB14" s="500"/>
      <c r="AJ14"/>
      <c r="AW14" s="497"/>
    </row>
    <row r="15" spans="1:49" s="171" customFormat="1" ht="11.25" customHeight="1">
      <c r="A15" s="506">
        <v>2</v>
      </c>
      <c r="B15" s="507" t="s">
        <v>9064</v>
      </c>
      <c r="C15" s="508" t="s">
        <v>32395</v>
      </c>
      <c r="D15" s="507" t="s">
        <v>8891</v>
      </c>
      <c r="E15" s="507" t="s">
        <v>32396</v>
      </c>
      <c r="F15" s="507" t="s">
        <v>10924</v>
      </c>
      <c r="G15" s="509">
        <v>1960</v>
      </c>
      <c r="H15" s="507" t="s">
        <v>9274</v>
      </c>
      <c r="I15" s="510">
        <v>45711</v>
      </c>
      <c r="J15" s="507">
        <v>2</v>
      </c>
      <c r="K15" s="511"/>
      <c r="L15" s="508"/>
      <c r="M15" s="512"/>
      <c r="N15" s="512"/>
      <c r="O15" s="512"/>
      <c r="P15" s="512"/>
      <c r="Q15" s="512"/>
      <c r="R15" s="512"/>
      <c r="S15" s="16" t="s">
        <v>32395</v>
      </c>
      <c r="T15" s="16" t="s">
        <v>4108</v>
      </c>
      <c r="U15" s="16" t="s">
        <v>35871</v>
      </c>
      <c r="V15" s="17">
        <v>1960</v>
      </c>
      <c r="W15" s="18">
        <v>24500</v>
      </c>
      <c r="X15" s="16" t="s">
        <v>35896</v>
      </c>
      <c r="Y15" s="50"/>
      <c r="Z15" s="50"/>
      <c r="AA15" s="516" t="s">
        <v>35818</v>
      </c>
      <c r="AB15" s="516" t="s">
        <v>35821</v>
      </c>
      <c r="AJ15" s="517" t="s">
        <v>18953</v>
      </c>
      <c r="AO15" s="505" t="s">
        <v>18954</v>
      </c>
      <c r="AP15" s="505"/>
      <c r="AQ15" s="505"/>
      <c r="AR15" s="505"/>
      <c r="AS15" s="505"/>
      <c r="AW15" s="497"/>
    </row>
    <row r="16" spans="1:49" s="171" customFormat="1" ht="11.25" customHeight="1">
      <c r="A16" s="506">
        <v>2</v>
      </c>
      <c r="B16" s="507" t="s">
        <v>9064</v>
      </c>
      <c r="C16" s="508" t="s">
        <v>35840</v>
      </c>
      <c r="D16" s="507" t="s">
        <v>8947</v>
      </c>
      <c r="E16" s="507" t="s">
        <v>35841</v>
      </c>
      <c r="F16" s="507" t="s">
        <v>8949</v>
      </c>
      <c r="G16" s="509">
        <v>931</v>
      </c>
      <c r="H16" s="507"/>
      <c r="I16" s="510">
        <v>45711</v>
      </c>
      <c r="J16" s="507">
        <v>1</v>
      </c>
      <c r="K16" s="511"/>
      <c r="L16" s="508"/>
      <c r="M16" s="512">
        <v>20</v>
      </c>
      <c r="N16" s="512"/>
      <c r="O16" s="512"/>
      <c r="P16" s="512"/>
      <c r="Q16" s="512"/>
      <c r="R16" s="512"/>
      <c r="S16" s="16" t="s">
        <v>35840</v>
      </c>
      <c r="T16" s="16" t="s">
        <v>25293</v>
      </c>
      <c r="U16" s="16" t="s">
        <v>35862</v>
      </c>
      <c r="V16" s="17">
        <v>931</v>
      </c>
      <c r="W16" s="18">
        <v>7261.8</v>
      </c>
      <c r="X16" s="16" t="s">
        <v>35896</v>
      </c>
      <c r="Y16" s="50" t="s">
        <v>205</v>
      </c>
      <c r="Z16" s="50"/>
      <c r="AA16" s="516" t="s">
        <v>35822</v>
      </c>
      <c r="AB16" s="516">
        <v>18</v>
      </c>
      <c r="AJ16" s="171" t="s">
        <v>9308</v>
      </c>
      <c r="AO16" s="707" t="s">
        <v>18955</v>
      </c>
      <c r="AP16" s="505"/>
      <c r="AQ16" s="505"/>
      <c r="AR16" s="505"/>
      <c r="AS16" s="505"/>
      <c r="AW16" s="497"/>
    </row>
    <row r="17" spans="1:49" s="171" customFormat="1" ht="11.25" customHeight="1">
      <c r="A17" s="506">
        <v>3</v>
      </c>
      <c r="B17" s="507"/>
      <c r="C17" s="508" t="s">
        <v>28987</v>
      </c>
      <c r="D17" s="507" t="s">
        <v>28659</v>
      </c>
      <c r="E17" s="507" t="s">
        <v>28988</v>
      </c>
      <c r="F17" s="507" t="s">
        <v>8994</v>
      </c>
      <c r="G17" s="509">
        <v>1980</v>
      </c>
      <c r="H17" s="507" t="s">
        <v>35799</v>
      </c>
      <c r="I17" s="510">
        <v>45700</v>
      </c>
      <c r="J17" s="507">
        <v>2</v>
      </c>
      <c r="K17" s="511"/>
      <c r="L17" s="508"/>
      <c r="M17" s="512" t="s">
        <v>205</v>
      </c>
      <c r="N17" s="512"/>
      <c r="O17" s="512"/>
      <c r="P17" s="512"/>
      <c r="Q17" s="512"/>
      <c r="R17" s="512"/>
      <c r="S17" s="16"/>
      <c r="T17" s="16"/>
      <c r="U17" s="16"/>
      <c r="V17" s="17"/>
      <c r="W17" s="18"/>
      <c r="X17" s="16"/>
      <c r="Y17" s="50" t="s">
        <v>35799</v>
      </c>
      <c r="Z17" s="50"/>
      <c r="AA17" s="516" t="s">
        <v>35823</v>
      </c>
      <c r="AB17" s="516">
        <v>20</v>
      </c>
      <c r="AJ17" s="171" t="s">
        <v>18956</v>
      </c>
      <c r="AW17" s="497"/>
    </row>
    <row r="18" spans="1:49" s="171" customFormat="1" ht="11.25" customHeight="1">
      <c r="A18" s="506"/>
      <c r="B18" s="507"/>
      <c r="C18" s="508" t="s">
        <v>29703</v>
      </c>
      <c r="D18" s="507" t="s">
        <v>8891</v>
      </c>
      <c r="E18" s="507" t="s">
        <v>31011</v>
      </c>
      <c r="F18" s="507" t="s">
        <v>8994</v>
      </c>
      <c r="G18" s="509">
        <v>1960</v>
      </c>
      <c r="H18" s="507"/>
      <c r="I18" s="510">
        <v>45710</v>
      </c>
      <c r="J18" s="507">
        <v>2</v>
      </c>
      <c r="K18" s="511"/>
      <c r="L18" s="508"/>
      <c r="M18" s="512" t="s">
        <v>205</v>
      </c>
      <c r="N18" s="512"/>
      <c r="O18" s="512"/>
      <c r="P18" s="512"/>
      <c r="Q18" s="512"/>
      <c r="R18" s="512"/>
      <c r="S18" s="16"/>
      <c r="T18" s="16"/>
      <c r="U18" s="16"/>
      <c r="V18" s="17"/>
      <c r="W18" s="18"/>
      <c r="X18" s="16"/>
      <c r="Y18" s="50" t="s">
        <v>205</v>
      </c>
      <c r="Z18" s="50"/>
      <c r="AA18" s="516" t="s">
        <v>35824</v>
      </c>
      <c r="AB18" s="516">
        <v>38</v>
      </c>
      <c r="AJ18" s="171" t="s">
        <v>9309</v>
      </c>
      <c r="AO18" s="735" t="s">
        <v>27230</v>
      </c>
      <c r="AW18" s="497"/>
    </row>
    <row r="19" spans="1:49" s="171" customFormat="1" ht="11.25" customHeight="1">
      <c r="A19" s="506"/>
      <c r="B19" s="507"/>
      <c r="C19" s="507" t="s">
        <v>29399</v>
      </c>
      <c r="D19" s="507" t="s">
        <v>8897</v>
      </c>
      <c r="E19" s="507" t="s">
        <v>29400</v>
      </c>
      <c r="F19" s="507" t="s">
        <v>121</v>
      </c>
      <c r="G19" s="509">
        <v>1500</v>
      </c>
      <c r="H19" s="507" t="s">
        <v>35799</v>
      </c>
      <c r="I19" s="510">
        <v>45710</v>
      </c>
      <c r="J19" s="507">
        <v>2</v>
      </c>
      <c r="K19" s="511"/>
      <c r="L19" s="508"/>
      <c r="M19" s="512" t="s">
        <v>205</v>
      </c>
      <c r="N19" s="512"/>
      <c r="O19" s="512"/>
      <c r="P19" s="512"/>
      <c r="Q19" s="512"/>
      <c r="R19" s="512"/>
      <c r="S19" s="16"/>
      <c r="T19" s="16"/>
      <c r="U19" s="16"/>
      <c r="V19" s="17"/>
      <c r="W19" s="18"/>
      <c r="X19" s="16"/>
      <c r="Y19" s="50" t="s">
        <v>35799</v>
      </c>
      <c r="Z19" s="50"/>
      <c r="AA19" s="518"/>
      <c r="AB19" s="519"/>
      <c r="AK19" s="520"/>
      <c r="AO19" s="171" t="s">
        <v>27231</v>
      </c>
      <c r="AW19" s="497"/>
    </row>
    <row r="20" spans="1:49" s="171" customFormat="1" ht="11.25" customHeight="1">
      <c r="A20" s="506"/>
      <c r="B20" s="507"/>
      <c r="C20" s="508" t="s">
        <v>29826</v>
      </c>
      <c r="D20" s="507" t="s">
        <v>12441</v>
      </c>
      <c r="E20" s="507" t="s">
        <v>31012</v>
      </c>
      <c r="F20" s="507" t="s">
        <v>8298</v>
      </c>
      <c r="G20" s="509">
        <v>1200</v>
      </c>
      <c r="H20" s="507" t="s">
        <v>35800</v>
      </c>
      <c r="I20" s="510">
        <v>45711</v>
      </c>
      <c r="J20" s="507">
        <v>1</v>
      </c>
      <c r="K20" s="511"/>
      <c r="L20" s="508"/>
      <c r="M20" s="512" t="s">
        <v>205</v>
      </c>
      <c r="N20" s="512"/>
      <c r="O20" s="512"/>
      <c r="P20" s="512"/>
      <c r="Q20" s="512"/>
      <c r="R20" s="512"/>
      <c r="S20" s="16"/>
      <c r="T20" s="16"/>
      <c r="U20" s="16"/>
      <c r="V20" s="17"/>
      <c r="W20" s="18"/>
      <c r="X20" s="16"/>
      <c r="Y20" s="50" t="s">
        <v>32301</v>
      </c>
      <c r="Z20" s="50"/>
      <c r="AA20" s="521" t="s">
        <v>35819</v>
      </c>
      <c r="AB20" s="519"/>
      <c r="AK20" s="520"/>
      <c r="AO20" s="735" t="s">
        <v>27441</v>
      </c>
      <c r="AW20" s="497"/>
    </row>
    <row r="21" spans="1:49" s="171" customFormat="1" ht="11.25" customHeight="1">
      <c r="A21" s="506"/>
      <c r="B21" s="507"/>
      <c r="C21" s="508" t="s">
        <v>30338</v>
      </c>
      <c r="D21" s="507" t="s">
        <v>219</v>
      </c>
      <c r="E21" s="507" t="s">
        <v>30339</v>
      </c>
      <c r="F21" s="507" t="s">
        <v>30337</v>
      </c>
      <c r="G21" s="509">
        <v>4000</v>
      </c>
      <c r="H21" s="507" t="s">
        <v>35801</v>
      </c>
      <c r="I21" s="510">
        <v>45713</v>
      </c>
      <c r="J21" s="507">
        <v>1</v>
      </c>
      <c r="K21" s="511"/>
      <c r="L21" s="508"/>
      <c r="M21" s="512" t="s">
        <v>205</v>
      </c>
      <c r="N21" s="512"/>
      <c r="O21" s="512"/>
      <c r="P21" s="512"/>
      <c r="Q21" s="512"/>
      <c r="R21" s="512"/>
      <c r="S21" s="16"/>
      <c r="T21" s="16"/>
      <c r="U21" s="16"/>
      <c r="V21" s="17"/>
      <c r="W21" s="18"/>
      <c r="X21" s="16"/>
      <c r="Y21" s="50" t="s">
        <v>34886</v>
      </c>
      <c r="Z21" s="50"/>
      <c r="AA21" s="493" t="s">
        <v>35820</v>
      </c>
      <c r="AB21" s="522" t="s">
        <v>35897</v>
      </c>
      <c r="AK21" s="520"/>
      <c r="AO21" s="171" t="s">
        <v>27442</v>
      </c>
      <c r="AW21" s="497"/>
    </row>
    <row r="22" spans="1:49" s="171" customFormat="1" ht="11.25" customHeight="1">
      <c r="A22" s="489"/>
      <c r="B22" s="50"/>
      <c r="C22" s="493" t="s">
        <v>30335</v>
      </c>
      <c r="D22" s="50" t="s">
        <v>219</v>
      </c>
      <c r="E22" s="50" t="s">
        <v>30336</v>
      </c>
      <c r="F22" s="50" t="s">
        <v>30337</v>
      </c>
      <c r="G22" s="490">
        <v>4000</v>
      </c>
      <c r="H22" s="50" t="s">
        <v>35801</v>
      </c>
      <c r="I22" s="491">
        <v>45713</v>
      </c>
      <c r="J22" s="50">
        <v>1</v>
      </c>
      <c r="K22" s="492"/>
      <c r="L22" s="493"/>
      <c r="M22" s="494" t="s">
        <v>205</v>
      </c>
      <c r="N22" s="494"/>
      <c r="O22" s="494"/>
      <c r="P22" s="494"/>
      <c r="Q22" s="494"/>
      <c r="R22" s="494"/>
      <c r="S22" s="16"/>
      <c r="T22" s="16"/>
      <c r="U22" s="16"/>
      <c r="V22" s="17"/>
      <c r="W22" s="18"/>
      <c r="X22" s="16"/>
      <c r="Y22" s="50" t="s">
        <v>27658</v>
      </c>
      <c r="Z22" s="50"/>
      <c r="AA22" s="493" t="s">
        <v>35903</v>
      </c>
      <c r="AB22" s="522">
        <v>7</v>
      </c>
      <c r="AJ22" s="171" t="s">
        <v>9318</v>
      </c>
      <c r="AK22" s="520"/>
      <c r="AO22" s="735" t="s">
        <v>27734</v>
      </c>
      <c r="AW22" s="497"/>
    </row>
    <row r="23" spans="1:49" s="171" customFormat="1" ht="11.25" customHeight="1">
      <c r="A23" s="489"/>
      <c r="B23" s="50"/>
      <c r="C23" s="493" t="s">
        <v>35810</v>
      </c>
      <c r="D23" s="50" t="s">
        <v>8947</v>
      </c>
      <c r="E23" s="50" t="s">
        <v>35811</v>
      </c>
      <c r="F23" s="50" t="s">
        <v>9095</v>
      </c>
      <c r="G23" s="490">
        <v>1600</v>
      </c>
      <c r="H23" s="50"/>
      <c r="I23" s="491">
        <v>45713</v>
      </c>
      <c r="J23" s="50">
        <v>1</v>
      </c>
      <c r="K23" s="492"/>
      <c r="L23" s="493"/>
      <c r="M23" s="494">
        <v>20</v>
      </c>
      <c r="N23" s="494"/>
      <c r="O23" s="494"/>
      <c r="P23" s="494"/>
      <c r="Q23" s="494"/>
      <c r="R23" s="494"/>
      <c r="S23" s="16"/>
      <c r="T23" s="16"/>
      <c r="U23" s="16"/>
      <c r="V23" s="17"/>
      <c r="W23" s="18"/>
      <c r="X23" s="16"/>
      <c r="Y23" s="50" t="s">
        <v>205</v>
      </c>
      <c r="Z23" s="50"/>
      <c r="AA23" s="493" t="s">
        <v>35902</v>
      </c>
      <c r="AB23" s="522">
        <v>5</v>
      </c>
      <c r="AJ23" s="171" t="s">
        <v>18963</v>
      </c>
      <c r="AK23" s="520"/>
      <c r="AO23" s="171" t="s">
        <v>27735</v>
      </c>
      <c r="AW23" s="497"/>
    </row>
    <row r="24" spans="1:49" s="171" customFormat="1" ht="11.25" customHeight="1">
      <c r="A24" s="489"/>
      <c r="B24" s="50"/>
      <c r="C24" s="493" t="s">
        <v>30340</v>
      </c>
      <c r="D24" s="50" t="s">
        <v>219</v>
      </c>
      <c r="E24" s="50" t="s">
        <v>30341</v>
      </c>
      <c r="F24" s="50" t="s">
        <v>9211</v>
      </c>
      <c r="G24" s="490">
        <v>840</v>
      </c>
      <c r="H24" s="50" t="s">
        <v>35803</v>
      </c>
      <c r="I24" s="491">
        <v>45714</v>
      </c>
      <c r="J24" s="50">
        <v>1</v>
      </c>
      <c r="K24" s="492"/>
      <c r="L24" s="493"/>
      <c r="M24" s="494" t="s">
        <v>205</v>
      </c>
      <c r="N24" s="494"/>
      <c r="O24" s="494"/>
      <c r="P24" s="494"/>
      <c r="Q24" s="494"/>
      <c r="R24" s="494"/>
      <c r="S24" s="16"/>
      <c r="T24" s="16"/>
      <c r="U24" s="16"/>
      <c r="V24" s="17"/>
      <c r="W24" s="18"/>
      <c r="X24" s="16"/>
      <c r="Y24" s="50" t="s">
        <v>35803</v>
      </c>
      <c r="Z24" s="50"/>
      <c r="AA24" s="493" t="s">
        <v>35905</v>
      </c>
      <c r="AB24" s="522">
        <v>4</v>
      </c>
      <c r="AJ24" s="171" t="s">
        <v>9322</v>
      </c>
      <c r="AK24" s="520"/>
      <c r="AO24" s="735"/>
      <c r="AW24" s="497"/>
    </row>
    <row r="25" spans="1:49" s="171" customFormat="1" ht="11.25" customHeight="1">
      <c r="A25" s="489"/>
      <c r="B25" s="50"/>
      <c r="C25" s="493" t="s">
        <v>29523</v>
      </c>
      <c r="D25" s="50" t="s">
        <v>27103</v>
      </c>
      <c r="E25" s="50" t="s">
        <v>29524</v>
      </c>
      <c r="F25" s="50" t="s">
        <v>8298</v>
      </c>
      <c r="G25" s="490">
        <v>1200</v>
      </c>
      <c r="H25" s="50"/>
      <c r="I25" s="491">
        <v>45715</v>
      </c>
      <c r="J25" s="50">
        <v>1</v>
      </c>
      <c r="K25" s="492"/>
      <c r="L25" s="493"/>
      <c r="M25" s="494" t="s">
        <v>205</v>
      </c>
      <c r="N25" s="494"/>
      <c r="O25" s="494"/>
      <c r="P25" s="494"/>
      <c r="Q25" s="494"/>
      <c r="R25" s="494"/>
      <c r="S25" s="16"/>
      <c r="T25" s="16"/>
      <c r="U25" s="16"/>
      <c r="V25" s="17"/>
      <c r="W25" s="18"/>
      <c r="X25" s="16"/>
      <c r="Y25" s="50"/>
      <c r="Z25" s="50"/>
      <c r="AA25" s="493" t="s">
        <v>35898</v>
      </c>
      <c r="AB25" s="522">
        <v>3</v>
      </c>
      <c r="AK25" s="520"/>
      <c r="AW25" s="497"/>
    </row>
    <row r="26" spans="1:49" s="171" customFormat="1" ht="11.25" customHeight="1">
      <c r="A26" s="489"/>
      <c r="B26" s="50"/>
      <c r="C26" s="493" t="s">
        <v>30489</v>
      </c>
      <c r="D26" s="50" t="s">
        <v>219</v>
      </c>
      <c r="E26" s="50" t="s">
        <v>30488</v>
      </c>
      <c r="F26" s="50" t="s">
        <v>9269</v>
      </c>
      <c r="G26" s="490">
        <v>2300</v>
      </c>
      <c r="H26" s="50"/>
      <c r="I26" s="491">
        <v>45716</v>
      </c>
      <c r="J26" s="50">
        <v>1</v>
      </c>
      <c r="K26" s="492"/>
      <c r="L26" s="493"/>
      <c r="M26" s="494" t="s">
        <v>205</v>
      </c>
      <c r="N26" s="494"/>
      <c r="O26" s="494"/>
      <c r="P26" s="494"/>
      <c r="Q26" s="494"/>
      <c r="R26" s="494"/>
      <c r="S26" s="16"/>
      <c r="T26" s="16"/>
      <c r="U26" s="16"/>
      <c r="V26" s="17"/>
      <c r="W26" s="18"/>
      <c r="X26" s="16"/>
      <c r="Y26" s="50"/>
      <c r="Z26" s="50"/>
      <c r="AA26" s="493" t="s">
        <v>35908</v>
      </c>
      <c r="AB26" s="522">
        <v>3</v>
      </c>
      <c r="AK26" s="520"/>
      <c r="AO26" s="171" t="s">
        <v>27937</v>
      </c>
      <c r="AW26" s="497"/>
    </row>
    <row r="27" spans="1:49" s="171" customFormat="1" ht="11.25" customHeight="1">
      <c r="A27" s="489"/>
      <c r="B27" s="50"/>
      <c r="C27" s="493" t="s">
        <v>29824</v>
      </c>
      <c r="D27" s="50" t="s">
        <v>9540</v>
      </c>
      <c r="E27" s="50" t="s">
        <v>29825</v>
      </c>
      <c r="F27" s="50" t="s">
        <v>8994</v>
      </c>
      <c r="G27" s="490">
        <v>1958</v>
      </c>
      <c r="H27" s="50"/>
      <c r="I27" s="491">
        <v>45718</v>
      </c>
      <c r="J27" s="50">
        <v>2</v>
      </c>
      <c r="K27" s="492"/>
      <c r="L27" s="493"/>
      <c r="M27" s="494" t="s">
        <v>205</v>
      </c>
      <c r="N27" s="494"/>
      <c r="O27" s="494"/>
      <c r="P27" s="494"/>
      <c r="Q27" s="494"/>
      <c r="R27" s="494"/>
      <c r="S27" s="16"/>
      <c r="T27" s="16"/>
      <c r="U27" s="16"/>
      <c r="V27" s="17"/>
      <c r="W27" s="18"/>
      <c r="X27" s="16"/>
      <c r="Y27" s="50"/>
      <c r="Z27" s="50"/>
      <c r="AA27" s="493" t="s">
        <v>35901</v>
      </c>
      <c r="AB27" s="522">
        <v>2</v>
      </c>
      <c r="AK27" s="520"/>
      <c r="AO27" s="171" t="s">
        <v>27938</v>
      </c>
      <c r="AW27" s="497"/>
    </row>
    <row r="28" spans="1:49" s="171" customFormat="1" ht="11.25" customHeight="1">
      <c r="A28" s="489"/>
      <c r="B28" s="50"/>
      <c r="C28" s="493" t="s">
        <v>29843</v>
      </c>
      <c r="D28" s="50" t="s">
        <v>9320</v>
      </c>
      <c r="E28" s="50" t="s">
        <v>29242</v>
      </c>
      <c r="F28" s="50" t="s">
        <v>8298</v>
      </c>
      <c r="G28" s="490">
        <v>1225</v>
      </c>
      <c r="H28" s="50"/>
      <c r="I28" s="491">
        <v>45719</v>
      </c>
      <c r="J28" s="50">
        <v>1</v>
      </c>
      <c r="K28" s="492"/>
      <c r="L28" s="493"/>
      <c r="M28" s="494" t="s">
        <v>205</v>
      </c>
      <c r="N28" s="494"/>
      <c r="O28" s="494"/>
      <c r="P28" s="494"/>
      <c r="Q28" s="494"/>
      <c r="R28" s="494"/>
      <c r="S28" s="16"/>
      <c r="T28" s="16"/>
      <c r="U28" s="16"/>
      <c r="V28" s="17"/>
      <c r="W28" s="18"/>
      <c r="X28" s="16"/>
      <c r="Y28" s="50"/>
      <c r="Z28" s="50"/>
      <c r="AA28" s="493" t="s">
        <v>35904</v>
      </c>
      <c r="AB28" s="522">
        <v>2</v>
      </c>
      <c r="AK28" s="520"/>
      <c r="AO28" s="171" t="s">
        <v>27939</v>
      </c>
      <c r="AW28" s="497"/>
    </row>
    <row r="29" spans="1:49" s="171" customFormat="1" ht="11.25" customHeight="1">
      <c r="A29" s="489"/>
      <c r="B29" s="50"/>
      <c r="C29" s="493" t="s">
        <v>29842</v>
      </c>
      <c r="D29" s="50" t="s">
        <v>9320</v>
      </c>
      <c r="E29" s="50" t="s">
        <v>29243</v>
      </c>
      <c r="F29" s="50" t="s">
        <v>8298</v>
      </c>
      <c r="G29" s="490">
        <v>1225</v>
      </c>
      <c r="H29" s="50"/>
      <c r="I29" s="491">
        <v>45719</v>
      </c>
      <c r="J29" s="50">
        <v>1</v>
      </c>
      <c r="K29" s="492"/>
      <c r="L29" s="493"/>
      <c r="M29" s="494" t="s">
        <v>205</v>
      </c>
      <c r="N29" s="494"/>
      <c r="O29" s="494"/>
      <c r="P29" s="494"/>
      <c r="Q29" s="494"/>
      <c r="R29" s="494"/>
      <c r="S29" s="16"/>
      <c r="T29" s="16"/>
      <c r="U29" s="16"/>
      <c r="V29" s="17"/>
      <c r="W29" s="18"/>
      <c r="X29" s="16"/>
      <c r="Y29" s="50"/>
      <c r="Z29" s="50"/>
      <c r="AA29" s="493" t="s">
        <v>35906</v>
      </c>
      <c r="AB29" s="522">
        <v>2</v>
      </c>
      <c r="AJ29" s="171" t="s">
        <v>9326</v>
      </c>
      <c r="AK29" s="520"/>
      <c r="AW29" s="497"/>
    </row>
    <row r="30" spans="1:49" s="171" customFormat="1" ht="11.25" customHeight="1">
      <c r="A30" s="489"/>
      <c r="B30" s="50"/>
      <c r="C30" s="493" t="s">
        <v>29793</v>
      </c>
      <c r="D30" s="50" t="s">
        <v>27103</v>
      </c>
      <c r="E30" s="50" t="s">
        <v>29794</v>
      </c>
      <c r="F30" s="50" t="s">
        <v>8298</v>
      </c>
      <c r="G30" s="490">
        <v>1200</v>
      </c>
      <c r="H30" s="50"/>
      <c r="I30" s="491">
        <v>45720</v>
      </c>
      <c r="J30" s="50">
        <v>1</v>
      </c>
      <c r="K30" s="492"/>
      <c r="L30" s="493"/>
      <c r="M30" s="494" t="s">
        <v>205</v>
      </c>
      <c r="N30" s="494"/>
      <c r="O30" s="494"/>
      <c r="P30" s="494"/>
      <c r="Q30" s="494"/>
      <c r="R30" s="494"/>
      <c r="S30" s="16"/>
      <c r="T30" s="16"/>
      <c r="U30" s="16"/>
      <c r="V30" s="17"/>
      <c r="W30" s="18"/>
      <c r="X30" s="16"/>
      <c r="Y30" s="50"/>
      <c r="Z30" s="50"/>
      <c r="AA30" s="493" t="s">
        <v>35910</v>
      </c>
      <c r="AB30" s="522">
        <v>2</v>
      </c>
      <c r="AJ30" s="523" t="s">
        <v>18974</v>
      </c>
      <c r="AK30" s="520"/>
      <c r="AO30" s="171" t="s">
        <v>28443</v>
      </c>
      <c r="AW30" s="497"/>
    </row>
    <row r="31" spans="1:49" s="171" customFormat="1" ht="11.25" customHeight="1">
      <c r="A31" s="489"/>
      <c r="B31" s="50"/>
      <c r="C31" s="493" t="s">
        <v>31021</v>
      </c>
      <c r="D31" s="50" t="s">
        <v>9743</v>
      </c>
      <c r="E31" s="50" t="s">
        <v>31022</v>
      </c>
      <c r="F31" s="50" t="s">
        <v>9236</v>
      </c>
      <c r="G31" s="490">
        <v>2325</v>
      </c>
      <c r="H31" s="50"/>
      <c r="I31" s="491">
        <v>45726</v>
      </c>
      <c r="J31" s="50">
        <v>1</v>
      </c>
      <c r="K31" s="492"/>
      <c r="L31" s="493"/>
      <c r="M31" s="494" t="s">
        <v>205</v>
      </c>
      <c r="N31" s="494"/>
      <c r="O31" s="494"/>
      <c r="P31" s="494"/>
      <c r="Q31" s="494"/>
      <c r="R31" s="494"/>
      <c r="S31" s="16"/>
      <c r="T31" s="16"/>
      <c r="U31" s="16"/>
      <c r="V31" s="17"/>
      <c r="W31" s="18"/>
      <c r="X31" s="16"/>
      <c r="Y31" s="50"/>
      <c r="Z31" s="50"/>
      <c r="AA31" s="493" t="s">
        <v>35912</v>
      </c>
      <c r="AB31" s="522">
        <v>2</v>
      </c>
      <c r="AJ31" s="171" t="s">
        <v>9328</v>
      </c>
      <c r="AK31" s="520"/>
      <c r="AO31" s="735" t="s">
        <v>28444</v>
      </c>
      <c r="AW31" s="497"/>
    </row>
    <row r="32" spans="1:49" s="171" customFormat="1" ht="11.25" customHeight="1">
      <c r="A32" s="506"/>
      <c r="B32" s="507"/>
      <c r="C32" s="508" t="s">
        <v>29974</v>
      </c>
      <c r="D32" s="507" t="s">
        <v>26981</v>
      </c>
      <c r="E32" s="507" t="s">
        <v>29975</v>
      </c>
      <c r="F32" s="507" t="s">
        <v>9206</v>
      </c>
      <c r="G32" s="509">
        <v>1100</v>
      </c>
      <c r="H32" s="507"/>
      <c r="I32" s="510">
        <v>45731</v>
      </c>
      <c r="J32" s="507">
        <v>1</v>
      </c>
      <c r="K32" s="511"/>
      <c r="L32" s="508"/>
      <c r="M32" s="512" t="s">
        <v>205</v>
      </c>
      <c r="N32" s="512"/>
      <c r="O32" s="512"/>
      <c r="P32" s="512"/>
      <c r="Q32" s="512"/>
      <c r="R32" s="512"/>
      <c r="S32" s="16"/>
      <c r="T32" s="16"/>
      <c r="U32" s="16"/>
      <c r="V32" s="17"/>
      <c r="W32" s="18"/>
      <c r="X32" s="16"/>
      <c r="Y32" s="50"/>
      <c r="Z32" s="50"/>
      <c r="AA32" s="493" t="s">
        <v>35899</v>
      </c>
      <c r="AB32" s="522">
        <v>1</v>
      </c>
      <c r="AD32"/>
      <c r="AK32" s="520"/>
      <c r="AW32" s="497"/>
    </row>
    <row r="33" spans="1:49" s="171" customFormat="1" ht="11.25" customHeight="1">
      <c r="A33" s="506"/>
      <c r="B33" s="507"/>
      <c r="C33" s="508" t="s">
        <v>31084</v>
      </c>
      <c r="D33" s="507" t="s">
        <v>32319</v>
      </c>
      <c r="E33" s="507" t="s">
        <v>31085</v>
      </c>
      <c r="F33" s="507" t="s">
        <v>6346</v>
      </c>
      <c r="G33" s="509">
        <v>1950</v>
      </c>
      <c r="H33" s="507"/>
      <c r="I33" s="510">
        <v>45738</v>
      </c>
      <c r="J33" s="507">
        <v>2</v>
      </c>
      <c r="K33" s="511"/>
      <c r="L33" s="508"/>
      <c r="M33" s="512"/>
      <c r="N33" s="512"/>
      <c r="O33" s="512"/>
      <c r="P33" s="512"/>
      <c r="Q33" s="512"/>
      <c r="R33" s="512"/>
      <c r="S33" s="16"/>
      <c r="T33" s="16"/>
      <c r="U33" s="16"/>
      <c r="V33" s="17"/>
      <c r="W33" s="18"/>
      <c r="X33" s="16"/>
      <c r="Y33" s="50"/>
      <c r="Z33" s="50"/>
      <c r="AA33" s="493" t="s">
        <v>35900</v>
      </c>
      <c r="AB33" s="522">
        <v>1</v>
      </c>
      <c r="AK33" s="524"/>
      <c r="AW33" s="497"/>
    </row>
    <row r="34" spans="1:49" s="171" customFormat="1" ht="11.25" customHeight="1">
      <c r="A34" s="506"/>
      <c r="B34" s="507"/>
      <c r="C34" s="508" t="s">
        <v>29768</v>
      </c>
      <c r="D34" s="507" t="s">
        <v>8897</v>
      </c>
      <c r="E34" s="507" t="s">
        <v>29769</v>
      </c>
      <c r="F34" s="507" t="s">
        <v>121</v>
      </c>
      <c r="G34" s="509">
        <v>1500</v>
      </c>
      <c r="H34" s="507"/>
      <c r="I34" s="510">
        <v>45739</v>
      </c>
      <c r="J34" s="507">
        <v>2</v>
      </c>
      <c r="K34" s="511"/>
      <c r="L34" s="508"/>
      <c r="M34" s="512" t="s">
        <v>205</v>
      </c>
      <c r="N34" s="512"/>
      <c r="O34" s="512"/>
      <c r="P34" s="512"/>
      <c r="Q34" s="512"/>
      <c r="R34" s="512"/>
      <c r="S34" s="16"/>
      <c r="T34" s="16"/>
      <c r="U34" s="16"/>
      <c r="V34" s="17"/>
      <c r="W34" s="18"/>
      <c r="X34" s="16"/>
      <c r="Y34" s="50"/>
      <c r="Z34" s="50"/>
      <c r="AA34" s="493" t="s">
        <v>35907</v>
      </c>
      <c r="AB34" s="522">
        <v>1</v>
      </c>
      <c r="AJ34" s="171" t="s">
        <v>18977</v>
      </c>
      <c r="AK34" s="520"/>
      <c r="AW34" s="497"/>
    </row>
    <row r="35" spans="1:49" s="171" customFormat="1" ht="11.25" customHeight="1">
      <c r="A35" s="506"/>
      <c r="B35" s="507"/>
      <c r="C35" s="508" t="s">
        <v>29704</v>
      </c>
      <c r="D35" s="507" t="s">
        <v>8897</v>
      </c>
      <c r="E35" s="507" t="s">
        <v>29705</v>
      </c>
      <c r="F35" s="507" t="s">
        <v>8994</v>
      </c>
      <c r="G35" s="509">
        <v>1960</v>
      </c>
      <c r="H35" s="507"/>
      <c r="I35" s="510">
        <v>45745</v>
      </c>
      <c r="J35" s="507">
        <v>2</v>
      </c>
      <c r="K35" s="511"/>
      <c r="L35" s="508"/>
      <c r="M35" s="512" t="s">
        <v>205</v>
      </c>
      <c r="N35" s="512"/>
      <c r="O35" s="512"/>
      <c r="P35" s="512"/>
      <c r="Q35" s="512"/>
      <c r="R35" s="512"/>
      <c r="S35" s="16"/>
      <c r="T35" s="16"/>
      <c r="U35" s="16"/>
      <c r="V35" s="17"/>
      <c r="W35" s="18"/>
      <c r="X35" s="16"/>
      <c r="Y35" s="50"/>
      <c r="Z35" s="50"/>
      <c r="AA35" s="493" t="s">
        <v>35909</v>
      </c>
      <c r="AB35" s="522">
        <v>1</v>
      </c>
      <c r="AJ35" s="171" t="s">
        <v>9332</v>
      </c>
      <c r="AK35" s="520"/>
      <c r="AW35" s="497"/>
    </row>
    <row r="36" spans="1:49" s="171" customFormat="1" ht="11.25" customHeight="1">
      <c r="A36" s="506"/>
      <c r="B36" s="507"/>
      <c r="C36" s="508" t="s">
        <v>31087</v>
      </c>
      <c r="D36" s="507" t="s">
        <v>32319</v>
      </c>
      <c r="E36" s="507" t="s">
        <v>31088</v>
      </c>
      <c r="F36" s="507" t="s">
        <v>6346</v>
      </c>
      <c r="G36" s="509">
        <v>1950</v>
      </c>
      <c r="H36" s="507"/>
      <c r="I36" s="510">
        <v>45749</v>
      </c>
      <c r="J36" s="507">
        <v>2</v>
      </c>
      <c r="K36" s="511"/>
      <c r="L36" s="508"/>
      <c r="M36" s="512"/>
      <c r="N36" s="512"/>
      <c r="O36" s="512"/>
      <c r="P36" s="512"/>
      <c r="Q36" s="512"/>
      <c r="R36" s="512"/>
      <c r="S36" s="16"/>
      <c r="T36" s="16"/>
      <c r="U36" s="16"/>
      <c r="V36" s="17"/>
      <c r="W36" s="18"/>
      <c r="X36" s="16"/>
      <c r="Y36" s="50"/>
      <c r="Z36" s="50"/>
      <c r="AA36" s="493" t="s">
        <v>35911</v>
      </c>
      <c r="AB36" s="522">
        <v>1</v>
      </c>
      <c r="AJ36" s="171" t="s">
        <v>9333</v>
      </c>
      <c r="AK36" s="520"/>
      <c r="AW36" s="497"/>
    </row>
    <row r="37" spans="1:49" s="171" customFormat="1" ht="11.25" customHeight="1">
      <c r="A37" s="506"/>
      <c r="B37" s="507"/>
      <c r="C37" s="508" t="s">
        <v>31090</v>
      </c>
      <c r="D37" s="507" t="s">
        <v>28905</v>
      </c>
      <c r="E37" s="507" t="s">
        <v>31091</v>
      </c>
      <c r="F37" s="507" t="s">
        <v>6346</v>
      </c>
      <c r="G37" s="509">
        <v>1985</v>
      </c>
      <c r="H37" s="507"/>
      <c r="I37" s="510" t="s">
        <v>28558</v>
      </c>
      <c r="J37" s="507">
        <v>2</v>
      </c>
      <c r="K37" s="511"/>
      <c r="L37" s="508"/>
      <c r="M37" s="512"/>
      <c r="N37" s="512"/>
      <c r="O37" s="512"/>
      <c r="P37" s="512"/>
      <c r="Q37" s="512"/>
      <c r="R37" s="512"/>
      <c r="S37" s="16"/>
      <c r="T37" s="16"/>
      <c r="U37" s="16"/>
      <c r="V37" s="17"/>
      <c r="W37" s="18"/>
      <c r="X37" s="16"/>
      <c r="Y37" s="50"/>
      <c r="Z37" s="50"/>
      <c r="AA37" s="493" t="s">
        <v>35913</v>
      </c>
      <c r="AB37" s="522">
        <v>1</v>
      </c>
      <c r="AJ37" s="171" t="s">
        <v>18982</v>
      </c>
      <c r="AK37" s="520"/>
      <c r="AW37" s="497"/>
    </row>
    <row r="38" spans="1:49" s="171" customFormat="1" ht="11.25" customHeight="1">
      <c r="A38" s="506"/>
      <c r="B38" s="507"/>
      <c r="C38" s="508" t="s">
        <v>29878</v>
      </c>
      <c r="D38" s="507" t="s">
        <v>9540</v>
      </c>
      <c r="E38" s="507" t="s">
        <v>29879</v>
      </c>
      <c r="F38" s="507" t="s">
        <v>6346</v>
      </c>
      <c r="G38" s="509">
        <v>1958</v>
      </c>
      <c r="H38" s="507"/>
      <c r="I38" s="510" t="s">
        <v>28558</v>
      </c>
      <c r="J38" s="507">
        <v>2</v>
      </c>
      <c r="K38" s="511"/>
      <c r="L38" s="508"/>
      <c r="M38" s="512"/>
      <c r="N38" s="512"/>
      <c r="O38" s="512"/>
      <c r="P38" s="512"/>
      <c r="Q38" s="512"/>
      <c r="R38" s="512"/>
      <c r="S38" s="16"/>
      <c r="T38" s="16"/>
      <c r="U38" s="16"/>
      <c r="V38" s="17"/>
      <c r="W38" s="18"/>
      <c r="X38" s="16"/>
      <c r="Y38" s="50"/>
      <c r="Z38" s="50"/>
      <c r="AA38" s="522" t="s">
        <v>9329</v>
      </c>
      <c r="AB38" s="522">
        <v>38</v>
      </c>
      <c r="AK38" s="520"/>
      <c r="AW38" s="497"/>
    </row>
    <row r="39" spans="1:49" s="171" customFormat="1" ht="11.25" customHeight="1">
      <c r="A39" s="506"/>
      <c r="B39" s="507"/>
      <c r="C39" s="508" t="s">
        <v>29703</v>
      </c>
      <c r="D39" s="507" t="s">
        <v>8891</v>
      </c>
      <c r="E39" s="507" t="s">
        <v>35814</v>
      </c>
      <c r="F39" s="507" t="s">
        <v>6346</v>
      </c>
      <c r="G39" s="509">
        <v>1960</v>
      </c>
      <c r="H39" s="507" t="s">
        <v>35802</v>
      </c>
      <c r="I39" s="510" t="s">
        <v>184</v>
      </c>
      <c r="J39" s="507">
        <v>2</v>
      </c>
      <c r="K39" s="511"/>
      <c r="L39" s="508"/>
      <c r="M39" s="512"/>
      <c r="N39" s="512"/>
      <c r="O39" s="512"/>
      <c r="P39" s="512"/>
      <c r="Q39" s="512"/>
      <c r="R39" s="512"/>
      <c r="S39" s="16"/>
      <c r="T39" s="16"/>
      <c r="U39" s="16"/>
      <c r="V39" s="17"/>
      <c r="W39" s="18"/>
      <c r="X39" s="16"/>
      <c r="Y39" s="50" t="s">
        <v>35802</v>
      </c>
      <c r="Z39" s="50"/>
      <c r="AA39"/>
      <c r="AB39"/>
      <c r="AK39" s="520"/>
      <c r="AW39" s="497"/>
    </row>
    <row r="40" spans="1:49" s="171" customFormat="1" ht="11.25" customHeight="1">
      <c r="A40" s="489"/>
      <c r="B40" s="50"/>
      <c r="C40" s="493"/>
      <c r="D40" s="50"/>
      <c r="E40" s="50"/>
      <c r="F40" s="50"/>
      <c r="G40" s="490"/>
      <c r="H40" s="50"/>
      <c r="I40" s="491"/>
      <c r="J40" s="50"/>
      <c r="K40" s="492"/>
      <c r="L40" s="493"/>
      <c r="M40" s="494"/>
      <c r="N40" s="494"/>
      <c r="O40" s="494"/>
      <c r="P40" s="494"/>
      <c r="Q40" s="494"/>
      <c r="R40" s="494"/>
      <c r="S40" s="16"/>
      <c r="T40" s="16"/>
      <c r="U40" s="16"/>
      <c r="V40" s="17"/>
      <c r="W40" s="18"/>
      <c r="X40" s="16"/>
      <c r="Y40" s="50"/>
      <c r="Z40" s="50"/>
      <c r="AA40"/>
      <c r="AB40"/>
      <c r="AJ40" s="171" t="s">
        <v>9335</v>
      </c>
      <c r="AK40" s="520"/>
      <c r="AW40" s="497"/>
    </row>
    <row r="41" spans="1:49" s="171" customFormat="1" ht="11.25" customHeight="1">
      <c r="A41" s="489"/>
      <c r="B41" s="50"/>
      <c r="C41" s="493"/>
      <c r="D41" s="50"/>
      <c r="E41" s="50"/>
      <c r="F41" s="50"/>
      <c r="G41" s="490"/>
      <c r="H41" s="50"/>
      <c r="I41" s="491"/>
      <c r="J41" s="50"/>
      <c r="K41" s="492"/>
      <c r="L41" s="493"/>
      <c r="M41" s="494"/>
      <c r="N41" s="494"/>
      <c r="O41" s="494"/>
      <c r="P41" s="494"/>
      <c r="Q41" s="494"/>
      <c r="R41" s="494"/>
      <c r="S41" s="16"/>
      <c r="T41" s="16"/>
      <c r="U41" s="16"/>
      <c r="V41" s="17"/>
      <c r="W41" s="18"/>
      <c r="X41" s="16"/>
      <c r="Y41" s="50"/>
      <c r="Z41" s="50"/>
      <c r="AA41"/>
      <c r="AB41"/>
      <c r="AJ41" s="171" t="s">
        <v>18985</v>
      </c>
      <c r="AK41" s="520"/>
      <c r="AW41" s="497"/>
    </row>
    <row r="42" spans="1:49" s="171" customFormat="1" ht="11.25" customHeight="1">
      <c r="A42" s="489"/>
      <c r="B42" s="50"/>
      <c r="C42" s="493"/>
      <c r="D42" s="50"/>
      <c r="E42" s="50"/>
      <c r="F42" s="50"/>
      <c r="G42" s="490"/>
      <c r="H42" s="50"/>
      <c r="I42" s="491"/>
      <c r="J42" s="50"/>
      <c r="K42" s="492"/>
      <c r="L42" s="493"/>
      <c r="M42" s="494"/>
      <c r="N42" s="494"/>
      <c r="O42" s="494"/>
      <c r="P42" s="494"/>
      <c r="Q42" s="494"/>
      <c r="R42" s="494"/>
      <c r="S42" s="16"/>
      <c r="T42" s="16"/>
      <c r="U42" s="16"/>
      <c r="V42" s="17"/>
      <c r="W42" s="18"/>
      <c r="X42" s="16"/>
      <c r="Y42" s="50"/>
      <c r="Z42" s="50"/>
      <c r="AA42"/>
      <c r="AB42"/>
      <c r="AJ42" s="171" t="s">
        <v>9337</v>
      </c>
      <c r="AK42" s="520"/>
      <c r="AW42" s="497"/>
    </row>
    <row r="43" spans="1:49" s="171" customFormat="1" ht="11.25" customHeight="1">
      <c r="A43" s="489"/>
      <c r="B43" s="50"/>
      <c r="C43" s="493"/>
      <c r="D43" s="50"/>
      <c r="E43" s="50"/>
      <c r="F43" s="50"/>
      <c r="G43" s="490"/>
      <c r="H43" s="50"/>
      <c r="I43" s="491"/>
      <c r="J43" s="50"/>
      <c r="K43" s="492"/>
      <c r="L43" s="493"/>
      <c r="M43" s="494"/>
      <c r="N43" s="494"/>
      <c r="O43" s="494"/>
      <c r="P43" s="494"/>
      <c r="Q43" s="494"/>
      <c r="R43" s="494"/>
      <c r="S43" s="16"/>
      <c r="T43" s="16"/>
      <c r="U43" s="16"/>
      <c r="V43" s="17"/>
      <c r="W43" s="18"/>
      <c r="X43" s="16"/>
      <c r="Y43" s="50"/>
      <c r="Z43" s="50"/>
      <c r="AA43"/>
      <c r="AB43"/>
      <c r="AJ43" s="171" t="s">
        <v>18990</v>
      </c>
      <c r="AK43" s="520"/>
      <c r="AW43" s="497"/>
    </row>
    <row r="44" spans="1:49" s="171" customFormat="1" ht="11.25" customHeight="1">
      <c r="A44" s="489"/>
      <c r="B44" s="50"/>
      <c r="C44" s="493"/>
      <c r="D44" s="50"/>
      <c r="E44" s="50"/>
      <c r="F44" s="50"/>
      <c r="G44" s="490"/>
      <c r="H44" s="50"/>
      <c r="I44" s="491"/>
      <c r="J44" s="50"/>
      <c r="K44" s="492"/>
      <c r="L44" s="493"/>
      <c r="M44" s="494"/>
      <c r="N44" s="494"/>
      <c r="O44" s="494"/>
      <c r="P44" s="494"/>
      <c r="Q44" s="494"/>
      <c r="R44" s="494"/>
      <c r="S44" s="16"/>
      <c r="T44" s="16"/>
      <c r="U44" s="16"/>
      <c r="V44" s="17"/>
      <c r="W44" s="18"/>
      <c r="X44" s="16"/>
      <c r="Y44" s="50"/>
      <c r="Z44" s="50"/>
      <c r="AA44"/>
      <c r="AB44"/>
      <c r="AJ44" s="171" t="s">
        <v>9339</v>
      </c>
      <c r="AK44" s="520"/>
      <c r="AW44" s="497"/>
    </row>
    <row r="45" spans="1:49" s="171" customFormat="1" ht="11.25" customHeight="1">
      <c r="A45" s="489"/>
      <c r="B45" s="50"/>
      <c r="C45" s="493"/>
      <c r="D45" s="50"/>
      <c r="E45" s="50"/>
      <c r="F45" s="50"/>
      <c r="G45" s="490"/>
      <c r="H45" s="50"/>
      <c r="I45" s="491"/>
      <c r="J45" s="50"/>
      <c r="K45" s="492"/>
      <c r="L45" s="493"/>
      <c r="M45" s="494"/>
      <c r="N45" s="494"/>
      <c r="O45" s="494"/>
      <c r="P45" s="494"/>
      <c r="Q45" s="494"/>
      <c r="R45" s="494"/>
      <c r="S45" s="16"/>
      <c r="T45" s="16"/>
      <c r="U45" s="16"/>
      <c r="V45" s="17"/>
      <c r="W45" s="18"/>
      <c r="X45" s="16"/>
      <c r="Y45" s="50"/>
      <c r="Z45" s="50"/>
      <c r="AA45"/>
      <c r="AB45"/>
      <c r="AJ45" s="171" t="s">
        <v>18991</v>
      </c>
      <c r="AK45" s="520"/>
      <c r="AW45" s="497"/>
    </row>
    <row r="46" spans="1:49" s="171" customFormat="1" ht="11.25" customHeight="1">
      <c r="A46" s="489"/>
      <c r="B46" s="50"/>
      <c r="C46" s="493"/>
      <c r="D46" s="50"/>
      <c r="E46" s="50"/>
      <c r="F46" s="50"/>
      <c r="G46" s="490"/>
      <c r="H46" s="50"/>
      <c r="I46" s="491"/>
      <c r="J46" s="50"/>
      <c r="K46" s="492"/>
      <c r="L46" s="493"/>
      <c r="M46" s="494"/>
      <c r="N46" s="494"/>
      <c r="O46" s="494"/>
      <c r="P46" s="494"/>
      <c r="Q46" s="494"/>
      <c r="R46" s="494"/>
      <c r="S46" s="16"/>
      <c r="T46" s="16"/>
      <c r="U46" s="16"/>
      <c r="V46" s="17"/>
      <c r="W46" s="18"/>
      <c r="X46" s="16"/>
      <c r="Y46" s="50"/>
      <c r="Z46" s="50"/>
      <c r="AA46"/>
      <c r="AB46"/>
      <c r="AJ46" s="171" t="s">
        <v>9341</v>
      </c>
      <c r="AK46" s="520"/>
      <c r="AW46" s="497"/>
    </row>
    <row r="47" spans="1:49" s="171" customFormat="1" ht="11.25" customHeight="1">
      <c r="A47" s="489"/>
      <c r="B47" s="50"/>
      <c r="C47" s="493"/>
      <c r="D47" s="50"/>
      <c r="E47" s="50"/>
      <c r="F47" s="50"/>
      <c r="G47" s="490"/>
      <c r="H47" s="50"/>
      <c r="I47" s="491"/>
      <c r="J47" s="50"/>
      <c r="K47" s="492"/>
      <c r="L47" s="493"/>
      <c r="M47" s="494"/>
      <c r="N47" s="494"/>
      <c r="O47" s="494"/>
      <c r="P47" s="494"/>
      <c r="Q47" s="494"/>
      <c r="R47" s="494"/>
      <c r="S47" s="16"/>
      <c r="T47" s="16"/>
      <c r="U47" s="16"/>
      <c r="V47" s="17"/>
      <c r="W47" s="18"/>
      <c r="X47" s="16"/>
      <c r="Y47" s="50"/>
      <c r="Z47" s="50"/>
      <c r="AA47"/>
      <c r="AB47"/>
      <c r="AK47" s="520"/>
      <c r="AW47" s="497"/>
    </row>
    <row r="48" spans="1:49" s="171" customFormat="1" ht="11.25" customHeight="1">
      <c r="A48" s="489"/>
      <c r="B48" s="50"/>
      <c r="C48" s="493"/>
      <c r="D48" s="50"/>
      <c r="E48" s="50"/>
      <c r="F48" s="50"/>
      <c r="G48" s="490"/>
      <c r="H48" s="50"/>
      <c r="I48" s="491"/>
      <c r="J48" s="50"/>
      <c r="K48" s="492"/>
      <c r="L48" s="493"/>
      <c r="M48" s="494"/>
      <c r="N48" s="494"/>
      <c r="O48" s="494"/>
      <c r="P48" s="494"/>
      <c r="Q48" s="494"/>
      <c r="R48" s="494"/>
      <c r="S48" s="16"/>
      <c r="T48" s="16"/>
      <c r="U48" s="16"/>
      <c r="V48" s="17"/>
      <c r="W48" s="18"/>
      <c r="X48" s="16"/>
      <c r="Y48" s="50"/>
      <c r="Z48" s="50"/>
      <c r="AA48"/>
      <c r="AB48"/>
      <c r="AJ48" s="525"/>
      <c r="AW48" s="497"/>
    </row>
    <row r="49" spans="1:50" s="171" customFormat="1" ht="11.25" customHeight="1">
      <c r="A49" s="489"/>
      <c r="B49" s="50"/>
      <c r="C49" s="493"/>
      <c r="D49" s="50"/>
      <c r="E49" s="50"/>
      <c r="F49" s="50"/>
      <c r="G49" s="490"/>
      <c r="H49" s="50"/>
      <c r="I49" s="491"/>
      <c r="J49" s="50"/>
      <c r="K49" s="492"/>
      <c r="L49" s="493"/>
      <c r="M49" s="494"/>
      <c r="N49" s="494"/>
      <c r="O49" s="494"/>
      <c r="P49" s="494"/>
      <c r="Q49" s="494"/>
      <c r="R49" s="494"/>
      <c r="S49" s="16"/>
      <c r="T49" s="16"/>
      <c r="U49" s="16"/>
      <c r="V49" s="17"/>
      <c r="W49" s="18"/>
      <c r="X49" s="16"/>
      <c r="Y49" s="50"/>
      <c r="Z49" s="50"/>
      <c r="AA49"/>
      <c r="AB49"/>
      <c r="AJ49" s="525"/>
      <c r="AW49" s="497"/>
    </row>
    <row r="50" spans="1:50" s="171" customFormat="1" ht="11.25" customHeight="1">
      <c r="A50" s="489"/>
      <c r="B50" s="50"/>
      <c r="C50" s="493"/>
      <c r="D50" s="50"/>
      <c r="E50" s="50"/>
      <c r="F50" s="50"/>
      <c r="G50" s="490"/>
      <c r="H50" s="50"/>
      <c r="I50" s="491"/>
      <c r="J50" s="50"/>
      <c r="K50" s="492"/>
      <c r="L50" s="493"/>
      <c r="M50" s="494"/>
      <c r="N50" s="494"/>
      <c r="O50" s="494"/>
      <c r="P50" s="494"/>
      <c r="Q50" s="494"/>
      <c r="R50" s="494"/>
      <c r="S50" s="16"/>
      <c r="T50" s="16"/>
      <c r="U50" s="16"/>
      <c r="V50" s="17"/>
      <c r="W50" s="18"/>
      <c r="X50" s="16"/>
      <c r="Y50" s="50"/>
      <c r="Z50" s="50"/>
      <c r="AA50"/>
      <c r="AB50"/>
      <c r="AJ50" s="526" t="s">
        <v>9342</v>
      </c>
      <c r="AW50" s="497"/>
    </row>
    <row r="51" spans="1:50" s="171" customFormat="1" ht="11.25" customHeight="1">
      <c r="A51" s="489"/>
      <c r="B51" s="50"/>
      <c r="C51" s="493"/>
      <c r="D51" s="50"/>
      <c r="E51" s="50"/>
      <c r="F51" s="50"/>
      <c r="G51" s="490"/>
      <c r="H51" s="50"/>
      <c r="I51" s="491"/>
      <c r="J51" s="50"/>
      <c r="K51" s="492"/>
      <c r="L51" s="493"/>
      <c r="M51" s="494"/>
      <c r="N51" s="494"/>
      <c r="O51" s="494"/>
      <c r="P51" s="494"/>
      <c r="Q51" s="494"/>
      <c r="R51" s="494"/>
      <c r="S51" s="16"/>
      <c r="T51" s="16"/>
      <c r="U51" s="16"/>
      <c r="V51" s="17"/>
      <c r="W51" s="18"/>
      <c r="X51" s="16"/>
      <c r="Y51" s="50"/>
      <c r="Z51" s="50"/>
      <c r="AA51"/>
      <c r="AB51"/>
      <c r="AJ51" s="525" t="s">
        <v>9343</v>
      </c>
      <c r="AW51" s="497"/>
    </row>
    <row r="52" spans="1:50" s="171" customFormat="1" ht="11.25" customHeight="1">
      <c r="A52" s="489"/>
      <c r="B52" s="50"/>
      <c r="C52" s="493"/>
      <c r="D52" s="50"/>
      <c r="E52" s="50"/>
      <c r="F52" s="50"/>
      <c r="G52" s="490"/>
      <c r="H52" s="50"/>
      <c r="I52" s="491"/>
      <c r="J52" s="50"/>
      <c r="K52" s="492"/>
      <c r="L52" s="493"/>
      <c r="M52" s="494"/>
      <c r="N52" s="494"/>
      <c r="O52" s="494"/>
      <c r="P52" s="494"/>
      <c r="Q52" s="494"/>
      <c r="R52" s="494"/>
      <c r="S52" s="16"/>
      <c r="T52" s="16"/>
      <c r="U52" s="16"/>
      <c r="V52" s="17"/>
      <c r="W52" s="18"/>
      <c r="X52" s="16"/>
      <c r="Y52" s="50"/>
      <c r="Z52" s="50"/>
      <c r="AA52"/>
      <c r="AB52"/>
      <c r="AD52" s="505" t="s">
        <v>30483</v>
      </c>
      <c r="AE52" s="505"/>
      <c r="AF52" s="505"/>
      <c r="AG52" s="505"/>
      <c r="AH52" s="505"/>
      <c r="AI52" s="505"/>
      <c r="AJ52" s="171" t="s">
        <v>9344</v>
      </c>
      <c r="AX52" s="497"/>
    </row>
    <row r="53" spans="1:50" s="171" customFormat="1" ht="11.25" customHeight="1">
      <c r="A53" s="489"/>
      <c r="B53" s="50"/>
      <c r="C53" s="493"/>
      <c r="D53" s="50"/>
      <c r="E53" s="50"/>
      <c r="F53" s="50"/>
      <c r="G53" s="490"/>
      <c r="H53" s="50"/>
      <c r="I53" s="491"/>
      <c r="J53" s="50"/>
      <c r="K53" s="492"/>
      <c r="L53" s="493"/>
      <c r="M53" s="494"/>
      <c r="N53" s="494"/>
      <c r="O53" s="494"/>
      <c r="P53" s="494"/>
      <c r="Q53" s="494"/>
      <c r="R53" s="494"/>
      <c r="S53" s="16"/>
      <c r="T53" s="16"/>
      <c r="U53" s="16"/>
      <c r="V53" s="17"/>
      <c r="W53" s="18"/>
      <c r="X53" s="16"/>
      <c r="Y53" s="50"/>
      <c r="Z53" s="50"/>
      <c r="AA53"/>
      <c r="AB53"/>
      <c r="AD53" s="505" t="s">
        <v>30490</v>
      </c>
      <c r="AE53" s="505"/>
      <c r="AF53" s="505"/>
      <c r="AG53" s="505"/>
      <c r="AH53" s="505"/>
      <c r="AI53" s="505"/>
      <c r="AJ53" s="171" t="s">
        <v>9345</v>
      </c>
      <c r="AX53" s="497"/>
    </row>
    <row r="54" spans="1:50" s="171" customFormat="1" ht="11.25" customHeight="1">
      <c r="A54" s="489"/>
      <c r="B54" s="50"/>
      <c r="C54" s="493"/>
      <c r="D54" s="50"/>
      <c r="E54" s="50"/>
      <c r="F54" s="50"/>
      <c r="G54" s="490"/>
      <c r="H54" s="50"/>
      <c r="I54" s="491"/>
      <c r="J54" s="50"/>
      <c r="K54" s="492"/>
      <c r="L54" s="493"/>
      <c r="M54" s="494"/>
      <c r="N54" s="494"/>
      <c r="O54" s="494"/>
      <c r="P54" s="494"/>
      <c r="Q54" s="494"/>
      <c r="R54" s="494"/>
      <c r="S54" s="16"/>
      <c r="T54" s="16"/>
      <c r="U54" s="16"/>
      <c r="V54" s="17"/>
      <c r="W54" s="18"/>
      <c r="X54" s="16"/>
      <c r="Y54" s="50"/>
      <c r="Z54" s="50"/>
      <c r="AA54"/>
      <c r="AB54"/>
      <c r="AD54" s="505" t="s">
        <v>30484</v>
      </c>
      <c r="AE54" s="505"/>
      <c r="AF54" s="505"/>
      <c r="AG54" s="505"/>
      <c r="AH54" s="505"/>
      <c r="AI54" s="505"/>
      <c r="AJ54" s="171" t="s">
        <v>9347</v>
      </c>
      <c r="AX54" s="497"/>
    </row>
    <row r="55" spans="1:50" s="171" customFormat="1" ht="11.25" customHeight="1">
      <c r="A55" s="489"/>
      <c r="B55" s="50"/>
      <c r="C55" s="493"/>
      <c r="D55" s="50"/>
      <c r="E55" s="50"/>
      <c r="F55" s="50"/>
      <c r="G55" s="490"/>
      <c r="H55" s="50"/>
      <c r="I55" s="491"/>
      <c r="J55" s="50"/>
      <c r="K55" s="492"/>
      <c r="L55" s="493"/>
      <c r="M55" s="494"/>
      <c r="N55" s="494"/>
      <c r="O55" s="494"/>
      <c r="P55" s="494"/>
      <c r="Q55" s="494"/>
      <c r="R55" s="494"/>
      <c r="S55" s="16"/>
      <c r="T55" s="16"/>
      <c r="U55" s="16"/>
      <c r="V55" s="17"/>
      <c r="W55" s="18"/>
      <c r="X55" s="16"/>
      <c r="Y55" s="50"/>
      <c r="Z55" s="50"/>
      <c r="AA55"/>
      <c r="AB55"/>
      <c r="AD55" s="505" t="s">
        <v>30486</v>
      </c>
      <c r="AE55" s="505"/>
      <c r="AF55" s="505"/>
      <c r="AG55" s="505"/>
      <c r="AH55" s="505"/>
      <c r="AI55" s="505"/>
      <c r="AJ55" s="171" t="s">
        <v>18992</v>
      </c>
      <c r="AX55" s="497"/>
    </row>
    <row r="56" spans="1:50" s="171" customFormat="1" ht="11.25" customHeight="1">
      <c r="A56" s="489"/>
      <c r="B56" s="50"/>
      <c r="C56" s="493"/>
      <c r="D56" s="50"/>
      <c r="E56" s="50"/>
      <c r="F56" s="50"/>
      <c r="G56" s="490"/>
      <c r="H56" s="50"/>
      <c r="I56" s="491"/>
      <c r="J56" s="50"/>
      <c r="K56" s="492"/>
      <c r="L56" s="493"/>
      <c r="M56" s="494"/>
      <c r="N56" s="494"/>
      <c r="O56" s="494"/>
      <c r="P56" s="494"/>
      <c r="Q56" s="494"/>
      <c r="R56" s="494"/>
      <c r="S56" s="16"/>
      <c r="T56" s="16"/>
      <c r="U56" s="16"/>
      <c r="V56" s="17"/>
      <c r="W56" s="18"/>
      <c r="X56" s="16"/>
      <c r="Y56" s="50"/>
      <c r="Z56" s="50"/>
      <c r="AA56"/>
      <c r="AB56"/>
      <c r="AD56" s="505"/>
      <c r="AE56" s="505"/>
      <c r="AF56" s="505"/>
      <c r="AG56" s="505"/>
      <c r="AH56" s="505"/>
      <c r="AI56" s="505"/>
      <c r="AJ56" s="171" t="s">
        <v>9348</v>
      </c>
      <c r="AN56" s="171" t="s">
        <v>9349</v>
      </c>
      <c r="AX56" s="497"/>
    </row>
    <row r="57" spans="1:50" s="171" customFormat="1" ht="9" customHeight="1">
      <c r="A57" s="489"/>
      <c r="B57" s="50"/>
      <c r="C57" s="493"/>
      <c r="D57" s="50"/>
      <c r="E57" s="50"/>
      <c r="F57" s="50"/>
      <c r="G57" s="490"/>
      <c r="H57" s="50"/>
      <c r="I57" s="491"/>
      <c r="J57" s="50"/>
      <c r="K57" s="492"/>
      <c r="L57" s="493"/>
      <c r="M57" s="494"/>
      <c r="N57" s="494"/>
      <c r="O57" s="494"/>
      <c r="P57" s="494"/>
      <c r="Q57" s="494"/>
      <c r="R57" s="494"/>
      <c r="S57" s="16"/>
      <c r="T57" s="16"/>
      <c r="U57" s="16"/>
      <c r="V57" s="17"/>
      <c r="W57" s="18"/>
      <c r="X57" s="16"/>
      <c r="Y57" s="50"/>
      <c r="Z57" s="50"/>
      <c r="AA57"/>
      <c r="AB57"/>
      <c r="AD57" s="505"/>
      <c r="AE57" s="505"/>
      <c r="AF57" s="505"/>
      <c r="AG57" s="505"/>
      <c r="AH57" s="758"/>
      <c r="AI57" s="758"/>
      <c r="AJ57" s="171" t="s">
        <v>9350</v>
      </c>
      <c r="AX57" s="497"/>
    </row>
    <row r="58" spans="1:50" s="171" customFormat="1" ht="11.25" customHeight="1">
      <c r="A58" s="489"/>
      <c r="B58" s="50"/>
      <c r="C58" s="493"/>
      <c r="D58" s="50"/>
      <c r="E58" s="50"/>
      <c r="F58" s="50"/>
      <c r="G58" s="490"/>
      <c r="H58" s="50"/>
      <c r="I58" s="491"/>
      <c r="J58" s="50"/>
      <c r="K58" s="492"/>
      <c r="L58" s="493"/>
      <c r="M58" s="494"/>
      <c r="N58" s="494"/>
      <c r="O58" s="494"/>
      <c r="P58" s="494"/>
      <c r="Q58" s="494"/>
      <c r="R58" s="494"/>
      <c r="S58" s="16"/>
      <c r="T58" s="16"/>
      <c r="U58" s="16"/>
      <c r="V58" s="17"/>
      <c r="W58" s="18"/>
      <c r="X58" s="16"/>
      <c r="Y58" s="50"/>
      <c r="Z58" s="50"/>
      <c r="AA58"/>
      <c r="AB58"/>
      <c r="AD58" s="505"/>
      <c r="AE58" s="505"/>
      <c r="AF58" s="505"/>
      <c r="AG58" s="505"/>
      <c r="AH58" s="505"/>
      <c r="AI58" s="505"/>
      <c r="AJ58" s="171" t="s">
        <v>9351</v>
      </c>
      <c r="AM58"/>
      <c r="AX58" s="497"/>
    </row>
    <row r="59" spans="1:50" s="171" customFormat="1" ht="11.25" customHeight="1">
      <c r="A59" s="489"/>
      <c r="B59" s="50"/>
      <c r="C59" s="493"/>
      <c r="D59" s="50"/>
      <c r="E59" s="50"/>
      <c r="F59" s="50"/>
      <c r="G59" s="490"/>
      <c r="H59" s="50"/>
      <c r="I59" s="491"/>
      <c r="J59" s="50"/>
      <c r="K59" s="492"/>
      <c r="L59" s="493"/>
      <c r="M59" s="494"/>
      <c r="N59" s="494"/>
      <c r="O59" s="494"/>
      <c r="P59" s="494"/>
      <c r="Q59" s="494"/>
      <c r="R59" s="494"/>
      <c r="S59" s="16"/>
      <c r="T59" s="16"/>
      <c r="U59" s="16"/>
      <c r="V59" s="17"/>
      <c r="W59" s="18"/>
      <c r="X59" s="16"/>
      <c r="Y59" s="50"/>
      <c r="Z59" s="50"/>
      <c r="AA59"/>
      <c r="AB59"/>
      <c r="AD59" s="505"/>
      <c r="AE59" s="505"/>
      <c r="AF59" s="505"/>
      <c r="AG59" s="505"/>
      <c r="AH59" s="505"/>
      <c r="AI59" s="505"/>
      <c r="AJ59" s="171" t="s">
        <v>9352</v>
      </c>
      <c r="AM59" t="s">
        <v>9353</v>
      </c>
      <c r="AX59" s="497"/>
    </row>
    <row r="60" spans="1:50" s="171" customFormat="1" ht="11.25" customHeight="1">
      <c r="A60" s="489"/>
      <c r="B60" s="50"/>
      <c r="C60" s="493"/>
      <c r="D60" s="50"/>
      <c r="E60" s="50"/>
      <c r="F60" s="50"/>
      <c r="G60" s="490"/>
      <c r="H60" s="50"/>
      <c r="I60" s="491"/>
      <c r="J60" s="50"/>
      <c r="K60" s="492"/>
      <c r="L60" s="493"/>
      <c r="M60" s="494"/>
      <c r="N60" s="494"/>
      <c r="O60" s="494"/>
      <c r="P60" s="494"/>
      <c r="Q60" s="494"/>
      <c r="R60" s="494"/>
      <c r="S60" s="16"/>
      <c r="T60" s="16"/>
      <c r="U60" s="16"/>
      <c r="V60" s="17"/>
      <c r="W60" s="18"/>
      <c r="X60" s="16"/>
      <c r="Y60" s="50"/>
      <c r="Z60" s="50"/>
      <c r="AA60"/>
      <c r="AB60"/>
      <c r="AD60" s="505"/>
      <c r="AE60" s="505"/>
      <c r="AF60" s="505"/>
      <c r="AG60" s="505"/>
      <c r="AH60" s="505"/>
      <c r="AI60" s="505"/>
      <c r="AJ60" s="171" t="s">
        <v>9354</v>
      </c>
      <c r="AM60" t="s">
        <v>9355</v>
      </c>
      <c r="AX60" s="497"/>
    </row>
    <row r="61" spans="1:50" s="171" customFormat="1" ht="11.25" customHeight="1">
      <c r="A61" s="489"/>
      <c r="B61" s="50"/>
      <c r="C61" s="493"/>
      <c r="D61" s="50"/>
      <c r="E61" s="50"/>
      <c r="F61" s="50"/>
      <c r="G61" s="490"/>
      <c r="H61" s="50"/>
      <c r="I61" s="491"/>
      <c r="J61" s="50"/>
      <c r="K61" s="492"/>
      <c r="L61" s="493"/>
      <c r="M61" s="494"/>
      <c r="N61" s="494"/>
      <c r="O61" s="494"/>
      <c r="P61" s="494"/>
      <c r="Q61" s="494"/>
      <c r="R61" s="494"/>
      <c r="S61" s="16"/>
      <c r="T61" s="16"/>
      <c r="U61" s="16"/>
      <c r="V61" s="17"/>
      <c r="W61" s="18"/>
      <c r="X61" s="16"/>
      <c r="Y61" s="50"/>
      <c r="Z61" s="50"/>
      <c r="AA61"/>
      <c r="AB61"/>
      <c r="AD61" s="505"/>
      <c r="AE61" s="505"/>
      <c r="AF61" s="505"/>
      <c r="AG61" s="505"/>
      <c r="AH61" s="505"/>
      <c r="AI61" s="505"/>
      <c r="AJ61" s="171" t="s">
        <v>18993</v>
      </c>
      <c r="AM61" t="s">
        <v>9356</v>
      </c>
      <c r="AX61" s="497"/>
    </row>
    <row r="62" spans="1:50" s="171" customFormat="1" ht="11.25" customHeight="1">
      <c r="A62" s="489"/>
      <c r="B62" s="50"/>
      <c r="C62" s="493"/>
      <c r="D62" s="50"/>
      <c r="E62" s="50"/>
      <c r="F62" s="50"/>
      <c r="G62" s="490"/>
      <c r="H62" s="50"/>
      <c r="I62" s="491"/>
      <c r="J62" s="50"/>
      <c r="K62" s="492"/>
      <c r="L62" s="493"/>
      <c r="M62" s="494"/>
      <c r="N62" s="494"/>
      <c r="O62" s="494"/>
      <c r="P62" s="494"/>
      <c r="Q62" s="494"/>
      <c r="R62" s="494"/>
      <c r="S62" s="16"/>
      <c r="T62" s="16"/>
      <c r="U62" s="16"/>
      <c r="V62" s="17"/>
      <c r="W62" s="18"/>
      <c r="X62" s="16"/>
      <c r="Y62" s="50"/>
      <c r="Z62" s="50"/>
      <c r="AA62"/>
      <c r="AB62"/>
      <c r="AD62" s="505"/>
      <c r="AE62" s="505"/>
      <c r="AF62" s="505"/>
      <c r="AG62" s="505"/>
      <c r="AH62" s="505"/>
      <c r="AI62" s="505"/>
      <c r="AJ62" s="171" t="s">
        <v>9357</v>
      </c>
      <c r="AM62" t="s">
        <v>9358</v>
      </c>
      <c r="AX62" s="497"/>
    </row>
    <row r="63" spans="1:50" s="171" customFormat="1" ht="11.25" customHeight="1">
      <c r="A63" s="489"/>
      <c r="B63" s="50"/>
      <c r="C63" s="493"/>
      <c r="D63" s="50"/>
      <c r="E63" s="50"/>
      <c r="F63" s="50"/>
      <c r="G63" s="490"/>
      <c r="H63" s="50"/>
      <c r="I63" s="491"/>
      <c r="J63" s="50"/>
      <c r="K63" s="492"/>
      <c r="L63" s="493"/>
      <c r="M63" s="494"/>
      <c r="N63" s="494"/>
      <c r="O63" s="494"/>
      <c r="P63" s="494"/>
      <c r="Q63" s="494"/>
      <c r="R63" s="494"/>
      <c r="S63" s="16"/>
      <c r="T63" s="16"/>
      <c r="U63" s="16"/>
      <c r="V63" s="17"/>
      <c r="W63" s="18"/>
      <c r="X63" s="16"/>
      <c r="Y63" s="50"/>
      <c r="Z63" s="50"/>
      <c r="AA63"/>
      <c r="AB63"/>
      <c r="AD63" s="505"/>
      <c r="AE63" s="505"/>
      <c r="AF63" s="505"/>
      <c r="AG63" s="505"/>
      <c r="AH63" s="505"/>
      <c r="AI63" s="505"/>
      <c r="AJ63" s="171" t="s">
        <v>9359</v>
      </c>
      <c r="AM63" t="s">
        <v>9360</v>
      </c>
      <c r="AX63" s="497"/>
    </row>
    <row r="64" spans="1:50" s="171" customFormat="1" ht="11.25" customHeight="1">
      <c r="A64" s="489"/>
      <c r="B64" s="50"/>
      <c r="C64" s="493"/>
      <c r="D64" s="50"/>
      <c r="E64" s="50"/>
      <c r="F64" s="50"/>
      <c r="G64" s="490"/>
      <c r="H64" s="50"/>
      <c r="I64" s="491"/>
      <c r="J64" s="50"/>
      <c r="K64" s="492"/>
      <c r="L64" s="493"/>
      <c r="M64" s="494"/>
      <c r="N64" s="494"/>
      <c r="O64" s="494"/>
      <c r="P64" s="494"/>
      <c r="Q64" s="494"/>
      <c r="R64" s="494"/>
      <c r="S64" s="16"/>
      <c r="T64" s="16"/>
      <c r="U64" s="16"/>
      <c r="V64" s="17"/>
      <c r="W64" s="18"/>
      <c r="X64" s="16"/>
      <c r="Y64" s="50"/>
      <c r="Z64" s="50"/>
      <c r="AA64"/>
      <c r="AB64"/>
      <c r="AD64" s="505"/>
      <c r="AE64" s="505"/>
      <c r="AF64" s="505"/>
      <c r="AG64" s="505"/>
      <c r="AH64" s="505"/>
      <c r="AI64" s="505"/>
      <c r="AJ64" s="171" t="s">
        <v>9361</v>
      </c>
      <c r="AM64" t="s">
        <v>9362</v>
      </c>
      <c r="AX64" s="497"/>
    </row>
    <row r="65" spans="1:50" s="171" customFormat="1" ht="11.25" customHeight="1">
      <c r="A65" s="489"/>
      <c r="B65" s="50"/>
      <c r="C65" s="493"/>
      <c r="D65" s="50"/>
      <c r="E65" s="50"/>
      <c r="F65" s="50"/>
      <c r="G65" s="490"/>
      <c r="H65" s="50"/>
      <c r="I65" s="491"/>
      <c r="J65" s="50"/>
      <c r="K65" s="492"/>
      <c r="L65" s="493"/>
      <c r="M65" s="494"/>
      <c r="N65" s="494"/>
      <c r="O65" s="494"/>
      <c r="P65" s="494"/>
      <c r="Q65" s="494"/>
      <c r="R65" s="494"/>
      <c r="S65" s="16"/>
      <c r="T65" s="16"/>
      <c r="U65" s="16"/>
      <c r="V65" s="17"/>
      <c r="W65" s="18"/>
      <c r="X65" s="16"/>
      <c r="Y65" s="50"/>
      <c r="Z65" s="50"/>
      <c r="AA65"/>
      <c r="AB65"/>
      <c r="AD65" s="505"/>
      <c r="AE65" s="505"/>
      <c r="AF65" s="505"/>
      <c r="AG65" s="505"/>
      <c r="AH65" s="505"/>
      <c r="AI65" s="505"/>
      <c r="AJ65" s="171" t="s">
        <v>18994</v>
      </c>
      <c r="AM65" t="s">
        <v>18995</v>
      </c>
      <c r="AX65" s="497"/>
    </row>
    <row r="66" spans="1:50" s="171" customFormat="1" ht="11.25" customHeight="1">
      <c r="A66" s="489"/>
      <c r="B66" s="50"/>
      <c r="C66" s="493"/>
      <c r="D66" s="50"/>
      <c r="E66" s="50"/>
      <c r="F66" s="50"/>
      <c r="G66" s="490"/>
      <c r="H66" s="50"/>
      <c r="I66" s="491"/>
      <c r="J66" s="50"/>
      <c r="K66" s="492"/>
      <c r="L66" s="493"/>
      <c r="M66" s="494"/>
      <c r="N66" s="494"/>
      <c r="O66" s="494"/>
      <c r="P66" s="494"/>
      <c r="Q66" s="494"/>
      <c r="R66" s="494"/>
      <c r="S66" s="16"/>
      <c r="T66" s="16"/>
      <c r="U66" s="16"/>
      <c r="V66" s="17"/>
      <c r="W66" s="18"/>
      <c r="X66" s="16"/>
      <c r="Y66" s="50"/>
      <c r="Z66" s="50"/>
      <c r="AA66"/>
      <c r="AB66"/>
      <c r="AD66" s="505"/>
      <c r="AE66" s="505"/>
      <c r="AF66" s="505"/>
      <c r="AG66" s="505"/>
      <c r="AH66" s="505"/>
      <c r="AI66" s="505"/>
      <c r="AJ66" s="171" t="s">
        <v>18996</v>
      </c>
      <c r="AM66" t="s">
        <v>9366</v>
      </c>
      <c r="AX66" s="497"/>
    </row>
    <row r="67" spans="1:50" s="171" customFormat="1" ht="11.25" customHeight="1">
      <c r="A67" s="489"/>
      <c r="B67" s="50"/>
      <c r="C67" s="493"/>
      <c r="D67" s="50"/>
      <c r="E67" s="50"/>
      <c r="F67" s="50"/>
      <c r="G67" s="490"/>
      <c r="H67" s="50"/>
      <c r="I67" s="491"/>
      <c r="J67" s="50"/>
      <c r="K67" s="492"/>
      <c r="L67" s="493"/>
      <c r="M67" s="494"/>
      <c r="N67" s="494"/>
      <c r="O67" s="494"/>
      <c r="P67" s="494"/>
      <c r="Q67" s="494"/>
      <c r="R67" s="494"/>
      <c r="S67" s="16"/>
      <c r="T67" s="16"/>
      <c r="U67" s="16"/>
      <c r="V67" s="17"/>
      <c r="W67" s="18"/>
      <c r="X67" s="16"/>
      <c r="Y67" s="50"/>
      <c r="Z67" s="50"/>
      <c r="AA67"/>
      <c r="AB67"/>
      <c r="AD67" s="505"/>
      <c r="AE67" s="505"/>
      <c r="AF67" s="505"/>
      <c r="AG67" s="505"/>
      <c r="AH67" s="505"/>
      <c r="AI67" s="505"/>
      <c r="AJ67" s="171" t="s">
        <v>9367</v>
      </c>
      <c r="AM67" t="s">
        <v>18997</v>
      </c>
      <c r="AX67" s="497"/>
    </row>
    <row r="68" spans="1:50" s="171" customFormat="1" ht="11.25" customHeight="1">
      <c r="A68" s="489"/>
      <c r="B68" s="50"/>
      <c r="C68" s="493"/>
      <c r="D68" s="50"/>
      <c r="E68" s="50"/>
      <c r="F68" s="50"/>
      <c r="G68" s="490"/>
      <c r="H68" s="50"/>
      <c r="I68" s="491"/>
      <c r="J68" s="50"/>
      <c r="K68" s="492"/>
      <c r="L68" s="493"/>
      <c r="M68" s="494"/>
      <c r="N68" s="494"/>
      <c r="O68" s="494"/>
      <c r="P68" s="494"/>
      <c r="Q68" s="494"/>
      <c r="R68" s="494"/>
      <c r="S68" s="16"/>
      <c r="T68" s="16"/>
      <c r="U68" s="16"/>
      <c r="V68" s="17"/>
      <c r="W68" s="18"/>
      <c r="X68" s="16"/>
      <c r="Y68" s="50"/>
      <c r="Z68" s="50"/>
      <c r="AA68"/>
      <c r="AB68"/>
      <c r="AC68" s="527"/>
      <c r="AD68" s="505"/>
      <c r="AE68" s="505"/>
      <c r="AF68" s="505"/>
      <c r="AG68" s="505"/>
      <c r="AH68" s="505"/>
      <c r="AI68" s="505"/>
      <c r="AJ68" s="171" t="s">
        <v>9369</v>
      </c>
      <c r="AM68" t="s">
        <v>9370</v>
      </c>
      <c r="AN68" s="171" t="s">
        <v>9371</v>
      </c>
      <c r="AX68" s="497"/>
    </row>
    <row r="69" spans="1:50" s="171" customFormat="1" ht="11.25" customHeight="1">
      <c r="A69" s="489"/>
      <c r="B69" s="50"/>
      <c r="C69" s="493"/>
      <c r="D69" s="50"/>
      <c r="E69" s="50"/>
      <c r="F69" s="50"/>
      <c r="G69" s="490"/>
      <c r="H69" s="50"/>
      <c r="I69" s="491"/>
      <c r="J69" s="50"/>
      <c r="K69" s="492"/>
      <c r="L69" s="493"/>
      <c r="M69" s="494"/>
      <c r="N69" s="494"/>
      <c r="O69" s="494"/>
      <c r="P69" s="494"/>
      <c r="Q69" s="494"/>
      <c r="R69" s="494"/>
      <c r="S69" s="16"/>
      <c r="T69" s="16"/>
      <c r="U69" s="16"/>
      <c r="V69" s="17"/>
      <c r="W69" s="18"/>
      <c r="X69" s="16"/>
      <c r="Y69" s="50"/>
      <c r="Z69" s="50"/>
      <c r="AB69"/>
      <c r="AC69" s="527"/>
      <c r="AD69" s="505"/>
      <c r="AE69" s="505"/>
      <c r="AF69" s="505"/>
      <c r="AG69" s="505"/>
      <c r="AH69" s="505"/>
      <c r="AI69" s="505"/>
      <c r="AJ69" s="171" t="s">
        <v>18998</v>
      </c>
      <c r="AM69" t="s">
        <v>18999</v>
      </c>
      <c r="AX69" s="497"/>
    </row>
    <row r="70" spans="1:50" s="171" customFormat="1" ht="11.25" customHeight="1">
      <c r="A70" s="489"/>
      <c r="B70" s="50"/>
      <c r="C70" s="493"/>
      <c r="D70" s="50"/>
      <c r="E70" s="50"/>
      <c r="F70" s="50"/>
      <c r="G70" s="490"/>
      <c r="H70" s="50"/>
      <c r="I70" s="491"/>
      <c r="J70" s="50"/>
      <c r="K70" s="492"/>
      <c r="L70" s="493"/>
      <c r="M70" s="494"/>
      <c r="N70" s="494"/>
      <c r="O70" s="494"/>
      <c r="P70" s="494"/>
      <c r="Q70" s="494"/>
      <c r="R70" s="494"/>
      <c r="S70" s="16"/>
      <c r="T70" s="16"/>
      <c r="U70" s="16"/>
      <c r="V70" s="17"/>
      <c r="W70" s="18"/>
      <c r="X70" s="16"/>
      <c r="Y70" s="50"/>
      <c r="Z70" s="50"/>
      <c r="AB70"/>
      <c r="AC70" s="527"/>
      <c r="AD70" s="505"/>
      <c r="AE70" s="505"/>
      <c r="AF70" s="505"/>
      <c r="AG70" s="505"/>
      <c r="AH70" s="505"/>
      <c r="AI70" s="505"/>
      <c r="AJ70" s="171" t="s">
        <v>9372</v>
      </c>
      <c r="AM70" t="s">
        <v>19000</v>
      </c>
      <c r="AX70" s="497"/>
    </row>
    <row r="71" spans="1:50" s="171" customFormat="1" ht="11.25" customHeight="1">
      <c r="A71" s="489"/>
      <c r="B71" s="50"/>
      <c r="C71" s="493"/>
      <c r="D71" s="50"/>
      <c r="E71" s="50"/>
      <c r="F71" s="50"/>
      <c r="G71" s="490"/>
      <c r="H71" s="50"/>
      <c r="I71" s="491"/>
      <c r="J71" s="50"/>
      <c r="K71" s="492"/>
      <c r="L71" s="493"/>
      <c r="M71" s="494"/>
      <c r="N71" s="494"/>
      <c r="O71" s="494"/>
      <c r="P71" s="494"/>
      <c r="Q71" s="494"/>
      <c r="R71" s="494"/>
      <c r="S71" s="16"/>
      <c r="T71" s="16"/>
      <c r="U71" s="16"/>
      <c r="V71" s="17"/>
      <c r="W71" s="18"/>
      <c r="X71" s="16"/>
      <c r="Y71" s="50"/>
      <c r="Z71" s="50"/>
      <c r="AB71"/>
      <c r="AC71" s="527"/>
      <c r="AD71" s="505"/>
      <c r="AE71" s="505"/>
      <c r="AF71" s="505"/>
      <c r="AG71" s="505"/>
      <c r="AH71" s="505"/>
      <c r="AI71" s="505"/>
      <c r="AJ71" s="171" t="s">
        <v>19001</v>
      </c>
      <c r="AM71" t="s">
        <v>9373</v>
      </c>
      <c r="AX71" s="497"/>
    </row>
    <row r="72" spans="1:50" s="171" customFormat="1" ht="11.25" customHeight="1">
      <c r="A72" s="489"/>
      <c r="B72" s="50"/>
      <c r="C72" s="493"/>
      <c r="D72" s="50"/>
      <c r="E72" s="50"/>
      <c r="F72" s="50"/>
      <c r="G72" s="490"/>
      <c r="H72" s="50"/>
      <c r="I72" s="491"/>
      <c r="J72" s="50"/>
      <c r="K72" s="492"/>
      <c r="L72" s="493"/>
      <c r="M72" s="494"/>
      <c r="N72" s="494"/>
      <c r="O72" s="494"/>
      <c r="P72" s="494"/>
      <c r="Q72" s="494"/>
      <c r="R72" s="494"/>
      <c r="S72" s="16"/>
      <c r="T72" s="16"/>
      <c r="U72" s="16"/>
      <c r="V72" s="17"/>
      <c r="W72" s="18"/>
      <c r="X72" s="16"/>
      <c r="Y72" s="50"/>
      <c r="Z72" s="50"/>
      <c r="AB72"/>
      <c r="AC72" s="527"/>
      <c r="AD72" s="505"/>
      <c r="AE72" s="505"/>
      <c r="AF72" s="505"/>
      <c r="AG72" s="505"/>
      <c r="AH72" s="505"/>
      <c r="AI72" s="505"/>
      <c r="AJ72" s="171" t="s">
        <v>9374</v>
      </c>
      <c r="AM72" t="s">
        <v>19002</v>
      </c>
      <c r="AX72" s="497"/>
    </row>
    <row r="73" spans="1:50" s="171" customFormat="1" ht="11.25" customHeight="1">
      <c r="A73" s="489"/>
      <c r="B73" s="50"/>
      <c r="C73" s="493"/>
      <c r="D73" s="50"/>
      <c r="E73" s="50"/>
      <c r="F73" s="50"/>
      <c r="G73" s="490"/>
      <c r="H73" s="50"/>
      <c r="I73" s="491"/>
      <c r="J73" s="50"/>
      <c r="K73" s="492"/>
      <c r="L73" s="493"/>
      <c r="M73" s="494"/>
      <c r="N73" s="494"/>
      <c r="O73" s="494"/>
      <c r="P73" s="494"/>
      <c r="Q73" s="494"/>
      <c r="R73" s="494"/>
      <c r="S73" s="16"/>
      <c r="T73" s="16"/>
      <c r="U73" s="16"/>
      <c r="V73" s="17"/>
      <c r="W73" s="18"/>
      <c r="X73" s="16"/>
      <c r="Y73" s="50"/>
      <c r="Z73" s="50"/>
      <c r="AB73"/>
      <c r="AC73" s="527"/>
      <c r="AD73" s="505"/>
      <c r="AE73" s="505"/>
      <c r="AF73" s="505"/>
      <c r="AG73" s="505"/>
      <c r="AH73" s="505"/>
      <c r="AI73" s="505"/>
      <c r="AJ73" s="171" t="s">
        <v>9376</v>
      </c>
      <c r="AM73" t="s">
        <v>9377</v>
      </c>
      <c r="AX73" s="497"/>
    </row>
    <row r="74" spans="1:50" s="171" customFormat="1" ht="11.25" customHeight="1">
      <c r="A74" s="489"/>
      <c r="B74" s="50"/>
      <c r="C74" s="493"/>
      <c r="D74" s="50"/>
      <c r="E74" s="50"/>
      <c r="F74" s="50"/>
      <c r="G74" s="490"/>
      <c r="H74" s="50"/>
      <c r="I74" s="491"/>
      <c r="J74" s="50"/>
      <c r="K74" s="492"/>
      <c r="L74" s="493"/>
      <c r="M74" s="494"/>
      <c r="N74" s="494"/>
      <c r="O74" s="494"/>
      <c r="P74" s="494"/>
      <c r="Q74" s="494"/>
      <c r="R74" s="494"/>
      <c r="S74" s="16"/>
      <c r="T74" s="16"/>
      <c r="U74" s="16"/>
      <c r="V74" s="17"/>
      <c r="W74" s="18"/>
      <c r="X74" s="16"/>
      <c r="Y74" s="50"/>
      <c r="Z74" s="50"/>
      <c r="AB74"/>
      <c r="AD74" s="505"/>
      <c r="AE74" s="505"/>
      <c r="AF74" s="505"/>
      <c r="AG74" s="505"/>
      <c r="AH74" s="505"/>
      <c r="AI74" s="505"/>
      <c r="AJ74" s="171" t="s">
        <v>9378</v>
      </c>
      <c r="AM74" t="s">
        <v>9379</v>
      </c>
      <c r="AX74" s="497"/>
    </row>
    <row r="75" spans="1:50" s="171" customFormat="1" ht="11.25" customHeight="1">
      <c r="A75" s="489"/>
      <c r="B75" s="50"/>
      <c r="C75" s="493"/>
      <c r="D75" s="50"/>
      <c r="E75" s="50"/>
      <c r="F75" s="50"/>
      <c r="G75" s="490"/>
      <c r="H75" s="50"/>
      <c r="I75" s="491"/>
      <c r="J75" s="50"/>
      <c r="K75" s="492"/>
      <c r="L75" s="493"/>
      <c r="M75" s="494"/>
      <c r="N75" s="494"/>
      <c r="O75" s="494"/>
      <c r="P75" s="494"/>
      <c r="Q75" s="494"/>
      <c r="R75" s="494"/>
      <c r="S75" s="16"/>
      <c r="T75" s="16"/>
      <c r="U75" s="16"/>
      <c r="V75" s="17"/>
      <c r="W75" s="18"/>
      <c r="X75" s="16"/>
      <c r="Y75" s="50"/>
      <c r="Z75" s="50"/>
      <c r="AB75"/>
      <c r="AD75" s="505"/>
      <c r="AE75" s="505"/>
      <c r="AF75" s="505"/>
      <c r="AG75" s="505"/>
      <c r="AH75" s="505"/>
      <c r="AI75" s="505"/>
      <c r="AJ75" s="171" t="s">
        <v>9380</v>
      </c>
      <c r="AM75" t="s">
        <v>19003</v>
      </c>
      <c r="AX75" s="497"/>
    </row>
    <row r="76" spans="1:50" s="171" customFormat="1" ht="11.25" customHeight="1">
      <c r="A76" s="489"/>
      <c r="B76" s="50"/>
      <c r="C76" s="493"/>
      <c r="D76" s="50"/>
      <c r="E76" s="50"/>
      <c r="F76" s="50"/>
      <c r="G76" s="490"/>
      <c r="H76" s="50"/>
      <c r="I76" s="491"/>
      <c r="J76" s="50"/>
      <c r="K76" s="492"/>
      <c r="L76" s="493"/>
      <c r="M76" s="494"/>
      <c r="N76" s="494"/>
      <c r="O76" s="494"/>
      <c r="P76" s="494"/>
      <c r="Q76" s="494"/>
      <c r="R76" s="494"/>
      <c r="S76" s="16"/>
      <c r="T76" s="16"/>
      <c r="U76" s="16"/>
      <c r="V76" s="17"/>
      <c r="W76" s="18"/>
      <c r="X76" s="16"/>
      <c r="Y76" s="50"/>
      <c r="Z76" s="50"/>
      <c r="AG76"/>
      <c r="AW76" s="497"/>
    </row>
    <row r="77" spans="1:50" s="171" customFormat="1" ht="11.25" customHeight="1">
      <c r="A77" s="489"/>
      <c r="B77" s="50"/>
      <c r="C77" s="493"/>
      <c r="D77" s="50"/>
      <c r="E77" s="50"/>
      <c r="F77" s="50"/>
      <c r="G77" s="490"/>
      <c r="H77" s="50"/>
      <c r="I77" s="491"/>
      <c r="J77" s="50"/>
      <c r="K77" s="492"/>
      <c r="L77" s="493"/>
      <c r="M77" s="494"/>
      <c r="N77" s="494"/>
      <c r="O77" s="494"/>
      <c r="P77" s="494"/>
      <c r="Q77" s="494"/>
      <c r="R77" s="494"/>
      <c r="S77" s="16"/>
      <c r="T77" s="16"/>
      <c r="U77" s="16"/>
      <c r="V77" s="17"/>
      <c r="W77" s="18"/>
      <c r="X77" s="16"/>
      <c r="Y77" s="50"/>
      <c r="Z77" s="50"/>
      <c r="AD77" s="171" t="s">
        <v>9346</v>
      </c>
      <c r="AG77"/>
      <c r="AL77" s="450"/>
      <c r="AM77" s="450"/>
      <c r="AN77" s="450"/>
      <c r="AO77" s="450"/>
      <c r="AP77" s="450"/>
      <c r="AQ77" s="470"/>
      <c r="AR77" s="450"/>
      <c r="AS77" s="470"/>
      <c r="AT77" s="450"/>
      <c r="AW77" s="497"/>
    </row>
    <row r="78" spans="1:50" s="171" customFormat="1" ht="11.25" customHeight="1">
      <c r="A78" s="489"/>
      <c r="B78" s="50"/>
      <c r="C78" s="493"/>
      <c r="D78" s="50"/>
      <c r="E78" s="50"/>
      <c r="F78" s="50"/>
      <c r="G78" s="490"/>
      <c r="H78" s="50"/>
      <c r="I78" s="491"/>
      <c r="J78" s="50"/>
      <c r="K78" s="492"/>
      <c r="L78" s="493"/>
      <c r="M78" s="494"/>
      <c r="N78" s="494"/>
      <c r="O78" s="494"/>
      <c r="P78" s="494"/>
      <c r="Q78" s="494"/>
      <c r="R78" s="494"/>
      <c r="S78" s="16"/>
      <c r="T78" s="16"/>
      <c r="U78" s="16"/>
      <c r="V78" s="17"/>
      <c r="W78" s="18"/>
      <c r="X78" s="16"/>
      <c r="Y78" s="50"/>
      <c r="Z78" s="50"/>
      <c r="AD78" s="171" t="s">
        <v>9381</v>
      </c>
      <c r="AF78"/>
      <c r="AG78" t="s">
        <v>9382</v>
      </c>
      <c r="AL78" s="450"/>
      <c r="AM78" s="450"/>
      <c r="AN78" s="450"/>
      <c r="AO78" s="450"/>
      <c r="AP78" s="450"/>
      <c r="AQ78" s="470"/>
      <c r="AR78" s="450"/>
      <c r="AS78" s="470"/>
      <c r="AT78" s="450"/>
      <c r="AW78" s="497"/>
    </row>
    <row r="79" spans="1:50" s="171" customFormat="1" ht="11.25" customHeight="1">
      <c r="A79" s="489"/>
      <c r="B79" s="50"/>
      <c r="C79" s="493"/>
      <c r="D79" s="50"/>
      <c r="E79" s="50"/>
      <c r="F79" s="50"/>
      <c r="G79" s="490"/>
      <c r="H79" s="50"/>
      <c r="I79" s="491"/>
      <c r="J79" s="50"/>
      <c r="K79" s="492"/>
      <c r="L79" s="493"/>
      <c r="M79" s="494"/>
      <c r="N79" s="494"/>
      <c r="O79" s="494"/>
      <c r="P79" s="494"/>
      <c r="Q79" s="494"/>
      <c r="R79" s="494"/>
      <c r="S79" s="16"/>
      <c r="T79" s="16"/>
      <c r="U79" s="16"/>
      <c r="V79" s="17"/>
      <c r="W79" s="18"/>
      <c r="X79" s="16"/>
      <c r="Y79" s="50"/>
      <c r="Z79" s="50"/>
      <c r="AG79"/>
      <c r="AL79" s="450"/>
      <c r="AM79" s="450"/>
      <c r="AN79" s="450"/>
      <c r="AO79" s="450"/>
      <c r="AP79" s="450"/>
      <c r="AQ79" s="470"/>
      <c r="AR79" s="450"/>
      <c r="AS79" s="470"/>
      <c r="AT79" s="450"/>
      <c r="AW79" s="497"/>
    </row>
    <row r="80" spans="1:50" s="171" customFormat="1" ht="11.25" customHeight="1">
      <c r="A80" s="489"/>
      <c r="B80" s="50"/>
      <c r="C80" s="493"/>
      <c r="D80" s="50"/>
      <c r="E80" s="50"/>
      <c r="F80" s="50"/>
      <c r="G80" s="490"/>
      <c r="H80" s="50"/>
      <c r="I80" s="491"/>
      <c r="J80" s="50"/>
      <c r="K80" s="492"/>
      <c r="L80" s="493"/>
      <c r="M80" s="494"/>
      <c r="N80" s="494"/>
      <c r="O80" s="494"/>
      <c r="P80" s="494"/>
      <c r="Q80" s="494"/>
      <c r="R80" s="494"/>
      <c r="S80" s="16"/>
      <c r="T80" s="16"/>
      <c r="U80" s="16"/>
      <c r="V80" s="17"/>
      <c r="W80" s="18"/>
      <c r="X80" s="16"/>
      <c r="Y80" s="50"/>
      <c r="Z80" s="50"/>
      <c r="AD80" s="171" t="s">
        <v>9383</v>
      </c>
      <c r="AG80" s="171" t="s">
        <v>9384</v>
      </c>
      <c r="AL80" s="450"/>
      <c r="AM80" s="450"/>
      <c r="AN80" s="450"/>
      <c r="AO80" s="450"/>
      <c r="AP80" s="450"/>
      <c r="AQ80" s="470"/>
      <c r="AR80" s="450"/>
      <c r="AS80" s="470"/>
      <c r="AT80" s="450"/>
      <c r="AW80" s="497"/>
    </row>
    <row r="81" spans="1:49" s="171" customFormat="1" ht="11.25" customHeight="1">
      <c r="A81" s="489"/>
      <c r="B81" s="50"/>
      <c r="C81" s="493"/>
      <c r="D81" s="50"/>
      <c r="E81" s="50"/>
      <c r="F81" s="50"/>
      <c r="G81" s="490"/>
      <c r="H81" s="50"/>
      <c r="I81" s="491"/>
      <c r="J81" s="50"/>
      <c r="K81" s="492"/>
      <c r="L81" s="493"/>
      <c r="M81" s="494"/>
      <c r="N81" s="494"/>
      <c r="O81" s="494"/>
      <c r="P81" s="494"/>
      <c r="Q81" s="494"/>
      <c r="R81" s="494"/>
      <c r="S81" s="16"/>
      <c r="T81" s="16"/>
      <c r="U81" s="16"/>
      <c r="V81" s="17"/>
      <c r="W81" s="18"/>
      <c r="X81" s="16"/>
      <c r="Y81" s="50"/>
      <c r="Z81" s="50"/>
      <c r="AG81" s="171" t="s">
        <v>19004</v>
      </c>
      <c r="AL81" s="450"/>
      <c r="AM81" s="450"/>
      <c r="AN81" s="450"/>
      <c r="AO81" s="450"/>
      <c r="AP81" s="450"/>
      <c r="AQ81" s="470"/>
      <c r="AR81" s="450"/>
      <c r="AS81" s="470"/>
      <c r="AT81" s="450"/>
      <c r="AW81" s="497"/>
    </row>
    <row r="82" spans="1:49" s="171" customFormat="1" ht="11.25" customHeight="1">
      <c r="A82" s="489"/>
      <c r="B82" s="50"/>
      <c r="C82" s="493"/>
      <c r="D82" s="50"/>
      <c r="E82" s="50"/>
      <c r="F82" s="50"/>
      <c r="G82" s="490"/>
      <c r="H82" s="50"/>
      <c r="I82" s="491"/>
      <c r="J82" s="50"/>
      <c r="K82" s="492"/>
      <c r="L82" s="493"/>
      <c r="M82" s="494"/>
      <c r="N82" s="494"/>
      <c r="O82" s="494"/>
      <c r="P82" s="494"/>
      <c r="Q82" s="494"/>
      <c r="R82" s="494"/>
      <c r="S82" s="16"/>
      <c r="T82" s="16"/>
      <c r="U82" s="16"/>
      <c r="V82" s="17"/>
      <c r="W82" s="18"/>
      <c r="X82" s="16"/>
      <c r="Y82" s="50"/>
      <c r="Z82" s="50"/>
      <c r="AF82"/>
      <c r="AG82" s="171" t="s">
        <v>9385</v>
      </c>
      <c r="AL82" s="450"/>
      <c r="AM82" s="450"/>
      <c r="AN82" s="450"/>
      <c r="AO82" s="450"/>
      <c r="AP82" s="450"/>
      <c r="AQ82" s="470"/>
      <c r="AR82" s="450"/>
      <c r="AS82" s="470"/>
      <c r="AT82" s="450"/>
      <c r="AW82" s="497"/>
    </row>
    <row r="83" spans="1:49" s="171" customFormat="1" ht="11.25" customHeight="1">
      <c r="A83" s="489"/>
      <c r="B83" s="50"/>
      <c r="C83" s="493"/>
      <c r="D83" s="50"/>
      <c r="E83" s="50"/>
      <c r="F83" s="50"/>
      <c r="G83" s="490"/>
      <c r="H83" s="50"/>
      <c r="I83" s="491"/>
      <c r="J83" s="50"/>
      <c r="K83" s="492"/>
      <c r="L83" s="493"/>
      <c r="M83" s="494"/>
      <c r="N83" s="494"/>
      <c r="O83" s="494"/>
      <c r="P83" s="494"/>
      <c r="Q83" s="494"/>
      <c r="R83" s="494"/>
      <c r="S83" s="16"/>
      <c r="T83" s="16"/>
      <c r="U83" s="16"/>
      <c r="V83" s="17"/>
      <c r="W83" s="18"/>
      <c r="X83" s="16"/>
      <c r="Y83" s="50"/>
      <c r="Z83" s="50"/>
      <c r="AD83" s="171" t="s">
        <v>9386</v>
      </c>
      <c r="AL83" s="450"/>
      <c r="AM83" s="450"/>
      <c r="AN83" s="450"/>
      <c r="AO83" s="450"/>
      <c r="AP83" s="450"/>
      <c r="AQ83" s="470"/>
      <c r="AR83" s="450"/>
      <c r="AS83" s="470"/>
      <c r="AT83" s="450"/>
      <c r="AW83" s="497"/>
    </row>
    <row r="84" spans="1:49" s="171" customFormat="1" ht="11.25" customHeight="1">
      <c r="A84" s="489"/>
      <c r="B84" s="50"/>
      <c r="C84" s="493"/>
      <c r="D84" s="50"/>
      <c r="E84" s="50"/>
      <c r="F84" s="50"/>
      <c r="G84" s="490"/>
      <c r="H84" s="50"/>
      <c r="I84" s="491"/>
      <c r="J84" s="50"/>
      <c r="K84" s="492"/>
      <c r="L84" s="493"/>
      <c r="M84" s="494"/>
      <c r="N84" s="494"/>
      <c r="O84" s="494"/>
      <c r="P84" s="494"/>
      <c r="Q84" s="494"/>
      <c r="R84" s="494"/>
      <c r="S84" s="16"/>
      <c r="T84" s="16"/>
      <c r="U84" s="16"/>
      <c r="V84" s="17"/>
      <c r="W84" s="18"/>
      <c r="X84" s="16"/>
      <c r="Y84" s="50"/>
      <c r="Z84" s="50"/>
      <c r="AD84" s="171" t="s">
        <v>9387</v>
      </c>
      <c r="AL84" s="450"/>
      <c r="AM84" s="450"/>
      <c r="AN84" s="450"/>
      <c r="AO84" s="450"/>
      <c r="AP84" s="450"/>
      <c r="AQ84" s="470"/>
      <c r="AR84" s="450"/>
      <c r="AS84" s="470"/>
      <c r="AT84" s="450"/>
      <c r="AW84" s="497"/>
    </row>
    <row r="85" spans="1:49" s="171" customFormat="1" ht="11.25" customHeight="1">
      <c r="A85" s="489"/>
      <c r="B85" s="50"/>
      <c r="C85" s="493"/>
      <c r="D85" s="50"/>
      <c r="E85" s="50"/>
      <c r="F85" s="50"/>
      <c r="G85" s="490"/>
      <c r="H85" s="50"/>
      <c r="I85" s="491"/>
      <c r="J85" s="50"/>
      <c r="K85" s="492"/>
      <c r="L85" s="493"/>
      <c r="M85" s="494"/>
      <c r="N85" s="494"/>
      <c r="O85" s="494"/>
      <c r="P85" s="494"/>
      <c r="Q85" s="494"/>
      <c r="R85" s="494"/>
      <c r="S85" s="16"/>
      <c r="T85" s="16"/>
      <c r="U85" s="16"/>
      <c r="V85" s="17"/>
      <c r="W85" s="18"/>
      <c r="X85" s="16"/>
      <c r="Y85" s="50"/>
      <c r="Z85" s="50"/>
      <c r="AL85" s="450"/>
      <c r="AM85" s="450"/>
      <c r="AN85" s="450"/>
      <c r="AO85" s="450"/>
      <c r="AP85" s="450"/>
      <c r="AQ85" s="470"/>
      <c r="AR85" s="450"/>
      <c r="AS85" s="470"/>
      <c r="AT85" s="450"/>
      <c r="AW85" s="497"/>
    </row>
    <row r="86" spans="1:49" s="171" customFormat="1" ht="11.25" customHeight="1">
      <c r="A86" s="489"/>
      <c r="B86" s="50"/>
      <c r="C86" s="493"/>
      <c r="D86" s="50"/>
      <c r="E86" s="50"/>
      <c r="F86" s="50"/>
      <c r="G86" s="490"/>
      <c r="H86" s="50"/>
      <c r="I86" s="491"/>
      <c r="J86" s="50"/>
      <c r="K86" s="492"/>
      <c r="L86" s="493"/>
      <c r="M86" s="494"/>
      <c r="N86" s="494"/>
      <c r="O86" s="494"/>
      <c r="P86" s="494"/>
      <c r="Q86" s="494"/>
      <c r="R86" s="494"/>
      <c r="S86" s="16"/>
      <c r="T86" s="16"/>
      <c r="U86" s="16"/>
      <c r="V86" s="17"/>
      <c r="W86" s="18"/>
      <c r="X86" s="16"/>
      <c r="Y86" s="50"/>
      <c r="Z86" s="50"/>
      <c r="AF86" s="171" t="s">
        <v>19005</v>
      </c>
      <c r="AG86" t="s">
        <v>19006</v>
      </c>
      <c r="AL86" s="450"/>
      <c r="AM86" s="450"/>
      <c r="AN86" s="450"/>
      <c r="AO86" s="450"/>
      <c r="AP86" s="450"/>
      <c r="AQ86" s="470"/>
      <c r="AR86" s="450"/>
      <c r="AS86" s="470"/>
      <c r="AT86" s="450"/>
      <c r="AW86" s="497"/>
    </row>
    <row r="87" spans="1:49" s="171" customFormat="1" ht="11.25" customHeight="1">
      <c r="A87" s="489"/>
      <c r="B87" s="50"/>
      <c r="C87" s="50"/>
      <c r="D87" s="50"/>
      <c r="E87" s="50"/>
      <c r="F87" s="50"/>
      <c r="G87" s="490"/>
      <c r="H87" s="50"/>
      <c r="I87" s="491"/>
      <c r="J87" s="50"/>
      <c r="K87" s="492"/>
      <c r="L87" s="493"/>
      <c r="M87" s="494"/>
      <c r="N87" s="494"/>
      <c r="O87" s="494"/>
      <c r="P87" s="494"/>
      <c r="Q87" s="494"/>
      <c r="R87" s="494"/>
      <c r="S87" s="16"/>
      <c r="T87" s="16"/>
      <c r="U87" s="16"/>
      <c r="V87" s="17"/>
      <c r="W87" s="18"/>
      <c r="X87" s="16"/>
      <c r="Y87" s="50"/>
      <c r="Z87" s="50"/>
      <c r="AL87" s="450"/>
      <c r="AM87" s="450"/>
      <c r="AN87" s="450"/>
      <c r="AO87" s="450"/>
      <c r="AP87" s="450"/>
      <c r="AQ87" s="470"/>
      <c r="AR87" s="450"/>
      <c r="AS87" s="470"/>
      <c r="AT87" s="450"/>
      <c r="AW87" s="497"/>
    </row>
    <row r="88" spans="1:49" s="171" customFormat="1" ht="11.25" customHeight="1">
      <c r="A88" s="489"/>
      <c r="B88" s="50"/>
      <c r="C88" s="50"/>
      <c r="D88" s="50"/>
      <c r="E88" s="50"/>
      <c r="F88" s="50"/>
      <c r="G88" s="490"/>
      <c r="H88" s="50"/>
      <c r="I88" s="491"/>
      <c r="J88" s="50"/>
      <c r="K88" s="492"/>
      <c r="L88" s="493"/>
      <c r="M88" s="494"/>
      <c r="N88" s="494"/>
      <c r="O88" s="494"/>
      <c r="P88" s="494"/>
      <c r="Q88" s="494"/>
      <c r="R88" s="494"/>
      <c r="S88" s="16"/>
      <c r="T88" s="16"/>
      <c r="U88" s="16"/>
      <c r="V88" s="17"/>
      <c r="W88" s="18"/>
      <c r="X88" s="16"/>
      <c r="Y88" s="50"/>
      <c r="Z88" s="50"/>
      <c r="AF88" s="171" t="s">
        <v>9388</v>
      </c>
      <c r="AG88" t="s">
        <v>9389</v>
      </c>
      <c r="AL88" s="450"/>
      <c r="AM88" s="450"/>
      <c r="AN88" s="450"/>
      <c r="AO88" s="450"/>
      <c r="AP88" s="450"/>
      <c r="AQ88" s="470"/>
      <c r="AR88" s="450"/>
      <c r="AS88" s="470"/>
      <c r="AT88" s="450"/>
      <c r="AW88" s="497"/>
    </row>
    <row r="89" spans="1:49" s="171" customFormat="1" ht="11.25" customHeight="1">
      <c r="A89" s="489"/>
      <c r="B89" s="50"/>
      <c r="C89" s="50"/>
      <c r="D89" s="50"/>
      <c r="E89" s="50"/>
      <c r="F89" s="50"/>
      <c r="G89" s="490"/>
      <c r="H89" s="50"/>
      <c r="I89" s="491"/>
      <c r="J89" s="50"/>
      <c r="K89" s="492"/>
      <c r="L89" s="493"/>
      <c r="M89" s="494"/>
      <c r="N89" s="494"/>
      <c r="O89" s="494"/>
      <c r="P89" s="494"/>
      <c r="Q89" s="494"/>
      <c r="R89" s="494"/>
      <c r="S89" s="16"/>
      <c r="T89" s="16"/>
      <c r="U89" s="16"/>
      <c r="V89" s="17"/>
      <c r="W89" s="18"/>
      <c r="X89" s="16"/>
      <c r="Y89" s="50"/>
      <c r="Z89" s="50"/>
      <c r="AF89"/>
      <c r="AL89" s="450"/>
      <c r="AM89" s="450"/>
      <c r="AN89" s="450"/>
      <c r="AO89" s="450"/>
      <c r="AP89" s="450"/>
      <c r="AQ89" s="470"/>
      <c r="AR89" s="450"/>
      <c r="AS89" s="470"/>
      <c r="AT89" s="450"/>
      <c r="AW89" s="497"/>
    </row>
    <row r="90" spans="1:49" s="171" customFormat="1" ht="11.25" customHeight="1">
      <c r="A90" s="489"/>
      <c r="B90" s="50"/>
      <c r="C90" s="50"/>
      <c r="D90" s="50"/>
      <c r="E90" s="50"/>
      <c r="F90" s="50"/>
      <c r="G90" s="490"/>
      <c r="H90" s="50"/>
      <c r="I90" s="491"/>
      <c r="J90" s="50"/>
      <c r="K90" s="492"/>
      <c r="L90" s="493"/>
      <c r="M90" s="494"/>
      <c r="N90" s="494"/>
      <c r="O90" s="494"/>
      <c r="P90" s="494"/>
      <c r="Q90" s="494"/>
      <c r="R90" s="494"/>
      <c r="S90" s="16"/>
      <c r="T90" s="16"/>
      <c r="U90" s="16"/>
      <c r="V90" s="17"/>
      <c r="W90" s="18"/>
      <c r="X90" s="16"/>
      <c r="Y90" s="50"/>
      <c r="Z90" s="50"/>
      <c r="AD90" s="528" t="s">
        <v>9390</v>
      </c>
      <c r="AE90" s="528"/>
      <c r="AF90" s="528"/>
      <c r="AG90" s="528"/>
      <c r="AH90" s="528"/>
      <c r="AL90" s="450"/>
      <c r="AM90" s="450"/>
      <c r="AN90" s="450"/>
      <c r="AO90" s="450"/>
      <c r="AP90" s="450"/>
      <c r="AQ90" s="470"/>
      <c r="AR90" s="450"/>
      <c r="AS90" s="470"/>
      <c r="AT90" s="450"/>
      <c r="AW90" s="497"/>
    </row>
    <row r="91" spans="1:49" s="171" customFormat="1" ht="11.25" customHeight="1">
      <c r="A91" s="489"/>
      <c r="B91" s="50"/>
      <c r="C91" s="50"/>
      <c r="D91" s="50"/>
      <c r="E91" s="50"/>
      <c r="F91" s="50"/>
      <c r="G91" s="490"/>
      <c r="H91" s="50"/>
      <c r="I91" s="491"/>
      <c r="J91" s="50"/>
      <c r="K91" s="492"/>
      <c r="L91" s="493"/>
      <c r="M91" s="494"/>
      <c r="N91" s="494"/>
      <c r="O91" s="494"/>
      <c r="P91" s="494"/>
      <c r="Q91" s="494"/>
      <c r="R91" s="494"/>
      <c r="S91" s="16"/>
      <c r="T91" s="16"/>
      <c r="U91" s="16"/>
      <c r="V91" s="17"/>
      <c r="W91" s="18"/>
      <c r="X91" s="16"/>
      <c r="Y91" s="50"/>
      <c r="Z91" s="50"/>
      <c r="AF91" s="171" t="s">
        <v>9391</v>
      </c>
      <c r="AW91" s="497"/>
    </row>
    <row r="92" spans="1:49" s="171" customFormat="1" ht="11.25" customHeight="1">
      <c r="A92" s="489"/>
      <c r="B92" s="50"/>
      <c r="C92" s="50"/>
      <c r="D92" s="50"/>
      <c r="E92" s="50"/>
      <c r="F92" s="50"/>
      <c r="G92" s="490"/>
      <c r="H92" s="50"/>
      <c r="I92" s="491"/>
      <c r="J92" s="50"/>
      <c r="K92" s="492"/>
      <c r="L92" s="493"/>
      <c r="M92" s="494"/>
      <c r="N92" s="494"/>
      <c r="O92" s="494"/>
      <c r="P92" s="494"/>
      <c r="Q92" s="494"/>
      <c r="R92" s="494"/>
      <c r="S92" s="16"/>
      <c r="T92" s="16"/>
      <c r="U92" s="16"/>
      <c r="V92" s="17"/>
      <c r="W92" s="18"/>
      <c r="X92" s="16"/>
      <c r="Y92" s="50"/>
      <c r="Z92" s="50"/>
      <c r="AF92" s="171" t="s">
        <v>9392</v>
      </c>
      <c r="AW92" s="497"/>
    </row>
    <row r="93" spans="1:49" s="171" customFormat="1" ht="11.25" customHeight="1">
      <c r="A93" s="489"/>
      <c r="B93" s="50"/>
      <c r="C93" s="50"/>
      <c r="D93" s="50"/>
      <c r="E93" s="50"/>
      <c r="F93" s="50"/>
      <c r="G93" s="490"/>
      <c r="H93" s="50"/>
      <c r="I93" s="491"/>
      <c r="J93" s="50"/>
      <c r="K93" s="492"/>
      <c r="L93" s="493"/>
      <c r="M93" s="494"/>
      <c r="N93" s="494"/>
      <c r="O93" s="494"/>
      <c r="P93" s="494"/>
      <c r="Q93" s="494"/>
      <c r="R93" s="494"/>
      <c r="S93" s="16"/>
      <c r="T93" s="16"/>
      <c r="U93" s="16"/>
      <c r="V93" s="17"/>
      <c r="W93" s="18"/>
      <c r="X93" s="16"/>
      <c r="Y93" s="50"/>
      <c r="Z93" s="50"/>
      <c r="AF93"/>
      <c r="AW93" s="497"/>
    </row>
    <row r="94" spans="1:49" s="171" customFormat="1" ht="11.25" customHeight="1">
      <c r="A94" s="489"/>
      <c r="B94" s="50"/>
      <c r="C94" s="50"/>
      <c r="D94" s="50"/>
      <c r="E94" s="50"/>
      <c r="F94" s="50"/>
      <c r="G94" s="490"/>
      <c r="H94" s="50"/>
      <c r="I94" s="491"/>
      <c r="J94" s="50"/>
      <c r="K94" s="492"/>
      <c r="L94" s="493"/>
      <c r="M94" s="494"/>
      <c r="N94" s="494"/>
      <c r="O94" s="494"/>
      <c r="P94" s="494"/>
      <c r="Q94" s="494"/>
      <c r="R94" s="494"/>
      <c r="S94" s="16"/>
      <c r="T94" s="16"/>
      <c r="U94" s="16"/>
      <c r="V94" s="17"/>
      <c r="W94" s="18"/>
      <c r="X94" s="16"/>
      <c r="Y94" s="50"/>
      <c r="Z94" s="50"/>
      <c r="AW94" s="497"/>
    </row>
    <row r="95" spans="1:49" s="171" customFormat="1" ht="11.25" customHeight="1">
      <c r="A95"/>
      <c r="B95"/>
      <c r="C95"/>
      <c r="D95"/>
      <c r="E95"/>
      <c r="F95"/>
      <c r="G95"/>
      <c r="H95"/>
      <c r="I95"/>
      <c r="J95"/>
      <c r="K95"/>
      <c r="L95"/>
      <c r="M95"/>
      <c r="N95"/>
      <c r="O95"/>
      <c r="P95"/>
      <c r="Q95"/>
      <c r="R95"/>
      <c r="S95"/>
      <c r="T95"/>
      <c r="U95"/>
      <c r="V95"/>
      <c r="W95"/>
      <c r="X95"/>
      <c r="Y95"/>
      <c r="Z95"/>
      <c r="AW95" s="497"/>
    </row>
    <row r="96" spans="1:49" s="171" customFormat="1" ht="11.25" customHeight="1">
      <c r="A96"/>
      <c r="B96"/>
      <c r="C96"/>
      <c r="D96"/>
      <c r="E96"/>
      <c r="F96"/>
      <c r="G96"/>
      <c r="H96"/>
      <c r="I96"/>
      <c r="J96"/>
      <c r="K96"/>
      <c r="L96"/>
      <c r="M96"/>
      <c r="N96"/>
      <c r="O96"/>
      <c r="P96"/>
      <c r="Q96"/>
      <c r="R96"/>
      <c r="S96"/>
      <c r="T96"/>
      <c r="U96"/>
      <c r="V96"/>
      <c r="W96"/>
      <c r="X96"/>
      <c r="Y96"/>
      <c r="Z96"/>
      <c r="AF96" s="501" t="s">
        <v>19007</v>
      </c>
      <c r="AW96" s="497"/>
    </row>
    <row r="97" spans="1:49" s="171" customFormat="1" ht="11.25" customHeight="1">
      <c r="A97"/>
      <c r="B97"/>
      <c r="C97"/>
      <c r="D97"/>
      <c r="E97"/>
      <c r="F97"/>
      <c r="G97"/>
      <c r="H97"/>
      <c r="I97"/>
      <c r="J97"/>
      <c r="K97"/>
      <c r="L97"/>
      <c r="M97"/>
      <c r="N97"/>
      <c r="O97"/>
      <c r="P97"/>
      <c r="Q97"/>
      <c r="R97"/>
      <c r="S97"/>
      <c r="T97"/>
      <c r="U97"/>
      <c r="V97"/>
      <c r="W97"/>
      <c r="X97"/>
      <c r="Y97"/>
      <c r="Z97"/>
      <c r="AF97" s="501" t="s">
        <v>9393</v>
      </c>
      <c r="AW97" s="497"/>
    </row>
    <row r="98" spans="1:49" s="171" customFormat="1" ht="11.25" customHeight="1">
      <c r="A98"/>
      <c r="B98"/>
      <c r="C98"/>
      <c r="D98"/>
      <c r="E98"/>
      <c r="F98"/>
      <c r="G98"/>
      <c r="H98"/>
      <c r="I98"/>
      <c r="J98"/>
      <c r="K98"/>
      <c r="L98"/>
      <c r="M98"/>
      <c r="N98"/>
      <c r="O98"/>
      <c r="P98"/>
      <c r="Q98"/>
      <c r="R98"/>
      <c r="S98"/>
      <c r="T98"/>
      <c r="U98"/>
      <c r="V98"/>
      <c r="W98"/>
      <c r="X98"/>
      <c r="Y98"/>
      <c r="Z98"/>
      <c r="AF98" s="171" t="s">
        <v>9394</v>
      </c>
      <c r="AW98" s="497"/>
    </row>
    <row r="99" spans="1:49" s="171" customFormat="1" ht="11.25" customHeight="1">
      <c r="A99"/>
      <c r="B99"/>
      <c r="C99"/>
      <c r="D99"/>
      <c r="E99"/>
      <c r="F99"/>
      <c r="G99"/>
      <c r="H99"/>
      <c r="I99"/>
      <c r="J99"/>
      <c r="K99"/>
      <c r="L99"/>
      <c r="M99"/>
      <c r="N99"/>
      <c r="O99"/>
      <c r="P99"/>
      <c r="Q99"/>
      <c r="R99"/>
      <c r="S99"/>
      <c r="T99"/>
      <c r="U99"/>
      <c r="V99"/>
      <c r="W99"/>
      <c r="X99"/>
      <c r="Y99"/>
      <c r="Z99"/>
      <c r="AF99" s="171" t="s">
        <v>9395</v>
      </c>
      <c r="AW99" s="497"/>
    </row>
    <row r="100" spans="1:49" s="171" customFormat="1" ht="11.25" customHeight="1">
      <c r="A100"/>
      <c r="B100"/>
      <c r="C100"/>
      <c r="D100"/>
      <c r="E100"/>
      <c r="F100"/>
      <c r="G100"/>
      <c r="H100"/>
      <c r="I100"/>
      <c r="J100"/>
      <c r="K100"/>
      <c r="L100"/>
      <c r="M100"/>
      <c r="N100"/>
      <c r="O100"/>
      <c r="P100"/>
      <c r="Q100"/>
      <c r="R100"/>
      <c r="S100"/>
      <c r="T100"/>
      <c r="U100"/>
      <c r="V100"/>
      <c r="W100"/>
      <c r="X100"/>
      <c r="Y100"/>
      <c r="Z100"/>
      <c r="AF100" s="171" t="s">
        <v>19008</v>
      </c>
      <c r="AW100" s="497"/>
    </row>
    <row r="101" spans="1:49" s="171" customFormat="1" ht="11.25" customHeight="1">
      <c r="A101"/>
      <c r="B101"/>
      <c r="C101"/>
      <c r="D101"/>
      <c r="E101"/>
      <c r="F101"/>
      <c r="G101"/>
      <c r="H101"/>
      <c r="I101"/>
      <c r="J101"/>
      <c r="K101"/>
      <c r="L101"/>
      <c r="M101"/>
      <c r="N101"/>
      <c r="O101"/>
      <c r="P101"/>
      <c r="Q101"/>
      <c r="R101"/>
      <c r="S101"/>
      <c r="T101"/>
      <c r="U101"/>
      <c r="V101"/>
      <c r="W101"/>
      <c r="X101"/>
      <c r="Y101"/>
      <c r="Z101"/>
      <c r="AF101" s="277"/>
      <c r="AW101" s="497"/>
    </row>
    <row r="102" spans="1:49" s="171" customFormat="1" ht="11.25" customHeight="1">
      <c r="A102"/>
      <c r="B102"/>
      <c r="C102"/>
      <c r="D102"/>
      <c r="E102"/>
      <c r="F102"/>
      <c r="G102"/>
      <c r="H102"/>
      <c r="I102"/>
      <c r="J102"/>
      <c r="K102"/>
      <c r="L102"/>
      <c r="M102"/>
      <c r="N102"/>
      <c r="O102"/>
      <c r="P102"/>
      <c r="Q102"/>
      <c r="R102"/>
      <c r="S102"/>
      <c r="T102"/>
      <c r="U102"/>
      <c r="V102"/>
      <c r="W102"/>
      <c r="X102"/>
      <c r="Y102"/>
      <c r="Z102"/>
      <c r="AF102" s="277" t="s">
        <v>9396</v>
      </c>
      <c r="AW102" s="497"/>
    </row>
    <row r="103" spans="1:49" s="171" customFormat="1" ht="11.25" customHeight="1">
      <c r="A103"/>
      <c r="B103"/>
      <c r="C103"/>
      <c r="D103"/>
      <c r="E103"/>
      <c r="F103"/>
      <c r="G103"/>
      <c r="H103"/>
      <c r="I103"/>
      <c r="J103"/>
      <c r="K103"/>
      <c r="L103"/>
      <c r="M103"/>
      <c r="N103"/>
      <c r="O103"/>
      <c r="P103"/>
      <c r="Q103"/>
      <c r="R103"/>
      <c r="S103"/>
      <c r="T103"/>
      <c r="U103"/>
      <c r="V103"/>
      <c r="W103"/>
      <c r="X103"/>
      <c r="Y103"/>
      <c r="Z103"/>
      <c r="AE103" s="529"/>
      <c r="AF103" t="s">
        <v>9397</v>
      </c>
      <c r="AG103" s="530"/>
      <c r="AW103" s="497"/>
    </row>
    <row r="104" spans="1:49" s="171" customFormat="1" ht="11.25" customHeight="1">
      <c r="A104"/>
      <c r="B104"/>
      <c r="C104"/>
      <c r="D104"/>
      <c r="E104"/>
      <c r="F104"/>
      <c r="G104"/>
      <c r="H104"/>
      <c r="I104"/>
      <c r="J104"/>
      <c r="K104"/>
      <c r="L104"/>
      <c r="M104"/>
      <c r="N104"/>
      <c r="O104"/>
      <c r="P104"/>
      <c r="Q104"/>
      <c r="R104"/>
      <c r="S104"/>
      <c r="T104"/>
      <c r="U104"/>
      <c r="V104"/>
      <c r="W104"/>
      <c r="X104"/>
      <c r="Y104"/>
      <c r="Z104"/>
      <c r="AE104" s="529"/>
      <c r="AF104" t="s">
        <v>19009</v>
      </c>
      <c r="AG104" s="530"/>
      <c r="AJ104" s="171" t="s">
        <v>9398</v>
      </c>
      <c r="AW104" s="497"/>
    </row>
    <row r="105" spans="1:49" s="171" customFormat="1" ht="11.25" customHeight="1">
      <c r="A105"/>
      <c r="B105"/>
      <c r="C105"/>
      <c r="D105"/>
      <c r="E105"/>
      <c r="F105"/>
      <c r="G105"/>
      <c r="H105"/>
      <c r="I105"/>
      <c r="J105"/>
      <c r="K105"/>
      <c r="L105"/>
      <c r="M105"/>
      <c r="N105"/>
      <c r="O105"/>
      <c r="P105"/>
      <c r="Q105"/>
      <c r="R105"/>
      <c r="S105"/>
      <c r="T105"/>
      <c r="U105"/>
      <c r="V105"/>
      <c r="W105"/>
      <c r="X105"/>
      <c r="Y105"/>
      <c r="Z105"/>
      <c r="AE105" s="529"/>
      <c r="AF105" s="530"/>
      <c r="AG105" s="530"/>
      <c r="AI105" s="530"/>
      <c r="AJ105" s="530"/>
      <c r="AK105" s="530"/>
      <c r="AL105" s="530"/>
      <c r="AM105" s="530"/>
      <c r="AW105" s="497"/>
    </row>
    <row r="106" spans="1:49" s="171" customFormat="1" ht="11.25" customHeight="1">
      <c r="A106"/>
      <c r="B106"/>
      <c r="C106"/>
      <c r="D106"/>
      <c r="E106"/>
      <c r="F106"/>
      <c r="G106"/>
      <c r="H106"/>
      <c r="I106"/>
      <c r="J106"/>
      <c r="K106"/>
      <c r="L106"/>
      <c r="M106"/>
      <c r="N106"/>
      <c r="O106"/>
      <c r="P106"/>
      <c r="Q106"/>
      <c r="R106"/>
      <c r="S106"/>
      <c r="T106"/>
      <c r="U106"/>
      <c r="V106"/>
      <c r="W106"/>
      <c r="X106"/>
      <c r="Y106"/>
      <c r="Z106"/>
      <c r="AE106" s="529"/>
      <c r="AF106" s="530" t="s">
        <v>9399</v>
      </c>
      <c r="AG106" s="530"/>
      <c r="AI106" s="530"/>
      <c r="AJ106" s="530"/>
      <c r="AK106" s="530"/>
      <c r="AL106" s="530"/>
      <c r="AM106" s="530"/>
      <c r="AW106" s="497"/>
    </row>
    <row r="107" spans="1:49" s="171" customFormat="1" ht="11.25" customHeight="1">
      <c r="A107"/>
      <c r="B107"/>
      <c r="C107"/>
      <c r="D107"/>
      <c r="E107"/>
      <c r="F107"/>
      <c r="G107"/>
      <c r="H107"/>
      <c r="I107"/>
      <c r="J107"/>
      <c r="K107"/>
      <c r="L107"/>
      <c r="M107"/>
      <c r="N107"/>
      <c r="O107"/>
      <c r="P107"/>
      <c r="Q107"/>
      <c r="R107"/>
      <c r="S107"/>
      <c r="T107"/>
      <c r="U107"/>
      <c r="V107"/>
      <c r="W107"/>
      <c r="X107"/>
      <c r="Y107"/>
      <c r="Z107"/>
      <c r="AE107" s="529"/>
      <c r="AF107" s="530" t="s">
        <v>9400</v>
      </c>
      <c r="AG107" s="530"/>
      <c r="AI107" s="530"/>
      <c r="AJ107" s="530"/>
      <c r="AK107" s="530"/>
      <c r="AL107" s="530"/>
      <c r="AM107" s="530"/>
      <c r="AW107" s="497"/>
    </row>
    <row r="108" spans="1:49" s="171" customFormat="1" ht="11.25" customHeight="1">
      <c r="A108"/>
      <c r="B108"/>
      <c r="C108"/>
      <c r="D108"/>
      <c r="E108"/>
      <c r="F108"/>
      <c r="G108"/>
      <c r="H108"/>
      <c r="I108"/>
      <c r="J108"/>
      <c r="K108"/>
      <c r="L108"/>
      <c r="M108"/>
      <c r="N108"/>
      <c r="O108"/>
      <c r="P108"/>
      <c r="Q108"/>
      <c r="R108"/>
      <c r="S108"/>
      <c r="T108"/>
      <c r="U108"/>
      <c r="V108"/>
      <c r="W108"/>
      <c r="X108"/>
      <c r="Y108"/>
      <c r="Z108"/>
      <c r="AE108" s="529"/>
      <c r="AF108" s="530" t="s">
        <v>9401</v>
      </c>
      <c r="AG108" s="530"/>
      <c r="AI108" s="530"/>
      <c r="AJ108" s="530" t="s">
        <v>9402</v>
      </c>
      <c r="AK108" s="530"/>
      <c r="AL108" s="530"/>
      <c r="AM108" s="530"/>
      <c r="AW108" s="497"/>
    </row>
    <row r="109" spans="1:49" s="171" customFormat="1" ht="11.25" customHeight="1">
      <c r="A109"/>
      <c r="B109"/>
      <c r="C109"/>
      <c r="D109"/>
      <c r="E109"/>
      <c r="F109"/>
      <c r="G109"/>
      <c r="H109"/>
      <c r="I109"/>
      <c r="J109"/>
      <c r="K109"/>
      <c r="L109"/>
      <c r="M109"/>
      <c r="N109"/>
      <c r="O109"/>
      <c r="P109"/>
      <c r="Q109"/>
      <c r="R109"/>
      <c r="S109"/>
      <c r="T109"/>
      <c r="U109"/>
      <c r="V109"/>
      <c r="W109"/>
      <c r="X109"/>
      <c r="Y109"/>
      <c r="Z109"/>
      <c r="AE109" s="529"/>
      <c r="AF109" s="530" t="s">
        <v>9403</v>
      </c>
      <c r="AG109" s="530"/>
      <c r="AI109" s="530"/>
      <c r="AJ109" s="530" t="s">
        <v>9404</v>
      </c>
      <c r="AK109" s="530"/>
      <c r="AL109" s="530"/>
      <c r="AM109" s="530"/>
      <c r="AW109" s="497"/>
    </row>
    <row r="110" spans="1:49" s="171" customFormat="1" ht="11.25" customHeight="1">
      <c r="A110"/>
      <c r="B110"/>
      <c r="C110"/>
      <c r="D110"/>
      <c r="E110"/>
      <c r="F110"/>
      <c r="G110"/>
      <c r="H110"/>
      <c r="I110"/>
      <c r="J110"/>
      <c r="K110"/>
      <c r="L110"/>
      <c r="M110"/>
      <c r="N110"/>
      <c r="O110"/>
      <c r="P110"/>
      <c r="Q110"/>
      <c r="R110"/>
      <c r="S110"/>
      <c r="T110"/>
      <c r="U110"/>
      <c r="V110"/>
      <c r="W110"/>
      <c r="X110"/>
      <c r="Y110"/>
      <c r="Z110"/>
      <c r="AE110" s="529"/>
      <c r="AF110" s="530" t="s">
        <v>9405</v>
      </c>
      <c r="AG110" s="530"/>
      <c r="AI110" s="530"/>
      <c r="AJ110" s="530" t="s">
        <v>19010</v>
      </c>
      <c r="AK110" s="530"/>
      <c r="AL110" s="530"/>
      <c r="AM110" s="530"/>
      <c r="AW110" s="497"/>
    </row>
    <row r="111" spans="1:49" s="171" customFormat="1" ht="11.25" customHeight="1">
      <c r="A111"/>
      <c r="B111"/>
      <c r="C111"/>
      <c r="D111"/>
      <c r="E111"/>
      <c r="F111"/>
      <c r="G111"/>
      <c r="H111"/>
      <c r="I111"/>
      <c r="J111"/>
      <c r="K111"/>
      <c r="L111"/>
      <c r="M111"/>
      <c r="N111"/>
      <c r="O111"/>
      <c r="P111"/>
      <c r="Q111"/>
      <c r="R111"/>
      <c r="S111"/>
      <c r="T111"/>
      <c r="U111"/>
      <c r="V111"/>
      <c r="W111"/>
      <c r="X111"/>
      <c r="Y111"/>
      <c r="Z111"/>
      <c r="AE111" s="529"/>
      <c r="AF111" t="s">
        <v>9406</v>
      </c>
      <c r="AG111" s="530"/>
      <c r="AI111" s="530"/>
      <c r="AJ111" s="530"/>
      <c r="AK111" s="530"/>
      <c r="AL111" s="530"/>
      <c r="AM111" s="530"/>
      <c r="AW111" s="497"/>
    </row>
    <row r="112" spans="1:49" s="171" customFormat="1" ht="11.25" customHeight="1">
      <c r="A112"/>
      <c r="B112"/>
      <c r="C112"/>
      <c r="D112"/>
      <c r="E112"/>
      <c r="F112"/>
      <c r="G112"/>
      <c r="H112"/>
      <c r="I112"/>
      <c r="J112"/>
      <c r="K112"/>
      <c r="L112"/>
      <c r="M112"/>
      <c r="N112"/>
      <c r="O112"/>
      <c r="P112"/>
      <c r="Q112"/>
      <c r="R112"/>
      <c r="S112"/>
      <c r="T112"/>
      <c r="U112"/>
      <c r="V112"/>
      <c r="W112"/>
      <c r="X112"/>
      <c r="Y112"/>
      <c r="Z112"/>
      <c r="AE112" s="529"/>
      <c r="AF112" t="s">
        <v>9407</v>
      </c>
      <c r="AG112" s="530"/>
      <c r="AI112" s="530"/>
      <c r="AJ112" s="530" t="s">
        <v>9408</v>
      </c>
      <c r="AK112" s="530"/>
      <c r="AL112" s="530"/>
      <c r="AM112" s="530"/>
      <c r="AW112" s="497"/>
    </row>
    <row r="113" spans="1:49" s="171" customFormat="1" ht="11.25" customHeight="1">
      <c r="A113"/>
      <c r="B113"/>
      <c r="C113"/>
      <c r="D113"/>
      <c r="E113"/>
      <c r="F113"/>
      <c r="G113"/>
      <c r="H113"/>
      <c r="I113"/>
      <c r="J113"/>
      <c r="K113"/>
      <c r="L113"/>
      <c r="M113"/>
      <c r="N113"/>
      <c r="O113"/>
      <c r="P113"/>
      <c r="Q113"/>
      <c r="R113"/>
      <c r="S113"/>
      <c r="T113"/>
      <c r="U113"/>
      <c r="V113"/>
      <c r="W113"/>
      <c r="X113"/>
      <c r="Y113"/>
      <c r="Z113"/>
      <c r="AE113" s="529"/>
      <c r="AF113" t="s">
        <v>9409</v>
      </c>
      <c r="AG113" s="530"/>
      <c r="AI113" s="530"/>
      <c r="AJ113" s="530" t="s">
        <v>9404</v>
      </c>
      <c r="AK113" s="530"/>
      <c r="AL113" s="530"/>
      <c r="AM113" s="530"/>
      <c r="AW113" s="497"/>
    </row>
    <row r="114" spans="1:49" s="171" customFormat="1" ht="11.25" customHeight="1">
      <c r="A114"/>
      <c r="B114"/>
      <c r="C114"/>
      <c r="D114"/>
      <c r="E114"/>
      <c r="F114"/>
      <c r="G114"/>
      <c r="H114"/>
      <c r="I114"/>
      <c r="J114"/>
      <c r="K114"/>
      <c r="L114"/>
      <c r="M114"/>
      <c r="N114"/>
      <c r="O114"/>
      <c r="P114"/>
      <c r="Q114"/>
      <c r="R114"/>
      <c r="S114"/>
      <c r="T114"/>
      <c r="U114"/>
      <c r="V114"/>
      <c r="W114"/>
      <c r="X114"/>
      <c r="Y114"/>
      <c r="Z114"/>
      <c r="AE114" s="529"/>
      <c r="AF114" t="s">
        <v>9410</v>
      </c>
      <c r="AG114" s="530"/>
      <c r="AI114" s="530"/>
      <c r="AJ114" s="530"/>
      <c r="AK114" s="530"/>
      <c r="AL114" s="530"/>
      <c r="AM114" s="530"/>
      <c r="AW114" s="497"/>
    </row>
    <row r="115" spans="1:49" s="171" customFormat="1" ht="11.25" customHeight="1">
      <c r="A115"/>
      <c r="B115"/>
      <c r="C115"/>
      <c r="D115"/>
      <c r="E115"/>
      <c r="F115"/>
      <c r="G115"/>
      <c r="H115"/>
      <c r="I115"/>
      <c r="J115"/>
      <c r="K115"/>
      <c r="L115"/>
      <c r="M115"/>
      <c r="N115"/>
      <c r="O115"/>
      <c r="P115"/>
      <c r="Q115"/>
      <c r="R115"/>
      <c r="S115"/>
      <c r="T115"/>
      <c r="U115"/>
      <c r="V115"/>
      <c r="W115"/>
      <c r="X115"/>
      <c r="Y115"/>
      <c r="Z115"/>
      <c r="AE115" s="529"/>
      <c r="AF115" s="530" t="s">
        <v>9411</v>
      </c>
      <c r="AG115" s="530"/>
      <c r="AI115" s="530"/>
      <c r="AJ115" s="530"/>
      <c r="AK115" s="530"/>
      <c r="AL115" s="530"/>
      <c r="AM115" s="530"/>
      <c r="AW115" s="497"/>
    </row>
    <row r="116" spans="1:49" s="171" customFormat="1" ht="11.25" customHeight="1">
      <c r="A116"/>
      <c r="B116"/>
      <c r="C116"/>
      <c r="D116"/>
      <c r="E116"/>
      <c r="F116"/>
      <c r="G116"/>
      <c r="H116"/>
      <c r="I116"/>
      <c r="J116"/>
      <c r="K116"/>
      <c r="L116"/>
      <c r="M116"/>
      <c r="N116"/>
      <c r="O116"/>
      <c r="P116"/>
      <c r="Q116"/>
      <c r="R116"/>
      <c r="S116"/>
      <c r="T116"/>
      <c r="U116"/>
      <c r="V116"/>
      <c r="W116"/>
      <c r="X116"/>
      <c r="Y116"/>
      <c r="Z116"/>
      <c r="AE116" s="529"/>
      <c r="AF116" t="s">
        <v>9412</v>
      </c>
      <c r="AG116" s="530"/>
      <c r="AI116" s="530"/>
      <c r="AJ116" s="530" t="s">
        <v>19011</v>
      </c>
      <c r="AK116" s="530"/>
      <c r="AL116" s="530"/>
      <c r="AM116" s="530"/>
      <c r="AW116" s="497"/>
    </row>
    <row r="117" spans="1:49" s="171" customFormat="1" ht="11.25" customHeight="1">
      <c r="A117"/>
      <c r="B117"/>
      <c r="C117"/>
      <c r="D117"/>
      <c r="E117"/>
      <c r="F117"/>
      <c r="G117"/>
      <c r="H117"/>
      <c r="I117"/>
      <c r="J117"/>
      <c r="K117"/>
      <c r="L117"/>
      <c r="M117"/>
      <c r="N117"/>
      <c r="O117"/>
      <c r="P117"/>
      <c r="Q117"/>
      <c r="R117"/>
      <c r="S117"/>
      <c r="T117"/>
      <c r="U117"/>
      <c r="V117"/>
      <c r="W117"/>
      <c r="X117"/>
      <c r="Y117"/>
      <c r="Z117"/>
      <c r="AE117" s="529"/>
      <c r="AF117" s="530" t="s">
        <v>9413</v>
      </c>
      <c r="AG117" s="530"/>
      <c r="AI117" s="530"/>
      <c r="AJ117" s="530" t="s">
        <v>9414</v>
      </c>
      <c r="AK117" s="530"/>
      <c r="AL117" s="530"/>
      <c r="AM117" s="530"/>
      <c r="AW117" s="497"/>
    </row>
    <row r="118" spans="1:49" s="171" customFormat="1" ht="11.25" customHeight="1">
      <c r="A118"/>
      <c r="B118"/>
      <c r="C118"/>
      <c r="D118"/>
      <c r="E118"/>
      <c r="F118"/>
      <c r="G118"/>
      <c r="H118"/>
      <c r="I118"/>
      <c r="J118"/>
      <c r="K118"/>
      <c r="L118"/>
      <c r="M118"/>
      <c r="N118"/>
      <c r="O118"/>
      <c r="P118"/>
      <c r="Q118"/>
      <c r="R118"/>
      <c r="S118"/>
      <c r="T118"/>
      <c r="U118"/>
      <c r="V118"/>
      <c r="W118"/>
      <c r="X118"/>
      <c r="Y118"/>
      <c r="Z118"/>
      <c r="AE118" s="529"/>
      <c r="AF118" t="s">
        <v>9415</v>
      </c>
      <c r="AG118" s="530"/>
      <c r="AI118" s="530"/>
      <c r="AJ118" s="530" t="s">
        <v>9416</v>
      </c>
      <c r="AK118" s="530"/>
      <c r="AL118" s="530"/>
      <c r="AM118" s="530"/>
      <c r="AW118" s="497"/>
    </row>
    <row r="119" spans="1:49" s="171" customFormat="1" ht="11.25" customHeight="1">
      <c r="A119"/>
      <c r="B119"/>
      <c r="C119"/>
      <c r="D119"/>
      <c r="E119"/>
      <c r="F119"/>
      <c r="G119"/>
      <c r="H119"/>
      <c r="I119"/>
      <c r="J119"/>
      <c r="K119"/>
      <c r="L119"/>
      <c r="M119"/>
      <c r="N119"/>
      <c r="O119"/>
      <c r="P119"/>
      <c r="Q119"/>
      <c r="R119"/>
      <c r="S119"/>
      <c r="T119"/>
      <c r="U119"/>
      <c r="V119"/>
      <c r="W119"/>
      <c r="X119"/>
      <c r="Y119"/>
      <c r="Z119"/>
      <c r="AE119" s="529"/>
      <c r="AG119" s="530"/>
      <c r="AH119"/>
      <c r="AI119" s="530"/>
      <c r="AJ119" s="530"/>
      <c r="AK119" s="530"/>
      <c r="AL119" s="530"/>
      <c r="AM119" s="530"/>
      <c r="AW119" s="497"/>
    </row>
    <row r="120" spans="1:49" s="171" customFormat="1" ht="11.25" customHeight="1">
      <c r="A120"/>
      <c r="B120"/>
      <c r="C120"/>
      <c r="D120"/>
      <c r="E120"/>
      <c r="F120"/>
      <c r="G120"/>
      <c r="H120"/>
      <c r="I120"/>
      <c r="J120"/>
      <c r="K120"/>
      <c r="L120"/>
      <c r="M120"/>
      <c r="N120"/>
      <c r="O120"/>
      <c r="P120"/>
      <c r="Q120"/>
      <c r="R120"/>
      <c r="S120"/>
      <c r="T120"/>
      <c r="U120"/>
      <c r="V120"/>
      <c r="W120"/>
      <c r="X120"/>
      <c r="Y120"/>
      <c r="Z120"/>
      <c r="AE120" s="529"/>
      <c r="AF120" s="530"/>
      <c r="AG120" s="530"/>
      <c r="AI120" s="530"/>
      <c r="AJ120" s="530"/>
      <c r="AK120" s="530"/>
      <c r="AL120" s="530"/>
      <c r="AM120" s="530"/>
      <c r="AW120" s="497"/>
    </row>
    <row r="121" spans="1:49" s="171" customFormat="1" ht="11.25" customHeight="1">
      <c r="A121"/>
      <c r="B121"/>
      <c r="C121"/>
      <c r="D121"/>
      <c r="E121"/>
      <c r="F121"/>
      <c r="G121"/>
      <c r="H121"/>
      <c r="I121"/>
      <c r="J121"/>
      <c r="K121"/>
      <c r="L121"/>
      <c r="M121"/>
      <c r="N121"/>
      <c r="O121"/>
      <c r="P121"/>
      <c r="Q121"/>
      <c r="R121"/>
      <c r="S121"/>
      <c r="T121"/>
      <c r="U121"/>
      <c r="V121"/>
      <c r="W121"/>
      <c r="X121"/>
      <c r="Y121"/>
      <c r="Z121"/>
      <c r="AE121" s="529"/>
      <c r="AF121" s="530"/>
      <c r="AG121" s="530"/>
      <c r="AI121" s="530"/>
      <c r="AJ121" s="530"/>
      <c r="AK121" s="530"/>
      <c r="AL121" s="530"/>
      <c r="AM121" s="530"/>
      <c r="AW121" s="497"/>
    </row>
    <row r="122" spans="1:49" s="171" customFormat="1" ht="11.25" customHeight="1">
      <c r="A122"/>
      <c r="B122"/>
      <c r="C122"/>
      <c r="D122"/>
      <c r="E122"/>
      <c r="F122"/>
      <c r="G122"/>
      <c r="H122"/>
      <c r="I122"/>
      <c r="J122"/>
      <c r="K122"/>
      <c r="L122"/>
      <c r="M122"/>
      <c r="N122"/>
      <c r="O122"/>
      <c r="P122"/>
      <c r="Q122"/>
      <c r="R122"/>
      <c r="S122"/>
      <c r="T122"/>
      <c r="U122"/>
      <c r="V122"/>
      <c r="W122"/>
      <c r="X122"/>
      <c r="Y122"/>
      <c r="Z122"/>
      <c r="AE122" s="529"/>
      <c r="AF122" s="530"/>
      <c r="AG122" s="530"/>
      <c r="AI122" s="530"/>
      <c r="AJ122" s="530"/>
      <c r="AK122" s="530"/>
      <c r="AL122" s="530"/>
      <c r="AM122" s="530"/>
      <c r="AW122" s="497"/>
    </row>
    <row r="123" spans="1:49" s="171" customFormat="1" ht="11.25" customHeight="1">
      <c r="A123"/>
      <c r="B123"/>
      <c r="C123"/>
      <c r="D123"/>
      <c r="E123"/>
      <c r="F123"/>
      <c r="G123"/>
      <c r="H123"/>
      <c r="I123"/>
      <c r="J123"/>
      <c r="K123"/>
      <c r="L123"/>
      <c r="M123"/>
      <c r="N123"/>
      <c r="O123"/>
      <c r="P123"/>
      <c r="Q123"/>
      <c r="R123"/>
      <c r="S123"/>
      <c r="T123"/>
      <c r="U123"/>
      <c r="V123"/>
      <c r="W123"/>
      <c r="X123"/>
      <c r="Y123"/>
      <c r="Z123"/>
      <c r="AE123" s="529"/>
      <c r="AF123" s="531"/>
      <c r="AG123" s="530"/>
      <c r="AI123" s="531"/>
      <c r="AJ123" s="530"/>
      <c r="AK123" s="530"/>
      <c r="AL123" s="530"/>
      <c r="AM123" s="530"/>
      <c r="AW123" s="497"/>
    </row>
    <row r="124" spans="1:49" s="171" customFormat="1" ht="11.25" customHeight="1">
      <c r="A124"/>
      <c r="B124"/>
      <c r="C124"/>
      <c r="D124"/>
      <c r="E124"/>
      <c r="F124"/>
      <c r="G124"/>
      <c r="H124"/>
      <c r="I124"/>
      <c r="J124"/>
      <c r="K124"/>
      <c r="L124"/>
      <c r="M124"/>
      <c r="N124"/>
      <c r="O124"/>
      <c r="P124"/>
      <c r="Q124"/>
      <c r="R124"/>
      <c r="S124"/>
      <c r="T124"/>
      <c r="U124"/>
      <c r="V124"/>
      <c r="W124"/>
      <c r="X124"/>
      <c r="Y124"/>
      <c r="Z124"/>
      <c r="AE124" s="529"/>
      <c r="AF124" s="530" t="s">
        <v>9417</v>
      </c>
      <c r="AG124" s="530"/>
      <c r="AI124" s="530"/>
      <c r="AJ124" s="530"/>
      <c r="AK124" s="530"/>
      <c r="AL124" s="530"/>
      <c r="AM124" s="530"/>
      <c r="AW124" s="497"/>
    </row>
    <row r="125" spans="1:49" s="171" customFormat="1" ht="11.25" customHeight="1">
      <c r="A125"/>
      <c r="B125"/>
      <c r="C125"/>
      <c r="D125"/>
      <c r="E125"/>
      <c r="F125"/>
      <c r="G125"/>
      <c r="H125"/>
      <c r="I125"/>
      <c r="J125"/>
      <c r="K125"/>
      <c r="L125"/>
      <c r="M125"/>
      <c r="N125"/>
      <c r="O125"/>
      <c r="P125"/>
      <c r="Q125"/>
      <c r="R125"/>
      <c r="S125"/>
      <c r="T125"/>
      <c r="U125"/>
      <c r="V125"/>
      <c r="W125"/>
      <c r="X125"/>
      <c r="Y125"/>
      <c r="Z125"/>
      <c r="AE125" s="529"/>
      <c r="AF125" s="530" t="s">
        <v>19012</v>
      </c>
      <c r="AG125" s="530"/>
      <c r="AI125" s="530"/>
      <c r="AJ125" s="530"/>
      <c r="AK125" s="530"/>
      <c r="AL125" s="530"/>
      <c r="AM125" s="530"/>
      <c r="AW125" s="497"/>
    </row>
    <row r="126" spans="1:49" s="171" customFormat="1" ht="11.25" customHeight="1">
      <c r="A126"/>
      <c r="B126"/>
      <c r="C126"/>
      <c r="D126"/>
      <c r="E126"/>
      <c r="F126"/>
      <c r="G126"/>
      <c r="H126"/>
      <c r="I126"/>
      <c r="J126"/>
      <c r="K126"/>
      <c r="L126"/>
      <c r="M126"/>
      <c r="N126"/>
      <c r="O126"/>
      <c r="P126"/>
      <c r="Q126"/>
      <c r="R126"/>
      <c r="S126"/>
      <c r="T126"/>
      <c r="U126"/>
      <c r="V126"/>
      <c r="W126"/>
      <c r="X126"/>
      <c r="Y126"/>
      <c r="Z126"/>
      <c r="AE126" s="529"/>
      <c r="AF126" s="530"/>
      <c r="AG126" s="530"/>
      <c r="AI126" s="530"/>
      <c r="AJ126" s="530"/>
      <c r="AK126" s="530"/>
      <c r="AL126" s="530"/>
      <c r="AM126" s="530"/>
      <c r="AW126" s="497"/>
    </row>
    <row r="127" spans="1:49">
      <c r="AF127" s="532"/>
      <c r="AG127" s="532"/>
      <c r="AI127" s="532"/>
      <c r="AJ127" s="532"/>
      <c r="AK127" s="532"/>
      <c r="AL127" s="532"/>
      <c r="AM127" s="532"/>
    </row>
    <row r="128" spans="1:49">
      <c r="AF128" s="532"/>
      <c r="AG128" s="532"/>
      <c r="AI128" s="532"/>
      <c r="AJ128" s="532"/>
      <c r="AK128" s="532"/>
      <c r="AL128" s="532"/>
      <c r="AM128" s="532"/>
    </row>
    <row r="129" spans="32:39">
      <c r="AF129" s="532" t="s">
        <v>9418</v>
      </c>
      <c r="AG129" s="532"/>
      <c r="AI129" s="532"/>
      <c r="AJ129" s="532"/>
      <c r="AK129" s="532"/>
      <c r="AL129" s="532"/>
      <c r="AM129" s="532"/>
    </row>
    <row r="130" spans="32:39">
      <c r="AF130" s="532" t="s">
        <v>9419</v>
      </c>
      <c r="AG130" s="532"/>
      <c r="AI130" s="532"/>
      <c r="AJ130" s="532"/>
      <c r="AK130" s="532"/>
      <c r="AL130" s="532"/>
      <c r="AM130" s="532"/>
    </row>
    <row r="131" spans="32:39">
      <c r="AF131" s="532" t="s">
        <v>9420</v>
      </c>
      <c r="AG131" s="532"/>
      <c r="AI131" s="532"/>
      <c r="AJ131" s="532"/>
      <c r="AK131" s="532"/>
      <c r="AL131" s="532"/>
      <c r="AM131" s="532"/>
    </row>
    <row r="132" spans="32:39">
      <c r="AF132" s="532" t="s">
        <v>9421</v>
      </c>
      <c r="AG132" s="532"/>
      <c r="AI132" s="532"/>
      <c r="AJ132" s="532" t="s">
        <v>9422</v>
      </c>
      <c r="AK132" s="532"/>
      <c r="AL132" s="532"/>
      <c r="AM132" s="532"/>
    </row>
    <row r="133" spans="32:39">
      <c r="AF133" s="532" t="s">
        <v>9423</v>
      </c>
      <c r="AG133" s="532"/>
      <c r="AI133" s="532"/>
      <c r="AJ133" s="532"/>
      <c r="AK133" s="532"/>
      <c r="AL133" s="532"/>
      <c r="AM133" s="532"/>
    </row>
    <row r="134" spans="32:39">
      <c r="AF134" s="532"/>
      <c r="AG134" s="532"/>
      <c r="AI134" s="532"/>
      <c r="AJ134" s="532"/>
      <c r="AK134" s="532"/>
      <c r="AL134" s="532"/>
      <c r="AM134" s="532"/>
    </row>
    <row r="135" spans="32:39">
      <c r="AF135" s="532" t="s">
        <v>9424</v>
      </c>
      <c r="AG135" s="532"/>
      <c r="AI135" s="532"/>
      <c r="AJ135" s="532"/>
      <c r="AK135" s="532"/>
      <c r="AL135" s="532"/>
      <c r="AM135" s="532"/>
    </row>
    <row r="136" spans="32:39">
      <c r="AF136" t="s">
        <v>9425</v>
      </c>
      <c r="AG136" s="532"/>
      <c r="AI136" s="532"/>
      <c r="AJ136" s="532"/>
      <c r="AK136" s="532"/>
      <c r="AL136" s="532"/>
      <c r="AM136" s="532"/>
    </row>
    <row r="137" spans="32:39">
      <c r="AF137" s="532"/>
      <c r="AG137" s="532"/>
      <c r="AI137" s="532"/>
      <c r="AJ137" s="532"/>
      <c r="AK137" s="532"/>
      <c r="AL137" s="532"/>
      <c r="AM137" s="532"/>
    </row>
    <row r="138" spans="32:39">
      <c r="AF138" s="532"/>
      <c r="AG138" s="532"/>
      <c r="AI138" s="532"/>
      <c r="AJ138" s="532" t="s">
        <v>28998</v>
      </c>
      <c r="AK138" s="532"/>
      <c r="AL138" s="532"/>
      <c r="AM138" s="532"/>
    </row>
    <row r="139" spans="32:39">
      <c r="AF139" s="532"/>
      <c r="AG139" s="532"/>
      <c r="AI139" s="532"/>
      <c r="AJ139" s="532" t="s">
        <v>28999</v>
      </c>
      <c r="AK139" s="532"/>
      <c r="AL139" s="532"/>
      <c r="AM139" s="532"/>
    </row>
    <row r="140" spans="32:39">
      <c r="AF140" s="532"/>
      <c r="AG140" s="532"/>
      <c r="AI140" s="532"/>
      <c r="AJ140" s="532" t="s">
        <v>29000</v>
      </c>
      <c r="AK140" s="532"/>
      <c r="AL140" s="532"/>
      <c r="AM140" s="532"/>
    </row>
    <row r="141" spans="32:39">
      <c r="AF141" s="532"/>
      <c r="AG141" s="532"/>
      <c r="AI141" s="532"/>
      <c r="AJ141" s="532"/>
      <c r="AK141" s="532"/>
      <c r="AL141" s="532"/>
      <c r="AM141" s="532"/>
    </row>
    <row r="142" spans="32:39">
      <c r="AF142" s="532"/>
      <c r="AG142" s="532"/>
      <c r="AI142" s="532"/>
      <c r="AJ142" s="532"/>
      <c r="AK142" s="532"/>
      <c r="AL142" s="532"/>
      <c r="AM142" s="532"/>
    </row>
    <row r="143" spans="32:39">
      <c r="AF143" s="532"/>
      <c r="AG143" s="532"/>
      <c r="AI143" s="532"/>
      <c r="AJ143" s="532"/>
      <c r="AK143" s="532"/>
      <c r="AL143" s="532"/>
      <c r="AM143" s="532"/>
    </row>
    <row r="144" spans="32:39">
      <c r="AF144" s="532"/>
      <c r="AG144" s="532"/>
      <c r="AI144" s="533"/>
      <c r="AJ144" s="533"/>
      <c r="AK144" s="533"/>
      <c r="AL144" s="533"/>
    </row>
    <row r="145" spans="32:38">
      <c r="AF145" s="532"/>
      <c r="AG145" s="532"/>
      <c r="AI145" s="533"/>
      <c r="AJ145" s="533"/>
      <c r="AK145" s="533"/>
      <c r="AL145" s="533"/>
    </row>
    <row r="146" spans="32:38">
      <c r="AF146" s="532"/>
      <c r="AG146" s="532"/>
      <c r="AI146" s="533"/>
      <c r="AJ146" s="533"/>
      <c r="AK146" s="533"/>
      <c r="AL146" s="533"/>
    </row>
    <row r="147" spans="32:38">
      <c r="AF147" s="532"/>
      <c r="AG147" s="532"/>
      <c r="AI147" s="533"/>
      <c r="AJ147" s="533"/>
      <c r="AK147" s="533"/>
      <c r="AL147" s="533"/>
    </row>
    <row r="148" spans="32:38">
      <c r="AF148" s="532"/>
      <c r="AG148" s="532"/>
      <c r="AI148" s="533"/>
      <c r="AJ148" s="533"/>
      <c r="AK148" s="533"/>
      <c r="AL148" s="533"/>
    </row>
    <row r="149" spans="32:38">
      <c r="AF149" s="532"/>
      <c r="AG149" s="532"/>
      <c r="AI149" s="533"/>
      <c r="AJ149" s="533"/>
      <c r="AK149" s="533"/>
      <c r="AL149" s="533"/>
    </row>
    <row r="150" spans="32:38">
      <c r="AI150" s="533"/>
      <c r="AJ150" s="533"/>
      <c r="AK150" s="533"/>
      <c r="AL150" s="533"/>
    </row>
    <row r="151" spans="32:38">
      <c r="AI151" s="533"/>
      <c r="AJ151" s="533"/>
      <c r="AK151" s="533"/>
      <c r="AL151" s="533"/>
    </row>
    <row r="152" spans="32:38">
      <c r="AI152" s="533"/>
      <c r="AJ152" s="533"/>
      <c r="AK152" s="533"/>
      <c r="AL152" s="533"/>
    </row>
    <row r="153" spans="32:38">
      <c r="AI153" s="533"/>
      <c r="AJ153" s="533"/>
      <c r="AK153" s="533"/>
      <c r="AL153" s="533"/>
    </row>
    <row r="154" spans="32:38">
      <c r="AI154" s="533"/>
      <c r="AJ154" s="533"/>
      <c r="AK154" s="533"/>
      <c r="AL154" s="533"/>
    </row>
    <row r="155" spans="32:38">
      <c r="AI155" s="533"/>
      <c r="AJ155" s="533"/>
      <c r="AK155" s="533"/>
      <c r="AL155" s="533"/>
    </row>
  </sheetData>
  <sortState xmlns:xlrd2="http://schemas.microsoft.com/office/spreadsheetml/2017/richdata2" ref="AA22:AB37">
    <sortCondition descending="1" ref="AB22:AB37"/>
  </sortState>
  <phoneticPr fontId="1" type="noConversion"/>
  <hyperlinks>
    <hyperlink ref="AG86" r:id="rId1" xr:uid="{00000000-0004-0000-0B00-000000000000}"/>
    <hyperlink ref="AF103" r:id="rId2" xr:uid="{00000000-0004-0000-0B00-000001000000}"/>
    <hyperlink ref="AF104" r:id="rId3" xr:uid="{00000000-0004-0000-0B00-000002000000}"/>
    <hyperlink ref="AF111" r:id="rId4" xr:uid="{00000000-0004-0000-0B00-000003000000}"/>
    <hyperlink ref="AF112" r:id="rId5" xr:uid="{00000000-0004-0000-0B00-000004000000}"/>
    <hyperlink ref="AF113" r:id="rId6" xr:uid="{00000000-0004-0000-0B00-000005000000}"/>
    <hyperlink ref="AF114" r:id="rId7" xr:uid="{00000000-0004-0000-0B00-000006000000}"/>
    <hyperlink ref="AF116" r:id="rId8" xr:uid="{00000000-0004-0000-0B00-000007000000}"/>
    <hyperlink ref="AF118" r:id="rId9" xr:uid="{00000000-0004-0000-0B00-000008000000}"/>
    <hyperlink ref="AF136" r:id="rId10" xr:uid="{00000000-0004-0000-0B00-000009000000}"/>
    <hyperlink ref="AO16" r:id="rId11" xr:uid="{00000000-0004-0000-0B00-00000A000000}"/>
    <hyperlink ref="AO18" r:id="rId12" xr:uid="{00000000-0004-0000-0B00-00000B000000}"/>
    <hyperlink ref="AO20" r:id="rId13" xr:uid="{00000000-0004-0000-0B00-00000C000000}"/>
    <hyperlink ref="AO22" r:id="rId14" xr:uid="{00000000-0004-0000-0B00-00000D000000}"/>
    <hyperlink ref="AO31" r:id="rId15" xr:uid="{00000000-0004-0000-0B00-00000E000000}"/>
  </hyperlinks>
  <pageMargins left="0.17" right="0.17" top="0.75" bottom="0.75" header="0.3" footer="0.3"/>
  <pageSetup paperSize="9" orientation="portrait" r:id="rId16"/>
  <drawing r:id="rId17"/>
  <legacyDrawing r:id="rId1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tabColor rgb="FFFFFF00"/>
  </sheetPr>
  <dimension ref="A1:X163"/>
  <sheetViews>
    <sheetView tabSelected="1" workbookViewId="0">
      <selection activeCell="A27" sqref="A27"/>
    </sheetView>
  </sheetViews>
  <sheetFormatPr defaultRowHeight="11.25" customHeight="1"/>
  <cols>
    <col min="1" max="1" width="3.25" customWidth="1"/>
    <col min="2" max="2" width="5.625" style="284" customWidth="1"/>
    <col min="3" max="3" width="10.5" style="285" customWidth="1"/>
    <col min="4" max="4" width="7.375" style="285" customWidth="1"/>
    <col min="5" max="5" width="11.125" style="335" customWidth="1"/>
    <col min="6" max="6" width="30.375" style="285" customWidth="1"/>
    <col min="7" max="7" width="8.75" style="284" customWidth="1"/>
    <col min="8" max="8" width="6.125" style="342" customWidth="1"/>
    <col min="9" max="9" width="3.25" style="283" customWidth="1"/>
    <col min="10" max="10" width="14" style="284" customWidth="1"/>
    <col min="11" max="11" width="14.625" style="107" customWidth="1"/>
    <col min="12" max="12" width="6.375" style="284" customWidth="1"/>
    <col min="13" max="14" width="14.5" style="283" customWidth="1"/>
    <col min="15" max="15" width="9" style="283" customWidth="1"/>
    <col min="16" max="16" width="14" customWidth="1"/>
    <col min="17" max="17" width="12.5" customWidth="1"/>
    <col min="18" max="18" width="9.875" bestFit="1" customWidth="1"/>
    <col min="19" max="19" width="13.125" bestFit="1" customWidth="1"/>
    <col min="21" max="21" width="14" customWidth="1"/>
  </cols>
  <sheetData>
    <row r="1" spans="1:19" ht="11.25" customHeight="1">
      <c r="A1" s="905">
        <f ca="1">TODAY()+1</f>
        <v>45712</v>
      </c>
      <c r="B1" s="905"/>
      <c r="C1" s="328" t="s">
        <v>8881</v>
      </c>
      <c r="D1" s="328"/>
      <c r="E1" s="329" t="s">
        <v>8882</v>
      </c>
      <c r="F1" s="327">
        <f>12-COUNTA(E3:F14)</f>
        <v>4</v>
      </c>
      <c r="G1" s="329" t="s">
        <v>8883</v>
      </c>
      <c r="H1" s="330"/>
      <c r="J1" s="284" t="s">
        <v>30905</v>
      </c>
      <c r="K1" s="833">
        <f ca="1">TODAY()+1</f>
        <v>45712</v>
      </c>
      <c r="N1"/>
    </row>
    <row r="2" spans="1:19" ht="11.25" customHeight="1">
      <c r="A2" s="331" t="s">
        <v>8884</v>
      </c>
      <c r="B2" s="822" t="s">
        <v>30</v>
      </c>
      <c r="C2" s="120" t="s">
        <v>31</v>
      </c>
      <c r="D2" s="120" t="s">
        <v>8885</v>
      </c>
      <c r="E2" s="904" t="s">
        <v>36046</v>
      </c>
      <c r="F2" s="904"/>
      <c r="G2" s="120" t="s">
        <v>35728</v>
      </c>
      <c r="H2" s="332" t="s">
        <v>8887</v>
      </c>
      <c r="J2" s="284" t="s">
        <v>35729</v>
      </c>
      <c r="K2" s="676" t="s">
        <v>8888</v>
      </c>
      <c r="L2" s="284" t="s">
        <v>32311</v>
      </c>
      <c r="M2" s="283" t="s">
        <v>8890</v>
      </c>
    </row>
    <row r="3" spans="1:19" ht="11.25" customHeight="1">
      <c r="A3" s="333">
        <v>1</v>
      </c>
      <c r="B3" s="332"/>
      <c r="C3" s="308"/>
      <c r="D3" s="308"/>
      <c r="E3" s="334"/>
      <c r="F3" s="309"/>
      <c r="G3" s="332"/>
      <c r="H3" s="332"/>
    </row>
    <row r="4" spans="1:19" ht="11.25" customHeight="1">
      <c r="A4" s="333">
        <v>2</v>
      </c>
      <c r="B4" s="332"/>
      <c r="C4" s="308"/>
      <c r="D4" s="308"/>
      <c r="E4" s="334"/>
      <c r="F4" s="309"/>
      <c r="G4" s="332"/>
      <c r="H4" s="332"/>
    </row>
    <row r="5" spans="1:19" ht="11.25" customHeight="1">
      <c r="A5" s="333">
        <v>3</v>
      </c>
      <c r="B5" s="332"/>
      <c r="C5" s="308"/>
      <c r="D5" s="308"/>
      <c r="E5" s="334"/>
      <c r="F5" s="309"/>
      <c r="G5" s="332"/>
      <c r="H5" s="332"/>
      <c r="N5"/>
    </row>
    <row r="6" spans="1:19" ht="11.25" customHeight="1">
      <c r="A6" s="333">
        <v>4</v>
      </c>
      <c r="B6" s="332"/>
      <c r="C6" s="308"/>
      <c r="D6" s="308"/>
      <c r="E6" s="334"/>
      <c r="F6" s="309"/>
      <c r="G6" s="332"/>
      <c r="H6" s="332"/>
      <c r="N6"/>
    </row>
    <row r="7" spans="1:19" ht="11.25" customHeight="1">
      <c r="A7" s="333">
        <v>5</v>
      </c>
      <c r="B7" s="332" t="s">
        <v>11523</v>
      </c>
      <c r="C7" s="308" t="s">
        <v>35842</v>
      </c>
      <c r="D7" s="308" t="s">
        <v>36018</v>
      </c>
      <c r="E7" s="334" t="str">
        <f>M7</f>
        <v>(검X)02/21(금)오후 도착 , 02/24(월)회수마감(회수 계획 있음)</v>
      </c>
      <c r="F7" s="309"/>
      <c r="G7" s="332" t="s">
        <v>35732</v>
      </c>
      <c r="H7" s="332" t="s">
        <v>31706</v>
      </c>
      <c r="I7" s="283">
        <v>-2</v>
      </c>
      <c r="J7" s="284" t="s">
        <v>35733</v>
      </c>
      <c r="K7" s="107" t="s">
        <v>30324</v>
      </c>
      <c r="L7" s="284" t="s">
        <v>30910</v>
      </c>
      <c r="M7" s="283" t="s">
        <v>35734</v>
      </c>
      <c r="O7" s="285"/>
    </row>
    <row r="8" spans="1:19" ht="11.25" customHeight="1">
      <c r="A8" s="333">
        <v>6</v>
      </c>
      <c r="B8" s="332" t="s">
        <v>24662</v>
      </c>
      <c r="C8" s="308" t="s">
        <v>35843</v>
      </c>
      <c r="D8" s="308" t="s">
        <v>36019</v>
      </c>
      <c r="E8" s="334" t="str">
        <f>M8</f>
        <v>02/21(금)오전 도착 , 03/01(토)회수마감(회수 계획 있음)</v>
      </c>
      <c r="F8" s="309"/>
      <c r="G8" s="332" t="s">
        <v>8179</v>
      </c>
      <c r="H8" s="332" t="s">
        <v>35730</v>
      </c>
      <c r="I8" s="283">
        <v>-2</v>
      </c>
      <c r="J8" s="284" t="s">
        <v>35735</v>
      </c>
      <c r="K8" s="107" t="s">
        <v>30916</v>
      </c>
      <c r="L8" s="284" t="s">
        <v>27657</v>
      </c>
      <c r="M8" s="283" t="s">
        <v>35736</v>
      </c>
      <c r="N8" s="335"/>
      <c r="O8" s="306"/>
    </row>
    <row r="9" spans="1:19" ht="11.25" customHeight="1">
      <c r="A9" s="333">
        <v>7</v>
      </c>
      <c r="B9" s="332" t="s">
        <v>8626</v>
      </c>
      <c r="C9" s="308" t="s">
        <v>35844</v>
      </c>
      <c r="D9" s="308" t="s">
        <v>36018</v>
      </c>
      <c r="E9" s="334" t="str">
        <f>M9</f>
        <v>02/21(금)오전 도착 , 03/01(토)회수마감(회수 계획 있음)</v>
      </c>
      <c r="F9" s="309"/>
      <c r="G9" s="332" t="s">
        <v>28244</v>
      </c>
      <c r="H9" s="332" t="s">
        <v>31706</v>
      </c>
      <c r="I9" s="283">
        <v>-2</v>
      </c>
      <c r="J9" s="284" t="s">
        <v>30912</v>
      </c>
      <c r="K9" s="107" t="s">
        <v>30913</v>
      </c>
      <c r="L9" s="284" t="s">
        <v>8165</v>
      </c>
      <c r="M9" s="283" t="s">
        <v>35736</v>
      </c>
      <c r="N9" s="335"/>
      <c r="O9" s="285"/>
      <c r="R9" s="336"/>
    </row>
    <row r="10" spans="1:19" ht="10.5" customHeight="1">
      <c r="A10" s="333">
        <v>8</v>
      </c>
      <c r="B10" s="332" t="s">
        <v>168</v>
      </c>
      <c r="C10" s="308" t="s">
        <v>35845</v>
      </c>
      <c r="D10" s="308" t="s">
        <v>36019</v>
      </c>
      <c r="E10" s="334" t="str">
        <f>M10</f>
        <v>02/21(금)조출 , 03/01(토)회수마감(회수 미정)</v>
      </c>
      <c r="F10" s="309"/>
      <c r="G10" s="332" t="s">
        <v>35737</v>
      </c>
      <c r="H10" s="332" t="s">
        <v>31706</v>
      </c>
      <c r="I10" s="283">
        <v>-2</v>
      </c>
      <c r="J10" s="284" t="s">
        <v>29633</v>
      </c>
      <c r="K10" s="107" t="s">
        <v>30088</v>
      </c>
      <c r="L10" s="284" t="s">
        <v>31575</v>
      </c>
      <c r="M10" s="283" t="s">
        <v>35738</v>
      </c>
      <c r="O10" s="285"/>
      <c r="R10" s="336"/>
    </row>
    <row r="11" spans="1:19" ht="11.25" customHeight="1">
      <c r="A11" s="333">
        <v>9</v>
      </c>
      <c r="B11" s="332" t="s">
        <v>27656</v>
      </c>
      <c r="C11" s="308" t="s">
        <v>35846</v>
      </c>
      <c r="D11" s="308" t="s">
        <v>36020</v>
      </c>
      <c r="E11" s="334" t="str">
        <f t="shared" ref="E11:E17" si="0">M11</f>
        <v>02/20(목)오후 도착 , 02/26(수)회수마감(회수 계획 있음)</v>
      </c>
      <c r="F11" s="309"/>
      <c r="G11" s="332" t="s">
        <v>28244</v>
      </c>
      <c r="H11" s="332" t="s">
        <v>31706</v>
      </c>
      <c r="I11" s="283">
        <v>-2</v>
      </c>
      <c r="J11" s="284" t="s">
        <v>29633</v>
      </c>
      <c r="K11" s="107" t="s">
        <v>35739</v>
      </c>
      <c r="L11" s="284" t="s">
        <v>35740</v>
      </c>
      <c r="M11" s="283" t="s">
        <v>35741</v>
      </c>
      <c r="O11" s="285"/>
      <c r="R11" s="336"/>
    </row>
    <row r="12" spans="1:19" ht="11.25" customHeight="1">
      <c r="A12" s="333">
        <v>10</v>
      </c>
      <c r="B12" s="332" t="s">
        <v>17562</v>
      </c>
      <c r="C12" s="308" t="s">
        <v>32325</v>
      </c>
      <c r="D12" s="308" t="s">
        <v>36021</v>
      </c>
      <c r="E12" s="334" t="str">
        <f t="shared" si="0"/>
        <v>02/20(목)조출 , 02/27(목)회수마감(회수 미정)</v>
      </c>
      <c r="F12" s="309"/>
      <c r="G12" s="332" t="s">
        <v>35732</v>
      </c>
      <c r="H12" s="332" t="s">
        <v>31706</v>
      </c>
      <c r="I12" s="283">
        <v>-2</v>
      </c>
      <c r="J12" s="284" t="s">
        <v>14932</v>
      </c>
      <c r="K12" s="107" t="s">
        <v>31003</v>
      </c>
      <c r="L12" s="284" t="s">
        <v>35742</v>
      </c>
      <c r="M12" s="283" t="s">
        <v>35743</v>
      </c>
      <c r="N12" s="335"/>
      <c r="O12" s="285"/>
      <c r="R12" s="336"/>
      <c r="S12" s="744"/>
    </row>
    <row r="13" spans="1:19" ht="11.25" customHeight="1">
      <c r="A13" s="333">
        <v>11</v>
      </c>
      <c r="B13" s="332" t="s">
        <v>8905</v>
      </c>
      <c r="C13" s="308" t="s">
        <v>35847</v>
      </c>
      <c r="D13" s="308" t="s">
        <v>36019</v>
      </c>
      <c r="E13" s="334" t="str">
        <f t="shared" si="0"/>
        <v>02/21(금)조출 , 03/01(토)회수마감(회수 미정)</v>
      </c>
      <c r="F13" s="309"/>
      <c r="G13" s="332" t="s">
        <v>30907</v>
      </c>
      <c r="H13" s="332" t="s">
        <v>31706</v>
      </c>
      <c r="I13" s="283">
        <v>-2</v>
      </c>
      <c r="J13" s="284" t="s">
        <v>2911</v>
      </c>
      <c r="K13" s="107" t="s">
        <v>35744</v>
      </c>
      <c r="L13" s="284" t="s">
        <v>35740</v>
      </c>
      <c r="M13" s="283" t="s">
        <v>32317</v>
      </c>
      <c r="N13" s="335"/>
      <c r="O13" s="285"/>
      <c r="R13" s="336"/>
    </row>
    <row r="14" spans="1:19" ht="11.25" customHeight="1">
      <c r="A14" s="333">
        <v>12</v>
      </c>
      <c r="B14" s="339" t="s">
        <v>8891</v>
      </c>
      <c r="C14" s="281" t="s">
        <v>35848</v>
      </c>
      <c r="D14" s="281" t="s">
        <v>35752</v>
      </c>
      <c r="E14" s="340" t="str">
        <f t="shared" si="0"/>
        <v>02/21(금)오후 도착 , 03/01(토)회수마감(회수 미정)</v>
      </c>
      <c r="F14" s="282"/>
      <c r="G14" s="339" t="s">
        <v>35763</v>
      </c>
      <c r="H14" s="339" t="s">
        <v>29210</v>
      </c>
      <c r="J14" s="284" t="s">
        <v>29633</v>
      </c>
      <c r="K14" s="107" t="s">
        <v>30315</v>
      </c>
      <c r="L14" s="284" t="s">
        <v>35740</v>
      </c>
      <c r="M14" s="283" t="s">
        <v>35764</v>
      </c>
      <c r="N14" s="335"/>
      <c r="O14" s="306"/>
    </row>
    <row r="15" spans="1:19" ht="11.25" customHeight="1">
      <c r="A15" s="333">
        <v>13</v>
      </c>
      <c r="B15" s="332" t="s">
        <v>8905</v>
      </c>
      <c r="C15" s="308" t="s">
        <v>32312</v>
      </c>
      <c r="D15" s="308" t="s">
        <v>36021</v>
      </c>
      <c r="E15" s="334" t="str">
        <f t="shared" si="0"/>
        <v>02/20(목)오후 도착 , 02/26(수)회수마감(회수 계획 있음)</v>
      </c>
      <c r="F15" s="309"/>
      <c r="G15" s="332" t="s">
        <v>30902</v>
      </c>
      <c r="H15" s="332" t="s">
        <v>31706</v>
      </c>
      <c r="I15" s="283">
        <v>-2</v>
      </c>
      <c r="J15" s="284" t="s">
        <v>29633</v>
      </c>
      <c r="K15" s="107" t="s">
        <v>30514</v>
      </c>
      <c r="L15" s="284" t="s">
        <v>31575</v>
      </c>
      <c r="M15" s="283" t="s">
        <v>35731</v>
      </c>
      <c r="O15" s="285"/>
      <c r="P15" s="285"/>
    </row>
    <row r="16" spans="1:19" ht="11.25" customHeight="1">
      <c r="A16" s="333">
        <v>14</v>
      </c>
      <c r="B16" s="332" t="s">
        <v>28905</v>
      </c>
      <c r="C16" s="308" t="s">
        <v>32313</v>
      </c>
      <c r="D16" s="308" t="s">
        <v>36022</v>
      </c>
      <c r="E16" s="334" t="str">
        <f t="shared" si="0"/>
        <v>02/20(목)오후 도착 , 02/26(수)회수마감(회수 계획 있음)</v>
      </c>
      <c r="F16" s="309"/>
      <c r="G16" s="332" t="s">
        <v>30902</v>
      </c>
      <c r="H16" s="332" t="s">
        <v>35745</v>
      </c>
      <c r="I16" s="283">
        <v>-2</v>
      </c>
      <c r="J16" s="284" t="s">
        <v>29633</v>
      </c>
      <c r="K16" s="107" t="s">
        <v>35746</v>
      </c>
      <c r="L16" s="284" t="s">
        <v>31575</v>
      </c>
      <c r="M16" s="283" t="s">
        <v>35731</v>
      </c>
      <c r="O16" s="338"/>
    </row>
    <row r="17" spans="1:24" ht="11.25" customHeight="1">
      <c r="A17" s="333">
        <v>15</v>
      </c>
      <c r="B17" s="332" t="s">
        <v>168</v>
      </c>
      <c r="C17" s="308" t="s">
        <v>32315</v>
      </c>
      <c r="D17" s="308" t="s">
        <v>36021</v>
      </c>
      <c r="E17" s="334" t="str">
        <f t="shared" si="0"/>
        <v>02/20(목)오전 도착 , 02/27(목)회수마감(회수 미정)</v>
      </c>
      <c r="F17" s="309"/>
      <c r="G17" s="332" t="s">
        <v>35737</v>
      </c>
      <c r="H17" s="332" t="s">
        <v>31706</v>
      </c>
      <c r="I17" s="283">
        <v>-2</v>
      </c>
      <c r="J17" s="284" t="s">
        <v>29633</v>
      </c>
      <c r="K17" s="107" t="s">
        <v>35747</v>
      </c>
      <c r="L17" s="284" t="s">
        <v>31575</v>
      </c>
      <c r="M17" s="283" t="s">
        <v>35748</v>
      </c>
      <c r="O17" s="285"/>
    </row>
    <row r="18" spans="1:24" ht="11.25" hidden="1" customHeight="1">
      <c r="A18" s="822" t="s">
        <v>8900</v>
      </c>
      <c r="B18" s="332"/>
      <c r="C18" s="308"/>
      <c r="D18" s="308"/>
      <c r="E18" s="334"/>
      <c r="F18" s="309"/>
      <c r="G18" s="332"/>
      <c r="H18" s="332"/>
    </row>
    <row r="19" spans="1:24" ht="11.25" hidden="1" customHeight="1">
      <c r="A19" s="822" t="s">
        <v>8901</v>
      </c>
      <c r="B19" s="332"/>
      <c r="C19" s="308"/>
      <c r="D19" s="308"/>
      <c r="E19" s="334"/>
      <c r="F19" s="309"/>
      <c r="G19" s="332"/>
      <c r="H19" s="332"/>
      <c r="N19" s="335"/>
    </row>
    <row r="20" spans="1:24" ht="11.25" customHeight="1">
      <c r="A20" s="822" t="s">
        <v>8902</v>
      </c>
      <c r="B20" s="332" t="s">
        <v>24662</v>
      </c>
      <c r="C20" s="308" t="s">
        <v>35849</v>
      </c>
      <c r="D20" s="308" t="s">
        <v>36023</v>
      </c>
      <c r="E20" s="334" t="str">
        <f>M20</f>
        <v>02/18(화)오전 도착 , 02/28(금)회수마감(회수 계획 있음)</v>
      </c>
      <c r="F20" s="309"/>
      <c r="G20" s="332" t="s">
        <v>31076</v>
      </c>
      <c r="H20" s="332" t="s">
        <v>35730</v>
      </c>
      <c r="I20" s="283">
        <v>-2</v>
      </c>
      <c r="J20" s="284" t="s">
        <v>6207</v>
      </c>
      <c r="K20" s="107" t="s">
        <v>30329</v>
      </c>
      <c r="L20" s="284" t="s">
        <v>27657</v>
      </c>
      <c r="M20" s="283" t="s">
        <v>35749</v>
      </c>
    </row>
    <row r="21" spans="1:24" ht="11.25" customHeight="1">
      <c r="A21" s="822" t="s">
        <v>8903</v>
      </c>
      <c r="B21" s="332" t="s">
        <v>24662</v>
      </c>
      <c r="C21" s="308" t="s">
        <v>30906</v>
      </c>
      <c r="D21" s="308" t="s">
        <v>36023</v>
      </c>
      <c r="E21" s="334" t="str">
        <f>M21</f>
        <v>02/18(화)오전 도착 , 02/28(금)회수마감(회수 계획 있음)</v>
      </c>
      <c r="F21" s="309"/>
      <c r="G21" s="332" t="s">
        <v>31076</v>
      </c>
      <c r="H21" s="332" t="s">
        <v>35730</v>
      </c>
      <c r="I21" s="283">
        <v>-2</v>
      </c>
      <c r="J21" s="284" t="s">
        <v>6207</v>
      </c>
      <c r="K21" s="107" t="s">
        <v>30326</v>
      </c>
      <c r="L21" s="284" t="s">
        <v>35750</v>
      </c>
      <c r="M21" s="283" t="s">
        <v>35749</v>
      </c>
      <c r="N21" s="335"/>
    </row>
    <row r="22" spans="1:24" ht="11.25" hidden="1" customHeight="1">
      <c r="A22" s="822" t="s">
        <v>35751</v>
      </c>
      <c r="B22" s="332"/>
      <c r="C22" s="308"/>
      <c r="D22" s="308"/>
      <c r="E22" s="334"/>
      <c r="F22" s="309"/>
      <c r="G22" s="332"/>
      <c r="H22" s="332"/>
      <c r="J22" s="341"/>
      <c r="N22" s="335"/>
    </row>
    <row r="23" spans="1:24" ht="11.25" hidden="1" customHeight="1">
      <c r="A23" s="822" t="s">
        <v>32316</v>
      </c>
      <c r="B23" s="332"/>
      <c r="C23" s="308"/>
      <c r="D23" s="308"/>
      <c r="E23" s="334"/>
      <c r="F23" s="309"/>
      <c r="G23" s="332"/>
      <c r="H23" s="332"/>
      <c r="N23" s="335"/>
    </row>
    <row r="24" spans="1:24" ht="11.25" customHeight="1">
      <c r="J24" s="107"/>
      <c r="K24" s="107" t="s">
        <v>205</v>
      </c>
    </row>
    <row r="25" spans="1:24" ht="11.25" customHeight="1">
      <c r="A25" s="835" t="s">
        <v>36048</v>
      </c>
      <c r="B25" s="1055"/>
      <c r="C25" s="1055"/>
      <c r="D25" s="1055"/>
      <c r="E25" s="1055" t="s">
        <v>36047</v>
      </c>
      <c r="F25" s="1056"/>
      <c r="G25" s="822" t="s">
        <v>32310</v>
      </c>
      <c r="H25" s="332" t="s">
        <v>8887</v>
      </c>
      <c r="I25" s="283" t="s">
        <v>27</v>
      </c>
      <c r="J25" s="284" t="s">
        <v>17056</v>
      </c>
      <c r="K25" s="676" t="s">
        <v>8888</v>
      </c>
      <c r="L25" s="284" t="s">
        <v>32311</v>
      </c>
      <c r="M25" s="283" t="s">
        <v>8890</v>
      </c>
      <c r="N25" s="283" t="s">
        <v>31073</v>
      </c>
      <c r="Q25" s="336"/>
    </row>
    <row r="26" spans="1:24" ht="11.25" customHeight="1">
      <c r="A26" s="834">
        <v>1</v>
      </c>
      <c r="B26" s="339" t="s">
        <v>27656</v>
      </c>
      <c r="C26" s="281" t="s">
        <v>35850</v>
      </c>
      <c r="D26" s="281" t="s">
        <v>35753</v>
      </c>
      <c r="E26" s="340" t="str">
        <f t="shared" ref="E26:E57" si="1">M26</f>
        <v>02/24(월)오전 도착 , 03/01(토)회수마감(회수 계획 있음)</v>
      </c>
      <c r="F26" s="282"/>
      <c r="G26" s="339" t="s">
        <v>28244</v>
      </c>
      <c r="H26" s="339">
        <v>1836</v>
      </c>
      <c r="I26" s="283">
        <v>-1</v>
      </c>
      <c r="J26" s="284" t="s">
        <v>15166</v>
      </c>
      <c r="K26" s="107" t="s">
        <v>31061</v>
      </c>
      <c r="L26" s="284" t="s">
        <v>27657</v>
      </c>
      <c r="M26" s="283" t="s">
        <v>35754</v>
      </c>
      <c r="N26"/>
    </row>
    <row r="27" spans="1:24" ht="11.25" customHeight="1">
      <c r="A27" s="834">
        <v>2</v>
      </c>
      <c r="B27" s="339" t="s">
        <v>30919</v>
      </c>
      <c r="C27" s="281" t="s">
        <v>35812</v>
      </c>
      <c r="D27" s="281" t="s">
        <v>35753</v>
      </c>
      <c r="E27" s="340" t="str">
        <f t="shared" si="1"/>
        <v>02/22(토)오전 도착 , 02/26(수)회수마감(회수 미정)</v>
      </c>
      <c r="F27" s="282"/>
      <c r="G27" s="339" t="s">
        <v>8248</v>
      </c>
      <c r="H27" s="339" t="s">
        <v>30920</v>
      </c>
      <c r="I27" s="283">
        <v>-1</v>
      </c>
      <c r="J27" s="284" t="s">
        <v>30921</v>
      </c>
      <c r="K27" s="107" t="s">
        <v>30922</v>
      </c>
      <c r="L27" s="284" t="s">
        <v>24813</v>
      </c>
      <c r="M27" s="283" t="s">
        <v>35756</v>
      </c>
      <c r="N27"/>
    </row>
    <row r="28" spans="1:24" ht="11.25" customHeight="1">
      <c r="A28" s="834">
        <v>3</v>
      </c>
      <c r="B28" s="339" t="s">
        <v>9743</v>
      </c>
      <c r="C28" s="281" t="s">
        <v>35851</v>
      </c>
      <c r="D28" s="281" t="s">
        <v>35752</v>
      </c>
      <c r="E28" s="340" t="str">
        <f t="shared" si="1"/>
        <v>02/22(토)오전 도착 , 03/03(월)회수마감(회수 미정)</v>
      </c>
      <c r="F28" s="282"/>
      <c r="G28" s="339" t="s">
        <v>8248</v>
      </c>
      <c r="H28" s="339" t="s">
        <v>30467</v>
      </c>
      <c r="I28" s="283">
        <v>-1</v>
      </c>
      <c r="J28" s="284" t="s">
        <v>30917</v>
      </c>
      <c r="K28" s="107" t="s">
        <v>30918</v>
      </c>
      <c r="L28" s="284" t="s">
        <v>31575</v>
      </c>
      <c r="M28" s="283" t="s">
        <v>35757</v>
      </c>
      <c r="N28"/>
    </row>
    <row r="29" spans="1:24" ht="11.25" customHeight="1">
      <c r="A29" s="834">
        <v>4</v>
      </c>
      <c r="B29" s="339" t="s">
        <v>31840</v>
      </c>
      <c r="C29" s="281" t="s">
        <v>35816</v>
      </c>
      <c r="D29" s="281" t="s">
        <v>35753</v>
      </c>
      <c r="E29" s="340" t="str">
        <f t="shared" si="1"/>
        <v>02/22(토)이전 도착 , 03/04(화)회수마감(회수 미정)</v>
      </c>
      <c r="F29" s="282"/>
      <c r="G29" s="339" t="s">
        <v>35758</v>
      </c>
      <c r="H29" s="339">
        <v>1000</v>
      </c>
      <c r="I29" s="283">
        <v>-1</v>
      </c>
      <c r="J29" s="107" t="s">
        <v>24938</v>
      </c>
      <c r="K29" s="107" t="s">
        <v>31053</v>
      </c>
      <c r="L29" s="284" t="s">
        <v>25221</v>
      </c>
      <c r="M29" s="283" t="s">
        <v>35759</v>
      </c>
      <c r="N29"/>
    </row>
    <row r="30" spans="1:24" ht="11.25" customHeight="1">
      <c r="A30" s="834">
        <v>5</v>
      </c>
      <c r="B30" s="339" t="s">
        <v>28061</v>
      </c>
      <c r="C30" s="281" t="s">
        <v>35760</v>
      </c>
      <c r="D30" s="281" t="s">
        <v>35753</v>
      </c>
      <c r="E30" s="340" t="str">
        <f t="shared" si="1"/>
        <v>02/22(토)오전 도착 , 02/26(수)회수마감(회수 미정)</v>
      </c>
      <c r="F30" s="282"/>
      <c r="G30" s="339" t="s">
        <v>35761</v>
      </c>
      <c r="H30" s="339" t="s">
        <v>31004</v>
      </c>
      <c r="I30" s="283">
        <v>-1</v>
      </c>
      <c r="J30" s="284" t="s">
        <v>30921</v>
      </c>
      <c r="K30" s="107" t="s">
        <v>30981</v>
      </c>
      <c r="L30" s="284" t="s">
        <v>35762</v>
      </c>
      <c r="M30" s="283" t="s">
        <v>35755</v>
      </c>
      <c r="N30"/>
    </row>
    <row r="31" spans="1:24" ht="11.25" customHeight="1">
      <c r="A31" s="834">
        <v>6</v>
      </c>
      <c r="B31" s="339" t="s">
        <v>8894</v>
      </c>
      <c r="C31" s="281" t="s">
        <v>35817</v>
      </c>
      <c r="D31" s="281" t="s">
        <v>35753</v>
      </c>
      <c r="E31" s="340" t="str">
        <f t="shared" si="1"/>
        <v>02/22(토)오전 도착 , 02/26(수)회수마감(회수 미정)</v>
      </c>
      <c r="F31" s="282"/>
      <c r="G31" s="339" t="s">
        <v>30902</v>
      </c>
      <c r="H31" s="339" t="s">
        <v>8906</v>
      </c>
      <c r="I31" s="283">
        <v>-1</v>
      </c>
      <c r="J31" s="284" t="s">
        <v>30921</v>
      </c>
      <c r="K31" s="107" t="s">
        <v>28423</v>
      </c>
      <c r="L31" s="284" t="s">
        <v>35762</v>
      </c>
      <c r="M31" s="283" t="s">
        <v>35755</v>
      </c>
      <c r="N31"/>
    </row>
    <row r="32" spans="1:24" s="533" customFormat="1" ht="11.25" customHeight="1">
      <c r="A32" s="834">
        <v>7</v>
      </c>
      <c r="B32" s="339" t="s">
        <v>8894</v>
      </c>
      <c r="C32" s="281" t="s">
        <v>35852</v>
      </c>
      <c r="D32" s="281" t="s">
        <v>35752</v>
      </c>
      <c r="E32" s="340" t="str">
        <f t="shared" si="1"/>
        <v>02/22(토)오전 도착 , 02/26(수)회수마감(회수 미정)</v>
      </c>
      <c r="F32" s="282"/>
      <c r="G32" s="339" t="s">
        <v>30902</v>
      </c>
      <c r="H32" s="339" t="s">
        <v>8906</v>
      </c>
      <c r="I32" s="283">
        <v>-1</v>
      </c>
      <c r="J32" s="284" t="s">
        <v>30921</v>
      </c>
      <c r="K32" s="107" t="s">
        <v>28425</v>
      </c>
      <c r="L32" s="284" t="s">
        <v>35762</v>
      </c>
      <c r="M32" s="283" t="s">
        <v>35756</v>
      </c>
      <c r="N32"/>
      <c r="O32" s="337"/>
      <c r="P32"/>
      <c r="Q32"/>
      <c r="R32"/>
      <c r="S32"/>
      <c r="T32"/>
      <c r="U32"/>
      <c r="V32"/>
      <c r="W32"/>
      <c r="X32"/>
    </row>
    <row r="33" spans="1:24" s="533" customFormat="1" ht="11.25" customHeight="1">
      <c r="A33" s="834">
        <v>8</v>
      </c>
      <c r="B33" s="339" t="s">
        <v>8891</v>
      </c>
      <c r="C33" s="281" t="s">
        <v>29979</v>
      </c>
      <c r="D33" s="281" t="s">
        <v>8908</v>
      </c>
      <c r="E33" s="340" t="str">
        <f t="shared" si="1"/>
        <v>02/22(토)</v>
      </c>
      <c r="F33" s="282"/>
      <c r="G33" s="339" t="s">
        <v>30907</v>
      </c>
      <c r="H33" s="339" t="s">
        <v>8906</v>
      </c>
      <c r="I33" s="283">
        <v>-1</v>
      </c>
      <c r="J33" s="284" t="s">
        <v>8915</v>
      </c>
      <c r="K33" s="107" t="s">
        <v>29978</v>
      </c>
      <c r="L33" s="284" t="s">
        <v>8915</v>
      </c>
      <c r="M33" s="283" t="s">
        <v>36041</v>
      </c>
      <c r="N33"/>
      <c r="O33" s="283"/>
      <c r="P33"/>
      <c r="Q33"/>
      <c r="R33"/>
      <c r="S33"/>
      <c r="T33"/>
      <c r="U33"/>
      <c r="V33"/>
      <c r="W33"/>
      <c r="X33"/>
    </row>
    <row r="34" spans="1:24" s="533" customFormat="1" ht="11.25" customHeight="1">
      <c r="A34" s="834">
        <v>9</v>
      </c>
      <c r="B34" s="343" t="s">
        <v>8891</v>
      </c>
      <c r="C34" s="292" t="s">
        <v>32396</v>
      </c>
      <c r="D34" s="292" t="s">
        <v>8908</v>
      </c>
      <c r="E34" s="344" t="str">
        <f t="shared" si="1"/>
        <v>02/23(일)16시접안 02/25(화)17시 출항 예정(D/O정리 X)</v>
      </c>
      <c r="F34" s="293"/>
      <c r="G34" s="343" t="s">
        <v>8910</v>
      </c>
      <c r="H34" s="343" t="s">
        <v>8906</v>
      </c>
      <c r="I34" s="283">
        <v>0</v>
      </c>
      <c r="J34" s="284" t="s">
        <v>4108</v>
      </c>
      <c r="K34" s="107" t="s">
        <v>32395</v>
      </c>
      <c r="L34" s="284" t="s">
        <v>35768</v>
      </c>
      <c r="M34" s="283" t="s">
        <v>35769</v>
      </c>
      <c r="N34" s="283"/>
      <c r="O34" s="283"/>
      <c r="P34"/>
      <c r="Q34"/>
      <c r="R34"/>
      <c r="S34"/>
      <c r="T34"/>
      <c r="U34"/>
      <c r="V34"/>
      <c r="W34"/>
      <c r="X34"/>
    </row>
    <row r="35" spans="1:24" s="533" customFormat="1" ht="11.25" customHeight="1">
      <c r="A35" s="834">
        <v>10</v>
      </c>
      <c r="B35" s="343" t="s">
        <v>8891</v>
      </c>
      <c r="C35" s="292" t="s">
        <v>32393</v>
      </c>
      <c r="D35" s="292" t="s">
        <v>8908</v>
      </c>
      <c r="E35" s="344" t="str">
        <f t="shared" si="1"/>
        <v>02/23(일)16시접안 02/25(화)17시 출항 예정(D/O정리 X)</v>
      </c>
      <c r="F35" s="293"/>
      <c r="G35" s="343" t="s">
        <v>8910</v>
      </c>
      <c r="H35" s="343" t="s">
        <v>8906</v>
      </c>
      <c r="I35" s="283">
        <v>0</v>
      </c>
      <c r="J35" s="284" t="s">
        <v>4108</v>
      </c>
      <c r="K35" s="107" t="s">
        <v>32392</v>
      </c>
      <c r="L35" s="284" t="s">
        <v>24811</v>
      </c>
      <c r="M35" s="283" t="s">
        <v>35769</v>
      </c>
      <c r="N35"/>
      <c r="O35" s="337"/>
      <c r="P35"/>
      <c r="Q35"/>
      <c r="R35"/>
      <c r="S35"/>
      <c r="T35"/>
      <c r="U35"/>
      <c r="V35"/>
      <c r="W35"/>
      <c r="X35"/>
    </row>
    <row r="36" spans="1:24" s="533" customFormat="1" ht="11.25" customHeight="1">
      <c r="A36" s="834">
        <v>11</v>
      </c>
      <c r="B36" s="343" t="s">
        <v>8947</v>
      </c>
      <c r="C36" s="292" t="s">
        <v>35841</v>
      </c>
      <c r="D36" s="292" t="s">
        <v>8908</v>
      </c>
      <c r="E36" s="344" t="str">
        <f t="shared" si="1"/>
        <v>02/23(일)입항 예정</v>
      </c>
      <c r="F36" s="293"/>
      <c r="G36" s="343" t="s">
        <v>8910</v>
      </c>
      <c r="H36" s="343" t="s">
        <v>35854</v>
      </c>
      <c r="I36" s="283">
        <v>0</v>
      </c>
      <c r="J36" s="284" t="s">
        <v>35853</v>
      </c>
      <c r="K36" s="107" t="s">
        <v>35840</v>
      </c>
      <c r="L36" s="284" t="s">
        <v>8915</v>
      </c>
      <c r="M36" s="283" t="s">
        <v>35855</v>
      </c>
      <c r="N36"/>
      <c r="O36" s="337"/>
      <c r="P36"/>
      <c r="Q36"/>
      <c r="R36"/>
      <c r="S36"/>
      <c r="T36"/>
      <c r="U36"/>
      <c r="V36"/>
      <c r="W36"/>
      <c r="X36"/>
    </row>
    <row r="37" spans="1:24" s="533" customFormat="1" ht="11.25" customHeight="1">
      <c r="A37" s="834">
        <v>12</v>
      </c>
      <c r="B37" s="343" t="s">
        <v>9540</v>
      </c>
      <c r="C37" s="292" t="s">
        <v>29823</v>
      </c>
      <c r="D37" s="292" t="s">
        <v>8908</v>
      </c>
      <c r="E37" s="344" t="str">
        <f t="shared" si="1"/>
        <v>02/21(금)입항예정</v>
      </c>
      <c r="F37" s="293"/>
      <c r="G37" s="343" t="s">
        <v>8910</v>
      </c>
      <c r="H37" s="343" t="s">
        <v>8906</v>
      </c>
      <c r="I37" s="283">
        <v>0</v>
      </c>
      <c r="J37" s="284" t="s">
        <v>8915</v>
      </c>
      <c r="K37" s="107" t="s">
        <v>29822</v>
      </c>
      <c r="L37" s="284" t="s">
        <v>8915</v>
      </c>
      <c r="M37" s="283" t="s">
        <v>36042</v>
      </c>
      <c r="N37"/>
      <c r="O37" s="283"/>
      <c r="P37"/>
      <c r="Q37"/>
      <c r="R37"/>
      <c r="S37"/>
      <c r="T37"/>
      <c r="U37"/>
      <c r="V37"/>
      <c r="W37"/>
      <c r="X37"/>
    </row>
    <row r="38" spans="1:24" ht="11.25" customHeight="1">
      <c r="A38" s="834">
        <v>13</v>
      </c>
      <c r="B38" s="343" t="s">
        <v>9540</v>
      </c>
      <c r="C38" s="292" t="s">
        <v>29821</v>
      </c>
      <c r="D38" s="292" t="s">
        <v>8908</v>
      </c>
      <c r="E38" s="344" t="str">
        <f t="shared" si="1"/>
        <v>02/21(금)입항예정</v>
      </c>
      <c r="F38" s="293"/>
      <c r="G38" s="343" t="s">
        <v>8910</v>
      </c>
      <c r="H38" s="343" t="s">
        <v>8906</v>
      </c>
      <c r="I38" s="283">
        <v>0</v>
      </c>
      <c r="J38" s="284" t="s">
        <v>8915</v>
      </c>
      <c r="K38" s="107" t="s">
        <v>29820</v>
      </c>
      <c r="L38" s="284" t="s">
        <v>8915</v>
      </c>
      <c r="M38" s="283" t="s">
        <v>36042</v>
      </c>
      <c r="N38"/>
      <c r="O38" s="337"/>
    </row>
    <row r="39" spans="1:24" ht="11.25" customHeight="1">
      <c r="A39" s="834">
        <v>14</v>
      </c>
      <c r="B39" s="343" t="s">
        <v>8891</v>
      </c>
      <c r="C39" s="292" t="s">
        <v>29977</v>
      </c>
      <c r="D39" s="292" t="s">
        <v>8908</v>
      </c>
      <c r="E39" s="344" t="str">
        <f t="shared" si="1"/>
        <v>02/21(금)입항예정</v>
      </c>
      <c r="F39" s="293"/>
      <c r="G39" s="343" t="s">
        <v>8910</v>
      </c>
      <c r="H39" s="343" t="s">
        <v>8906</v>
      </c>
      <c r="I39" s="283">
        <v>0</v>
      </c>
      <c r="J39" s="284" t="s">
        <v>8915</v>
      </c>
      <c r="K39" s="107" t="s">
        <v>29976</v>
      </c>
      <c r="L39" s="284" t="s">
        <v>8915</v>
      </c>
      <c r="M39" s="283" t="s">
        <v>36042</v>
      </c>
      <c r="N39"/>
    </row>
    <row r="40" spans="1:24" ht="11.25" customHeight="1">
      <c r="A40" s="834">
        <v>15</v>
      </c>
      <c r="B40" s="827" t="s">
        <v>28905</v>
      </c>
      <c r="C40" s="828" t="s">
        <v>28988</v>
      </c>
      <c r="D40" s="828" t="s">
        <v>8908</v>
      </c>
      <c r="E40" s="829" t="str">
        <f t="shared" si="1"/>
        <v>02/12(수) 19시 CY반입됨.(D/O정리 X)</v>
      </c>
      <c r="F40" s="830"/>
      <c r="G40" s="827" t="s">
        <v>30911</v>
      </c>
      <c r="H40" s="827" t="s">
        <v>8906</v>
      </c>
      <c r="I40" s="283">
        <v>1</v>
      </c>
      <c r="J40" s="284" t="s">
        <v>3690</v>
      </c>
      <c r="K40" s="107" t="s">
        <v>35765</v>
      </c>
      <c r="L40" s="284" t="s">
        <v>35766</v>
      </c>
      <c r="M40" s="283" t="s">
        <v>35767</v>
      </c>
      <c r="N40"/>
    </row>
    <row r="41" spans="1:24" ht="11.25" customHeight="1">
      <c r="A41" s="834">
        <v>16</v>
      </c>
      <c r="B41" s="332" t="s">
        <v>8897</v>
      </c>
      <c r="C41" s="308" t="s">
        <v>29400</v>
      </c>
      <c r="D41" s="308" t="s">
        <v>8908</v>
      </c>
      <c r="E41" s="334" t="str">
        <f t="shared" si="1"/>
        <v>02/22(토)20시접안 익일 20시 출항 예정(D/O정리 X)</v>
      </c>
      <c r="F41" s="309"/>
      <c r="G41" s="332" t="s">
        <v>8910</v>
      </c>
      <c r="H41" s="332" t="s">
        <v>8906</v>
      </c>
      <c r="J41" s="284" t="s">
        <v>932</v>
      </c>
      <c r="K41" s="107" t="s">
        <v>30923</v>
      </c>
      <c r="L41" s="284" t="s">
        <v>35766</v>
      </c>
      <c r="M41" s="283" t="s">
        <v>30924</v>
      </c>
      <c r="N41"/>
      <c r="O41" s="337"/>
    </row>
    <row r="42" spans="1:24" ht="11.25" customHeight="1">
      <c r="A42" s="834">
        <v>17</v>
      </c>
      <c r="B42" s="332" t="s">
        <v>31795</v>
      </c>
      <c r="C42" s="308" t="s">
        <v>29964</v>
      </c>
      <c r="D42" s="308" t="s">
        <v>8908</v>
      </c>
      <c r="E42" s="334" t="str">
        <f t="shared" si="1"/>
        <v>02/23(일)21시접안 익일 21시 출항 예정(D/O정리 X)</v>
      </c>
      <c r="F42" s="309"/>
      <c r="G42" s="332" t="s">
        <v>8910</v>
      </c>
      <c r="H42" s="332">
        <v>1200</v>
      </c>
      <c r="J42" s="284" t="s">
        <v>4999</v>
      </c>
      <c r="K42" s="107" t="s">
        <v>35770</v>
      </c>
      <c r="L42" s="284" t="s">
        <v>35771</v>
      </c>
      <c r="M42" s="283" t="s">
        <v>35772</v>
      </c>
      <c r="N42"/>
    </row>
    <row r="43" spans="1:24" ht="11.25" customHeight="1">
      <c r="A43" s="834">
        <v>18</v>
      </c>
      <c r="B43" s="332" t="s">
        <v>8626</v>
      </c>
      <c r="C43" s="308" t="s">
        <v>30339</v>
      </c>
      <c r="D43" s="308" t="s">
        <v>8908</v>
      </c>
      <c r="E43" s="334" t="str">
        <f t="shared" si="1"/>
        <v>02/25(화)20시접안 2/27(목)08시 출항 예정(D/O정리 X)</v>
      </c>
      <c r="F43" s="309"/>
      <c r="G43" s="332" t="s">
        <v>8910</v>
      </c>
      <c r="H43" s="332" t="s">
        <v>30468</v>
      </c>
      <c r="J43" s="284" t="s">
        <v>30925</v>
      </c>
      <c r="K43" s="107" t="s">
        <v>30338</v>
      </c>
      <c r="L43" s="284" t="s">
        <v>35773</v>
      </c>
      <c r="M43" s="283" t="s">
        <v>35774</v>
      </c>
      <c r="N43"/>
    </row>
    <row r="44" spans="1:24" ht="11.25" customHeight="1">
      <c r="A44" s="834">
        <v>19</v>
      </c>
      <c r="B44" s="332" t="s">
        <v>8626</v>
      </c>
      <c r="C44" s="308" t="s">
        <v>35775</v>
      </c>
      <c r="D44" s="308" t="s">
        <v>8908</v>
      </c>
      <c r="E44" s="334" t="str">
        <f t="shared" si="1"/>
        <v>02/25(화)20시접안 2/27(목)08시 출항 예정(D/O정리 X)</v>
      </c>
      <c r="F44" s="309"/>
      <c r="G44" s="332" t="s">
        <v>8910</v>
      </c>
      <c r="H44" s="332" t="s">
        <v>30468</v>
      </c>
      <c r="J44" s="284" t="s">
        <v>35776</v>
      </c>
      <c r="K44" s="107" t="s">
        <v>30335</v>
      </c>
      <c r="L44" s="284" t="s">
        <v>27658</v>
      </c>
      <c r="M44" s="283" t="s">
        <v>30926</v>
      </c>
      <c r="N44"/>
    </row>
    <row r="45" spans="1:24" ht="11.25" customHeight="1">
      <c r="A45" s="834">
        <v>20</v>
      </c>
      <c r="B45" s="332" t="s">
        <v>8947</v>
      </c>
      <c r="C45" s="308" t="s">
        <v>35811</v>
      </c>
      <c r="D45" s="308" t="s">
        <v>8908</v>
      </c>
      <c r="E45" s="334" t="str">
        <f t="shared" si="1"/>
        <v>02/25(화)입항예정</v>
      </c>
      <c r="F45" s="309"/>
      <c r="G45" s="332" t="s">
        <v>8910</v>
      </c>
      <c r="H45" s="332">
        <v>1600</v>
      </c>
      <c r="J45" s="284" t="s">
        <v>8915</v>
      </c>
      <c r="K45" s="107" t="s">
        <v>35810</v>
      </c>
      <c r="L45" s="284" t="s">
        <v>8915</v>
      </c>
      <c r="M45" s="283" t="s">
        <v>35815</v>
      </c>
      <c r="N45"/>
    </row>
    <row r="46" spans="1:24" ht="11.25" customHeight="1">
      <c r="A46" s="834">
        <v>21</v>
      </c>
      <c r="B46" s="332" t="s">
        <v>8891</v>
      </c>
      <c r="C46" s="308" t="s">
        <v>35813</v>
      </c>
      <c r="D46" s="308" t="s">
        <v>8908</v>
      </c>
      <c r="E46" s="334" t="str">
        <f t="shared" si="1"/>
        <v>02/26(수)10시접안 익일 14시 출항 예정(D/O정리 X)</v>
      </c>
      <c r="F46" s="309"/>
      <c r="G46" s="332" t="s">
        <v>8910</v>
      </c>
      <c r="H46" s="332" t="s">
        <v>8906</v>
      </c>
      <c r="J46" s="284" t="s">
        <v>4503</v>
      </c>
      <c r="K46" s="107" t="s">
        <v>30927</v>
      </c>
      <c r="L46" s="284" t="s">
        <v>24811</v>
      </c>
      <c r="M46" s="283" t="s">
        <v>30928</v>
      </c>
      <c r="N46"/>
    </row>
    <row r="47" spans="1:24" ht="11.25" customHeight="1">
      <c r="A47" s="834">
        <v>22</v>
      </c>
      <c r="B47" s="332" t="s">
        <v>8626</v>
      </c>
      <c r="C47" s="308" t="s">
        <v>30929</v>
      </c>
      <c r="D47" s="308" t="s">
        <v>8908</v>
      </c>
      <c r="E47" s="334" t="str">
        <f t="shared" si="1"/>
        <v>02/26(수)14시접안 익일 20시 출항 예정(D/O정리 X)</v>
      </c>
      <c r="F47" s="309"/>
      <c r="G47" s="332" t="s">
        <v>8910</v>
      </c>
      <c r="H47" s="332" t="s">
        <v>30469</v>
      </c>
      <c r="J47" s="284" t="s">
        <v>30470</v>
      </c>
      <c r="K47" s="107" t="s">
        <v>30340</v>
      </c>
      <c r="L47" s="284" t="s">
        <v>35768</v>
      </c>
      <c r="M47" s="283" t="s">
        <v>35777</v>
      </c>
      <c r="N47"/>
    </row>
    <row r="48" spans="1:24" ht="11.25" customHeight="1">
      <c r="A48" s="834">
        <v>23</v>
      </c>
      <c r="B48" s="332" t="s">
        <v>35778</v>
      </c>
      <c r="C48" s="308" t="s">
        <v>29524</v>
      </c>
      <c r="D48" s="308" t="s">
        <v>8908</v>
      </c>
      <c r="E48" s="334" t="str">
        <f t="shared" si="1"/>
        <v>02/27(목)입항예정</v>
      </c>
      <c r="F48" s="309"/>
      <c r="G48" s="332" t="s">
        <v>8910</v>
      </c>
      <c r="H48" s="332">
        <v>1200</v>
      </c>
      <c r="J48" s="284" t="s">
        <v>29634</v>
      </c>
      <c r="K48" s="107" t="s">
        <v>30930</v>
      </c>
      <c r="L48" s="284" t="s">
        <v>8915</v>
      </c>
      <c r="M48" s="283" t="s">
        <v>35779</v>
      </c>
      <c r="N48"/>
    </row>
    <row r="49" spans="1:14" ht="11.25" customHeight="1">
      <c r="A49" s="834">
        <v>24</v>
      </c>
      <c r="B49" s="332" t="s">
        <v>8626</v>
      </c>
      <c r="C49" s="308" t="s">
        <v>30488</v>
      </c>
      <c r="D49" s="308" t="s">
        <v>8908</v>
      </c>
      <c r="E49" s="334" t="str">
        <f t="shared" si="1"/>
        <v>02/28(금)입항 예정</v>
      </c>
      <c r="F49" s="309"/>
      <c r="G49" s="332" t="s">
        <v>8910</v>
      </c>
      <c r="H49" s="332" t="s">
        <v>30931</v>
      </c>
      <c r="J49" s="284" t="s">
        <v>30932</v>
      </c>
      <c r="K49" s="107" t="s">
        <v>30933</v>
      </c>
      <c r="L49" s="284" t="s">
        <v>8915</v>
      </c>
      <c r="M49" s="283" t="s">
        <v>30934</v>
      </c>
      <c r="N49"/>
    </row>
    <row r="50" spans="1:14" ht="11.25" customHeight="1">
      <c r="A50" s="834">
        <v>25</v>
      </c>
      <c r="B50" s="332" t="s">
        <v>9540</v>
      </c>
      <c r="C50" s="308" t="s">
        <v>29825</v>
      </c>
      <c r="D50" s="308" t="s">
        <v>8908</v>
      </c>
      <c r="E50" s="334" t="str">
        <f t="shared" si="1"/>
        <v>03/02(일)입항예정</v>
      </c>
      <c r="F50" s="309"/>
      <c r="G50" s="332" t="s">
        <v>8910</v>
      </c>
      <c r="H50" s="332" t="s">
        <v>8906</v>
      </c>
      <c r="J50" s="284" t="s">
        <v>8915</v>
      </c>
      <c r="K50" s="107" t="s">
        <v>29824</v>
      </c>
      <c r="L50" s="284" t="s">
        <v>8915</v>
      </c>
      <c r="M50" s="283" t="s">
        <v>29965</v>
      </c>
      <c r="N50"/>
    </row>
    <row r="51" spans="1:14" ht="11.25" customHeight="1">
      <c r="A51" s="834">
        <v>26</v>
      </c>
      <c r="B51" s="332" t="s">
        <v>35780</v>
      </c>
      <c r="C51" s="308" t="s">
        <v>35781</v>
      </c>
      <c r="D51" s="308" t="s">
        <v>8908</v>
      </c>
      <c r="E51" s="334" t="str">
        <f t="shared" si="1"/>
        <v>03/03(월)입항예정</v>
      </c>
      <c r="F51" s="309"/>
      <c r="G51" s="332" t="s">
        <v>8910</v>
      </c>
      <c r="H51" s="332">
        <v>1225</v>
      </c>
      <c r="J51" s="284" t="s">
        <v>29371</v>
      </c>
      <c r="K51" s="107" t="s">
        <v>30471</v>
      </c>
      <c r="L51" s="284" t="s">
        <v>8915</v>
      </c>
      <c r="M51" s="283" t="s">
        <v>30472</v>
      </c>
      <c r="N51"/>
    </row>
    <row r="52" spans="1:14" ht="11.25" customHeight="1">
      <c r="A52" s="834">
        <v>27</v>
      </c>
      <c r="B52" s="332" t="s">
        <v>35780</v>
      </c>
      <c r="C52" s="308" t="s">
        <v>35782</v>
      </c>
      <c r="D52" s="308" t="s">
        <v>8908</v>
      </c>
      <c r="E52" s="334" t="str">
        <f t="shared" si="1"/>
        <v>03/03(월)입항예정</v>
      </c>
      <c r="F52" s="309"/>
      <c r="G52" s="332" t="s">
        <v>8910</v>
      </c>
      <c r="H52" s="332">
        <v>1225</v>
      </c>
      <c r="J52" s="284" t="s">
        <v>29371</v>
      </c>
      <c r="K52" s="107" t="s">
        <v>30473</v>
      </c>
      <c r="L52" s="284" t="s">
        <v>8915</v>
      </c>
      <c r="M52" s="283" t="s">
        <v>30472</v>
      </c>
      <c r="N52"/>
    </row>
    <row r="53" spans="1:14" ht="11.25" customHeight="1">
      <c r="A53" s="834">
        <v>28</v>
      </c>
      <c r="B53" s="332" t="s">
        <v>30089</v>
      </c>
      <c r="C53" s="308" t="s">
        <v>35783</v>
      </c>
      <c r="D53" s="308" t="s">
        <v>8908</v>
      </c>
      <c r="E53" s="334" t="str">
        <f t="shared" si="1"/>
        <v>03/04(화)입항예정</v>
      </c>
      <c r="F53" s="309"/>
      <c r="G53" s="332" t="s">
        <v>30474</v>
      </c>
      <c r="H53" s="332">
        <v>1200</v>
      </c>
      <c r="J53" s="284" t="s">
        <v>29966</v>
      </c>
      <c r="K53" s="107" t="s">
        <v>35784</v>
      </c>
      <c r="L53" s="284" t="s">
        <v>8915</v>
      </c>
      <c r="M53" s="283" t="s">
        <v>30935</v>
      </c>
      <c r="N53"/>
    </row>
    <row r="54" spans="1:14" ht="11.25" customHeight="1">
      <c r="A54" s="834">
        <v>29</v>
      </c>
      <c r="B54" s="332" t="s">
        <v>9743</v>
      </c>
      <c r="C54" s="308" t="s">
        <v>31022</v>
      </c>
      <c r="D54" s="308" t="s">
        <v>8908</v>
      </c>
      <c r="E54" s="334" t="str">
        <f t="shared" si="1"/>
        <v>03/10(월)입항 예정</v>
      </c>
      <c r="F54" s="309"/>
      <c r="G54" s="332" t="s">
        <v>8910</v>
      </c>
      <c r="H54" s="332" t="s">
        <v>31077</v>
      </c>
      <c r="J54" s="284" t="s">
        <v>31078</v>
      </c>
      <c r="K54" s="107" t="s">
        <v>31021</v>
      </c>
      <c r="L54" s="284" t="s">
        <v>8915</v>
      </c>
      <c r="M54" s="283" t="s">
        <v>32318</v>
      </c>
      <c r="N54"/>
    </row>
    <row r="55" spans="1:14" ht="11.25" customHeight="1">
      <c r="A55" s="834">
        <v>30</v>
      </c>
      <c r="B55" s="332" t="s">
        <v>35785</v>
      </c>
      <c r="C55" s="308" t="s">
        <v>35786</v>
      </c>
      <c r="D55" s="308" t="s">
        <v>8908</v>
      </c>
      <c r="E55" s="334" t="str">
        <f t="shared" si="1"/>
        <v>03/15(토)입항예정</v>
      </c>
      <c r="F55" s="309"/>
      <c r="G55" s="332" t="s">
        <v>30936</v>
      </c>
      <c r="H55" s="332">
        <v>1100</v>
      </c>
      <c r="J55" s="284" t="s">
        <v>30475</v>
      </c>
      <c r="K55" s="107" t="s">
        <v>30476</v>
      </c>
      <c r="L55" s="284" t="s">
        <v>8915</v>
      </c>
      <c r="M55" s="283" t="s">
        <v>35787</v>
      </c>
      <c r="N55"/>
    </row>
    <row r="56" spans="1:14" ht="11.25" customHeight="1">
      <c r="A56" s="834">
        <v>31</v>
      </c>
      <c r="B56" s="332" t="s">
        <v>32319</v>
      </c>
      <c r="C56" s="308" t="s">
        <v>31085</v>
      </c>
      <c r="D56" s="308" t="s">
        <v>8908</v>
      </c>
      <c r="E56" s="334" t="str">
        <f t="shared" si="1"/>
        <v>03/22(토)입항예정</v>
      </c>
      <c r="F56" s="309"/>
      <c r="G56" s="332" t="s">
        <v>8910</v>
      </c>
      <c r="H56" s="332" t="s">
        <v>8906</v>
      </c>
      <c r="J56" s="284" t="s">
        <v>8915</v>
      </c>
      <c r="K56" s="107" t="s">
        <v>31084</v>
      </c>
      <c r="L56" s="284" t="s">
        <v>8915</v>
      </c>
      <c r="M56" s="283" t="s">
        <v>35788</v>
      </c>
      <c r="N56"/>
    </row>
    <row r="57" spans="1:14" ht="11.25" customHeight="1">
      <c r="A57" s="834">
        <v>32</v>
      </c>
      <c r="B57" s="332" t="s">
        <v>8897</v>
      </c>
      <c r="C57" s="308" t="s">
        <v>29769</v>
      </c>
      <c r="D57" s="308" t="s">
        <v>8908</v>
      </c>
      <c r="E57" s="334" t="str">
        <f t="shared" si="1"/>
        <v>03/23(일)입항예정</v>
      </c>
      <c r="F57" s="309"/>
      <c r="G57" s="332" t="s">
        <v>8910</v>
      </c>
      <c r="H57" s="332" t="s">
        <v>8906</v>
      </c>
      <c r="J57" s="284" t="s">
        <v>8915</v>
      </c>
      <c r="K57" s="107" t="s">
        <v>29768</v>
      </c>
      <c r="L57" s="284" t="s">
        <v>8915</v>
      </c>
      <c r="M57" s="283" t="s">
        <v>30937</v>
      </c>
      <c r="N57"/>
    </row>
    <row r="58" spans="1:14" ht="11.25" customHeight="1">
      <c r="A58" s="834">
        <v>33</v>
      </c>
      <c r="B58" s="332" t="s">
        <v>8897</v>
      </c>
      <c r="C58" s="308" t="s">
        <v>29705</v>
      </c>
      <c r="D58" s="308" t="s">
        <v>8908</v>
      </c>
      <c r="E58" s="334" t="str">
        <f t="shared" ref="E58:E89" si="2">M58</f>
        <v>03/29(토)입항예정</v>
      </c>
      <c r="F58" s="309"/>
      <c r="G58" s="332" t="s">
        <v>8910</v>
      </c>
      <c r="H58" s="332" t="s">
        <v>8906</v>
      </c>
      <c r="J58" s="284" t="s">
        <v>8915</v>
      </c>
      <c r="K58" s="107" t="s">
        <v>29704</v>
      </c>
      <c r="L58" s="284" t="s">
        <v>8915</v>
      </c>
      <c r="M58" s="283" t="s">
        <v>30938</v>
      </c>
      <c r="N58"/>
    </row>
    <row r="59" spans="1:14" ht="11.25" customHeight="1">
      <c r="A59" s="834">
        <v>34</v>
      </c>
      <c r="B59" s="332" t="s">
        <v>32319</v>
      </c>
      <c r="C59" s="308" t="s">
        <v>31088</v>
      </c>
      <c r="D59" s="308" t="s">
        <v>8908</v>
      </c>
      <c r="E59" s="334" t="str">
        <f t="shared" si="2"/>
        <v>04/02(수)입항예정</v>
      </c>
      <c r="F59" s="309"/>
      <c r="G59" s="332" t="s">
        <v>8910</v>
      </c>
      <c r="H59" s="332" t="s">
        <v>8906</v>
      </c>
      <c r="J59" s="284" t="s">
        <v>8915</v>
      </c>
      <c r="K59" s="107" t="s">
        <v>31087</v>
      </c>
      <c r="L59" s="284" t="s">
        <v>8915</v>
      </c>
      <c r="M59" s="283" t="s">
        <v>35789</v>
      </c>
      <c r="N59"/>
    </row>
    <row r="60" spans="1:14" ht="11.25" customHeight="1">
      <c r="A60" s="834">
        <v>35</v>
      </c>
      <c r="B60" s="332" t="s">
        <v>9540</v>
      </c>
      <c r="C60" s="308" t="s">
        <v>29879</v>
      </c>
      <c r="D60" s="308" t="s">
        <v>8908</v>
      </c>
      <c r="E60" s="334" t="str">
        <f t="shared" si="2"/>
        <v>미정</v>
      </c>
      <c r="F60" s="309"/>
      <c r="G60" s="332" t="s">
        <v>8910</v>
      </c>
      <c r="H60" s="332" t="s">
        <v>8906</v>
      </c>
      <c r="J60" s="284" t="s">
        <v>8915</v>
      </c>
      <c r="K60" s="107" t="s">
        <v>29878</v>
      </c>
      <c r="L60" s="284" t="s">
        <v>8915</v>
      </c>
      <c r="M60" s="283" t="s">
        <v>184</v>
      </c>
      <c r="N60"/>
    </row>
    <row r="61" spans="1:14" ht="11.25" customHeight="1">
      <c r="A61" s="834">
        <v>36</v>
      </c>
      <c r="B61" s="332" t="s">
        <v>28905</v>
      </c>
      <c r="C61" s="308" t="s">
        <v>31091</v>
      </c>
      <c r="D61" s="308" t="s">
        <v>8908</v>
      </c>
      <c r="E61" s="334" t="str">
        <f t="shared" si="2"/>
        <v>미정</v>
      </c>
      <c r="F61" s="309"/>
      <c r="G61" s="332" t="s">
        <v>8910</v>
      </c>
      <c r="H61" s="332" t="s">
        <v>8906</v>
      </c>
      <c r="J61" s="284" t="s">
        <v>8915</v>
      </c>
      <c r="K61" s="107" t="s">
        <v>31090</v>
      </c>
      <c r="L61" s="284" t="s">
        <v>8915</v>
      </c>
      <c r="M61" s="283" t="s">
        <v>184</v>
      </c>
      <c r="N61"/>
    </row>
    <row r="62" spans="1:14" ht="11.25" customHeight="1">
      <c r="A62" s="834">
        <v>37</v>
      </c>
      <c r="B62" s="332"/>
      <c r="C62" s="308"/>
      <c r="D62" s="308"/>
      <c r="E62" s="334">
        <f t="shared" si="2"/>
        <v>0</v>
      </c>
      <c r="F62" s="309"/>
      <c r="G62" s="332"/>
      <c r="H62" s="332"/>
      <c r="N62"/>
    </row>
    <row r="63" spans="1:14" ht="11.25" customHeight="1">
      <c r="A63" s="834">
        <v>38</v>
      </c>
      <c r="B63" s="332"/>
      <c r="C63" s="308"/>
      <c r="D63" s="308"/>
      <c r="E63" s="334">
        <f t="shared" si="2"/>
        <v>0</v>
      </c>
      <c r="F63" s="309"/>
      <c r="G63" s="332"/>
      <c r="H63" s="332"/>
      <c r="N63"/>
    </row>
    <row r="64" spans="1:14" ht="11.25" customHeight="1">
      <c r="A64" s="834">
        <v>39</v>
      </c>
      <c r="B64" s="332"/>
      <c r="C64" s="308"/>
      <c r="D64" s="308"/>
      <c r="E64" s="334">
        <f t="shared" si="2"/>
        <v>0</v>
      </c>
      <c r="F64" s="309"/>
      <c r="G64" s="332"/>
      <c r="H64" s="332"/>
      <c r="N64"/>
    </row>
    <row r="65" spans="1:24" ht="11.25" customHeight="1">
      <c r="A65" s="834">
        <v>40</v>
      </c>
      <c r="B65" s="332"/>
      <c r="C65" s="308"/>
      <c r="D65" s="308"/>
      <c r="E65" s="334">
        <f t="shared" si="2"/>
        <v>0</v>
      </c>
      <c r="F65" s="309"/>
      <c r="G65" s="332"/>
      <c r="H65" s="332"/>
      <c r="N65"/>
    </row>
    <row r="66" spans="1:24" ht="11.25" customHeight="1">
      <c r="A66" s="834">
        <v>41</v>
      </c>
      <c r="B66" s="332"/>
      <c r="C66" s="308"/>
      <c r="D66" s="308"/>
      <c r="E66" s="334">
        <f t="shared" si="2"/>
        <v>0</v>
      </c>
      <c r="F66" s="309"/>
      <c r="G66" s="332"/>
      <c r="H66" s="332"/>
      <c r="N66"/>
    </row>
    <row r="67" spans="1:24" ht="11.25" customHeight="1">
      <c r="A67" s="834">
        <v>42</v>
      </c>
      <c r="B67" s="332"/>
      <c r="C67" s="120"/>
      <c r="D67" s="308"/>
      <c r="E67" s="334">
        <f t="shared" si="2"/>
        <v>0</v>
      </c>
      <c r="F67" s="309"/>
      <c r="G67" s="332"/>
      <c r="H67" s="332"/>
      <c r="N67"/>
    </row>
    <row r="68" spans="1:24" ht="11.25" customHeight="1">
      <c r="A68" s="834">
        <v>43</v>
      </c>
      <c r="B68" s="332"/>
      <c r="C68" s="120"/>
      <c r="D68" s="308"/>
      <c r="E68" s="334">
        <f t="shared" si="2"/>
        <v>0</v>
      </c>
      <c r="F68" s="309"/>
      <c r="G68" s="332"/>
      <c r="H68" s="332"/>
      <c r="N68"/>
    </row>
    <row r="69" spans="1:24" ht="11.25" customHeight="1">
      <c r="A69" s="834">
        <v>44</v>
      </c>
      <c r="B69" s="332"/>
      <c r="C69" s="120"/>
      <c r="D69" s="308"/>
      <c r="E69" s="334">
        <f t="shared" si="2"/>
        <v>0</v>
      </c>
      <c r="F69" s="309"/>
      <c r="G69" s="332"/>
      <c r="H69" s="332"/>
      <c r="N69"/>
    </row>
    <row r="70" spans="1:24" ht="11.25" customHeight="1">
      <c r="A70" s="834">
        <v>45</v>
      </c>
      <c r="B70" s="332"/>
      <c r="C70" s="120"/>
      <c r="D70" s="308"/>
      <c r="E70" s="334">
        <f t="shared" si="2"/>
        <v>0</v>
      </c>
      <c r="F70" s="309"/>
      <c r="G70" s="332"/>
      <c r="H70" s="332"/>
      <c r="N70"/>
    </row>
    <row r="71" spans="1:24" ht="11.25" customHeight="1">
      <c r="A71" s="834">
        <v>46</v>
      </c>
      <c r="B71" s="332"/>
      <c r="C71" s="120"/>
      <c r="D71" s="308"/>
      <c r="E71" s="334">
        <f t="shared" si="2"/>
        <v>0</v>
      </c>
      <c r="F71" s="309"/>
      <c r="G71" s="332"/>
      <c r="H71" s="332"/>
      <c r="N71"/>
    </row>
    <row r="72" spans="1:24" ht="11.25" customHeight="1">
      <c r="A72" s="834">
        <v>47</v>
      </c>
      <c r="B72" s="332"/>
      <c r="C72" s="120"/>
      <c r="D72" s="308"/>
      <c r="E72" s="334">
        <f t="shared" si="2"/>
        <v>0</v>
      </c>
      <c r="F72" s="309"/>
      <c r="G72" s="332"/>
      <c r="H72" s="332"/>
    </row>
    <row r="73" spans="1:24" ht="11.25" customHeight="1">
      <c r="A73" s="834">
        <v>48</v>
      </c>
      <c r="B73" s="332"/>
      <c r="C73" s="120"/>
      <c r="D73" s="308"/>
      <c r="E73" s="334">
        <f t="shared" si="2"/>
        <v>0</v>
      </c>
      <c r="F73" s="309"/>
      <c r="G73" s="332"/>
      <c r="H73" s="332"/>
      <c r="N73"/>
    </row>
    <row r="74" spans="1:24" ht="11.25" customHeight="1">
      <c r="A74" s="834">
        <v>49</v>
      </c>
      <c r="B74" s="332"/>
      <c r="C74" s="120"/>
      <c r="D74" s="308"/>
      <c r="E74" s="334">
        <f t="shared" si="2"/>
        <v>0</v>
      </c>
      <c r="F74" s="309"/>
      <c r="G74" s="332"/>
      <c r="H74" s="332"/>
      <c r="N74"/>
    </row>
    <row r="75" spans="1:24" ht="11.25" customHeight="1">
      <c r="A75" s="834">
        <v>50</v>
      </c>
      <c r="B75" s="332"/>
      <c r="C75" s="120"/>
      <c r="D75" s="308"/>
      <c r="E75" s="334">
        <f t="shared" si="2"/>
        <v>0</v>
      </c>
      <c r="F75" s="309"/>
      <c r="G75" s="332"/>
      <c r="H75" s="332"/>
      <c r="N75"/>
    </row>
    <row r="76" spans="1:24" ht="11.25" customHeight="1">
      <c r="A76" s="834">
        <v>51</v>
      </c>
      <c r="B76" s="332"/>
      <c r="C76" s="120"/>
      <c r="D76" s="308"/>
      <c r="E76" s="334">
        <f t="shared" si="2"/>
        <v>0</v>
      </c>
      <c r="F76" s="309"/>
      <c r="G76" s="332"/>
      <c r="H76" s="332"/>
      <c r="N76"/>
    </row>
    <row r="77" spans="1:24" ht="11.25" customHeight="1">
      <c r="A77" s="834">
        <v>52</v>
      </c>
      <c r="B77" s="332"/>
      <c r="C77" s="120"/>
      <c r="D77" s="308"/>
      <c r="E77" s="334">
        <f t="shared" si="2"/>
        <v>0</v>
      </c>
      <c r="F77" s="309"/>
      <c r="G77" s="332"/>
      <c r="H77" s="332"/>
      <c r="N77"/>
    </row>
    <row r="78" spans="1:24" ht="11.25" customHeight="1">
      <c r="A78" s="834">
        <v>53</v>
      </c>
      <c r="B78" s="332"/>
      <c r="C78" s="120"/>
      <c r="D78" s="308"/>
      <c r="E78" s="334">
        <f t="shared" si="2"/>
        <v>0</v>
      </c>
      <c r="F78" s="309"/>
      <c r="G78" s="332"/>
      <c r="H78" s="332"/>
    </row>
    <row r="79" spans="1:24" ht="11.25" customHeight="1">
      <c r="A79" s="834">
        <v>54</v>
      </c>
      <c r="B79" s="332"/>
      <c r="C79" s="120"/>
      <c r="D79" s="308"/>
      <c r="E79" s="334">
        <f t="shared" si="2"/>
        <v>0</v>
      </c>
      <c r="F79" s="309"/>
      <c r="G79" s="332"/>
      <c r="H79" s="332"/>
      <c r="N79"/>
    </row>
    <row r="80" spans="1:24" ht="11.25" customHeight="1">
      <c r="A80" s="834">
        <v>55</v>
      </c>
      <c r="B80" s="332"/>
      <c r="C80" s="120"/>
      <c r="D80" s="308"/>
      <c r="E80" s="334">
        <f t="shared" si="2"/>
        <v>0</v>
      </c>
      <c r="F80" s="309"/>
      <c r="G80" s="332"/>
      <c r="H80" s="332"/>
      <c r="N80"/>
      <c r="X80" s="614"/>
    </row>
    <row r="81" spans="1:24" ht="11.25" customHeight="1">
      <c r="A81" s="834">
        <v>56</v>
      </c>
      <c r="B81" s="332"/>
      <c r="C81" s="120"/>
      <c r="D81" s="308"/>
      <c r="E81" s="334">
        <f t="shared" si="2"/>
        <v>0</v>
      </c>
      <c r="F81" s="309"/>
      <c r="G81" s="332"/>
      <c r="H81" s="332"/>
      <c r="N81"/>
      <c r="X81" s="614"/>
    </row>
    <row r="82" spans="1:24" ht="11.25" customHeight="1">
      <c r="A82" s="834">
        <v>57</v>
      </c>
      <c r="B82" s="332"/>
      <c r="C82" s="120"/>
      <c r="D82" s="308"/>
      <c r="E82" s="334">
        <f t="shared" si="2"/>
        <v>0</v>
      </c>
      <c r="F82" s="309"/>
      <c r="G82" s="332"/>
      <c r="H82" s="332"/>
      <c r="N82"/>
    </row>
    <row r="83" spans="1:24" ht="11.25" customHeight="1">
      <c r="A83" s="834">
        <v>58</v>
      </c>
      <c r="B83" s="332"/>
      <c r="C83" s="120"/>
      <c r="D83" s="308"/>
      <c r="E83" s="334">
        <f t="shared" si="2"/>
        <v>0</v>
      </c>
      <c r="F83" s="309"/>
      <c r="G83" s="332"/>
      <c r="H83" s="332"/>
      <c r="N83"/>
    </row>
    <row r="84" spans="1:24" ht="11.25" customHeight="1">
      <c r="A84" s="834">
        <v>59</v>
      </c>
      <c r="B84" s="332"/>
      <c r="C84" s="120"/>
      <c r="D84" s="308"/>
      <c r="E84" s="334">
        <f t="shared" si="2"/>
        <v>0</v>
      </c>
      <c r="F84" s="309"/>
      <c r="G84" s="332"/>
      <c r="H84" s="332"/>
      <c r="N84"/>
    </row>
    <row r="85" spans="1:24" ht="11.25" customHeight="1">
      <c r="A85" s="834">
        <v>60</v>
      </c>
      <c r="B85" s="332"/>
      <c r="C85" s="120"/>
      <c r="D85" s="308"/>
      <c r="E85" s="334">
        <f t="shared" si="2"/>
        <v>0</v>
      </c>
      <c r="F85" s="309"/>
      <c r="G85" s="332"/>
      <c r="H85" s="332"/>
      <c r="N85"/>
    </row>
    <row r="86" spans="1:24" ht="11.25" customHeight="1">
      <c r="A86" s="834">
        <v>61</v>
      </c>
      <c r="B86" s="332"/>
      <c r="C86" s="120"/>
      <c r="D86" s="308"/>
      <c r="E86" s="334">
        <f t="shared" si="2"/>
        <v>0</v>
      </c>
      <c r="F86" s="309"/>
      <c r="G86" s="332"/>
      <c r="H86" s="332"/>
      <c r="N86"/>
    </row>
    <row r="87" spans="1:24" ht="11.25" customHeight="1">
      <c r="A87" s="834">
        <v>62</v>
      </c>
      <c r="B87" s="332"/>
      <c r="C87" s="120"/>
      <c r="D87" s="308"/>
      <c r="E87" s="334">
        <f t="shared" si="2"/>
        <v>0</v>
      </c>
      <c r="F87" s="309"/>
      <c r="G87" s="332"/>
      <c r="H87" s="332"/>
      <c r="N87"/>
    </row>
    <row r="88" spans="1:24" ht="11.25" customHeight="1">
      <c r="A88" s="834">
        <v>63</v>
      </c>
      <c r="B88" s="332"/>
      <c r="C88" s="120"/>
      <c r="D88" s="308"/>
      <c r="E88" s="334">
        <f t="shared" si="2"/>
        <v>0</v>
      </c>
      <c r="F88" s="309"/>
      <c r="G88" s="332"/>
      <c r="H88" s="332"/>
      <c r="N88"/>
    </row>
    <row r="89" spans="1:24" ht="11.25" customHeight="1">
      <c r="A89" s="834">
        <v>64</v>
      </c>
      <c r="B89" s="332"/>
      <c r="C89" s="120"/>
      <c r="D89" s="308"/>
      <c r="E89" s="334">
        <f t="shared" si="2"/>
        <v>0</v>
      </c>
      <c r="F89" s="309"/>
      <c r="G89" s="332"/>
      <c r="H89" s="332"/>
      <c r="N89"/>
    </row>
    <row r="90" spans="1:24" ht="11.25" customHeight="1">
      <c r="A90" s="834">
        <v>65</v>
      </c>
      <c r="B90" s="332"/>
      <c r="C90" s="120"/>
      <c r="D90" s="308"/>
      <c r="E90" s="334">
        <f t="shared" ref="E90:E121" si="3">M90</f>
        <v>0</v>
      </c>
      <c r="F90" s="309"/>
      <c r="G90" s="332"/>
      <c r="H90" s="332"/>
      <c r="N90"/>
    </row>
    <row r="91" spans="1:24" ht="11.25" customHeight="1">
      <c r="A91" s="834">
        <v>66</v>
      </c>
      <c r="B91" s="332"/>
      <c r="C91" s="120"/>
      <c r="D91" s="308"/>
      <c r="E91" s="334">
        <f t="shared" si="3"/>
        <v>0</v>
      </c>
      <c r="F91" s="309"/>
      <c r="G91" s="332"/>
      <c r="H91" s="332"/>
      <c r="N91"/>
    </row>
    <row r="92" spans="1:24" ht="11.25" customHeight="1">
      <c r="A92" s="834">
        <v>67</v>
      </c>
      <c r="B92" s="332"/>
      <c r="C92" s="120"/>
      <c r="D92" s="308"/>
      <c r="E92" s="334">
        <f t="shared" si="3"/>
        <v>0</v>
      </c>
      <c r="F92" s="309"/>
      <c r="G92" s="332"/>
      <c r="H92" s="332"/>
      <c r="N92"/>
    </row>
    <row r="93" spans="1:24" ht="11.25" customHeight="1">
      <c r="A93" s="834">
        <v>68</v>
      </c>
      <c r="B93" s="332"/>
      <c r="C93" s="120"/>
      <c r="D93" s="308"/>
      <c r="E93" s="334">
        <f t="shared" si="3"/>
        <v>0</v>
      </c>
      <c r="F93" s="309"/>
      <c r="G93" s="332"/>
      <c r="H93" s="332"/>
      <c r="N93"/>
    </row>
    <row r="94" spans="1:24" ht="11.25" customHeight="1">
      <c r="A94" s="834">
        <v>69</v>
      </c>
      <c r="B94" s="332"/>
      <c r="C94" s="120"/>
      <c r="D94" s="308"/>
      <c r="E94" s="334">
        <f t="shared" si="3"/>
        <v>0</v>
      </c>
      <c r="F94" s="309"/>
      <c r="G94" s="332"/>
      <c r="H94" s="332"/>
      <c r="N94"/>
    </row>
    <row r="95" spans="1:24" ht="11.25" customHeight="1">
      <c r="A95" s="834">
        <v>70</v>
      </c>
      <c r="B95" s="332"/>
      <c r="C95" s="120"/>
      <c r="D95" s="308"/>
      <c r="E95" s="334">
        <f t="shared" si="3"/>
        <v>0</v>
      </c>
      <c r="F95" s="309"/>
      <c r="G95" s="332"/>
      <c r="H95" s="332"/>
      <c r="N95"/>
    </row>
    <row r="96" spans="1:24" ht="11.25" customHeight="1">
      <c r="A96" s="834">
        <v>71</v>
      </c>
      <c r="B96" s="332"/>
      <c r="C96" s="120"/>
      <c r="D96" s="308"/>
      <c r="E96" s="334">
        <f t="shared" si="3"/>
        <v>0</v>
      </c>
      <c r="F96" s="309"/>
      <c r="G96" s="332"/>
      <c r="H96" s="332"/>
      <c r="N96"/>
    </row>
    <row r="97" spans="1:15" ht="11.25" customHeight="1">
      <c r="A97" s="834">
        <v>72</v>
      </c>
      <c r="B97" s="332"/>
      <c r="C97" s="120"/>
      <c r="D97" s="308"/>
      <c r="E97" s="334">
        <f t="shared" si="3"/>
        <v>0</v>
      </c>
      <c r="F97" s="309"/>
      <c r="G97" s="332"/>
      <c r="H97" s="332"/>
      <c r="N97"/>
    </row>
    <row r="98" spans="1:15" ht="11.25" customHeight="1">
      <c r="A98" s="834">
        <v>73</v>
      </c>
      <c r="B98" s="332"/>
      <c r="C98" s="120"/>
      <c r="D98" s="308"/>
      <c r="E98" s="334">
        <f t="shared" si="3"/>
        <v>0</v>
      </c>
      <c r="F98" s="309"/>
      <c r="G98" s="332"/>
      <c r="H98" s="332"/>
    </row>
    <row r="99" spans="1:15" ht="11.25" customHeight="1">
      <c r="A99" s="834">
        <v>74</v>
      </c>
      <c r="B99" s="332"/>
      <c r="C99" s="120"/>
      <c r="D99" s="308"/>
      <c r="E99" s="334">
        <f t="shared" si="3"/>
        <v>0</v>
      </c>
      <c r="F99" s="309"/>
      <c r="G99" s="332"/>
      <c r="H99" s="332"/>
    </row>
    <row r="100" spans="1:15" ht="11.25" customHeight="1">
      <c r="A100" s="834">
        <v>75</v>
      </c>
      <c r="B100" s="332"/>
      <c r="C100" s="120"/>
      <c r="D100" s="308"/>
      <c r="E100" s="334">
        <f t="shared" si="3"/>
        <v>0</v>
      </c>
      <c r="F100" s="309"/>
      <c r="G100" s="332"/>
      <c r="H100" s="332"/>
    </row>
    <row r="101" spans="1:15" ht="11.25" customHeight="1">
      <c r="A101" s="834">
        <v>76</v>
      </c>
      <c r="B101" s="332"/>
      <c r="C101" s="120"/>
      <c r="D101" s="308"/>
      <c r="E101" s="334">
        <f t="shared" si="3"/>
        <v>0</v>
      </c>
      <c r="F101" s="309"/>
      <c r="G101" s="332"/>
      <c r="H101" s="332"/>
    </row>
    <row r="102" spans="1:15" ht="11.25" customHeight="1">
      <c r="A102" s="834">
        <v>77</v>
      </c>
      <c r="B102" s="332"/>
      <c r="C102" s="120"/>
      <c r="D102" s="308"/>
      <c r="E102" s="334">
        <f t="shared" si="3"/>
        <v>0</v>
      </c>
      <c r="F102" s="309"/>
      <c r="G102" s="332"/>
      <c r="H102" s="332"/>
    </row>
    <row r="103" spans="1:15" ht="11.25" customHeight="1">
      <c r="A103" s="834">
        <v>78</v>
      </c>
      <c r="B103" s="332"/>
      <c r="C103" s="120"/>
      <c r="D103" s="308"/>
      <c r="E103" s="334">
        <f t="shared" si="3"/>
        <v>0</v>
      </c>
      <c r="F103" s="309"/>
      <c r="G103" s="332"/>
      <c r="H103" s="332"/>
    </row>
    <row r="104" spans="1:15" ht="11.25" customHeight="1">
      <c r="A104" s="834">
        <v>79</v>
      </c>
      <c r="B104" s="332"/>
      <c r="C104" s="120"/>
      <c r="D104" s="308"/>
      <c r="E104" s="334">
        <f t="shared" si="3"/>
        <v>0</v>
      </c>
      <c r="F104" s="309"/>
      <c r="G104" s="332"/>
      <c r="H104" s="332"/>
    </row>
    <row r="105" spans="1:15" ht="11.25" customHeight="1">
      <c r="A105" s="834">
        <v>80</v>
      </c>
      <c r="B105" s="332"/>
      <c r="C105" s="120"/>
      <c r="D105" s="308"/>
      <c r="E105" s="334">
        <f t="shared" si="3"/>
        <v>0</v>
      </c>
      <c r="F105" s="309"/>
      <c r="G105" s="332"/>
      <c r="H105" s="332"/>
    </row>
    <row r="106" spans="1:15" ht="11.25" customHeight="1">
      <c r="A106" s="834">
        <v>81</v>
      </c>
      <c r="B106" s="332"/>
      <c r="C106" s="120"/>
      <c r="D106" s="308"/>
      <c r="E106" s="334">
        <f t="shared" si="3"/>
        <v>0</v>
      </c>
      <c r="F106" s="309"/>
      <c r="G106" s="332"/>
      <c r="H106" s="332"/>
    </row>
    <row r="107" spans="1:15" ht="11.25" customHeight="1">
      <c r="A107" s="834">
        <v>82</v>
      </c>
      <c r="B107" s="332"/>
      <c r="C107" s="120"/>
      <c r="D107" s="308"/>
      <c r="E107" s="334">
        <f t="shared" si="3"/>
        <v>0</v>
      </c>
      <c r="F107" s="309"/>
      <c r="G107" s="332"/>
      <c r="H107" s="332"/>
    </row>
    <row r="108" spans="1:15" ht="11.25" customHeight="1">
      <c r="A108" s="834">
        <v>83</v>
      </c>
      <c r="B108" s="332"/>
      <c r="C108" s="120"/>
      <c r="D108" s="308"/>
      <c r="E108" s="334">
        <f t="shared" si="3"/>
        <v>0</v>
      </c>
      <c r="F108" s="309"/>
      <c r="G108" s="332"/>
      <c r="H108" s="332"/>
    </row>
    <row r="109" spans="1:15" ht="11.25" customHeight="1">
      <c r="A109" s="834">
        <v>84</v>
      </c>
      <c r="B109" s="332"/>
      <c r="C109" s="120"/>
      <c r="D109" s="308"/>
      <c r="E109" s="334">
        <f t="shared" si="3"/>
        <v>0</v>
      </c>
      <c r="F109" s="309"/>
      <c r="G109" s="332"/>
      <c r="H109" s="332"/>
    </row>
    <row r="110" spans="1:15" ht="11.25" customHeight="1">
      <c r="A110" s="834">
        <v>85</v>
      </c>
      <c r="B110" s="332"/>
      <c r="C110" s="120"/>
      <c r="D110" s="308"/>
      <c r="E110" s="334">
        <f t="shared" si="3"/>
        <v>0</v>
      </c>
      <c r="F110" s="309"/>
      <c r="G110" s="332"/>
      <c r="H110" s="332"/>
    </row>
    <row r="111" spans="1:15" ht="11.25" customHeight="1">
      <c r="A111" s="834">
        <v>86</v>
      </c>
      <c r="B111" s="332"/>
      <c r="C111" s="120"/>
      <c r="D111" s="308"/>
      <c r="E111" s="334">
        <f t="shared" si="3"/>
        <v>0</v>
      </c>
      <c r="F111" s="309"/>
      <c r="G111" s="332"/>
      <c r="H111" s="332"/>
      <c r="O111" s="346"/>
    </row>
    <row r="112" spans="1:15" ht="11.25" customHeight="1">
      <c r="A112" s="834">
        <v>87</v>
      </c>
      <c r="B112" s="332"/>
      <c r="C112" s="120"/>
      <c r="D112" s="308"/>
      <c r="E112" s="334">
        <f t="shared" si="3"/>
        <v>0</v>
      </c>
      <c r="F112" s="309"/>
      <c r="G112" s="332"/>
      <c r="H112" s="332"/>
    </row>
    <row r="113" spans="1:15" ht="11.25" customHeight="1">
      <c r="A113" s="834">
        <v>88</v>
      </c>
      <c r="B113" s="332"/>
      <c r="C113" s="120"/>
      <c r="D113" s="308"/>
      <c r="E113" s="334">
        <f t="shared" si="3"/>
        <v>0</v>
      </c>
      <c r="F113" s="309"/>
      <c r="G113" s="332"/>
      <c r="H113" s="332"/>
    </row>
    <row r="114" spans="1:15" ht="11.25" customHeight="1">
      <c r="A114" s="834">
        <v>89</v>
      </c>
      <c r="B114" s="332"/>
      <c r="C114" s="120"/>
      <c r="D114" s="308"/>
      <c r="E114" s="334">
        <f t="shared" si="3"/>
        <v>0</v>
      </c>
      <c r="F114" s="309"/>
      <c r="G114" s="332"/>
      <c r="H114" s="332"/>
      <c r="O114" s="346"/>
    </row>
    <row r="115" spans="1:15" ht="11.25" customHeight="1">
      <c r="A115" s="834">
        <v>90</v>
      </c>
      <c r="B115" s="332"/>
      <c r="C115" s="120"/>
      <c r="D115" s="308"/>
      <c r="E115" s="334">
        <f t="shared" si="3"/>
        <v>0</v>
      </c>
      <c r="F115" s="309"/>
      <c r="G115" s="332"/>
      <c r="H115" s="332"/>
    </row>
    <row r="116" spans="1:15" ht="11.25" customHeight="1">
      <c r="A116" s="834">
        <v>91</v>
      </c>
      <c r="B116" s="332"/>
      <c r="C116" s="120"/>
      <c r="D116" s="308"/>
      <c r="E116" s="334">
        <f t="shared" si="3"/>
        <v>0</v>
      </c>
      <c r="F116" s="309"/>
      <c r="G116" s="332"/>
      <c r="H116" s="332"/>
    </row>
    <row r="117" spans="1:15" ht="11.25" customHeight="1">
      <c r="A117" s="834">
        <v>92</v>
      </c>
      <c r="B117" s="332"/>
      <c r="C117" s="120"/>
      <c r="D117" s="308"/>
      <c r="E117" s="334">
        <f t="shared" si="3"/>
        <v>0</v>
      </c>
      <c r="F117" s="309"/>
      <c r="G117" s="332"/>
      <c r="H117" s="332"/>
    </row>
    <row r="118" spans="1:15" ht="11.25" customHeight="1">
      <c r="A118" s="834">
        <v>93</v>
      </c>
      <c r="B118" s="332"/>
      <c r="C118" s="120"/>
      <c r="D118" s="308"/>
      <c r="E118" s="334">
        <f t="shared" si="3"/>
        <v>0</v>
      </c>
      <c r="F118" s="309"/>
      <c r="G118" s="332"/>
      <c r="H118" s="332"/>
    </row>
    <row r="119" spans="1:15" ht="11.25" customHeight="1">
      <c r="A119" s="834">
        <v>94</v>
      </c>
      <c r="B119" s="332"/>
      <c r="C119" s="120"/>
      <c r="D119" s="308"/>
      <c r="E119" s="334">
        <f t="shared" si="3"/>
        <v>0</v>
      </c>
      <c r="F119" s="309"/>
      <c r="G119" s="332"/>
      <c r="H119" s="332"/>
    </row>
    <row r="120" spans="1:15" ht="11.25" customHeight="1">
      <c r="A120" s="834">
        <v>95</v>
      </c>
      <c r="B120" s="332"/>
      <c r="C120" s="120"/>
      <c r="D120" s="308"/>
      <c r="E120" s="334">
        <f t="shared" si="3"/>
        <v>0</v>
      </c>
      <c r="F120" s="309"/>
      <c r="G120" s="332"/>
      <c r="H120" s="332"/>
    </row>
    <row r="121" spans="1:15" ht="11.25" customHeight="1">
      <c r="A121" s="834">
        <v>96</v>
      </c>
      <c r="B121" s="332"/>
      <c r="C121" s="120"/>
      <c r="D121" s="308"/>
      <c r="E121" s="334">
        <f t="shared" si="3"/>
        <v>0</v>
      </c>
      <c r="F121" s="309"/>
      <c r="G121" s="332"/>
      <c r="H121" s="332"/>
    </row>
    <row r="122" spans="1:15" ht="11.25" customHeight="1">
      <c r="A122" s="834">
        <v>97</v>
      </c>
      <c r="B122" s="332"/>
      <c r="C122" s="120"/>
      <c r="D122" s="308"/>
      <c r="E122" s="334">
        <f t="shared" ref="E122:E153" si="4">M122</f>
        <v>0</v>
      </c>
      <c r="F122" s="309"/>
      <c r="G122" s="332"/>
      <c r="H122" s="332"/>
    </row>
    <row r="123" spans="1:15" ht="11.25" customHeight="1">
      <c r="A123" s="834">
        <v>98</v>
      </c>
      <c r="B123" s="332"/>
      <c r="C123" s="120"/>
      <c r="D123" s="308"/>
      <c r="E123" s="334">
        <f t="shared" si="4"/>
        <v>0</v>
      </c>
      <c r="F123" s="309"/>
      <c r="G123" s="332"/>
      <c r="H123" s="332"/>
    </row>
    <row r="124" spans="1:15" ht="11.25" customHeight="1">
      <c r="A124" s="834">
        <v>99</v>
      </c>
      <c r="B124" s="332"/>
      <c r="C124" s="120"/>
      <c r="D124" s="308"/>
      <c r="E124" s="334">
        <f t="shared" si="4"/>
        <v>0</v>
      </c>
      <c r="F124" s="309"/>
      <c r="G124" s="332"/>
      <c r="H124" s="332"/>
    </row>
    <row r="125" spans="1:15" ht="11.25" customHeight="1">
      <c r="A125" s="834">
        <v>100</v>
      </c>
      <c r="B125" s="332"/>
      <c r="C125" s="120"/>
      <c r="D125" s="308"/>
      <c r="E125" s="334">
        <f t="shared" si="4"/>
        <v>0</v>
      </c>
      <c r="F125" s="309"/>
      <c r="G125" s="332"/>
      <c r="H125" s="332"/>
    </row>
    <row r="126" spans="1:15" ht="11.25" customHeight="1">
      <c r="A126" s="834">
        <v>101</v>
      </c>
      <c r="B126" s="332"/>
      <c r="C126" s="120"/>
      <c r="D126" s="308"/>
      <c r="E126" s="334">
        <f t="shared" si="4"/>
        <v>0</v>
      </c>
      <c r="F126" s="309"/>
      <c r="G126" s="332"/>
      <c r="H126" s="332"/>
    </row>
    <row r="127" spans="1:15" ht="11.25" customHeight="1">
      <c r="A127" s="834">
        <v>102</v>
      </c>
      <c r="B127" s="332"/>
      <c r="C127" s="120"/>
      <c r="D127" s="308"/>
      <c r="E127" s="334">
        <f t="shared" si="4"/>
        <v>0</v>
      </c>
      <c r="F127" s="309"/>
      <c r="G127" s="332"/>
      <c r="H127" s="332"/>
    </row>
    <row r="128" spans="1:15" ht="11.25" customHeight="1">
      <c r="A128" s="834">
        <v>103</v>
      </c>
      <c r="B128" s="332"/>
      <c r="C128" s="120"/>
      <c r="D128" s="308"/>
      <c r="E128" s="334">
        <f t="shared" si="4"/>
        <v>0</v>
      </c>
      <c r="F128" s="309"/>
      <c r="G128" s="332"/>
      <c r="H128" s="332"/>
    </row>
    <row r="129" spans="1:8" ht="11.25" customHeight="1">
      <c r="A129" s="834">
        <v>104</v>
      </c>
      <c r="B129" s="332"/>
      <c r="C129" s="120"/>
      <c r="D129" s="308"/>
      <c r="E129" s="334">
        <f t="shared" si="4"/>
        <v>0</v>
      </c>
      <c r="F129" s="309"/>
      <c r="G129" s="332"/>
      <c r="H129" s="332"/>
    </row>
    <row r="130" spans="1:8" ht="11.25" customHeight="1">
      <c r="A130" s="834">
        <v>105</v>
      </c>
      <c r="B130" s="332"/>
      <c r="C130" s="120"/>
      <c r="D130" s="308"/>
      <c r="E130" s="334">
        <f t="shared" si="4"/>
        <v>0</v>
      </c>
      <c r="F130" s="309"/>
      <c r="G130" s="332"/>
      <c r="H130" s="332"/>
    </row>
    <row r="131" spans="1:8" ht="11.25" customHeight="1">
      <c r="A131" s="834">
        <v>106</v>
      </c>
      <c r="B131" s="332"/>
      <c r="C131" s="120"/>
      <c r="D131" s="308"/>
      <c r="E131" s="334">
        <f t="shared" si="4"/>
        <v>0</v>
      </c>
      <c r="F131" s="309"/>
      <c r="G131" s="332"/>
      <c r="H131" s="332"/>
    </row>
    <row r="132" spans="1:8" ht="11.25" customHeight="1">
      <c r="A132" s="834">
        <v>107</v>
      </c>
      <c r="B132" s="332"/>
      <c r="C132" s="120"/>
      <c r="D132" s="308"/>
      <c r="E132" s="334">
        <f t="shared" si="4"/>
        <v>0</v>
      </c>
      <c r="F132" s="309"/>
      <c r="G132" s="332"/>
      <c r="H132" s="332"/>
    </row>
    <row r="133" spans="1:8" ht="11.25" customHeight="1">
      <c r="A133" s="834">
        <v>108</v>
      </c>
      <c r="B133" s="332"/>
      <c r="C133" s="120"/>
      <c r="D133" s="308"/>
      <c r="E133" s="334">
        <f t="shared" si="4"/>
        <v>0</v>
      </c>
      <c r="F133" s="309"/>
      <c r="G133" s="332"/>
      <c r="H133" s="332"/>
    </row>
    <row r="134" spans="1:8" ht="11.25" customHeight="1">
      <c r="A134" s="834">
        <v>109</v>
      </c>
      <c r="B134" s="332"/>
      <c r="C134" s="120"/>
      <c r="D134" s="308"/>
      <c r="E134" s="334">
        <f t="shared" si="4"/>
        <v>0</v>
      </c>
      <c r="F134" s="309"/>
      <c r="G134" s="332"/>
      <c r="H134" s="332"/>
    </row>
    <row r="135" spans="1:8" ht="11.25" customHeight="1">
      <c r="A135" s="834">
        <v>110</v>
      </c>
      <c r="B135" s="332"/>
      <c r="C135" s="120"/>
      <c r="D135" s="308"/>
      <c r="E135" s="334">
        <f t="shared" si="4"/>
        <v>0</v>
      </c>
      <c r="F135" s="309"/>
      <c r="G135" s="332"/>
      <c r="H135" s="332"/>
    </row>
    <row r="136" spans="1:8" ht="11.25" customHeight="1">
      <c r="A136" s="834">
        <v>111</v>
      </c>
      <c r="B136" s="332"/>
      <c r="C136" s="120"/>
      <c r="D136" s="308"/>
      <c r="E136" s="334">
        <f t="shared" si="4"/>
        <v>0</v>
      </c>
      <c r="F136" s="309"/>
      <c r="G136" s="332"/>
      <c r="H136" s="332"/>
    </row>
    <row r="137" spans="1:8" ht="11.25" customHeight="1">
      <c r="A137" s="834">
        <v>112</v>
      </c>
      <c r="B137" s="332"/>
      <c r="C137" s="120"/>
      <c r="D137" s="308"/>
      <c r="E137" s="334">
        <f t="shared" si="4"/>
        <v>0</v>
      </c>
      <c r="F137" s="309"/>
      <c r="G137" s="332"/>
      <c r="H137" s="332"/>
    </row>
    <row r="138" spans="1:8" ht="11.25" customHeight="1">
      <c r="A138" s="834">
        <v>113</v>
      </c>
      <c r="B138" s="332"/>
      <c r="C138" s="120"/>
      <c r="D138" s="308"/>
      <c r="E138" s="334">
        <f t="shared" si="4"/>
        <v>0</v>
      </c>
      <c r="F138" s="309"/>
      <c r="G138" s="332"/>
      <c r="H138" s="332"/>
    </row>
    <row r="139" spans="1:8" ht="11.25" customHeight="1">
      <c r="A139" s="834">
        <v>114</v>
      </c>
      <c r="B139" s="332"/>
      <c r="C139" s="120"/>
      <c r="D139" s="308"/>
      <c r="E139" s="334">
        <f t="shared" si="4"/>
        <v>0</v>
      </c>
      <c r="F139" s="309"/>
      <c r="G139" s="332"/>
      <c r="H139" s="332"/>
    </row>
    <row r="140" spans="1:8" ht="11.25" customHeight="1">
      <c r="A140" s="834">
        <v>115</v>
      </c>
      <c r="B140" s="332"/>
      <c r="C140" s="120"/>
      <c r="D140" s="308"/>
      <c r="E140" s="334">
        <f t="shared" si="4"/>
        <v>0</v>
      </c>
      <c r="F140" s="309"/>
      <c r="G140" s="332"/>
      <c r="H140" s="332"/>
    </row>
    <row r="141" spans="1:8" ht="11.25" customHeight="1">
      <c r="A141" s="834">
        <v>116</v>
      </c>
      <c r="B141" s="332"/>
      <c r="C141" s="120"/>
      <c r="D141" s="308"/>
      <c r="E141" s="334">
        <f t="shared" si="4"/>
        <v>0</v>
      </c>
      <c r="F141" s="309"/>
      <c r="G141" s="332"/>
      <c r="H141" s="332"/>
    </row>
    <row r="142" spans="1:8" ht="11.25" customHeight="1">
      <c r="A142" s="834">
        <v>117</v>
      </c>
      <c r="B142" s="332"/>
      <c r="C142" s="120"/>
      <c r="D142" s="308"/>
      <c r="E142" s="334">
        <f t="shared" si="4"/>
        <v>0</v>
      </c>
      <c r="F142" s="309"/>
      <c r="G142" s="332"/>
      <c r="H142" s="332"/>
    </row>
    <row r="143" spans="1:8" ht="11.25" customHeight="1">
      <c r="A143" s="834">
        <v>118</v>
      </c>
      <c r="B143" s="332"/>
      <c r="C143" s="120"/>
      <c r="D143" s="308"/>
      <c r="E143" s="334">
        <f t="shared" si="4"/>
        <v>0</v>
      </c>
      <c r="F143" s="309"/>
      <c r="G143" s="332"/>
      <c r="H143" s="332"/>
    </row>
    <row r="144" spans="1:8" ht="11.25" customHeight="1">
      <c r="A144" s="834">
        <v>119</v>
      </c>
      <c r="B144" s="332"/>
      <c r="C144" s="120"/>
      <c r="D144" s="308"/>
      <c r="E144" s="334">
        <f t="shared" si="4"/>
        <v>0</v>
      </c>
      <c r="F144" s="309"/>
      <c r="G144" s="332"/>
      <c r="H144" s="332"/>
    </row>
    <row r="145" spans="1:8" ht="11.25" customHeight="1">
      <c r="A145" s="834">
        <v>120</v>
      </c>
      <c r="B145" s="332"/>
      <c r="C145" s="120"/>
      <c r="D145" s="308"/>
      <c r="E145" s="334">
        <f t="shared" si="4"/>
        <v>0</v>
      </c>
      <c r="F145" s="309"/>
      <c r="G145" s="332"/>
      <c r="H145" s="332"/>
    </row>
    <row r="146" spans="1:8" ht="11.25" customHeight="1">
      <c r="A146" s="834">
        <v>121</v>
      </c>
      <c r="B146" s="332"/>
      <c r="C146" s="120"/>
      <c r="D146" s="308"/>
      <c r="E146" s="334">
        <f t="shared" si="4"/>
        <v>0</v>
      </c>
      <c r="F146" s="309"/>
      <c r="G146" s="332"/>
      <c r="H146" s="332"/>
    </row>
    <row r="147" spans="1:8" ht="11.25" customHeight="1">
      <c r="A147" s="834">
        <v>122</v>
      </c>
      <c r="B147" s="332"/>
      <c r="C147" s="120"/>
      <c r="D147" s="308"/>
      <c r="E147" s="334">
        <f t="shared" si="4"/>
        <v>0</v>
      </c>
      <c r="F147" s="309"/>
      <c r="G147" s="332"/>
      <c r="H147" s="332"/>
    </row>
    <row r="148" spans="1:8" ht="11.25" customHeight="1">
      <c r="A148" s="834">
        <v>123</v>
      </c>
      <c r="B148" s="332"/>
      <c r="C148" s="120"/>
      <c r="D148" s="308"/>
      <c r="E148" s="334">
        <f t="shared" si="4"/>
        <v>0</v>
      </c>
      <c r="F148" s="309"/>
      <c r="G148" s="332"/>
      <c r="H148" s="332"/>
    </row>
    <row r="149" spans="1:8" ht="11.25" customHeight="1">
      <c r="A149" s="834">
        <v>124</v>
      </c>
      <c r="B149" s="332"/>
      <c r="C149" s="120"/>
      <c r="D149" s="308"/>
      <c r="E149" s="334">
        <f t="shared" si="4"/>
        <v>0</v>
      </c>
      <c r="F149" s="309"/>
      <c r="G149" s="332"/>
      <c r="H149" s="332"/>
    </row>
    <row r="150" spans="1:8" ht="11.25" customHeight="1">
      <c r="A150" s="834">
        <v>125</v>
      </c>
      <c r="B150" s="332"/>
      <c r="C150" s="120"/>
      <c r="D150" s="308"/>
      <c r="E150" s="334">
        <f t="shared" si="4"/>
        <v>0</v>
      </c>
      <c r="F150" s="309"/>
      <c r="G150" s="332"/>
      <c r="H150" s="332"/>
    </row>
    <row r="151" spans="1:8" ht="11.25" customHeight="1">
      <c r="A151" s="834">
        <v>126</v>
      </c>
      <c r="B151" s="332"/>
      <c r="C151" s="120"/>
      <c r="D151" s="308"/>
      <c r="E151" s="334">
        <f t="shared" si="4"/>
        <v>0</v>
      </c>
      <c r="F151" s="309"/>
      <c r="G151" s="332"/>
      <c r="H151" s="332"/>
    </row>
    <row r="152" spans="1:8" ht="11.25" customHeight="1">
      <c r="A152" s="834">
        <v>127</v>
      </c>
      <c r="B152" s="332"/>
      <c r="C152" s="120"/>
      <c r="D152" s="308"/>
      <c r="E152" s="334">
        <f t="shared" si="4"/>
        <v>0</v>
      </c>
      <c r="F152" s="309"/>
      <c r="G152" s="332"/>
      <c r="H152" s="332"/>
    </row>
    <row r="153" spans="1:8" ht="11.25" customHeight="1">
      <c r="A153" s="834">
        <v>128</v>
      </c>
      <c r="B153" s="332"/>
      <c r="C153" s="120"/>
      <c r="D153" s="308"/>
      <c r="E153" s="334">
        <f t="shared" si="4"/>
        <v>0</v>
      </c>
      <c r="F153" s="309"/>
      <c r="G153" s="332"/>
      <c r="H153" s="332"/>
    </row>
    <row r="154" spans="1:8" ht="11.25" customHeight="1">
      <c r="A154" s="834">
        <v>129</v>
      </c>
      <c r="B154" s="332"/>
      <c r="C154" s="120"/>
      <c r="D154" s="308"/>
      <c r="E154" s="334">
        <f t="shared" ref="E154:E163" si="5">M154</f>
        <v>0</v>
      </c>
      <c r="F154" s="309"/>
      <c r="G154" s="332"/>
      <c r="H154" s="332"/>
    </row>
    <row r="155" spans="1:8" ht="11.25" customHeight="1">
      <c r="A155" s="834">
        <v>130</v>
      </c>
      <c r="B155" s="332"/>
      <c r="C155" s="120"/>
      <c r="D155" s="308"/>
      <c r="E155" s="334">
        <f t="shared" si="5"/>
        <v>0</v>
      </c>
      <c r="F155" s="309"/>
      <c r="G155" s="332"/>
      <c r="H155" s="332"/>
    </row>
    <row r="156" spans="1:8" ht="11.25" customHeight="1">
      <c r="A156" s="834">
        <v>131</v>
      </c>
      <c r="B156" s="332"/>
      <c r="C156" s="120"/>
      <c r="D156" s="308"/>
      <c r="E156" s="334">
        <f t="shared" si="5"/>
        <v>0</v>
      </c>
      <c r="F156" s="309"/>
      <c r="G156" s="332"/>
      <c r="H156" s="332"/>
    </row>
    <row r="157" spans="1:8" ht="11.25" customHeight="1">
      <c r="A157" s="834">
        <v>132</v>
      </c>
      <c r="B157" s="332"/>
      <c r="C157" s="120"/>
      <c r="D157" s="308"/>
      <c r="E157" s="334">
        <f t="shared" si="5"/>
        <v>0</v>
      </c>
      <c r="F157" s="309"/>
      <c r="G157" s="332"/>
      <c r="H157" s="332"/>
    </row>
    <row r="158" spans="1:8" ht="11.25" customHeight="1">
      <c r="A158" s="834">
        <v>133</v>
      </c>
      <c r="B158" s="332"/>
      <c r="C158" s="120"/>
      <c r="D158" s="308"/>
      <c r="E158" s="334">
        <f t="shared" si="5"/>
        <v>0</v>
      </c>
      <c r="F158" s="309"/>
      <c r="G158" s="332"/>
      <c r="H158" s="332"/>
    </row>
    <row r="159" spans="1:8" ht="11.25" customHeight="1">
      <c r="A159" s="834">
        <v>134</v>
      </c>
      <c r="B159" s="332"/>
      <c r="C159" s="120"/>
      <c r="D159" s="308"/>
      <c r="E159" s="334">
        <f t="shared" si="5"/>
        <v>0</v>
      </c>
      <c r="F159" s="309"/>
      <c r="G159" s="332"/>
      <c r="H159" s="332"/>
    </row>
    <row r="160" spans="1:8" ht="11.25" customHeight="1">
      <c r="A160" s="834">
        <v>135</v>
      </c>
      <c r="B160" s="332"/>
      <c r="C160" s="120"/>
      <c r="D160" s="308"/>
      <c r="E160" s="334">
        <f t="shared" si="5"/>
        <v>0</v>
      </c>
      <c r="F160" s="309"/>
      <c r="G160" s="332"/>
      <c r="H160" s="332"/>
    </row>
    <row r="161" spans="1:8" ht="11.25" customHeight="1">
      <c r="A161" s="834">
        <v>136</v>
      </c>
      <c r="B161" s="332"/>
      <c r="C161" s="120"/>
      <c r="D161" s="308"/>
      <c r="E161" s="334">
        <f t="shared" si="5"/>
        <v>0</v>
      </c>
      <c r="F161" s="309"/>
      <c r="G161" s="332"/>
      <c r="H161" s="332"/>
    </row>
    <row r="162" spans="1:8" ht="11.25" customHeight="1">
      <c r="A162" s="834">
        <v>137</v>
      </c>
      <c r="B162" s="332"/>
      <c r="C162" s="308"/>
      <c r="D162" s="308"/>
      <c r="E162" s="334">
        <f t="shared" si="5"/>
        <v>0</v>
      </c>
      <c r="F162" s="309"/>
      <c r="G162" s="332"/>
      <c r="H162" s="332"/>
    </row>
    <row r="163" spans="1:8" ht="11.25" customHeight="1">
      <c r="A163" s="834">
        <v>138</v>
      </c>
      <c r="B163" s="332"/>
      <c r="C163" s="120"/>
      <c r="D163" s="308"/>
      <c r="E163" s="334">
        <f t="shared" si="5"/>
        <v>0</v>
      </c>
      <c r="F163" s="309"/>
      <c r="G163" s="332"/>
      <c r="H163" s="332"/>
    </row>
  </sheetData>
  <sortState xmlns:xlrd2="http://schemas.microsoft.com/office/spreadsheetml/2017/richdata2" ref="A26:M33">
    <sortCondition ref="G26:G33"/>
  </sortState>
  <mergeCells count="2">
    <mergeCell ref="E2:F2"/>
    <mergeCell ref="A1:B1"/>
  </mergeCells>
  <phoneticPr fontId="1" type="noConversion"/>
  <pageMargins left="0.17" right="0.24" top="0.25" bottom="0.2" header="0.17" footer="0.17"/>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1">
    <tabColor rgb="FF00B0F0"/>
  </sheetPr>
  <dimension ref="A1:BZ1178"/>
  <sheetViews>
    <sheetView workbookViewId="0">
      <pane ySplit="2" topLeftCell="A503" activePane="bottomLeft" state="frozen"/>
      <selection activeCell="M60" sqref="M60"/>
      <selection pane="bottomLeft" activeCell="C520" sqref="C520"/>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551" customWidth="1"/>
    <col min="10" max="10" width="6.25" customWidth="1"/>
    <col min="11" max="11" width="5.5" customWidth="1"/>
    <col min="12" max="12" width="3.375" customWidth="1"/>
    <col min="13" max="13" width="14.875" customWidth="1"/>
    <col min="14" max="14" width="11" customWidth="1"/>
    <col min="15" max="15" width="11.625" customWidth="1"/>
    <col min="16" max="16" width="14.375" customWidth="1"/>
    <col min="17" max="17" width="17.375" customWidth="1"/>
    <col min="18" max="20" width="9.25" customWidth="1"/>
    <col min="21" max="21" width="5.875" customWidth="1"/>
    <col min="22" max="23" width="9" customWidth="1"/>
    <col min="24" max="24" width="3.375" customWidth="1"/>
    <col min="25" max="25" width="4.625" customWidth="1"/>
    <col min="26" max="28" width="15" customWidth="1"/>
    <col min="29" max="29" width="4.25" customWidth="1"/>
    <col min="30" max="30" width="2.125" customWidth="1"/>
    <col min="31" max="31" width="2.75" customWidth="1"/>
    <col min="32" max="32" width="13.875" customWidth="1"/>
    <col min="33" max="33" width="9.25" customWidth="1"/>
    <col min="34" max="34" width="9.125" customWidth="1"/>
    <col min="35" max="35" width="7.625" customWidth="1"/>
    <col min="36" max="36" width="5.5" customWidth="1"/>
    <col min="37" max="37" width="5" customWidth="1"/>
    <col min="38" max="38" width="4.75" customWidth="1"/>
    <col min="39" max="39" width="1.75" customWidth="1"/>
    <col min="40" max="40" width="4.875" customWidth="1"/>
    <col min="41" max="41" width="9.125" customWidth="1"/>
    <col min="42" max="42" width="2.875" customWidth="1"/>
    <col min="43" max="43" width="12.125" customWidth="1"/>
    <col min="44" max="44" width="11.75" customWidth="1"/>
    <col min="45" max="45" width="16.375" customWidth="1"/>
    <col min="46" max="46" width="5.875" customWidth="1"/>
    <col min="47" max="48" width="9" customWidth="1"/>
    <col min="49" max="49" width="7.875" customWidth="1"/>
    <col min="51" max="51" width="8.125" customWidth="1"/>
    <col min="52" max="52" width="4.375" customWidth="1"/>
    <col min="53" max="53" width="16.875" customWidth="1"/>
    <col min="54" max="54" width="8.5" customWidth="1"/>
    <col min="55" max="55" width="5.25" customWidth="1"/>
    <col min="56" max="56" width="5.125" customWidth="1"/>
    <col min="57" max="57" width="11.25" customWidth="1"/>
    <col min="58" max="58" width="12.25" customWidth="1"/>
    <col min="59" max="59" width="5.125" customWidth="1"/>
    <col min="60" max="60" width="6.25" customWidth="1"/>
    <col min="61" max="61" width="5.5" customWidth="1"/>
    <col min="62" max="62" width="3.375" customWidth="1"/>
    <col min="63" max="63" width="14.875" customWidth="1"/>
    <col min="64" max="64" width="11" customWidth="1"/>
    <col min="65" max="65" width="11.625" customWidth="1"/>
    <col min="66" max="66" width="14.375" customWidth="1"/>
    <col min="67" max="67" width="17.375" customWidth="1"/>
    <col min="68" max="68" width="13.5" customWidth="1"/>
    <col min="69" max="69" width="23.75" customWidth="1"/>
    <col min="70" max="70" width="9.25" customWidth="1"/>
    <col min="71" max="71" width="5.875" customWidth="1"/>
    <col min="72" max="73" width="9" customWidth="1"/>
    <col min="74" max="74" width="3.375" customWidth="1"/>
    <col min="75" max="75" width="4.625" customWidth="1"/>
    <col min="77" max="77" width="16.875" customWidth="1"/>
    <col min="78" max="78" width="14" customWidth="1"/>
  </cols>
  <sheetData>
    <row r="1" spans="1:78" ht="21" customHeight="1">
      <c r="A1" s="534" t="s">
        <v>9426</v>
      </c>
      <c r="B1" s="525"/>
      <c r="C1" s="534"/>
      <c r="D1" s="535"/>
      <c r="E1" s="535"/>
      <c r="F1" s="535"/>
      <c r="G1" s="535"/>
      <c r="H1" s="535"/>
      <c r="I1" s="535"/>
      <c r="J1" s="535"/>
      <c r="K1" s="535"/>
      <c r="R1" s="536" t="s">
        <v>19013</v>
      </c>
      <c r="S1" s="537"/>
      <c r="T1" s="537"/>
      <c r="U1" s="537"/>
      <c r="V1" s="537"/>
      <c r="W1" s="537"/>
      <c r="AD1" s="127" t="s">
        <v>19014</v>
      </c>
      <c r="BF1" s="538" t="s">
        <v>19015</v>
      </c>
    </row>
    <row r="2" spans="1:78" ht="21.75" customHeight="1">
      <c r="A2" s="539" t="s">
        <v>9427</v>
      </c>
      <c r="B2" s="523" t="s">
        <v>19016</v>
      </c>
      <c r="C2" s="523" t="s">
        <v>9429</v>
      </c>
      <c r="D2" s="523" t="s">
        <v>19017</v>
      </c>
      <c r="E2" s="523" t="s">
        <v>9431</v>
      </c>
      <c r="F2" s="523" t="s">
        <v>19018</v>
      </c>
      <c r="G2" s="523" t="s">
        <v>9433</v>
      </c>
      <c r="H2" s="538" t="s">
        <v>19019</v>
      </c>
      <c r="I2" s="540" t="s">
        <v>19020</v>
      </c>
      <c r="J2" s="541" t="s">
        <v>9279</v>
      </c>
      <c r="K2" s="541" t="s">
        <v>19021</v>
      </c>
      <c r="L2" s="541" t="s">
        <v>19022</v>
      </c>
      <c r="M2" s="494" t="s">
        <v>9280</v>
      </c>
      <c r="N2" s="494" t="s">
        <v>19023</v>
      </c>
      <c r="O2" s="494" t="s">
        <v>19024</v>
      </c>
      <c r="P2" s="494" t="s">
        <v>9283</v>
      </c>
      <c r="Q2" s="494" t="s">
        <v>9284</v>
      </c>
      <c r="R2" s="16" t="s">
        <v>19025</v>
      </c>
      <c r="S2" s="16" t="s">
        <v>45</v>
      </c>
      <c r="T2" s="16" t="s">
        <v>46</v>
      </c>
      <c r="U2" s="17" t="s">
        <v>200</v>
      </c>
      <c r="V2" s="18" t="s">
        <v>201</v>
      </c>
      <c r="W2" s="16" t="s">
        <v>19026</v>
      </c>
      <c r="X2" s="50" t="s">
        <v>19027</v>
      </c>
      <c r="Y2" s="50" t="s">
        <v>9287</v>
      </c>
      <c r="AD2" s="489" t="s">
        <v>19028</v>
      </c>
      <c r="AE2" s="50" t="s">
        <v>9274</v>
      </c>
      <c r="AF2" s="50" t="s">
        <v>9275</v>
      </c>
      <c r="AG2" s="50" t="s">
        <v>30</v>
      </c>
      <c r="AH2" s="50" t="s">
        <v>19029</v>
      </c>
      <c r="AI2" s="50" t="s">
        <v>6328</v>
      </c>
      <c r="AJ2" s="490" t="s">
        <v>6325</v>
      </c>
      <c r="AK2" s="50" t="s">
        <v>19030</v>
      </c>
      <c r="AL2" s="491" t="s">
        <v>9277</v>
      </c>
      <c r="AM2" s="50" t="s">
        <v>8935</v>
      </c>
      <c r="AN2" s="492" t="s">
        <v>9278</v>
      </c>
      <c r="AO2" s="493" t="s">
        <v>19031</v>
      </c>
      <c r="AP2" s="494" t="s">
        <v>19032</v>
      </c>
      <c r="AQ2" s="494" t="s">
        <v>19033</v>
      </c>
      <c r="AR2" s="494" t="s">
        <v>19023</v>
      </c>
      <c r="AS2" s="494" t="s">
        <v>9282</v>
      </c>
      <c r="AT2" s="494" t="s">
        <v>19034</v>
      </c>
      <c r="AU2" s="494" t="s">
        <v>19035</v>
      </c>
      <c r="AV2" s="16" t="s">
        <v>19025</v>
      </c>
      <c r="AW2" s="16" t="s">
        <v>19036</v>
      </c>
      <c r="BF2" s="542" t="e">
        <f>LEN(#REF!)&lt;8</f>
        <v>#REF!</v>
      </c>
      <c r="BN2" t="s">
        <v>19037</v>
      </c>
      <c r="BQ2" t="s">
        <v>9437</v>
      </c>
      <c r="BY2" s="494" t="s">
        <v>19033</v>
      </c>
      <c r="BZ2" t="s">
        <v>19037</v>
      </c>
    </row>
    <row r="3" spans="1:78" ht="15.75" customHeight="1">
      <c r="A3" s="539">
        <v>20241028</v>
      </c>
      <c r="B3" s="523">
        <v>1212</v>
      </c>
      <c r="C3" s="523" t="s">
        <v>25534</v>
      </c>
      <c r="D3" s="523" t="s">
        <v>8947</v>
      </c>
      <c r="E3" s="523">
        <v>900</v>
      </c>
      <c r="F3" s="523" t="s">
        <v>8949</v>
      </c>
      <c r="G3" s="523" t="s">
        <v>25535</v>
      </c>
      <c r="H3" s="538" t="s">
        <v>10039</v>
      </c>
      <c r="I3" s="540">
        <v>45593</v>
      </c>
      <c r="J3" s="541" t="s">
        <v>10697</v>
      </c>
      <c r="K3" s="541" t="s">
        <v>9440</v>
      </c>
      <c r="L3" s="494" t="s">
        <v>9454</v>
      </c>
      <c r="M3" s="494"/>
      <c r="N3" s="494"/>
      <c r="O3" s="494"/>
      <c r="P3" s="494"/>
      <c r="Q3" s="494"/>
      <c r="R3" s="16" t="s">
        <v>25544</v>
      </c>
      <c r="S3" s="16" t="s">
        <v>25545</v>
      </c>
      <c r="T3" s="16" t="s">
        <v>25546</v>
      </c>
      <c r="U3" s="17">
        <v>900</v>
      </c>
      <c r="V3" s="18">
        <v>4400</v>
      </c>
      <c r="W3" s="16" t="s">
        <v>25547</v>
      </c>
      <c r="X3" s="50"/>
      <c r="Y3" s="50"/>
      <c r="AD3" s="489"/>
      <c r="AE3" s="50"/>
      <c r="AF3" s="493" t="s">
        <v>19038</v>
      </c>
      <c r="AG3" s="50" t="s">
        <v>8834</v>
      </c>
      <c r="AH3" s="50" t="s">
        <v>9446</v>
      </c>
      <c r="AI3" s="50" t="s">
        <v>19039</v>
      </c>
      <c r="AJ3" s="490">
        <v>15000</v>
      </c>
      <c r="AK3" s="50"/>
      <c r="AL3" s="491">
        <v>45439</v>
      </c>
      <c r="AM3" s="50">
        <v>3</v>
      </c>
      <c r="AN3" s="492"/>
      <c r="AO3" s="493"/>
      <c r="AP3" s="494"/>
      <c r="AQ3" s="494"/>
      <c r="AR3" s="494"/>
      <c r="AS3" s="494"/>
      <c r="AT3" s="494"/>
      <c r="AU3" s="494"/>
      <c r="AV3" s="16"/>
      <c r="AW3" s="16" t="s">
        <v>205</v>
      </c>
      <c r="AY3" s="539" t="s">
        <v>19040</v>
      </c>
      <c r="AZ3" s="523" t="s">
        <v>19016</v>
      </c>
      <c r="BA3" s="523" t="s">
        <v>9429</v>
      </c>
      <c r="BB3" s="523" t="s">
        <v>9430</v>
      </c>
      <c r="BC3" s="523" t="s">
        <v>9431</v>
      </c>
      <c r="BD3" s="523" t="s">
        <v>19018</v>
      </c>
      <c r="BE3" s="523" t="s">
        <v>9433</v>
      </c>
      <c r="BF3" s="538" t="s">
        <v>19019</v>
      </c>
      <c r="BG3" s="540" t="s">
        <v>9278</v>
      </c>
      <c r="BH3" s="541" t="s">
        <v>19031</v>
      </c>
      <c r="BI3" s="541" t="s">
        <v>19021</v>
      </c>
      <c r="BJ3" s="541" t="s">
        <v>9435</v>
      </c>
      <c r="BK3" s="494" t="s">
        <v>9280</v>
      </c>
      <c r="BL3" s="494" t="s">
        <v>19023</v>
      </c>
      <c r="BM3" s="494" t="s">
        <v>19024</v>
      </c>
      <c r="BN3" s="494" t="s">
        <v>19034</v>
      </c>
      <c r="BO3" s="494" t="s">
        <v>19035</v>
      </c>
      <c r="BP3" s="16" t="s">
        <v>19025</v>
      </c>
      <c r="BQ3" s="16" t="s">
        <v>19041</v>
      </c>
      <c r="BR3" s="16" t="s">
        <v>19042</v>
      </c>
      <c r="BS3" s="17" t="s">
        <v>19043</v>
      </c>
      <c r="BT3" s="18" t="s">
        <v>19044</v>
      </c>
      <c r="BU3" s="16" t="s">
        <v>47</v>
      </c>
      <c r="BV3" s="50" t="s">
        <v>43</v>
      </c>
      <c r="BW3" s="50" t="s">
        <v>9287</v>
      </c>
      <c r="BY3" s="494" t="s">
        <v>19045</v>
      </c>
      <c r="BZ3" t="s">
        <v>9449</v>
      </c>
    </row>
    <row r="4" spans="1:78" ht="15.75" customHeight="1">
      <c r="A4" s="539">
        <v>20241028</v>
      </c>
      <c r="B4" s="523">
        <v>1212</v>
      </c>
      <c r="C4" s="523" t="s">
        <v>25534</v>
      </c>
      <c r="D4" s="523" t="s">
        <v>8947</v>
      </c>
      <c r="E4" s="523">
        <v>900</v>
      </c>
      <c r="F4" s="523" t="s">
        <v>8949</v>
      </c>
      <c r="G4" s="523" t="s">
        <v>25535</v>
      </c>
      <c r="H4" s="538" t="s">
        <v>10039</v>
      </c>
      <c r="I4" s="540">
        <v>45593</v>
      </c>
      <c r="J4" s="541" t="s">
        <v>10697</v>
      </c>
      <c r="K4" s="541" t="s">
        <v>9440</v>
      </c>
      <c r="L4" s="494" t="s">
        <v>9454</v>
      </c>
      <c r="M4" s="494"/>
      <c r="N4" s="494"/>
      <c r="O4" s="494"/>
      <c r="P4" s="494"/>
      <c r="Q4" s="494"/>
      <c r="R4" s="16"/>
      <c r="S4" s="16"/>
      <c r="T4" s="16"/>
      <c r="U4" s="17"/>
      <c r="V4" s="18"/>
      <c r="W4" s="16"/>
      <c r="X4" s="50"/>
      <c r="Y4" s="50"/>
      <c r="AD4" s="506">
        <v>3</v>
      </c>
      <c r="AE4" s="507" t="s">
        <v>9064</v>
      </c>
      <c r="AF4" s="508" t="s">
        <v>7825</v>
      </c>
      <c r="AG4" s="507" t="s">
        <v>9319</v>
      </c>
      <c r="AH4" s="507" t="s">
        <v>9459</v>
      </c>
      <c r="AI4" s="507" t="s">
        <v>8994</v>
      </c>
      <c r="AJ4" s="509">
        <v>1980</v>
      </c>
      <c r="AK4" s="507" t="s">
        <v>8152</v>
      </c>
      <c r="AL4" s="510">
        <v>45427</v>
      </c>
      <c r="AM4" s="507">
        <v>2</v>
      </c>
      <c r="AN4" s="511"/>
      <c r="AO4" s="508"/>
      <c r="AP4" s="512" t="s">
        <v>205</v>
      </c>
      <c r="AQ4" s="512" t="s">
        <v>9460</v>
      </c>
      <c r="AR4" s="512" t="s">
        <v>9461</v>
      </c>
      <c r="AS4" s="512" t="s">
        <v>9462</v>
      </c>
      <c r="AT4" s="512"/>
      <c r="AU4" s="512" t="s">
        <v>19046</v>
      </c>
      <c r="AV4" s="16"/>
      <c r="AW4" s="16"/>
      <c r="AY4" s="539">
        <v>20240202</v>
      </c>
      <c r="AZ4" s="523">
        <v>155</v>
      </c>
      <c r="BA4" s="523" t="s">
        <v>9463</v>
      </c>
      <c r="BB4" s="523" t="s">
        <v>8947</v>
      </c>
      <c r="BC4" s="523">
        <v>781</v>
      </c>
      <c r="BD4" s="523" t="s">
        <v>8949</v>
      </c>
      <c r="BE4" s="523" t="s">
        <v>9464</v>
      </c>
      <c r="BF4" s="538" t="s">
        <v>9465</v>
      </c>
      <c r="BG4" s="540">
        <v>45324</v>
      </c>
      <c r="BH4" s="541" t="s">
        <v>9466</v>
      </c>
      <c r="BI4" s="541" t="s">
        <v>9440</v>
      </c>
      <c r="BJ4" s="494">
        <v>20</v>
      </c>
      <c r="BK4" s="494" t="s">
        <v>19047</v>
      </c>
      <c r="BL4" s="494" t="s">
        <v>9468</v>
      </c>
      <c r="BM4" s="494" t="s">
        <v>19048</v>
      </c>
      <c r="BN4" s="494"/>
      <c r="BO4" s="494" t="s">
        <v>19049</v>
      </c>
      <c r="BP4" s="16" t="s">
        <v>19050</v>
      </c>
      <c r="BQ4" s="543" t="s">
        <v>9472</v>
      </c>
      <c r="BR4" s="16" t="s">
        <v>9473</v>
      </c>
      <c r="BS4" s="17">
        <v>781</v>
      </c>
      <c r="BT4" s="18">
        <v>5935.6</v>
      </c>
      <c r="BU4" s="16" t="s">
        <v>4561</v>
      </c>
      <c r="BV4" s="50" t="s">
        <v>205</v>
      </c>
      <c r="BW4" s="50" t="s">
        <v>205</v>
      </c>
      <c r="BY4" s="494" t="s">
        <v>19047</v>
      </c>
      <c r="BZ4" t="s">
        <v>9474</v>
      </c>
    </row>
    <row r="5" spans="1:78" ht="15.75" customHeight="1">
      <c r="A5" s="539">
        <v>20241028</v>
      </c>
      <c r="B5" s="523">
        <v>1213</v>
      </c>
      <c r="C5" s="523" t="s">
        <v>25500</v>
      </c>
      <c r="D5" s="523" t="s">
        <v>219</v>
      </c>
      <c r="E5" s="523">
        <v>1800</v>
      </c>
      <c r="F5" s="523" t="s">
        <v>8949</v>
      </c>
      <c r="G5" s="523" t="s">
        <v>25551</v>
      </c>
      <c r="H5" s="538" t="s">
        <v>9606</v>
      </c>
      <c r="I5" s="540">
        <v>45593</v>
      </c>
      <c r="J5" s="541" t="s">
        <v>9466</v>
      </c>
      <c r="K5" s="541" t="s">
        <v>9440</v>
      </c>
      <c r="L5" s="494" t="s">
        <v>26745</v>
      </c>
      <c r="M5" s="494"/>
      <c r="N5" s="494"/>
      <c r="O5" s="494"/>
      <c r="P5" s="494"/>
      <c r="Q5" s="494"/>
      <c r="R5" s="16" t="s">
        <v>25500</v>
      </c>
      <c r="S5" s="16" t="s">
        <v>8746</v>
      </c>
      <c r="T5" s="16" t="s">
        <v>25550</v>
      </c>
      <c r="U5" s="17">
        <v>1800</v>
      </c>
      <c r="V5" s="18">
        <v>19052</v>
      </c>
      <c r="W5" s="16" t="s">
        <v>25537</v>
      </c>
      <c r="X5" s="50" t="s">
        <v>205</v>
      </c>
      <c r="Y5" s="50"/>
      <c r="AD5" s="489">
        <v>1</v>
      </c>
      <c r="AE5" s="50"/>
      <c r="AF5" s="493" t="s">
        <v>9480</v>
      </c>
      <c r="AG5" s="50" t="s">
        <v>19051</v>
      </c>
      <c r="AH5" s="50" t="s">
        <v>19052</v>
      </c>
      <c r="AI5" s="50" t="s">
        <v>9447</v>
      </c>
      <c r="AJ5" s="490">
        <v>11000</v>
      </c>
      <c r="AK5" s="50"/>
      <c r="AL5" s="491">
        <v>45439</v>
      </c>
      <c r="AM5" s="50">
        <v>3</v>
      </c>
      <c r="AN5" s="492"/>
      <c r="AO5" s="493"/>
      <c r="AP5" s="494"/>
      <c r="AQ5" s="494"/>
      <c r="AR5" s="494"/>
      <c r="AS5" s="494"/>
      <c r="AT5" s="494"/>
      <c r="AU5" s="494"/>
      <c r="AV5" s="16"/>
      <c r="AW5" s="16"/>
      <c r="AY5" s="539">
        <v>20240202</v>
      </c>
      <c r="AZ5" s="523">
        <v>156</v>
      </c>
      <c r="BA5" s="523" t="s">
        <v>9481</v>
      </c>
      <c r="BB5" s="523" t="s">
        <v>8947</v>
      </c>
      <c r="BC5" s="523">
        <v>900</v>
      </c>
      <c r="BD5" s="523" t="s">
        <v>8949</v>
      </c>
      <c r="BE5" s="523" t="s">
        <v>9482</v>
      </c>
      <c r="BF5" s="538" t="s">
        <v>19053</v>
      </c>
      <c r="BG5" s="540">
        <v>45324</v>
      </c>
      <c r="BH5" s="541" t="s">
        <v>9483</v>
      </c>
      <c r="BI5" s="541" t="s">
        <v>9440</v>
      </c>
      <c r="BJ5" s="494">
        <v>20</v>
      </c>
      <c r="BK5" s="494" t="s">
        <v>9467</v>
      </c>
      <c r="BL5" s="494" t="s">
        <v>19054</v>
      </c>
      <c r="BM5" s="494" t="s">
        <v>19048</v>
      </c>
      <c r="BN5" s="494"/>
      <c r="BO5" s="494" t="s">
        <v>19049</v>
      </c>
      <c r="BP5" s="16" t="s">
        <v>9471</v>
      </c>
      <c r="BQ5" s="543" t="s">
        <v>9484</v>
      </c>
      <c r="BR5" s="16" t="s">
        <v>9485</v>
      </c>
      <c r="BS5" s="17">
        <v>900</v>
      </c>
      <c r="BT5" s="18">
        <v>7020</v>
      </c>
      <c r="BU5" s="16" t="s">
        <v>4561</v>
      </c>
      <c r="BV5" s="50" t="s">
        <v>205</v>
      </c>
      <c r="BW5" s="50" t="s">
        <v>205</v>
      </c>
      <c r="BY5" s="494" t="s">
        <v>19047</v>
      </c>
      <c r="BZ5" t="s">
        <v>19055</v>
      </c>
    </row>
    <row r="6" spans="1:78" ht="15.75" customHeight="1">
      <c r="A6" s="539">
        <v>20241028</v>
      </c>
      <c r="B6" s="523">
        <v>1214</v>
      </c>
      <c r="C6" s="523" t="s">
        <v>25529</v>
      </c>
      <c r="D6" s="523" t="s">
        <v>8891</v>
      </c>
      <c r="E6" s="523">
        <v>1950</v>
      </c>
      <c r="F6" s="523" t="s">
        <v>8994</v>
      </c>
      <c r="G6" s="523" t="s">
        <v>25530</v>
      </c>
      <c r="H6" s="538" t="s">
        <v>14469</v>
      </c>
      <c r="I6" s="540">
        <v>45593</v>
      </c>
      <c r="J6" s="541" t="s">
        <v>11819</v>
      </c>
      <c r="K6" s="541" t="s">
        <v>9440</v>
      </c>
      <c r="L6" s="494" t="s">
        <v>26745</v>
      </c>
      <c r="M6" s="494"/>
      <c r="N6" s="494"/>
      <c r="O6" s="494"/>
      <c r="P6" s="494"/>
      <c r="Q6" s="494"/>
      <c r="R6" s="16" t="s">
        <v>25553</v>
      </c>
      <c r="S6" s="16" t="s">
        <v>25554</v>
      </c>
      <c r="T6" s="16" t="s">
        <v>25555</v>
      </c>
      <c r="U6" s="17">
        <v>1950</v>
      </c>
      <c r="V6" s="18">
        <v>24765</v>
      </c>
      <c r="W6" s="16" t="s">
        <v>25556</v>
      </c>
      <c r="X6" s="50" t="s">
        <v>205</v>
      </c>
      <c r="Y6" s="50"/>
      <c r="AD6" s="489">
        <v>1</v>
      </c>
      <c r="AE6" s="50"/>
      <c r="AF6" s="493" t="s">
        <v>19056</v>
      </c>
      <c r="AG6" s="50" t="s">
        <v>8834</v>
      </c>
      <c r="AH6" s="50" t="s">
        <v>19052</v>
      </c>
      <c r="AI6" s="50" t="s">
        <v>19039</v>
      </c>
      <c r="AJ6" s="490">
        <v>12500</v>
      </c>
      <c r="AK6" s="50"/>
      <c r="AL6" s="491">
        <v>45439</v>
      </c>
      <c r="AM6" s="50">
        <v>3</v>
      </c>
      <c r="AN6" s="492"/>
      <c r="AO6" s="493"/>
      <c r="AP6" s="494"/>
      <c r="AQ6" s="494"/>
      <c r="AR6" s="494"/>
      <c r="AS6" s="494"/>
      <c r="AT6" s="494"/>
      <c r="AU6" s="494"/>
      <c r="AV6" s="16"/>
      <c r="AW6" s="16"/>
      <c r="AY6" s="544">
        <v>20240208</v>
      </c>
      <c r="AZ6" s="545">
        <v>183</v>
      </c>
      <c r="BA6" s="545" t="s">
        <v>19057</v>
      </c>
      <c r="BB6" s="545" t="s">
        <v>9488</v>
      </c>
      <c r="BC6" s="545">
        <v>1380</v>
      </c>
      <c r="BD6" s="545" t="s">
        <v>9260</v>
      </c>
      <c r="BE6" s="545" t="s">
        <v>9489</v>
      </c>
      <c r="BF6" s="545" t="s">
        <v>19058</v>
      </c>
      <c r="BG6" s="546">
        <v>45330</v>
      </c>
      <c r="BH6" s="547" t="s">
        <v>9490</v>
      </c>
      <c r="BI6" s="547" t="s">
        <v>9440</v>
      </c>
      <c r="BJ6" s="548" t="s">
        <v>205</v>
      </c>
      <c r="BK6" s="548" t="s">
        <v>19059</v>
      </c>
      <c r="BL6" s="494" t="s">
        <v>9492</v>
      </c>
      <c r="BM6" s="494" t="s">
        <v>19060</v>
      </c>
      <c r="BN6" s="494" t="s">
        <v>9494</v>
      </c>
      <c r="BO6" s="494" t="s">
        <v>19061</v>
      </c>
      <c r="BP6" s="16" t="s">
        <v>9496</v>
      </c>
      <c r="BQ6" s="543" t="s">
        <v>9497</v>
      </c>
      <c r="BR6" s="16" t="s">
        <v>19062</v>
      </c>
      <c r="BS6" s="17">
        <v>1380</v>
      </c>
      <c r="BT6" s="18">
        <v>17940</v>
      </c>
      <c r="BU6" s="16" t="s">
        <v>9498</v>
      </c>
      <c r="BV6" s="50" t="s">
        <v>205</v>
      </c>
      <c r="BW6" s="50"/>
      <c r="BY6" s="494" t="s">
        <v>19063</v>
      </c>
      <c r="BZ6" t="s">
        <v>19064</v>
      </c>
    </row>
    <row r="7" spans="1:78" ht="15.75" customHeight="1">
      <c r="A7" s="539">
        <v>20241028</v>
      </c>
      <c r="B7" s="523">
        <v>1215</v>
      </c>
      <c r="C7" s="523" t="s">
        <v>25558</v>
      </c>
      <c r="D7" s="523" t="s">
        <v>10483</v>
      </c>
      <c r="E7" s="523">
        <v>4570</v>
      </c>
      <c r="F7" s="523" t="s">
        <v>9069</v>
      </c>
      <c r="G7" s="523" t="s">
        <v>25336</v>
      </c>
      <c r="H7" s="538" t="s">
        <v>9876</v>
      </c>
      <c r="I7" s="540">
        <v>45593</v>
      </c>
      <c r="J7" s="541" t="s">
        <v>16312</v>
      </c>
      <c r="K7" s="541" t="s">
        <v>9440</v>
      </c>
      <c r="L7" s="494" t="s">
        <v>26745</v>
      </c>
      <c r="M7" s="494"/>
      <c r="N7" s="494"/>
      <c r="O7" s="494"/>
      <c r="P7" s="494"/>
      <c r="Q7" s="494"/>
      <c r="R7" s="16" t="s">
        <v>25558</v>
      </c>
      <c r="S7" s="16" t="s">
        <v>25533</v>
      </c>
      <c r="T7" s="16" t="s">
        <v>25557</v>
      </c>
      <c r="U7" s="17">
        <v>4570</v>
      </c>
      <c r="V7" s="18">
        <v>24900</v>
      </c>
      <c r="W7" s="16" t="s">
        <v>25536</v>
      </c>
      <c r="X7" s="50" t="s">
        <v>205</v>
      </c>
      <c r="Y7" s="50"/>
      <c r="AD7" s="489">
        <v>1</v>
      </c>
      <c r="AE7" s="50"/>
      <c r="AF7" s="493" t="s">
        <v>19056</v>
      </c>
      <c r="AG7" s="50" t="s">
        <v>19051</v>
      </c>
      <c r="AH7" s="50" t="s">
        <v>19065</v>
      </c>
      <c r="AI7" s="50" t="s">
        <v>19039</v>
      </c>
      <c r="AJ7" s="490">
        <v>8000</v>
      </c>
      <c r="AK7" s="50"/>
      <c r="AL7" s="491">
        <v>45439</v>
      </c>
      <c r="AM7" s="50">
        <v>3</v>
      </c>
      <c r="AN7" s="492"/>
      <c r="AO7" s="493"/>
      <c r="AP7" s="494"/>
      <c r="AQ7" s="494"/>
      <c r="AR7" s="494"/>
      <c r="AS7" s="494"/>
      <c r="AT7" s="494"/>
      <c r="AU7" s="494"/>
      <c r="AV7" s="16"/>
      <c r="AW7" s="16"/>
      <c r="AY7" s="544">
        <v>20240208</v>
      </c>
      <c r="AZ7" s="545">
        <v>184</v>
      </c>
      <c r="BA7" s="545" t="s">
        <v>9502</v>
      </c>
      <c r="BB7" s="545" t="s">
        <v>9503</v>
      </c>
      <c r="BC7" s="545">
        <v>600</v>
      </c>
      <c r="BD7" s="545" t="s">
        <v>9260</v>
      </c>
      <c r="BE7" s="545" t="s">
        <v>9489</v>
      </c>
      <c r="BF7" s="545" t="s">
        <v>19058</v>
      </c>
      <c r="BG7" s="546">
        <v>45330</v>
      </c>
      <c r="BH7" s="547" t="s">
        <v>9490</v>
      </c>
      <c r="BI7" s="547" t="s">
        <v>9440</v>
      </c>
      <c r="BJ7" s="548" t="s">
        <v>205</v>
      </c>
      <c r="BK7" s="548" t="s">
        <v>19059</v>
      </c>
      <c r="BL7" s="494" t="s">
        <v>19066</v>
      </c>
      <c r="BM7" s="494" t="s">
        <v>19060</v>
      </c>
      <c r="BN7" s="494" t="s">
        <v>19067</v>
      </c>
      <c r="BO7" s="494" t="s">
        <v>9495</v>
      </c>
      <c r="BP7" s="16" t="s">
        <v>9504</v>
      </c>
      <c r="BQ7" s="16" t="s">
        <v>19068</v>
      </c>
      <c r="BR7" s="16" t="s">
        <v>9506</v>
      </c>
      <c r="BS7" s="17">
        <v>600</v>
      </c>
      <c r="BT7" s="18">
        <v>6600</v>
      </c>
      <c r="BU7" s="16" t="s">
        <v>9498</v>
      </c>
      <c r="BV7" s="50" t="s">
        <v>205</v>
      </c>
      <c r="BW7" s="50"/>
      <c r="BY7" s="548" t="s">
        <v>9491</v>
      </c>
      <c r="BZ7" t="s">
        <v>9507</v>
      </c>
    </row>
    <row r="8" spans="1:78" ht="15.75" customHeight="1" thickBot="1">
      <c r="A8" s="539">
        <v>20241029</v>
      </c>
      <c r="B8" s="523">
        <v>1216</v>
      </c>
      <c r="C8" s="523" t="s">
        <v>25275</v>
      </c>
      <c r="D8" s="523" t="s">
        <v>10348</v>
      </c>
      <c r="E8" s="523">
        <v>1620</v>
      </c>
      <c r="F8" s="523" t="s">
        <v>9054</v>
      </c>
      <c r="G8" s="523" t="s">
        <v>25276</v>
      </c>
      <c r="H8" s="538" t="s">
        <v>9849</v>
      </c>
      <c r="I8" s="540">
        <v>45594</v>
      </c>
      <c r="J8" s="541" t="s">
        <v>10773</v>
      </c>
      <c r="K8" s="541" t="s">
        <v>9440</v>
      </c>
      <c r="L8" s="494" t="s">
        <v>26745</v>
      </c>
      <c r="M8" s="494"/>
      <c r="N8" s="494"/>
      <c r="O8" s="494"/>
      <c r="P8" s="494"/>
      <c r="Q8" s="494"/>
      <c r="R8" s="16" t="s">
        <v>25574</v>
      </c>
      <c r="S8" s="16" t="s">
        <v>25575</v>
      </c>
      <c r="T8" s="16" t="s">
        <v>25576</v>
      </c>
      <c r="U8" s="17">
        <v>1620</v>
      </c>
      <c r="V8" s="18">
        <v>24800</v>
      </c>
      <c r="W8" s="16" t="s">
        <v>25577</v>
      </c>
      <c r="X8" s="50" t="s">
        <v>205</v>
      </c>
      <c r="Y8" s="50"/>
      <c r="AD8" s="489">
        <v>1</v>
      </c>
      <c r="AE8" s="50"/>
      <c r="AF8" s="493"/>
      <c r="AG8" s="50" t="s">
        <v>9515</v>
      </c>
      <c r="AH8" s="50"/>
      <c r="AI8" s="50" t="s">
        <v>19069</v>
      </c>
      <c r="AJ8" s="490">
        <v>1513</v>
      </c>
      <c r="AK8" s="50"/>
      <c r="AL8" s="491">
        <v>45440</v>
      </c>
      <c r="AM8" s="50">
        <v>3</v>
      </c>
      <c r="AN8" s="492"/>
      <c r="AO8" s="493"/>
      <c r="AP8" s="494"/>
      <c r="AQ8" s="494"/>
      <c r="AR8" s="494"/>
      <c r="AS8" s="494"/>
      <c r="AT8" s="494"/>
      <c r="AU8" s="494"/>
      <c r="AV8" s="16"/>
      <c r="AW8" s="16"/>
      <c r="AY8" s="539">
        <v>20240214</v>
      </c>
      <c r="AZ8" s="523">
        <v>195</v>
      </c>
      <c r="BA8" s="523" t="s">
        <v>9516</v>
      </c>
      <c r="BB8" s="523" t="s">
        <v>219</v>
      </c>
      <c r="BC8" s="523">
        <v>4400</v>
      </c>
      <c r="BD8" s="523" t="s">
        <v>8949</v>
      </c>
      <c r="BE8" s="523" t="s">
        <v>9517</v>
      </c>
      <c r="BF8" s="538" t="s">
        <v>19070</v>
      </c>
      <c r="BG8" s="540">
        <v>45336</v>
      </c>
      <c r="BH8" s="541" t="s">
        <v>9519</v>
      </c>
      <c r="BI8" s="541" t="s">
        <v>9440</v>
      </c>
      <c r="BJ8" s="494" t="s">
        <v>205</v>
      </c>
      <c r="BK8" s="494" t="s">
        <v>19071</v>
      </c>
      <c r="BL8" s="494" t="s">
        <v>9521</v>
      </c>
      <c r="BM8" s="494" t="s">
        <v>19072</v>
      </c>
      <c r="BN8" s="494"/>
      <c r="BO8" s="494" t="s">
        <v>19073</v>
      </c>
      <c r="BP8" s="549" t="s">
        <v>19074</v>
      </c>
      <c r="BQ8" s="543" t="s">
        <v>9523</v>
      </c>
      <c r="BR8" s="16" t="s">
        <v>9524</v>
      </c>
      <c r="BS8" s="17">
        <v>4400</v>
      </c>
      <c r="BT8" s="18">
        <v>25357</v>
      </c>
      <c r="BU8" s="16" t="s">
        <v>9525</v>
      </c>
      <c r="BV8" s="50"/>
      <c r="BW8" s="50"/>
    </row>
    <row r="9" spans="1:78" ht="15.75" customHeight="1">
      <c r="A9" s="539">
        <v>20241029</v>
      </c>
      <c r="B9" s="523">
        <v>1217</v>
      </c>
      <c r="C9" s="523" t="s">
        <v>25508</v>
      </c>
      <c r="D9" s="523" t="s">
        <v>10840</v>
      </c>
      <c r="E9" s="523">
        <v>1958</v>
      </c>
      <c r="F9" s="523" t="s">
        <v>8994</v>
      </c>
      <c r="G9" s="523" t="s">
        <v>25509</v>
      </c>
      <c r="H9" s="538" t="s">
        <v>15078</v>
      </c>
      <c r="I9" s="540">
        <v>45593</v>
      </c>
      <c r="J9" s="541" t="s">
        <v>11297</v>
      </c>
      <c r="K9" s="541" t="s">
        <v>9440</v>
      </c>
      <c r="L9" s="494" t="s">
        <v>26745</v>
      </c>
      <c r="M9" s="494"/>
      <c r="N9" s="494"/>
      <c r="O9" s="494"/>
      <c r="P9" s="494"/>
      <c r="Q9" s="494"/>
      <c r="R9" s="16" t="s">
        <v>25559</v>
      </c>
      <c r="S9" s="16" t="s">
        <v>25560</v>
      </c>
      <c r="T9" s="16" t="s">
        <v>25572</v>
      </c>
      <c r="U9" s="17">
        <v>1958</v>
      </c>
      <c r="V9" s="18">
        <v>24559.17</v>
      </c>
      <c r="W9" s="16" t="s">
        <v>25573</v>
      </c>
      <c r="X9" s="50" t="s">
        <v>205</v>
      </c>
      <c r="Y9" s="50"/>
      <c r="AD9" s="506">
        <v>1</v>
      </c>
      <c r="AE9" s="507"/>
      <c r="AF9" s="508" t="s">
        <v>19075</v>
      </c>
      <c r="AG9" s="507" t="s">
        <v>19051</v>
      </c>
      <c r="AH9" s="507" t="s">
        <v>9446</v>
      </c>
      <c r="AI9" s="507" t="s">
        <v>19039</v>
      </c>
      <c r="AJ9" s="509">
        <v>15000</v>
      </c>
      <c r="AK9" s="507"/>
      <c r="AL9" s="510">
        <v>45439</v>
      </c>
      <c r="AM9" s="507">
        <v>3</v>
      </c>
      <c r="AN9" s="511"/>
      <c r="AO9" s="508"/>
      <c r="AP9" s="512"/>
      <c r="AQ9" s="512"/>
      <c r="AR9" s="512"/>
      <c r="AS9" s="512"/>
      <c r="AT9" s="512"/>
      <c r="AU9" s="512"/>
      <c r="AV9" s="16"/>
      <c r="AW9" s="16"/>
      <c r="AY9" s="539">
        <v>20240311</v>
      </c>
      <c r="AZ9" s="523">
        <v>303</v>
      </c>
      <c r="BA9" s="523" t="s">
        <v>9528</v>
      </c>
      <c r="BB9" s="523" t="s">
        <v>219</v>
      </c>
      <c r="BC9" s="523">
        <v>444</v>
      </c>
      <c r="BD9" s="523" t="s">
        <v>9529</v>
      </c>
      <c r="BE9" s="523" t="s">
        <v>9530</v>
      </c>
      <c r="BF9" s="538" t="s">
        <v>19076</v>
      </c>
      <c r="BG9" s="540">
        <v>45361</v>
      </c>
      <c r="BH9" s="541" t="s">
        <v>9532</v>
      </c>
      <c r="BI9" s="541" t="s">
        <v>9440</v>
      </c>
      <c r="BJ9" s="494">
        <v>20</v>
      </c>
      <c r="BK9" s="494" t="s">
        <v>19071</v>
      </c>
      <c r="BL9" s="494"/>
      <c r="BM9" s="494" t="s">
        <v>9533</v>
      </c>
      <c r="BN9" s="494"/>
      <c r="BO9" s="494" t="s">
        <v>9534</v>
      </c>
      <c r="BP9" s="16" t="s">
        <v>9535</v>
      </c>
      <c r="BQ9" s="16" t="s">
        <v>19077</v>
      </c>
      <c r="BR9" s="16" t="s">
        <v>9536</v>
      </c>
      <c r="BS9" s="17">
        <v>444</v>
      </c>
      <c r="BT9" s="18">
        <v>5293.49</v>
      </c>
      <c r="BU9" s="16" t="s">
        <v>19078</v>
      </c>
      <c r="BV9" s="50" t="s">
        <v>205</v>
      </c>
      <c r="BW9" s="50"/>
    </row>
    <row r="10" spans="1:78" ht="15.75" customHeight="1">
      <c r="A10" s="539">
        <v>20241029</v>
      </c>
      <c r="B10" s="523">
        <v>1218</v>
      </c>
      <c r="C10" s="523" t="s">
        <v>25569</v>
      </c>
      <c r="D10" s="523" t="s">
        <v>8947</v>
      </c>
      <c r="E10" s="523">
        <v>660</v>
      </c>
      <c r="F10" s="523" t="s">
        <v>8949</v>
      </c>
      <c r="G10" s="523" t="s">
        <v>25570</v>
      </c>
      <c r="H10" s="538" t="s">
        <v>9854</v>
      </c>
      <c r="I10" s="540">
        <v>45594</v>
      </c>
      <c r="J10" s="541" t="s">
        <v>11274</v>
      </c>
      <c r="K10" s="541" t="s">
        <v>9440</v>
      </c>
      <c r="L10" s="494" t="s">
        <v>9454</v>
      </c>
      <c r="M10" s="494"/>
      <c r="N10" s="494"/>
      <c r="O10" s="494"/>
      <c r="P10" s="494"/>
      <c r="Q10" s="494"/>
      <c r="R10" s="16" t="s">
        <v>25569</v>
      </c>
      <c r="S10" s="16" t="s">
        <v>25564</v>
      </c>
      <c r="T10" s="16" t="s">
        <v>25568</v>
      </c>
      <c r="U10" s="17">
        <v>660</v>
      </c>
      <c r="V10" s="18">
        <v>4620</v>
      </c>
      <c r="W10" s="16" t="s">
        <v>25578</v>
      </c>
      <c r="X10" s="50"/>
      <c r="Y10" s="50"/>
      <c r="AD10" s="489">
        <v>2</v>
      </c>
      <c r="AE10" s="50" t="s">
        <v>9300</v>
      </c>
      <c r="AF10" s="493" t="s">
        <v>7889</v>
      </c>
      <c r="AG10" s="50" t="s">
        <v>9540</v>
      </c>
      <c r="AH10" s="50" t="s">
        <v>9541</v>
      </c>
      <c r="AI10" s="50" t="s">
        <v>8994</v>
      </c>
      <c r="AJ10" s="490">
        <v>1907</v>
      </c>
      <c r="AK10" s="50" t="s">
        <v>19079</v>
      </c>
      <c r="AL10" s="491">
        <v>45454</v>
      </c>
      <c r="AM10" s="50">
        <v>2</v>
      </c>
      <c r="AN10" s="492"/>
      <c r="AO10" s="493"/>
      <c r="AP10" s="494" t="s">
        <v>205</v>
      </c>
      <c r="AQ10" s="494" t="s">
        <v>9543</v>
      </c>
      <c r="AR10" s="494" t="s">
        <v>19080</v>
      </c>
      <c r="AS10" s="494" t="s">
        <v>9462</v>
      </c>
      <c r="AT10" s="494"/>
      <c r="AU10" s="494" t="s">
        <v>19081</v>
      </c>
      <c r="AV10" s="16" t="s">
        <v>19082</v>
      </c>
      <c r="AW10" s="16" t="s">
        <v>5403</v>
      </c>
      <c r="AY10" s="539">
        <v>20240311</v>
      </c>
      <c r="AZ10" s="523">
        <v>304</v>
      </c>
      <c r="BA10" s="523" t="s">
        <v>9545</v>
      </c>
      <c r="BB10" s="523" t="s">
        <v>219</v>
      </c>
      <c r="BC10" s="523">
        <v>282</v>
      </c>
      <c r="BD10" s="523" t="s">
        <v>9546</v>
      </c>
      <c r="BE10" s="523" t="s">
        <v>9530</v>
      </c>
      <c r="BF10" s="538" t="s">
        <v>19076</v>
      </c>
      <c r="BG10" s="540">
        <v>45361</v>
      </c>
      <c r="BH10" s="541" t="s">
        <v>9532</v>
      </c>
      <c r="BI10" s="541" t="s">
        <v>9440</v>
      </c>
      <c r="BJ10" s="494">
        <v>20</v>
      </c>
      <c r="BK10" s="494" t="s">
        <v>9520</v>
      </c>
      <c r="BL10" s="494"/>
      <c r="BM10" s="494" t="s">
        <v>9533</v>
      </c>
      <c r="BN10" s="494"/>
      <c r="BO10" s="494" t="s">
        <v>19083</v>
      </c>
      <c r="BP10" s="16" t="s">
        <v>19084</v>
      </c>
      <c r="BQ10" s="16" t="s">
        <v>19077</v>
      </c>
      <c r="BR10" s="16" t="s">
        <v>19085</v>
      </c>
      <c r="BS10" s="17">
        <v>282</v>
      </c>
      <c r="BT10" s="18">
        <v>1442.4</v>
      </c>
      <c r="BU10" s="16" t="s">
        <v>4882</v>
      </c>
      <c r="BV10" s="50" t="s">
        <v>205</v>
      </c>
      <c r="BW10" s="50"/>
    </row>
    <row r="11" spans="1:78" ht="15.75" customHeight="1">
      <c r="A11" s="539">
        <v>20241029</v>
      </c>
      <c r="B11" s="523">
        <v>1219</v>
      </c>
      <c r="C11" s="523" t="s">
        <v>25548</v>
      </c>
      <c r="D11" s="523" t="s">
        <v>8947</v>
      </c>
      <c r="E11" s="523">
        <v>828</v>
      </c>
      <c r="F11" s="523" t="s">
        <v>8949</v>
      </c>
      <c r="G11" s="523" t="s">
        <v>25549</v>
      </c>
      <c r="H11" s="538" t="s">
        <v>9844</v>
      </c>
      <c r="I11" s="540">
        <v>45594</v>
      </c>
      <c r="J11" s="541" t="s">
        <v>12167</v>
      </c>
      <c r="K11" s="541" t="s">
        <v>9440</v>
      </c>
      <c r="L11" s="512" t="s">
        <v>9454</v>
      </c>
      <c r="M11" s="512"/>
      <c r="N11" s="512"/>
      <c r="O11" s="512"/>
      <c r="P11" s="512"/>
      <c r="Q11" s="512"/>
      <c r="R11" s="16" t="s">
        <v>25548</v>
      </c>
      <c r="S11" s="16" t="s">
        <v>25564</v>
      </c>
      <c r="T11" s="16" t="s">
        <v>25565</v>
      </c>
      <c r="U11" s="17">
        <v>828</v>
      </c>
      <c r="V11" s="18">
        <v>8179.2</v>
      </c>
      <c r="W11" s="16" t="s">
        <v>25578</v>
      </c>
      <c r="X11" s="50" t="s">
        <v>205</v>
      </c>
      <c r="Y11" s="50"/>
      <c r="AD11" s="489">
        <v>2</v>
      </c>
      <c r="AE11" s="50" t="s">
        <v>19086</v>
      </c>
      <c r="AF11" s="493" t="s">
        <v>7891</v>
      </c>
      <c r="AG11" s="50" t="s">
        <v>9540</v>
      </c>
      <c r="AH11" s="50" t="s">
        <v>9548</v>
      </c>
      <c r="AI11" s="50" t="s">
        <v>8994</v>
      </c>
      <c r="AJ11" s="490">
        <v>1944</v>
      </c>
      <c r="AK11" s="50" t="s">
        <v>9542</v>
      </c>
      <c r="AL11" s="491">
        <v>45454</v>
      </c>
      <c r="AM11" s="50">
        <v>2</v>
      </c>
      <c r="AN11" s="492"/>
      <c r="AO11" s="493"/>
      <c r="AP11" s="494" t="s">
        <v>205</v>
      </c>
      <c r="AQ11" s="494" t="s">
        <v>9543</v>
      </c>
      <c r="AR11" s="494" t="s">
        <v>19080</v>
      </c>
      <c r="AS11" s="494" t="s">
        <v>9462</v>
      </c>
      <c r="AT11" s="494"/>
      <c r="AU11" s="494" t="s">
        <v>9544</v>
      </c>
      <c r="AV11" s="16" t="s">
        <v>19087</v>
      </c>
      <c r="AW11" s="16" t="s">
        <v>19088</v>
      </c>
      <c r="AY11" s="544">
        <v>20240313</v>
      </c>
      <c r="AZ11" s="545">
        <v>326</v>
      </c>
      <c r="BA11" s="545" t="s">
        <v>4934</v>
      </c>
      <c r="BB11" s="545" t="s">
        <v>8891</v>
      </c>
      <c r="BC11" s="545">
        <v>1917</v>
      </c>
      <c r="BD11" s="545" t="s">
        <v>8994</v>
      </c>
      <c r="BE11" s="545" t="s">
        <v>9549</v>
      </c>
      <c r="BF11" s="545" t="s">
        <v>19089</v>
      </c>
      <c r="BG11" s="546">
        <v>45364</v>
      </c>
      <c r="BH11" s="547" t="s">
        <v>9551</v>
      </c>
      <c r="BI11" s="547" t="s">
        <v>9440</v>
      </c>
      <c r="BJ11" s="548" t="s">
        <v>205</v>
      </c>
      <c r="BK11" s="548" t="s">
        <v>19045</v>
      </c>
      <c r="BL11" s="494"/>
      <c r="BM11" s="494" t="s">
        <v>9552</v>
      </c>
      <c r="BN11" s="494"/>
      <c r="BO11" s="494" t="s">
        <v>9553</v>
      </c>
      <c r="BP11" s="16" t="s">
        <v>19090</v>
      </c>
      <c r="BQ11" s="543" t="s">
        <v>9554</v>
      </c>
      <c r="BR11" s="16" t="s">
        <v>19091</v>
      </c>
      <c r="BS11" s="17">
        <v>1917</v>
      </c>
      <c r="BT11" s="18">
        <v>23962.5</v>
      </c>
      <c r="BU11" s="16" t="s">
        <v>4943</v>
      </c>
      <c r="BV11" s="50" t="s">
        <v>205</v>
      </c>
      <c r="BW11" s="50"/>
    </row>
    <row r="12" spans="1:78" ht="15.75" customHeight="1">
      <c r="A12" s="539">
        <v>20241029</v>
      </c>
      <c r="B12" s="523">
        <v>1220</v>
      </c>
      <c r="C12" s="523" t="s">
        <v>26817</v>
      </c>
      <c r="D12" s="523" t="s">
        <v>16187</v>
      </c>
      <c r="E12" s="523">
        <v>5000</v>
      </c>
      <c r="F12" s="523" t="s">
        <v>9075</v>
      </c>
      <c r="G12" s="523" t="s">
        <v>25563</v>
      </c>
      <c r="H12" s="538" t="s">
        <v>9478</v>
      </c>
      <c r="I12" s="540">
        <v>45594</v>
      </c>
      <c r="J12" s="541" t="s">
        <v>14987</v>
      </c>
      <c r="K12" s="541" t="s">
        <v>9440</v>
      </c>
      <c r="L12" s="494" t="s">
        <v>9454</v>
      </c>
      <c r="M12" s="494"/>
      <c r="N12" s="494"/>
      <c r="O12" s="494"/>
      <c r="P12" s="494"/>
      <c r="Q12" s="494"/>
      <c r="R12" s="16">
        <v>341640415391</v>
      </c>
      <c r="S12" s="16" t="s">
        <v>5648</v>
      </c>
      <c r="T12" s="16" t="s">
        <v>25562</v>
      </c>
      <c r="U12" s="17">
        <v>5000</v>
      </c>
      <c r="V12" s="18">
        <v>15785.175999999999</v>
      </c>
      <c r="W12" s="16" t="s">
        <v>25580</v>
      </c>
      <c r="X12" s="50"/>
      <c r="Y12" s="50"/>
      <c r="AD12" s="489">
        <v>2</v>
      </c>
      <c r="AE12" s="50" t="s">
        <v>9300</v>
      </c>
      <c r="AF12" s="493" t="s">
        <v>7893</v>
      </c>
      <c r="AG12" s="50" t="s">
        <v>9540</v>
      </c>
      <c r="AH12" s="50" t="s">
        <v>9557</v>
      </c>
      <c r="AI12" s="50" t="s">
        <v>8994</v>
      </c>
      <c r="AJ12" s="490">
        <v>1958</v>
      </c>
      <c r="AK12" s="50" t="s">
        <v>19079</v>
      </c>
      <c r="AL12" s="491">
        <v>45454</v>
      </c>
      <c r="AM12" s="50">
        <v>2</v>
      </c>
      <c r="AN12" s="492"/>
      <c r="AO12" s="493"/>
      <c r="AP12" s="494" t="s">
        <v>205</v>
      </c>
      <c r="AQ12" s="494" t="s">
        <v>9543</v>
      </c>
      <c r="AR12" s="494" t="s">
        <v>8248</v>
      </c>
      <c r="AS12" s="494" t="s">
        <v>9462</v>
      </c>
      <c r="AT12" s="494"/>
      <c r="AU12" s="494" t="s">
        <v>19081</v>
      </c>
      <c r="AV12" s="16" t="s">
        <v>19092</v>
      </c>
      <c r="AW12" s="16" t="s">
        <v>19088</v>
      </c>
      <c r="AY12" s="539">
        <v>20240318</v>
      </c>
      <c r="AZ12" s="523">
        <v>344</v>
      </c>
      <c r="BA12" s="523" t="s">
        <v>9558</v>
      </c>
      <c r="BB12" s="523" t="s">
        <v>8947</v>
      </c>
      <c r="BC12" s="523">
        <v>680</v>
      </c>
      <c r="BD12" s="523" t="s">
        <v>8949</v>
      </c>
      <c r="BE12" s="523" t="s">
        <v>9559</v>
      </c>
      <c r="BF12" s="538" t="s">
        <v>19093</v>
      </c>
      <c r="BG12" s="540">
        <v>45369</v>
      </c>
      <c r="BH12" s="541" t="s">
        <v>9561</v>
      </c>
      <c r="BI12" s="541" t="s">
        <v>9440</v>
      </c>
      <c r="BJ12" s="494">
        <v>20</v>
      </c>
      <c r="BK12" s="494" t="s">
        <v>19071</v>
      </c>
      <c r="BL12" s="494" t="s">
        <v>19094</v>
      </c>
      <c r="BM12" s="494" t="s">
        <v>19095</v>
      </c>
      <c r="BN12" s="494" t="s">
        <v>19096</v>
      </c>
      <c r="BO12" s="494" t="s">
        <v>19049</v>
      </c>
      <c r="BP12" s="16" t="s">
        <v>9558</v>
      </c>
      <c r="BQ12" s="16" t="s">
        <v>2905</v>
      </c>
      <c r="BR12" s="16" t="s">
        <v>9564</v>
      </c>
      <c r="BS12" s="17">
        <v>680</v>
      </c>
      <c r="BT12" s="18">
        <v>8160</v>
      </c>
      <c r="BU12" s="16" t="s">
        <v>9565</v>
      </c>
      <c r="BV12" s="50" t="s">
        <v>205</v>
      </c>
      <c r="BW12" s="50"/>
    </row>
    <row r="13" spans="1:78" ht="15.75" customHeight="1">
      <c r="A13" s="539">
        <v>20241029</v>
      </c>
      <c r="B13" s="523">
        <v>1221</v>
      </c>
      <c r="C13" s="523" t="s">
        <v>25523</v>
      </c>
      <c r="D13" s="523" t="s">
        <v>51</v>
      </c>
      <c r="E13" s="523">
        <v>1958</v>
      </c>
      <c r="F13" s="523" t="s">
        <v>8994</v>
      </c>
      <c r="G13" s="523" t="s">
        <v>25524</v>
      </c>
      <c r="H13" s="538" t="s">
        <v>10023</v>
      </c>
      <c r="I13" s="540">
        <v>45594</v>
      </c>
      <c r="J13" s="541" t="s">
        <v>14408</v>
      </c>
      <c r="K13" s="541" t="s">
        <v>9440</v>
      </c>
      <c r="L13" s="494" t="s">
        <v>26745</v>
      </c>
      <c r="M13" s="494"/>
      <c r="N13" s="494"/>
      <c r="O13" s="494"/>
      <c r="P13" s="494"/>
      <c r="Q13" s="494"/>
      <c r="R13" s="16" t="s">
        <v>25523</v>
      </c>
      <c r="S13" s="16" t="s">
        <v>25552</v>
      </c>
      <c r="T13" s="16" t="s">
        <v>25561</v>
      </c>
      <c r="U13" s="17">
        <v>1958</v>
      </c>
      <c r="V13" s="18">
        <v>24486.79</v>
      </c>
      <c r="W13" s="16" t="s">
        <v>25536</v>
      </c>
      <c r="X13" s="50" t="s">
        <v>205</v>
      </c>
      <c r="Y13" s="50"/>
      <c r="AD13" s="506"/>
      <c r="AE13" s="507"/>
      <c r="AF13" s="508" t="s">
        <v>9569</v>
      </c>
      <c r="AG13" s="507" t="s">
        <v>9540</v>
      </c>
      <c r="AH13" s="507" t="s">
        <v>9570</v>
      </c>
      <c r="AI13" s="507" t="s">
        <v>8994</v>
      </c>
      <c r="AJ13" s="509">
        <v>1930</v>
      </c>
      <c r="AK13" s="507" t="s">
        <v>8300</v>
      </c>
      <c r="AL13" s="510">
        <v>45458</v>
      </c>
      <c r="AM13" s="507">
        <v>2</v>
      </c>
      <c r="AN13" s="511"/>
      <c r="AO13" s="508"/>
      <c r="AP13" s="512" t="s">
        <v>205</v>
      </c>
      <c r="AQ13" s="512"/>
      <c r="AR13" s="512"/>
      <c r="AS13" s="512"/>
      <c r="AT13" s="512"/>
      <c r="AU13" s="512"/>
      <c r="AV13" s="16"/>
      <c r="AW13" s="16"/>
      <c r="AY13" s="544">
        <v>20240319</v>
      </c>
      <c r="AZ13" s="545">
        <v>346</v>
      </c>
      <c r="BA13" s="545" t="s">
        <v>9571</v>
      </c>
      <c r="BB13" s="545" t="s">
        <v>219</v>
      </c>
      <c r="BC13" s="545">
        <v>4015</v>
      </c>
      <c r="BD13" s="545" t="s">
        <v>8949</v>
      </c>
      <c r="BE13" s="545" t="s">
        <v>9572</v>
      </c>
      <c r="BF13" s="545" t="s">
        <v>19097</v>
      </c>
      <c r="BG13" s="546">
        <v>45369</v>
      </c>
      <c r="BH13" s="547" t="s">
        <v>9511</v>
      </c>
      <c r="BI13" s="547" t="s">
        <v>9440</v>
      </c>
      <c r="BJ13" s="548" t="s">
        <v>205</v>
      </c>
      <c r="BK13" s="548" t="s">
        <v>9499</v>
      </c>
      <c r="BL13" s="494" t="s">
        <v>19098</v>
      </c>
      <c r="BM13" s="494" t="s">
        <v>19099</v>
      </c>
      <c r="BN13" s="494" t="s">
        <v>9576</v>
      </c>
      <c r="BO13" s="494" t="s">
        <v>19100</v>
      </c>
      <c r="BP13" s="16" t="s">
        <v>19101</v>
      </c>
      <c r="BQ13" s="543" t="s">
        <v>9578</v>
      </c>
      <c r="BR13" s="16" t="s">
        <v>19102</v>
      </c>
      <c r="BS13" s="17">
        <v>4015</v>
      </c>
      <c r="BT13" s="18">
        <v>11290</v>
      </c>
      <c r="BU13" s="16" t="s">
        <v>19103</v>
      </c>
      <c r="BV13" s="50" t="s">
        <v>205</v>
      </c>
      <c r="BW13" s="50"/>
    </row>
    <row r="14" spans="1:78" ht="15.75" customHeight="1">
      <c r="A14" s="539">
        <v>20241030</v>
      </c>
      <c r="B14" s="523">
        <v>1222</v>
      </c>
      <c r="C14" s="523" t="s">
        <v>25495</v>
      </c>
      <c r="D14" s="523" t="s">
        <v>25598</v>
      </c>
      <c r="E14" s="523">
        <v>701</v>
      </c>
      <c r="F14" s="523" t="s">
        <v>8949</v>
      </c>
      <c r="G14" s="523" t="s">
        <v>25781</v>
      </c>
      <c r="H14" s="538" t="s">
        <v>9987</v>
      </c>
      <c r="I14" s="540">
        <v>45594</v>
      </c>
      <c r="J14" s="541" t="s">
        <v>25782</v>
      </c>
      <c r="K14" s="541" t="s">
        <v>9440</v>
      </c>
      <c r="L14" s="494" t="s">
        <v>9454</v>
      </c>
      <c r="M14" s="494"/>
      <c r="N14" s="494"/>
      <c r="O14" s="494"/>
      <c r="P14" s="494"/>
      <c r="Q14" s="494"/>
      <c r="R14" s="16"/>
      <c r="S14" s="16"/>
      <c r="T14" s="16"/>
      <c r="U14" s="17"/>
      <c r="V14" s="18"/>
      <c r="W14" s="16"/>
      <c r="X14" s="50"/>
      <c r="Y14" s="50"/>
      <c r="AD14" s="489"/>
      <c r="AE14" s="50"/>
      <c r="AF14" s="493" t="s">
        <v>9582</v>
      </c>
      <c r="AG14" s="50" t="s">
        <v>9583</v>
      </c>
      <c r="AH14" s="50" t="s">
        <v>9584</v>
      </c>
      <c r="AI14" s="50" t="s">
        <v>8298</v>
      </c>
      <c r="AJ14" s="490">
        <v>1200</v>
      </c>
      <c r="AK14" s="50" t="s">
        <v>19104</v>
      </c>
      <c r="AL14" s="491"/>
      <c r="AM14" s="50">
        <v>1</v>
      </c>
      <c r="AN14" s="492"/>
      <c r="AO14" s="493"/>
      <c r="AP14" s="494" t="s">
        <v>205</v>
      </c>
      <c r="AQ14" s="494"/>
      <c r="AR14" s="494"/>
      <c r="AS14" s="494"/>
      <c r="AT14" s="494"/>
      <c r="AU14" s="494"/>
      <c r="AV14" s="16"/>
      <c r="AW14" s="16"/>
      <c r="BG14" s="551"/>
    </row>
    <row r="15" spans="1:78" ht="15.75" customHeight="1">
      <c r="A15" s="539">
        <v>20241030</v>
      </c>
      <c r="B15" s="523">
        <v>1223</v>
      </c>
      <c r="C15" s="523" t="s">
        <v>25571</v>
      </c>
      <c r="D15" s="523" t="s">
        <v>25598</v>
      </c>
      <c r="E15" s="523">
        <v>1470</v>
      </c>
      <c r="F15" s="523" t="s">
        <v>8949</v>
      </c>
      <c r="G15" s="523" t="s">
        <v>25787</v>
      </c>
      <c r="H15" s="538" t="s">
        <v>26773</v>
      </c>
      <c r="I15" s="540">
        <v>45595</v>
      </c>
      <c r="J15" s="541" t="s">
        <v>24865</v>
      </c>
      <c r="K15" s="541" t="s">
        <v>9440</v>
      </c>
      <c r="L15" s="494" t="s">
        <v>26745</v>
      </c>
      <c r="M15" s="494"/>
      <c r="N15" s="494"/>
      <c r="O15" s="494"/>
      <c r="P15" s="494"/>
      <c r="Q15" s="494"/>
      <c r="R15" s="16"/>
      <c r="S15" s="16"/>
      <c r="T15" s="16"/>
      <c r="U15" s="17"/>
      <c r="V15" s="18"/>
      <c r="W15" s="16"/>
      <c r="X15" s="50"/>
      <c r="Y15" s="50"/>
      <c r="AD15" s="489">
        <v>1</v>
      </c>
      <c r="AE15" s="50"/>
      <c r="AF15" s="493" t="s">
        <v>9582</v>
      </c>
      <c r="AG15" s="50" t="s">
        <v>9583</v>
      </c>
      <c r="AH15" s="50" t="s">
        <v>9584</v>
      </c>
      <c r="AI15" s="50" t="s">
        <v>8298</v>
      </c>
      <c r="AJ15" s="490">
        <v>1200</v>
      </c>
      <c r="AK15" s="50" t="s">
        <v>19104</v>
      </c>
      <c r="AL15" s="491"/>
      <c r="AM15" s="50">
        <v>1</v>
      </c>
      <c r="AN15" s="492"/>
      <c r="AO15" s="493"/>
      <c r="AP15" s="494"/>
      <c r="AQ15" s="494"/>
      <c r="AR15" s="494"/>
      <c r="AS15" s="494"/>
      <c r="AT15" s="494"/>
      <c r="AU15" s="494"/>
      <c r="AV15" s="16"/>
      <c r="AW15" s="16"/>
      <c r="BG15" s="551"/>
    </row>
    <row r="16" spans="1:78" ht="15.75" customHeight="1">
      <c r="A16" s="539">
        <v>20241030</v>
      </c>
      <c r="B16" s="523">
        <v>1224</v>
      </c>
      <c r="C16" s="523" t="s">
        <v>25056</v>
      </c>
      <c r="D16" s="523" t="s">
        <v>25771</v>
      </c>
      <c r="E16" s="523">
        <v>2300</v>
      </c>
      <c r="F16" s="523" t="s">
        <v>9269</v>
      </c>
      <c r="G16" s="523" t="s">
        <v>25755</v>
      </c>
      <c r="H16" s="538" t="s">
        <v>10036</v>
      </c>
      <c r="I16" s="540">
        <v>45595</v>
      </c>
      <c r="J16" s="541" t="s">
        <v>25802</v>
      </c>
      <c r="K16" s="541" t="s">
        <v>9440</v>
      </c>
      <c r="L16" s="494" t="s">
        <v>9454</v>
      </c>
      <c r="M16" s="494"/>
      <c r="N16" s="494"/>
      <c r="O16" s="494"/>
      <c r="P16" s="494"/>
      <c r="Q16" s="494"/>
      <c r="R16" s="16"/>
      <c r="S16" s="16"/>
      <c r="T16" s="16"/>
      <c r="U16" s="17"/>
      <c r="V16" s="18"/>
      <c r="W16" s="16"/>
      <c r="X16" s="50"/>
      <c r="Y16" s="50"/>
      <c r="AD16" s="489">
        <v>1</v>
      </c>
      <c r="AE16" s="50"/>
      <c r="AF16" s="493"/>
      <c r="AG16" s="50" t="s">
        <v>9515</v>
      </c>
      <c r="AH16" s="50"/>
      <c r="AI16" s="50" t="s">
        <v>9595</v>
      </c>
      <c r="AJ16" s="490">
        <v>980</v>
      </c>
      <c r="AK16" s="50"/>
      <c r="AL16" s="491"/>
      <c r="AM16" s="50">
        <v>3</v>
      </c>
      <c r="AN16" s="492"/>
      <c r="AO16" s="493"/>
      <c r="AP16" s="494"/>
      <c r="AQ16" s="494"/>
      <c r="AR16" s="494"/>
      <c r="AS16" s="494"/>
      <c r="AT16" s="494"/>
      <c r="AU16" s="494"/>
      <c r="AV16" s="16"/>
      <c r="AW16" s="16"/>
      <c r="BG16" s="551"/>
    </row>
    <row r="17" spans="1:59" ht="15.75" customHeight="1">
      <c r="A17" s="539">
        <v>20241030</v>
      </c>
      <c r="B17" s="523">
        <v>1225</v>
      </c>
      <c r="C17" s="523" t="s">
        <v>25497</v>
      </c>
      <c r="D17" s="523" t="s">
        <v>25598</v>
      </c>
      <c r="E17" s="523">
        <v>807</v>
      </c>
      <c r="F17" s="523" t="s">
        <v>8949</v>
      </c>
      <c r="G17" s="523" t="s">
        <v>25785</v>
      </c>
      <c r="H17" s="538" t="s">
        <v>9995</v>
      </c>
      <c r="I17" s="540">
        <v>45595</v>
      </c>
      <c r="J17" s="541" t="s">
        <v>25786</v>
      </c>
      <c r="K17" s="541" t="s">
        <v>9440</v>
      </c>
      <c r="L17" s="494" t="s">
        <v>9454</v>
      </c>
      <c r="M17" s="494"/>
      <c r="N17" s="494"/>
      <c r="O17" s="494"/>
      <c r="P17" s="494"/>
      <c r="Q17" s="494"/>
      <c r="R17" s="16"/>
      <c r="S17" s="16"/>
      <c r="T17" s="16"/>
      <c r="U17" s="17"/>
      <c r="V17" s="18"/>
      <c r="W17" s="16"/>
      <c r="X17" s="50"/>
      <c r="Y17" s="50"/>
      <c r="AD17" s="489">
        <v>1</v>
      </c>
      <c r="AE17" s="50"/>
      <c r="AF17" s="493"/>
      <c r="AG17" s="50" t="s">
        <v>9515</v>
      </c>
      <c r="AH17" s="50"/>
      <c r="AI17" s="50" t="s">
        <v>19105</v>
      </c>
      <c r="AJ17" s="490">
        <v>1200</v>
      </c>
      <c r="AK17" s="50"/>
      <c r="AL17" s="491"/>
      <c r="AM17" s="50">
        <v>3</v>
      </c>
      <c r="AN17" s="492"/>
      <c r="AO17" s="493"/>
      <c r="AP17" s="494"/>
      <c r="AQ17" s="494"/>
      <c r="AR17" s="494"/>
      <c r="AS17" s="494"/>
      <c r="AT17" s="494"/>
      <c r="AU17" s="494"/>
      <c r="AV17" s="16"/>
      <c r="AW17" s="16"/>
      <c r="BG17" s="551"/>
    </row>
    <row r="18" spans="1:59" ht="15.75" customHeight="1">
      <c r="A18" s="539">
        <v>20241030</v>
      </c>
      <c r="B18" s="523">
        <v>1226</v>
      </c>
      <c r="C18" s="523" t="s">
        <v>25566</v>
      </c>
      <c r="D18" s="523" t="s">
        <v>25598</v>
      </c>
      <c r="E18" s="523">
        <v>930</v>
      </c>
      <c r="F18" s="523" t="s">
        <v>8949</v>
      </c>
      <c r="G18" s="523" t="s">
        <v>25753</v>
      </c>
      <c r="H18" s="538" t="s">
        <v>9838</v>
      </c>
      <c r="I18" s="540">
        <v>45595</v>
      </c>
      <c r="J18" s="541" t="s">
        <v>25784</v>
      </c>
      <c r="K18" s="541" t="s">
        <v>9440</v>
      </c>
      <c r="L18" s="494" t="s">
        <v>9454</v>
      </c>
      <c r="M18" s="494"/>
      <c r="N18" s="494"/>
      <c r="O18" s="494"/>
      <c r="P18" s="494"/>
      <c r="Q18" s="494"/>
      <c r="R18" s="16"/>
      <c r="S18" s="16"/>
      <c r="T18" s="16"/>
      <c r="U18" s="17"/>
      <c r="V18" s="18"/>
      <c r="W18" s="16"/>
      <c r="X18" s="50"/>
      <c r="Y18" s="50"/>
      <c r="AD18" s="489">
        <v>1</v>
      </c>
      <c r="AE18" s="50"/>
      <c r="AF18" s="493"/>
      <c r="AG18" s="50" t="s">
        <v>9515</v>
      </c>
      <c r="AH18" s="50"/>
      <c r="AI18" s="50" t="s">
        <v>19106</v>
      </c>
      <c r="AJ18" s="490">
        <v>650</v>
      </c>
      <c r="AK18" s="50"/>
      <c r="AL18" s="491">
        <v>45477</v>
      </c>
      <c r="AM18" s="50">
        <v>3</v>
      </c>
      <c r="AN18" s="492"/>
      <c r="AO18" s="493"/>
      <c r="AP18" s="494"/>
      <c r="AQ18" s="494"/>
      <c r="AR18" s="494"/>
      <c r="AS18" s="494"/>
      <c r="AT18" s="494"/>
      <c r="AU18" s="494"/>
      <c r="AV18" s="16"/>
      <c r="AW18" s="16"/>
      <c r="BG18" s="551"/>
    </row>
    <row r="19" spans="1:59" ht="15.75" customHeight="1">
      <c r="A19" s="539">
        <v>20241030</v>
      </c>
      <c r="B19" s="523">
        <v>1227</v>
      </c>
      <c r="C19" s="523" t="s">
        <v>25588</v>
      </c>
      <c r="D19" s="523" t="s">
        <v>68</v>
      </c>
      <c r="E19" s="523">
        <v>1917</v>
      </c>
      <c r="F19" s="523" t="s">
        <v>52</v>
      </c>
      <c r="G19" s="523" t="s">
        <v>25775</v>
      </c>
      <c r="H19" s="538" t="s">
        <v>10069</v>
      </c>
      <c r="I19" s="540">
        <v>45594</v>
      </c>
      <c r="J19" s="541" t="s">
        <v>25776</v>
      </c>
      <c r="K19" s="541" t="s">
        <v>9440</v>
      </c>
      <c r="L19" s="494" t="s">
        <v>9454</v>
      </c>
      <c r="M19" s="494"/>
      <c r="N19" s="494"/>
      <c r="O19" s="494"/>
      <c r="P19" s="494"/>
      <c r="Q19" s="494"/>
      <c r="R19" s="16"/>
      <c r="S19" s="16"/>
      <c r="T19" s="16"/>
      <c r="U19" s="17"/>
      <c r="V19" s="18"/>
      <c r="W19" s="16"/>
      <c r="X19" s="50"/>
      <c r="Y19" s="50"/>
      <c r="AD19" s="489">
        <v>1</v>
      </c>
      <c r="AE19" s="50"/>
      <c r="AF19" s="493"/>
      <c r="AG19" s="50" t="s">
        <v>19107</v>
      </c>
      <c r="AH19" s="50" t="s">
        <v>19052</v>
      </c>
      <c r="AI19" s="50" t="s">
        <v>9447</v>
      </c>
      <c r="AJ19" s="490">
        <v>9660</v>
      </c>
      <c r="AK19" s="50"/>
      <c r="AL19" s="491"/>
      <c r="AM19" s="50">
        <v>3</v>
      </c>
      <c r="AN19" s="492"/>
      <c r="AO19" s="493"/>
      <c r="AP19" s="494"/>
      <c r="AQ19" s="494"/>
      <c r="AR19" s="494"/>
      <c r="AS19" s="494"/>
      <c r="AT19" s="494"/>
      <c r="AU19" s="494"/>
      <c r="AV19" s="16"/>
      <c r="AW19" s="16"/>
      <c r="BG19" s="551"/>
    </row>
    <row r="20" spans="1:59" ht="15.75" customHeight="1">
      <c r="A20" s="539">
        <v>20241030</v>
      </c>
      <c r="B20" s="523">
        <v>1228</v>
      </c>
      <c r="C20" s="523" t="s">
        <v>25590</v>
      </c>
      <c r="D20" s="523" t="s">
        <v>68</v>
      </c>
      <c r="E20" s="523">
        <v>1960</v>
      </c>
      <c r="F20" s="523" t="s">
        <v>52</v>
      </c>
      <c r="G20" s="523" t="s">
        <v>25777</v>
      </c>
      <c r="H20" s="538" t="s">
        <v>10031</v>
      </c>
      <c r="I20" s="540">
        <v>45594</v>
      </c>
      <c r="J20" s="541" t="s">
        <v>25778</v>
      </c>
      <c r="K20" s="541" t="s">
        <v>9440</v>
      </c>
      <c r="L20" s="494" t="s">
        <v>9454</v>
      </c>
      <c r="M20" s="494"/>
      <c r="N20" s="494"/>
      <c r="O20" s="494"/>
      <c r="P20" s="494"/>
      <c r="Q20" s="494"/>
      <c r="R20" s="16"/>
      <c r="S20" s="16"/>
      <c r="T20" s="16"/>
      <c r="U20" s="17"/>
      <c r="V20" s="18"/>
      <c r="W20" s="16"/>
      <c r="X20" s="50"/>
      <c r="Y20" s="50"/>
      <c r="AD20" s="489">
        <v>1</v>
      </c>
      <c r="AE20" s="50"/>
      <c r="AF20" s="493"/>
      <c r="AG20" s="50" t="s">
        <v>19109</v>
      </c>
      <c r="AH20" s="50" t="s">
        <v>19065</v>
      </c>
      <c r="AI20" s="50" t="s">
        <v>19039</v>
      </c>
      <c r="AJ20" s="490">
        <v>15000</v>
      </c>
      <c r="AK20" s="50"/>
      <c r="AL20" s="491">
        <v>45481</v>
      </c>
      <c r="AM20" s="50">
        <v>3</v>
      </c>
      <c r="AN20" s="492"/>
      <c r="AO20" s="493"/>
      <c r="AP20" s="494"/>
      <c r="AQ20" s="494"/>
      <c r="AR20" s="494"/>
      <c r="AS20" s="494"/>
      <c r="AT20" s="494"/>
      <c r="AU20" s="494"/>
      <c r="AV20" s="16"/>
      <c r="AW20" s="16"/>
      <c r="BG20" s="551"/>
    </row>
    <row r="21" spans="1:59" ht="15.75" customHeight="1">
      <c r="A21" s="539">
        <v>20241030</v>
      </c>
      <c r="B21" s="523">
        <v>1229</v>
      </c>
      <c r="C21" s="523" t="s">
        <v>25520</v>
      </c>
      <c r="D21" s="523" t="s">
        <v>25771</v>
      </c>
      <c r="E21" s="523">
        <v>2100</v>
      </c>
      <c r="F21" s="523" t="s">
        <v>8949</v>
      </c>
      <c r="G21" s="523" t="s">
        <v>25779</v>
      </c>
      <c r="H21" s="538" t="s">
        <v>15237</v>
      </c>
      <c r="I21" s="540">
        <v>45595</v>
      </c>
      <c r="J21" s="541" t="s">
        <v>19894</v>
      </c>
      <c r="K21" s="541" t="s">
        <v>9440</v>
      </c>
      <c r="L21" s="494" t="s">
        <v>9454</v>
      </c>
      <c r="M21" s="494"/>
      <c r="N21" s="494"/>
      <c r="O21" s="494"/>
      <c r="P21" s="494"/>
      <c r="Q21" s="494"/>
      <c r="R21" s="16"/>
      <c r="S21" s="16"/>
      <c r="T21" s="16"/>
      <c r="U21" s="17"/>
      <c r="V21" s="18"/>
      <c r="W21" s="16"/>
      <c r="X21" s="50"/>
      <c r="Y21" s="50"/>
      <c r="AD21" s="489">
        <v>1</v>
      </c>
      <c r="AE21" s="50"/>
      <c r="AF21" s="493"/>
      <c r="AG21" s="50" t="s">
        <v>9616</v>
      </c>
      <c r="AH21" s="50" t="s">
        <v>9446</v>
      </c>
      <c r="AI21" s="50" t="s">
        <v>19039</v>
      </c>
      <c r="AJ21" s="490">
        <v>4736</v>
      </c>
      <c r="AK21" s="50"/>
      <c r="AL21" s="491">
        <v>45481</v>
      </c>
      <c r="AM21" s="50">
        <v>3</v>
      </c>
      <c r="AN21" s="492"/>
      <c r="AO21" s="493"/>
      <c r="AP21" s="494"/>
      <c r="AQ21" s="494"/>
      <c r="AR21" s="494"/>
      <c r="AS21" s="494"/>
      <c r="AT21" s="494"/>
      <c r="AU21" s="494"/>
      <c r="AV21" s="16"/>
      <c r="AW21" s="16"/>
      <c r="BG21" s="551"/>
    </row>
    <row r="22" spans="1:59" ht="15.75" customHeight="1">
      <c r="A22" s="539">
        <v>20241030</v>
      </c>
      <c r="B22" s="523">
        <v>1230</v>
      </c>
      <c r="C22" s="523" t="s">
        <v>25506</v>
      </c>
      <c r="D22" s="523" t="s">
        <v>25772</v>
      </c>
      <c r="E22" s="523">
        <v>1910</v>
      </c>
      <c r="F22" s="523" t="s">
        <v>9095</v>
      </c>
      <c r="G22" s="523" t="s">
        <v>25799</v>
      </c>
      <c r="H22" s="538" t="s">
        <v>14582</v>
      </c>
      <c r="I22" s="540">
        <v>45595</v>
      </c>
      <c r="J22" s="541" t="s">
        <v>25800</v>
      </c>
      <c r="K22" s="541" t="s">
        <v>9440</v>
      </c>
      <c r="L22" s="494" t="s">
        <v>9454</v>
      </c>
      <c r="M22" s="494"/>
      <c r="N22" s="494"/>
      <c r="O22" s="494"/>
      <c r="P22" s="494"/>
      <c r="Q22" s="494"/>
      <c r="R22" s="16"/>
      <c r="S22" s="16"/>
      <c r="T22" s="16"/>
      <c r="U22" s="17"/>
      <c r="V22" s="18"/>
      <c r="W22" s="16"/>
      <c r="X22" s="50"/>
      <c r="Y22" s="50"/>
      <c r="AD22" s="489">
        <v>1</v>
      </c>
      <c r="AE22" s="50"/>
      <c r="AF22" s="493" t="s">
        <v>9620</v>
      </c>
      <c r="AG22" s="50" t="s">
        <v>19110</v>
      </c>
      <c r="AH22" s="50" t="s">
        <v>19111</v>
      </c>
      <c r="AI22" s="50" t="s">
        <v>19039</v>
      </c>
      <c r="AJ22" s="490">
        <v>1240</v>
      </c>
      <c r="AK22" s="50" t="s">
        <v>19112</v>
      </c>
      <c r="AL22" s="491">
        <v>45493</v>
      </c>
      <c r="AM22" s="50">
        <v>1</v>
      </c>
      <c r="AN22" s="492"/>
      <c r="AO22" s="493"/>
      <c r="AP22" s="494"/>
      <c r="AQ22" s="494"/>
      <c r="AR22" s="494"/>
      <c r="AS22" s="494"/>
      <c r="AT22" s="494"/>
      <c r="AU22" s="494"/>
      <c r="AV22" s="16"/>
      <c r="AW22" s="16"/>
      <c r="BG22" s="551"/>
    </row>
    <row r="23" spans="1:59" ht="15.75" customHeight="1">
      <c r="A23" s="539">
        <v>20241031</v>
      </c>
      <c r="B23" s="523">
        <v>1231</v>
      </c>
      <c r="C23" s="523" t="s">
        <v>25658</v>
      </c>
      <c r="D23" s="523" t="s">
        <v>25773</v>
      </c>
      <c r="E23" s="523">
        <v>1960</v>
      </c>
      <c r="F23" s="523" t="s">
        <v>52</v>
      </c>
      <c r="G23" s="523" t="s">
        <v>25789</v>
      </c>
      <c r="H23" s="538" t="s">
        <v>10201</v>
      </c>
      <c r="I23" s="540">
        <v>45596</v>
      </c>
      <c r="J23" s="541" t="s">
        <v>25790</v>
      </c>
      <c r="K23" s="541" t="s">
        <v>9440</v>
      </c>
      <c r="L23" s="494" t="s">
        <v>9454</v>
      </c>
      <c r="M23" s="494"/>
      <c r="N23" s="494"/>
      <c r="O23" s="494"/>
      <c r="P23" s="494"/>
      <c r="Q23" s="494"/>
      <c r="R23" s="16"/>
      <c r="S23" s="16"/>
      <c r="T23" s="16"/>
      <c r="U23" s="17"/>
      <c r="V23" s="18"/>
      <c r="W23" s="16"/>
      <c r="X23" s="50"/>
      <c r="Y23" s="50"/>
      <c r="AD23" s="489">
        <v>1</v>
      </c>
      <c r="AE23" s="50"/>
      <c r="AF23" s="493" t="s">
        <v>9620</v>
      </c>
      <c r="AG23" s="50" t="s">
        <v>9621</v>
      </c>
      <c r="AH23" s="50" t="s">
        <v>9625</v>
      </c>
      <c r="AI23" s="50" t="s">
        <v>19039</v>
      </c>
      <c r="AJ23" s="490">
        <v>1240</v>
      </c>
      <c r="AK23" s="50" t="s">
        <v>19112</v>
      </c>
      <c r="AL23" s="491">
        <v>45493</v>
      </c>
      <c r="AM23" s="50">
        <v>1</v>
      </c>
      <c r="AN23" s="492"/>
      <c r="AO23" s="493"/>
      <c r="AP23" s="494"/>
      <c r="AQ23" s="494"/>
      <c r="AR23" s="494"/>
      <c r="AS23" s="494"/>
      <c r="AT23" s="494"/>
      <c r="AU23" s="494"/>
      <c r="AV23" s="16"/>
      <c r="AW23" s="16"/>
      <c r="BG23" s="551"/>
    </row>
    <row r="24" spans="1:59" ht="15.75" customHeight="1">
      <c r="A24" s="539">
        <v>20241031</v>
      </c>
      <c r="B24" s="523">
        <v>1232</v>
      </c>
      <c r="C24" s="523" t="s">
        <v>25605</v>
      </c>
      <c r="D24" s="523" t="s">
        <v>301</v>
      </c>
      <c r="E24" s="523">
        <v>1925</v>
      </c>
      <c r="F24" s="523" t="s">
        <v>52</v>
      </c>
      <c r="G24" s="523" t="s">
        <v>25791</v>
      </c>
      <c r="H24" s="538" t="s">
        <v>15237</v>
      </c>
      <c r="I24" s="540">
        <v>45595</v>
      </c>
      <c r="J24" s="541" t="s">
        <v>25792</v>
      </c>
      <c r="K24" s="541" t="s">
        <v>9440</v>
      </c>
      <c r="L24" s="494" t="s">
        <v>9454</v>
      </c>
      <c r="M24" s="494"/>
      <c r="N24" s="494"/>
      <c r="O24" s="494"/>
      <c r="P24" s="494"/>
      <c r="Q24" s="494"/>
      <c r="R24" s="16"/>
      <c r="S24" s="16"/>
      <c r="T24" s="16"/>
      <c r="U24" s="17"/>
      <c r="V24" s="18"/>
      <c r="W24" s="16"/>
      <c r="X24" s="50"/>
      <c r="Y24" s="50"/>
      <c r="AD24" s="489">
        <v>1</v>
      </c>
      <c r="AE24" s="50"/>
      <c r="AF24" s="493" t="s">
        <v>9620</v>
      </c>
      <c r="AG24" s="50" t="s">
        <v>19110</v>
      </c>
      <c r="AH24" s="50" t="s">
        <v>9628</v>
      </c>
      <c r="AI24" s="50" t="s">
        <v>19039</v>
      </c>
      <c r="AJ24" s="490">
        <v>1080</v>
      </c>
      <c r="AK24" s="50" t="s">
        <v>19112</v>
      </c>
      <c r="AL24" s="491">
        <v>45493</v>
      </c>
      <c r="AM24" s="50">
        <v>1</v>
      </c>
      <c r="AN24" s="492"/>
      <c r="AO24" s="493"/>
      <c r="AP24" s="494"/>
      <c r="AQ24" s="494"/>
      <c r="AR24" s="494"/>
      <c r="AS24" s="494"/>
      <c r="AT24" s="494"/>
      <c r="AU24" s="494"/>
      <c r="AV24" s="16"/>
      <c r="AW24" s="16"/>
      <c r="BG24" s="551"/>
    </row>
    <row r="25" spans="1:59" ht="15.75" customHeight="1">
      <c r="A25" s="539">
        <v>20241101</v>
      </c>
      <c r="B25" s="523">
        <v>1233</v>
      </c>
      <c r="C25" s="523" t="s">
        <v>25607</v>
      </c>
      <c r="D25" s="523" t="s">
        <v>25774</v>
      </c>
      <c r="E25" s="523">
        <v>800</v>
      </c>
      <c r="F25" s="523" t="s">
        <v>8949</v>
      </c>
      <c r="G25" s="523" t="s">
        <v>25795</v>
      </c>
      <c r="H25" s="538" t="s">
        <v>14534</v>
      </c>
      <c r="I25" s="540">
        <v>45597</v>
      </c>
      <c r="J25" s="541" t="s">
        <v>25796</v>
      </c>
      <c r="K25" s="541" t="s">
        <v>9440</v>
      </c>
      <c r="L25" s="494" t="s">
        <v>9454</v>
      </c>
      <c r="M25" s="494"/>
      <c r="N25" s="494"/>
      <c r="O25" s="494"/>
      <c r="P25" s="494"/>
      <c r="Q25" s="494"/>
      <c r="R25" s="16"/>
      <c r="S25" s="16"/>
      <c r="T25" s="16"/>
      <c r="U25" s="17"/>
      <c r="V25" s="18"/>
      <c r="W25" s="16"/>
      <c r="X25" s="50"/>
      <c r="Y25" s="50"/>
      <c r="AD25" s="506">
        <v>1</v>
      </c>
      <c r="AE25" s="507"/>
      <c r="AF25" s="493" t="s">
        <v>9620</v>
      </c>
      <c r="AG25" s="507" t="s">
        <v>9621</v>
      </c>
      <c r="AH25" s="507" t="s">
        <v>9634</v>
      </c>
      <c r="AI25" s="507" t="s">
        <v>9447</v>
      </c>
      <c r="AJ25" s="509">
        <v>1234</v>
      </c>
      <c r="AK25" s="507" t="s">
        <v>9635</v>
      </c>
      <c r="AL25" s="510">
        <v>45493</v>
      </c>
      <c r="AM25" s="507">
        <v>1</v>
      </c>
      <c r="AN25" s="511"/>
      <c r="AO25" s="508"/>
      <c r="AP25" s="512"/>
      <c r="AQ25" s="512"/>
      <c r="AR25" s="512"/>
      <c r="AS25" s="512"/>
      <c r="AT25" s="512"/>
      <c r="AU25" s="512"/>
      <c r="AV25" s="16"/>
      <c r="AW25" s="16"/>
      <c r="BG25" s="551"/>
    </row>
    <row r="26" spans="1:59" ht="15.75" customHeight="1">
      <c r="A26" s="539">
        <v>20241101</v>
      </c>
      <c r="B26" s="523">
        <v>1234</v>
      </c>
      <c r="C26" s="523" t="s">
        <v>25522</v>
      </c>
      <c r="D26" s="523" t="s">
        <v>25598</v>
      </c>
      <c r="E26" s="523">
        <v>1700</v>
      </c>
      <c r="F26" s="523" t="s">
        <v>8949</v>
      </c>
      <c r="G26" s="523" t="s">
        <v>25611</v>
      </c>
      <c r="H26" s="538" t="s">
        <v>9948</v>
      </c>
      <c r="I26" s="540">
        <v>45597</v>
      </c>
      <c r="J26" s="541" t="s">
        <v>25798</v>
      </c>
      <c r="K26" s="541" t="s">
        <v>9440</v>
      </c>
      <c r="L26" s="494" t="s">
        <v>9454</v>
      </c>
      <c r="M26" s="494"/>
      <c r="N26" s="494"/>
      <c r="O26" s="494"/>
      <c r="P26" s="494"/>
      <c r="Q26" s="494"/>
      <c r="R26" s="16"/>
      <c r="S26" s="16"/>
      <c r="T26" s="16"/>
      <c r="U26" s="17"/>
      <c r="V26" s="18"/>
      <c r="W26" s="16"/>
      <c r="X26" s="50"/>
      <c r="Y26" s="50"/>
      <c r="AD26" s="489">
        <v>1</v>
      </c>
      <c r="AE26" s="50"/>
      <c r="AF26" s="493" t="s">
        <v>9620</v>
      </c>
      <c r="AG26" s="50" t="s">
        <v>9621</v>
      </c>
      <c r="AH26" s="50" t="s">
        <v>19113</v>
      </c>
      <c r="AI26" s="50" t="s">
        <v>19039</v>
      </c>
      <c r="AJ26" s="490">
        <v>1240</v>
      </c>
      <c r="AK26" s="50" t="s">
        <v>19112</v>
      </c>
      <c r="AL26" s="491">
        <v>45493</v>
      </c>
      <c r="AM26" s="50">
        <v>3</v>
      </c>
      <c r="AN26" s="492"/>
      <c r="AO26" s="493"/>
      <c r="AP26" s="494"/>
      <c r="AQ26" s="494"/>
      <c r="AR26" s="494"/>
      <c r="AS26" s="494"/>
      <c r="AT26" s="494"/>
      <c r="AU26" s="494"/>
      <c r="AV26" s="16"/>
      <c r="AW26" s="16"/>
      <c r="BG26" s="551"/>
    </row>
    <row r="27" spans="1:59" ht="15.75" customHeight="1">
      <c r="A27" s="539">
        <v>20241101</v>
      </c>
      <c r="B27" s="523">
        <v>1235</v>
      </c>
      <c r="C27" s="523" t="s">
        <v>25481</v>
      </c>
      <c r="D27" s="523" t="s">
        <v>25484</v>
      </c>
      <c r="E27" s="523">
        <v>1656</v>
      </c>
      <c r="F27" s="523" t="s">
        <v>9054</v>
      </c>
      <c r="G27" s="523" t="s">
        <v>25754</v>
      </c>
      <c r="H27" s="538" t="s">
        <v>9617</v>
      </c>
      <c r="I27" s="540">
        <v>45597</v>
      </c>
      <c r="J27" s="541" t="s">
        <v>25794</v>
      </c>
      <c r="K27" s="541" t="s">
        <v>9440</v>
      </c>
      <c r="L27" s="494" t="s">
        <v>9454</v>
      </c>
      <c r="M27" s="494"/>
      <c r="N27" s="494"/>
      <c r="O27" s="494"/>
      <c r="P27" s="494"/>
      <c r="Q27" s="494"/>
      <c r="R27" s="16"/>
      <c r="S27" s="16"/>
      <c r="T27" s="16"/>
      <c r="U27" s="17"/>
      <c r="V27" s="18"/>
      <c r="W27" s="16"/>
      <c r="X27" s="50"/>
      <c r="Y27" s="50"/>
      <c r="AD27" s="489">
        <v>1</v>
      </c>
      <c r="AE27" s="50"/>
      <c r="AF27" s="493" t="s">
        <v>9620</v>
      </c>
      <c r="AG27" s="50" t="s">
        <v>19110</v>
      </c>
      <c r="AH27" s="50" t="s">
        <v>9645</v>
      </c>
      <c r="AI27" s="50" t="s">
        <v>9447</v>
      </c>
      <c r="AJ27" s="490">
        <v>1240</v>
      </c>
      <c r="AK27" s="50" t="s">
        <v>19112</v>
      </c>
      <c r="AL27" s="491">
        <v>45493</v>
      </c>
      <c r="AM27" s="50">
        <v>3</v>
      </c>
      <c r="AN27" s="492"/>
      <c r="AO27" s="493"/>
      <c r="AP27" s="494"/>
      <c r="AQ27" s="494"/>
      <c r="AR27" s="494"/>
      <c r="AS27" s="494"/>
      <c r="AT27" s="494"/>
      <c r="AU27" s="494"/>
      <c r="AV27" s="16"/>
      <c r="AW27" s="16"/>
      <c r="BG27" s="551"/>
    </row>
    <row r="28" spans="1:59" ht="15.75" customHeight="1">
      <c r="A28" s="539">
        <v>20241104</v>
      </c>
      <c r="B28" s="523">
        <v>1236</v>
      </c>
      <c r="C28" s="523" t="s">
        <v>25636</v>
      </c>
      <c r="D28" s="523" t="s">
        <v>8947</v>
      </c>
      <c r="E28" s="523">
        <v>852</v>
      </c>
      <c r="F28" s="523" t="s">
        <v>8949</v>
      </c>
      <c r="G28" s="523" t="s">
        <v>25637</v>
      </c>
      <c r="H28" s="538" t="s">
        <v>9631</v>
      </c>
      <c r="I28" s="540">
        <v>45600</v>
      </c>
      <c r="J28" s="541" t="s">
        <v>11070</v>
      </c>
      <c r="K28" s="541" t="s">
        <v>9440</v>
      </c>
      <c r="L28" s="494" t="s">
        <v>9454</v>
      </c>
      <c r="M28" s="494"/>
      <c r="N28" s="494"/>
      <c r="O28" s="494"/>
      <c r="P28" s="494"/>
      <c r="Q28" s="494"/>
      <c r="R28" s="16" t="s">
        <v>25636</v>
      </c>
      <c r="S28" s="16" t="s">
        <v>4924</v>
      </c>
      <c r="T28" s="16" t="s">
        <v>25805</v>
      </c>
      <c r="U28" s="17">
        <v>852</v>
      </c>
      <c r="V28" s="18">
        <v>9048</v>
      </c>
      <c r="W28" s="16" t="s">
        <v>25807</v>
      </c>
      <c r="X28" s="50"/>
      <c r="Y28" s="50"/>
      <c r="AD28" s="489">
        <v>1</v>
      </c>
      <c r="AE28" s="50"/>
      <c r="AF28" s="493" t="s">
        <v>9620</v>
      </c>
      <c r="AG28" s="50" t="s">
        <v>19110</v>
      </c>
      <c r="AH28" s="50" t="s">
        <v>19114</v>
      </c>
      <c r="AI28" s="50" t="s">
        <v>19039</v>
      </c>
      <c r="AJ28" s="490">
        <v>1240</v>
      </c>
      <c r="AK28" s="50" t="s">
        <v>9635</v>
      </c>
      <c r="AL28" s="491">
        <v>45493</v>
      </c>
      <c r="AM28" s="50">
        <v>3</v>
      </c>
      <c r="AN28" s="492"/>
      <c r="AO28" s="493"/>
      <c r="AP28" s="494"/>
      <c r="AQ28" s="494"/>
      <c r="AR28" s="494"/>
      <c r="AS28" s="494"/>
      <c r="AT28" s="494"/>
      <c r="AU28" s="494"/>
      <c r="AV28" s="16"/>
      <c r="AW28" s="16"/>
      <c r="BG28" s="551"/>
    </row>
    <row r="29" spans="1:59" ht="15.75" customHeight="1">
      <c r="A29" s="539">
        <v>20241104</v>
      </c>
      <c r="B29" s="523">
        <v>1237</v>
      </c>
      <c r="C29" s="523" t="s">
        <v>25638</v>
      </c>
      <c r="D29" s="523" t="s">
        <v>8947</v>
      </c>
      <c r="E29" s="523">
        <v>1000</v>
      </c>
      <c r="F29" s="523" t="s">
        <v>8949</v>
      </c>
      <c r="G29" s="523" t="s">
        <v>25639</v>
      </c>
      <c r="H29" s="538" t="s">
        <v>9841</v>
      </c>
      <c r="I29" s="540">
        <v>45600</v>
      </c>
      <c r="J29" s="541" t="s">
        <v>9700</v>
      </c>
      <c r="K29" s="541" t="s">
        <v>9440</v>
      </c>
      <c r="L29" s="494" t="s">
        <v>9454</v>
      </c>
      <c r="M29" s="494"/>
      <c r="N29" s="494"/>
      <c r="O29" s="494"/>
      <c r="P29" s="494"/>
      <c r="Q29" s="494"/>
      <c r="R29" s="16" t="s">
        <v>25638</v>
      </c>
      <c r="S29" s="16" t="s">
        <v>16369</v>
      </c>
      <c r="T29" s="16" t="s">
        <v>25806</v>
      </c>
      <c r="U29" s="17">
        <v>1000</v>
      </c>
      <c r="V29" s="18">
        <v>7000</v>
      </c>
      <c r="W29" s="16" t="s">
        <v>25808</v>
      </c>
      <c r="X29" s="50"/>
      <c r="Y29" s="50"/>
      <c r="AD29" s="489">
        <v>1</v>
      </c>
      <c r="AE29" s="50"/>
      <c r="AF29" s="493" t="s">
        <v>9620</v>
      </c>
      <c r="AG29" s="50" t="s">
        <v>19110</v>
      </c>
      <c r="AH29" s="50" t="s">
        <v>9655</v>
      </c>
      <c r="AI29" s="50" t="s">
        <v>9447</v>
      </c>
      <c r="AJ29" s="490">
        <v>1240</v>
      </c>
      <c r="AK29" s="50" t="s">
        <v>9635</v>
      </c>
      <c r="AL29" s="491">
        <v>45493</v>
      </c>
      <c r="AM29" s="50">
        <v>3</v>
      </c>
      <c r="AN29" s="492"/>
      <c r="AO29" s="493"/>
      <c r="AP29" s="494"/>
      <c r="AQ29" s="494"/>
      <c r="AR29" s="494"/>
      <c r="AS29" s="494"/>
      <c r="AT29" s="494"/>
      <c r="AU29" s="494"/>
      <c r="AV29" s="16"/>
      <c r="AW29" s="16"/>
      <c r="BG29" s="551"/>
    </row>
    <row r="30" spans="1:59" ht="15.75" customHeight="1">
      <c r="A30" s="539">
        <v>20241104</v>
      </c>
      <c r="B30" s="523">
        <v>1238</v>
      </c>
      <c r="C30" s="523" t="s">
        <v>25810</v>
      </c>
      <c r="D30" s="523" t="s">
        <v>9320</v>
      </c>
      <c r="E30" s="523">
        <v>1200</v>
      </c>
      <c r="F30" s="523" t="s">
        <v>8298</v>
      </c>
      <c r="G30" s="523" t="s">
        <v>25811</v>
      </c>
      <c r="H30" s="538" t="s">
        <v>10023</v>
      </c>
      <c r="I30" s="540">
        <v>45600</v>
      </c>
      <c r="J30" s="541" t="s">
        <v>13320</v>
      </c>
      <c r="K30" s="541" t="s">
        <v>9440</v>
      </c>
      <c r="L30" s="494" t="s">
        <v>9454</v>
      </c>
      <c r="M30" s="494"/>
      <c r="N30" s="494"/>
      <c r="O30" s="494"/>
      <c r="P30" s="494"/>
      <c r="Q30" s="494"/>
      <c r="R30" s="16" t="s">
        <v>25810</v>
      </c>
      <c r="S30" s="16" t="s">
        <v>13970</v>
      </c>
      <c r="T30" s="16" t="s">
        <v>25809</v>
      </c>
      <c r="U30" s="17">
        <v>1200</v>
      </c>
      <c r="V30" s="18">
        <v>24500</v>
      </c>
      <c r="W30" s="16" t="s">
        <v>25807</v>
      </c>
      <c r="X30" s="50"/>
      <c r="Y30" s="50"/>
      <c r="AD30" s="489">
        <v>1</v>
      </c>
      <c r="AE30" s="50"/>
      <c r="AF30" s="493" t="s">
        <v>9620</v>
      </c>
      <c r="AG30" s="50" t="s">
        <v>19110</v>
      </c>
      <c r="AH30" s="50" t="s">
        <v>9659</v>
      </c>
      <c r="AI30" s="50" t="s">
        <v>9447</v>
      </c>
      <c r="AJ30" s="490">
        <v>1240</v>
      </c>
      <c r="AK30" s="50" t="s">
        <v>9635</v>
      </c>
      <c r="AL30" s="491">
        <v>45493</v>
      </c>
      <c r="AM30" s="50">
        <v>3</v>
      </c>
      <c r="AN30" s="492"/>
      <c r="AO30" s="493"/>
      <c r="AP30" s="494"/>
      <c r="AQ30" s="494"/>
      <c r="AR30" s="494"/>
      <c r="AS30" s="494"/>
      <c r="AT30" s="494"/>
      <c r="AU30" s="494"/>
      <c r="AV30" s="16"/>
      <c r="AW30" s="16"/>
      <c r="BG30" s="551"/>
    </row>
    <row r="31" spans="1:59" ht="15.75" customHeight="1">
      <c r="A31" s="539">
        <v>20241105</v>
      </c>
      <c r="B31" s="523">
        <v>1239</v>
      </c>
      <c r="C31" s="523" t="s">
        <v>25641</v>
      </c>
      <c r="D31" s="523" t="s">
        <v>8947</v>
      </c>
      <c r="E31" s="523">
        <v>800</v>
      </c>
      <c r="F31" s="523" t="s">
        <v>8949</v>
      </c>
      <c r="G31" s="523" t="s">
        <v>25642</v>
      </c>
      <c r="H31" s="538" t="s">
        <v>26774</v>
      </c>
      <c r="I31" s="540">
        <v>45601</v>
      </c>
      <c r="J31" s="541" t="s">
        <v>19120</v>
      </c>
      <c r="K31" s="541" t="s">
        <v>9440</v>
      </c>
      <c r="L31" s="494" t="s">
        <v>26745</v>
      </c>
      <c r="M31" s="494"/>
      <c r="N31" s="494"/>
      <c r="O31" s="494"/>
      <c r="P31" s="494"/>
      <c r="Q31" s="494"/>
      <c r="R31" s="16" t="s">
        <v>25756</v>
      </c>
      <c r="S31" s="16" t="s">
        <v>19124</v>
      </c>
      <c r="T31" s="16" t="s">
        <v>25817</v>
      </c>
      <c r="U31" s="17">
        <v>800</v>
      </c>
      <c r="V31" s="18">
        <v>6400</v>
      </c>
      <c r="W31" s="16" t="s">
        <v>25640</v>
      </c>
      <c r="X31" s="50"/>
      <c r="Y31" s="50"/>
      <c r="AD31" s="489">
        <v>2</v>
      </c>
      <c r="AE31" s="50"/>
      <c r="AF31" s="493" t="s">
        <v>9665</v>
      </c>
      <c r="AG31" s="50" t="s">
        <v>9320</v>
      </c>
      <c r="AH31" s="50" t="s">
        <v>9666</v>
      </c>
      <c r="AI31" s="50"/>
      <c r="AJ31" s="490">
        <v>1100</v>
      </c>
      <c r="AK31" s="50"/>
      <c r="AL31" s="491">
        <v>45508</v>
      </c>
      <c r="AM31" s="50">
        <v>1</v>
      </c>
      <c r="AN31" s="492"/>
      <c r="AO31" s="493"/>
      <c r="AP31" s="494"/>
      <c r="AQ31" s="494"/>
      <c r="AR31" s="494"/>
      <c r="AS31" s="494"/>
      <c r="AT31" s="494"/>
      <c r="AU31" s="494"/>
      <c r="AV31" s="16"/>
      <c r="AW31" s="16"/>
      <c r="BG31" s="551"/>
    </row>
    <row r="32" spans="1:59" ht="15.75" customHeight="1">
      <c r="A32" s="539">
        <v>20241105</v>
      </c>
      <c r="B32" s="523">
        <v>1240</v>
      </c>
      <c r="C32" s="523" t="s">
        <v>25054</v>
      </c>
      <c r="D32" s="523" t="s">
        <v>9319</v>
      </c>
      <c r="E32" s="523">
        <v>1568</v>
      </c>
      <c r="F32" s="523" t="s">
        <v>8955</v>
      </c>
      <c r="G32" s="523" t="s">
        <v>25055</v>
      </c>
      <c r="H32" s="538" t="s">
        <v>9849</v>
      </c>
      <c r="I32" s="540">
        <v>45601</v>
      </c>
      <c r="J32" s="541" t="s">
        <v>9770</v>
      </c>
      <c r="K32" s="541" t="s">
        <v>9440</v>
      </c>
      <c r="L32" s="494" t="s">
        <v>26745</v>
      </c>
      <c r="M32" s="494"/>
      <c r="N32" s="494"/>
      <c r="O32" s="494"/>
      <c r="P32" s="494"/>
      <c r="Q32" s="494"/>
      <c r="R32" s="16" t="s">
        <v>25831</v>
      </c>
      <c r="S32" s="16" t="s">
        <v>25832</v>
      </c>
      <c r="T32" s="16" t="s">
        <v>25833</v>
      </c>
      <c r="U32" s="17">
        <v>1568</v>
      </c>
      <c r="V32" s="18">
        <v>24304</v>
      </c>
      <c r="W32" s="16" t="s">
        <v>25834</v>
      </c>
      <c r="X32" s="50" t="s">
        <v>205</v>
      </c>
      <c r="Y32" s="50"/>
      <c r="AD32" s="489">
        <v>1</v>
      </c>
      <c r="AE32" s="50"/>
      <c r="AF32" s="493" t="s">
        <v>9670</v>
      </c>
      <c r="AG32" s="50" t="s">
        <v>9671</v>
      </c>
      <c r="AH32" s="50" t="s">
        <v>9672</v>
      </c>
      <c r="AI32" s="50" t="s">
        <v>8949</v>
      </c>
      <c r="AJ32" s="490">
        <v>1800</v>
      </c>
      <c r="AK32" s="50" t="s">
        <v>19115</v>
      </c>
      <c r="AL32" s="491">
        <v>45517</v>
      </c>
      <c r="AM32" s="50">
        <v>1</v>
      </c>
      <c r="AN32" s="492"/>
      <c r="AO32" s="493"/>
      <c r="AP32" s="494" t="s">
        <v>205</v>
      </c>
      <c r="AQ32" s="494"/>
      <c r="AR32" s="494"/>
      <c r="AS32" s="494"/>
      <c r="AT32" s="494"/>
      <c r="AU32" s="494"/>
      <c r="AV32" s="16"/>
      <c r="AW32" s="16"/>
      <c r="BG32" s="551"/>
    </row>
    <row r="33" spans="1:59" ht="15.75" customHeight="1">
      <c r="A33" s="539">
        <v>20241105</v>
      </c>
      <c r="B33" s="523">
        <v>1241</v>
      </c>
      <c r="C33" s="523" t="s">
        <v>25052</v>
      </c>
      <c r="D33" s="523" t="s">
        <v>8897</v>
      </c>
      <c r="E33" s="523">
        <v>1960</v>
      </c>
      <c r="F33" s="523" t="s">
        <v>8994</v>
      </c>
      <c r="G33" s="523" t="s">
        <v>25053</v>
      </c>
      <c r="H33" s="538" t="s">
        <v>26575</v>
      </c>
      <c r="I33" s="540">
        <v>45600</v>
      </c>
      <c r="J33" s="541" t="s">
        <v>25839</v>
      </c>
      <c r="K33" s="541" t="s">
        <v>9440</v>
      </c>
      <c r="L33" s="494" t="s">
        <v>26745</v>
      </c>
      <c r="M33" s="494"/>
      <c r="N33" s="494"/>
      <c r="O33" s="494"/>
      <c r="P33" s="494"/>
      <c r="Q33" s="494"/>
      <c r="R33" s="16" t="s">
        <v>25827</v>
      </c>
      <c r="S33" s="16" t="s">
        <v>25828</v>
      </c>
      <c r="T33" s="16" t="s">
        <v>25829</v>
      </c>
      <c r="U33" s="17">
        <v>1960</v>
      </c>
      <c r="V33" s="18">
        <v>24500</v>
      </c>
      <c r="W33" s="16" t="s">
        <v>25830</v>
      </c>
      <c r="X33" s="50" t="s">
        <v>205</v>
      </c>
      <c r="Y33" s="50"/>
      <c r="AD33" s="489"/>
      <c r="AE33" s="50"/>
      <c r="AF33" s="493" t="s">
        <v>6177</v>
      </c>
      <c r="AG33" s="50" t="s">
        <v>9319</v>
      </c>
      <c r="AH33" s="50" t="s">
        <v>9678</v>
      </c>
      <c r="AI33" s="50" t="s">
        <v>8994</v>
      </c>
      <c r="AJ33" s="490">
        <v>1980</v>
      </c>
      <c r="AK33" s="50"/>
      <c r="AL33" s="491">
        <v>45520</v>
      </c>
      <c r="AM33" s="50">
        <v>2</v>
      </c>
      <c r="AN33" s="492"/>
      <c r="AO33" s="493"/>
      <c r="AP33" s="494" t="s">
        <v>205</v>
      </c>
      <c r="AQ33" s="494"/>
      <c r="AR33" s="494"/>
      <c r="AS33" s="494"/>
      <c r="AT33" s="494"/>
      <c r="AU33" s="494"/>
      <c r="AV33" s="16"/>
      <c r="AW33" s="16"/>
      <c r="BG33" s="551"/>
    </row>
    <row r="34" spans="1:59" ht="15.75" customHeight="1">
      <c r="A34" s="539">
        <v>20241105</v>
      </c>
      <c r="B34" s="523">
        <v>1242</v>
      </c>
      <c r="C34" s="523" t="s">
        <v>25601</v>
      </c>
      <c r="D34" s="523" t="s">
        <v>8905</v>
      </c>
      <c r="E34" s="523">
        <v>1985</v>
      </c>
      <c r="F34" s="523" t="s">
        <v>8994</v>
      </c>
      <c r="G34" s="523" t="s">
        <v>25602</v>
      </c>
      <c r="H34" s="538" t="s">
        <v>9852</v>
      </c>
      <c r="I34" s="540">
        <v>45601</v>
      </c>
      <c r="J34" s="541" t="s">
        <v>12313</v>
      </c>
      <c r="K34" s="541" t="s">
        <v>9440</v>
      </c>
      <c r="L34" s="494" t="s">
        <v>26745</v>
      </c>
      <c r="M34" s="494"/>
      <c r="N34" s="494"/>
      <c r="O34" s="494"/>
      <c r="P34" s="494"/>
      <c r="Q34" s="494"/>
      <c r="R34" s="16" t="s">
        <v>25835</v>
      </c>
      <c r="S34" s="16" t="s">
        <v>25836</v>
      </c>
      <c r="T34" s="16" t="s">
        <v>25837</v>
      </c>
      <c r="U34" s="17">
        <v>1985</v>
      </c>
      <c r="V34" s="18">
        <v>24796.62</v>
      </c>
      <c r="W34" s="16" t="s">
        <v>25838</v>
      </c>
      <c r="X34" s="50" t="s">
        <v>205</v>
      </c>
      <c r="Y34" s="50"/>
      <c r="AD34" s="489">
        <v>1</v>
      </c>
      <c r="AE34" s="50"/>
      <c r="AF34" s="493"/>
      <c r="AG34" s="50" t="s">
        <v>9515</v>
      </c>
      <c r="AH34" s="50"/>
      <c r="AI34" s="50" t="s">
        <v>19116</v>
      </c>
      <c r="AJ34" s="490">
        <v>1449</v>
      </c>
      <c r="AK34" s="50"/>
      <c r="AL34" s="491"/>
      <c r="AM34" s="50">
        <v>3</v>
      </c>
      <c r="AN34" s="492"/>
      <c r="AO34" s="493"/>
      <c r="AP34" s="494"/>
      <c r="AQ34" s="494"/>
      <c r="AR34" s="494"/>
      <c r="AS34" s="494"/>
      <c r="AT34" s="494"/>
      <c r="AU34" s="494"/>
      <c r="AV34" s="16"/>
      <c r="AW34" s="16"/>
      <c r="BG34" s="551"/>
    </row>
    <row r="35" spans="1:59" ht="15.75" customHeight="1">
      <c r="A35" s="539">
        <v>20241106</v>
      </c>
      <c r="B35" s="523">
        <v>1243</v>
      </c>
      <c r="C35" s="523" t="s">
        <v>25803</v>
      </c>
      <c r="D35" s="523" t="s">
        <v>8947</v>
      </c>
      <c r="E35" s="523">
        <v>850</v>
      </c>
      <c r="F35" s="523" t="s">
        <v>8949</v>
      </c>
      <c r="G35" s="523" t="s">
        <v>25762</v>
      </c>
      <c r="H35" s="538"/>
      <c r="I35" s="540">
        <v>45602</v>
      </c>
      <c r="J35" s="541" t="s">
        <v>9466</v>
      </c>
      <c r="K35" s="541" t="s">
        <v>9440</v>
      </c>
      <c r="L35" s="494">
        <v>20</v>
      </c>
      <c r="M35" s="494"/>
      <c r="N35" s="494"/>
      <c r="O35" s="494"/>
      <c r="P35" s="494"/>
      <c r="Q35" s="494"/>
      <c r="R35" s="16" t="s">
        <v>25803</v>
      </c>
      <c r="S35" s="16" t="s">
        <v>25761</v>
      </c>
      <c r="T35" s="16" t="s">
        <v>25826</v>
      </c>
      <c r="U35" s="17">
        <v>850</v>
      </c>
      <c r="V35" s="18">
        <v>9860</v>
      </c>
      <c r="W35" s="16" t="s">
        <v>25818</v>
      </c>
      <c r="X35" s="50"/>
      <c r="Y35" s="50"/>
      <c r="AD35" s="506"/>
      <c r="AE35" s="507"/>
      <c r="AF35" s="508" t="s">
        <v>171</v>
      </c>
      <c r="AG35" s="507" t="s">
        <v>9319</v>
      </c>
      <c r="AH35" s="507" t="s">
        <v>172</v>
      </c>
      <c r="AI35" s="507" t="s">
        <v>8994</v>
      </c>
      <c r="AJ35" s="509">
        <v>1949</v>
      </c>
      <c r="AK35" s="507" t="s">
        <v>24757</v>
      </c>
      <c r="AL35" s="510">
        <v>45550</v>
      </c>
      <c r="AM35" s="507">
        <v>2</v>
      </c>
      <c r="AN35" s="511"/>
      <c r="AO35" s="508"/>
      <c r="AP35" s="512" t="s">
        <v>205</v>
      </c>
      <c r="AQ35" s="512"/>
      <c r="AR35" s="512"/>
      <c r="AS35" s="512"/>
      <c r="AT35" s="512"/>
      <c r="AU35" s="512"/>
      <c r="AV35" s="16"/>
      <c r="AW35" s="16"/>
      <c r="BG35" s="551"/>
    </row>
    <row r="36" spans="1:59" ht="15.75" customHeight="1">
      <c r="A36" s="539">
        <v>20241106</v>
      </c>
      <c r="B36" s="523">
        <v>1244</v>
      </c>
      <c r="C36" s="523" t="s">
        <v>25824</v>
      </c>
      <c r="D36" s="523" t="s">
        <v>8947</v>
      </c>
      <c r="E36" s="523">
        <v>850</v>
      </c>
      <c r="F36" s="523" t="s">
        <v>8949</v>
      </c>
      <c r="G36" s="523" t="s">
        <v>25760</v>
      </c>
      <c r="H36" s="538"/>
      <c r="I36" s="540">
        <v>45602</v>
      </c>
      <c r="J36" s="541" t="s">
        <v>14215</v>
      </c>
      <c r="K36" s="541" t="s">
        <v>9440</v>
      </c>
      <c r="L36" s="494">
        <v>20</v>
      </c>
      <c r="M36" s="494"/>
      <c r="N36" s="494"/>
      <c r="O36" s="494"/>
      <c r="P36" s="494"/>
      <c r="Q36" s="494"/>
      <c r="R36" s="16" t="s">
        <v>25824</v>
      </c>
      <c r="S36" s="16" t="s">
        <v>25761</v>
      </c>
      <c r="T36" s="16" t="s">
        <v>25823</v>
      </c>
      <c r="U36" s="17">
        <v>850</v>
      </c>
      <c r="V36" s="18">
        <v>9690</v>
      </c>
      <c r="W36" s="16" t="s">
        <v>25818</v>
      </c>
      <c r="X36" s="50" t="s">
        <v>15505</v>
      </c>
      <c r="Y36" s="50"/>
      <c r="AD36" s="489"/>
      <c r="AE36" s="50"/>
      <c r="AF36" s="493" t="s">
        <v>179</v>
      </c>
      <c r="AG36" s="50" t="s">
        <v>9319</v>
      </c>
      <c r="AH36" s="50" t="s">
        <v>180</v>
      </c>
      <c r="AI36" s="50" t="s">
        <v>121</v>
      </c>
      <c r="AJ36" s="490">
        <v>2130</v>
      </c>
      <c r="AK36" s="50"/>
      <c r="AL36" s="491">
        <v>45571</v>
      </c>
      <c r="AM36" s="50">
        <v>2</v>
      </c>
      <c r="AN36" s="492"/>
      <c r="AO36" s="493"/>
      <c r="AP36" s="494" t="s">
        <v>205</v>
      </c>
      <c r="AQ36" s="494"/>
      <c r="AR36" s="494"/>
      <c r="AS36" s="494"/>
      <c r="AT36" s="494"/>
      <c r="AU36" s="494"/>
      <c r="AV36" s="16"/>
      <c r="AW36" s="16"/>
      <c r="BG36" s="551"/>
    </row>
    <row r="37" spans="1:59" ht="15.75" customHeight="1">
      <c r="A37" s="539">
        <v>20241106</v>
      </c>
      <c r="B37" s="523">
        <v>1245</v>
      </c>
      <c r="C37" s="523" t="s">
        <v>25821</v>
      </c>
      <c r="D37" s="523" t="s">
        <v>13515</v>
      </c>
      <c r="E37" s="523">
        <v>1646</v>
      </c>
      <c r="F37" s="523" t="s">
        <v>9234</v>
      </c>
      <c r="G37" s="523" t="s">
        <v>25822</v>
      </c>
      <c r="H37" s="538"/>
      <c r="I37" s="540">
        <v>45602</v>
      </c>
      <c r="J37" s="541" t="s">
        <v>14106</v>
      </c>
      <c r="K37" s="541" t="s">
        <v>9440</v>
      </c>
      <c r="L37" s="494">
        <v>20</v>
      </c>
      <c r="M37" s="494"/>
      <c r="N37" s="494"/>
      <c r="O37" s="494"/>
      <c r="P37" s="494"/>
      <c r="Q37" s="494"/>
      <c r="R37" s="16"/>
      <c r="S37" s="16"/>
      <c r="T37" s="16"/>
      <c r="U37" s="17"/>
      <c r="V37" s="18"/>
      <c r="W37" s="16"/>
      <c r="X37" s="50" t="s">
        <v>205</v>
      </c>
      <c r="Y37" s="50"/>
      <c r="AD37" s="489"/>
      <c r="AE37" s="50" t="s">
        <v>9064</v>
      </c>
      <c r="AF37" s="493" t="s">
        <v>25035</v>
      </c>
      <c r="AG37" s="50" t="s">
        <v>219</v>
      </c>
      <c r="AH37" s="50" t="s">
        <v>14542</v>
      </c>
      <c r="AI37" s="50" t="s">
        <v>8949</v>
      </c>
      <c r="AJ37" s="490">
        <v>1800</v>
      </c>
      <c r="AK37" s="50" t="s">
        <v>9274</v>
      </c>
      <c r="AL37" s="491">
        <v>45566</v>
      </c>
      <c r="AM37" s="50">
        <v>1</v>
      </c>
      <c r="AN37" s="492"/>
      <c r="AO37" s="493"/>
      <c r="AP37" s="494"/>
      <c r="AQ37" s="494"/>
      <c r="AR37" s="494"/>
      <c r="AS37" s="494"/>
      <c r="AT37" s="494"/>
      <c r="AU37" s="494"/>
      <c r="AV37" s="16" t="s">
        <v>25035</v>
      </c>
      <c r="AW37" s="16" t="s">
        <v>8440</v>
      </c>
      <c r="BG37" s="551"/>
    </row>
    <row r="38" spans="1:59" ht="15.75" customHeight="1">
      <c r="A38" s="539">
        <v>20241107</v>
      </c>
      <c r="B38" s="523">
        <v>1246</v>
      </c>
      <c r="C38" s="523" t="s">
        <v>25368</v>
      </c>
      <c r="D38" s="523" t="s">
        <v>8891</v>
      </c>
      <c r="E38" s="523">
        <v>2300</v>
      </c>
      <c r="F38" s="523" t="s">
        <v>121</v>
      </c>
      <c r="G38" s="523" t="s">
        <v>25369</v>
      </c>
      <c r="H38" s="538"/>
      <c r="I38" s="540">
        <v>45603</v>
      </c>
      <c r="J38" s="541" t="s">
        <v>10568</v>
      </c>
      <c r="K38" s="541" t="s">
        <v>9440</v>
      </c>
      <c r="L38" s="494" t="s">
        <v>205</v>
      </c>
      <c r="M38" s="494"/>
      <c r="N38" s="494"/>
      <c r="O38" s="494"/>
      <c r="P38" s="494"/>
      <c r="Q38" s="494"/>
      <c r="R38" s="16" t="s">
        <v>25368</v>
      </c>
      <c r="S38" s="16" t="s">
        <v>25764</v>
      </c>
      <c r="T38" s="16" t="s">
        <v>26828</v>
      </c>
      <c r="U38" s="17">
        <v>2300</v>
      </c>
      <c r="V38" s="18">
        <v>23805</v>
      </c>
      <c r="W38" s="16" t="s">
        <v>26830</v>
      </c>
      <c r="X38" s="50" t="s">
        <v>205</v>
      </c>
      <c r="Y38" s="50"/>
      <c r="AD38" s="506"/>
      <c r="AE38" s="507"/>
      <c r="AF38" s="508" t="s">
        <v>24826</v>
      </c>
      <c r="AG38" s="507" t="s">
        <v>9319</v>
      </c>
      <c r="AH38" s="507" t="s">
        <v>24827</v>
      </c>
      <c r="AI38" s="507" t="s">
        <v>121</v>
      </c>
      <c r="AJ38" s="509">
        <v>2130</v>
      </c>
      <c r="AK38" s="507"/>
      <c r="AL38" s="510">
        <v>45591</v>
      </c>
      <c r="AM38" s="507">
        <v>2</v>
      </c>
      <c r="AN38" s="511"/>
      <c r="AO38" s="508"/>
      <c r="AP38" s="512" t="s">
        <v>205</v>
      </c>
      <c r="AQ38" s="512"/>
      <c r="AR38" s="512"/>
      <c r="AS38" s="512"/>
      <c r="AT38" s="512"/>
      <c r="AU38" s="512"/>
      <c r="AV38" s="16"/>
      <c r="AW38" s="16"/>
      <c r="BG38" s="551"/>
    </row>
    <row r="39" spans="1:59" ht="15.75" customHeight="1">
      <c r="A39" s="539">
        <v>20241107</v>
      </c>
      <c r="B39" s="523">
        <v>1247</v>
      </c>
      <c r="C39" s="523" t="s">
        <v>25288</v>
      </c>
      <c r="D39" s="523" t="s">
        <v>8891</v>
      </c>
      <c r="E39" s="523">
        <v>1960</v>
      </c>
      <c r="F39" s="523" t="s">
        <v>8994</v>
      </c>
      <c r="G39" s="523" t="s">
        <v>25289</v>
      </c>
      <c r="H39" s="538"/>
      <c r="I39" s="540">
        <v>45603</v>
      </c>
      <c r="J39" s="541" t="s">
        <v>11943</v>
      </c>
      <c r="K39" s="541" t="s">
        <v>9440</v>
      </c>
      <c r="L39" s="494" t="s">
        <v>205</v>
      </c>
      <c r="M39" s="494"/>
      <c r="N39" s="494"/>
      <c r="O39" s="494"/>
      <c r="P39" s="494"/>
      <c r="Q39" s="494"/>
      <c r="R39" s="16" t="s">
        <v>25288</v>
      </c>
      <c r="S39" s="16" t="s">
        <v>13288</v>
      </c>
      <c r="T39" s="16" t="s">
        <v>26829</v>
      </c>
      <c r="U39" s="17">
        <v>1960</v>
      </c>
      <c r="V39" s="18">
        <v>24500</v>
      </c>
      <c r="W39" s="16" t="s">
        <v>26830</v>
      </c>
      <c r="X39" s="50" t="s">
        <v>205</v>
      </c>
      <c r="Y39" s="50"/>
      <c r="AD39" s="489"/>
      <c r="AE39" s="50"/>
      <c r="AF39" s="493" t="s">
        <v>24828</v>
      </c>
      <c r="AG39" s="50" t="s">
        <v>9319</v>
      </c>
      <c r="AH39" s="50" t="s">
        <v>24829</v>
      </c>
      <c r="AI39" s="50" t="s">
        <v>121</v>
      </c>
      <c r="AJ39" s="490">
        <v>1534</v>
      </c>
      <c r="AK39" s="50"/>
      <c r="AL39" s="491">
        <v>45586</v>
      </c>
      <c r="AM39" s="50">
        <v>2</v>
      </c>
      <c r="AN39" s="492"/>
      <c r="AO39" s="493"/>
      <c r="AP39" s="494" t="s">
        <v>205</v>
      </c>
      <c r="AQ39" s="494"/>
      <c r="AR39" s="494"/>
      <c r="AS39" s="494"/>
      <c r="AT39" s="494"/>
      <c r="AU39" s="494"/>
      <c r="AV39" s="16"/>
      <c r="AW39" s="16"/>
      <c r="BG39" s="551"/>
    </row>
    <row r="40" spans="1:59" ht="15.75" customHeight="1">
      <c r="A40" s="539">
        <v>20241107</v>
      </c>
      <c r="B40" s="523">
        <v>1248</v>
      </c>
      <c r="C40" s="523" t="s">
        <v>25613</v>
      </c>
      <c r="D40" s="523" t="s">
        <v>51</v>
      </c>
      <c r="E40" s="523">
        <v>1960</v>
      </c>
      <c r="F40" s="523" t="s">
        <v>6346</v>
      </c>
      <c r="G40" s="523" t="s">
        <v>25614</v>
      </c>
      <c r="H40" s="538"/>
      <c r="I40" s="540">
        <v>45603</v>
      </c>
      <c r="J40" s="541" t="s">
        <v>11083</v>
      </c>
      <c r="K40" s="541" t="s">
        <v>9440</v>
      </c>
      <c r="L40" s="494"/>
      <c r="M40" s="494"/>
      <c r="N40" s="494"/>
      <c r="O40" s="494"/>
      <c r="P40" s="494"/>
      <c r="Q40" s="494"/>
      <c r="R40" s="16" t="s">
        <v>25613</v>
      </c>
      <c r="S40" s="16" t="s">
        <v>13288</v>
      </c>
      <c r="T40" s="16" t="s">
        <v>26827</v>
      </c>
      <c r="U40" s="17">
        <v>1960</v>
      </c>
      <c r="V40" s="18">
        <v>24500</v>
      </c>
      <c r="W40" s="16" t="s">
        <v>26830</v>
      </c>
      <c r="X40" s="50"/>
      <c r="Y40" s="50"/>
      <c r="AD40" s="489">
        <v>1</v>
      </c>
      <c r="AE40" s="50" t="s">
        <v>9064</v>
      </c>
      <c r="AF40" s="569" t="s">
        <v>25520</v>
      </c>
      <c r="AG40" s="50" t="s">
        <v>219</v>
      </c>
      <c r="AH40" s="50" t="s">
        <v>25521</v>
      </c>
      <c r="AI40" s="50" t="s">
        <v>8949</v>
      </c>
      <c r="AJ40" s="490">
        <v>2100</v>
      </c>
      <c r="AK40" s="50"/>
      <c r="AL40" s="491">
        <v>45592</v>
      </c>
      <c r="AM40" s="50">
        <v>1</v>
      </c>
      <c r="AN40" s="492"/>
      <c r="AO40" s="493"/>
      <c r="AP40" s="494">
        <v>40</v>
      </c>
      <c r="AQ40" s="494"/>
      <c r="AR40" s="494"/>
      <c r="AS40" s="494"/>
      <c r="AT40" s="494"/>
      <c r="AU40" s="494"/>
      <c r="AV40" s="16" t="s">
        <v>25593</v>
      </c>
      <c r="AW40" s="16" t="s">
        <v>9786</v>
      </c>
      <c r="BG40" s="551"/>
    </row>
    <row r="41" spans="1:59" ht="15.75" customHeight="1">
      <c r="A41" s="539">
        <v>20241108</v>
      </c>
      <c r="B41" s="523">
        <v>1249</v>
      </c>
      <c r="C41" s="523" t="s">
        <v>26831</v>
      </c>
      <c r="D41" s="523" t="s">
        <v>219</v>
      </c>
      <c r="E41" s="523">
        <v>1800</v>
      </c>
      <c r="F41" s="523" t="s">
        <v>8949</v>
      </c>
      <c r="G41" s="523" t="s">
        <v>26838</v>
      </c>
      <c r="H41" s="538"/>
      <c r="I41" s="540">
        <v>45604</v>
      </c>
      <c r="J41" s="541" t="s">
        <v>12373</v>
      </c>
      <c r="K41" s="541" t="s">
        <v>9440</v>
      </c>
      <c r="L41" s="494" t="s">
        <v>205</v>
      </c>
      <c r="M41" s="494"/>
      <c r="N41" s="494"/>
      <c r="O41" s="494"/>
      <c r="P41" s="494"/>
      <c r="Q41" s="494"/>
      <c r="R41" s="16" t="s">
        <v>26841</v>
      </c>
      <c r="S41" s="16" t="s">
        <v>26842</v>
      </c>
      <c r="T41" s="16" t="s">
        <v>26843</v>
      </c>
      <c r="U41" s="17">
        <v>1800</v>
      </c>
      <c r="V41" s="18">
        <v>19052</v>
      </c>
      <c r="W41" s="16" t="s">
        <v>26840</v>
      </c>
      <c r="X41" s="50" t="s">
        <v>205</v>
      </c>
      <c r="Y41" s="50"/>
      <c r="AD41" s="489">
        <v>1</v>
      </c>
      <c r="AE41" s="50"/>
      <c r="AF41" s="569" t="s">
        <v>25497</v>
      </c>
      <c r="AG41" s="50" t="s">
        <v>8947</v>
      </c>
      <c r="AH41" s="50" t="s">
        <v>25498</v>
      </c>
      <c r="AI41" s="50" t="s">
        <v>8949</v>
      </c>
      <c r="AJ41" s="490">
        <v>807</v>
      </c>
      <c r="AK41" s="50"/>
      <c r="AL41" s="491">
        <v>45592</v>
      </c>
      <c r="AM41" s="50">
        <v>1</v>
      </c>
      <c r="AN41" s="492"/>
      <c r="AO41" s="493"/>
      <c r="AP41" s="494">
        <v>20</v>
      </c>
      <c r="AQ41" s="494"/>
      <c r="AR41" s="494"/>
      <c r="AS41" s="494"/>
      <c r="AT41" s="494"/>
      <c r="AU41" s="494"/>
      <c r="AV41" s="16"/>
      <c r="AW41" s="16"/>
      <c r="BG41" s="551"/>
    </row>
    <row r="42" spans="1:59" ht="15.75" customHeight="1">
      <c r="A42" s="539">
        <v>20241108</v>
      </c>
      <c r="B42" s="523">
        <v>1250</v>
      </c>
      <c r="C42" s="523" t="s">
        <v>25619</v>
      </c>
      <c r="D42" s="523" t="s">
        <v>8891</v>
      </c>
      <c r="E42" s="523">
        <v>1941</v>
      </c>
      <c r="F42" s="523" t="s">
        <v>6346</v>
      </c>
      <c r="G42" s="523" t="s">
        <v>25620</v>
      </c>
      <c r="H42" s="538"/>
      <c r="I42" s="540">
        <v>45604</v>
      </c>
      <c r="J42" s="541" t="s">
        <v>11570</v>
      </c>
      <c r="K42" s="541" t="s">
        <v>9440</v>
      </c>
      <c r="L42" s="494"/>
      <c r="M42" s="494"/>
      <c r="N42" s="494"/>
      <c r="O42" s="494"/>
      <c r="P42" s="494"/>
      <c r="Q42" s="494"/>
      <c r="R42" s="16" t="s">
        <v>25766</v>
      </c>
      <c r="S42" s="16" t="s">
        <v>26866</v>
      </c>
      <c r="T42" s="16" t="s">
        <v>26839</v>
      </c>
      <c r="U42" s="17">
        <v>1941</v>
      </c>
      <c r="V42" s="18">
        <v>24279.93</v>
      </c>
      <c r="W42" s="16" t="s">
        <v>26867</v>
      </c>
      <c r="X42" s="50"/>
      <c r="Y42" s="50"/>
      <c r="AD42" s="489">
        <v>1</v>
      </c>
      <c r="AE42" s="50" t="s">
        <v>9064</v>
      </c>
      <c r="AF42" s="569" t="s">
        <v>25056</v>
      </c>
      <c r="AG42" s="50" t="s">
        <v>219</v>
      </c>
      <c r="AH42" s="50" t="s">
        <v>25057</v>
      </c>
      <c r="AI42" s="50" t="s">
        <v>9269</v>
      </c>
      <c r="AJ42" s="490">
        <v>2300</v>
      </c>
      <c r="AK42" s="50" t="s">
        <v>24811</v>
      </c>
      <c r="AL42" s="491">
        <v>45593</v>
      </c>
      <c r="AM42" s="50">
        <v>1</v>
      </c>
      <c r="AN42" s="492"/>
      <c r="AO42" s="493"/>
      <c r="AP42" s="494" t="s">
        <v>205</v>
      </c>
      <c r="AQ42" s="494"/>
      <c r="AR42" s="494"/>
      <c r="AS42" s="494"/>
      <c r="AT42" s="494"/>
      <c r="AU42" s="494"/>
      <c r="AV42" s="16" t="s">
        <v>25465</v>
      </c>
      <c r="AW42" s="16" t="s">
        <v>24377</v>
      </c>
      <c r="BG42" s="551"/>
    </row>
    <row r="43" spans="1:59" ht="15.75" customHeight="1">
      <c r="A43" s="539">
        <v>20241108</v>
      </c>
      <c r="B43" s="523">
        <v>1251</v>
      </c>
      <c r="C43" s="523" t="s">
        <v>26818</v>
      </c>
      <c r="D43" s="523" t="s">
        <v>8896</v>
      </c>
      <c r="E43" s="523">
        <v>1925</v>
      </c>
      <c r="F43" s="523" t="s">
        <v>6380</v>
      </c>
      <c r="G43" s="523" t="s">
        <v>26819</v>
      </c>
      <c r="H43" s="538"/>
      <c r="I43" s="540">
        <v>45604</v>
      </c>
      <c r="J43" s="541" t="s">
        <v>12763</v>
      </c>
      <c r="K43" s="541" t="s">
        <v>9440</v>
      </c>
      <c r="L43" s="494" t="s">
        <v>205</v>
      </c>
      <c r="M43" s="494"/>
      <c r="N43" s="494"/>
      <c r="O43" s="494"/>
      <c r="P43" s="494"/>
      <c r="Q43" s="494"/>
      <c r="R43" s="16" t="s">
        <v>26868</v>
      </c>
      <c r="S43" s="16" t="s">
        <v>26869</v>
      </c>
      <c r="T43" s="16" t="s">
        <v>26870</v>
      </c>
      <c r="U43" s="17">
        <v>1925</v>
      </c>
      <c r="V43" s="18">
        <v>24640</v>
      </c>
      <c r="W43" s="16" t="s">
        <v>26871</v>
      </c>
      <c r="X43" s="50" t="s">
        <v>205</v>
      </c>
      <c r="Y43" s="50"/>
      <c r="AD43" s="489">
        <v>1</v>
      </c>
      <c r="AE43" s="50" t="s">
        <v>9064</v>
      </c>
      <c r="AF43" s="569" t="s">
        <v>25579</v>
      </c>
      <c r="AG43" s="50" t="s">
        <v>8947</v>
      </c>
      <c r="AH43" s="50" t="s">
        <v>25485</v>
      </c>
      <c r="AI43" s="50" t="s">
        <v>8949</v>
      </c>
      <c r="AJ43" s="490">
        <v>1470</v>
      </c>
      <c r="AK43" s="50"/>
      <c r="AL43" s="491">
        <v>45593</v>
      </c>
      <c r="AM43" s="50">
        <v>1</v>
      </c>
      <c r="AN43" s="492"/>
      <c r="AO43" s="493"/>
      <c r="AP43" s="494">
        <v>20</v>
      </c>
      <c r="AQ43" s="494"/>
      <c r="AR43" s="494"/>
      <c r="AS43" s="494"/>
      <c r="AT43" s="494"/>
      <c r="AU43" s="494"/>
      <c r="AV43" s="16" t="s">
        <v>25579</v>
      </c>
      <c r="AW43" s="16" t="s">
        <v>25587</v>
      </c>
      <c r="BG43" s="551"/>
    </row>
    <row r="44" spans="1:59" ht="15.75" customHeight="1">
      <c r="A44" s="539">
        <v>20241111</v>
      </c>
      <c r="B44" s="523">
        <v>1252</v>
      </c>
      <c r="C44" s="523" t="s">
        <v>26880</v>
      </c>
      <c r="D44" s="523" t="s">
        <v>8947</v>
      </c>
      <c r="E44" s="523">
        <v>600</v>
      </c>
      <c r="F44" s="523" t="s">
        <v>9053</v>
      </c>
      <c r="G44" s="523" t="s">
        <v>26882</v>
      </c>
      <c r="H44" s="538"/>
      <c r="I44" s="540">
        <v>45607</v>
      </c>
      <c r="J44" s="541" t="s">
        <v>10804</v>
      </c>
      <c r="K44" s="541" t="s">
        <v>9440</v>
      </c>
      <c r="L44" s="494">
        <v>20</v>
      </c>
      <c r="M44" s="494"/>
      <c r="N44" s="494"/>
      <c r="O44" s="494"/>
      <c r="P44" s="494"/>
      <c r="Q44" s="494"/>
      <c r="R44" s="16" t="s">
        <v>26880</v>
      </c>
      <c r="S44" s="16" t="s">
        <v>26881</v>
      </c>
      <c r="T44" s="16" t="s">
        <v>26879</v>
      </c>
      <c r="U44" s="17">
        <v>600</v>
      </c>
      <c r="V44" s="18">
        <v>5060</v>
      </c>
      <c r="W44" s="16" t="s">
        <v>26889</v>
      </c>
      <c r="X44" s="50"/>
      <c r="Y44" s="50"/>
      <c r="AD44" s="489">
        <v>1</v>
      </c>
      <c r="AE44" s="50" t="s">
        <v>9064</v>
      </c>
      <c r="AF44" s="569" t="s">
        <v>25495</v>
      </c>
      <c r="AG44" s="50" t="s">
        <v>8947</v>
      </c>
      <c r="AH44" s="50" t="s">
        <v>25496</v>
      </c>
      <c r="AI44" s="50" t="s">
        <v>8949</v>
      </c>
      <c r="AJ44" s="490">
        <v>701</v>
      </c>
      <c r="AK44" s="50"/>
      <c r="AL44" s="491">
        <v>45593</v>
      </c>
      <c r="AM44" s="50">
        <v>1</v>
      </c>
      <c r="AN44" s="492"/>
      <c r="AO44" s="493"/>
      <c r="AP44" s="494">
        <v>20</v>
      </c>
      <c r="AQ44" s="494"/>
      <c r="AR44" s="494"/>
      <c r="AS44" s="494"/>
      <c r="AT44" s="494"/>
      <c r="AU44" s="494"/>
      <c r="AV44" s="16" t="s">
        <v>25585</v>
      </c>
      <c r="AW44" s="16" t="s">
        <v>25586</v>
      </c>
      <c r="BG44" s="551"/>
    </row>
    <row r="45" spans="1:59" ht="15.75" customHeight="1">
      <c r="A45" s="539">
        <v>20241111</v>
      </c>
      <c r="B45" s="523">
        <v>1253</v>
      </c>
      <c r="C45" s="523" t="s">
        <v>25840</v>
      </c>
      <c r="D45" s="523" t="s">
        <v>219</v>
      </c>
      <c r="E45" s="523">
        <v>1800</v>
      </c>
      <c r="F45" s="523" t="s">
        <v>8949</v>
      </c>
      <c r="G45" s="523" t="s">
        <v>26883</v>
      </c>
      <c r="H45" s="538"/>
      <c r="I45" s="540">
        <v>45607</v>
      </c>
      <c r="J45" s="541" t="s">
        <v>12274</v>
      </c>
      <c r="K45" s="541" t="s">
        <v>9440</v>
      </c>
      <c r="L45" s="494" t="s">
        <v>205</v>
      </c>
      <c r="M45" s="494"/>
      <c r="N45" s="494"/>
      <c r="O45" s="494"/>
      <c r="P45" s="494"/>
      <c r="Q45" s="494"/>
      <c r="R45" s="16" t="s">
        <v>26896</v>
      </c>
      <c r="S45" s="16" t="s">
        <v>11993</v>
      </c>
      <c r="T45" s="16" t="s">
        <v>26897</v>
      </c>
      <c r="U45" s="17">
        <v>1800</v>
      </c>
      <c r="V45" s="18">
        <v>19052</v>
      </c>
      <c r="W45" s="16" t="s">
        <v>26898</v>
      </c>
      <c r="X45" s="50" t="s">
        <v>205</v>
      </c>
      <c r="Y45" s="50"/>
      <c r="AD45" s="489">
        <v>1</v>
      </c>
      <c r="AE45" s="50" t="s">
        <v>9064</v>
      </c>
      <c r="AF45" s="569" t="s">
        <v>25566</v>
      </c>
      <c r="AG45" s="50" t="s">
        <v>8947</v>
      </c>
      <c r="AH45" s="50" t="s">
        <v>25567</v>
      </c>
      <c r="AI45" s="50" t="s">
        <v>9180</v>
      </c>
      <c r="AJ45" s="490">
        <v>930</v>
      </c>
      <c r="AK45" s="50" t="s">
        <v>9274</v>
      </c>
      <c r="AL45" s="491">
        <v>45593</v>
      </c>
      <c r="AM45" s="50">
        <v>1</v>
      </c>
      <c r="AN45" s="492"/>
      <c r="AO45" s="493"/>
      <c r="AP45" s="494">
        <v>1</v>
      </c>
      <c r="AQ45" s="494"/>
      <c r="AR45" s="494"/>
      <c r="AS45" s="494"/>
      <c r="AT45" s="494"/>
      <c r="AU45" s="494"/>
      <c r="AV45" s="16" t="s">
        <v>25592</v>
      </c>
      <c r="AW45" s="16" t="s">
        <v>25586</v>
      </c>
      <c r="BG45" s="551"/>
    </row>
    <row r="46" spans="1:59" ht="15.75" customHeight="1">
      <c r="A46" s="539">
        <v>20241111</v>
      </c>
      <c r="B46" s="523">
        <v>1254</v>
      </c>
      <c r="C46" s="523" t="s">
        <v>25467</v>
      </c>
      <c r="D46" s="523" t="s">
        <v>8947</v>
      </c>
      <c r="E46" s="523">
        <v>1280</v>
      </c>
      <c r="F46" s="523" t="s">
        <v>8949</v>
      </c>
      <c r="G46" s="523" t="s">
        <v>25386</v>
      </c>
      <c r="H46" s="538"/>
      <c r="I46" s="540">
        <v>45607</v>
      </c>
      <c r="J46" s="541" t="s">
        <v>10453</v>
      </c>
      <c r="K46" s="541" t="s">
        <v>9440</v>
      </c>
      <c r="L46" s="494">
        <v>20</v>
      </c>
      <c r="M46" s="494"/>
      <c r="N46" s="494"/>
      <c r="O46" s="494"/>
      <c r="P46" s="494"/>
      <c r="Q46" s="494"/>
      <c r="R46" s="16" t="s">
        <v>25467</v>
      </c>
      <c r="S46" s="16" t="s">
        <v>25466</v>
      </c>
      <c r="T46" s="16" t="s">
        <v>26893</v>
      </c>
      <c r="U46" s="17">
        <v>1280</v>
      </c>
      <c r="V46" s="18">
        <v>6056</v>
      </c>
      <c r="W46" s="16" t="s">
        <v>26890</v>
      </c>
      <c r="X46" s="50" t="s">
        <v>205</v>
      </c>
      <c r="Y46" s="50"/>
      <c r="AD46" s="489">
        <v>1</v>
      </c>
      <c r="AE46" s="50" t="s">
        <v>9064</v>
      </c>
      <c r="AF46" s="569" t="s">
        <v>25588</v>
      </c>
      <c r="AG46" s="50" t="s">
        <v>8891</v>
      </c>
      <c r="AH46" s="50" t="s">
        <v>25589</v>
      </c>
      <c r="AI46" s="50" t="s">
        <v>10924</v>
      </c>
      <c r="AJ46" s="490">
        <v>1917</v>
      </c>
      <c r="AK46" s="50" t="s">
        <v>9274</v>
      </c>
      <c r="AL46" s="491">
        <v>45592</v>
      </c>
      <c r="AM46" s="50">
        <v>2</v>
      </c>
      <c r="AN46" s="492"/>
      <c r="AO46" s="493"/>
      <c r="AP46" s="494"/>
      <c r="AQ46" s="494"/>
      <c r="AR46" s="494"/>
      <c r="AS46" s="494"/>
      <c r="AT46" s="494"/>
      <c r="AU46" s="494"/>
      <c r="AV46" s="16" t="s">
        <v>25594</v>
      </c>
      <c r="AW46" s="16" t="s">
        <v>20308</v>
      </c>
      <c r="BG46" s="551"/>
    </row>
    <row r="47" spans="1:59" ht="15.75" customHeight="1">
      <c r="A47" s="539">
        <v>20241111</v>
      </c>
      <c r="B47" s="523">
        <v>1255</v>
      </c>
      <c r="C47" s="523" t="s">
        <v>26865</v>
      </c>
      <c r="D47" s="523" t="s">
        <v>8918</v>
      </c>
      <c r="E47" s="523">
        <v>1534</v>
      </c>
      <c r="F47" s="523" t="s">
        <v>121</v>
      </c>
      <c r="G47" s="523" t="s">
        <v>24624</v>
      </c>
      <c r="H47" s="538"/>
      <c r="I47" s="540">
        <v>45604</v>
      </c>
      <c r="J47" s="541" t="s">
        <v>15498</v>
      </c>
      <c r="K47" s="541" t="s">
        <v>9440</v>
      </c>
      <c r="L47" s="494"/>
      <c r="M47" s="494"/>
      <c r="N47" s="494"/>
      <c r="O47" s="494"/>
      <c r="P47" s="494"/>
      <c r="Q47" s="494"/>
      <c r="R47" s="16" t="s">
        <v>26872</v>
      </c>
      <c r="S47" s="16" t="s">
        <v>26895</v>
      </c>
      <c r="T47" s="16" t="s">
        <v>26887</v>
      </c>
      <c r="U47" s="17">
        <v>1534</v>
      </c>
      <c r="V47" s="18">
        <v>24325</v>
      </c>
      <c r="W47" s="16" t="s">
        <v>26888</v>
      </c>
      <c r="X47" s="50"/>
      <c r="Y47" s="50"/>
      <c r="AD47" s="489">
        <v>1</v>
      </c>
      <c r="AE47" s="50" t="s">
        <v>9064</v>
      </c>
      <c r="AF47" s="569" t="s">
        <v>25590</v>
      </c>
      <c r="AG47" s="50" t="s">
        <v>8891</v>
      </c>
      <c r="AH47" s="50" t="s">
        <v>25591</v>
      </c>
      <c r="AI47" s="50" t="s">
        <v>10924</v>
      </c>
      <c r="AJ47" s="490">
        <v>1960</v>
      </c>
      <c r="AK47" s="50" t="s">
        <v>9274</v>
      </c>
      <c r="AL47" s="491">
        <v>45592</v>
      </c>
      <c r="AM47" s="50">
        <v>2</v>
      </c>
      <c r="AN47" s="492"/>
      <c r="AO47" s="493"/>
      <c r="AP47" s="494"/>
      <c r="AQ47" s="494"/>
      <c r="AR47" s="494"/>
      <c r="AS47" s="494"/>
      <c r="AT47" s="494"/>
      <c r="AU47" s="494"/>
      <c r="AV47" s="16" t="s">
        <v>25595</v>
      </c>
      <c r="AW47" s="16" t="s">
        <v>20308</v>
      </c>
      <c r="BG47" s="551"/>
    </row>
    <row r="48" spans="1:59" ht="15.75" customHeight="1">
      <c r="A48" s="539">
        <v>20241111</v>
      </c>
      <c r="B48" s="523">
        <v>1256</v>
      </c>
      <c r="C48" s="523" t="s">
        <v>25616</v>
      </c>
      <c r="D48" s="523" t="s">
        <v>8891</v>
      </c>
      <c r="E48" s="523">
        <v>1958</v>
      </c>
      <c r="F48" s="523" t="s">
        <v>6346</v>
      </c>
      <c r="G48" s="523" t="s">
        <v>25617</v>
      </c>
      <c r="H48" s="538"/>
      <c r="I48" s="540">
        <v>45605</v>
      </c>
      <c r="J48" s="541" t="s">
        <v>11732</v>
      </c>
      <c r="K48" s="541" t="s">
        <v>9440</v>
      </c>
      <c r="L48" s="494"/>
      <c r="M48" s="494"/>
      <c r="N48" s="494"/>
      <c r="O48" s="494"/>
      <c r="P48" s="494"/>
      <c r="Q48" s="494"/>
      <c r="R48" s="16" t="s">
        <v>25767</v>
      </c>
      <c r="S48" s="16" t="s">
        <v>5033</v>
      </c>
      <c r="T48" s="16" t="s">
        <v>26894</v>
      </c>
      <c r="U48" s="17">
        <v>1958</v>
      </c>
      <c r="V48" s="18">
        <v>24728.76</v>
      </c>
      <c r="W48" s="16" t="s">
        <v>26840</v>
      </c>
      <c r="X48" s="50"/>
      <c r="Y48" s="50"/>
      <c r="AD48" s="489">
        <v>2</v>
      </c>
      <c r="AE48" s="50" t="s">
        <v>9064</v>
      </c>
      <c r="AF48" s="569" t="s">
        <v>25506</v>
      </c>
      <c r="AG48" s="50" t="s">
        <v>10514</v>
      </c>
      <c r="AH48" s="50" t="s">
        <v>25507</v>
      </c>
      <c r="AI48" s="50" t="s">
        <v>9095</v>
      </c>
      <c r="AJ48" s="490">
        <v>1910</v>
      </c>
      <c r="AK48" s="50" t="s">
        <v>25532</v>
      </c>
      <c r="AL48" s="491">
        <v>45595</v>
      </c>
      <c r="AM48" s="50">
        <v>1</v>
      </c>
      <c r="AN48" s="492"/>
      <c r="AO48" s="493"/>
      <c r="AP48" s="494">
        <v>20</v>
      </c>
      <c r="AQ48" s="494"/>
      <c r="AR48" s="494"/>
      <c r="AS48" s="494"/>
      <c r="AT48" s="494"/>
      <c r="AU48" s="494"/>
      <c r="AV48" s="16" t="s">
        <v>25506</v>
      </c>
      <c r="AW48" s="16" t="s">
        <v>944</v>
      </c>
      <c r="BG48" s="551"/>
    </row>
    <row r="49" spans="1:59" ht="15.75" customHeight="1">
      <c r="A49" s="539">
        <v>20241111</v>
      </c>
      <c r="B49" s="523">
        <v>1257</v>
      </c>
      <c r="C49" s="523" t="s">
        <v>25622</v>
      </c>
      <c r="D49" s="523" t="s">
        <v>8891</v>
      </c>
      <c r="E49" s="523">
        <v>1958</v>
      </c>
      <c r="F49" s="523" t="s">
        <v>6346</v>
      </c>
      <c r="G49" s="523" t="s">
        <v>25623</v>
      </c>
      <c r="H49" s="538"/>
      <c r="I49" s="540">
        <v>45605</v>
      </c>
      <c r="J49" s="541" t="s">
        <v>9723</v>
      </c>
      <c r="K49" s="541" t="s">
        <v>9440</v>
      </c>
      <c r="L49" s="494"/>
      <c r="M49" s="494"/>
      <c r="N49" s="494"/>
      <c r="O49" s="494"/>
      <c r="P49" s="494"/>
      <c r="Q49" s="494"/>
      <c r="R49" s="16" t="s">
        <v>26884</v>
      </c>
      <c r="S49" s="16" t="s">
        <v>21721</v>
      </c>
      <c r="T49" s="16" t="s">
        <v>26885</v>
      </c>
      <c r="U49" s="17">
        <v>1958</v>
      </c>
      <c r="V49" s="18">
        <v>24728.76</v>
      </c>
      <c r="W49" s="16" t="s">
        <v>26886</v>
      </c>
      <c r="X49" s="50"/>
      <c r="Y49" s="50"/>
      <c r="AD49" s="489"/>
      <c r="AE49" s="50"/>
      <c r="AF49" s="569" t="s">
        <v>25605</v>
      </c>
      <c r="AG49" s="50" t="s">
        <v>8896</v>
      </c>
      <c r="AH49" s="50" t="s">
        <v>25531</v>
      </c>
      <c r="AI49" s="50" t="s">
        <v>6380</v>
      </c>
      <c r="AJ49" s="490">
        <v>1925</v>
      </c>
      <c r="AK49" s="50"/>
      <c r="AL49" s="491">
        <v>45594</v>
      </c>
      <c r="AM49" s="50">
        <v>2</v>
      </c>
      <c r="AN49" s="492"/>
      <c r="AO49" s="493"/>
      <c r="AP49" s="494" t="s">
        <v>205</v>
      </c>
      <c r="AQ49" s="494"/>
      <c r="AR49" s="494"/>
      <c r="AS49" s="494"/>
      <c r="AT49" s="494"/>
      <c r="AU49" s="494"/>
      <c r="AV49" s="16"/>
      <c r="AW49" s="16"/>
      <c r="BG49" s="551"/>
    </row>
    <row r="50" spans="1:59" ht="15.75" customHeight="1">
      <c r="A50" s="539">
        <v>20241111</v>
      </c>
      <c r="B50" s="523">
        <v>1258</v>
      </c>
      <c r="C50" s="523" t="s">
        <v>25804</v>
      </c>
      <c r="D50" s="523" t="s">
        <v>10348</v>
      </c>
      <c r="E50" s="523">
        <v>1653</v>
      </c>
      <c r="F50" s="523" t="s">
        <v>25359</v>
      </c>
      <c r="G50" s="523" t="s">
        <v>25769</v>
      </c>
      <c r="H50" s="538"/>
      <c r="I50" s="540">
        <v>45607</v>
      </c>
      <c r="J50" s="541" t="s">
        <v>10453</v>
      </c>
      <c r="K50" s="541" t="s">
        <v>9440</v>
      </c>
      <c r="L50" s="494"/>
      <c r="M50" s="494"/>
      <c r="N50" s="494"/>
      <c r="O50" s="494"/>
      <c r="P50" s="494"/>
      <c r="Q50" s="494"/>
      <c r="R50" s="16" t="s">
        <v>25770</v>
      </c>
      <c r="S50" s="16" t="s">
        <v>26899</v>
      </c>
      <c r="T50" s="16" t="s">
        <v>26900</v>
      </c>
      <c r="U50" s="17">
        <v>1653</v>
      </c>
      <c r="V50" s="18">
        <v>24800</v>
      </c>
      <c r="W50" s="16" t="s">
        <v>26901</v>
      </c>
      <c r="X50" s="50"/>
      <c r="Y50" s="50"/>
      <c r="AD50" s="506"/>
      <c r="AE50" s="507" t="s">
        <v>9064</v>
      </c>
      <c r="AF50" s="569" t="s">
        <v>25522</v>
      </c>
      <c r="AG50" s="507" t="s">
        <v>8947</v>
      </c>
      <c r="AH50" s="729" t="s">
        <v>25611</v>
      </c>
      <c r="AI50" s="507" t="s">
        <v>8949</v>
      </c>
      <c r="AJ50" s="509">
        <v>1700</v>
      </c>
      <c r="AK50" s="507"/>
      <c r="AL50" s="510">
        <v>45595</v>
      </c>
      <c r="AM50" s="507">
        <v>1</v>
      </c>
      <c r="AN50" s="511"/>
      <c r="AO50" s="508"/>
      <c r="AP50" s="512">
        <v>20</v>
      </c>
      <c r="AQ50" s="512"/>
      <c r="AR50" s="512"/>
      <c r="AS50" s="512"/>
      <c r="AT50" s="512"/>
      <c r="AU50" s="512"/>
      <c r="AV50" s="16" t="s">
        <v>25522</v>
      </c>
      <c r="AW50" s="16" t="s">
        <v>25608</v>
      </c>
      <c r="BG50" s="551"/>
    </row>
    <row r="51" spans="1:59" ht="15.75" customHeight="1">
      <c r="A51" s="539">
        <v>20241111</v>
      </c>
      <c r="B51" s="523">
        <v>1259</v>
      </c>
      <c r="C51" s="523" t="s">
        <v>26832</v>
      </c>
      <c r="D51" s="523" t="s">
        <v>51</v>
      </c>
      <c r="E51" s="523">
        <v>1960</v>
      </c>
      <c r="F51" s="523" t="s">
        <v>8994</v>
      </c>
      <c r="G51" s="523" t="s">
        <v>26833</v>
      </c>
      <c r="H51" s="538"/>
      <c r="I51" s="540">
        <v>45607</v>
      </c>
      <c r="J51" s="541" t="s">
        <v>11172</v>
      </c>
      <c r="K51" s="541" t="s">
        <v>9440</v>
      </c>
      <c r="L51" s="512" t="s">
        <v>205</v>
      </c>
      <c r="M51" s="512"/>
      <c r="N51" s="512"/>
      <c r="O51" s="512"/>
      <c r="P51" s="512"/>
      <c r="Q51" s="512"/>
      <c r="R51" s="16" t="s">
        <v>26965</v>
      </c>
      <c r="S51" s="16" t="s">
        <v>26969</v>
      </c>
      <c r="T51" s="16" t="s">
        <v>26966</v>
      </c>
      <c r="U51" s="17">
        <v>1960</v>
      </c>
      <c r="V51" s="18">
        <v>24500</v>
      </c>
      <c r="W51" s="16" t="s">
        <v>26964</v>
      </c>
      <c r="X51" s="50" t="s">
        <v>205</v>
      </c>
      <c r="Y51" s="50"/>
      <c r="AD51" s="506"/>
      <c r="AE51" s="507" t="s">
        <v>9064</v>
      </c>
      <c r="AF51" s="569" t="s">
        <v>25481</v>
      </c>
      <c r="AG51" s="507" t="s">
        <v>10348</v>
      </c>
      <c r="AH51" s="507" t="s">
        <v>25482</v>
      </c>
      <c r="AI51" s="507" t="s">
        <v>9054</v>
      </c>
      <c r="AJ51" s="509">
        <v>1656</v>
      </c>
      <c r="AK51" s="507"/>
      <c r="AL51" s="510" t="s">
        <v>205</v>
      </c>
      <c r="AM51" s="507">
        <v>1</v>
      </c>
      <c r="AN51" s="511"/>
      <c r="AO51" s="508"/>
      <c r="AP51" s="512" t="s">
        <v>205</v>
      </c>
      <c r="AQ51" s="512"/>
      <c r="AR51" s="512"/>
      <c r="AS51" s="512"/>
      <c r="AT51" s="512"/>
      <c r="AU51" s="512"/>
      <c r="AV51" s="16" t="s">
        <v>25481</v>
      </c>
      <c r="AW51" s="16" t="s">
        <v>25606</v>
      </c>
      <c r="BG51" s="551"/>
    </row>
    <row r="52" spans="1:59" ht="15.75" customHeight="1">
      <c r="A52" s="539">
        <v>20241112</v>
      </c>
      <c r="B52" s="523">
        <v>1260</v>
      </c>
      <c r="C52" s="523" t="s">
        <v>25843</v>
      </c>
      <c r="D52" s="523" t="s">
        <v>9078</v>
      </c>
      <c r="E52" s="523">
        <v>1130</v>
      </c>
      <c r="F52" s="523" t="s">
        <v>8298</v>
      </c>
      <c r="G52" s="523" t="s">
        <v>26892</v>
      </c>
      <c r="H52" s="538"/>
      <c r="I52" s="540">
        <v>45607</v>
      </c>
      <c r="J52" s="541" t="s">
        <v>14235</v>
      </c>
      <c r="K52" s="541" t="s">
        <v>9440</v>
      </c>
      <c r="L52" s="494" t="s">
        <v>205</v>
      </c>
      <c r="M52" s="494"/>
      <c r="N52" s="494"/>
      <c r="O52" s="494"/>
      <c r="P52" s="494"/>
      <c r="Q52" s="494"/>
      <c r="R52" s="16" t="s">
        <v>26948</v>
      </c>
      <c r="S52" s="16" t="s">
        <v>26947</v>
      </c>
      <c r="T52" s="16" t="s">
        <v>26979</v>
      </c>
      <c r="U52" s="17">
        <v>1130</v>
      </c>
      <c r="V52" s="18">
        <v>24295</v>
      </c>
      <c r="W52" s="16" t="s">
        <v>26886</v>
      </c>
      <c r="X52" s="50" t="s">
        <v>205</v>
      </c>
      <c r="Y52" s="50"/>
      <c r="AD52" s="489"/>
      <c r="AE52" s="50" t="s">
        <v>9064</v>
      </c>
      <c r="AF52" s="569" t="s">
        <v>25607</v>
      </c>
      <c r="AG52" s="50" t="s">
        <v>8996</v>
      </c>
      <c r="AH52" s="50" t="s">
        <v>25609</v>
      </c>
      <c r="AI52" s="50" t="s">
        <v>8949</v>
      </c>
      <c r="AJ52" s="490">
        <v>800</v>
      </c>
      <c r="AK52" s="50" t="s">
        <v>9274</v>
      </c>
      <c r="AL52" s="491">
        <v>45596</v>
      </c>
      <c r="AM52" s="50"/>
      <c r="AN52" s="492"/>
      <c r="AO52" s="493"/>
      <c r="AP52" s="494"/>
      <c r="AQ52" s="494"/>
      <c r="AR52" s="494"/>
      <c r="AS52" s="494"/>
      <c r="AT52" s="494"/>
      <c r="AU52" s="494"/>
      <c r="AV52" s="16" t="s">
        <v>25607</v>
      </c>
      <c r="AW52" s="16" t="s">
        <v>25608</v>
      </c>
      <c r="BG52" s="551"/>
    </row>
    <row r="53" spans="1:59" ht="15.75" customHeight="1">
      <c r="A53" s="539">
        <v>20241112</v>
      </c>
      <c r="B53" s="523">
        <v>1261</v>
      </c>
      <c r="C53" s="523" t="s">
        <v>25819</v>
      </c>
      <c r="D53" s="523" t="s">
        <v>8947</v>
      </c>
      <c r="E53" s="523">
        <v>1450</v>
      </c>
      <c r="F53" s="523" t="s">
        <v>8949</v>
      </c>
      <c r="G53" s="523" t="s">
        <v>25820</v>
      </c>
      <c r="H53" s="538"/>
      <c r="I53" s="540">
        <v>45607</v>
      </c>
      <c r="J53" s="541" t="s">
        <v>15685</v>
      </c>
      <c r="K53" s="541" t="s">
        <v>9440</v>
      </c>
      <c r="L53" s="494">
        <v>40</v>
      </c>
      <c r="M53" s="494"/>
      <c r="N53" s="494"/>
      <c r="O53" s="494"/>
      <c r="P53" s="494"/>
      <c r="Q53" s="494"/>
      <c r="R53" s="16" t="s">
        <v>25819</v>
      </c>
      <c r="S53" s="16" t="s">
        <v>12803</v>
      </c>
      <c r="T53" s="16" t="s">
        <v>26967</v>
      </c>
      <c r="U53" s="17">
        <v>1450</v>
      </c>
      <c r="V53" s="18">
        <v>13500</v>
      </c>
      <c r="W53" s="16" t="s">
        <v>26977</v>
      </c>
      <c r="X53" s="50" t="s">
        <v>205</v>
      </c>
      <c r="Y53" s="50"/>
      <c r="AD53" s="489"/>
      <c r="AE53" s="50"/>
      <c r="AF53" s="493" t="s">
        <v>9334</v>
      </c>
      <c r="AG53" s="50" t="s">
        <v>8947</v>
      </c>
      <c r="AH53" s="50" t="s">
        <v>8922</v>
      </c>
      <c r="AI53" s="50" t="s">
        <v>8949</v>
      </c>
      <c r="AJ53" s="490">
        <v>600</v>
      </c>
      <c r="AK53" s="50" t="s">
        <v>8165</v>
      </c>
      <c r="AL53" s="491" t="s">
        <v>26963</v>
      </c>
      <c r="AM53" s="50">
        <v>1</v>
      </c>
      <c r="AN53" s="492"/>
      <c r="AO53" s="493"/>
      <c r="AP53" s="494">
        <v>20</v>
      </c>
      <c r="AQ53" s="494"/>
      <c r="AR53" s="494"/>
      <c r="AS53" s="494"/>
      <c r="AT53" s="494"/>
      <c r="AU53" s="494"/>
      <c r="AV53" s="16"/>
      <c r="AW53" s="16"/>
      <c r="BG53" s="551"/>
    </row>
    <row r="54" spans="1:59" ht="15.75" customHeight="1">
      <c r="A54" s="539">
        <v>20241112</v>
      </c>
      <c r="B54" s="523">
        <v>1262</v>
      </c>
      <c r="C54" s="523" t="s">
        <v>25814</v>
      </c>
      <c r="D54" s="523" t="s">
        <v>9503</v>
      </c>
      <c r="E54" s="523">
        <v>3675</v>
      </c>
      <c r="F54" s="523" t="s">
        <v>9176</v>
      </c>
      <c r="G54" s="523" t="s">
        <v>25815</v>
      </c>
      <c r="H54" s="538"/>
      <c r="I54" s="540">
        <v>45607</v>
      </c>
      <c r="J54" s="541" t="s">
        <v>25839</v>
      </c>
      <c r="K54" s="541" t="s">
        <v>9440</v>
      </c>
      <c r="L54" s="494" t="s">
        <v>205</v>
      </c>
      <c r="M54" s="494"/>
      <c r="N54" s="494"/>
      <c r="O54" s="494"/>
      <c r="P54" s="494"/>
      <c r="Q54" s="494"/>
      <c r="R54" s="16" t="s">
        <v>26951</v>
      </c>
      <c r="S54" s="16" t="s">
        <v>25230</v>
      </c>
      <c r="T54" s="16" t="s">
        <v>26968</v>
      </c>
      <c r="U54" s="17">
        <v>3675</v>
      </c>
      <c r="V54" s="18">
        <v>24360</v>
      </c>
      <c r="W54" s="16" t="s">
        <v>26901</v>
      </c>
      <c r="X54" s="50" t="s">
        <v>205</v>
      </c>
      <c r="Y54" s="50"/>
      <c r="AD54" s="489"/>
      <c r="AE54" s="50"/>
      <c r="AF54" s="493" t="s">
        <v>27271</v>
      </c>
      <c r="AG54" s="50" t="s">
        <v>10483</v>
      </c>
      <c r="AH54" s="50" t="s">
        <v>9489</v>
      </c>
      <c r="AI54" s="50" t="s">
        <v>9069</v>
      </c>
      <c r="AJ54" s="490">
        <v>4570</v>
      </c>
      <c r="AK54" s="50"/>
      <c r="AL54" s="491"/>
      <c r="AM54" s="50">
        <v>1</v>
      </c>
      <c r="AN54" s="492"/>
      <c r="AO54" s="493"/>
      <c r="AP54" s="494" t="s">
        <v>205</v>
      </c>
      <c r="AQ54" s="494"/>
      <c r="AR54" s="494"/>
      <c r="AS54" s="494"/>
      <c r="AT54" s="494"/>
      <c r="AU54" s="494"/>
      <c r="AV54" s="16"/>
      <c r="AW54" s="16"/>
      <c r="BG54" s="551"/>
    </row>
    <row r="55" spans="1:59" ht="15.75" customHeight="1">
      <c r="A55" s="539">
        <v>20241112</v>
      </c>
      <c r="B55" s="523">
        <v>1263</v>
      </c>
      <c r="C55" s="523" t="s">
        <v>26862</v>
      </c>
      <c r="D55" s="523" t="s">
        <v>9743</v>
      </c>
      <c r="E55" s="523">
        <v>1799</v>
      </c>
      <c r="F55" s="523" t="s">
        <v>9206</v>
      </c>
      <c r="G55" s="523" t="s">
        <v>15604</v>
      </c>
      <c r="H55" s="538"/>
      <c r="I55" s="540">
        <v>45608</v>
      </c>
      <c r="J55" s="541" t="s">
        <v>19130</v>
      </c>
      <c r="K55" s="541" t="s">
        <v>9440</v>
      </c>
      <c r="L55" s="494" t="s">
        <v>205</v>
      </c>
      <c r="M55" s="494"/>
      <c r="N55" s="494"/>
      <c r="O55" s="494"/>
      <c r="P55" s="494"/>
      <c r="Q55" s="494"/>
      <c r="R55" s="16" t="s">
        <v>26950</v>
      </c>
      <c r="S55" s="16" t="s">
        <v>25230</v>
      </c>
      <c r="T55" s="16" t="s">
        <v>26978</v>
      </c>
      <c r="U55" s="17">
        <v>1799</v>
      </c>
      <c r="V55" s="18">
        <v>23000</v>
      </c>
      <c r="W55" s="16" t="s">
        <v>26901</v>
      </c>
      <c r="X55" s="50" t="s">
        <v>205</v>
      </c>
      <c r="Y55" s="50"/>
      <c r="AD55" s="506"/>
      <c r="AE55" s="507"/>
      <c r="AF55" s="508" t="s">
        <v>27446</v>
      </c>
      <c r="AG55" s="507" t="s">
        <v>27764</v>
      </c>
      <c r="AH55" s="50" t="s">
        <v>27763</v>
      </c>
      <c r="AI55" s="507"/>
      <c r="AJ55" s="509">
        <v>1200</v>
      </c>
      <c r="AK55" s="507"/>
      <c r="AL55" s="510">
        <v>45632</v>
      </c>
      <c r="AM55" s="507">
        <v>2</v>
      </c>
      <c r="AN55" s="511"/>
      <c r="AO55" s="508"/>
      <c r="AP55" s="512"/>
      <c r="AQ55" s="512"/>
      <c r="AR55" s="512"/>
      <c r="AS55" s="512"/>
      <c r="AT55" s="512"/>
      <c r="AU55" s="512"/>
      <c r="AV55" s="16"/>
      <c r="AW55" s="16"/>
      <c r="BG55" s="551"/>
    </row>
    <row r="56" spans="1:59" ht="15.75" customHeight="1">
      <c r="A56" s="539">
        <v>20241112</v>
      </c>
      <c r="B56" s="523">
        <v>1264</v>
      </c>
      <c r="C56" s="523" t="s">
        <v>26858</v>
      </c>
      <c r="D56" s="523" t="s">
        <v>8947</v>
      </c>
      <c r="E56" s="523">
        <v>850</v>
      </c>
      <c r="F56" s="523" t="s">
        <v>8949</v>
      </c>
      <c r="G56" s="523" t="s">
        <v>26859</v>
      </c>
      <c r="H56" s="538"/>
      <c r="I56" s="540">
        <v>45608</v>
      </c>
      <c r="J56" s="541" t="s">
        <v>12873</v>
      </c>
      <c r="K56" s="541" t="s">
        <v>9440</v>
      </c>
      <c r="L56" s="494">
        <v>20</v>
      </c>
      <c r="M56" s="494"/>
      <c r="N56" s="494"/>
      <c r="O56" s="494"/>
      <c r="P56" s="494"/>
      <c r="Q56" s="494"/>
      <c r="R56" s="16" t="s">
        <v>26949</v>
      </c>
      <c r="S56" s="16" t="s">
        <v>22318</v>
      </c>
      <c r="T56" s="16" t="s">
        <v>26971</v>
      </c>
      <c r="U56" s="17">
        <v>850</v>
      </c>
      <c r="V56" s="18">
        <v>5950</v>
      </c>
      <c r="W56" s="16" t="s">
        <v>26972</v>
      </c>
      <c r="X56" s="50" t="s">
        <v>205</v>
      </c>
      <c r="Y56" s="50"/>
      <c r="AD56" s="506"/>
      <c r="AE56" s="507"/>
      <c r="AF56" s="508" t="s">
        <v>27792</v>
      </c>
      <c r="AG56" s="507" t="s">
        <v>219</v>
      </c>
      <c r="AH56" s="507" t="s">
        <v>27793</v>
      </c>
      <c r="AI56" s="507" t="s">
        <v>8949</v>
      </c>
      <c r="AJ56" s="509">
        <v>900</v>
      </c>
      <c r="AK56" s="507" t="s">
        <v>27215</v>
      </c>
      <c r="AL56" s="510">
        <v>45633</v>
      </c>
      <c r="AM56" s="507">
        <v>1</v>
      </c>
      <c r="AN56" s="511"/>
      <c r="AO56" s="508"/>
      <c r="AP56" s="512">
        <v>20</v>
      </c>
      <c r="AQ56" s="512"/>
      <c r="AR56" s="512"/>
      <c r="AS56" s="512"/>
      <c r="AT56" s="512"/>
      <c r="AU56" s="512"/>
      <c r="AV56" s="16"/>
      <c r="AW56" s="16"/>
      <c r="BG56" s="551"/>
    </row>
    <row r="57" spans="1:59" ht="15.75" customHeight="1">
      <c r="A57" s="539">
        <v>20241112</v>
      </c>
      <c r="B57" s="523">
        <v>1265</v>
      </c>
      <c r="C57" s="523" t="s">
        <v>26850</v>
      </c>
      <c r="D57" s="523" t="s">
        <v>8947</v>
      </c>
      <c r="E57" s="523">
        <v>800</v>
      </c>
      <c r="F57" s="523" t="s">
        <v>8949</v>
      </c>
      <c r="G57" s="523" t="s">
        <v>26851</v>
      </c>
      <c r="H57" s="538"/>
      <c r="I57" s="540">
        <v>45608</v>
      </c>
      <c r="J57" s="541" t="s">
        <v>11819</v>
      </c>
      <c r="K57" s="541" t="s">
        <v>9440</v>
      </c>
      <c r="L57" s="494">
        <v>20</v>
      </c>
      <c r="M57" s="494"/>
      <c r="N57" s="494"/>
      <c r="O57" s="494"/>
      <c r="P57" s="494"/>
      <c r="Q57" s="494"/>
      <c r="R57" s="16" t="s">
        <v>26952</v>
      </c>
      <c r="S57" s="16" t="s">
        <v>23685</v>
      </c>
      <c r="T57" s="16" t="s">
        <v>26974</v>
      </c>
      <c r="U57" s="17">
        <v>800</v>
      </c>
      <c r="V57" s="18">
        <v>5440</v>
      </c>
      <c r="W57" s="16" t="s">
        <v>26901</v>
      </c>
      <c r="X57" s="50" t="s">
        <v>205</v>
      </c>
      <c r="Y57" s="50"/>
      <c r="AD57" s="489">
        <v>2</v>
      </c>
      <c r="AE57" s="50"/>
      <c r="AF57" s="493" t="s">
        <v>27696</v>
      </c>
      <c r="AG57" s="50" t="s">
        <v>10431</v>
      </c>
      <c r="AH57" s="50" t="s">
        <v>27697</v>
      </c>
      <c r="AI57" s="50" t="s">
        <v>27101</v>
      </c>
      <c r="AJ57" s="490">
        <v>5250</v>
      </c>
      <c r="AK57" s="50" t="s">
        <v>28005</v>
      </c>
      <c r="AL57" s="491">
        <v>45630</v>
      </c>
      <c r="AM57" s="50">
        <v>1</v>
      </c>
      <c r="AN57" s="492"/>
      <c r="AO57" s="493"/>
      <c r="AP57" s="494" t="s">
        <v>205</v>
      </c>
      <c r="AQ57" s="494"/>
      <c r="AR57" s="494"/>
      <c r="AS57" s="494"/>
      <c r="AT57" s="494"/>
      <c r="AU57" s="494"/>
      <c r="AV57" s="16"/>
      <c r="AW57" s="16"/>
      <c r="BG57" s="551"/>
    </row>
    <row r="58" spans="1:59" ht="15.75" customHeight="1">
      <c r="A58" s="539">
        <v>20241112</v>
      </c>
      <c r="B58" s="523">
        <v>1266</v>
      </c>
      <c r="C58" s="523" t="s">
        <v>26852</v>
      </c>
      <c r="D58" s="523" t="s">
        <v>8947</v>
      </c>
      <c r="E58" s="523">
        <v>1353</v>
      </c>
      <c r="F58" s="523" t="s">
        <v>8949</v>
      </c>
      <c r="G58" s="523" t="s">
        <v>26853</v>
      </c>
      <c r="H58" s="538"/>
      <c r="I58" s="540">
        <v>45608</v>
      </c>
      <c r="J58" s="541" t="s">
        <v>13617</v>
      </c>
      <c r="K58" s="541" t="s">
        <v>9440</v>
      </c>
      <c r="L58" s="494">
        <v>20</v>
      </c>
      <c r="M58" s="494"/>
      <c r="N58" s="494"/>
      <c r="O58" s="494"/>
      <c r="P58" s="494"/>
      <c r="Q58" s="494"/>
      <c r="R58" s="16" t="s">
        <v>26954</v>
      </c>
      <c r="S58" s="16" t="s">
        <v>23685</v>
      </c>
      <c r="T58" s="16" t="s">
        <v>26975</v>
      </c>
      <c r="U58" s="17">
        <v>1353</v>
      </c>
      <c r="V58" s="18">
        <v>8929.7999999999993</v>
      </c>
      <c r="W58" s="16" t="s">
        <v>26901</v>
      </c>
      <c r="X58" s="50" t="s">
        <v>205</v>
      </c>
      <c r="Y58" s="50"/>
      <c r="AD58" s="506"/>
      <c r="AE58" s="507"/>
      <c r="AF58" s="508" t="s">
        <v>28205</v>
      </c>
      <c r="AG58" s="507" t="s">
        <v>9319</v>
      </c>
      <c r="AH58" s="507" t="s">
        <v>28206</v>
      </c>
      <c r="AI58" s="507" t="s">
        <v>8994</v>
      </c>
      <c r="AJ58" s="509">
        <v>1980</v>
      </c>
      <c r="AK58" s="507"/>
      <c r="AL58" s="510">
        <v>45666</v>
      </c>
      <c r="AM58" s="507">
        <v>2</v>
      </c>
      <c r="AN58" s="511"/>
      <c r="AO58" s="508"/>
      <c r="AP58" s="512" t="s">
        <v>205</v>
      </c>
      <c r="AQ58" s="512"/>
      <c r="AR58" s="512"/>
      <c r="AS58" s="512"/>
      <c r="AT58" s="512"/>
      <c r="AU58" s="512"/>
      <c r="AV58" s="16"/>
      <c r="AW58" s="16"/>
      <c r="BG58" s="551"/>
    </row>
    <row r="59" spans="1:59" ht="15.75" customHeight="1">
      <c r="A59" s="539">
        <v>20241112</v>
      </c>
      <c r="B59" s="523">
        <v>1267</v>
      </c>
      <c r="C59" s="523" t="s">
        <v>26854</v>
      </c>
      <c r="D59" s="523" t="s">
        <v>8947</v>
      </c>
      <c r="E59" s="523">
        <v>930</v>
      </c>
      <c r="F59" s="523" t="s">
        <v>8949</v>
      </c>
      <c r="G59" s="523" t="s">
        <v>26855</v>
      </c>
      <c r="H59" s="538"/>
      <c r="I59" s="540">
        <v>45608</v>
      </c>
      <c r="J59" s="541" t="s">
        <v>14987</v>
      </c>
      <c r="K59" s="541" t="s">
        <v>9440</v>
      </c>
      <c r="L59" s="494">
        <v>20</v>
      </c>
      <c r="M59" s="494"/>
      <c r="N59" s="494"/>
      <c r="O59" s="494"/>
      <c r="P59" s="494"/>
      <c r="Q59" s="494"/>
      <c r="R59" s="16" t="s">
        <v>26953</v>
      </c>
      <c r="S59" s="16" t="s">
        <v>23685</v>
      </c>
      <c r="T59" s="16" t="s">
        <v>26973</v>
      </c>
      <c r="U59" s="17">
        <v>930</v>
      </c>
      <c r="V59" s="18">
        <v>7068</v>
      </c>
      <c r="W59" s="16" t="s">
        <v>26901</v>
      </c>
      <c r="X59" s="50" t="s">
        <v>205</v>
      </c>
      <c r="Y59" s="50"/>
      <c r="AD59" s="489">
        <v>1</v>
      </c>
      <c r="AE59" s="50"/>
      <c r="AF59" s="493" t="s">
        <v>28606</v>
      </c>
      <c r="AG59" s="50" t="s">
        <v>8891</v>
      </c>
      <c r="AH59" s="50" t="s">
        <v>28607</v>
      </c>
      <c r="AI59" s="50" t="s">
        <v>6380</v>
      </c>
      <c r="AJ59" s="490">
        <v>1950</v>
      </c>
      <c r="AK59" s="50"/>
      <c r="AL59" s="491">
        <v>45660</v>
      </c>
      <c r="AM59" s="50">
        <v>2</v>
      </c>
      <c r="AN59" s="492"/>
      <c r="AO59" s="493"/>
      <c r="AP59" s="494" t="s">
        <v>205</v>
      </c>
      <c r="AQ59" s="494"/>
      <c r="AR59" s="494"/>
      <c r="AS59" s="494"/>
      <c r="AT59" s="494"/>
      <c r="AU59" s="494"/>
      <c r="AV59" s="16"/>
      <c r="AW59" s="16"/>
      <c r="BG59" s="551"/>
    </row>
    <row r="60" spans="1:59" ht="15.75" customHeight="1">
      <c r="A60" s="539">
        <v>20241112</v>
      </c>
      <c r="B60" s="523">
        <v>1268</v>
      </c>
      <c r="C60" s="523" t="s">
        <v>26856</v>
      </c>
      <c r="D60" s="523" t="s">
        <v>8947</v>
      </c>
      <c r="E60" s="523">
        <v>1055</v>
      </c>
      <c r="F60" s="523" t="s">
        <v>8949</v>
      </c>
      <c r="G60" s="523" t="s">
        <v>26857</v>
      </c>
      <c r="H60" s="538"/>
      <c r="I60" s="540">
        <v>45608</v>
      </c>
      <c r="J60" s="541" t="s">
        <v>11274</v>
      </c>
      <c r="K60" s="541" t="s">
        <v>9440</v>
      </c>
      <c r="L60" s="494">
        <v>20</v>
      </c>
      <c r="M60" s="494"/>
      <c r="N60" s="494"/>
      <c r="O60" s="494"/>
      <c r="P60" s="494"/>
      <c r="Q60" s="494"/>
      <c r="R60" s="16" t="s">
        <v>26955</v>
      </c>
      <c r="S60" s="16" t="s">
        <v>23685</v>
      </c>
      <c r="T60" s="16" t="s">
        <v>26976</v>
      </c>
      <c r="U60" s="17">
        <v>1055</v>
      </c>
      <c r="V60" s="18">
        <v>16669</v>
      </c>
      <c r="W60" s="16" t="s">
        <v>26901</v>
      </c>
      <c r="X60" s="50" t="s">
        <v>205</v>
      </c>
      <c r="Y60" s="50"/>
      <c r="AD60" s="506"/>
      <c r="AE60" s="507"/>
      <c r="AF60" s="508" t="s">
        <v>28392</v>
      </c>
      <c r="AG60" s="507" t="s">
        <v>8896</v>
      </c>
      <c r="AH60" s="507" t="s">
        <v>28393</v>
      </c>
      <c r="AI60" s="507" t="s">
        <v>16964</v>
      </c>
      <c r="AJ60" s="509">
        <v>1885</v>
      </c>
      <c r="AK60" s="507" t="s">
        <v>27488</v>
      </c>
      <c r="AL60" s="510">
        <v>45660</v>
      </c>
      <c r="AM60" s="507">
        <v>2</v>
      </c>
      <c r="AN60" s="511"/>
      <c r="AO60" s="508"/>
      <c r="AP60" s="512"/>
      <c r="AQ60" s="512"/>
      <c r="AR60" s="512"/>
      <c r="AS60" s="512"/>
      <c r="AT60" s="512"/>
      <c r="AU60" s="512"/>
      <c r="AV60" s="16"/>
      <c r="AW60" s="16"/>
      <c r="BG60" s="551"/>
    </row>
    <row r="61" spans="1:59" ht="15.75" customHeight="1">
      <c r="A61" s="539">
        <v>20241113</v>
      </c>
      <c r="B61" s="523">
        <v>1269</v>
      </c>
      <c r="C61" s="523" t="s">
        <v>26848</v>
      </c>
      <c r="D61" s="523" t="s">
        <v>8996</v>
      </c>
      <c r="E61" s="523">
        <v>1000</v>
      </c>
      <c r="F61" s="523" t="s">
        <v>8949</v>
      </c>
      <c r="G61" s="523" t="s">
        <v>26849</v>
      </c>
      <c r="H61" s="538"/>
      <c r="I61" s="540">
        <v>45608</v>
      </c>
      <c r="J61" s="541" t="s">
        <v>10691</v>
      </c>
      <c r="K61" s="541" t="s">
        <v>9440</v>
      </c>
      <c r="L61" s="494">
        <v>20</v>
      </c>
      <c r="M61" s="494"/>
      <c r="N61" s="494"/>
      <c r="O61" s="494"/>
      <c r="P61" s="494"/>
      <c r="Q61" s="494"/>
      <c r="R61" s="16" t="s">
        <v>27015</v>
      </c>
      <c r="S61" s="16" t="s">
        <v>27016</v>
      </c>
      <c r="T61" s="16" t="s">
        <v>27017</v>
      </c>
      <c r="U61" s="17">
        <v>1000</v>
      </c>
      <c r="V61" s="18">
        <v>7200</v>
      </c>
      <c r="W61" s="16" t="s">
        <v>27018</v>
      </c>
      <c r="X61" s="50" t="s">
        <v>205</v>
      </c>
      <c r="Y61" s="50"/>
      <c r="AD61" s="489"/>
      <c r="AE61" s="50"/>
      <c r="AF61" s="493" t="s">
        <v>28349</v>
      </c>
      <c r="AG61" s="50" t="s">
        <v>28659</v>
      </c>
      <c r="AH61" s="50" t="s">
        <v>28350</v>
      </c>
      <c r="AI61" s="50" t="s">
        <v>8994</v>
      </c>
      <c r="AJ61" s="490">
        <v>1960</v>
      </c>
      <c r="AK61" s="50"/>
      <c r="AL61" s="491">
        <v>45703</v>
      </c>
      <c r="AM61" s="50">
        <v>2</v>
      </c>
      <c r="AN61" s="492"/>
      <c r="AO61" s="493"/>
      <c r="AP61" s="494" t="s">
        <v>205</v>
      </c>
      <c r="AQ61" s="494"/>
      <c r="AR61" s="494"/>
      <c r="AS61" s="494"/>
      <c r="AT61" s="494"/>
      <c r="AU61" s="494"/>
      <c r="AV61" s="16"/>
      <c r="AW61" s="16"/>
      <c r="BG61" s="551"/>
    </row>
    <row r="62" spans="1:59" ht="15.75" customHeight="1">
      <c r="A62" s="539">
        <v>20241113</v>
      </c>
      <c r="B62" s="523">
        <v>1270</v>
      </c>
      <c r="C62" s="523" t="s">
        <v>26877</v>
      </c>
      <c r="D62" s="523" t="s">
        <v>8891</v>
      </c>
      <c r="E62" s="523">
        <v>1960</v>
      </c>
      <c r="F62" s="523" t="s">
        <v>8994</v>
      </c>
      <c r="G62" s="523" t="s">
        <v>26878</v>
      </c>
      <c r="H62" s="538"/>
      <c r="I62" s="540">
        <v>45609</v>
      </c>
      <c r="J62" s="541" t="s">
        <v>14215</v>
      </c>
      <c r="K62" s="541" t="s">
        <v>9440</v>
      </c>
      <c r="L62" s="494" t="s">
        <v>205</v>
      </c>
      <c r="M62" s="494"/>
      <c r="N62" s="494"/>
      <c r="O62" s="494"/>
      <c r="P62" s="494"/>
      <c r="Q62" s="494"/>
      <c r="R62" s="16" t="s">
        <v>27003</v>
      </c>
      <c r="S62" s="16" t="s">
        <v>27000</v>
      </c>
      <c r="T62" s="16" t="s">
        <v>27004</v>
      </c>
      <c r="U62" s="17">
        <v>1960</v>
      </c>
      <c r="V62" s="18">
        <v>24500</v>
      </c>
      <c r="W62" s="16" t="s">
        <v>27002</v>
      </c>
      <c r="X62" s="50" t="s">
        <v>205</v>
      </c>
      <c r="Y62" s="50"/>
      <c r="AD62" s="489"/>
      <c r="AE62" s="50"/>
      <c r="AF62" s="493" t="s">
        <v>28052</v>
      </c>
      <c r="AG62" s="50" t="s">
        <v>28659</v>
      </c>
      <c r="AH62" s="50" t="s">
        <v>28053</v>
      </c>
      <c r="AI62" s="50" t="s">
        <v>8994</v>
      </c>
      <c r="AJ62" s="490">
        <v>1980</v>
      </c>
      <c r="AK62" s="50"/>
      <c r="AL62" s="491" t="s">
        <v>28558</v>
      </c>
      <c r="AM62" s="50">
        <v>2</v>
      </c>
      <c r="AN62" s="492"/>
      <c r="AO62" s="493"/>
      <c r="AP62" s="494" t="s">
        <v>205</v>
      </c>
      <c r="AQ62" s="494"/>
      <c r="AR62" s="494"/>
      <c r="AS62" s="494"/>
      <c r="AT62" s="494"/>
      <c r="AU62" s="494"/>
      <c r="AV62" s="16"/>
      <c r="AW62" s="16"/>
      <c r="BG62" s="551"/>
    </row>
    <row r="63" spans="1:59" ht="15.75" customHeight="1">
      <c r="A63" s="539">
        <v>20241113</v>
      </c>
      <c r="B63" s="523">
        <v>1271</v>
      </c>
      <c r="C63" s="523" t="s">
        <v>26846</v>
      </c>
      <c r="D63" s="523" t="s">
        <v>8905</v>
      </c>
      <c r="E63" s="523">
        <v>1980</v>
      </c>
      <c r="F63" s="523" t="s">
        <v>8994</v>
      </c>
      <c r="G63" s="523" t="s">
        <v>26847</v>
      </c>
      <c r="H63" s="538"/>
      <c r="I63" s="540">
        <v>45608</v>
      </c>
      <c r="J63" s="541" t="s">
        <v>11377</v>
      </c>
      <c r="K63" s="541" t="s">
        <v>9440</v>
      </c>
      <c r="L63" s="494" t="s">
        <v>205</v>
      </c>
      <c r="M63" s="494"/>
      <c r="N63" s="494"/>
      <c r="O63" s="494"/>
      <c r="P63" s="494"/>
      <c r="Q63" s="494"/>
      <c r="R63" s="16" t="s">
        <v>26999</v>
      </c>
      <c r="S63" s="16" t="s">
        <v>27000</v>
      </c>
      <c r="T63" s="16" t="s">
        <v>27001</v>
      </c>
      <c r="U63" s="17">
        <v>1980</v>
      </c>
      <c r="V63" s="18">
        <v>24948</v>
      </c>
      <c r="W63" s="16" t="s">
        <v>27002</v>
      </c>
      <c r="X63" s="50" t="s">
        <v>205</v>
      </c>
      <c r="Y63" s="50"/>
      <c r="AD63" s="489"/>
      <c r="AE63" s="50"/>
      <c r="AF63" s="569" t="s">
        <v>25513</v>
      </c>
      <c r="AG63" s="50" t="s">
        <v>8891</v>
      </c>
      <c r="AH63" s="50" t="s">
        <v>25514</v>
      </c>
      <c r="AI63" s="50" t="s">
        <v>8994</v>
      </c>
      <c r="AJ63" s="490">
        <v>1960</v>
      </c>
      <c r="AK63" s="50"/>
      <c r="AL63" s="491"/>
      <c r="AM63" s="50">
        <v>2</v>
      </c>
      <c r="AN63" s="492"/>
      <c r="AO63" s="493"/>
      <c r="AP63" s="494" t="s">
        <v>205</v>
      </c>
      <c r="AQ63" s="494"/>
      <c r="AR63" s="494"/>
      <c r="AS63" s="494"/>
      <c r="AT63" s="494"/>
      <c r="AU63" s="494"/>
      <c r="AV63" s="16"/>
      <c r="AW63" s="16"/>
      <c r="BG63" s="551"/>
    </row>
    <row r="64" spans="1:59" ht="15.75" customHeight="1">
      <c r="A64" s="539">
        <v>20241113</v>
      </c>
      <c r="B64" s="523">
        <v>1272</v>
      </c>
      <c r="C64" s="523" t="s">
        <v>25397</v>
      </c>
      <c r="D64" s="523" t="s">
        <v>8891</v>
      </c>
      <c r="E64" s="523">
        <v>1917</v>
      </c>
      <c r="F64" s="523" t="s">
        <v>8994</v>
      </c>
      <c r="G64" s="523" t="s">
        <v>25286</v>
      </c>
      <c r="H64" s="538"/>
      <c r="I64" s="540">
        <v>45609</v>
      </c>
      <c r="J64" s="541" t="s">
        <v>14935</v>
      </c>
      <c r="K64" s="541" t="s">
        <v>9440</v>
      </c>
      <c r="L64" s="494" t="s">
        <v>205</v>
      </c>
      <c r="M64" s="494"/>
      <c r="N64" s="494"/>
      <c r="O64" s="494"/>
      <c r="P64" s="494"/>
      <c r="Q64" s="494"/>
      <c r="R64" s="16" t="s">
        <v>27007</v>
      </c>
      <c r="S64" s="16" t="s">
        <v>26989</v>
      </c>
      <c r="T64" s="16" t="s">
        <v>27008</v>
      </c>
      <c r="U64" s="17">
        <v>1917</v>
      </c>
      <c r="V64" s="18">
        <v>23962.5</v>
      </c>
      <c r="W64" s="16" t="s">
        <v>27009</v>
      </c>
      <c r="X64" s="50" t="s">
        <v>205</v>
      </c>
      <c r="Y64" s="50"/>
      <c r="AD64" s="489">
        <v>1</v>
      </c>
      <c r="AE64" s="50"/>
      <c r="AF64" s="493">
        <v>300410036348</v>
      </c>
      <c r="AG64" s="50" t="s">
        <v>8947</v>
      </c>
      <c r="AH64" s="50" t="s">
        <v>28915</v>
      </c>
      <c r="AI64" s="50"/>
      <c r="AJ64" s="490">
        <v>1000</v>
      </c>
      <c r="AK64" s="50"/>
      <c r="AL64" s="491">
        <v>45674</v>
      </c>
      <c r="AM64" s="50">
        <v>1</v>
      </c>
      <c r="AN64" s="492"/>
      <c r="AO64" s="493"/>
      <c r="AP64" s="494"/>
      <c r="AQ64" s="494"/>
      <c r="AR64" s="494"/>
      <c r="AS64" s="494"/>
      <c r="AT64" s="494"/>
      <c r="AU64" s="494"/>
      <c r="AV64" s="16"/>
      <c r="AW64" s="16"/>
      <c r="BG64" s="551"/>
    </row>
    <row r="65" spans="1:59" ht="15.75" customHeight="1">
      <c r="A65" s="539">
        <v>20241113</v>
      </c>
      <c r="B65" s="523">
        <v>1273</v>
      </c>
      <c r="C65" s="523" t="s">
        <v>25399</v>
      </c>
      <c r="D65" s="523" t="s">
        <v>8891</v>
      </c>
      <c r="E65" s="523">
        <v>1917</v>
      </c>
      <c r="F65" s="523" t="s">
        <v>8994</v>
      </c>
      <c r="G65" s="523" t="s">
        <v>25287</v>
      </c>
      <c r="H65" s="538"/>
      <c r="I65" s="540">
        <v>45609</v>
      </c>
      <c r="J65" s="541" t="s">
        <v>9501</v>
      </c>
      <c r="K65" s="541" t="s">
        <v>9440</v>
      </c>
      <c r="L65" s="494" t="s">
        <v>205</v>
      </c>
      <c r="M65" s="494"/>
      <c r="N65" s="494"/>
      <c r="O65" s="494"/>
      <c r="P65" s="494"/>
      <c r="Q65" s="494"/>
      <c r="R65" s="16" t="s">
        <v>27012</v>
      </c>
      <c r="S65" s="16" t="s">
        <v>27013</v>
      </c>
      <c r="T65" s="16" t="s">
        <v>27014</v>
      </c>
      <c r="U65" s="17">
        <v>1917</v>
      </c>
      <c r="V65" s="18">
        <v>23962.5</v>
      </c>
      <c r="W65" s="16" t="s">
        <v>27009</v>
      </c>
      <c r="X65" s="50" t="s">
        <v>205</v>
      </c>
      <c r="Y65" s="50"/>
      <c r="AD65" s="489">
        <v>2</v>
      </c>
      <c r="AE65" s="50" t="s">
        <v>9064</v>
      </c>
      <c r="AF65" s="493" t="s">
        <v>28693</v>
      </c>
      <c r="AG65" s="50" t="s">
        <v>14102</v>
      </c>
      <c r="AH65" s="50" t="s">
        <v>28694</v>
      </c>
      <c r="AI65" s="50" t="s">
        <v>9211</v>
      </c>
      <c r="AJ65" s="490">
        <v>826</v>
      </c>
      <c r="AK65" s="50"/>
      <c r="AL65" s="491">
        <v>45675</v>
      </c>
      <c r="AM65" s="50">
        <v>1</v>
      </c>
      <c r="AN65" s="492"/>
      <c r="AO65" s="493"/>
      <c r="AP65" s="494" t="s">
        <v>205</v>
      </c>
      <c r="AQ65" s="494"/>
      <c r="AR65" s="494"/>
      <c r="AS65" s="494"/>
      <c r="AT65" s="494"/>
      <c r="AU65" s="494"/>
      <c r="AV65" s="16" t="s">
        <v>28914</v>
      </c>
      <c r="AW65" s="16" t="s">
        <v>23182</v>
      </c>
      <c r="BG65" s="551"/>
    </row>
    <row r="66" spans="1:59" ht="15.75" customHeight="1">
      <c r="A66" s="539">
        <v>20241113</v>
      </c>
      <c r="B66" s="523">
        <v>1274</v>
      </c>
      <c r="C66" s="523" t="s">
        <v>26891</v>
      </c>
      <c r="D66" s="523" t="s">
        <v>9583</v>
      </c>
      <c r="E66" s="523">
        <v>1900</v>
      </c>
      <c r="F66" s="523" t="s">
        <v>8298</v>
      </c>
      <c r="G66" s="523" t="s">
        <v>26997</v>
      </c>
      <c r="H66" s="538"/>
      <c r="I66" s="540">
        <v>45609</v>
      </c>
      <c r="J66" s="541" t="s">
        <v>14918</v>
      </c>
      <c r="K66" s="541" t="s">
        <v>9440</v>
      </c>
      <c r="L66" s="494" t="s">
        <v>205</v>
      </c>
      <c r="M66" s="494"/>
      <c r="N66" s="494"/>
      <c r="O66" s="494"/>
      <c r="P66" s="494"/>
      <c r="Q66" s="494"/>
      <c r="R66" s="16" t="s">
        <v>26891</v>
      </c>
      <c r="S66" s="16" t="s">
        <v>26957</v>
      </c>
      <c r="T66" s="16" t="s">
        <v>26996</v>
      </c>
      <c r="U66" s="17">
        <v>3800</v>
      </c>
      <c r="V66" s="18">
        <v>38760</v>
      </c>
      <c r="W66" s="16" t="s">
        <v>26998</v>
      </c>
      <c r="X66" s="50" t="s">
        <v>205</v>
      </c>
      <c r="Y66" s="50"/>
      <c r="AB66" s="552"/>
      <c r="AC66" s="553"/>
      <c r="AD66" s="489"/>
      <c r="AE66" s="50"/>
      <c r="AF66" s="493" t="s">
        <v>28780</v>
      </c>
      <c r="AG66" s="50" t="s">
        <v>219</v>
      </c>
      <c r="AH66" s="50" t="s">
        <v>28782</v>
      </c>
      <c r="AI66" s="50" t="s">
        <v>8949</v>
      </c>
      <c r="AJ66" s="490">
        <v>1800</v>
      </c>
      <c r="AK66" s="50"/>
      <c r="AL66" s="491">
        <v>45673</v>
      </c>
      <c r="AM66" s="50">
        <v>1</v>
      </c>
      <c r="AN66" s="492"/>
      <c r="AO66" s="493"/>
      <c r="AP66" s="494" t="s">
        <v>205</v>
      </c>
      <c r="AQ66" s="494"/>
      <c r="AR66" s="494"/>
      <c r="AS66" s="494"/>
      <c r="AT66" s="494"/>
      <c r="AU66" s="494"/>
      <c r="AV66" s="16"/>
      <c r="AW66" s="16"/>
      <c r="BG66" s="551"/>
    </row>
    <row r="67" spans="1:59" ht="15.75" customHeight="1">
      <c r="A67" s="539">
        <v>20241113</v>
      </c>
      <c r="B67" s="523">
        <v>1274</v>
      </c>
      <c r="C67" s="523" t="s">
        <v>26891</v>
      </c>
      <c r="D67" s="523" t="s">
        <v>9583</v>
      </c>
      <c r="E67" s="523">
        <v>1900</v>
      </c>
      <c r="F67" s="523" t="s">
        <v>8298</v>
      </c>
      <c r="G67" s="523" t="s">
        <v>26980</v>
      </c>
      <c r="H67" s="538"/>
      <c r="I67" s="540">
        <v>45609</v>
      </c>
      <c r="J67" s="541" t="s">
        <v>14918</v>
      </c>
      <c r="K67" s="541" t="s">
        <v>9440</v>
      </c>
      <c r="L67" s="494"/>
      <c r="M67" s="494"/>
      <c r="N67" s="494"/>
      <c r="O67" s="494"/>
      <c r="P67" s="494"/>
      <c r="Q67" s="494"/>
      <c r="R67" s="16"/>
      <c r="S67" s="16"/>
      <c r="T67" s="16"/>
      <c r="U67" s="17"/>
      <c r="V67" s="18"/>
      <c r="W67" s="16"/>
      <c r="X67" s="50"/>
      <c r="Y67" s="50"/>
      <c r="AD67" s="506"/>
      <c r="AE67" s="507"/>
      <c r="AF67" s="508" t="s">
        <v>29174</v>
      </c>
      <c r="AG67" s="507" t="s">
        <v>51</v>
      </c>
      <c r="AH67" s="507" t="s">
        <v>29175</v>
      </c>
      <c r="AI67" s="507" t="s">
        <v>8994</v>
      </c>
      <c r="AJ67" s="509">
        <v>1958</v>
      </c>
      <c r="AK67" s="507" t="s">
        <v>29494</v>
      </c>
      <c r="AL67" s="510">
        <v>45684</v>
      </c>
      <c r="AM67" s="507">
        <v>2</v>
      </c>
      <c r="AN67" s="511"/>
      <c r="AO67" s="508"/>
      <c r="AP67" s="512" t="s">
        <v>205</v>
      </c>
      <c r="AQ67" s="512"/>
      <c r="AR67" s="512"/>
      <c r="AS67" s="512"/>
      <c r="AT67" s="512"/>
      <c r="AU67" s="512"/>
      <c r="AV67" s="16"/>
      <c r="AW67" s="16"/>
      <c r="BG67" s="551"/>
    </row>
    <row r="68" spans="1:59" ht="15.75" customHeight="1">
      <c r="A68" s="539">
        <v>20241113</v>
      </c>
      <c r="B68" s="523">
        <v>1275</v>
      </c>
      <c r="C68" s="523" t="s">
        <v>25290</v>
      </c>
      <c r="D68" s="523" t="s">
        <v>8891</v>
      </c>
      <c r="E68" s="523">
        <v>1960</v>
      </c>
      <c r="F68" s="523" t="s">
        <v>8994</v>
      </c>
      <c r="G68" s="523" t="s">
        <v>25291</v>
      </c>
      <c r="H68" s="538"/>
      <c r="I68" s="540">
        <v>45609</v>
      </c>
      <c r="J68" s="541" t="s">
        <v>10570</v>
      </c>
      <c r="K68" s="541" t="s">
        <v>9440</v>
      </c>
      <c r="L68" s="494" t="s">
        <v>205</v>
      </c>
      <c r="M68" s="494"/>
      <c r="N68" s="494"/>
      <c r="O68" s="494"/>
      <c r="P68" s="494"/>
      <c r="Q68" s="494"/>
      <c r="R68" s="16" t="s">
        <v>27010</v>
      </c>
      <c r="S68" s="16" t="s">
        <v>27013</v>
      </c>
      <c r="T68" s="16" t="s">
        <v>27011</v>
      </c>
      <c r="U68" s="17">
        <v>1960</v>
      </c>
      <c r="V68" s="18">
        <v>24500</v>
      </c>
      <c r="W68" s="16" t="s">
        <v>27009</v>
      </c>
      <c r="X68" s="50" t="s">
        <v>205</v>
      </c>
      <c r="Y68" s="50"/>
      <c r="AD68" s="506"/>
      <c r="AE68" s="507"/>
      <c r="AF68" s="508" t="s">
        <v>29172</v>
      </c>
      <c r="AG68" s="507" t="s">
        <v>51</v>
      </c>
      <c r="AH68" s="507" t="s">
        <v>29173</v>
      </c>
      <c r="AI68" s="507" t="s">
        <v>8994</v>
      </c>
      <c r="AJ68" s="509">
        <v>1958</v>
      </c>
      <c r="AK68" s="507" t="s">
        <v>29494</v>
      </c>
      <c r="AL68" s="510">
        <v>45684</v>
      </c>
      <c r="AM68" s="507">
        <v>2</v>
      </c>
      <c r="AN68" s="511"/>
      <c r="AO68" s="508"/>
      <c r="AP68" s="512" t="s">
        <v>205</v>
      </c>
      <c r="AQ68" s="512"/>
      <c r="AR68" s="512"/>
      <c r="AS68" s="512"/>
      <c r="AT68" s="512"/>
      <c r="AU68" s="512"/>
      <c r="AV68" s="16"/>
      <c r="AW68" s="16"/>
      <c r="BG68" s="551"/>
    </row>
    <row r="69" spans="1:59" ht="15.75" customHeight="1">
      <c r="A69" s="539">
        <v>20241113</v>
      </c>
      <c r="B69" s="523">
        <v>1276</v>
      </c>
      <c r="C69" s="523" t="s">
        <v>26875</v>
      </c>
      <c r="D69" s="523" t="s">
        <v>8891</v>
      </c>
      <c r="E69" s="523">
        <v>1960</v>
      </c>
      <c r="F69" s="523" t="s">
        <v>8994</v>
      </c>
      <c r="G69" s="523" t="s">
        <v>26876</v>
      </c>
      <c r="H69" s="538"/>
      <c r="I69" s="540">
        <v>45609</v>
      </c>
      <c r="J69" s="541" t="s">
        <v>11492</v>
      </c>
      <c r="K69" s="541" t="s">
        <v>9440</v>
      </c>
      <c r="L69" s="494" t="s">
        <v>205</v>
      </c>
      <c r="M69" s="494"/>
      <c r="N69" s="494"/>
      <c r="O69" s="494"/>
      <c r="P69" s="494"/>
      <c r="Q69" s="494"/>
      <c r="R69" s="16" t="s">
        <v>27005</v>
      </c>
      <c r="S69" s="16" t="s">
        <v>27013</v>
      </c>
      <c r="T69" s="16" t="s">
        <v>27006</v>
      </c>
      <c r="U69" s="17">
        <v>1960</v>
      </c>
      <c r="V69" s="18">
        <v>24500</v>
      </c>
      <c r="W69" s="16" t="s">
        <v>27009</v>
      </c>
      <c r="X69" s="50" t="s">
        <v>205</v>
      </c>
      <c r="Y69" s="50"/>
      <c r="AD69" s="489">
        <v>1</v>
      </c>
      <c r="AE69" s="50"/>
      <c r="AF69" s="493" t="s">
        <v>29247</v>
      </c>
      <c r="AG69" s="50" t="s">
        <v>9476</v>
      </c>
      <c r="AH69" s="50" t="s">
        <v>29248</v>
      </c>
      <c r="AI69" s="50" t="s">
        <v>9089</v>
      </c>
      <c r="AJ69" s="490">
        <v>1165</v>
      </c>
      <c r="AK69" s="50" t="s">
        <v>8152</v>
      </c>
      <c r="AL69" s="491">
        <v>45697</v>
      </c>
      <c r="AM69" s="50">
        <v>1</v>
      </c>
      <c r="AN69" s="492"/>
      <c r="AO69" s="493"/>
      <c r="AP69" s="494" t="s">
        <v>205</v>
      </c>
      <c r="AQ69" s="494"/>
      <c r="AR69" s="494"/>
      <c r="AS69" s="494"/>
      <c r="AT69" s="494"/>
      <c r="AU69" s="494"/>
      <c r="AV69" s="16"/>
      <c r="AW69" s="16"/>
      <c r="BG69" s="551"/>
    </row>
    <row r="70" spans="1:59" ht="15.75" customHeight="1">
      <c r="A70" s="539">
        <v>20241114</v>
      </c>
      <c r="B70" s="523">
        <v>1277</v>
      </c>
      <c r="C70" s="523" t="s">
        <v>26902</v>
      </c>
      <c r="D70" s="523" t="s">
        <v>8947</v>
      </c>
      <c r="E70" s="523">
        <v>1000</v>
      </c>
      <c r="F70" s="523" t="s">
        <v>8949</v>
      </c>
      <c r="G70" s="523" t="s">
        <v>26903</v>
      </c>
      <c r="H70" s="538"/>
      <c r="I70" s="540">
        <v>45610</v>
      </c>
      <c r="J70" s="541" t="s">
        <v>13921</v>
      </c>
      <c r="K70" s="541" t="s">
        <v>9440</v>
      </c>
      <c r="L70" s="494">
        <v>20</v>
      </c>
      <c r="M70" s="494"/>
      <c r="N70" s="494"/>
      <c r="O70" s="494"/>
      <c r="P70" s="494"/>
      <c r="Q70" s="494"/>
      <c r="R70" s="16" t="s">
        <v>26956</v>
      </c>
      <c r="S70" s="16" t="s">
        <v>16283</v>
      </c>
      <c r="T70" s="16" t="s">
        <v>27035</v>
      </c>
      <c r="U70" s="17">
        <v>1000</v>
      </c>
      <c r="V70" s="18">
        <v>7200</v>
      </c>
      <c r="W70" s="16" t="s">
        <v>27023</v>
      </c>
      <c r="X70" s="50" t="s">
        <v>205</v>
      </c>
      <c r="Y70" s="50"/>
      <c r="AD70" s="489"/>
      <c r="AE70" s="50"/>
      <c r="AF70" s="493" t="s">
        <v>30477</v>
      </c>
      <c r="AG70" s="50" t="s">
        <v>24662</v>
      </c>
      <c r="AH70" s="50" t="s">
        <v>31010</v>
      </c>
      <c r="AI70" s="50"/>
      <c r="AJ70" s="490" t="s">
        <v>30915</v>
      </c>
      <c r="AK70" s="50"/>
      <c r="AL70" s="491">
        <v>45709</v>
      </c>
      <c r="AM70" s="50"/>
      <c r="AN70" s="492"/>
      <c r="AO70" s="493"/>
      <c r="AP70" s="494"/>
      <c r="AQ70" s="494"/>
      <c r="AR70" s="494"/>
      <c r="AS70" s="494"/>
      <c r="AT70" s="494"/>
      <c r="AU70" s="494"/>
      <c r="AV70" s="16"/>
      <c r="AW70" s="16"/>
      <c r="BG70" s="551"/>
    </row>
    <row r="71" spans="1:59" ht="15.75" customHeight="1">
      <c r="A71" s="539">
        <v>20241114</v>
      </c>
      <c r="B71" s="523">
        <v>1278</v>
      </c>
      <c r="C71" s="523" t="s">
        <v>25513</v>
      </c>
      <c r="D71" s="523" t="s">
        <v>8891</v>
      </c>
      <c r="E71" s="523">
        <v>1960</v>
      </c>
      <c r="F71" s="523" t="s">
        <v>6346</v>
      </c>
      <c r="G71" s="523" t="s">
        <v>25631</v>
      </c>
      <c r="H71" s="538"/>
      <c r="I71" s="540">
        <v>45609</v>
      </c>
      <c r="J71" s="541" t="s">
        <v>27040</v>
      </c>
      <c r="K71" s="541" t="s">
        <v>9440</v>
      </c>
      <c r="L71" s="494"/>
      <c r="M71" s="494"/>
      <c r="N71" s="494"/>
      <c r="O71" s="494"/>
      <c r="P71" s="494"/>
      <c r="Q71" s="494"/>
      <c r="R71" s="16" t="s">
        <v>27030</v>
      </c>
      <c r="S71" s="16" t="s">
        <v>26988</v>
      </c>
      <c r="T71" s="16" t="s">
        <v>26970</v>
      </c>
      <c r="U71" s="17">
        <v>1960</v>
      </c>
      <c r="V71" s="18">
        <v>24500</v>
      </c>
      <c r="W71" s="16" t="s">
        <v>26910</v>
      </c>
      <c r="X71" s="50"/>
      <c r="Y71" s="50"/>
      <c r="AD71" s="489"/>
      <c r="AE71" s="50"/>
      <c r="AF71" s="493" t="s">
        <v>28985</v>
      </c>
      <c r="AG71" s="50" t="s">
        <v>28659</v>
      </c>
      <c r="AH71" s="50" t="s">
        <v>28986</v>
      </c>
      <c r="AI71" s="50" t="s">
        <v>8994</v>
      </c>
      <c r="AJ71" s="490">
        <v>1980</v>
      </c>
      <c r="AK71" s="50" t="s">
        <v>28005</v>
      </c>
      <c r="AL71" s="491">
        <v>45712</v>
      </c>
      <c r="AM71" s="50">
        <v>2</v>
      </c>
      <c r="AN71" s="492"/>
      <c r="AO71" s="493"/>
      <c r="AP71" s="494" t="s">
        <v>205</v>
      </c>
      <c r="AQ71" s="494"/>
      <c r="AR71" s="494"/>
      <c r="AS71" s="494"/>
      <c r="AT71" s="494"/>
      <c r="AU71" s="494"/>
      <c r="AV71" s="16"/>
      <c r="AW71" s="16"/>
      <c r="BG71" s="551"/>
    </row>
    <row r="72" spans="1:59" ht="15.75" customHeight="1">
      <c r="A72" s="539">
        <v>20241114</v>
      </c>
      <c r="B72" s="523">
        <v>1279</v>
      </c>
      <c r="C72" s="523" t="s">
        <v>25625</v>
      </c>
      <c r="D72" s="523" t="s">
        <v>27041</v>
      </c>
      <c r="E72" s="523">
        <v>1960</v>
      </c>
      <c r="F72" s="523" t="s">
        <v>6346</v>
      </c>
      <c r="G72" s="523" t="s">
        <v>25626</v>
      </c>
      <c r="H72" s="538"/>
      <c r="I72" s="540">
        <v>45609</v>
      </c>
      <c r="J72" s="541" t="s">
        <v>10374</v>
      </c>
      <c r="K72" s="541" t="s">
        <v>9440</v>
      </c>
      <c r="L72" s="494"/>
      <c r="M72" s="494"/>
      <c r="N72" s="494"/>
      <c r="O72" s="494"/>
      <c r="P72" s="494"/>
      <c r="Q72" s="494"/>
      <c r="R72" s="16" t="s">
        <v>27033</v>
      </c>
      <c r="S72" s="16" t="s">
        <v>26989</v>
      </c>
      <c r="T72" s="16" t="s">
        <v>27034</v>
      </c>
      <c r="U72" s="17">
        <v>1960</v>
      </c>
      <c r="V72" s="18">
        <v>24500</v>
      </c>
      <c r="W72" s="16" t="s">
        <v>26910</v>
      </c>
      <c r="X72" s="50"/>
      <c r="Y72" s="50"/>
      <c r="AD72" s="506">
        <v>2</v>
      </c>
      <c r="AE72" s="507"/>
      <c r="AF72" s="508" t="s">
        <v>30477</v>
      </c>
      <c r="AG72" s="507" t="s">
        <v>24662</v>
      </c>
      <c r="AH72" s="507" t="s">
        <v>30914</v>
      </c>
      <c r="AI72" s="507" t="s">
        <v>8180</v>
      </c>
      <c r="AJ72" s="509">
        <v>850</v>
      </c>
      <c r="AK72" s="507"/>
      <c r="AL72" s="510">
        <v>45709</v>
      </c>
      <c r="AM72" s="507">
        <v>1</v>
      </c>
      <c r="AN72" s="511"/>
      <c r="AO72" s="508"/>
      <c r="AP72" s="512">
        <v>20</v>
      </c>
      <c r="AQ72" s="512"/>
      <c r="AR72" s="512"/>
      <c r="AS72" s="512"/>
      <c r="AT72" s="512"/>
      <c r="AU72" s="512"/>
      <c r="AV72" s="16"/>
      <c r="AW72" s="16"/>
      <c r="BG72" s="551"/>
    </row>
    <row r="73" spans="1:59" ht="15.75" customHeight="1">
      <c r="A73" s="539">
        <v>20241114</v>
      </c>
      <c r="B73" s="523">
        <v>1280</v>
      </c>
      <c r="C73" s="523" t="s">
        <v>24995</v>
      </c>
      <c r="D73" s="523" t="s">
        <v>8897</v>
      </c>
      <c r="E73" s="523">
        <v>1500</v>
      </c>
      <c r="F73" s="523" t="s">
        <v>121</v>
      </c>
      <c r="G73" s="523" t="s">
        <v>24996</v>
      </c>
      <c r="H73" s="538"/>
      <c r="I73" s="540">
        <v>45610</v>
      </c>
      <c r="J73" s="541" t="s">
        <v>12724</v>
      </c>
      <c r="K73" s="541" t="s">
        <v>9440</v>
      </c>
      <c r="L73" s="494" t="s">
        <v>205</v>
      </c>
      <c r="M73" s="494"/>
      <c r="N73" s="494"/>
      <c r="O73" s="494"/>
      <c r="P73" s="494"/>
      <c r="Q73" s="494"/>
      <c r="R73" s="16" t="s">
        <v>27031</v>
      </c>
      <c r="S73" s="16" t="s">
        <v>26988</v>
      </c>
      <c r="T73" s="16" t="s">
        <v>27032</v>
      </c>
      <c r="U73" s="17">
        <v>1500</v>
      </c>
      <c r="V73" s="18">
        <v>23602.5</v>
      </c>
      <c r="W73" s="16" t="s">
        <v>27023</v>
      </c>
      <c r="X73" s="50" t="s">
        <v>205</v>
      </c>
      <c r="Y73" s="50"/>
      <c r="BG73" s="551"/>
    </row>
    <row r="74" spans="1:59" ht="15.75" customHeight="1">
      <c r="A74" s="539">
        <v>20241114</v>
      </c>
      <c r="B74" s="523">
        <v>1281</v>
      </c>
      <c r="C74" s="523" t="s">
        <v>25243</v>
      </c>
      <c r="D74" s="523" t="s">
        <v>9319</v>
      </c>
      <c r="E74" s="523">
        <v>1568</v>
      </c>
      <c r="F74" s="523" t="s">
        <v>8955</v>
      </c>
      <c r="G74" s="523" t="s">
        <v>1301</v>
      </c>
      <c r="H74" s="538"/>
      <c r="I74" s="540">
        <v>45610</v>
      </c>
      <c r="J74" s="541" t="s">
        <v>9812</v>
      </c>
      <c r="K74" s="541" t="s">
        <v>9440</v>
      </c>
      <c r="L74" s="494" t="s">
        <v>205</v>
      </c>
      <c r="M74" s="494"/>
      <c r="N74" s="494"/>
      <c r="O74" s="494"/>
      <c r="P74" s="494"/>
      <c r="Q74" s="494"/>
      <c r="R74" s="16" t="s">
        <v>25243</v>
      </c>
      <c r="S74" s="16" t="s">
        <v>3690</v>
      </c>
      <c r="T74" s="16" t="s">
        <v>27042</v>
      </c>
      <c r="U74" s="17">
        <v>1568</v>
      </c>
      <c r="V74" s="18">
        <v>24304</v>
      </c>
      <c r="W74" s="16" t="s">
        <v>27019</v>
      </c>
      <c r="X74" s="50" t="s">
        <v>205</v>
      </c>
      <c r="Y74" s="50"/>
      <c r="BG74" s="551"/>
    </row>
    <row r="75" spans="1:59" ht="15.75" customHeight="1">
      <c r="A75" s="539">
        <v>20241115</v>
      </c>
      <c r="B75" s="523">
        <v>1282</v>
      </c>
      <c r="C75" s="523" t="s">
        <v>26860</v>
      </c>
      <c r="D75" s="523" t="s">
        <v>219</v>
      </c>
      <c r="E75" s="523">
        <v>1868</v>
      </c>
      <c r="F75" s="523" t="s">
        <v>9179</v>
      </c>
      <c r="G75" s="523" t="s">
        <v>26861</v>
      </c>
      <c r="H75" s="538"/>
      <c r="I75" s="540">
        <v>45611</v>
      </c>
      <c r="J75" s="541" t="s">
        <v>13180</v>
      </c>
      <c r="K75" s="541" t="s">
        <v>9440</v>
      </c>
      <c r="L75" s="494" t="s">
        <v>205</v>
      </c>
      <c r="M75" s="494"/>
      <c r="N75" s="494"/>
      <c r="O75" s="494"/>
      <c r="P75" s="494"/>
      <c r="Q75" s="494"/>
      <c r="R75" s="16" t="s">
        <v>26860</v>
      </c>
      <c r="S75" s="16" t="s">
        <v>26959</v>
      </c>
      <c r="T75" s="16" t="s">
        <v>27053</v>
      </c>
      <c r="U75" s="17">
        <v>1868</v>
      </c>
      <c r="V75" s="18">
        <v>18672.45</v>
      </c>
      <c r="W75" s="16" t="s">
        <v>27056</v>
      </c>
      <c r="X75" s="50" t="s">
        <v>205</v>
      </c>
      <c r="Y75" s="50"/>
      <c r="BG75" s="551"/>
    </row>
    <row r="76" spans="1:59" ht="15.75" customHeight="1">
      <c r="A76" s="539">
        <v>20241115</v>
      </c>
      <c r="B76" s="523">
        <v>1283</v>
      </c>
      <c r="C76" s="523" t="s">
        <v>26823</v>
      </c>
      <c r="D76" s="523" t="s">
        <v>8896</v>
      </c>
      <c r="E76" s="523">
        <v>1925</v>
      </c>
      <c r="F76" s="523" t="s">
        <v>6380</v>
      </c>
      <c r="G76" s="523" t="s">
        <v>26824</v>
      </c>
      <c r="H76" s="538"/>
      <c r="I76" s="540">
        <v>45611</v>
      </c>
      <c r="J76" s="541" t="s">
        <v>11497</v>
      </c>
      <c r="K76" s="541" t="s">
        <v>9440</v>
      </c>
      <c r="L76" s="494" t="s">
        <v>205</v>
      </c>
      <c r="M76" s="494"/>
      <c r="N76" s="494"/>
      <c r="O76" s="494"/>
      <c r="P76" s="494"/>
      <c r="Q76" s="494"/>
      <c r="R76" s="16" t="s">
        <v>26823</v>
      </c>
      <c r="S76" s="16" t="s">
        <v>24936</v>
      </c>
      <c r="T76" s="16" t="s">
        <v>27051</v>
      </c>
      <c r="U76" s="17">
        <v>1925</v>
      </c>
      <c r="V76" s="18">
        <v>24640</v>
      </c>
      <c r="W76" s="16" t="s">
        <v>27019</v>
      </c>
      <c r="X76" s="50" t="s">
        <v>205</v>
      </c>
      <c r="Y76" s="50"/>
      <c r="BG76" s="551"/>
    </row>
    <row r="77" spans="1:59" ht="15.75" customHeight="1">
      <c r="A77" s="539">
        <v>20241115</v>
      </c>
      <c r="B77" s="523">
        <v>1284</v>
      </c>
      <c r="C77" s="523" t="s">
        <v>27028</v>
      </c>
      <c r="D77" s="523" t="s">
        <v>8891</v>
      </c>
      <c r="E77" s="523">
        <v>1917</v>
      </c>
      <c r="F77" s="523" t="s">
        <v>10924</v>
      </c>
      <c r="G77" s="523" t="s">
        <v>27029</v>
      </c>
      <c r="H77" s="538"/>
      <c r="I77" s="540">
        <v>45611</v>
      </c>
      <c r="J77" s="541" t="s">
        <v>9561</v>
      </c>
      <c r="K77" s="541" t="s">
        <v>9440</v>
      </c>
      <c r="L77" s="494"/>
      <c r="M77" s="494"/>
      <c r="N77" s="494"/>
      <c r="O77" s="494"/>
      <c r="P77" s="494"/>
      <c r="Q77" s="494"/>
      <c r="R77" s="16" t="s">
        <v>27054</v>
      </c>
      <c r="S77" s="16" t="s">
        <v>4690</v>
      </c>
      <c r="T77" s="16" t="s">
        <v>27055</v>
      </c>
      <c r="U77" s="17">
        <v>1917</v>
      </c>
      <c r="V77" s="18">
        <v>23962.5</v>
      </c>
      <c r="W77" s="16" t="s">
        <v>27023</v>
      </c>
      <c r="X77" s="50"/>
      <c r="Y77" s="50"/>
      <c r="BG77" s="551"/>
    </row>
    <row r="78" spans="1:59" ht="15.75" customHeight="1">
      <c r="A78" s="539">
        <v>20241115</v>
      </c>
      <c r="B78" s="523">
        <v>1285</v>
      </c>
      <c r="C78" s="523" t="s">
        <v>25527</v>
      </c>
      <c r="D78" s="523" t="s">
        <v>8891</v>
      </c>
      <c r="E78" s="523">
        <v>1958</v>
      </c>
      <c r="F78" s="523" t="s">
        <v>8994</v>
      </c>
      <c r="G78" s="523" t="s">
        <v>25528</v>
      </c>
      <c r="H78" s="538"/>
      <c r="I78" s="540">
        <v>45610</v>
      </c>
      <c r="J78" s="541" t="s">
        <v>27058</v>
      </c>
      <c r="K78" s="541" t="s">
        <v>9440</v>
      </c>
      <c r="L78" s="494" t="s">
        <v>205</v>
      </c>
      <c r="M78" s="494"/>
      <c r="N78" s="494"/>
      <c r="O78" s="494"/>
      <c r="P78" s="494"/>
      <c r="Q78" s="494"/>
      <c r="R78" s="16" t="s">
        <v>26958</v>
      </c>
      <c r="S78" s="16" t="s">
        <v>4690</v>
      </c>
      <c r="T78" s="16" t="s">
        <v>27022</v>
      </c>
      <c r="U78" s="17">
        <v>1958</v>
      </c>
      <c r="V78" s="18">
        <v>24492.57</v>
      </c>
      <c r="W78" s="16" t="s">
        <v>27023</v>
      </c>
      <c r="X78" s="50" t="s">
        <v>205</v>
      </c>
      <c r="Y78" s="50"/>
      <c r="Z78" s="450"/>
      <c r="BG78" s="551"/>
    </row>
    <row r="79" spans="1:59" ht="15.75" customHeight="1">
      <c r="A79" s="539">
        <v>20241115</v>
      </c>
      <c r="B79" s="523">
        <v>1286</v>
      </c>
      <c r="C79" s="523" t="s">
        <v>27043</v>
      </c>
      <c r="D79" s="523" t="s">
        <v>8896</v>
      </c>
      <c r="E79" s="523">
        <v>1925</v>
      </c>
      <c r="F79" s="523" t="s">
        <v>6380</v>
      </c>
      <c r="G79" s="523" t="s">
        <v>27044</v>
      </c>
      <c r="H79" s="538"/>
      <c r="I79" s="540">
        <v>45611</v>
      </c>
      <c r="J79" s="541" t="s">
        <v>11402</v>
      </c>
      <c r="K79" s="541" t="s">
        <v>9440</v>
      </c>
      <c r="L79" s="494" t="s">
        <v>205</v>
      </c>
      <c r="M79" s="494"/>
      <c r="N79" s="494"/>
      <c r="O79" s="494"/>
      <c r="P79" s="494"/>
      <c r="Q79" s="494"/>
      <c r="R79" s="16" t="s">
        <v>27043</v>
      </c>
      <c r="S79" s="16" t="s">
        <v>2102</v>
      </c>
      <c r="T79" s="16" t="s">
        <v>27052</v>
      </c>
      <c r="U79" s="17">
        <v>1925</v>
      </c>
      <c r="V79" s="18">
        <v>24640</v>
      </c>
      <c r="W79" s="16" t="s">
        <v>27056</v>
      </c>
      <c r="X79" s="50" t="s">
        <v>205</v>
      </c>
      <c r="Y79" s="50"/>
      <c r="Z79" s="450"/>
      <c r="BG79" s="551"/>
    </row>
    <row r="80" spans="1:59" ht="15.75" customHeight="1">
      <c r="A80" s="539">
        <v>20241118</v>
      </c>
      <c r="B80" s="523">
        <v>1287</v>
      </c>
      <c r="C80" s="523" t="s">
        <v>25378</v>
      </c>
      <c r="D80" s="523" t="s">
        <v>8891</v>
      </c>
      <c r="E80" s="523">
        <v>1864</v>
      </c>
      <c r="F80" s="523" t="s">
        <v>8994</v>
      </c>
      <c r="G80" s="523" t="s">
        <v>25379</v>
      </c>
      <c r="H80" s="538"/>
      <c r="I80" s="540">
        <v>45611</v>
      </c>
      <c r="J80" s="541" t="s">
        <v>9741</v>
      </c>
      <c r="K80" s="541" t="s">
        <v>9440</v>
      </c>
      <c r="L80" s="494" t="s">
        <v>205</v>
      </c>
      <c r="M80" s="494"/>
      <c r="N80" s="494"/>
      <c r="O80" s="494"/>
      <c r="P80" s="494"/>
      <c r="Q80" s="494"/>
      <c r="R80" s="16" t="s">
        <v>25378</v>
      </c>
      <c r="S80" s="16" t="s">
        <v>1050</v>
      </c>
      <c r="T80" s="16" t="s">
        <v>27059</v>
      </c>
      <c r="U80" s="17">
        <v>1864</v>
      </c>
      <c r="V80" s="18">
        <v>23403.47</v>
      </c>
      <c r="W80" s="16" t="s">
        <v>27019</v>
      </c>
      <c r="X80" s="50" t="s">
        <v>205</v>
      </c>
      <c r="Y80" s="50"/>
      <c r="Z80" s="450"/>
      <c r="BG80" s="551"/>
    </row>
    <row r="81" spans="1:59" ht="15.75" customHeight="1">
      <c r="A81" s="539">
        <v>20241118</v>
      </c>
      <c r="B81" s="523">
        <v>1288</v>
      </c>
      <c r="C81" s="523" t="s">
        <v>25841</v>
      </c>
      <c r="D81" s="523" t="s">
        <v>10628</v>
      </c>
      <c r="E81" s="523">
        <v>1400</v>
      </c>
      <c r="F81" s="523" t="s">
        <v>9095</v>
      </c>
      <c r="G81" s="523" t="s">
        <v>25842</v>
      </c>
      <c r="H81" s="538"/>
      <c r="I81" s="540">
        <v>45614</v>
      </c>
      <c r="J81" s="541" t="s">
        <v>12747</v>
      </c>
      <c r="K81" s="541" t="s">
        <v>9440</v>
      </c>
      <c r="L81" s="494">
        <v>20</v>
      </c>
      <c r="M81" s="494"/>
      <c r="N81" s="494"/>
      <c r="O81" s="494"/>
      <c r="P81" s="494"/>
      <c r="Q81" s="494"/>
      <c r="R81" s="16" t="s">
        <v>25841</v>
      </c>
      <c r="S81" s="16" t="s">
        <v>26960</v>
      </c>
      <c r="T81" s="16" t="s">
        <v>27064</v>
      </c>
      <c r="U81" s="17">
        <v>1400</v>
      </c>
      <c r="V81" s="18">
        <v>4928</v>
      </c>
      <c r="W81" s="16" t="s">
        <v>27065</v>
      </c>
      <c r="X81" s="50" t="s">
        <v>205</v>
      </c>
      <c r="Y81" s="50"/>
      <c r="Z81" s="450"/>
      <c r="BG81" s="551"/>
    </row>
    <row r="82" spans="1:59" ht="15.75" customHeight="1">
      <c r="A82" s="539">
        <v>20241118</v>
      </c>
      <c r="B82" s="523">
        <v>1289</v>
      </c>
      <c r="C82" s="523" t="s">
        <v>27066</v>
      </c>
      <c r="D82" s="523" t="s">
        <v>9743</v>
      </c>
      <c r="E82" s="523">
        <v>1870</v>
      </c>
      <c r="F82" s="523" t="s">
        <v>9206</v>
      </c>
      <c r="G82" s="523" t="s">
        <v>27067</v>
      </c>
      <c r="H82" s="538"/>
      <c r="I82" s="540">
        <v>45614</v>
      </c>
      <c r="J82" s="541" t="s">
        <v>10420</v>
      </c>
      <c r="K82" s="541" t="s">
        <v>9440</v>
      </c>
      <c r="L82" s="494" t="s">
        <v>205</v>
      </c>
      <c r="M82" s="494"/>
      <c r="N82" s="494"/>
      <c r="O82" s="494"/>
      <c r="P82" s="494"/>
      <c r="Q82" s="494"/>
      <c r="R82" s="16" t="s">
        <v>27066</v>
      </c>
      <c r="S82" s="16" t="s">
        <v>13970</v>
      </c>
      <c r="T82" s="16" t="s">
        <v>27071</v>
      </c>
      <c r="U82" s="17">
        <v>1870</v>
      </c>
      <c r="V82" s="18">
        <v>23500</v>
      </c>
      <c r="W82" s="16" t="s">
        <v>27065</v>
      </c>
      <c r="X82" s="50" t="s">
        <v>205</v>
      </c>
      <c r="Y82" s="50"/>
      <c r="Z82" s="450"/>
      <c r="BG82" s="551"/>
    </row>
    <row r="83" spans="1:59" ht="15.75" customHeight="1">
      <c r="A83" s="539">
        <v>20241119</v>
      </c>
      <c r="B83" s="523">
        <v>1290</v>
      </c>
      <c r="C83" s="523" t="s">
        <v>27075</v>
      </c>
      <c r="D83" s="523" t="s">
        <v>10431</v>
      </c>
      <c r="E83" s="523">
        <v>5500</v>
      </c>
      <c r="F83" s="523" t="s">
        <v>8298</v>
      </c>
      <c r="G83" s="523" t="s">
        <v>14285</v>
      </c>
      <c r="H83" s="538"/>
      <c r="I83" s="540">
        <v>45614</v>
      </c>
      <c r="J83" s="541" t="s">
        <v>11625</v>
      </c>
      <c r="K83" s="541" t="s">
        <v>9440</v>
      </c>
      <c r="L83" s="494"/>
      <c r="M83" s="494"/>
      <c r="N83" s="494"/>
      <c r="O83" s="494"/>
      <c r="P83" s="494"/>
      <c r="Q83" s="494"/>
      <c r="R83" s="16" t="s">
        <v>27098</v>
      </c>
      <c r="S83" s="16" t="s">
        <v>27099</v>
      </c>
      <c r="T83" s="16" t="s">
        <v>27100</v>
      </c>
      <c r="U83" s="17">
        <v>5500</v>
      </c>
      <c r="V83" s="18">
        <v>23650</v>
      </c>
      <c r="W83" s="16" t="s">
        <v>27093</v>
      </c>
      <c r="X83" s="50"/>
      <c r="Y83" s="50"/>
      <c r="Z83" s="450"/>
      <c r="BG83" s="551"/>
    </row>
    <row r="84" spans="1:59" ht="15.75" customHeight="1">
      <c r="A84" s="539">
        <v>20241119</v>
      </c>
      <c r="B84" s="523">
        <v>1291</v>
      </c>
      <c r="C84" s="523" t="s">
        <v>27048</v>
      </c>
      <c r="D84" s="523" t="s">
        <v>10514</v>
      </c>
      <c r="E84" s="523">
        <v>2600</v>
      </c>
      <c r="F84" s="523" t="s">
        <v>27050</v>
      </c>
      <c r="G84" s="523" t="s">
        <v>27049</v>
      </c>
      <c r="H84" s="538"/>
      <c r="I84" s="540">
        <v>45615</v>
      </c>
      <c r="J84" s="541" t="s">
        <v>12787</v>
      </c>
      <c r="K84" s="541" t="s">
        <v>9440</v>
      </c>
      <c r="L84" s="494" t="s">
        <v>205</v>
      </c>
      <c r="M84" s="494"/>
      <c r="N84" s="494"/>
      <c r="O84" s="494"/>
      <c r="P84" s="494"/>
      <c r="Q84" s="494"/>
      <c r="R84" s="16" t="s">
        <v>27048</v>
      </c>
      <c r="S84" s="16" t="s">
        <v>27084</v>
      </c>
      <c r="T84" s="16" t="s">
        <v>27083</v>
      </c>
      <c r="U84" s="17">
        <v>2600</v>
      </c>
      <c r="V84" s="18">
        <v>21840</v>
      </c>
      <c r="W84" s="16" t="s">
        <v>27077</v>
      </c>
      <c r="X84" s="50" t="s">
        <v>205</v>
      </c>
      <c r="Y84" s="50"/>
      <c r="Z84" s="450"/>
      <c r="BG84" s="551"/>
    </row>
    <row r="85" spans="1:59" ht="15.75" customHeight="1">
      <c r="A85" s="539">
        <v>20241119</v>
      </c>
      <c r="B85" s="523">
        <v>1292</v>
      </c>
      <c r="C85" s="523" t="s">
        <v>26825</v>
      </c>
      <c r="D85" s="523" t="s">
        <v>8896</v>
      </c>
      <c r="E85" s="523">
        <v>1925</v>
      </c>
      <c r="F85" s="523" t="s">
        <v>6380</v>
      </c>
      <c r="G85" s="523" t="s">
        <v>26826</v>
      </c>
      <c r="H85" s="538"/>
      <c r="I85" s="540">
        <v>45614</v>
      </c>
      <c r="J85" s="541" t="s">
        <v>11047</v>
      </c>
      <c r="K85" s="541" t="s">
        <v>9440</v>
      </c>
      <c r="L85" s="494" t="s">
        <v>205</v>
      </c>
      <c r="M85" s="494"/>
      <c r="N85" s="494"/>
      <c r="O85" s="494"/>
      <c r="P85" s="494"/>
      <c r="Q85" s="494"/>
      <c r="R85" s="16" t="s">
        <v>27094</v>
      </c>
      <c r="S85" s="16" t="s">
        <v>27095</v>
      </c>
      <c r="T85" s="16" t="s">
        <v>27096</v>
      </c>
      <c r="U85" s="17">
        <v>1925</v>
      </c>
      <c r="V85" s="18">
        <v>24640</v>
      </c>
      <c r="W85" s="16" t="s">
        <v>27097</v>
      </c>
      <c r="X85" s="50" t="s">
        <v>205</v>
      </c>
      <c r="Y85" s="50"/>
      <c r="Z85" s="450"/>
      <c r="BG85" s="551"/>
    </row>
    <row r="86" spans="1:59" ht="15.75" customHeight="1">
      <c r="A86" s="539">
        <v>20241119</v>
      </c>
      <c r="B86" s="523">
        <v>1293</v>
      </c>
      <c r="C86" s="523" t="s">
        <v>26836</v>
      </c>
      <c r="D86" s="523" t="s">
        <v>8891</v>
      </c>
      <c r="E86" s="523">
        <v>2300</v>
      </c>
      <c r="F86" s="523" t="s">
        <v>121</v>
      </c>
      <c r="G86" s="523" t="s">
        <v>26837</v>
      </c>
      <c r="H86" s="538"/>
      <c r="I86" s="540">
        <v>45612</v>
      </c>
      <c r="J86" s="541" t="s">
        <v>12729</v>
      </c>
      <c r="K86" s="541" t="s">
        <v>9440</v>
      </c>
      <c r="L86" s="494" t="s">
        <v>205</v>
      </c>
      <c r="M86" s="494"/>
      <c r="N86" s="494"/>
      <c r="O86" s="494"/>
      <c r="P86" s="494"/>
      <c r="Q86" s="494"/>
      <c r="R86" s="16" t="s">
        <v>27087</v>
      </c>
      <c r="S86" s="16" t="s">
        <v>27088</v>
      </c>
      <c r="T86" s="16" t="s">
        <v>27089</v>
      </c>
      <c r="U86" s="17">
        <v>2300</v>
      </c>
      <c r="V86" s="18">
        <v>23805</v>
      </c>
      <c r="W86" s="16" t="s">
        <v>27023</v>
      </c>
      <c r="X86" s="50" t="s">
        <v>205</v>
      </c>
      <c r="Y86" s="50"/>
      <c r="Z86" s="450"/>
      <c r="BG86" s="551"/>
    </row>
    <row r="87" spans="1:59" ht="15.75" customHeight="1">
      <c r="A87" s="539">
        <v>20241119</v>
      </c>
      <c r="B87" s="523">
        <v>1294</v>
      </c>
      <c r="C87" s="523" t="s">
        <v>26985</v>
      </c>
      <c r="D87" s="523" t="s">
        <v>8896</v>
      </c>
      <c r="E87" s="523">
        <v>1925</v>
      </c>
      <c r="F87" s="523" t="s">
        <v>6380</v>
      </c>
      <c r="G87" s="523" t="s">
        <v>5342</v>
      </c>
      <c r="H87" s="538"/>
      <c r="I87" s="540">
        <v>45615</v>
      </c>
      <c r="J87" s="541" t="s">
        <v>10724</v>
      </c>
      <c r="K87" s="541" t="s">
        <v>9440</v>
      </c>
      <c r="L87" s="494" t="s">
        <v>205</v>
      </c>
      <c r="M87" s="494"/>
      <c r="N87" s="494"/>
      <c r="O87" s="494"/>
      <c r="P87" s="494"/>
      <c r="Q87" s="494"/>
      <c r="R87" s="16" t="s">
        <v>27090</v>
      </c>
      <c r="S87" s="16" t="s">
        <v>27091</v>
      </c>
      <c r="T87" s="16" t="s">
        <v>27092</v>
      </c>
      <c r="U87" s="17">
        <v>1925</v>
      </c>
      <c r="V87" s="18">
        <v>24640</v>
      </c>
      <c r="W87" s="16" t="s">
        <v>27093</v>
      </c>
      <c r="X87" s="50" t="s">
        <v>205</v>
      </c>
      <c r="Y87" s="50"/>
      <c r="Z87" s="450"/>
      <c r="BG87" s="551"/>
    </row>
    <row r="88" spans="1:59" ht="15.75" customHeight="1">
      <c r="A88" s="539">
        <v>20241119</v>
      </c>
      <c r="B88" s="523">
        <v>1295</v>
      </c>
      <c r="C88" s="523" t="s">
        <v>27062</v>
      </c>
      <c r="D88" s="523" t="s">
        <v>8891</v>
      </c>
      <c r="E88" s="523">
        <v>1917</v>
      </c>
      <c r="F88" s="523" t="s">
        <v>10924</v>
      </c>
      <c r="G88" s="523" t="s">
        <v>27063</v>
      </c>
      <c r="H88" s="538"/>
      <c r="I88" s="540">
        <v>45615</v>
      </c>
      <c r="J88" s="541" t="s">
        <v>11342</v>
      </c>
      <c r="K88" s="541" t="s">
        <v>9440</v>
      </c>
      <c r="L88" s="494"/>
      <c r="M88" s="494"/>
      <c r="N88" s="494"/>
      <c r="O88" s="494"/>
      <c r="P88" s="494"/>
      <c r="Q88" s="494"/>
      <c r="R88" s="16" t="s">
        <v>27085</v>
      </c>
      <c r="S88" s="16" t="s">
        <v>27086</v>
      </c>
      <c r="T88" s="16" t="s">
        <v>27072</v>
      </c>
      <c r="U88" s="17">
        <v>1917</v>
      </c>
      <c r="V88" s="18">
        <v>23962.5</v>
      </c>
      <c r="W88" s="16" t="s">
        <v>27076</v>
      </c>
      <c r="X88" s="50"/>
      <c r="Y88" s="50"/>
      <c r="Z88" s="450"/>
      <c r="BG88" s="551"/>
    </row>
    <row r="89" spans="1:59" ht="15.75" customHeight="1">
      <c r="A89" s="539">
        <v>20241121</v>
      </c>
      <c r="B89" s="523">
        <v>1296</v>
      </c>
      <c r="C89" s="523" t="s">
        <v>27078</v>
      </c>
      <c r="D89" s="523" t="s">
        <v>9503</v>
      </c>
      <c r="E89" s="523">
        <v>1570</v>
      </c>
      <c r="F89" s="523" t="s">
        <v>9142</v>
      </c>
      <c r="G89" s="523" t="s">
        <v>27079</v>
      </c>
      <c r="H89" s="538"/>
      <c r="I89" s="540">
        <v>45617</v>
      </c>
      <c r="J89" s="541" t="s">
        <v>11590</v>
      </c>
      <c r="K89" s="541" t="s">
        <v>9440</v>
      </c>
      <c r="L89" s="494" t="s">
        <v>205</v>
      </c>
      <c r="M89" s="494"/>
      <c r="N89" s="494"/>
      <c r="O89" s="494"/>
      <c r="P89" s="494"/>
      <c r="Q89" s="494"/>
      <c r="R89" s="16" t="s">
        <v>27141</v>
      </c>
      <c r="S89" s="16" t="s">
        <v>10479</v>
      </c>
      <c r="T89" s="16" t="s">
        <v>27142</v>
      </c>
      <c r="U89" s="17">
        <v>1570</v>
      </c>
      <c r="V89" s="18">
        <v>24500</v>
      </c>
      <c r="W89" s="16" t="s">
        <v>27093</v>
      </c>
      <c r="X89" s="50" t="s">
        <v>205</v>
      </c>
      <c r="Y89" s="50"/>
      <c r="Z89" s="450"/>
      <c r="BG89" s="551"/>
    </row>
    <row r="90" spans="1:59" ht="15.75" customHeight="1">
      <c r="A90" s="539">
        <v>20241121</v>
      </c>
      <c r="B90" s="523">
        <v>1297</v>
      </c>
      <c r="C90" s="523" t="s">
        <v>27080</v>
      </c>
      <c r="D90" s="523" t="s">
        <v>9503</v>
      </c>
      <c r="E90" s="523">
        <v>1570</v>
      </c>
      <c r="F90" s="523" t="s">
        <v>9142</v>
      </c>
      <c r="G90" s="523" t="s">
        <v>27081</v>
      </c>
      <c r="H90" s="538"/>
      <c r="I90" s="540">
        <v>45617</v>
      </c>
      <c r="J90" s="541" t="s">
        <v>16375</v>
      </c>
      <c r="K90" s="541" t="s">
        <v>9440</v>
      </c>
      <c r="L90" s="494" t="s">
        <v>205</v>
      </c>
      <c r="M90" s="494"/>
      <c r="N90" s="494"/>
      <c r="O90" s="494"/>
      <c r="P90" s="494"/>
      <c r="Q90" s="494"/>
      <c r="R90" s="16" t="s">
        <v>27139</v>
      </c>
      <c r="S90" s="16" t="s">
        <v>10479</v>
      </c>
      <c r="T90" s="16" t="s">
        <v>27140</v>
      </c>
      <c r="U90" s="17">
        <v>1570</v>
      </c>
      <c r="V90" s="18">
        <v>24500</v>
      </c>
      <c r="W90" s="16" t="s">
        <v>27093</v>
      </c>
      <c r="X90" s="50" t="s">
        <v>205</v>
      </c>
      <c r="Y90" s="50"/>
      <c r="Z90" s="450"/>
      <c r="BG90" s="551"/>
    </row>
    <row r="91" spans="1:59" ht="15.75" customHeight="1">
      <c r="A91" s="539">
        <v>20241121</v>
      </c>
      <c r="B91" s="523">
        <v>1298</v>
      </c>
      <c r="C91" s="523" t="s">
        <v>26863</v>
      </c>
      <c r="D91" s="523" t="s">
        <v>219</v>
      </c>
      <c r="E91" s="523">
        <v>1500</v>
      </c>
      <c r="F91" s="523" t="s">
        <v>9546</v>
      </c>
      <c r="G91" s="523" t="s">
        <v>26864</v>
      </c>
      <c r="H91" s="538"/>
      <c r="I91" s="540">
        <v>45616</v>
      </c>
      <c r="J91" s="541" t="s">
        <v>14235</v>
      </c>
      <c r="K91" s="541" t="s">
        <v>9440</v>
      </c>
      <c r="L91" s="494" t="s">
        <v>205</v>
      </c>
      <c r="M91" s="494"/>
      <c r="N91" s="494"/>
      <c r="O91" s="494"/>
      <c r="P91" s="494"/>
      <c r="Q91" s="494"/>
      <c r="R91" s="16" t="s">
        <v>26961</v>
      </c>
      <c r="S91" s="16" t="s">
        <v>27148</v>
      </c>
      <c r="T91" s="16" t="s">
        <v>27149</v>
      </c>
      <c r="U91" s="17">
        <v>1500</v>
      </c>
      <c r="V91" s="18">
        <v>17760</v>
      </c>
      <c r="W91" s="16" t="s">
        <v>27093</v>
      </c>
      <c r="X91" s="50" t="s">
        <v>205</v>
      </c>
      <c r="Y91" s="50"/>
      <c r="Z91" s="450"/>
      <c r="BG91" s="551"/>
    </row>
    <row r="92" spans="1:59" ht="15.75" customHeight="1">
      <c r="A92" s="539">
        <v>20241121</v>
      </c>
      <c r="B92" s="523">
        <v>1299</v>
      </c>
      <c r="C92" s="523" t="s">
        <v>25583</v>
      </c>
      <c r="D92" s="523" t="s">
        <v>219</v>
      </c>
      <c r="E92" s="523">
        <v>2300</v>
      </c>
      <c r="F92" s="523" t="s">
        <v>9199</v>
      </c>
      <c r="G92" s="523" t="s">
        <v>25584</v>
      </c>
      <c r="H92" s="538"/>
      <c r="I92" s="540">
        <v>45617</v>
      </c>
      <c r="J92" s="541" t="s">
        <v>11082</v>
      </c>
      <c r="K92" s="541" t="s">
        <v>9440</v>
      </c>
      <c r="L92" s="494" t="s">
        <v>205</v>
      </c>
      <c r="M92" s="494"/>
      <c r="N92" s="494"/>
      <c r="O92" s="494"/>
      <c r="P92" s="494"/>
      <c r="Q92" s="494"/>
      <c r="R92" s="16" t="s">
        <v>26962</v>
      </c>
      <c r="S92" s="16" t="s">
        <v>27143</v>
      </c>
      <c r="T92" s="16" t="s">
        <v>27144</v>
      </c>
      <c r="U92" s="17">
        <v>2300</v>
      </c>
      <c r="V92" s="18">
        <v>24725</v>
      </c>
      <c r="W92" s="16" t="s">
        <v>27145</v>
      </c>
      <c r="X92" s="50" t="s">
        <v>205</v>
      </c>
      <c r="Y92" s="50"/>
      <c r="BG92" s="551"/>
    </row>
    <row r="93" spans="1:59" ht="15.75" customHeight="1">
      <c r="A93" s="539">
        <v>20241121</v>
      </c>
      <c r="B93" s="523">
        <v>1300</v>
      </c>
      <c r="C93" s="523" t="s">
        <v>27069</v>
      </c>
      <c r="D93" s="523" t="s">
        <v>219</v>
      </c>
      <c r="E93" s="523">
        <v>1800</v>
      </c>
      <c r="F93" s="523" t="s">
        <v>8949</v>
      </c>
      <c r="G93" s="523" t="s">
        <v>27070</v>
      </c>
      <c r="H93" s="538"/>
      <c r="I93" s="540">
        <v>45617</v>
      </c>
      <c r="J93" s="541" t="s">
        <v>9597</v>
      </c>
      <c r="K93" s="541" t="s">
        <v>9440</v>
      </c>
      <c r="L93" s="494" t="s">
        <v>205</v>
      </c>
      <c r="M93" s="494"/>
      <c r="N93" s="494"/>
      <c r="O93" s="494"/>
      <c r="P93" s="494"/>
      <c r="Q93" s="494"/>
      <c r="R93" s="16" t="s">
        <v>27150</v>
      </c>
      <c r="S93" s="16" t="s">
        <v>27151</v>
      </c>
      <c r="T93" s="16" t="s">
        <v>27152</v>
      </c>
      <c r="U93" s="17">
        <v>1800</v>
      </c>
      <c r="V93" s="18">
        <v>19096</v>
      </c>
      <c r="W93" s="16" t="s">
        <v>27093</v>
      </c>
      <c r="X93" s="50" t="s">
        <v>205</v>
      </c>
      <c r="Y93" s="50"/>
      <c r="BG93" s="551"/>
    </row>
    <row r="94" spans="1:59" ht="15.75" customHeight="1">
      <c r="A94" s="539">
        <v>20241121</v>
      </c>
      <c r="B94" s="523">
        <v>1301</v>
      </c>
      <c r="C94" s="523" t="s">
        <v>26986</v>
      </c>
      <c r="D94" s="523" t="s">
        <v>8947</v>
      </c>
      <c r="E94" s="523">
        <v>600</v>
      </c>
      <c r="F94" s="523" t="s">
        <v>8949</v>
      </c>
      <c r="G94" s="523" t="s">
        <v>26987</v>
      </c>
      <c r="H94" s="538"/>
      <c r="I94" s="540">
        <v>45617</v>
      </c>
      <c r="J94" s="541" t="s">
        <v>10757</v>
      </c>
      <c r="K94" s="541" t="s">
        <v>9440</v>
      </c>
      <c r="L94" s="494">
        <v>20</v>
      </c>
      <c r="M94" s="494"/>
      <c r="N94" s="494"/>
      <c r="O94" s="494"/>
      <c r="P94" s="494"/>
      <c r="Q94" s="494"/>
      <c r="R94" s="16" t="s">
        <v>26986</v>
      </c>
      <c r="S94" s="16" t="s">
        <v>27211</v>
      </c>
      <c r="T94" s="16" t="s">
        <v>27235</v>
      </c>
      <c r="U94" s="17">
        <v>600</v>
      </c>
      <c r="V94" s="18">
        <v>6945</v>
      </c>
      <c r="W94" s="16" t="s">
        <v>27156</v>
      </c>
      <c r="X94" s="50" t="s">
        <v>205</v>
      </c>
      <c r="Y94" s="50"/>
      <c r="BG94" s="551"/>
    </row>
    <row r="95" spans="1:59" ht="15.75" customHeight="1">
      <c r="A95" s="539">
        <v>20241122</v>
      </c>
      <c r="B95" s="523">
        <v>1302</v>
      </c>
      <c r="C95" s="523" t="s">
        <v>27119</v>
      </c>
      <c r="D95" s="523" t="s">
        <v>219</v>
      </c>
      <c r="E95" s="523">
        <v>1800</v>
      </c>
      <c r="F95" s="523" t="s">
        <v>8949</v>
      </c>
      <c r="G95" s="523" t="s">
        <v>27120</v>
      </c>
      <c r="H95" s="538"/>
      <c r="I95" s="540">
        <v>45618</v>
      </c>
      <c r="J95" s="541" t="s">
        <v>10978</v>
      </c>
      <c r="K95" s="541" t="s">
        <v>9440</v>
      </c>
      <c r="L95" s="494" t="s">
        <v>205</v>
      </c>
      <c r="M95" s="494"/>
      <c r="N95" s="494"/>
      <c r="O95" s="494"/>
      <c r="P95" s="494"/>
      <c r="Q95" s="494"/>
      <c r="R95" s="16" t="s">
        <v>27243</v>
      </c>
      <c r="S95" s="16" t="s">
        <v>27244</v>
      </c>
      <c r="T95" s="16" t="s">
        <v>27245</v>
      </c>
      <c r="U95" s="17">
        <v>1800</v>
      </c>
      <c r="V95" s="18">
        <v>19140</v>
      </c>
      <c r="W95" s="16" t="s">
        <v>27246</v>
      </c>
      <c r="X95" s="50" t="s">
        <v>205</v>
      </c>
      <c r="Y95" s="50"/>
      <c r="BG95" s="551"/>
    </row>
    <row r="96" spans="1:59" ht="15.75" customHeight="1">
      <c r="A96" s="539">
        <v>20241122</v>
      </c>
      <c r="B96" s="523">
        <v>1303</v>
      </c>
      <c r="C96" s="523" t="s">
        <v>27082</v>
      </c>
      <c r="D96" s="523" t="s">
        <v>9078</v>
      </c>
      <c r="E96" s="523">
        <v>1200</v>
      </c>
      <c r="F96" s="523" t="s">
        <v>8298</v>
      </c>
      <c r="G96" s="523" t="s">
        <v>27116</v>
      </c>
      <c r="H96" s="538"/>
      <c r="I96" s="540">
        <v>45618</v>
      </c>
      <c r="J96" s="541" t="s">
        <v>11301</v>
      </c>
      <c r="K96" s="541" t="s">
        <v>9440</v>
      </c>
      <c r="L96" s="494" t="s">
        <v>205</v>
      </c>
      <c r="M96" s="494"/>
      <c r="N96" s="494"/>
      <c r="O96" s="494"/>
      <c r="P96" s="494"/>
      <c r="Q96" s="494"/>
      <c r="R96" s="16" t="s">
        <v>27242</v>
      </c>
      <c r="S96" s="16" t="s">
        <v>21231</v>
      </c>
      <c r="T96" s="16" t="s">
        <v>27146</v>
      </c>
      <c r="U96" s="17">
        <v>2400</v>
      </c>
      <c r="V96" s="18">
        <v>49920</v>
      </c>
      <c r="W96" s="16" t="s">
        <v>27147</v>
      </c>
      <c r="X96" s="50" t="s">
        <v>205</v>
      </c>
      <c r="Y96" s="50"/>
      <c r="BG96" s="551"/>
    </row>
    <row r="97" spans="1:59" ht="15.75" customHeight="1">
      <c r="A97" s="539">
        <v>20241122</v>
      </c>
      <c r="B97" s="523">
        <v>1303</v>
      </c>
      <c r="C97" s="523" t="s">
        <v>27082</v>
      </c>
      <c r="D97" s="523" t="s">
        <v>9078</v>
      </c>
      <c r="E97" s="523">
        <v>1200</v>
      </c>
      <c r="F97" s="523" t="s">
        <v>8298</v>
      </c>
      <c r="G97" s="523" t="s">
        <v>27117</v>
      </c>
      <c r="H97" s="538"/>
      <c r="I97" s="540">
        <v>45618</v>
      </c>
      <c r="J97" s="541" t="s">
        <v>11301</v>
      </c>
      <c r="K97" s="541" t="s">
        <v>9440</v>
      </c>
      <c r="L97" s="494"/>
      <c r="M97" s="494"/>
      <c r="N97" s="494"/>
      <c r="O97" s="494"/>
      <c r="P97" s="494"/>
      <c r="Q97" s="494"/>
      <c r="R97" s="16"/>
      <c r="S97" s="16"/>
      <c r="T97" s="16"/>
      <c r="U97" s="17"/>
      <c r="V97" s="18"/>
      <c r="W97" s="16"/>
      <c r="X97" s="50"/>
      <c r="Y97" s="50"/>
      <c r="BG97" s="551"/>
    </row>
    <row r="98" spans="1:59" ht="15.75" customHeight="1">
      <c r="A98" s="539">
        <v>20241125</v>
      </c>
      <c r="B98" s="523">
        <v>1304</v>
      </c>
      <c r="C98" s="523">
        <v>910513080010</v>
      </c>
      <c r="D98" s="523" t="s">
        <v>26981</v>
      </c>
      <c r="E98" s="523">
        <v>1100</v>
      </c>
      <c r="F98" s="523" t="s">
        <v>9206</v>
      </c>
      <c r="G98" s="523" t="s">
        <v>26982</v>
      </c>
      <c r="H98" s="538"/>
      <c r="I98" s="540">
        <v>45618</v>
      </c>
      <c r="J98" s="541" t="s">
        <v>13080</v>
      </c>
      <c r="K98" s="541" t="s">
        <v>9440</v>
      </c>
      <c r="L98" s="494" t="s">
        <v>205</v>
      </c>
      <c r="M98" s="494"/>
      <c r="N98" s="494"/>
      <c r="O98" s="494"/>
      <c r="P98" s="494"/>
      <c r="Q98" s="494"/>
      <c r="R98" s="16" t="s">
        <v>27229</v>
      </c>
      <c r="S98" s="16" t="s">
        <v>27256</v>
      </c>
      <c r="T98" s="16" t="s">
        <v>27257</v>
      </c>
      <c r="U98" s="17">
        <v>1100</v>
      </c>
      <c r="V98" s="18">
        <v>24200</v>
      </c>
      <c r="W98" s="16" t="s">
        <v>27246</v>
      </c>
      <c r="X98" s="50" t="s">
        <v>205</v>
      </c>
      <c r="Y98" s="50"/>
      <c r="BG98" s="551"/>
    </row>
    <row r="99" spans="1:59" ht="15.75" customHeight="1">
      <c r="A99" s="539">
        <v>20241125</v>
      </c>
      <c r="B99" s="523">
        <v>1305</v>
      </c>
      <c r="C99" s="523" t="s">
        <v>27250</v>
      </c>
      <c r="D99" s="523" t="s">
        <v>8947</v>
      </c>
      <c r="E99" s="523">
        <v>1280</v>
      </c>
      <c r="F99" s="523" t="s">
        <v>8949</v>
      </c>
      <c r="G99" s="523" t="s">
        <v>27251</v>
      </c>
      <c r="H99" s="538"/>
      <c r="I99" s="540">
        <v>45619</v>
      </c>
      <c r="J99" s="541" t="s">
        <v>12889</v>
      </c>
      <c r="K99" s="541" t="s">
        <v>9440</v>
      </c>
      <c r="L99" s="494">
        <v>20</v>
      </c>
      <c r="M99" s="494"/>
      <c r="N99" s="494"/>
      <c r="O99" s="494"/>
      <c r="P99" s="494"/>
      <c r="Q99" s="494"/>
      <c r="R99" s="16" t="s">
        <v>27250</v>
      </c>
      <c r="S99" s="16" t="s">
        <v>27253</v>
      </c>
      <c r="T99" s="16" t="s">
        <v>27252</v>
      </c>
      <c r="U99" s="17">
        <v>1280</v>
      </c>
      <c r="V99" s="18">
        <v>6056</v>
      </c>
      <c r="W99" s="16" t="s">
        <v>27237</v>
      </c>
      <c r="X99" s="50" t="s">
        <v>205</v>
      </c>
      <c r="Y99" s="50"/>
      <c r="BG99" s="551"/>
    </row>
    <row r="100" spans="1:59" ht="15.75" customHeight="1">
      <c r="A100" s="539">
        <v>20241125</v>
      </c>
      <c r="B100" s="523">
        <v>1306</v>
      </c>
      <c r="C100" s="523" t="s">
        <v>27233</v>
      </c>
      <c r="D100" s="523" t="s">
        <v>8947</v>
      </c>
      <c r="E100" s="523">
        <v>812</v>
      </c>
      <c r="F100" s="523" t="s">
        <v>8949</v>
      </c>
      <c r="G100" s="523" t="s">
        <v>27234</v>
      </c>
      <c r="H100" s="538"/>
      <c r="I100" s="540">
        <v>45621</v>
      </c>
      <c r="J100" s="541" t="s">
        <v>14415</v>
      </c>
      <c r="K100" s="541" t="s">
        <v>9440</v>
      </c>
      <c r="L100" s="494">
        <v>20</v>
      </c>
      <c r="M100" s="494"/>
      <c r="N100" s="494"/>
      <c r="O100" s="494"/>
      <c r="P100" s="494"/>
      <c r="Q100" s="494"/>
      <c r="R100" s="16" t="s">
        <v>27233</v>
      </c>
      <c r="S100" s="16" t="s">
        <v>6207</v>
      </c>
      <c r="T100" s="16" t="s">
        <v>27254</v>
      </c>
      <c r="U100" s="17">
        <v>812</v>
      </c>
      <c r="V100" s="18">
        <v>7103.59</v>
      </c>
      <c r="W100" s="16" t="s">
        <v>27247</v>
      </c>
      <c r="X100" s="50" t="s">
        <v>205</v>
      </c>
      <c r="Y100" s="50"/>
      <c r="BG100" s="551"/>
    </row>
    <row r="101" spans="1:59" ht="15.75" customHeight="1">
      <c r="A101" s="539">
        <v>20241125</v>
      </c>
      <c r="B101" s="523">
        <v>1307</v>
      </c>
      <c r="C101" s="523" t="s">
        <v>27232</v>
      </c>
      <c r="D101" s="523" t="s">
        <v>8947</v>
      </c>
      <c r="E101" s="523">
        <v>855</v>
      </c>
      <c r="F101" s="523" t="s">
        <v>8949</v>
      </c>
      <c r="G101" s="523" t="s">
        <v>27293</v>
      </c>
      <c r="H101" s="538"/>
      <c r="I101" s="540">
        <v>45621</v>
      </c>
      <c r="J101" s="541" t="s">
        <v>11768</v>
      </c>
      <c r="K101" s="541" t="s">
        <v>9440</v>
      </c>
      <c r="L101" s="494">
        <v>20</v>
      </c>
      <c r="M101" s="494"/>
      <c r="N101" s="494"/>
      <c r="O101" s="494"/>
      <c r="P101" s="494"/>
      <c r="Q101" s="494"/>
      <c r="R101" s="16" t="s">
        <v>27232</v>
      </c>
      <c r="S101" s="16" t="s">
        <v>6207</v>
      </c>
      <c r="T101" s="16" t="s">
        <v>27292</v>
      </c>
      <c r="U101" s="17">
        <v>855</v>
      </c>
      <c r="V101" s="18">
        <v>10260</v>
      </c>
      <c r="W101" s="16" t="s">
        <v>27258</v>
      </c>
      <c r="X101" s="50" t="s">
        <v>205</v>
      </c>
      <c r="Y101" s="50"/>
      <c r="AB101" s="552"/>
      <c r="AC101" s="553"/>
      <c r="BG101" s="551"/>
    </row>
    <row r="102" spans="1:59" ht="15.75" customHeight="1">
      <c r="A102" s="539">
        <v>20241125</v>
      </c>
      <c r="B102" s="523">
        <v>1308</v>
      </c>
      <c r="C102" s="523" t="s">
        <v>27112</v>
      </c>
      <c r="D102" s="523" t="s">
        <v>8891</v>
      </c>
      <c r="E102" s="523">
        <v>1960</v>
      </c>
      <c r="F102" s="523" t="s">
        <v>8994</v>
      </c>
      <c r="G102" s="523" t="s">
        <v>27113</v>
      </c>
      <c r="H102" s="538"/>
      <c r="I102" s="540">
        <v>45621</v>
      </c>
      <c r="J102" s="541" t="s">
        <v>11864</v>
      </c>
      <c r="K102" s="541" t="s">
        <v>9440</v>
      </c>
      <c r="L102" s="494" t="s">
        <v>205</v>
      </c>
      <c r="M102" s="494"/>
      <c r="N102" s="494"/>
      <c r="O102" s="494"/>
      <c r="P102" s="494"/>
      <c r="Q102" s="494"/>
      <c r="R102" s="16" t="s">
        <v>27300</v>
      </c>
      <c r="S102" s="16" t="s">
        <v>27301</v>
      </c>
      <c r="T102" s="16" t="s">
        <v>27302</v>
      </c>
      <c r="U102" s="17">
        <v>1960</v>
      </c>
      <c r="V102" s="18">
        <v>24500</v>
      </c>
      <c r="W102" s="16" t="s">
        <v>27303</v>
      </c>
      <c r="X102" s="50" t="s">
        <v>205</v>
      </c>
      <c r="Y102" s="50"/>
      <c r="BG102" s="551"/>
    </row>
    <row r="103" spans="1:59" ht="15.75" customHeight="1">
      <c r="A103" s="539">
        <v>20241125</v>
      </c>
      <c r="B103" s="523">
        <v>1309</v>
      </c>
      <c r="C103" s="523" t="s">
        <v>27110</v>
      </c>
      <c r="D103" s="523" t="s">
        <v>8891</v>
      </c>
      <c r="E103" s="523">
        <v>1960</v>
      </c>
      <c r="F103" s="523" t="s">
        <v>8994</v>
      </c>
      <c r="G103" s="523" t="s">
        <v>27111</v>
      </c>
      <c r="H103" s="538"/>
      <c r="I103" s="540">
        <v>45621</v>
      </c>
      <c r="J103" s="541" t="s">
        <v>11035</v>
      </c>
      <c r="K103" s="541" t="s">
        <v>9440</v>
      </c>
      <c r="L103" s="494" t="s">
        <v>205</v>
      </c>
      <c r="M103" s="494"/>
      <c r="N103" s="494"/>
      <c r="O103" s="494"/>
      <c r="P103" s="494"/>
      <c r="Q103" s="494"/>
      <c r="R103" s="16" t="s">
        <v>27284</v>
      </c>
      <c r="S103" s="16" t="s">
        <v>27281</v>
      </c>
      <c r="T103" s="16" t="s">
        <v>27285</v>
      </c>
      <c r="U103" s="17">
        <v>1960</v>
      </c>
      <c r="V103" s="18">
        <v>24500</v>
      </c>
      <c r="W103" s="16" t="s">
        <v>27283</v>
      </c>
      <c r="X103" s="50" t="s">
        <v>205</v>
      </c>
      <c r="Y103" s="50"/>
      <c r="BG103" s="551"/>
    </row>
    <row r="104" spans="1:59" ht="15.75" customHeight="1">
      <c r="A104" s="539">
        <v>20241125</v>
      </c>
      <c r="B104" s="523">
        <v>1310</v>
      </c>
      <c r="C104" s="523" t="s">
        <v>27106</v>
      </c>
      <c r="D104" s="523" t="s">
        <v>8891</v>
      </c>
      <c r="E104" s="523">
        <v>1917</v>
      </c>
      <c r="F104" s="523" t="s">
        <v>8994</v>
      </c>
      <c r="G104" s="523" t="s">
        <v>27107</v>
      </c>
      <c r="H104" s="538"/>
      <c r="I104" s="540">
        <v>45621</v>
      </c>
      <c r="J104" s="541" t="s">
        <v>11180</v>
      </c>
      <c r="K104" s="541" t="s">
        <v>9440</v>
      </c>
      <c r="L104" s="494" t="s">
        <v>205</v>
      </c>
      <c r="M104" s="494"/>
      <c r="N104" s="494"/>
      <c r="O104" s="494"/>
      <c r="P104" s="494"/>
      <c r="Q104" s="494"/>
      <c r="R104" s="16" t="s">
        <v>27286</v>
      </c>
      <c r="S104" s="16" t="s">
        <v>27281</v>
      </c>
      <c r="T104" s="16" t="s">
        <v>27287</v>
      </c>
      <c r="U104" s="17">
        <v>1917</v>
      </c>
      <c r="V104" s="18">
        <v>23962.5</v>
      </c>
      <c r="W104" s="16" t="s">
        <v>27283</v>
      </c>
      <c r="X104" s="50" t="s">
        <v>205</v>
      </c>
      <c r="Y104" s="50"/>
      <c r="BG104" s="551"/>
    </row>
    <row r="105" spans="1:59" ht="15.75" customHeight="1">
      <c r="A105" s="539">
        <v>20241125</v>
      </c>
      <c r="B105" s="523">
        <v>1311</v>
      </c>
      <c r="C105" s="523" t="s">
        <v>27020</v>
      </c>
      <c r="D105" s="523" t="s">
        <v>9319</v>
      </c>
      <c r="E105" s="523">
        <v>1980</v>
      </c>
      <c r="F105" s="523" t="s">
        <v>8994</v>
      </c>
      <c r="G105" s="523" t="s">
        <v>27021</v>
      </c>
      <c r="H105" s="538"/>
      <c r="I105" s="540">
        <v>45621</v>
      </c>
      <c r="J105" s="541" t="s">
        <v>12688</v>
      </c>
      <c r="K105" s="541" t="s">
        <v>9440</v>
      </c>
      <c r="L105" s="494" t="s">
        <v>205</v>
      </c>
      <c r="M105" s="494"/>
      <c r="N105" s="494"/>
      <c r="O105" s="494"/>
      <c r="P105" s="494"/>
      <c r="Q105" s="494"/>
      <c r="R105" s="16" t="s">
        <v>27288</v>
      </c>
      <c r="S105" s="16" t="s">
        <v>27289</v>
      </c>
      <c r="T105" s="16" t="s">
        <v>27304</v>
      </c>
      <c r="U105" s="17">
        <v>1980</v>
      </c>
      <c r="V105" s="18">
        <v>24948</v>
      </c>
      <c r="W105" s="16" t="s">
        <v>27305</v>
      </c>
      <c r="X105" s="50" t="s">
        <v>205</v>
      </c>
      <c r="Y105" s="50"/>
      <c r="BG105" s="551"/>
    </row>
    <row r="106" spans="1:59" ht="15.75" customHeight="1">
      <c r="A106" s="539">
        <v>20241125</v>
      </c>
      <c r="B106" s="523">
        <v>1312</v>
      </c>
      <c r="C106" s="523" t="s">
        <v>27068</v>
      </c>
      <c r="D106" s="523" t="s">
        <v>8891</v>
      </c>
      <c r="E106" s="523">
        <v>2300</v>
      </c>
      <c r="F106" s="523" t="s">
        <v>121</v>
      </c>
      <c r="G106" s="523" t="s">
        <v>27153</v>
      </c>
      <c r="H106" s="538"/>
      <c r="I106" s="540">
        <v>45621</v>
      </c>
      <c r="J106" s="541" t="s">
        <v>11592</v>
      </c>
      <c r="K106" s="541" t="s">
        <v>9440</v>
      </c>
      <c r="L106" s="494" t="s">
        <v>205</v>
      </c>
      <c r="M106" s="494"/>
      <c r="N106" s="494"/>
      <c r="O106" s="494"/>
      <c r="P106" s="494"/>
      <c r="Q106" s="494"/>
      <c r="R106" s="16" t="s">
        <v>27314</v>
      </c>
      <c r="S106" s="16" t="s">
        <v>27315</v>
      </c>
      <c r="T106" s="16" t="s">
        <v>27316</v>
      </c>
      <c r="U106" s="17">
        <v>2300</v>
      </c>
      <c r="V106" s="18">
        <v>23805</v>
      </c>
      <c r="W106" s="16" t="s">
        <v>27317</v>
      </c>
      <c r="X106" s="50" t="s">
        <v>205</v>
      </c>
      <c r="Y106" s="50"/>
      <c r="BG106" s="551"/>
    </row>
    <row r="107" spans="1:59" ht="15.75" customHeight="1">
      <c r="A107" s="539">
        <v>20241125</v>
      </c>
      <c r="B107" s="523">
        <v>1313</v>
      </c>
      <c r="C107" s="523" t="s">
        <v>27108</v>
      </c>
      <c r="D107" s="523" t="s">
        <v>8891</v>
      </c>
      <c r="E107" s="523">
        <v>1960</v>
      </c>
      <c r="F107" s="523" t="s">
        <v>8994</v>
      </c>
      <c r="G107" s="523" t="s">
        <v>27109</v>
      </c>
      <c r="H107" s="538"/>
      <c r="I107" s="540">
        <v>45621</v>
      </c>
      <c r="J107" s="541" t="s">
        <v>11730</v>
      </c>
      <c r="K107" s="541" t="s">
        <v>9440</v>
      </c>
      <c r="L107" s="494" t="s">
        <v>205</v>
      </c>
      <c r="M107" s="494"/>
      <c r="N107" s="494"/>
      <c r="O107" s="494"/>
      <c r="P107" s="494"/>
      <c r="Q107" s="494"/>
      <c r="R107" s="16" t="s">
        <v>27280</v>
      </c>
      <c r="S107" s="16" t="s">
        <v>27281</v>
      </c>
      <c r="T107" s="16" t="s">
        <v>27282</v>
      </c>
      <c r="U107" s="17">
        <v>1960</v>
      </c>
      <c r="V107" s="18">
        <v>24500</v>
      </c>
      <c r="W107" s="16" t="s">
        <v>27255</v>
      </c>
      <c r="X107" s="50" t="s">
        <v>205</v>
      </c>
      <c r="Y107" s="50"/>
      <c r="BG107" s="551"/>
    </row>
    <row r="108" spans="1:59" ht="15.75" customHeight="1">
      <c r="A108" s="539">
        <v>20241126</v>
      </c>
      <c r="B108" s="523">
        <v>1314</v>
      </c>
      <c r="C108" s="523" t="s">
        <v>27298</v>
      </c>
      <c r="D108" s="523" t="s">
        <v>9078</v>
      </c>
      <c r="E108" s="523">
        <v>1200</v>
      </c>
      <c r="F108" s="523" t="s">
        <v>8298</v>
      </c>
      <c r="G108" s="523" t="s">
        <v>27299</v>
      </c>
      <c r="H108" s="538"/>
      <c r="I108" s="540">
        <v>45622</v>
      </c>
      <c r="J108" s="541" t="s">
        <v>15669</v>
      </c>
      <c r="K108" s="541" t="s">
        <v>9440</v>
      </c>
      <c r="L108" s="494"/>
      <c r="M108" s="494"/>
      <c r="N108" s="494"/>
      <c r="O108" s="494"/>
      <c r="P108" s="494"/>
      <c r="Q108" s="494"/>
      <c r="R108" s="16" t="s">
        <v>27334</v>
      </c>
      <c r="S108" s="16" t="s">
        <v>21361</v>
      </c>
      <c r="T108" s="16" t="s">
        <v>27335</v>
      </c>
      <c r="U108" s="17">
        <v>3600</v>
      </c>
      <c r="V108" s="18">
        <v>73800</v>
      </c>
      <c r="W108" s="16" t="s">
        <v>27305</v>
      </c>
      <c r="X108" s="50"/>
      <c r="Y108" s="50"/>
      <c r="BG108" s="551"/>
    </row>
    <row r="109" spans="1:59" ht="15.75" customHeight="1">
      <c r="A109" s="539">
        <v>20241126</v>
      </c>
      <c r="B109" s="523">
        <v>1314</v>
      </c>
      <c r="C109" s="523" t="s">
        <v>27298</v>
      </c>
      <c r="D109" s="523" t="s">
        <v>9078</v>
      </c>
      <c r="E109" s="523">
        <v>1200</v>
      </c>
      <c r="F109" s="523" t="s">
        <v>8298</v>
      </c>
      <c r="G109" s="523" t="s">
        <v>27320</v>
      </c>
      <c r="H109" s="538"/>
      <c r="I109" s="540">
        <v>45622</v>
      </c>
      <c r="J109" s="541" t="s">
        <v>15669</v>
      </c>
      <c r="K109" s="541" t="s">
        <v>9440</v>
      </c>
      <c r="L109" s="494"/>
      <c r="M109" s="494"/>
      <c r="N109" s="494"/>
      <c r="O109" s="494"/>
      <c r="P109" s="494"/>
      <c r="Q109" s="494"/>
      <c r="R109" s="16" t="s">
        <v>27298</v>
      </c>
      <c r="S109" s="16" t="s">
        <v>13019</v>
      </c>
      <c r="T109" s="16" t="s">
        <v>27297</v>
      </c>
      <c r="U109" s="17">
        <v>3600</v>
      </c>
      <c r="V109" s="18">
        <v>73800</v>
      </c>
      <c r="W109" s="16" t="s">
        <v>27258</v>
      </c>
      <c r="X109" s="50"/>
      <c r="Y109" s="50"/>
      <c r="BG109" s="551"/>
    </row>
    <row r="110" spans="1:59" ht="15.75" customHeight="1">
      <c r="A110" s="539">
        <v>20241126</v>
      </c>
      <c r="B110" s="523">
        <v>1314</v>
      </c>
      <c r="C110" s="523" t="s">
        <v>27298</v>
      </c>
      <c r="D110" s="523" t="s">
        <v>9078</v>
      </c>
      <c r="E110" s="523">
        <v>1200</v>
      </c>
      <c r="F110" s="523" t="s">
        <v>8298</v>
      </c>
      <c r="G110" s="523" t="s">
        <v>27321</v>
      </c>
      <c r="H110" s="538"/>
      <c r="I110" s="540">
        <v>45622</v>
      </c>
      <c r="J110" s="541" t="s">
        <v>15669</v>
      </c>
      <c r="K110" s="541" t="s">
        <v>9440</v>
      </c>
      <c r="L110" s="494"/>
      <c r="M110" s="494"/>
      <c r="N110" s="494"/>
      <c r="O110" s="494"/>
      <c r="P110" s="494"/>
      <c r="Q110" s="494"/>
      <c r="R110" s="16" t="s">
        <v>27298</v>
      </c>
      <c r="S110" s="16" t="s">
        <v>13019</v>
      </c>
      <c r="T110" s="16" t="s">
        <v>27297</v>
      </c>
      <c r="U110" s="17">
        <v>3600</v>
      </c>
      <c r="V110" s="18">
        <v>73800</v>
      </c>
      <c r="W110" s="16" t="s">
        <v>27258</v>
      </c>
      <c r="X110" s="50"/>
      <c r="Y110" s="50"/>
      <c r="BG110" s="551"/>
    </row>
    <row r="111" spans="1:59" ht="15.75" customHeight="1">
      <c r="A111" s="539">
        <v>20241126</v>
      </c>
      <c r="B111" s="523">
        <v>1315</v>
      </c>
      <c r="C111" s="523" t="s">
        <v>27274</v>
      </c>
      <c r="D111" s="523" t="s">
        <v>9320</v>
      </c>
      <c r="E111" s="523">
        <v>1000</v>
      </c>
      <c r="F111" s="523" t="s">
        <v>8298</v>
      </c>
      <c r="G111" s="523" t="s">
        <v>27275</v>
      </c>
      <c r="H111" s="538"/>
      <c r="I111" s="540">
        <v>45621</v>
      </c>
      <c r="J111" s="541" t="s">
        <v>15089</v>
      </c>
      <c r="K111" s="541" t="s">
        <v>9440</v>
      </c>
      <c r="L111" s="494"/>
      <c r="M111" s="494"/>
      <c r="N111" s="494"/>
      <c r="O111" s="494"/>
      <c r="P111" s="494"/>
      <c r="Q111" s="494"/>
      <c r="R111" s="16" t="s">
        <v>27307</v>
      </c>
      <c r="S111" s="16" t="s">
        <v>27308</v>
      </c>
      <c r="T111" s="16" t="s">
        <v>27309</v>
      </c>
      <c r="U111" s="17">
        <v>1000</v>
      </c>
      <c r="V111" s="18">
        <v>24500</v>
      </c>
      <c r="W111" s="16" t="s">
        <v>27305</v>
      </c>
      <c r="X111" s="50"/>
      <c r="Y111" s="50"/>
      <c r="BG111" s="551"/>
    </row>
    <row r="112" spans="1:59" ht="15.75" customHeight="1">
      <c r="A112" s="539">
        <v>20241126</v>
      </c>
      <c r="B112" s="523">
        <v>1316</v>
      </c>
      <c r="C112" s="523" t="s">
        <v>27276</v>
      </c>
      <c r="D112" s="523" t="s">
        <v>9320</v>
      </c>
      <c r="E112" s="523">
        <v>1000</v>
      </c>
      <c r="F112" s="523" t="s">
        <v>8298</v>
      </c>
      <c r="G112" s="523" t="s">
        <v>27277</v>
      </c>
      <c r="H112" s="538"/>
      <c r="I112" s="540">
        <v>45621</v>
      </c>
      <c r="J112" s="541" t="s">
        <v>12424</v>
      </c>
      <c r="K112" s="541" t="s">
        <v>9440</v>
      </c>
      <c r="L112" s="494"/>
      <c r="M112" s="494"/>
      <c r="N112" s="494"/>
      <c r="O112" s="494"/>
      <c r="P112" s="494"/>
      <c r="Q112" s="494"/>
      <c r="R112" s="16" t="s">
        <v>27310</v>
      </c>
      <c r="S112" s="16" t="s">
        <v>27308</v>
      </c>
      <c r="T112" s="16" t="s">
        <v>27311</v>
      </c>
      <c r="U112" s="17">
        <v>1000</v>
      </c>
      <c r="V112" s="18">
        <v>24500</v>
      </c>
      <c r="W112" s="16" t="s">
        <v>27305</v>
      </c>
      <c r="X112" s="50"/>
      <c r="Y112" s="50"/>
      <c r="BG112" s="551"/>
    </row>
    <row r="113" spans="1:59" ht="15.75" customHeight="1">
      <c r="A113" s="539">
        <v>20241126</v>
      </c>
      <c r="B113" s="523">
        <v>1317</v>
      </c>
      <c r="C113" s="523" t="s">
        <v>27278</v>
      </c>
      <c r="D113" s="523" t="s">
        <v>9320</v>
      </c>
      <c r="E113" s="523">
        <v>1050</v>
      </c>
      <c r="F113" s="523" t="s">
        <v>8298</v>
      </c>
      <c r="G113" s="523" t="s">
        <v>27279</v>
      </c>
      <c r="H113" s="538"/>
      <c r="I113" s="540">
        <v>45621</v>
      </c>
      <c r="J113" s="541" t="s">
        <v>15089</v>
      </c>
      <c r="K113" s="541" t="s">
        <v>9440</v>
      </c>
      <c r="L113" s="494"/>
      <c r="M113" s="494"/>
      <c r="N113" s="494"/>
      <c r="O113" s="494"/>
      <c r="P113" s="494"/>
      <c r="Q113" s="494"/>
      <c r="R113" s="16" t="s">
        <v>27312</v>
      </c>
      <c r="S113" s="16" t="s">
        <v>27308</v>
      </c>
      <c r="T113" s="16" t="s">
        <v>27313</v>
      </c>
      <c r="U113" s="17">
        <v>1050</v>
      </c>
      <c r="V113" s="18">
        <v>24500</v>
      </c>
      <c r="W113" s="16" t="s">
        <v>27305</v>
      </c>
      <c r="X113" s="50"/>
      <c r="Y113" s="50"/>
      <c r="BG113" s="551"/>
    </row>
    <row r="114" spans="1:59" ht="15.75" customHeight="1">
      <c r="A114" s="539">
        <v>20241126</v>
      </c>
      <c r="B114" s="523">
        <v>1318</v>
      </c>
      <c r="C114" s="523" t="s">
        <v>27104</v>
      </c>
      <c r="D114" s="523" t="s">
        <v>27103</v>
      </c>
      <c r="E114" s="523">
        <v>1225</v>
      </c>
      <c r="F114" s="523" t="s">
        <v>8298</v>
      </c>
      <c r="G114" s="523" t="s">
        <v>27105</v>
      </c>
      <c r="H114" s="538"/>
      <c r="I114" s="540">
        <v>45622</v>
      </c>
      <c r="J114" s="541" t="s">
        <v>11882</v>
      </c>
      <c r="K114" s="541" t="s">
        <v>9440</v>
      </c>
      <c r="L114" s="494" t="s">
        <v>205</v>
      </c>
      <c r="M114" s="494"/>
      <c r="N114" s="494"/>
      <c r="O114" s="494"/>
      <c r="P114" s="494"/>
      <c r="Q114" s="494"/>
      <c r="R114" s="16" t="s">
        <v>27360</v>
      </c>
      <c r="S114" s="16" t="s">
        <v>27373</v>
      </c>
      <c r="T114" s="16" t="s">
        <v>27374</v>
      </c>
      <c r="U114" s="17">
        <v>1225</v>
      </c>
      <c r="V114" s="18">
        <v>24950</v>
      </c>
      <c r="W114" s="16" t="s">
        <v>27306</v>
      </c>
      <c r="X114" s="50" t="s">
        <v>205</v>
      </c>
      <c r="Y114" s="50"/>
      <c r="BG114" s="551"/>
    </row>
    <row r="115" spans="1:59" ht="15.75" customHeight="1">
      <c r="A115" s="539">
        <v>20241126</v>
      </c>
      <c r="B115" s="523">
        <v>1319</v>
      </c>
      <c r="C115" s="523" t="s">
        <v>27295</v>
      </c>
      <c r="D115" s="523" t="s">
        <v>9078</v>
      </c>
      <c r="E115" s="523">
        <v>1200</v>
      </c>
      <c r="F115" s="523" t="s">
        <v>8298</v>
      </c>
      <c r="G115" s="523" t="s">
        <v>27296</v>
      </c>
      <c r="H115" s="538"/>
      <c r="I115" s="540">
        <v>45622</v>
      </c>
      <c r="J115" s="541" t="s">
        <v>14008</v>
      </c>
      <c r="K115" s="541" t="s">
        <v>9440</v>
      </c>
      <c r="L115" s="494"/>
      <c r="M115" s="494"/>
      <c r="N115" s="494"/>
      <c r="O115" s="494"/>
      <c r="P115" s="494"/>
      <c r="Q115" s="494"/>
      <c r="R115" s="16" t="s">
        <v>27386</v>
      </c>
      <c r="S115" s="16" t="s">
        <v>27387</v>
      </c>
      <c r="T115" s="16" t="s">
        <v>27388</v>
      </c>
      <c r="U115" s="17">
        <v>3600</v>
      </c>
      <c r="V115" s="18">
        <v>73440</v>
      </c>
      <c r="W115" s="16" t="s">
        <v>27389</v>
      </c>
      <c r="X115" s="50"/>
      <c r="Y115" s="50"/>
      <c r="BG115" s="551"/>
    </row>
    <row r="116" spans="1:59" ht="15.75" customHeight="1">
      <c r="A116" s="539">
        <v>20241126</v>
      </c>
      <c r="B116" s="523">
        <v>1319</v>
      </c>
      <c r="C116" s="523" t="s">
        <v>27295</v>
      </c>
      <c r="D116" s="523" t="s">
        <v>9078</v>
      </c>
      <c r="E116" s="523">
        <v>1200</v>
      </c>
      <c r="F116" s="523" t="s">
        <v>8298</v>
      </c>
      <c r="G116" s="523" t="s">
        <v>27319</v>
      </c>
      <c r="H116" s="538"/>
      <c r="I116" s="540">
        <v>45622</v>
      </c>
      <c r="J116" s="541" t="s">
        <v>14008</v>
      </c>
      <c r="K116" s="541" t="s">
        <v>9440</v>
      </c>
      <c r="L116" s="494"/>
      <c r="M116" s="494"/>
      <c r="N116" s="494"/>
      <c r="O116" s="494"/>
      <c r="P116" s="494"/>
      <c r="Q116" s="494"/>
      <c r="R116" s="16" t="s">
        <v>27295</v>
      </c>
      <c r="S116" s="16" t="s">
        <v>13019</v>
      </c>
      <c r="T116" s="16" t="s">
        <v>27294</v>
      </c>
      <c r="U116" s="17">
        <v>3600</v>
      </c>
      <c r="V116" s="18">
        <v>73440</v>
      </c>
      <c r="W116" s="16" t="s">
        <v>27258</v>
      </c>
      <c r="X116" s="50"/>
      <c r="Y116" s="50"/>
      <c r="BG116" s="551"/>
    </row>
    <row r="117" spans="1:59" ht="15.75" customHeight="1">
      <c r="A117" s="539">
        <v>20241126</v>
      </c>
      <c r="B117" s="523">
        <v>1319</v>
      </c>
      <c r="C117" s="523" t="s">
        <v>27295</v>
      </c>
      <c r="D117" s="523" t="s">
        <v>9078</v>
      </c>
      <c r="E117" s="523">
        <v>1200</v>
      </c>
      <c r="F117" s="523" t="s">
        <v>8298</v>
      </c>
      <c r="G117" s="523" t="s">
        <v>27318</v>
      </c>
      <c r="H117" s="538"/>
      <c r="I117" s="540">
        <v>45622</v>
      </c>
      <c r="J117" s="541" t="s">
        <v>14008</v>
      </c>
      <c r="K117" s="541" t="s">
        <v>9440</v>
      </c>
      <c r="L117" s="494"/>
      <c r="M117" s="494"/>
      <c r="N117" s="494"/>
      <c r="O117" s="494"/>
      <c r="P117" s="494"/>
      <c r="Q117" s="494"/>
      <c r="R117" s="16" t="s">
        <v>27295</v>
      </c>
      <c r="S117" s="16" t="s">
        <v>13019</v>
      </c>
      <c r="T117" s="16" t="s">
        <v>27294</v>
      </c>
      <c r="U117" s="17">
        <v>3600</v>
      </c>
      <c r="V117" s="18">
        <v>73440</v>
      </c>
      <c r="W117" s="16" t="s">
        <v>27258</v>
      </c>
      <c r="X117" s="50"/>
      <c r="Y117" s="50"/>
      <c r="BG117" s="551"/>
    </row>
    <row r="118" spans="1:59" ht="15.75" customHeight="1">
      <c r="A118" s="539">
        <v>20241127</v>
      </c>
      <c r="B118" s="523">
        <v>1320</v>
      </c>
      <c r="C118" s="523" t="s">
        <v>27121</v>
      </c>
      <c r="D118" s="523" t="s">
        <v>8947</v>
      </c>
      <c r="E118" s="523">
        <v>660</v>
      </c>
      <c r="F118" s="523" t="s">
        <v>8949</v>
      </c>
      <c r="G118" s="523" t="s">
        <v>27122</v>
      </c>
      <c r="H118" s="538"/>
      <c r="I118" s="540">
        <v>45622</v>
      </c>
      <c r="J118" s="541" t="s">
        <v>12363</v>
      </c>
      <c r="K118" s="541" t="s">
        <v>9440</v>
      </c>
      <c r="L118" s="512">
        <v>20</v>
      </c>
      <c r="M118" s="512"/>
      <c r="N118" s="512"/>
      <c r="O118" s="512"/>
      <c r="P118" s="512"/>
      <c r="Q118" s="512"/>
      <c r="R118" s="16" t="s">
        <v>27212</v>
      </c>
      <c r="S118" s="16" t="s">
        <v>27422</v>
      </c>
      <c r="T118" s="16" t="s">
        <v>27423</v>
      </c>
      <c r="U118" s="17">
        <v>660</v>
      </c>
      <c r="V118" s="18">
        <v>4620</v>
      </c>
      <c r="W118" s="16" t="s">
        <v>27407</v>
      </c>
      <c r="X118" s="50" t="s">
        <v>205</v>
      </c>
      <c r="Y118" s="50"/>
      <c r="BG118" s="551"/>
    </row>
    <row r="119" spans="1:59" ht="15.75" customHeight="1">
      <c r="A119" s="539">
        <v>20241127</v>
      </c>
      <c r="B119" s="523">
        <v>1321</v>
      </c>
      <c r="C119" s="523" t="s">
        <v>27123</v>
      </c>
      <c r="D119" s="523" t="s">
        <v>8947</v>
      </c>
      <c r="E119" s="523">
        <v>1000</v>
      </c>
      <c r="F119" s="523" t="s">
        <v>8949</v>
      </c>
      <c r="G119" s="523" t="s">
        <v>27124</v>
      </c>
      <c r="H119" s="538"/>
      <c r="I119" s="540">
        <v>45622</v>
      </c>
      <c r="J119" s="541" t="s">
        <v>10995</v>
      </c>
      <c r="K119" s="541" t="s">
        <v>9440</v>
      </c>
      <c r="L119" s="512">
        <v>20</v>
      </c>
      <c r="M119" s="512"/>
      <c r="N119" s="512"/>
      <c r="O119" s="512"/>
      <c r="P119" s="512"/>
      <c r="Q119" s="512"/>
      <c r="R119" s="16" t="s">
        <v>27424</v>
      </c>
      <c r="S119" s="16" t="s">
        <v>27425</v>
      </c>
      <c r="T119" s="16" t="s">
        <v>27426</v>
      </c>
      <c r="U119" s="17">
        <v>1000</v>
      </c>
      <c r="V119" s="18">
        <v>7800</v>
      </c>
      <c r="W119" s="16" t="s">
        <v>27407</v>
      </c>
      <c r="X119" s="50" t="s">
        <v>205</v>
      </c>
      <c r="Y119" s="50"/>
      <c r="BG119" s="551"/>
    </row>
    <row r="120" spans="1:59" ht="15.75" customHeight="1">
      <c r="A120" s="539">
        <v>20241127</v>
      </c>
      <c r="B120" s="523">
        <v>1322</v>
      </c>
      <c r="C120" s="523" t="s">
        <v>26990</v>
      </c>
      <c r="D120" s="523" t="s">
        <v>8947</v>
      </c>
      <c r="E120" s="523">
        <v>1250</v>
      </c>
      <c r="F120" s="523" t="s">
        <v>8949</v>
      </c>
      <c r="G120" s="523" t="s">
        <v>26991</v>
      </c>
      <c r="H120" s="538"/>
      <c r="I120" s="540">
        <v>45622</v>
      </c>
      <c r="J120" s="541" t="s">
        <v>15335</v>
      </c>
      <c r="K120" s="541" t="s">
        <v>9440</v>
      </c>
      <c r="L120" s="494">
        <v>20</v>
      </c>
      <c r="M120" s="494"/>
      <c r="N120" s="494"/>
      <c r="O120" s="494"/>
      <c r="P120" s="494"/>
      <c r="Q120" s="494"/>
      <c r="R120" s="16" t="s">
        <v>27402</v>
      </c>
      <c r="S120" s="16" t="s">
        <v>27403</v>
      </c>
      <c r="T120" s="16" t="s">
        <v>27372</v>
      </c>
      <c r="U120" s="17">
        <v>1250</v>
      </c>
      <c r="V120" s="18">
        <v>6875</v>
      </c>
      <c r="W120" s="16" t="s">
        <v>27404</v>
      </c>
      <c r="X120" s="50" t="s">
        <v>205</v>
      </c>
      <c r="Y120" s="50"/>
      <c r="BG120" s="551"/>
    </row>
    <row r="121" spans="1:59" ht="15.75" customHeight="1">
      <c r="A121" s="539">
        <v>20241127</v>
      </c>
      <c r="B121" s="523">
        <v>1323</v>
      </c>
      <c r="C121" s="523" t="s">
        <v>27154</v>
      </c>
      <c r="D121" s="523" t="s">
        <v>9503</v>
      </c>
      <c r="E121" s="523">
        <v>2110</v>
      </c>
      <c r="F121" s="523" t="s">
        <v>9260</v>
      </c>
      <c r="G121" s="523" t="s">
        <v>27155</v>
      </c>
      <c r="H121" s="538"/>
      <c r="I121" s="540">
        <v>45622</v>
      </c>
      <c r="J121" s="541" t="s">
        <v>9771</v>
      </c>
      <c r="K121" s="541" t="s">
        <v>9440</v>
      </c>
      <c r="L121" s="494" t="s">
        <v>205</v>
      </c>
      <c r="M121" s="494"/>
      <c r="N121" s="494"/>
      <c r="O121" s="494"/>
      <c r="P121" s="494"/>
      <c r="Q121" s="494"/>
      <c r="R121" s="16" t="s">
        <v>27420</v>
      </c>
      <c r="S121" s="16" t="s">
        <v>25230</v>
      </c>
      <c r="T121" s="16" t="s">
        <v>27400</v>
      </c>
      <c r="U121" s="17">
        <v>2110</v>
      </c>
      <c r="V121" s="18">
        <v>24823</v>
      </c>
      <c r="W121" s="16" t="s">
        <v>27421</v>
      </c>
      <c r="X121" s="50" t="s">
        <v>205</v>
      </c>
      <c r="Y121" s="50"/>
      <c r="BG121" s="551"/>
    </row>
    <row r="122" spans="1:59" ht="15.75" customHeight="1">
      <c r="A122" s="539">
        <v>20241127</v>
      </c>
      <c r="B122" s="523">
        <v>1324</v>
      </c>
      <c r="C122" s="523" t="s">
        <v>27118</v>
      </c>
      <c r="D122" s="523" t="s">
        <v>8947</v>
      </c>
      <c r="E122" s="523">
        <v>869</v>
      </c>
      <c r="F122" s="523" t="s">
        <v>8949</v>
      </c>
      <c r="G122" s="523" t="s">
        <v>15714</v>
      </c>
      <c r="H122" s="538"/>
      <c r="I122" s="540">
        <v>45622</v>
      </c>
      <c r="J122" s="541" t="s">
        <v>11564</v>
      </c>
      <c r="K122" s="541" t="s">
        <v>9440</v>
      </c>
      <c r="L122" s="494">
        <v>20</v>
      </c>
      <c r="M122" s="494"/>
      <c r="N122" s="494"/>
      <c r="O122" s="494"/>
      <c r="P122" s="494"/>
      <c r="Q122" s="494"/>
      <c r="R122" s="16" t="s">
        <v>27213</v>
      </c>
      <c r="S122" s="16" t="s">
        <v>27405</v>
      </c>
      <c r="T122" s="16" t="s">
        <v>27406</v>
      </c>
      <c r="U122" s="17">
        <v>869</v>
      </c>
      <c r="V122" s="18">
        <v>7961.7</v>
      </c>
      <c r="W122" s="16" t="s">
        <v>27407</v>
      </c>
      <c r="X122" s="50" t="s">
        <v>205</v>
      </c>
      <c r="Y122" s="50"/>
      <c r="BG122" s="551"/>
    </row>
    <row r="123" spans="1:59" ht="15.75" customHeight="1">
      <c r="A123" s="539">
        <v>20241127</v>
      </c>
      <c r="B123" s="523">
        <v>1325</v>
      </c>
      <c r="C123" s="523" t="s">
        <v>27271</v>
      </c>
      <c r="D123" s="523" t="s">
        <v>10483</v>
      </c>
      <c r="E123" s="523">
        <v>4570</v>
      </c>
      <c r="F123" s="523" t="s">
        <v>9069</v>
      </c>
      <c r="G123" s="523" t="s">
        <v>9489</v>
      </c>
      <c r="H123" s="538"/>
      <c r="I123" s="540">
        <v>45623</v>
      </c>
      <c r="J123" s="541" t="s">
        <v>13018</v>
      </c>
      <c r="K123" s="541" t="s">
        <v>9440</v>
      </c>
      <c r="L123" s="494"/>
      <c r="M123" s="494"/>
      <c r="N123" s="494"/>
      <c r="O123" s="494"/>
      <c r="P123" s="494"/>
      <c r="Q123" s="494"/>
      <c r="R123" s="16" t="s">
        <v>27417</v>
      </c>
      <c r="S123" s="16" t="s">
        <v>27418</v>
      </c>
      <c r="T123" s="16" t="s">
        <v>27419</v>
      </c>
      <c r="U123" s="17">
        <v>4570</v>
      </c>
      <c r="V123" s="18">
        <v>24900</v>
      </c>
      <c r="W123" s="16" t="s">
        <v>27407</v>
      </c>
      <c r="X123" s="50"/>
      <c r="Y123" s="50"/>
      <c r="BG123" s="551"/>
    </row>
    <row r="124" spans="1:59" ht="15.75" customHeight="1">
      <c r="A124" s="539">
        <v>20241127</v>
      </c>
      <c r="B124" s="523">
        <v>1326</v>
      </c>
      <c r="C124" s="523" t="s">
        <v>27060</v>
      </c>
      <c r="D124" s="523" t="s">
        <v>26981</v>
      </c>
      <c r="E124" s="523">
        <v>1000</v>
      </c>
      <c r="F124" s="523" t="s">
        <v>8949</v>
      </c>
      <c r="G124" s="523" t="s">
        <v>27061</v>
      </c>
      <c r="H124" s="538"/>
      <c r="I124" s="540">
        <v>45623</v>
      </c>
      <c r="J124" s="541" t="s">
        <v>9736</v>
      </c>
      <c r="K124" s="541" t="s">
        <v>9440</v>
      </c>
      <c r="L124" s="494">
        <v>20</v>
      </c>
      <c r="M124" s="494"/>
      <c r="N124" s="494"/>
      <c r="O124" s="494"/>
      <c r="P124" s="494"/>
      <c r="Q124" s="494"/>
      <c r="R124" s="16" t="s">
        <v>27431</v>
      </c>
      <c r="S124" s="16" t="s">
        <v>27432</v>
      </c>
      <c r="T124" s="16" t="s">
        <v>27433</v>
      </c>
      <c r="U124" s="17">
        <v>1000</v>
      </c>
      <c r="V124" s="18">
        <v>6600</v>
      </c>
      <c r="W124" s="16" t="s">
        <v>27434</v>
      </c>
      <c r="X124" s="50" t="s">
        <v>205</v>
      </c>
      <c r="Y124" s="50"/>
      <c r="BG124" s="551"/>
    </row>
    <row r="125" spans="1:59" ht="15.75" customHeight="1">
      <c r="A125" s="539">
        <v>20241127</v>
      </c>
      <c r="B125" s="523">
        <v>1327</v>
      </c>
      <c r="C125" s="523" t="s">
        <v>25599</v>
      </c>
      <c r="D125" s="523" t="s">
        <v>9319</v>
      </c>
      <c r="E125" s="523">
        <v>1534</v>
      </c>
      <c r="F125" s="523" t="s">
        <v>121</v>
      </c>
      <c r="G125" s="523" t="s">
        <v>25600</v>
      </c>
      <c r="H125" s="538"/>
      <c r="I125" s="540">
        <v>45622</v>
      </c>
      <c r="J125" s="541" t="s">
        <v>10995</v>
      </c>
      <c r="K125" s="541" t="s">
        <v>9440</v>
      </c>
      <c r="L125" s="494" t="s">
        <v>205</v>
      </c>
      <c r="M125" s="494"/>
      <c r="N125" s="494"/>
      <c r="O125" s="494"/>
      <c r="P125" s="494"/>
      <c r="Q125" s="494"/>
      <c r="R125" s="16" t="s">
        <v>27427</v>
      </c>
      <c r="S125" s="16" t="s">
        <v>27428</v>
      </c>
      <c r="T125" s="16" t="s">
        <v>27429</v>
      </c>
      <c r="U125" s="17">
        <v>1534</v>
      </c>
      <c r="V125" s="18">
        <v>24352.400000000001</v>
      </c>
      <c r="W125" s="16" t="s">
        <v>27430</v>
      </c>
      <c r="X125" s="50" t="s">
        <v>205</v>
      </c>
      <c r="Y125" s="50"/>
      <c r="BG125" s="551"/>
    </row>
    <row r="126" spans="1:59" ht="15.75" customHeight="1">
      <c r="A126" s="539">
        <v>20241127</v>
      </c>
      <c r="B126" s="523">
        <v>1328</v>
      </c>
      <c r="C126" s="523" t="s">
        <v>27133</v>
      </c>
      <c r="D126" s="523" t="s">
        <v>8891</v>
      </c>
      <c r="E126" s="523">
        <v>1910</v>
      </c>
      <c r="F126" s="523" t="s">
        <v>8994</v>
      </c>
      <c r="G126" s="523" t="s">
        <v>27134</v>
      </c>
      <c r="H126" s="538"/>
      <c r="I126" s="540">
        <v>45623</v>
      </c>
      <c r="J126" s="541" t="s">
        <v>9647</v>
      </c>
      <c r="K126" s="541" t="s">
        <v>9440</v>
      </c>
      <c r="L126" s="494" t="s">
        <v>205</v>
      </c>
      <c r="M126" s="494"/>
      <c r="N126" s="494"/>
      <c r="O126" s="494"/>
      <c r="P126" s="494"/>
      <c r="Q126" s="494"/>
      <c r="R126" s="16" t="s">
        <v>27362</v>
      </c>
      <c r="S126" s="16" t="s">
        <v>5128</v>
      </c>
      <c r="T126" s="16" t="s">
        <v>27412</v>
      </c>
      <c r="U126" s="17">
        <v>1910</v>
      </c>
      <c r="V126" s="18">
        <v>23980.76</v>
      </c>
      <c r="W126" s="16" t="s">
        <v>27407</v>
      </c>
      <c r="X126" s="50" t="s">
        <v>205</v>
      </c>
      <c r="Y126" s="50"/>
      <c r="BG126" s="551"/>
    </row>
    <row r="127" spans="1:59" ht="15.75" customHeight="1">
      <c r="A127" s="539">
        <v>20241127</v>
      </c>
      <c r="B127" s="523">
        <v>1329</v>
      </c>
      <c r="C127" s="523" t="s">
        <v>27135</v>
      </c>
      <c r="D127" s="523" t="s">
        <v>8891</v>
      </c>
      <c r="E127" s="523">
        <v>1958</v>
      </c>
      <c r="F127" s="523" t="s">
        <v>8994</v>
      </c>
      <c r="G127" s="523" t="s">
        <v>27136</v>
      </c>
      <c r="H127" s="538"/>
      <c r="I127" s="540">
        <v>45623</v>
      </c>
      <c r="J127" s="541" t="s">
        <v>9791</v>
      </c>
      <c r="K127" s="541" t="s">
        <v>9440</v>
      </c>
      <c r="L127" s="512" t="s">
        <v>205</v>
      </c>
      <c r="M127" s="512"/>
      <c r="N127" s="512"/>
      <c r="O127" s="512"/>
      <c r="P127" s="512"/>
      <c r="Q127" s="512"/>
      <c r="R127" s="16" t="s">
        <v>27361</v>
      </c>
      <c r="S127" s="16" t="s">
        <v>27408</v>
      </c>
      <c r="T127" s="16" t="s">
        <v>27399</v>
      </c>
      <c r="U127" s="17">
        <v>1958</v>
      </c>
      <c r="V127" s="18">
        <v>24728.76</v>
      </c>
      <c r="W127" s="16" t="s">
        <v>27413</v>
      </c>
      <c r="X127" s="50" t="s">
        <v>205</v>
      </c>
      <c r="Y127" s="50"/>
      <c r="BG127" s="551"/>
    </row>
    <row r="128" spans="1:59" ht="15.75" customHeight="1">
      <c r="A128" s="539">
        <v>20241127</v>
      </c>
      <c r="B128" s="523">
        <v>1330</v>
      </c>
      <c r="C128" s="523" t="s">
        <v>26834</v>
      </c>
      <c r="D128" s="523" t="s">
        <v>8891</v>
      </c>
      <c r="E128" s="523">
        <v>1895</v>
      </c>
      <c r="F128" s="523" t="s">
        <v>8994</v>
      </c>
      <c r="G128" s="523" t="s">
        <v>26835</v>
      </c>
      <c r="H128" s="538"/>
      <c r="I128" s="540">
        <v>45623</v>
      </c>
      <c r="J128" s="541" t="s">
        <v>10753</v>
      </c>
      <c r="K128" s="541" t="s">
        <v>9440</v>
      </c>
      <c r="L128" s="494" t="s">
        <v>205</v>
      </c>
      <c r="M128" s="494"/>
      <c r="N128" s="494"/>
      <c r="O128" s="494"/>
      <c r="P128" s="494"/>
      <c r="Q128" s="494"/>
      <c r="R128" s="16" t="s">
        <v>27414</v>
      </c>
      <c r="S128" s="16" t="s">
        <v>27408</v>
      </c>
      <c r="T128" s="16" t="s">
        <v>27450</v>
      </c>
      <c r="U128" s="17">
        <v>1895</v>
      </c>
      <c r="V128" s="18">
        <v>23792.52</v>
      </c>
      <c r="W128" s="16" t="s">
        <v>27407</v>
      </c>
      <c r="X128" s="50" t="s">
        <v>205</v>
      </c>
      <c r="Y128" s="50"/>
      <c r="BG128" s="551"/>
    </row>
    <row r="129" spans="1:59" ht="15.75" customHeight="1">
      <c r="A129" s="539">
        <v>20241127</v>
      </c>
      <c r="B129" s="523">
        <v>1331</v>
      </c>
      <c r="C129" s="523" t="s">
        <v>25408</v>
      </c>
      <c r="D129" s="523" t="s">
        <v>8918</v>
      </c>
      <c r="E129" s="523">
        <v>1985</v>
      </c>
      <c r="F129" s="523" t="s">
        <v>6346</v>
      </c>
      <c r="G129" s="523" t="s">
        <v>25409</v>
      </c>
      <c r="H129" s="538"/>
      <c r="I129" s="540">
        <v>45623</v>
      </c>
      <c r="J129" s="541" t="s">
        <v>10652</v>
      </c>
      <c r="K129" s="541" t="s">
        <v>9440</v>
      </c>
      <c r="L129" s="494"/>
      <c r="M129" s="494"/>
      <c r="N129" s="494"/>
      <c r="O129" s="494"/>
      <c r="P129" s="494"/>
      <c r="Q129" s="494"/>
      <c r="R129" s="16" t="s">
        <v>27415</v>
      </c>
      <c r="S129" s="16" t="s">
        <v>27408</v>
      </c>
      <c r="T129" s="16" t="s">
        <v>27416</v>
      </c>
      <c r="U129" s="17">
        <v>1985</v>
      </c>
      <c r="V129" s="18">
        <v>24796.62</v>
      </c>
      <c r="W129" s="16" t="s">
        <v>27407</v>
      </c>
      <c r="X129" s="50"/>
      <c r="Y129" s="50"/>
      <c r="BG129" s="551"/>
    </row>
    <row r="130" spans="1:59" ht="15.75" customHeight="1">
      <c r="A130" s="539">
        <v>20241128</v>
      </c>
      <c r="B130" s="523">
        <v>1332</v>
      </c>
      <c r="C130" s="523" t="s">
        <v>27396</v>
      </c>
      <c r="D130" s="523" t="s">
        <v>9503</v>
      </c>
      <c r="E130" s="523">
        <v>1777</v>
      </c>
      <c r="F130" s="523" t="s">
        <v>9105</v>
      </c>
      <c r="G130" s="523" t="s">
        <v>27397</v>
      </c>
      <c r="H130" s="538"/>
      <c r="I130" s="540">
        <v>45623</v>
      </c>
      <c r="J130" s="541" t="s">
        <v>10608</v>
      </c>
      <c r="K130" s="541" t="s">
        <v>9440</v>
      </c>
      <c r="L130" s="494"/>
      <c r="M130" s="494"/>
      <c r="N130" s="494"/>
      <c r="O130" s="494"/>
      <c r="P130" s="494"/>
      <c r="Q130" s="494"/>
      <c r="R130" s="16" t="s">
        <v>27439</v>
      </c>
      <c r="S130" s="16" t="s">
        <v>9690</v>
      </c>
      <c r="T130" s="16" t="s">
        <v>27440</v>
      </c>
      <c r="U130" s="17">
        <v>1777</v>
      </c>
      <c r="V130" s="18">
        <v>19500</v>
      </c>
      <c r="W130" s="16" t="s">
        <v>27306</v>
      </c>
      <c r="X130" s="50"/>
      <c r="Y130" s="50"/>
      <c r="BG130" s="551"/>
    </row>
    <row r="131" spans="1:59" ht="15.75" customHeight="1">
      <c r="A131" s="539">
        <v>20241128</v>
      </c>
      <c r="B131" s="523">
        <v>1333</v>
      </c>
      <c r="C131" s="523" t="s">
        <v>27394</v>
      </c>
      <c r="D131" s="523" t="s">
        <v>10431</v>
      </c>
      <c r="E131" s="523">
        <v>5462</v>
      </c>
      <c r="F131" s="523" t="s">
        <v>9060</v>
      </c>
      <c r="G131" s="523" t="s">
        <v>27395</v>
      </c>
      <c r="H131" s="538"/>
      <c r="I131" s="540">
        <v>45623</v>
      </c>
      <c r="J131" s="541" t="s">
        <v>27464</v>
      </c>
      <c r="K131" s="541" t="s">
        <v>9440</v>
      </c>
      <c r="L131" s="494" t="s">
        <v>205</v>
      </c>
      <c r="M131" s="494"/>
      <c r="N131" s="494"/>
      <c r="O131" s="494"/>
      <c r="P131" s="494"/>
      <c r="Q131" s="494"/>
      <c r="R131" s="16" t="s">
        <v>27394</v>
      </c>
      <c r="S131" s="16" t="s">
        <v>25533</v>
      </c>
      <c r="T131" s="16" t="s">
        <v>27448</v>
      </c>
      <c r="U131" s="17">
        <v>5462</v>
      </c>
      <c r="V131" s="18">
        <v>23400</v>
      </c>
      <c r="W131" s="16" t="s">
        <v>27401</v>
      </c>
      <c r="X131" s="50" t="s">
        <v>205</v>
      </c>
      <c r="Y131" s="50"/>
      <c r="BG131" s="551"/>
    </row>
    <row r="132" spans="1:59" ht="15.75" customHeight="1">
      <c r="A132" s="539">
        <v>20241128</v>
      </c>
      <c r="B132" s="523">
        <v>1334</v>
      </c>
      <c r="C132" s="523" t="s">
        <v>27326</v>
      </c>
      <c r="D132" s="523" t="s">
        <v>8905</v>
      </c>
      <c r="E132" s="523">
        <v>1980</v>
      </c>
      <c r="F132" s="523" t="s">
        <v>8994</v>
      </c>
      <c r="G132" s="523" t="s">
        <v>27327</v>
      </c>
      <c r="H132" s="538"/>
      <c r="I132" s="540">
        <v>45623</v>
      </c>
      <c r="J132" s="541" t="s">
        <v>11570</v>
      </c>
      <c r="K132" s="541" t="s">
        <v>9440</v>
      </c>
      <c r="L132" s="494" t="s">
        <v>205</v>
      </c>
      <c r="M132" s="494"/>
      <c r="N132" s="494"/>
      <c r="O132" s="494"/>
      <c r="P132" s="494"/>
      <c r="Q132" s="494"/>
      <c r="R132" s="16" t="s">
        <v>27435</v>
      </c>
      <c r="S132" s="16" t="s">
        <v>5128</v>
      </c>
      <c r="T132" s="16" t="s">
        <v>27451</v>
      </c>
      <c r="U132" s="17">
        <v>1980</v>
      </c>
      <c r="V132" s="18">
        <v>24948</v>
      </c>
      <c r="W132" s="16" t="s">
        <v>27306</v>
      </c>
      <c r="X132" s="50" t="s">
        <v>205</v>
      </c>
      <c r="Y132" s="50"/>
      <c r="BG132" s="551"/>
    </row>
    <row r="133" spans="1:59" ht="15.75" customHeight="1">
      <c r="A133" s="539">
        <v>20241128</v>
      </c>
      <c r="B133" s="523">
        <v>1335</v>
      </c>
      <c r="C133" s="523" t="s">
        <v>27260</v>
      </c>
      <c r="D133" s="523" t="s">
        <v>9540</v>
      </c>
      <c r="E133" s="523">
        <v>1939</v>
      </c>
      <c r="F133" s="523" t="s">
        <v>8994</v>
      </c>
      <c r="G133" s="523" t="s">
        <v>27261</v>
      </c>
      <c r="H133" s="538"/>
      <c r="I133" s="540">
        <v>45623</v>
      </c>
      <c r="J133" s="541" t="s">
        <v>13830</v>
      </c>
      <c r="K133" s="541" t="s">
        <v>9440</v>
      </c>
      <c r="L133" s="494" t="s">
        <v>205</v>
      </c>
      <c r="M133" s="494"/>
      <c r="N133" s="494"/>
      <c r="O133" s="494"/>
      <c r="P133" s="494"/>
      <c r="Q133" s="494"/>
      <c r="R133" s="16" t="s">
        <v>27364</v>
      </c>
      <c r="S133" s="16" t="s">
        <v>5128</v>
      </c>
      <c r="T133" s="16" t="s">
        <v>27411</v>
      </c>
      <c r="U133" s="17">
        <v>1939</v>
      </c>
      <c r="V133" s="18">
        <v>24249.13</v>
      </c>
      <c r="W133" s="16" t="s">
        <v>27306</v>
      </c>
      <c r="X133" s="50" t="s">
        <v>205</v>
      </c>
      <c r="Y133" s="50"/>
      <c r="BG133" s="551"/>
    </row>
    <row r="134" spans="1:59" ht="15.75" customHeight="1">
      <c r="A134" s="539">
        <v>20241128</v>
      </c>
      <c r="B134" s="523">
        <v>1336</v>
      </c>
      <c r="C134" s="523" t="s">
        <v>27264</v>
      </c>
      <c r="D134" s="523" t="s">
        <v>9540</v>
      </c>
      <c r="E134" s="523">
        <v>1942</v>
      </c>
      <c r="F134" s="523" t="s">
        <v>8994</v>
      </c>
      <c r="G134" s="523" t="s">
        <v>27265</v>
      </c>
      <c r="H134" s="538"/>
      <c r="I134" s="540">
        <v>45623</v>
      </c>
      <c r="J134" s="541" t="s">
        <v>10951</v>
      </c>
      <c r="K134" s="541" t="s">
        <v>9440</v>
      </c>
      <c r="L134" s="494" t="s">
        <v>205</v>
      </c>
      <c r="M134" s="494"/>
      <c r="N134" s="494"/>
      <c r="O134" s="494"/>
      <c r="P134" s="494"/>
      <c r="Q134" s="494"/>
      <c r="R134" s="16" t="s">
        <v>27398</v>
      </c>
      <c r="S134" s="16" t="s">
        <v>5128</v>
      </c>
      <c r="T134" s="16" t="s">
        <v>27410</v>
      </c>
      <c r="U134" s="17">
        <v>1942</v>
      </c>
      <c r="V134" s="18">
        <v>24286.720000000001</v>
      </c>
      <c r="W134" s="16" t="s">
        <v>27306</v>
      </c>
      <c r="X134" s="50" t="s">
        <v>205</v>
      </c>
      <c r="Y134" s="50"/>
      <c r="BG134" s="551"/>
    </row>
    <row r="135" spans="1:59" ht="15.75" customHeight="1">
      <c r="A135" s="539">
        <v>20241128</v>
      </c>
      <c r="B135" s="523">
        <v>1337</v>
      </c>
      <c r="C135" s="523" t="s">
        <v>27262</v>
      </c>
      <c r="D135" s="523" t="s">
        <v>9540</v>
      </c>
      <c r="E135" s="523">
        <v>1958</v>
      </c>
      <c r="F135" s="523" t="s">
        <v>8994</v>
      </c>
      <c r="G135" s="523" t="s">
        <v>27263</v>
      </c>
      <c r="H135" s="538"/>
      <c r="I135" s="540">
        <v>45624</v>
      </c>
      <c r="J135" s="541" t="s">
        <v>11746</v>
      </c>
      <c r="K135" s="541" t="s">
        <v>9440</v>
      </c>
      <c r="L135" s="494" t="s">
        <v>205</v>
      </c>
      <c r="M135" s="494"/>
      <c r="N135" s="494"/>
      <c r="O135" s="494"/>
      <c r="P135" s="494"/>
      <c r="Q135" s="494"/>
      <c r="R135" s="16" t="s">
        <v>27363</v>
      </c>
      <c r="S135" s="16" t="s">
        <v>5128</v>
      </c>
      <c r="T135" s="16" t="s">
        <v>27409</v>
      </c>
      <c r="U135" s="17">
        <v>1958</v>
      </c>
      <c r="V135" s="18">
        <v>24486.79</v>
      </c>
      <c r="W135" s="16" t="s">
        <v>27306</v>
      </c>
      <c r="X135" s="50" t="s">
        <v>205</v>
      </c>
      <c r="Y135" s="50"/>
      <c r="BG135" s="551"/>
    </row>
    <row r="136" spans="1:59" ht="15.75" customHeight="1">
      <c r="A136" s="539">
        <v>20241128</v>
      </c>
      <c r="B136" s="523">
        <v>1338</v>
      </c>
      <c r="C136" s="523" t="s">
        <v>27324</v>
      </c>
      <c r="D136" s="523" t="s">
        <v>8905</v>
      </c>
      <c r="E136" s="523">
        <v>1980</v>
      </c>
      <c r="F136" s="523" t="s">
        <v>8994</v>
      </c>
      <c r="G136" s="523" t="s">
        <v>27325</v>
      </c>
      <c r="H136" s="538"/>
      <c r="I136" s="540">
        <v>45624</v>
      </c>
      <c r="J136" s="541" t="s">
        <v>9808</v>
      </c>
      <c r="K136" s="541" t="s">
        <v>9440</v>
      </c>
      <c r="L136" s="494" t="s">
        <v>205</v>
      </c>
      <c r="M136" s="494"/>
      <c r="N136" s="494"/>
      <c r="O136" s="494"/>
      <c r="P136" s="494"/>
      <c r="Q136" s="494"/>
      <c r="R136" s="16" t="s">
        <v>27452</v>
      </c>
      <c r="S136" s="16" t="s">
        <v>5128</v>
      </c>
      <c r="T136" s="16" t="s">
        <v>27438</v>
      </c>
      <c r="U136" s="17">
        <v>1980</v>
      </c>
      <c r="V136" s="18">
        <v>24948</v>
      </c>
      <c r="W136" s="16" t="s">
        <v>27306</v>
      </c>
      <c r="X136" s="50" t="s">
        <v>205</v>
      </c>
      <c r="Y136" s="50"/>
      <c r="BG136" s="551"/>
    </row>
    <row r="137" spans="1:59" ht="15.75" customHeight="1">
      <c r="A137" s="539">
        <v>20241128</v>
      </c>
      <c r="B137" s="523">
        <v>1339</v>
      </c>
      <c r="C137" s="523" t="s">
        <v>27322</v>
      </c>
      <c r="D137" s="523" t="s">
        <v>8905</v>
      </c>
      <c r="E137" s="523">
        <v>1980</v>
      </c>
      <c r="F137" s="523" t="s">
        <v>8994</v>
      </c>
      <c r="G137" s="523" t="s">
        <v>27323</v>
      </c>
      <c r="H137" s="538"/>
      <c r="I137" s="540">
        <v>45624</v>
      </c>
      <c r="J137" s="541" t="s">
        <v>12049</v>
      </c>
      <c r="K137" s="541" t="s">
        <v>9440</v>
      </c>
      <c r="L137" s="512" t="s">
        <v>205</v>
      </c>
      <c r="M137" s="512"/>
      <c r="N137" s="512"/>
      <c r="O137" s="512"/>
      <c r="P137" s="512"/>
      <c r="Q137" s="512"/>
      <c r="R137" s="16" t="s">
        <v>27436</v>
      </c>
      <c r="S137" s="16" t="s">
        <v>5128</v>
      </c>
      <c r="T137" s="16" t="s">
        <v>27437</v>
      </c>
      <c r="U137" s="17">
        <v>1980</v>
      </c>
      <c r="V137" s="18">
        <v>24948</v>
      </c>
      <c r="W137" s="16" t="s">
        <v>27306</v>
      </c>
      <c r="X137" s="50" t="s">
        <v>205</v>
      </c>
      <c r="Y137" s="50"/>
      <c r="BG137" s="551"/>
    </row>
    <row r="138" spans="1:59" ht="15.75" customHeight="1">
      <c r="A138" s="539">
        <v>20241128</v>
      </c>
      <c r="B138" s="523">
        <v>1340</v>
      </c>
      <c r="C138" s="523" t="s">
        <v>27330</v>
      </c>
      <c r="D138" s="523" t="s">
        <v>9078</v>
      </c>
      <c r="E138" s="523">
        <v>1200</v>
      </c>
      <c r="F138" s="523" t="s">
        <v>8298</v>
      </c>
      <c r="G138" s="523" t="s">
        <v>27331</v>
      </c>
      <c r="H138" s="538"/>
      <c r="I138" s="540">
        <v>45624</v>
      </c>
      <c r="J138" s="541" t="s">
        <v>16312</v>
      </c>
      <c r="K138" s="541" t="s">
        <v>9440</v>
      </c>
      <c r="L138" s="494" t="s">
        <v>205</v>
      </c>
      <c r="M138" s="494"/>
      <c r="N138" s="494"/>
      <c r="O138" s="494"/>
      <c r="P138" s="494"/>
      <c r="Q138" s="494"/>
      <c r="R138" s="16" t="s">
        <v>27365</v>
      </c>
      <c r="S138" s="16" t="s">
        <v>20349</v>
      </c>
      <c r="T138" s="16" t="s">
        <v>27453</v>
      </c>
      <c r="U138" s="17">
        <v>3600</v>
      </c>
      <c r="V138" s="18">
        <v>73467</v>
      </c>
      <c r="W138" s="16" t="s">
        <v>27421</v>
      </c>
      <c r="X138" s="50" t="s">
        <v>205</v>
      </c>
      <c r="Y138" s="50"/>
      <c r="BG138" s="551"/>
    </row>
    <row r="139" spans="1:59" ht="15.75" customHeight="1">
      <c r="A139" s="539">
        <v>20241128</v>
      </c>
      <c r="B139" s="523">
        <v>1340</v>
      </c>
      <c r="C139" s="523" t="s">
        <v>27330</v>
      </c>
      <c r="D139" s="523" t="s">
        <v>9078</v>
      </c>
      <c r="E139" s="523">
        <v>1200</v>
      </c>
      <c r="F139" s="523" t="s">
        <v>8298</v>
      </c>
      <c r="G139" s="523" t="s">
        <v>27332</v>
      </c>
      <c r="H139" s="538"/>
      <c r="I139" s="540">
        <v>45624</v>
      </c>
      <c r="J139" s="541" t="s">
        <v>16312</v>
      </c>
      <c r="K139" s="541" t="s">
        <v>9440</v>
      </c>
      <c r="L139" s="494"/>
      <c r="M139" s="494"/>
      <c r="N139" s="494"/>
      <c r="O139" s="494"/>
      <c r="P139" s="494"/>
      <c r="Q139" s="494"/>
      <c r="R139" s="16"/>
      <c r="S139" s="16"/>
      <c r="T139" s="16"/>
      <c r="U139" s="17"/>
      <c r="V139" s="18"/>
      <c r="W139" s="16"/>
      <c r="X139" s="50"/>
      <c r="Y139" s="50"/>
      <c r="BG139" s="551"/>
    </row>
    <row r="140" spans="1:59" ht="15.75" customHeight="1">
      <c r="A140" s="539">
        <v>20241128</v>
      </c>
      <c r="B140" s="523">
        <v>1340</v>
      </c>
      <c r="C140" s="523" t="s">
        <v>27330</v>
      </c>
      <c r="D140" s="523" t="s">
        <v>9078</v>
      </c>
      <c r="E140" s="523">
        <v>1200</v>
      </c>
      <c r="F140" s="523" t="s">
        <v>8298</v>
      </c>
      <c r="G140" s="523" t="s">
        <v>27333</v>
      </c>
      <c r="H140" s="538"/>
      <c r="I140" s="540">
        <v>45624</v>
      </c>
      <c r="J140" s="541" t="s">
        <v>16312</v>
      </c>
      <c r="K140" s="541" t="s">
        <v>9440</v>
      </c>
      <c r="L140" s="494"/>
      <c r="M140" s="494"/>
      <c r="N140" s="494"/>
      <c r="O140" s="494"/>
      <c r="P140" s="494"/>
      <c r="Q140" s="494"/>
      <c r="R140" s="16"/>
      <c r="S140" s="16"/>
      <c r="T140" s="16"/>
      <c r="U140" s="17"/>
      <c r="V140" s="18"/>
      <c r="W140" s="16"/>
      <c r="X140" s="50"/>
      <c r="Y140" s="50"/>
      <c r="BG140" s="551"/>
    </row>
    <row r="141" spans="1:59" ht="15.75" customHeight="1">
      <c r="A141" s="539">
        <v>20241128</v>
      </c>
      <c r="B141" s="523">
        <v>1341</v>
      </c>
      <c r="C141" s="523" t="s">
        <v>25330</v>
      </c>
      <c r="D141" s="523" t="s">
        <v>8897</v>
      </c>
      <c r="E141" s="523">
        <v>1960</v>
      </c>
      <c r="F141" s="523" t="s">
        <v>8994</v>
      </c>
      <c r="G141" s="523" t="s">
        <v>25331</v>
      </c>
      <c r="H141" s="538"/>
      <c r="I141" s="540">
        <v>45624</v>
      </c>
      <c r="J141" s="541" t="s">
        <v>11594</v>
      </c>
      <c r="K141" s="541" t="s">
        <v>9440</v>
      </c>
      <c r="L141" s="494" t="s">
        <v>205</v>
      </c>
      <c r="M141" s="494"/>
      <c r="N141" s="494"/>
      <c r="O141" s="494"/>
      <c r="P141" s="494"/>
      <c r="Q141" s="494"/>
      <c r="R141" s="16" t="s">
        <v>25330</v>
      </c>
      <c r="S141" s="16" t="s">
        <v>16333</v>
      </c>
      <c r="T141" s="16" t="s">
        <v>27449</v>
      </c>
      <c r="U141" s="17">
        <v>1960</v>
      </c>
      <c r="V141" s="18">
        <v>24500</v>
      </c>
      <c r="W141" s="16" t="s">
        <v>27454</v>
      </c>
      <c r="X141" s="50" t="s">
        <v>205</v>
      </c>
      <c r="Y141" s="50"/>
      <c r="BG141" s="551"/>
    </row>
    <row r="142" spans="1:59" ht="15.75" customHeight="1">
      <c r="A142" s="539">
        <v>20241129</v>
      </c>
      <c r="B142" s="523">
        <v>1342</v>
      </c>
      <c r="C142" s="523" t="s">
        <v>27330</v>
      </c>
      <c r="D142" s="523" t="s">
        <v>9078</v>
      </c>
      <c r="E142" s="523">
        <v>1200</v>
      </c>
      <c r="F142" s="523" t="s">
        <v>8298</v>
      </c>
      <c r="G142" s="523" t="s">
        <v>27504</v>
      </c>
      <c r="H142" s="538"/>
      <c r="I142" s="540">
        <v>45624</v>
      </c>
      <c r="J142" s="541" t="s">
        <v>27503</v>
      </c>
      <c r="K142" s="541" t="s">
        <v>9440</v>
      </c>
      <c r="L142" s="494"/>
      <c r="M142" s="494"/>
      <c r="N142" s="494"/>
      <c r="O142" s="494"/>
      <c r="P142" s="494"/>
      <c r="Q142" s="494"/>
      <c r="R142" s="16" t="s">
        <v>27499</v>
      </c>
      <c r="S142" s="16" t="s">
        <v>27500</v>
      </c>
      <c r="T142" s="16" t="s">
        <v>27501</v>
      </c>
      <c r="U142" s="17">
        <v>3600</v>
      </c>
      <c r="V142" s="18">
        <v>73467</v>
      </c>
      <c r="W142" s="16" t="s">
        <v>27502</v>
      </c>
      <c r="X142" s="50"/>
      <c r="Y142" s="50"/>
      <c r="BG142" s="551"/>
    </row>
    <row r="143" spans="1:59" ht="15.75" customHeight="1">
      <c r="A143" s="539">
        <v>20241129</v>
      </c>
      <c r="B143" s="523">
        <v>1342</v>
      </c>
      <c r="C143" s="523" t="s">
        <v>27330</v>
      </c>
      <c r="D143" s="523" t="s">
        <v>9078</v>
      </c>
      <c r="E143" s="523">
        <v>1200</v>
      </c>
      <c r="F143" s="523" t="s">
        <v>8298</v>
      </c>
      <c r="G143" s="523" t="s">
        <v>27333</v>
      </c>
      <c r="H143" s="538"/>
      <c r="I143" s="540">
        <v>45624</v>
      </c>
      <c r="J143" s="541" t="s">
        <v>27503</v>
      </c>
      <c r="K143" s="541" t="s">
        <v>9440</v>
      </c>
      <c r="L143" s="494"/>
      <c r="M143" s="494"/>
      <c r="N143" s="494"/>
      <c r="O143" s="494"/>
      <c r="P143" s="494"/>
      <c r="Q143" s="494"/>
      <c r="R143" s="16"/>
      <c r="S143" s="16"/>
      <c r="T143" s="16"/>
      <c r="U143" s="17"/>
      <c r="V143" s="18"/>
      <c r="W143" s="16"/>
      <c r="X143" s="50"/>
      <c r="Y143" s="50"/>
      <c r="BG143" s="551"/>
    </row>
    <row r="144" spans="1:59" ht="15.75" customHeight="1">
      <c r="A144" s="539">
        <v>20241129</v>
      </c>
      <c r="B144" s="523">
        <v>1342</v>
      </c>
      <c r="C144" s="523" t="s">
        <v>27330</v>
      </c>
      <c r="D144" s="523" t="s">
        <v>9078</v>
      </c>
      <c r="E144" s="523">
        <v>1200</v>
      </c>
      <c r="F144" s="523" t="s">
        <v>8298</v>
      </c>
      <c r="G144" s="523" t="s">
        <v>27333</v>
      </c>
      <c r="H144" s="538"/>
      <c r="I144" s="540">
        <v>45624</v>
      </c>
      <c r="J144" s="541" t="s">
        <v>27503</v>
      </c>
      <c r="K144" s="541" t="s">
        <v>9440</v>
      </c>
      <c r="L144" s="494"/>
      <c r="M144" s="494"/>
      <c r="N144" s="494"/>
      <c r="O144" s="494"/>
      <c r="P144" s="494"/>
      <c r="Q144" s="494"/>
      <c r="R144" s="16"/>
      <c r="S144" s="16"/>
      <c r="T144" s="16"/>
      <c r="U144" s="17"/>
      <c r="V144" s="18"/>
      <c r="W144" s="16"/>
      <c r="X144" s="50"/>
      <c r="Y144" s="50"/>
      <c r="BG144" s="551"/>
    </row>
    <row r="145" spans="1:59" ht="15.75" customHeight="1">
      <c r="A145" s="539">
        <v>20241129</v>
      </c>
      <c r="B145" s="523">
        <v>1343</v>
      </c>
      <c r="C145" s="523" t="s">
        <v>27248</v>
      </c>
      <c r="D145" s="523" t="s">
        <v>8996</v>
      </c>
      <c r="E145" s="523">
        <v>929</v>
      </c>
      <c r="F145" s="523" t="s">
        <v>8949</v>
      </c>
      <c r="G145" s="523" t="s">
        <v>27249</v>
      </c>
      <c r="H145" s="538"/>
      <c r="I145" s="540">
        <v>45625</v>
      </c>
      <c r="J145" s="541" t="s">
        <v>11800</v>
      </c>
      <c r="K145" s="541" t="s">
        <v>9440</v>
      </c>
      <c r="L145" s="494">
        <v>20</v>
      </c>
      <c r="M145" s="494"/>
      <c r="N145" s="494"/>
      <c r="O145" s="494"/>
      <c r="P145" s="494"/>
      <c r="Q145" s="494"/>
      <c r="R145" s="16" t="s">
        <v>27366</v>
      </c>
      <c r="S145" s="16" t="s">
        <v>27495</v>
      </c>
      <c r="T145" s="16" t="s">
        <v>27496</v>
      </c>
      <c r="U145" s="17">
        <v>929</v>
      </c>
      <c r="V145" s="18">
        <v>6967.5</v>
      </c>
      <c r="W145" s="16" t="s">
        <v>27497</v>
      </c>
      <c r="X145" s="50" t="s">
        <v>205</v>
      </c>
      <c r="Y145" s="50"/>
      <c r="BG145" s="551"/>
    </row>
    <row r="146" spans="1:59" ht="15.75" customHeight="1">
      <c r="A146" s="539">
        <v>20241202</v>
      </c>
      <c r="B146" s="523">
        <v>1344</v>
      </c>
      <c r="C146" s="523" t="s">
        <v>26994</v>
      </c>
      <c r="D146" s="523" t="s">
        <v>10348</v>
      </c>
      <c r="E146" s="523">
        <v>1733</v>
      </c>
      <c r="F146" s="523" t="s">
        <v>9054</v>
      </c>
      <c r="G146" s="523" t="s">
        <v>26995</v>
      </c>
      <c r="H146" s="538"/>
      <c r="I146" s="540">
        <v>45625</v>
      </c>
      <c r="J146" s="541" t="s">
        <v>11584</v>
      </c>
      <c r="K146" s="541" t="s">
        <v>9440</v>
      </c>
      <c r="L146" s="494" t="s">
        <v>205</v>
      </c>
      <c r="M146" s="494"/>
      <c r="N146" s="494"/>
      <c r="O146" s="494"/>
      <c r="P146" s="494"/>
      <c r="Q146" s="494"/>
      <c r="R146" s="16" t="s">
        <v>27490</v>
      </c>
      <c r="S146" s="16" t="s">
        <v>27542</v>
      </c>
      <c r="T146" s="16" t="s">
        <v>27543</v>
      </c>
      <c r="U146" s="17">
        <v>1733</v>
      </c>
      <c r="V146" s="18">
        <v>24805</v>
      </c>
      <c r="W146" s="16" t="s">
        <v>27524</v>
      </c>
      <c r="X146" s="50" t="s">
        <v>205</v>
      </c>
      <c r="Y146" s="50"/>
      <c r="BG146" s="551"/>
    </row>
    <row r="147" spans="1:59" ht="15.75" customHeight="1">
      <c r="A147" s="539">
        <v>20241202</v>
      </c>
      <c r="B147" s="523">
        <v>1345</v>
      </c>
      <c r="C147" s="523" t="s">
        <v>27382</v>
      </c>
      <c r="D147" s="523" t="s">
        <v>11511</v>
      </c>
      <c r="E147" s="523">
        <v>1000</v>
      </c>
      <c r="F147" s="523" t="s">
        <v>9165</v>
      </c>
      <c r="G147" s="523" t="s">
        <v>27383</v>
      </c>
      <c r="H147" s="538"/>
      <c r="I147" s="540">
        <v>45626</v>
      </c>
      <c r="J147" s="541" t="s">
        <v>9487</v>
      </c>
      <c r="K147" s="541" t="s">
        <v>9440</v>
      </c>
      <c r="L147" s="494">
        <v>20</v>
      </c>
      <c r="M147" s="494"/>
      <c r="N147" s="494"/>
      <c r="O147" s="494"/>
      <c r="P147" s="494"/>
      <c r="Q147" s="494"/>
      <c r="R147" s="16" t="s">
        <v>27489</v>
      </c>
      <c r="S147" s="16" t="s">
        <v>23309</v>
      </c>
      <c r="T147" s="16" t="s">
        <v>27525</v>
      </c>
      <c r="U147" s="17">
        <v>1000</v>
      </c>
      <c r="V147" s="18">
        <v>10800</v>
      </c>
      <c r="W147" s="16" t="s">
        <v>27524</v>
      </c>
      <c r="X147" s="50" t="s">
        <v>205</v>
      </c>
      <c r="Y147" s="50"/>
      <c r="BG147" s="551"/>
    </row>
    <row r="148" spans="1:59" ht="15.75" customHeight="1">
      <c r="A148" s="539">
        <v>20241202</v>
      </c>
      <c r="B148" s="523">
        <v>1346</v>
      </c>
      <c r="C148" s="523" t="s">
        <v>26983</v>
      </c>
      <c r="D148" s="523" t="s">
        <v>10431</v>
      </c>
      <c r="E148" s="523">
        <v>5300</v>
      </c>
      <c r="F148" s="523" t="s">
        <v>8298</v>
      </c>
      <c r="G148" s="523" t="s">
        <v>26984</v>
      </c>
      <c r="H148" s="538"/>
      <c r="I148" s="540">
        <v>45626</v>
      </c>
      <c r="J148" s="541" t="s">
        <v>10980</v>
      </c>
      <c r="K148" s="541" t="s">
        <v>9440</v>
      </c>
      <c r="L148" s="494" t="s">
        <v>205</v>
      </c>
      <c r="M148" s="494"/>
      <c r="N148" s="494"/>
      <c r="O148" s="494"/>
      <c r="P148" s="494"/>
      <c r="Q148" s="494"/>
      <c r="R148" s="16" t="s">
        <v>27487</v>
      </c>
      <c r="S148" s="16" t="s">
        <v>21231</v>
      </c>
      <c r="T148" s="16" t="s">
        <v>27546</v>
      </c>
      <c r="U148" s="17">
        <v>5300</v>
      </c>
      <c r="V148" s="18">
        <v>24960</v>
      </c>
      <c r="W148" s="16" t="s">
        <v>27147</v>
      </c>
      <c r="X148" s="50" t="s">
        <v>205</v>
      </c>
      <c r="Y148" s="50"/>
      <c r="BG148" s="551"/>
    </row>
    <row r="149" spans="1:59" ht="15.75" customHeight="1">
      <c r="A149" s="539">
        <v>20241202</v>
      </c>
      <c r="B149" s="523">
        <v>1347</v>
      </c>
      <c r="C149" s="523" t="s">
        <v>26992</v>
      </c>
      <c r="D149" s="523" t="s">
        <v>10348</v>
      </c>
      <c r="E149" s="523">
        <v>1735</v>
      </c>
      <c r="F149" s="523" t="s">
        <v>9054</v>
      </c>
      <c r="G149" s="523" t="s">
        <v>26993</v>
      </c>
      <c r="H149" s="538"/>
      <c r="I149" s="540">
        <v>45628</v>
      </c>
      <c r="J149" s="541" t="s">
        <v>9800</v>
      </c>
      <c r="K149" s="541" t="s">
        <v>9440</v>
      </c>
      <c r="L149" s="494" t="s">
        <v>205</v>
      </c>
      <c r="M149" s="494"/>
      <c r="N149" s="494"/>
      <c r="O149" s="494"/>
      <c r="P149" s="494"/>
      <c r="Q149" s="494"/>
      <c r="R149" s="16" t="s">
        <v>27367</v>
      </c>
      <c r="S149" s="16" t="s">
        <v>27542</v>
      </c>
      <c r="T149" s="16" t="s">
        <v>27544</v>
      </c>
      <c r="U149" s="17">
        <v>1735</v>
      </c>
      <c r="V149" s="18">
        <v>24804</v>
      </c>
      <c r="W149" s="16" t="s">
        <v>27524</v>
      </c>
      <c r="X149" s="50" t="s">
        <v>205</v>
      </c>
      <c r="Y149" s="50"/>
      <c r="BG149" s="551"/>
    </row>
    <row r="150" spans="1:59" ht="15.75" customHeight="1">
      <c r="A150" s="539">
        <v>20241202</v>
      </c>
      <c r="B150" s="523">
        <v>1348</v>
      </c>
      <c r="C150" s="523" t="s">
        <v>27541</v>
      </c>
      <c r="D150" s="523" t="s">
        <v>8947</v>
      </c>
      <c r="E150" s="523">
        <v>900</v>
      </c>
      <c r="F150" s="523" t="s">
        <v>8949</v>
      </c>
      <c r="G150" s="523" t="s">
        <v>27381</v>
      </c>
      <c r="H150" s="538"/>
      <c r="I150" s="540">
        <v>45626</v>
      </c>
      <c r="J150" s="541" t="s">
        <v>10457</v>
      </c>
      <c r="K150" s="541" t="s">
        <v>9440</v>
      </c>
      <c r="L150" s="494">
        <v>20</v>
      </c>
      <c r="M150" s="494"/>
      <c r="N150" s="494"/>
      <c r="O150" s="494"/>
      <c r="P150" s="494"/>
      <c r="Q150" s="494"/>
      <c r="R150" s="16" t="s">
        <v>27541</v>
      </c>
      <c r="S150" s="16" t="s">
        <v>3120</v>
      </c>
      <c r="T150" s="16" t="s">
        <v>27540</v>
      </c>
      <c r="U150" s="17">
        <v>900</v>
      </c>
      <c r="V150" s="18">
        <v>10800</v>
      </c>
      <c r="W150" s="16" t="s">
        <v>27498</v>
      </c>
      <c r="X150" s="50" t="s">
        <v>205</v>
      </c>
      <c r="Y150" s="50"/>
      <c r="BG150" s="551"/>
    </row>
    <row r="151" spans="1:59" ht="15.75" customHeight="1">
      <c r="A151" s="539">
        <v>20241202</v>
      </c>
      <c r="B151" s="523">
        <v>1349</v>
      </c>
      <c r="C151" s="523" t="s">
        <v>27384</v>
      </c>
      <c r="D151" s="523" t="s">
        <v>27505</v>
      </c>
      <c r="E151" s="523">
        <v>1950</v>
      </c>
      <c r="F151" s="523" t="s">
        <v>8949</v>
      </c>
      <c r="G151" s="523" t="s">
        <v>27385</v>
      </c>
      <c r="H151" s="538"/>
      <c r="I151" s="540">
        <v>45628</v>
      </c>
      <c r="J151" s="541" t="s">
        <v>11725</v>
      </c>
      <c r="K151" s="541" t="s">
        <v>9440</v>
      </c>
      <c r="L151" s="494" t="s">
        <v>205</v>
      </c>
      <c r="M151" s="494"/>
      <c r="N151" s="494"/>
      <c r="O151" s="494"/>
      <c r="P151" s="494"/>
      <c r="Q151" s="494"/>
      <c r="R151" s="16" t="s">
        <v>27547</v>
      </c>
      <c r="S151" s="16" t="s">
        <v>27548</v>
      </c>
      <c r="T151" s="16" t="s">
        <v>27549</v>
      </c>
      <c r="U151" s="17">
        <v>1950</v>
      </c>
      <c r="V151" s="18">
        <v>14820</v>
      </c>
      <c r="W151" s="16" t="s">
        <v>27533</v>
      </c>
      <c r="X151" s="50" t="s">
        <v>205</v>
      </c>
      <c r="Y151" s="50"/>
      <c r="BG151" s="551"/>
    </row>
    <row r="152" spans="1:59" ht="15.75" customHeight="1">
      <c r="A152" s="539">
        <v>20241202</v>
      </c>
      <c r="B152" s="523">
        <v>1350</v>
      </c>
      <c r="C152" s="523" t="s">
        <v>27290</v>
      </c>
      <c r="D152" s="523" t="s">
        <v>8896</v>
      </c>
      <c r="E152" s="523">
        <v>1925</v>
      </c>
      <c r="F152" s="523" t="s">
        <v>6380</v>
      </c>
      <c r="G152" s="523" t="s">
        <v>27291</v>
      </c>
      <c r="H152" s="538"/>
      <c r="I152" s="540">
        <v>45628</v>
      </c>
      <c r="J152" s="541" t="s">
        <v>11234</v>
      </c>
      <c r="K152" s="541" t="s">
        <v>9440</v>
      </c>
      <c r="L152" s="494" t="s">
        <v>205</v>
      </c>
      <c r="M152" s="494"/>
      <c r="N152" s="494"/>
      <c r="O152" s="494"/>
      <c r="P152" s="494"/>
      <c r="Q152" s="494"/>
      <c r="R152" s="16" t="s">
        <v>27470</v>
      </c>
      <c r="S152" s="16" t="s">
        <v>23663</v>
      </c>
      <c r="T152" s="16" t="s">
        <v>27545</v>
      </c>
      <c r="U152" s="17">
        <v>1825</v>
      </c>
      <c r="V152" s="18">
        <v>23360</v>
      </c>
      <c r="W152" s="16" t="s">
        <v>27524</v>
      </c>
      <c r="X152" s="50" t="s">
        <v>205</v>
      </c>
      <c r="Y152" s="50"/>
      <c r="BG152" s="551"/>
    </row>
    <row r="153" spans="1:59" ht="15.75" customHeight="1">
      <c r="A153" s="539">
        <v>20241202</v>
      </c>
      <c r="B153" s="523">
        <v>1351</v>
      </c>
      <c r="C153" s="523" t="s">
        <v>27127</v>
      </c>
      <c r="D153" s="523" t="s">
        <v>8891</v>
      </c>
      <c r="E153" s="523">
        <v>1958</v>
      </c>
      <c r="F153" s="523" t="s">
        <v>8994</v>
      </c>
      <c r="G153" s="523" t="s">
        <v>27128</v>
      </c>
      <c r="H153" s="538"/>
      <c r="I153" s="540">
        <v>45628</v>
      </c>
      <c r="J153" s="541" t="s">
        <v>27566</v>
      </c>
      <c r="K153" s="541" t="s">
        <v>9440</v>
      </c>
      <c r="L153" s="494" t="s">
        <v>205</v>
      </c>
      <c r="M153" s="494"/>
      <c r="N153" s="494"/>
      <c r="O153" s="494"/>
      <c r="P153" s="494"/>
      <c r="Q153" s="494"/>
      <c r="R153" s="16" t="s">
        <v>27491</v>
      </c>
      <c r="S153" s="16" t="s">
        <v>19313</v>
      </c>
      <c r="T153" s="16" t="s">
        <v>27523</v>
      </c>
      <c r="U153" s="17">
        <v>1958</v>
      </c>
      <c r="V153" s="18">
        <v>24486.74</v>
      </c>
      <c r="W153" s="16" t="s">
        <v>27524</v>
      </c>
      <c r="X153" s="50" t="s">
        <v>205</v>
      </c>
      <c r="Y153" s="50"/>
      <c r="BG153" s="551"/>
    </row>
    <row r="154" spans="1:59" ht="15.75" customHeight="1">
      <c r="A154" s="539">
        <v>20241202</v>
      </c>
      <c r="B154" s="523">
        <v>1352</v>
      </c>
      <c r="C154" s="523" t="s">
        <v>27521</v>
      </c>
      <c r="D154" s="523" t="s">
        <v>9078</v>
      </c>
      <c r="E154" s="523">
        <v>1200</v>
      </c>
      <c r="F154" s="523" t="s">
        <v>8298</v>
      </c>
      <c r="G154" s="523" t="s">
        <v>27522</v>
      </c>
      <c r="H154" s="538"/>
      <c r="I154" s="540">
        <v>45628</v>
      </c>
      <c r="J154" s="541" t="s">
        <v>12472</v>
      </c>
      <c r="K154" s="541" t="s">
        <v>9440</v>
      </c>
      <c r="L154" s="494"/>
      <c r="M154" s="494"/>
      <c r="N154" s="494"/>
      <c r="O154" s="494"/>
      <c r="P154" s="494"/>
      <c r="Q154" s="494"/>
      <c r="R154" s="16" t="s">
        <v>27572</v>
      </c>
      <c r="S154" s="16" t="s">
        <v>21231</v>
      </c>
      <c r="T154" s="16" t="s">
        <v>27550</v>
      </c>
      <c r="U154" s="17">
        <v>1200</v>
      </c>
      <c r="V154" s="18">
        <v>24960</v>
      </c>
      <c r="W154" s="16" t="s">
        <v>27579</v>
      </c>
      <c r="X154" s="50"/>
      <c r="Y154" s="50"/>
      <c r="BG154" s="551"/>
    </row>
    <row r="155" spans="1:59" ht="15.75" customHeight="1">
      <c r="A155" s="539">
        <v>20241203</v>
      </c>
      <c r="B155" s="523">
        <v>1353</v>
      </c>
      <c r="C155" s="523" t="s">
        <v>27515</v>
      </c>
      <c r="D155" s="523" t="s">
        <v>8891</v>
      </c>
      <c r="E155" s="523">
        <v>1960</v>
      </c>
      <c r="F155" s="523" t="s">
        <v>8994</v>
      </c>
      <c r="G155" s="523" t="s">
        <v>27516</v>
      </c>
      <c r="H155" s="538"/>
      <c r="I155" s="540">
        <v>45629</v>
      </c>
      <c r="J155" s="541" t="s">
        <v>27707</v>
      </c>
      <c r="K155" s="541" t="s">
        <v>9440</v>
      </c>
      <c r="L155" s="494" t="s">
        <v>205</v>
      </c>
      <c r="M155" s="494"/>
      <c r="N155" s="494"/>
      <c r="O155" s="494"/>
      <c r="P155" s="494"/>
      <c r="Q155" s="494"/>
      <c r="R155" s="16" t="s">
        <v>27591</v>
      </c>
      <c r="S155" s="16" t="s">
        <v>19313</v>
      </c>
      <c r="T155" s="16" t="s">
        <v>27592</v>
      </c>
      <c r="U155" s="17">
        <v>1960</v>
      </c>
      <c r="V155" s="18">
        <v>24500</v>
      </c>
      <c r="W155" s="16" t="s">
        <v>27524</v>
      </c>
      <c r="X155" s="50" t="s">
        <v>205</v>
      </c>
      <c r="Y155" s="50"/>
      <c r="BG155" s="551"/>
    </row>
    <row r="156" spans="1:59" ht="15.75" customHeight="1">
      <c r="A156" s="539">
        <v>20241203</v>
      </c>
      <c r="B156" s="523">
        <v>1354</v>
      </c>
      <c r="C156" s="523" t="s">
        <v>27513</v>
      </c>
      <c r="D156" s="523" t="s">
        <v>8891</v>
      </c>
      <c r="E156" s="523">
        <v>1917</v>
      </c>
      <c r="F156" s="523" t="s">
        <v>8994</v>
      </c>
      <c r="G156" s="523" t="s">
        <v>27514</v>
      </c>
      <c r="H156" s="538"/>
      <c r="I156" s="540">
        <v>45629</v>
      </c>
      <c r="J156" s="541" t="s">
        <v>16244</v>
      </c>
      <c r="K156" s="541" t="s">
        <v>9440</v>
      </c>
      <c r="L156" s="494" t="s">
        <v>205</v>
      </c>
      <c r="M156" s="494"/>
      <c r="N156" s="494"/>
      <c r="O156" s="494"/>
      <c r="P156" s="494"/>
      <c r="Q156" s="494"/>
      <c r="R156" s="16" t="s">
        <v>27594</v>
      </c>
      <c r="S156" s="16" t="s">
        <v>19313</v>
      </c>
      <c r="T156" s="16" t="s">
        <v>27595</v>
      </c>
      <c r="U156" s="17">
        <v>1917</v>
      </c>
      <c r="V156" s="18">
        <v>23962.5</v>
      </c>
      <c r="W156" s="16" t="s">
        <v>27524</v>
      </c>
      <c r="X156" s="50" t="s">
        <v>205</v>
      </c>
      <c r="Y156" s="50"/>
      <c r="BG156" s="551"/>
    </row>
    <row r="157" spans="1:59" ht="15.75" customHeight="1">
      <c r="A157" s="539">
        <v>20241203</v>
      </c>
      <c r="B157" s="523">
        <v>1355</v>
      </c>
      <c r="C157" s="523" t="s">
        <v>27575</v>
      </c>
      <c r="D157" s="523" t="s">
        <v>51</v>
      </c>
      <c r="E157" s="523">
        <v>1960</v>
      </c>
      <c r="F157" s="523" t="s">
        <v>10924</v>
      </c>
      <c r="G157" s="523" t="s">
        <v>27576</v>
      </c>
      <c r="H157" s="538"/>
      <c r="I157" s="540">
        <v>45629</v>
      </c>
      <c r="J157" s="541" t="s">
        <v>10369</v>
      </c>
      <c r="K157" s="541" t="s">
        <v>9440</v>
      </c>
      <c r="L157" s="494"/>
      <c r="M157" s="494"/>
      <c r="N157" s="494"/>
      <c r="O157" s="494"/>
      <c r="P157" s="494"/>
      <c r="Q157" s="494"/>
      <c r="R157" s="16" t="s">
        <v>27692</v>
      </c>
      <c r="S157" s="16" t="s">
        <v>19313</v>
      </c>
      <c r="T157" s="16" t="s">
        <v>27693</v>
      </c>
      <c r="U157" s="17">
        <v>1960</v>
      </c>
      <c r="V157" s="18">
        <v>24500</v>
      </c>
      <c r="W157" s="16" t="s">
        <v>27524</v>
      </c>
      <c r="X157" s="50"/>
      <c r="Y157" s="50"/>
      <c r="BG157" s="551"/>
    </row>
    <row r="158" spans="1:59" ht="15.75" customHeight="1">
      <c r="A158" s="539">
        <v>20241203</v>
      </c>
      <c r="B158" s="523">
        <v>1356</v>
      </c>
      <c r="C158" s="523" t="s">
        <v>27377</v>
      </c>
      <c r="D158" s="523" t="s">
        <v>8891</v>
      </c>
      <c r="E158" s="523">
        <v>1917</v>
      </c>
      <c r="F158" s="523" t="s">
        <v>8994</v>
      </c>
      <c r="G158" s="523" t="s">
        <v>27378</v>
      </c>
      <c r="H158" s="538"/>
      <c r="I158" s="540">
        <v>45629</v>
      </c>
      <c r="J158" s="541" t="s">
        <v>10724</v>
      </c>
      <c r="K158" s="541" t="s">
        <v>9440</v>
      </c>
      <c r="L158" s="494" t="s">
        <v>205</v>
      </c>
      <c r="M158" s="494"/>
      <c r="N158" s="494"/>
      <c r="O158" s="494"/>
      <c r="P158" s="494"/>
      <c r="Q158" s="494"/>
      <c r="R158" s="16" t="s">
        <v>27492</v>
      </c>
      <c r="S158" s="16" t="s">
        <v>27573</v>
      </c>
      <c r="T158" s="16" t="s">
        <v>27599</v>
      </c>
      <c r="U158" s="17">
        <v>1917</v>
      </c>
      <c r="V158" s="18">
        <v>23962.5</v>
      </c>
      <c r="W158" s="16" t="s">
        <v>27533</v>
      </c>
      <c r="X158" s="50" t="s">
        <v>205</v>
      </c>
      <c r="Y158" s="50"/>
      <c r="BG158" s="551"/>
    </row>
    <row r="159" spans="1:59" ht="15.75" customHeight="1">
      <c r="A159" s="539">
        <v>20241203</v>
      </c>
      <c r="B159" s="523">
        <v>1357</v>
      </c>
      <c r="C159" s="523" t="s">
        <v>27379</v>
      </c>
      <c r="D159" s="523" t="s">
        <v>8891</v>
      </c>
      <c r="E159" s="523">
        <v>1917</v>
      </c>
      <c r="F159" s="523" t="s">
        <v>8994</v>
      </c>
      <c r="G159" s="523" t="s">
        <v>27380</v>
      </c>
      <c r="H159" s="538"/>
      <c r="I159" s="540">
        <v>45629</v>
      </c>
      <c r="J159" s="541" t="s">
        <v>11819</v>
      </c>
      <c r="K159" s="541" t="s">
        <v>9440</v>
      </c>
      <c r="L159" s="512" t="s">
        <v>205</v>
      </c>
      <c r="M159" s="512"/>
      <c r="N159" s="512"/>
      <c r="O159" s="512"/>
      <c r="P159" s="512"/>
      <c r="Q159" s="512"/>
      <c r="R159" s="16" t="s">
        <v>27580</v>
      </c>
      <c r="S159" s="16" t="s">
        <v>27573</v>
      </c>
      <c r="T159" s="16" t="s">
        <v>27581</v>
      </c>
      <c r="U159" s="17">
        <v>1917</v>
      </c>
      <c r="V159" s="18">
        <v>23962.5</v>
      </c>
      <c r="W159" s="16" t="s">
        <v>27533</v>
      </c>
      <c r="X159" s="50" t="s">
        <v>205</v>
      </c>
      <c r="Y159" s="50"/>
      <c r="BG159" s="551"/>
    </row>
    <row r="160" spans="1:59" ht="15.75" customHeight="1">
      <c r="A160" s="539">
        <v>20241203</v>
      </c>
      <c r="B160" s="523">
        <v>1358</v>
      </c>
      <c r="C160" s="523" t="s">
        <v>27509</v>
      </c>
      <c r="D160" s="523" t="s">
        <v>8891</v>
      </c>
      <c r="E160" s="523">
        <v>1917</v>
      </c>
      <c r="F160" s="523" t="s">
        <v>8994</v>
      </c>
      <c r="G160" s="523" t="s">
        <v>27510</v>
      </c>
      <c r="H160" s="538"/>
      <c r="I160" s="540">
        <v>45629</v>
      </c>
      <c r="J160" s="541" t="s">
        <v>10416</v>
      </c>
      <c r="K160" s="541" t="s">
        <v>9440</v>
      </c>
      <c r="L160" s="494" t="s">
        <v>205</v>
      </c>
      <c r="M160" s="494"/>
      <c r="N160" s="494"/>
      <c r="O160" s="494"/>
      <c r="P160" s="494"/>
      <c r="Q160" s="494"/>
      <c r="R160" s="16" t="s">
        <v>27574</v>
      </c>
      <c r="S160" s="16" t="s">
        <v>19313</v>
      </c>
      <c r="T160" s="16" t="s">
        <v>27589</v>
      </c>
      <c r="U160" s="17">
        <v>1917</v>
      </c>
      <c r="V160" s="18">
        <v>23962.5</v>
      </c>
      <c r="W160" s="16" t="s">
        <v>27524</v>
      </c>
      <c r="X160" s="50" t="s">
        <v>205</v>
      </c>
      <c r="Y160" s="50"/>
      <c r="BG160" s="551"/>
    </row>
    <row r="161" spans="1:59" ht="15.75" customHeight="1">
      <c r="A161" s="539">
        <v>20241203</v>
      </c>
      <c r="B161" s="523">
        <v>1359</v>
      </c>
      <c r="C161" s="523" t="s">
        <v>27569</v>
      </c>
      <c r="D161" s="523" t="s">
        <v>10514</v>
      </c>
      <c r="E161" s="523">
        <v>2125</v>
      </c>
      <c r="F161" s="523" t="s">
        <v>11055</v>
      </c>
      <c r="G161" s="523" t="s">
        <v>27570</v>
      </c>
      <c r="H161" s="538"/>
      <c r="I161" s="540">
        <v>45629</v>
      </c>
      <c r="J161" s="541" t="s">
        <v>9561</v>
      </c>
      <c r="K161" s="541" t="s">
        <v>9440</v>
      </c>
      <c r="L161" s="494"/>
      <c r="M161" s="494"/>
      <c r="N161" s="494" t="s">
        <v>27703</v>
      </c>
      <c r="O161" s="494" t="s">
        <v>27702</v>
      </c>
      <c r="P161" s="494" t="s">
        <v>27704</v>
      </c>
      <c r="Q161" s="494" t="s">
        <v>27706</v>
      </c>
      <c r="R161" s="16" t="s">
        <v>27687</v>
      </c>
      <c r="S161" s="16" t="s">
        <v>20945</v>
      </c>
      <c r="T161" s="16" t="s">
        <v>27688</v>
      </c>
      <c r="U161" s="17">
        <v>2125</v>
      </c>
      <c r="V161" s="18">
        <v>15250</v>
      </c>
      <c r="W161" s="16" t="s">
        <v>27689</v>
      </c>
      <c r="X161" s="50"/>
      <c r="Y161" s="50"/>
      <c r="BG161" s="551"/>
    </row>
    <row r="162" spans="1:59" ht="15.75" customHeight="1">
      <c r="A162" s="539">
        <v>20241203</v>
      </c>
      <c r="B162" s="523">
        <v>1360</v>
      </c>
      <c r="C162" s="523" t="s">
        <v>27577</v>
      </c>
      <c r="D162" s="523" t="s">
        <v>51</v>
      </c>
      <c r="E162" s="523">
        <v>1960</v>
      </c>
      <c r="F162" s="523" t="s">
        <v>10924</v>
      </c>
      <c r="G162" s="523" t="s">
        <v>27578</v>
      </c>
      <c r="H162" s="538"/>
      <c r="I162" s="540">
        <v>45629</v>
      </c>
      <c r="J162" s="541" t="s">
        <v>11083</v>
      </c>
      <c r="K162" s="541" t="s">
        <v>9440</v>
      </c>
      <c r="L162" s="494"/>
      <c r="M162" s="494"/>
      <c r="N162" s="494"/>
      <c r="O162" s="494"/>
      <c r="P162" s="494"/>
      <c r="Q162" s="494"/>
      <c r="R162" s="16" t="s">
        <v>27694</v>
      </c>
      <c r="S162" s="16" t="s">
        <v>19313</v>
      </c>
      <c r="T162" s="16" t="s">
        <v>27695</v>
      </c>
      <c r="U162" s="17">
        <v>1960</v>
      </c>
      <c r="V162" s="18">
        <v>24500</v>
      </c>
      <c r="W162" s="16" t="s">
        <v>27524</v>
      </c>
      <c r="X162" s="50"/>
      <c r="Y162" s="50"/>
      <c r="BG162" s="551"/>
    </row>
    <row r="163" spans="1:59" ht="15.75" customHeight="1">
      <c r="A163" s="539">
        <v>20241203</v>
      </c>
      <c r="B163" s="523">
        <v>1361</v>
      </c>
      <c r="C163" s="523" t="s">
        <v>27272</v>
      </c>
      <c r="D163" s="523" t="s">
        <v>8896</v>
      </c>
      <c r="E163" s="523">
        <v>1950</v>
      </c>
      <c r="F163" s="523" t="s">
        <v>6380</v>
      </c>
      <c r="G163" s="523" t="s">
        <v>27273</v>
      </c>
      <c r="H163" s="538"/>
      <c r="I163" s="540">
        <v>45629</v>
      </c>
      <c r="J163" s="541" t="s">
        <v>9539</v>
      </c>
      <c r="K163" s="541" t="s">
        <v>9440</v>
      </c>
      <c r="L163" s="512" t="s">
        <v>205</v>
      </c>
      <c r="M163" s="512"/>
      <c r="N163" s="512"/>
      <c r="O163" s="512"/>
      <c r="P163" s="512"/>
      <c r="Q163" s="512"/>
      <c r="R163" s="16" t="s">
        <v>27272</v>
      </c>
      <c r="S163" s="16" t="s">
        <v>15892</v>
      </c>
      <c r="T163" s="16" t="s">
        <v>27682</v>
      </c>
      <c r="U163" s="17">
        <v>1950</v>
      </c>
      <c r="V163" s="18">
        <v>24380</v>
      </c>
      <c r="W163" s="16" t="s">
        <v>27498</v>
      </c>
      <c r="X163" s="50" t="s">
        <v>205</v>
      </c>
      <c r="Y163" s="50"/>
      <c r="BG163" s="551"/>
    </row>
    <row r="164" spans="1:59" ht="15.75" customHeight="1">
      <c r="A164" s="539">
        <v>20241203</v>
      </c>
      <c r="B164" s="523">
        <v>1362</v>
      </c>
      <c r="C164" s="523" t="s">
        <v>27511</v>
      </c>
      <c r="D164" s="523" t="s">
        <v>8891</v>
      </c>
      <c r="E164" s="523">
        <v>1960</v>
      </c>
      <c r="F164" s="523" t="s">
        <v>8994</v>
      </c>
      <c r="G164" s="523" t="s">
        <v>27512</v>
      </c>
      <c r="H164" s="538"/>
      <c r="I164" s="540">
        <v>45629</v>
      </c>
      <c r="J164" s="541" t="s">
        <v>12313</v>
      </c>
      <c r="K164" s="541" t="s">
        <v>9440</v>
      </c>
      <c r="L164" s="494" t="s">
        <v>205</v>
      </c>
      <c r="M164" s="494"/>
      <c r="N164" s="494"/>
      <c r="O164" s="494"/>
      <c r="P164" s="494"/>
      <c r="Q164" s="494"/>
      <c r="R164" s="16" t="s">
        <v>27597</v>
      </c>
      <c r="S164" s="16" t="s">
        <v>19313</v>
      </c>
      <c r="T164" s="16" t="s">
        <v>27598</v>
      </c>
      <c r="U164" s="17">
        <v>1960</v>
      </c>
      <c r="V164" s="18">
        <v>24500</v>
      </c>
      <c r="W164" s="16" t="s">
        <v>27524</v>
      </c>
      <c r="X164" s="50" t="s">
        <v>205</v>
      </c>
      <c r="Y164" s="50"/>
      <c r="BG164" s="551"/>
    </row>
    <row r="165" spans="1:59" ht="15.75" customHeight="1">
      <c r="A165" s="539">
        <v>20241203</v>
      </c>
      <c r="B165" s="523">
        <v>1363</v>
      </c>
      <c r="C165" s="523" t="s">
        <v>27567</v>
      </c>
      <c r="D165" s="523" t="s">
        <v>9320</v>
      </c>
      <c r="E165" s="523">
        <v>1050</v>
      </c>
      <c r="F165" s="523" t="s">
        <v>8298</v>
      </c>
      <c r="G165" s="523" t="s">
        <v>27568</v>
      </c>
      <c r="H165" s="538"/>
      <c r="I165" s="540">
        <v>45629</v>
      </c>
      <c r="J165" s="541" t="s">
        <v>11941</v>
      </c>
      <c r="K165" s="541" t="s">
        <v>9440</v>
      </c>
      <c r="L165" s="494"/>
      <c r="M165" s="494" t="s">
        <v>27698</v>
      </c>
      <c r="N165" s="494" t="s">
        <v>27701</v>
      </c>
      <c r="O165" s="494" t="s">
        <v>27699</v>
      </c>
      <c r="P165" s="494" t="s">
        <v>27700</v>
      </c>
      <c r="Q165" s="494" t="s">
        <v>27705</v>
      </c>
      <c r="R165" s="16" t="s">
        <v>27685</v>
      </c>
      <c r="S165" s="16" t="s">
        <v>27308</v>
      </c>
      <c r="T165" s="16" t="s">
        <v>27686</v>
      </c>
      <c r="U165" s="17">
        <v>1050</v>
      </c>
      <c r="V165" s="18">
        <v>24500</v>
      </c>
      <c r="W165" s="16" t="s">
        <v>27533</v>
      </c>
      <c r="X165" s="50"/>
      <c r="Y165" s="50"/>
      <c r="BG165" s="551"/>
    </row>
    <row r="166" spans="1:59" ht="15.75" customHeight="1">
      <c r="A166" s="539">
        <v>20241203</v>
      </c>
      <c r="B166" s="523">
        <v>1364</v>
      </c>
      <c r="C166" s="523" t="s">
        <v>27551</v>
      </c>
      <c r="D166" s="523" t="s">
        <v>8947</v>
      </c>
      <c r="E166" s="523">
        <v>856</v>
      </c>
      <c r="F166" s="523" t="s">
        <v>10744</v>
      </c>
      <c r="G166" s="523" t="s">
        <v>27571</v>
      </c>
      <c r="H166" s="538"/>
      <c r="I166" s="540">
        <v>45629</v>
      </c>
      <c r="J166" s="541" t="s">
        <v>12822</v>
      </c>
      <c r="K166" s="541" t="s">
        <v>9440</v>
      </c>
      <c r="L166" s="494">
        <v>20</v>
      </c>
      <c r="M166" s="494"/>
      <c r="N166" s="494"/>
      <c r="O166" s="494"/>
      <c r="P166" s="494"/>
      <c r="Q166" s="494"/>
      <c r="R166" s="16" t="s">
        <v>27659</v>
      </c>
      <c r="S166" s="16" t="s">
        <v>23550</v>
      </c>
      <c r="T166" s="16" t="s">
        <v>27690</v>
      </c>
      <c r="U166" s="17">
        <v>856</v>
      </c>
      <c r="V166" s="18">
        <v>7691.22</v>
      </c>
      <c r="W166" s="16" t="s">
        <v>27606</v>
      </c>
      <c r="X166" s="50" t="s">
        <v>205</v>
      </c>
      <c r="Y166" s="50"/>
      <c r="BG166" s="551"/>
    </row>
    <row r="167" spans="1:59" ht="15.75" customHeight="1">
      <c r="A167" s="539">
        <v>20241204</v>
      </c>
      <c r="B167" s="523">
        <v>1365</v>
      </c>
      <c r="C167" s="523" t="s">
        <v>27680</v>
      </c>
      <c r="D167" s="523" t="s">
        <v>8947</v>
      </c>
      <c r="E167" s="523">
        <v>710</v>
      </c>
      <c r="F167" s="523" t="s">
        <v>8949</v>
      </c>
      <c r="G167" s="523" t="s">
        <v>27681</v>
      </c>
      <c r="H167" s="538"/>
      <c r="I167" s="540">
        <v>45629</v>
      </c>
      <c r="J167" s="541" t="s">
        <v>12028</v>
      </c>
      <c r="K167" s="541" t="s">
        <v>9440</v>
      </c>
      <c r="L167" s="494">
        <v>20</v>
      </c>
      <c r="M167" s="494"/>
      <c r="N167" s="494"/>
      <c r="O167" s="494"/>
      <c r="P167" s="494"/>
      <c r="Q167" s="494"/>
      <c r="R167" s="16" t="s">
        <v>27726</v>
      </c>
      <c r="S167" s="16" t="s">
        <v>23285</v>
      </c>
      <c r="T167" s="16" t="s">
        <v>27727</v>
      </c>
      <c r="U167" s="17">
        <v>710</v>
      </c>
      <c r="V167" s="18">
        <v>8520</v>
      </c>
      <c r="W167" s="16" t="s">
        <v>27533</v>
      </c>
      <c r="X167" s="50" t="s">
        <v>205</v>
      </c>
      <c r="Y167" s="50"/>
      <c r="BG167" s="551"/>
    </row>
    <row r="168" spans="1:59" ht="15.75" customHeight="1">
      <c r="A168" s="539">
        <v>20241204</v>
      </c>
      <c r="B168" s="523">
        <v>1366</v>
      </c>
      <c r="C168" s="523" t="s">
        <v>27266</v>
      </c>
      <c r="D168" s="523" t="s">
        <v>168</v>
      </c>
      <c r="E168" s="523">
        <v>1959</v>
      </c>
      <c r="F168" s="523" t="s">
        <v>8994</v>
      </c>
      <c r="G168" s="523" t="s">
        <v>27267</v>
      </c>
      <c r="H168" s="538"/>
      <c r="I168" s="540">
        <v>45630</v>
      </c>
      <c r="J168" s="541" t="s">
        <v>9761</v>
      </c>
      <c r="K168" s="541" t="s">
        <v>9440</v>
      </c>
      <c r="L168" s="494" t="s">
        <v>205</v>
      </c>
      <c r="M168" s="494"/>
      <c r="N168" s="494"/>
      <c r="O168" s="494"/>
      <c r="P168" s="494"/>
      <c r="Q168" s="494"/>
      <c r="R168" s="16" t="s">
        <v>27728</v>
      </c>
      <c r="S168" s="16" t="s">
        <v>27729</v>
      </c>
      <c r="T168" s="16" t="s">
        <v>27730</v>
      </c>
      <c r="U168" s="17">
        <v>1959</v>
      </c>
      <c r="V168" s="18">
        <v>24487.5</v>
      </c>
      <c r="W168" s="16" t="s">
        <v>27708</v>
      </c>
      <c r="X168" s="50" t="s">
        <v>205</v>
      </c>
      <c r="Y168" s="50"/>
      <c r="BG168" s="551"/>
    </row>
    <row r="169" spans="1:59" ht="15.75" customHeight="1">
      <c r="A169" s="539">
        <v>20241204</v>
      </c>
      <c r="B169" s="523">
        <v>1367</v>
      </c>
      <c r="C169" s="523" t="s">
        <v>27344</v>
      </c>
      <c r="D169" s="523" t="s">
        <v>168</v>
      </c>
      <c r="E169" s="523">
        <v>1917</v>
      </c>
      <c r="F169" s="523" t="s">
        <v>6346</v>
      </c>
      <c r="G169" s="523" t="s">
        <v>27368</v>
      </c>
      <c r="H169" s="538"/>
      <c r="I169" s="540">
        <v>45630</v>
      </c>
      <c r="J169" s="541" t="s">
        <v>11968</v>
      </c>
      <c r="K169" s="541" t="s">
        <v>9440</v>
      </c>
      <c r="L169" s="494"/>
      <c r="M169" s="494"/>
      <c r="N169" s="494"/>
      <c r="O169" s="494"/>
      <c r="P169" s="494"/>
      <c r="Q169" s="494"/>
      <c r="R169" s="16" t="s">
        <v>27344</v>
      </c>
      <c r="S169" s="16" t="s">
        <v>66</v>
      </c>
      <c r="T169" s="16" t="s">
        <v>27722</v>
      </c>
      <c r="U169" s="17">
        <v>1917</v>
      </c>
      <c r="V169" s="18">
        <v>24821.315999999999</v>
      </c>
      <c r="W169" s="16" t="s">
        <v>27732</v>
      </c>
      <c r="X169" s="50"/>
      <c r="Y169" s="50"/>
      <c r="BG169" s="551"/>
    </row>
    <row r="170" spans="1:59" ht="15.75" customHeight="1">
      <c r="A170" s="539">
        <v>20241204</v>
      </c>
      <c r="B170" s="523">
        <v>1368</v>
      </c>
      <c r="C170" s="523" t="s">
        <v>25380</v>
      </c>
      <c r="D170" s="523" t="s">
        <v>9319</v>
      </c>
      <c r="E170" s="523">
        <v>1856</v>
      </c>
      <c r="F170" s="523" t="s">
        <v>8994</v>
      </c>
      <c r="G170" s="523" t="s">
        <v>25381</v>
      </c>
      <c r="H170" s="538"/>
      <c r="I170" s="540">
        <v>45630</v>
      </c>
      <c r="J170" s="541" t="s">
        <v>11486</v>
      </c>
      <c r="K170" s="541" t="s">
        <v>9440</v>
      </c>
      <c r="L170" s="494" t="s">
        <v>205</v>
      </c>
      <c r="M170" s="494"/>
      <c r="N170" s="494"/>
      <c r="O170" s="494"/>
      <c r="P170" s="494"/>
      <c r="Q170" s="494"/>
      <c r="R170" s="16" t="s">
        <v>27660</v>
      </c>
      <c r="S170" s="16" t="s">
        <v>27725</v>
      </c>
      <c r="T170" s="16" t="s">
        <v>27710</v>
      </c>
      <c r="U170" s="17">
        <v>1856</v>
      </c>
      <c r="V170" s="18">
        <v>23185.151999999998</v>
      </c>
      <c r="W170" s="16" t="s">
        <v>27606</v>
      </c>
      <c r="X170" s="50" t="s">
        <v>205</v>
      </c>
      <c r="Y170" s="50"/>
      <c r="BG170" s="551"/>
    </row>
    <row r="171" spans="1:59" ht="15.75" customHeight="1">
      <c r="A171" s="539">
        <v>20241204</v>
      </c>
      <c r="B171" s="523">
        <v>1369</v>
      </c>
      <c r="C171" s="523" t="s">
        <v>27342</v>
      </c>
      <c r="D171" s="523" t="s">
        <v>8896</v>
      </c>
      <c r="E171" s="523">
        <v>1925</v>
      </c>
      <c r="F171" s="523" t="s">
        <v>6380</v>
      </c>
      <c r="G171" s="523" t="s">
        <v>27343</v>
      </c>
      <c r="H171" s="538"/>
      <c r="I171" s="540">
        <v>45630</v>
      </c>
      <c r="J171" s="541" t="s">
        <v>12217</v>
      </c>
      <c r="K171" s="541" t="s">
        <v>9440</v>
      </c>
      <c r="L171" s="494"/>
      <c r="M171" s="494"/>
      <c r="N171" s="494"/>
      <c r="O171" s="494"/>
      <c r="P171" s="494"/>
      <c r="Q171" s="494"/>
      <c r="R171" s="16" t="s">
        <v>27342</v>
      </c>
      <c r="S171" s="16" t="s">
        <v>2838</v>
      </c>
      <c r="T171" s="16" t="s">
        <v>27721</v>
      </c>
      <c r="U171" s="17">
        <v>1925</v>
      </c>
      <c r="V171" s="18">
        <v>24640</v>
      </c>
      <c r="W171" s="16" t="s">
        <v>27731</v>
      </c>
      <c r="X171" s="50"/>
      <c r="Y171" s="50"/>
      <c r="BG171" s="551"/>
    </row>
    <row r="172" spans="1:59" ht="15.75" customHeight="1">
      <c r="A172" s="539">
        <v>20241204</v>
      </c>
      <c r="B172" s="523">
        <v>1370</v>
      </c>
      <c r="C172" s="523" t="s">
        <v>27375</v>
      </c>
      <c r="D172" s="523" t="s">
        <v>8891</v>
      </c>
      <c r="E172" s="523">
        <v>1917</v>
      </c>
      <c r="F172" s="523" t="s">
        <v>8994</v>
      </c>
      <c r="G172" s="523" t="s">
        <v>27376</v>
      </c>
      <c r="H172" s="538"/>
      <c r="I172" s="540">
        <v>45630</v>
      </c>
      <c r="J172" s="541" t="s">
        <v>12049</v>
      </c>
      <c r="K172" s="541" t="s">
        <v>9440</v>
      </c>
      <c r="L172" s="494" t="s">
        <v>205</v>
      </c>
      <c r="M172" s="494"/>
      <c r="N172" s="494"/>
      <c r="O172" s="494"/>
      <c r="P172" s="494"/>
      <c r="Q172" s="494"/>
      <c r="R172" s="16" t="s">
        <v>27662</v>
      </c>
      <c r="S172" s="16" t="s">
        <v>27691</v>
      </c>
      <c r="T172" s="16" t="s">
        <v>27709</v>
      </c>
      <c r="U172" s="17">
        <v>1917</v>
      </c>
      <c r="V172" s="18">
        <v>23962.5</v>
      </c>
      <c r="W172" s="16" t="s">
        <v>27708</v>
      </c>
      <c r="X172" s="50" t="s">
        <v>205</v>
      </c>
      <c r="Y172" s="50"/>
      <c r="BG172" s="551"/>
    </row>
    <row r="173" spans="1:59" ht="15.75" customHeight="1">
      <c r="A173" s="539">
        <v>20241204</v>
      </c>
      <c r="B173" s="523">
        <v>1371</v>
      </c>
      <c r="C173" s="523" t="s">
        <v>27465</v>
      </c>
      <c r="D173" s="523" t="s">
        <v>219</v>
      </c>
      <c r="E173" s="523">
        <v>1800</v>
      </c>
      <c r="F173" s="523" t="s">
        <v>8949</v>
      </c>
      <c r="G173" s="523" t="s">
        <v>27661</v>
      </c>
      <c r="H173" s="538"/>
      <c r="I173" s="540">
        <v>45630</v>
      </c>
      <c r="J173" s="541" t="s">
        <v>12052</v>
      </c>
      <c r="K173" s="541" t="s">
        <v>9440</v>
      </c>
      <c r="L173" s="494" t="s">
        <v>205</v>
      </c>
      <c r="M173" s="494"/>
      <c r="N173" s="494"/>
      <c r="O173" s="494"/>
      <c r="P173" s="494"/>
      <c r="Q173" s="494"/>
      <c r="R173" s="16" t="s">
        <v>27736</v>
      </c>
      <c r="S173" s="16" t="s">
        <v>27737</v>
      </c>
      <c r="T173" s="16" t="s">
        <v>27738</v>
      </c>
      <c r="U173" s="17">
        <v>1800</v>
      </c>
      <c r="V173" s="18">
        <v>19140</v>
      </c>
      <c r="W173" s="16" t="s">
        <v>27739</v>
      </c>
      <c r="X173" s="50"/>
      <c r="Y173" s="50"/>
      <c r="BG173" s="551"/>
    </row>
    <row r="174" spans="1:59" ht="15.75" customHeight="1">
      <c r="A174" s="539">
        <v>20241204</v>
      </c>
      <c r="B174" s="523">
        <v>1372</v>
      </c>
      <c r="C174" s="523" t="s">
        <v>27713</v>
      </c>
      <c r="D174" s="523" t="s">
        <v>13515</v>
      </c>
      <c r="E174" s="523">
        <v>1605</v>
      </c>
      <c r="F174" s="523" t="s">
        <v>10407</v>
      </c>
      <c r="G174" s="523" t="s">
        <v>27714</v>
      </c>
      <c r="H174" s="538"/>
      <c r="I174" s="540">
        <v>45630</v>
      </c>
      <c r="J174" s="541" t="s">
        <v>15212</v>
      </c>
      <c r="K174" s="541" t="s">
        <v>9440</v>
      </c>
      <c r="L174" s="494">
        <v>20</v>
      </c>
      <c r="M174" s="494"/>
      <c r="N174" s="494"/>
      <c r="O174" s="494"/>
      <c r="P174" s="494"/>
      <c r="Q174" s="494"/>
      <c r="R174" s="16" t="s">
        <v>27744</v>
      </c>
      <c r="S174" s="16" t="s">
        <v>27745</v>
      </c>
      <c r="T174" s="16" t="s">
        <v>27746</v>
      </c>
      <c r="U174" s="17">
        <v>1605</v>
      </c>
      <c r="V174" s="18">
        <v>10432.5</v>
      </c>
      <c r="W174" s="16" t="s">
        <v>27741</v>
      </c>
      <c r="X174" s="50"/>
      <c r="Y174" s="50"/>
      <c r="BG174" s="551"/>
    </row>
    <row r="175" spans="1:59" ht="15.75" customHeight="1">
      <c r="A175" s="539">
        <v>20241204</v>
      </c>
      <c r="B175" s="523">
        <v>1373</v>
      </c>
      <c r="C175" s="523" t="s">
        <v>25411</v>
      </c>
      <c r="D175" s="523" t="s">
        <v>8897</v>
      </c>
      <c r="E175" s="523">
        <v>1568</v>
      </c>
      <c r="F175" s="523" t="s">
        <v>8994</v>
      </c>
      <c r="G175" s="523" t="s">
        <v>25412</v>
      </c>
      <c r="H175" s="538"/>
      <c r="I175" s="540">
        <v>45630</v>
      </c>
      <c r="J175" s="541" t="s">
        <v>10885</v>
      </c>
      <c r="K175" s="541" t="s">
        <v>9440</v>
      </c>
      <c r="L175" s="512" t="s">
        <v>205</v>
      </c>
      <c r="M175" s="512"/>
      <c r="N175" s="512"/>
      <c r="O175" s="512"/>
      <c r="P175" s="512"/>
      <c r="Q175" s="512"/>
      <c r="R175" s="16" t="s">
        <v>27742</v>
      </c>
      <c r="S175" s="16" t="s">
        <v>27740</v>
      </c>
      <c r="T175" s="16" t="s">
        <v>27743</v>
      </c>
      <c r="U175" s="17">
        <v>1568</v>
      </c>
      <c r="V175" s="18">
        <v>24304</v>
      </c>
      <c r="W175" s="16" t="s">
        <v>27741</v>
      </c>
      <c r="X175" s="50"/>
      <c r="Y175" s="50"/>
      <c r="BG175" s="551"/>
    </row>
    <row r="176" spans="1:59" ht="15.75" customHeight="1">
      <c r="A176" s="539">
        <v>20241205</v>
      </c>
      <c r="B176" s="523">
        <v>1374</v>
      </c>
      <c r="C176" s="523" t="s">
        <v>27585</v>
      </c>
      <c r="D176" s="523" t="s">
        <v>8947</v>
      </c>
      <c r="E176" s="523">
        <v>1470</v>
      </c>
      <c r="F176" s="523" t="s">
        <v>8949</v>
      </c>
      <c r="G176" s="523" t="s">
        <v>27586</v>
      </c>
      <c r="H176" s="538"/>
      <c r="I176" s="540">
        <v>45631</v>
      </c>
      <c r="J176" s="541" t="s">
        <v>14910</v>
      </c>
      <c r="K176" s="541" t="s">
        <v>9440</v>
      </c>
      <c r="L176" s="494">
        <v>20</v>
      </c>
      <c r="M176" s="494"/>
      <c r="N176" s="494"/>
      <c r="O176" s="494"/>
      <c r="P176" s="494"/>
      <c r="Q176" s="494"/>
      <c r="R176" s="16" t="s">
        <v>27755</v>
      </c>
      <c r="S176" s="16" t="s">
        <v>22318</v>
      </c>
      <c r="T176" s="16" t="s">
        <v>27766</v>
      </c>
      <c r="U176" s="17">
        <v>1470</v>
      </c>
      <c r="V176" s="18">
        <v>5880</v>
      </c>
      <c r="W176" s="16" t="s">
        <v>27606</v>
      </c>
      <c r="X176" s="50" t="s">
        <v>205</v>
      </c>
      <c r="Y176" s="50"/>
      <c r="BG176" s="551"/>
    </row>
    <row r="177" spans="1:59" ht="15.75" customHeight="1">
      <c r="A177" s="539">
        <v>20241205</v>
      </c>
      <c r="B177" s="523">
        <v>1375</v>
      </c>
      <c r="C177" s="523" t="s">
        <v>27683</v>
      </c>
      <c r="D177" s="523" t="s">
        <v>10483</v>
      </c>
      <c r="E177" s="523">
        <v>4570</v>
      </c>
      <c r="F177" s="523" t="s">
        <v>9069</v>
      </c>
      <c r="G177" s="523" t="s">
        <v>27684</v>
      </c>
      <c r="H177" s="538"/>
      <c r="I177" s="540">
        <v>45631</v>
      </c>
      <c r="J177" s="541" t="s">
        <v>9808</v>
      </c>
      <c r="K177" s="541" t="s">
        <v>9440</v>
      </c>
      <c r="L177" s="494"/>
      <c r="M177" s="494"/>
      <c r="N177" s="494"/>
      <c r="O177" s="494"/>
      <c r="P177" s="494"/>
      <c r="Q177" s="494"/>
      <c r="R177" s="16" t="s">
        <v>27723</v>
      </c>
      <c r="S177" s="16" t="s">
        <v>9505</v>
      </c>
      <c r="T177" s="16" t="s">
        <v>27724</v>
      </c>
      <c r="U177" s="17">
        <v>4570</v>
      </c>
      <c r="V177" s="18">
        <v>24900</v>
      </c>
      <c r="W177" s="16" t="s">
        <v>27708</v>
      </c>
      <c r="X177" s="50"/>
      <c r="Y177" s="50"/>
      <c r="BG177" s="551"/>
    </row>
    <row r="178" spans="1:59" ht="15.75" customHeight="1">
      <c r="A178" s="539">
        <v>20241205</v>
      </c>
      <c r="B178" s="523">
        <v>1376</v>
      </c>
      <c r="C178" s="523" t="s">
        <v>27678</v>
      </c>
      <c r="D178" s="523" t="s">
        <v>8947</v>
      </c>
      <c r="E178" s="523">
        <v>855</v>
      </c>
      <c r="F178" s="523" t="s">
        <v>8949</v>
      </c>
      <c r="G178" s="523" t="s">
        <v>27679</v>
      </c>
      <c r="H178" s="538"/>
      <c r="I178" s="540">
        <v>45631</v>
      </c>
      <c r="J178" s="541" t="s">
        <v>10936</v>
      </c>
      <c r="K178" s="541" t="s">
        <v>9440</v>
      </c>
      <c r="L178" s="494">
        <v>20</v>
      </c>
      <c r="M178" s="494"/>
      <c r="N178" s="494"/>
      <c r="O178" s="494"/>
      <c r="P178" s="494"/>
      <c r="Q178" s="494"/>
      <c r="R178" s="16" t="s">
        <v>27756</v>
      </c>
      <c r="S178" s="16" t="s">
        <v>22318</v>
      </c>
      <c r="T178" s="16" t="s">
        <v>27765</v>
      </c>
      <c r="U178" s="17">
        <v>855</v>
      </c>
      <c r="V178" s="18">
        <v>10260</v>
      </c>
      <c r="W178" s="16" t="s">
        <v>27606</v>
      </c>
      <c r="X178" s="50" t="s">
        <v>205</v>
      </c>
      <c r="Y178" s="50"/>
      <c r="BG178" s="551"/>
    </row>
    <row r="179" spans="1:59" ht="15.75" customHeight="1">
      <c r="A179" s="539">
        <v>20241205</v>
      </c>
      <c r="B179" s="523">
        <v>1377</v>
      </c>
      <c r="C179" s="523" t="s">
        <v>27718</v>
      </c>
      <c r="D179" s="523" t="s">
        <v>27526</v>
      </c>
      <c r="E179" s="523">
        <v>2500</v>
      </c>
      <c r="F179" s="523" t="s">
        <v>9133</v>
      </c>
      <c r="G179" s="523" t="s">
        <v>27527</v>
      </c>
      <c r="H179" s="538"/>
      <c r="I179" s="540">
        <v>45631</v>
      </c>
      <c r="J179" s="541" t="s">
        <v>9736</v>
      </c>
      <c r="K179" s="541" t="s">
        <v>9440</v>
      </c>
      <c r="L179" s="494" t="s">
        <v>205</v>
      </c>
      <c r="M179" s="494"/>
      <c r="N179" s="494"/>
      <c r="O179" s="494"/>
      <c r="P179" s="494"/>
      <c r="Q179" s="494"/>
      <c r="R179" s="16" t="s">
        <v>27664</v>
      </c>
      <c r="S179" s="16" t="s">
        <v>27691</v>
      </c>
      <c r="T179" s="16" t="s">
        <v>27767</v>
      </c>
      <c r="U179" s="17">
        <v>2500</v>
      </c>
      <c r="V179" s="18">
        <v>24990</v>
      </c>
      <c r="W179" s="16" t="s">
        <v>27708</v>
      </c>
      <c r="X179" s="50" t="s">
        <v>205</v>
      </c>
      <c r="Y179" s="50"/>
      <c r="BG179" s="551"/>
    </row>
    <row r="180" spans="1:59" ht="15.75" customHeight="1">
      <c r="A180" s="539">
        <v>20241205</v>
      </c>
      <c r="B180" s="523">
        <v>1378</v>
      </c>
      <c r="C180" s="523" t="s">
        <v>25351</v>
      </c>
      <c r="D180" s="523" t="s">
        <v>8897</v>
      </c>
      <c r="E180" s="523">
        <v>1500</v>
      </c>
      <c r="F180" s="523" t="s">
        <v>121</v>
      </c>
      <c r="G180" s="523" t="s">
        <v>25352</v>
      </c>
      <c r="H180" s="538"/>
      <c r="I180" s="540">
        <v>45631</v>
      </c>
      <c r="J180" s="541" t="s">
        <v>13900</v>
      </c>
      <c r="K180" s="541" t="s">
        <v>9440</v>
      </c>
      <c r="L180" s="494" t="s">
        <v>205</v>
      </c>
      <c r="M180" s="494"/>
      <c r="N180" s="494"/>
      <c r="O180" s="494"/>
      <c r="P180" s="494"/>
      <c r="Q180" s="494"/>
      <c r="R180" s="16" t="s">
        <v>27749</v>
      </c>
      <c r="S180" s="16" t="s">
        <v>27691</v>
      </c>
      <c r="T180" s="16" t="s">
        <v>27750</v>
      </c>
      <c r="U180" s="17">
        <v>1500</v>
      </c>
      <c r="V180" s="18">
        <v>23602.5</v>
      </c>
      <c r="W180" s="16" t="s">
        <v>27708</v>
      </c>
      <c r="X180" s="50" t="s">
        <v>205</v>
      </c>
      <c r="Y180" s="50"/>
      <c r="BG180" s="551"/>
    </row>
    <row r="181" spans="1:59" ht="15.75" customHeight="1">
      <c r="A181" s="539">
        <v>20241205</v>
      </c>
      <c r="B181" s="523">
        <v>1379</v>
      </c>
      <c r="C181" s="523" t="s">
        <v>27720</v>
      </c>
      <c r="D181" s="523" t="s">
        <v>27526</v>
      </c>
      <c r="E181" s="523">
        <v>2350</v>
      </c>
      <c r="F181" s="523" t="s">
        <v>9133</v>
      </c>
      <c r="G181" s="523" t="s">
        <v>27528</v>
      </c>
      <c r="H181" s="538"/>
      <c r="I181" s="540">
        <v>45631</v>
      </c>
      <c r="J181" s="541" t="s">
        <v>9736</v>
      </c>
      <c r="K181" s="541" t="s">
        <v>9440</v>
      </c>
      <c r="L181" s="494"/>
      <c r="M181" s="494"/>
      <c r="N181" s="494"/>
      <c r="O181" s="494"/>
      <c r="P181" s="494"/>
      <c r="Q181" s="494"/>
      <c r="R181" s="16" t="s">
        <v>27663</v>
      </c>
      <c r="S181" s="16" t="s">
        <v>27691</v>
      </c>
      <c r="T181" s="16" t="s">
        <v>27768</v>
      </c>
      <c r="U181" s="17">
        <v>11732</v>
      </c>
      <c r="V181" s="18">
        <v>121200</v>
      </c>
      <c r="W181" s="16" t="s">
        <v>27708</v>
      </c>
      <c r="X181" s="50"/>
      <c r="Y181" s="50"/>
      <c r="BG181" s="551"/>
    </row>
    <row r="182" spans="1:59" ht="15.75" customHeight="1">
      <c r="A182" s="539">
        <v>20241205</v>
      </c>
      <c r="B182" s="523">
        <v>1379</v>
      </c>
      <c r="C182" s="523" t="s">
        <v>27720</v>
      </c>
      <c r="D182" s="523" t="s">
        <v>27526</v>
      </c>
      <c r="E182" s="523">
        <v>2350</v>
      </c>
      <c r="F182" s="523" t="s">
        <v>9133</v>
      </c>
      <c r="G182" s="523" t="s">
        <v>27529</v>
      </c>
      <c r="H182" s="538"/>
      <c r="I182" s="540">
        <v>45631</v>
      </c>
      <c r="J182" s="541" t="s">
        <v>9736</v>
      </c>
      <c r="K182" s="541" t="s">
        <v>9440</v>
      </c>
      <c r="L182" s="494"/>
      <c r="M182" s="494"/>
      <c r="N182" s="494"/>
      <c r="O182" s="494"/>
      <c r="P182" s="494"/>
      <c r="Q182" s="494"/>
      <c r="R182" s="16" t="s">
        <v>27720</v>
      </c>
      <c r="S182" s="16" t="s">
        <v>27370</v>
      </c>
      <c r="T182" s="16" t="s">
        <v>27719</v>
      </c>
      <c r="U182" s="17">
        <v>11732</v>
      </c>
      <c r="V182" s="18">
        <v>121200</v>
      </c>
      <c r="W182" s="16" t="s">
        <v>27582</v>
      </c>
      <c r="X182" s="50"/>
      <c r="Y182" s="50"/>
      <c r="BG182" s="551"/>
    </row>
    <row r="183" spans="1:59" ht="15.75" customHeight="1">
      <c r="A183" s="539">
        <v>20241205</v>
      </c>
      <c r="B183" s="523">
        <v>1379</v>
      </c>
      <c r="C183" s="523" t="s">
        <v>27720</v>
      </c>
      <c r="D183" s="523" t="s">
        <v>27526</v>
      </c>
      <c r="E183" s="523">
        <v>2350</v>
      </c>
      <c r="F183" s="523" t="s">
        <v>9133</v>
      </c>
      <c r="G183" s="523" t="s">
        <v>27530</v>
      </c>
      <c r="H183" s="538"/>
      <c r="I183" s="540">
        <v>45631</v>
      </c>
      <c r="J183" s="541" t="s">
        <v>9736</v>
      </c>
      <c r="K183" s="541" t="s">
        <v>9440</v>
      </c>
      <c r="L183" s="494"/>
      <c r="M183" s="494"/>
      <c r="N183" s="494"/>
      <c r="O183" s="494"/>
      <c r="P183" s="494"/>
      <c r="Q183" s="494"/>
      <c r="R183" s="16" t="s">
        <v>27720</v>
      </c>
      <c r="S183" s="16" t="s">
        <v>27370</v>
      </c>
      <c r="T183" s="16" t="s">
        <v>27719</v>
      </c>
      <c r="U183" s="17">
        <v>11732</v>
      </c>
      <c r="V183" s="18">
        <v>121200</v>
      </c>
      <c r="W183" s="16" t="s">
        <v>27582</v>
      </c>
      <c r="X183" s="50"/>
      <c r="Y183" s="50"/>
      <c r="BG183" s="551"/>
    </row>
    <row r="184" spans="1:59" ht="15.75" customHeight="1">
      <c r="A184" s="539">
        <v>20241205</v>
      </c>
      <c r="B184" s="523">
        <v>1379</v>
      </c>
      <c r="C184" s="523" t="s">
        <v>27720</v>
      </c>
      <c r="D184" s="523" t="s">
        <v>27526</v>
      </c>
      <c r="E184" s="523">
        <v>2332</v>
      </c>
      <c r="F184" s="523" t="s">
        <v>9133</v>
      </c>
      <c r="G184" s="523" t="s">
        <v>27531</v>
      </c>
      <c r="H184" s="538"/>
      <c r="I184" s="540">
        <v>45631</v>
      </c>
      <c r="J184" s="541" t="s">
        <v>9736</v>
      </c>
      <c r="K184" s="541" t="s">
        <v>9440</v>
      </c>
      <c r="L184" s="494"/>
      <c r="M184" s="494"/>
      <c r="N184" s="494"/>
      <c r="O184" s="494"/>
      <c r="P184" s="494"/>
      <c r="Q184" s="494"/>
      <c r="R184" s="16" t="s">
        <v>27720</v>
      </c>
      <c r="S184" s="16" t="s">
        <v>27370</v>
      </c>
      <c r="T184" s="16" t="s">
        <v>27719</v>
      </c>
      <c r="U184" s="17">
        <v>11732</v>
      </c>
      <c r="V184" s="18">
        <v>121200</v>
      </c>
      <c r="W184" s="16" t="s">
        <v>27582</v>
      </c>
      <c r="X184" s="50"/>
      <c r="Y184" s="50"/>
      <c r="BG184" s="551"/>
    </row>
    <row r="185" spans="1:59" ht="15.75" customHeight="1">
      <c r="A185" s="539">
        <v>20241205</v>
      </c>
      <c r="B185" s="523">
        <v>1379</v>
      </c>
      <c r="C185" s="523" t="s">
        <v>27720</v>
      </c>
      <c r="D185" s="523" t="s">
        <v>27526</v>
      </c>
      <c r="E185" s="523">
        <v>2350</v>
      </c>
      <c r="F185" s="523" t="s">
        <v>9133</v>
      </c>
      <c r="G185" s="523" t="s">
        <v>27532</v>
      </c>
      <c r="H185" s="538"/>
      <c r="I185" s="540">
        <v>45631</v>
      </c>
      <c r="J185" s="541" t="s">
        <v>9736</v>
      </c>
      <c r="K185" s="541" t="s">
        <v>9440</v>
      </c>
      <c r="L185" s="494"/>
      <c r="M185" s="494"/>
      <c r="N185" s="494"/>
      <c r="O185" s="494"/>
      <c r="P185" s="494"/>
      <c r="Q185" s="494"/>
      <c r="R185" s="16" t="s">
        <v>27720</v>
      </c>
      <c r="S185" s="16" t="s">
        <v>27370</v>
      </c>
      <c r="T185" s="16" t="s">
        <v>27719</v>
      </c>
      <c r="U185" s="17">
        <v>11732</v>
      </c>
      <c r="V185" s="18">
        <v>121200</v>
      </c>
      <c r="W185" s="16" t="s">
        <v>27582</v>
      </c>
      <c r="X185" s="50"/>
      <c r="Y185" s="50"/>
      <c r="BG185" s="551"/>
    </row>
    <row r="186" spans="1:59" ht="15.75" customHeight="1">
      <c r="A186" s="539">
        <v>20241205</v>
      </c>
      <c r="B186" s="523">
        <v>1380</v>
      </c>
      <c r="C186" s="523" t="s">
        <v>27455</v>
      </c>
      <c r="D186" s="523" t="s">
        <v>8896</v>
      </c>
      <c r="E186" s="523">
        <v>1925</v>
      </c>
      <c r="F186" s="523" t="s">
        <v>6380</v>
      </c>
      <c r="G186" s="523" t="s">
        <v>27456</v>
      </c>
      <c r="H186" s="538"/>
      <c r="I186" s="540">
        <v>45631</v>
      </c>
      <c r="J186" s="541" t="s">
        <v>11271</v>
      </c>
      <c r="K186" s="541" t="s">
        <v>9440</v>
      </c>
      <c r="L186" s="512" t="s">
        <v>205</v>
      </c>
      <c r="M186" s="512"/>
      <c r="N186" s="512"/>
      <c r="O186" s="512"/>
      <c r="P186" s="512"/>
      <c r="Q186" s="512"/>
      <c r="R186" s="16" t="s">
        <v>27665</v>
      </c>
      <c r="S186" s="16" t="s">
        <v>9811</v>
      </c>
      <c r="T186" s="16" t="s">
        <v>27771</v>
      </c>
      <c r="U186" s="17">
        <v>1925</v>
      </c>
      <c r="V186" s="18">
        <v>24640</v>
      </c>
      <c r="W186" s="16" t="s">
        <v>27770</v>
      </c>
      <c r="X186" s="50" t="s">
        <v>205</v>
      </c>
      <c r="Y186" s="50"/>
      <c r="BG186" s="551"/>
    </row>
    <row r="187" spans="1:59" ht="15.75" customHeight="1">
      <c r="A187" s="539">
        <v>20241205</v>
      </c>
      <c r="B187" s="523">
        <v>1381</v>
      </c>
      <c r="C187" s="523" t="s">
        <v>27672</v>
      </c>
      <c r="D187" s="523" t="s">
        <v>8947</v>
      </c>
      <c r="E187" s="523">
        <v>800</v>
      </c>
      <c r="F187" s="523" t="s">
        <v>8949</v>
      </c>
      <c r="G187" s="523" t="s">
        <v>27673</v>
      </c>
      <c r="H187" s="538"/>
      <c r="I187" s="540">
        <v>45631</v>
      </c>
      <c r="J187" s="541" t="s">
        <v>10433</v>
      </c>
      <c r="K187" s="541" t="s">
        <v>9440</v>
      </c>
      <c r="L187" s="494">
        <v>20</v>
      </c>
      <c r="M187" s="494"/>
      <c r="N187" s="494"/>
      <c r="O187" s="494"/>
      <c r="P187" s="494"/>
      <c r="Q187" s="494"/>
      <c r="R187" s="16" t="s">
        <v>27784</v>
      </c>
      <c r="S187" s="16" t="s">
        <v>27785</v>
      </c>
      <c r="T187" s="16" t="s">
        <v>27786</v>
      </c>
      <c r="U187" s="17">
        <v>800</v>
      </c>
      <c r="V187" s="18">
        <v>6400</v>
      </c>
      <c r="W187" s="16" t="s">
        <v>27787</v>
      </c>
      <c r="X187" s="50" t="s">
        <v>205</v>
      </c>
      <c r="Y187" s="50"/>
      <c r="BG187" s="551"/>
    </row>
    <row r="188" spans="1:59" ht="15.75" customHeight="1">
      <c r="A188" s="539">
        <v>20241206</v>
      </c>
      <c r="B188" s="523">
        <v>1382</v>
      </c>
      <c r="C188" s="523" t="s">
        <v>27610</v>
      </c>
      <c r="D188" s="523" t="s">
        <v>8896</v>
      </c>
      <c r="E188" s="523">
        <v>1925</v>
      </c>
      <c r="F188" s="523" t="s">
        <v>6380</v>
      </c>
      <c r="G188" s="523" t="s">
        <v>27611</v>
      </c>
      <c r="H188" s="538"/>
      <c r="I188" s="540">
        <v>45632</v>
      </c>
      <c r="J188" s="541" t="s">
        <v>14337</v>
      </c>
      <c r="K188" s="541" t="s">
        <v>9440</v>
      </c>
      <c r="L188" s="494"/>
      <c r="M188" s="494" t="s">
        <v>27830</v>
      </c>
      <c r="N188" s="494" t="s">
        <v>27831</v>
      </c>
      <c r="O188" s="494" t="s">
        <v>27829</v>
      </c>
      <c r="P188" s="494"/>
      <c r="Q188" s="494" t="s">
        <v>27818</v>
      </c>
      <c r="R188" s="16" t="s">
        <v>27610</v>
      </c>
      <c r="S188" s="16" t="s">
        <v>606</v>
      </c>
      <c r="T188" s="16" t="s">
        <v>27808</v>
      </c>
      <c r="U188" s="17">
        <v>1925</v>
      </c>
      <c r="V188" s="18">
        <v>24640</v>
      </c>
      <c r="W188" s="16" t="s">
        <v>27772</v>
      </c>
      <c r="X188" s="50"/>
      <c r="Y188" s="50"/>
      <c r="BG188" s="551"/>
    </row>
    <row r="189" spans="1:59" ht="15.75" customHeight="1">
      <c r="A189" s="539">
        <v>20241206</v>
      </c>
      <c r="B189" s="523">
        <v>1383</v>
      </c>
      <c r="C189" s="523" t="s">
        <v>27674</v>
      </c>
      <c r="D189" s="523" t="s">
        <v>8947</v>
      </c>
      <c r="E189" s="523">
        <v>1000</v>
      </c>
      <c r="F189" s="523" t="s">
        <v>8949</v>
      </c>
      <c r="G189" s="523" t="s">
        <v>27675</v>
      </c>
      <c r="H189" s="538"/>
      <c r="I189" s="540">
        <v>45632</v>
      </c>
      <c r="J189" s="541" t="s">
        <v>11402</v>
      </c>
      <c r="K189" s="541" t="s">
        <v>9440</v>
      </c>
      <c r="L189" s="494">
        <v>20</v>
      </c>
      <c r="M189" s="494" t="s">
        <v>27812</v>
      </c>
      <c r="N189" s="494" t="s">
        <v>27817</v>
      </c>
      <c r="O189" s="494" t="s">
        <v>27816</v>
      </c>
      <c r="P189" s="494"/>
      <c r="Q189" s="494" t="s">
        <v>27818</v>
      </c>
      <c r="R189" s="16" t="s">
        <v>27788</v>
      </c>
      <c r="S189" s="16" t="s">
        <v>22318</v>
      </c>
      <c r="T189" s="16" t="s">
        <v>27809</v>
      </c>
      <c r="U189" s="17">
        <v>1000</v>
      </c>
      <c r="V189" s="18">
        <v>7000</v>
      </c>
      <c r="W189" s="16" t="s">
        <v>27770</v>
      </c>
      <c r="X189" s="50" t="s">
        <v>205</v>
      </c>
      <c r="Y189" s="50"/>
      <c r="BG189" s="551"/>
    </row>
    <row r="190" spans="1:59" ht="15.75" customHeight="1">
      <c r="A190" s="539">
        <v>20241206</v>
      </c>
      <c r="B190" s="523">
        <v>1384</v>
      </c>
      <c r="C190" s="523" t="s">
        <v>27554</v>
      </c>
      <c r="D190" s="523" t="s">
        <v>10628</v>
      </c>
      <c r="E190" s="523">
        <v>1896</v>
      </c>
      <c r="F190" s="523" t="s">
        <v>13351</v>
      </c>
      <c r="G190" s="523" t="s">
        <v>27555</v>
      </c>
      <c r="H190" s="538"/>
      <c r="I190" s="540">
        <v>45631</v>
      </c>
      <c r="J190" s="541" t="s">
        <v>16076</v>
      </c>
      <c r="K190" s="541" t="s">
        <v>9440</v>
      </c>
      <c r="L190" s="494">
        <v>40</v>
      </c>
      <c r="M190" s="494" t="s">
        <v>27819</v>
      </c>
      <c r="N190" s="494" t="s">
        <v>27820</v>
      </c>
      <c r="O190" s="494" t="s">
        <v>27816</v>
      </c>
      <c r="P190" s="494"/>
      <c r="Q190" s="494" t="s">
        <v>27818</v>
      </c>
      <c r="R190" s="16" t="s">
        <v>27796</v>
      </c>
      <c r="S190" s="16" t="s">
        <v>22318</v>
      </c>
      <c r="T190" s="16" t="s">
        <v>27810</v>
      </c>
      <c r="U190" s="17">
        <v>1896</v>
      </c>
      <c r="V190" s="18">
        <v>18034.400000000001</v>
      </c>
      <c r="W190" s="16" t="s">
        <v>27770</v>
      </c>
      <c r="X190" s="50" t="s">
        <v>205</v>
      </c>
      <c r="Y190" s="50"/>
      <c r="BG190" s="551"/>
    </row>
    <row r="191" spans="1:59" ht="15.75" customHeight="1">
      <c r="A191" s="539">
        <v>20241206</v>
      </c>
      <c r="B191" s="523">
        <v>1385</v>
      </c>
      <c r="C191" s="523" t="s">
        <v>25581</v>
      </c>
      <c r="D191" s="523" t="s">
        <v>219</v>
      </c>
      <c r="E191" s="523">
        <v>2000</v>
      </c>
      <c r="F191" s="523" t="s">
        <v>9269</v>
      </c>
      <c r="G191" s="523" t="s">
        <v>25582</v>
      </c>
      <c r="H191" s="538"/>
      <c r="I191" s="540">
        <v>45631</v>
      </c>
      <c r="J191" s="541" t="s">
        <v>11368</v>
      </c>
      <c r="K191" s="541" t="s">
        <v>9440</v>
      </c>
      <c r="L191" s="494" t="s">
        <v>205</v>
      </c>
      <c r="M191" s="494" t="s">
        <v>27823</v>
      </c>
      <c r="N191" s="494" t="s">
        <v>27824</v>
      </c>
      <c r="O191" s="494" t="s">
        <v>27821</v>
      </c>
      <c r="P191" s="494"/>
      <c r="Q191" s="494" t="s">
        <v>27822</v>
      </c>
      <c r="R191" s="16" t="s">
        <v>25581</v>
      </c>
      <c r="S191" s="16" t="s">
        <v>27214</v>
      </c>
      <c r="T191" s="16" t="s">
        <v>27807</v>
      </c>
      <c r="U191" s="17">
        <v>2000</v>
      </c>
      <c r="V191" s="18">
        <v>22198.84</v>
      </c>
      <c r="W191" s="16" t="s">
        <v>27772</v>
      </c>
      <c r="X191" s="50" t="s">
        <v>205</v>
      </c>
      <c r="Y191" s="50"/>
      <c r="BG191" s="551"/>
    </row>
    <row r="192" spans="1:59" ht="15.75" customHeight="1">
      <c r="A192" s="539">
        <v>20241206</v>
      </c>
      <c r="B192" s="523">
        <v>1386</v>
      </c>
      <c r="C192" s="523" t="s">
        <v>27711</v>
      </c>
      <c r="D192" s="523" t="s">
        <v>9743</v>
      </c>
      <c r="E192" s="523">
        <v>1700</v>
      </c>
      <c r="F192" s="523" t="s">
        <v>9206</v>
      </c>
      <c r="G192" s="523" t="s">
        <v>27712</v>
      </c>
      <c r="H192" s="538"/>
      <c r="I192" s="540">
        <v>45631</v>
      </c>
      <c r="J192" s="541" t="s">
        <v>14135</v>
      </c>
      <c r="K192" s="541" t="s">
        <v>9440</v>
      </c>
      <c r="L192" s="494" t="s">
        <v>205</v>
      </c>
      <c r="M192" s="494" t="s">
        <v>27826</v>
      </c>
      <c r="N192" s="494" t="s">
        <v>27817</v>
      </c>
      <c r="O192" s="494" t="s">
        <v>27825</v>
      </c>
      <c r="P192" s="494" t="s">
        <v>27827</v>
      </c>
      <c r="Q192" s="494" t="s">
        <v>27828</v>
      </c>
      <c r="R192" s="16" t="s">
        <v>27789</v>
      </c>
      <c r="S192" s="16" t="s">
        <v>9747</v>
      </c>
      <c r="T192" s="16" t="s">
        <v>27790</v>
      </c>
      <c r="U192" s="17">
        <v>1700</v>
      </c>
      <c r="V192" s="18">
        <v>23500</v>
      </c>
      <c r="W192" s="16" t="s">
        <v>27791</v>
      </c>
      <c r="X192" s="50" t="s">
        <v>205</v>
      </c>
      <c r="Y192" s="50"/>
      <c r="BG192" s="551"/>
    </row>
    <row r="193" spans="1:59" ht="15.75" customHeight="1">
      <c r="A193" s="539">
        <v>20241206</v>
      </c>
      <c r="B193" s="523">
        <v>1387</v>
      </c>
      <c r="C193" s="523">
        <v>300410033187</v>
      </c>
      <c r="D193" s="523" t="s">
        <v>8947</v>
      </c>
      <c r="E193" s="523">
        <v>1450</v>
      </c>
      <c r="F193" s="523" t="s">
        <v>8949</v>
      </c>
      <c r="G193" s="523" t="s">
        <v>27666</v>
      </c>
      <c r="H193" s="538"/>
      <c r="I193" s="540">
        <v>45632</v>
      </c>
      <c r="J193" s="541" t="s">
        <v>10735</v>
      </c>
      <c r="K193" s="541" t="s">
        <v>9440</v>
      </c>
      <c r="L193" s="494">
        <v>40</v>
      </c>
      <c r="M193" s="494" t="s">
        <v>27812</v>
      </c>
      <c r="N193" s="494" t="s">
        <v>27813</v>
      </c>
      <c r="O193" s="494" t="s">
        <v>27815</v>
      </c>
      <c r="P193" s="494"/>
      <c r="Q193" s="494" t="s">
        <v>27814</v>
      </c>
      <c r="R193" s="16" t="s">
        <v>27795</v>
      </c>
      <c r="S193" s="16" t="s">
        <v>15724</v>
      </c>
      <c r="T193" s="16" t="s">
        <v>27769</v>
      </c>
      <c r="U193" s="17">
        <v>1450</v>
      </c>
      <c r="V193" s="18">
        <v>13500</v>
      </c>
      <c r="W193" s="16" t="s">
        <v>27770</v>
      </c>
      <c r="X193" s="50" t="s">
        <v>205</v>
      </c>
      <c r="Y193" s="50"/>
      <c r="BG193" s="551"/>
    </row>
    <row r="194" spans="1:59" ht="15.75" customHeight="1">
      <c r="A194" s="539">
        <v>20241209</v>
      </c>
      <c r="B194" s="523">
        <v>1388</v>
      </c>
      <c r="C194" s="523" t="s">
        <v>27446</v>
      </c>
      <c r="D194" s="523" t="s">
        <v>27445</v>
      </c>
      <c r="E194" s="523">
        <v>1200</v>
      </c>
      <c r="F194" s="523" t="s">
        <v>9089</v>
      </c>
      <c r="G194" s="523" t="s">
        <v>27447</v>
      </c>
      <c r="H194" s="538"/>
      <c r="I194" s="540">
        <v>45632</v>
      </c>
      <c r="J194" s="541" t="s">
        <v>11198</v>
      </c>
      <c r="K194" s="541" t="s">
        <v>9440</v>
      </c>
      <c r="L194" s="494" t="s">
        <v>205</v>
      </c>
      <c r="M194" s="494" t="s">
        <v>9467</v>
      </c>
      <c r="N194" s="494"/>
      <c r="O194" s="494" t="s">
        <v>14674</v>
      </c>
      <c r="P194" s="494"/>
      <c r="Q194" s="494" t="s">
        <v>27832</v>
      </c>
      <c r="R194" s="16" t="s">
        <v>27797</v>
      </c>
      <c r="S194" s="16" t="s">
        <v>9589</v>
      </c>
      <c r="T194" s="16" t="s">
        <v>27841</v>
      </c>
      <c r="U194" s="17">
        <v>1200</v>
      </c>
      <c r="V194" s="18">
        <v>24900</v>
      </c>
      <c r="W194" s="16" t="s">
        <v>27791</v>
      </c>
      <c r="X194" s="50" t="s">
        <v>205</v>
      </c>
      <c r="Y194" s="50"/>
      <c r="BG194" s="551"/>
    </row>
    <row r="195" spans="1:59" ht="15.75" customHeight="1">
      <c r="A195" s="539">
        <v>20241209</v>
      </c>
      <c r="B195" s="523">
        <v>1389</v>
      </c>
      <c r="C195" s="523" t="s">
        <v>27676</v>
      </c>
      <c r="D195" s="523" t="s">
        <v>8947</v>
      </c>
      <c r="E195" s="523">
        <v>850</v>
      </c>
      <c r="F195" s="523" t="s">
        <v>8949</v>
      </c>
      <c r="G195" s="523" t="s">
        <v>27677</v>
      </c>
      <c r="H195" s="538"/>
      <c r="I195" s="540">
        <v>45633</v>
      </c>
      <c r="J195" s="541" t="s">
        <v>9777</v>
      </c>
      <c r="K195" s="541" t="s">
        <v>9440</v>
      </c>
      <c r="L195" s="494">
        <v>20</v>
      </c>
      <c r="M195" s="494" t="s">
        <v>9467</v>
      </c>
      <c r="N195" s="494"/>
      <c r="O195" s="494" t="s">
        <v>23246</v>
      </c>
      <c r="P195" s="494" t="s">
        <v>23164</v>
      </c>
      <c r="Q195" s="494" t="s">
        <v>27833</v>
      </c>
      <c r="R195" s="16" t="s">
        <v>27758</v>
      </c>
      <c r="S195" s="16" t="s">
        <v>19718</v>
      </c>
      <c r="T195" s="16" t="s">
        <v>27839</v>
      </c>
      <c r="U195" s="17">
        <v>850</v>
      </c>
      <c r="V195" s="18">
        <v>5950</v>
      </c>
      <c r="W195" s="16" t="s">
        <v>27840</v>
      </c>
      <c r="X195" s="50" t="s">
        <v>205</v>
      </c>
      <c r="Y195" s="50"/>
      <c r="BG195" s="551"/>
    </row>
    <row r="196" spans="1:59" ht="15.75" customHeight="1">
      <c r="A196" s="539">
        <v>20241209</v>
      </c>
      <c r="B196" s="523">
        <v>1390</v>
      </c>
      <c r="C196" s="523" t="s">
        <v>27443</v>
      </c>
      <c r="D196" s="523" t="s">
        <v>8947</v>
      </c>
      <c r="E196" s="523">
        <v>1190</v>
      </c>
      <c r="F196" s="523" t="s">
        <v>8949</v>
      </c>
      <c r="G196" s="523" t="s">
        <v>27444</v>
      </c>
      <c r="H196" s="538"/>
      <c r="I196" s="540">
        <v>45635</v>
      </c>
      <c r="J196" s="541" t="s">
        <v>11882</v>
      </c>
      <c r="K196" s="541" t="s">
        <v>9440</v>
      </c>
      <c r="L196" s="494">
        <v>20</v>
      </c>
      <c r="M196" s="494"/>
      <c r="N196" s="494"/>
      <c r="O196" s="494"/>
      <c r="P196" s="494"/>
      <c r="Q196" s="494"/>
      <c r="R196" s="16" t="s">
        <v>27443</v>
      </c>
      <c r="S196" s="16" t="s">
        <v>1593</v>
      </c>
      <c r="T196" s="16" t="s">
        <v>27837</v>
      </c>
      <c r="U196" s="17">
        <v>1190</v>
      </c>
      <c r="V196" s="18">
        <v>6545</v>
      </c>
      <c r="W196" s="16" t="s">
        <v>27811</v>
      </c>
      <c r="X196" s="50" t="s">
        <v>205</v>
      </c>
      <c r="Y196" s="50"/>
      <c r="BG196" s="551"/>
    </row>
    <row r="197" spans="1:59" ht="15.75" customHeight="1">
      <c r="A197" s="539">
        <v>20241209</v>
      </c>
      <c r="B197" s="523">
        <v>1391</v>
      </c>
      <c r="C197" s="523" t="s">
        <v>27782</v>
      </c>
      <c r="D197" s="523" t="s">
        <v>8996</v>
      </c>
      <c r="E197" s="523">
        <v>800</v>
      </c>
      <c r="F197" s="523" t="s">
        <v>8949</v>
      </c>
      <c r="G197" s="523" t="s">
        <v>27783</v>
      </c>
      <c r="H197" s="538"/>
      <c r="I197" s="540">
        <v>45635</v>
      </c>
      <c r="J197" s="541" t="s">
        <v>9602</v>
      </c>
      <c r="K197" s="541" t="s">
        <v>9440</v>
      </c>
      <c r="L197" s="494">
        <v>20</v>
      </c>
      <c r="M197" s="494"/>
      <c r="N197" s="494"/>
      <c r="O197" s="494"/>
      <c r="P197" s="494"/>
      <c r="Q197" s="494"/>
      <c r="R197" s="16" t="s">
        <v>27782</v>
      </c>
      <c r="S197" s="16" t="s">
        <v>27799</v>
      </c>
      <c r="T197" s="16" t="s">
        <v>27838</v>
      </c>
      <c r="U197" s="17">
        <v>800</v>
      </c>
      <c r="V197" s="18">
        <v>9400</v>
      </c>
      <c r="W197" s="16" t="s">
        <v>27842</v>
      </c>
      <c r="X197" s="50" t="s">
        <v>205</v>
      </c>
      <c r="Y197" s="50"/>
      <c r="BG197" s="551"/>
    </row>
    <row r="198" spans="1:59" ht="15.75" customHeight="1">
      <c r="A198" s="539">
        <v>20241209</v>
      </c>
      <c r="B198" s="523">
        <v>1392</v>
      </c>
      <c r="C198" s="523" t="s">
        <v>27773</v>
      </c>
      <c r="D198" s="523" t="s">
        <v>8947</v>
      </c>
      <c r="E198" s="523">
        <v>992</v>
      </c>
      <c r="F198" s="523" t="s">
        <v>8949</v>
      </c>
      <c r="G198" s="523" t="s">
        <v>27774</v>
      </c>
      <c r="H198" s="538"/>
      <c r="I198" s="540">
        <v>45635</v>
      </c>
      <c r="J198" s="541" t="s">
        <v>10580</v>
      </c>
      <c r="K198" s="541" t="s">
        <v>9440</v>
      </c>
      <c r="L198" s="494">
        <v>20</v>
      </c>
      <c r="M198" s="494" t="s">
        <v>9467</v>
      </c>
      <c r="N198" s="494"/>
      <c r="O198" s="494" t="s">
        <v>14688</v>
      </c>
      <c r="P198" s="494" t="s">
        <v>27834</v>
      </c>
      <c r="Q198" s="494" t="s">
        <v>27818</v>
      </c>
      <c r="R198" s="16" t="s">
        <v>27858</v>
      </c>
      <c r="S198" s="16" t="s">
        <v>27859</v>
      </c>
      <c r="T198" s="16" t="s">
        <v>27860</v>
      </c>
      <c r="U198" s="17">
        <v>992</v>
      </c>
      <c r="V198" s="18">
        <v>9377.2800000000007</v>
      </c>
      <c r="W198" s="16" t="s">
        <v>27861</v>
      </c>
      <c r="X198" s="50" t="s">
        <v>27901</v>
      </c>
      <c r="Y198" s="50"/>
      <c r="BG198" s="551"/>
    </row>
    <row r="199" spans="1:59" ht="15.75" customHeight="1">
      <c r="A199" s="539">
        <v>20241209</v>
      </c>
      <c r="B199" s="523">
        <v>1393</v>
      </c>
      <c r="C199" s="523" t="s">
        <v>27517</v>
      </c>
      <c r="D199" s="523" t="s">
        <v>9319</v>
      </c>
      <c r="E199" s="523">
        <v>1980</v>
      </c>
      <c r="F199" s="523" t="s">
        <v>8994</v>
      </c>
      <c r="G199" s="523" t="s">
        <v>27518</v>
      </c>
      <c r="H199" s="538"/>
      <c r="I199" s="540">
        <v>45635</v>
      </c>
      <c r="J199" s="541" t="s">
        <v>10568</v>
      </c>
      <c r="K199" s="541" t="s">
        <v>9440</v>
      </c>
      <c r="L199" s="494" t="s">
        <v>205</v>
      </c>
      <c r="M199" s="494"/>
      <c r="N199" s="494"/>
      <c r="O199" s="494"/>
      <c r="P199" s="494"/>
      <c r="Q199" s="494"/>
      <c r="R199" s="16" t="s">
        <v>27517</v>
      </c>
      <c r="S199" s="16" t="s">
        <v>27371</v>
      </c>
      <c r="T199" s="16" t="s">
        <v>27857</v>
      </c>
      <c r="U199" s="17">
        <v>1980</v>
      </c>
      <c r="V199" s="18">
        <v>24948</v>
      </c>
      <c r="W199" s="16" t="s">
        <v>27842</v>
      </c>
      <c r="X199" s="50" t="s">
        <v>27887</v>
      </c>
      <c r="Y199" s="50"/>
      <c r="BG199" s="551"/>
    </row>
    <row r="200" spans="1:59" ht="15.75" customHeight="1">
      <c r="A200" s="539">
        <v>20241209</v>
      </c>
      <c r="B200" s="523">
        <v>1394</v>
      </c>
      <c r="C200" s="523" t="s">
        <v>27583</v>
      </c>
      <c r="D200" s="523" t="s">
        <v>8891</v>
      </c>
      <c r="E200" s="523">
        <v>1960</v>
      </c>
      <c r="F200" s="523" t="s">
        <v>8994</v>
      </c>
      <c r="G200" s="523" t="s">
        <v>27584</v>
      </c>
      <c r="H200" s="538"/>
      <c r="I200" s="540">
        <v>45635</v>
      </c>
      <c r="J200" s="541" t="s">
        <v>10711</v>
      </c>
      <c r="K200" s="541" t="s">
        <v>9440</v>
      </c>
      <c r="L200" s="494" t="s">
        <v>205</v>
      </c>
      <c r="M200" s="494"/>
      <c r="N200" s="494"/>
      <c r="O200" s="494"/>
      <c r="P200" s="494"/>
      <c r="Q200" s="494"/>
      <c r="R200" s="16" t="s">
        <v>27862</v>
      </c>
      <c r="S200" s="16" t="s">
        <v>27863</v>
      </c>
      <c r="T200" s="16" t="s">
        <v>27864</v>
      </c>
      <c r="U200" s="17">
        <v>1960</v>
      </c>
      <c r="V200" s="18">
        <v>24500</v>
      </c>
      <c r="W200" s="16" t="s">
        <v>27865</v>
      </c>
      <c r="X200" s="50" t="s">
        <v>27902</v>
      </c>
      <c r="Y200" s="50"/>
      <c r="BG200" s="551"/>
    </row>
    <row r="201" spans="1:59" ht="15.75" customHeight="1">
      <c r="A201" s="539">
        <v>20241209</v>
      </c>
      <c r="B201" s="523">
        <v>1395</v>
      </c>
      <c r="C201" s="523" t="s">
        <v>27493</v>
      </c>
      <c r="D201" s="523" t="s">
        <v>9476</v>
      </c>
      <c r="E201" s="523">
        <v>1200</v>
      </c>
      <c r="F201" s="523" t="s">
        <v>9089</v>
      </c>
      <c r="G201" s="523" t="s">
        <v>27494</v>
      </c>
      <c r="H201" s="538"/>
      <c r="I201" s="540">
        <v>45635</v>
      </c>
      <c r="J201" s="541" t="s">
        <v>13397</v>
      </c>
      <c r="K201" s="541" t="s">
        <v>9440</v>
      </c>
      <c r="L201" s="494" t="s">
        <v>205</v>
      </c>
      <c r="M201" s="494"/>
      <c r="N201" s="494"/>
      <c r="O201" s="494"/>
      <c r="P201" s="494"/>
      <c r="Q201" s="494"/>
      <c r="R201" s="16" t="s">
        <v>27493</v>
      </c>
      <c r="S201" s="16" t="s">
        <v>4424</v>
      </c>
      <c r="T201" s="16" t="s">
        <v>27891</v>
      </c>
      <c r="U201" s="17">
        <v>1200</v>
      </c>
      <c r="V201" s="18">
        <v>24990</v>
      </c>
      <c r="W201" s="16" t="s">
        <v>27811</v>
      </c>
      <c r="X201" s="50" t="s">
        <v>27890</v>
      </c>
      <c r="Y201" s="50"/>
      <c r="BG201" s="551"/>
    </row>
    <row r="202" spans="1:59" ht="15.75" customHeight="1">
      <c r="A202" s="539">
        <v>20241209</v>
      </c>
      <c r="B202" s="523">
        <v>1396</v>
      </c>
      <c r="C202" s="523" t="s">
        <v>27038</v>
      </c>
      <c r="D202" s="523" t="s">
        <v>8897</v>
      </c>
      <c r="E202" s="523">
        <v>1568</v>
      </c>
      <c r="F202" s="523" t="s">
        <v>8955</v>
      </c>
      <c r="G202" s="523" t="s">
        <v>27039</v>
      </c>
      <c r="H202" s="538"/>
      <c r="I202" s="540">
        <v>45635</v>
      </c>
      <c r="J202" s="541" t="s">
        <v>12277</v>
      </c>
      <c r="K202" s="541" t="s">
        <v>9440</v>
      </c>
      <c r="L202" s="494" t="s">
        <v>205</v>
      </c>
      <c r="M202" s="494"/>
      <c r="N202" s="494"/>
      <c r="O202" s="494"/>
      <c r="P202" s="494"/>
      <c r="Q202" s="494"/>
      <c r="R202" s="16" t="s">
        <v>27892</v>
      </c>
      <c r="S202" s="16" t="s">
        <v>27893</v>
      </c>
      <c r="T202" s="16" t="s">
        <v>27894</v>
      </c>
      <c r="U202" s="17">
        <v>1568</v>
      </c>
      <c r="V202" s="18">
        <v>24304</v>
      </c>
      <c r="W202" s="16" t="s">
        <v>27865</v>
      </c>
      <c r="X202" s="50" t="s">
        <v>27886</v>
      </c>
      <c r="Y202" s="50"/>
      <c r="BG202" s="551"/>
    </row>
    <row r="203" spans="1:59" ht="15.75" customHeight="1">
      <c r="A203" s="539">
        <v>20241209</v>
      </c>
      <c r="B203" s="523">
        <v>1397</v>
      </c>
      <c r="C203" s="523" t="s">
        <v>27519</v>
      </c>
      <c r="D203" s="523" t="s">
        <v>9319</v>
      </c>
      <c r="E203" s="523">
        <v>1980</v>
      </c>
      <c r="F203" s="523" t="s">
        <v>8994</v>
      </c>
      <c r="G203" s="523" t="s">
        <v>27520</v>
      </c>
      <c r="H203" s="538"/>
      <c r="I203" s="540">
        <v>45635</v>
      </c>
      <c r="J203" s="541" t="s">
        <v>10396</v>
      </c>
      <c r="K203" s="541" t="s">
        <v>9440</v>
      </c>
      <c r="L203" s="494" t="s">
        <v>205</v>
      </c>
      <c r="M203" s="494"/>
      <c r="N203" s="494"/>
      <c r="O203" s="494"/>
      <c r="P203" s="494"/>
      <c r="Q203" s="494"/>
      <c r="R203" s="16" t="s">
        <v>27895</v>
      </c>
      <c r="S203" s="16" t="s">
        <v>27896</v>
      </c>
      <c r="T203" s="16" t="s">
        <v>27897</v>
      </c>
      <c r="U203" s="17">
        <v>1980</v>
      </c>
      <c r="V203" s="18">
        <v>24948</v>
      </c>
      <c r="W203" s="16" t="s">
        <v>27898</v>
      </c>
      <c r="X203" s="50" t="s">
        <v>27903</v>
      </c>
      <c r="Y203" s="50"/>
      <c r="BG203" s="551"/>
    </row>
    <row r="204" spans="1:59" ht="15.75" customHeight="1">
      <c r="A204" s="539">
        <v>20241209</v>
      </c>
      <c r="B204" s="523">
        <v>1398</v>
      </c>
      <c r="C204" s="523" t="s">
        <v>27129</v>
      </c>
      <c r="D204" s="523" t="s">
        <v>8891</v>
      </c>
      <c r="E204" s="523">
        <v>1954</v>
      </c>
      <c r="F204" s="523" t="s">
        <v>8994</v>
      </c>
      <c r="G204" s="523" t="s">
        <v>27130</v>
      </c>
      <c r="H204" s="538"/>
      <c r="I204" s="540">
        <v>45635</v>
      </c>
      <c r="J204" s="541" t="s">
        <v>10652</v>
      </c>
      <c r="K204" s="541" t="s">
        <v>9440</v>
      </c>
      <c r="L204" s="494" t="s">
        <v>205</v>
      </c>
      <c r="M204" s="494"/>
      <c r="N204" s="494"/>
      <c r="O204" s="494"/>
      <c r="P204" s="494"/>
      <c r="Q204" s="494"/>
      <c r="R204" s="16" t="s">
        <v>27899</v>
      </c>
      <c r="S204" s="16" t="s">
        <v>27896</v>
      </c>
      <c r="T204" s="16" t="s">
        <v>27900</v>
      </c>
      <c r="U204" s="17">
        <v>1954</v>
      </c>
      <c r="V204" s="18">
        <v>24513</v>
      </c>
      <c r="W204" s="16" t="s">
        <v>27898</v>
      </c>
      <c r="X204" s="50" t="s">
        <v>27887</v>
      </c>
      <c r="Y204" s="50"/>
      <c r="BG204" s="551"/>
    </row>
    <row r="205" spans="1:59" ht="15.75" customHeight="1">
      <c r="A205" s="539">
        <v>20241210</v>
      </c>
      <c r="B205" s="523">
        <v>1399</v>
      </c>
      <c r="C205" s="523" t="s">
        <v>27804</v>
      </c>
      <c r="D205" s="523" t="s">
        <v>219</v>
      </c>
      <c r="E205" s="523">
        <v>1800</v>
      </c>
      <c r="F205" s="523" t="s">
        <v>8949</v>
      </c>
      <c r="G205" s="523" t="s">
        <v>27805</v>
      </c>
      <c r="H205" s="538"/>
      <c r="I205" s="540">
        <v>45635</v>
      </c>
      <c r="J205" s="541" t="s">
        <v>15060</v>
      </c>
      <c r="K205" s="541" t="s">
        <v>9440</v>
      </c>
      <c r="L205" s="494" t="s">
        <v>205</v>
      </c>
      <c r="M205" s="494" t="s">
        <v>9499</v>
      </c>
      <c r="N205" s="494" t="s">
        <v>9574</v>
      </c>
      <c r="O205" s="494" t="s">
        <v>9469</v>
      </c>
      <c r="P205" s="494"/>
      <c r="Q205" s="494" t="s">
        <v>27911</v>
      </c>
      <c r="R205" s="16" t="s">
        <v>27925</v>
      </c>
      <c r="S205" s="16" t="s">
        <v>11993</v>
      </c>
      <c r="T205" s="16" t="s">
        <v>27930</v>
      </c>
      <c r="U205" s="17">
        <v>1800</v>
      </c>
      <c r="V205" s="18">
        <v>18304</v>
      </c>
      <c r="W205" s="16" t="s">
        <v>27910</v>
      </c>
      <c r="X205" s="50" t="s">
        <v>27927</v>
      </c>
      <c r="Y205" s="50"/>
      <c r="BG205" s="551"/>
    </row>
    <row r="206" spans="1:59" ht="15.75" customHeight="1">
      <c r="A206" s="539">
        <v>20241210</v>
      </c>
      <c r="B206" s="523">
        <v>1400</v>
      </c>
      <c r="C206" s="523" t="s">
        <v>27131</v>
      </c>
      <c r="D206" s="523" t="s">
        <v>8891</v>
      </c>
      <c r="E206" s="523">
        <v>1958</v>
      </c>
      <c r="F206" s="523" t="s">
        <v>8994</v>
      </c>
      <c r="G206" s="523" t="s">
        <v>27132</v>
      </c>
      <c r="H206" s="538"/>
      <c r="I206" s="540">
        <v>45636</v>
      </c>
      <c r="J206" s="541" t="s">
        <v>11310</v>
      </c>
      <c r="K206" s="541" t="s">
        <v>9440</v>
      </c>
      <c r="L206" s="494" t="s">
        <v>205</v>
      </c>
      <c r="M206" s="494" t="s">
        <v>14625</v>
      </c>
      <c r="N206" s="494"/>
      <c r="O206" s="494" t="s">
        <v>9533</v>
      </c>
      <c r="P206" s="494"/>
      <c r="Q206" s="494"/>
      <c r="R206" s="16" t="s">
        <v>27759</v>
      </c>
      <c r="S206" s="16" t="s">
        <v>27913</v>
      </c>
      <c r="T206" s="16" t="s">
        <v>27914</v>
      </c>
      <c r="U206" s="17">
        <v>1958</v>
      </c>
      <c r="V206" s="18">
        <v>24486.76</v>
      </c>
      <c r="W206" s="16" t="s">
        <v>27915</v>
      </c>
      <c r="X206" s="50" t="s">
        <v>27889</v>
      </c>
      <c r="Y206" s="50"/>
      <c r="BG206" s="551"/>
    </row>
    <row r="207" spans="1:59" ht="15.75" customHeight="1">
      <c r="A207" s="539">
        <v>20241210</v>
      </c>
      <c r="B207" s="523">
        <v>1401</v>
      </c>
      <c r="C207" s="523" t="s">
        <v>27392</v>
      </c>
      <c r="D207" s="523" t="s">
        <v>219</v>
      </c>
      <c r="E207" s="523">
        <v>1305</v>
      </c>
      <c r="F207" s="523" t="s">
        <v>12958</v>
      </c>
      <c r="G207" s="523" t="s">
        <v>27393</v>
      </c>
      <c r="H207" s="538"/>
      <c r="I207" s="540">
        <v>45636</v>
      </c>
      <c r="J207" s="541" t="s">
        <v>9527</v>
      </c>
      <c r="K207" s="541" t="s">
        <v>9440</v>
      </c>
      <c r="L207" s="494" t="s">
        <v>205</v>
      </c>
      <c r="M207" s="494" t="s">
        <v>9467</v>
      </c>
      <c r="N207" s="50" t="s">
        <v>27888</v>
      </c>
      <c r="O207" s="494" t="s">
        <v>9522</v>
      </c>
      <c r="P207" s="494"/>
      <c r="Q207" s="494"/>
      <c r="R207" s="16" t="s">
        <v>27669</v>
      </c>
      <c r="S207" s="16" t="s">
        <v>27942</v>
      </c>
      <c r="T207" s="16" t="s">
        <v>27943</v>
      </c>
      <c r="U207" s="17">
        <v>1305</v>
      </c>
      <c r="V207" s="18">
        <v>21533</v>
      </c>
      <c r="W207" s="16" t="s">
        <v>27865</v>
      </c>
      <c r="X207" s="50" t="s">
        <v>27888</v>
      </c>
      <c r="Y207" s="50"/>
      <c r="BG207" s="551"/>
    </row>
    <row r="208" spans="1:59" ht="15.75" customHeight="1">
      <c r="A208" s="539">
        <v>20241210</v>
      </c>
      <c r="B208" s="523">
        <v>1402</v>
      </c>
      <c r="C208" s="523" t="s">
        <v>27564</v>
      </c>
      <c r="D208" s="523" t="s">
        <v>9537</v>
      </c>
      <c r="E208" s="523">
        <v>1916</v>
      </c>
      <c r="F208" s="523" t="s">
        <v>8994</v>
      </c>
      <c r="G208" s="523" t="s">
        <v>27565</v>
      </c>
      <c r="H208" s="538"/>
      <c r="I208" s="540">
        <v>45636</v>
      </c>
      <c r="J208" s="541" t="s">
        <v>12274</v>
      </c>
      <c r="K208" s="541" t="s">
        <v>9440</v>
      </c>
      <c r="L208" s="494" t="s">
        <v>205</v>
      </c>
      <c r="M208" s="494" t="s">
        <v>9520</v>
      </c>
      <c r="N208" s="494"/>
      <c r="O208" s="494" t="s">
        <v>9533</v>
      </c>
      <c r="P208" s="494"/>
      <c r="Q208" s="494"/>
      <c r="R208" s="16" t="s">
        <v>27760</v>
      </c>
      <c r="S208" s="16" t="s">
        <v>12589</v>
      </c>
      <c r="T208" s="16" t="s">
        <v>27944</v>
      </c>
      <c r="U208" s="17">
        <v>1916</v>
      </c>
      <c r="V208" s="18">
        <v>24509.47</v>
      </c>
      <c r="W208" s="16" t="s">
        <v>27910</v>
      </c>
      <c r="X208" s="50" t="s">
        <v>27928</v>
      </c>
      <c r="Y208" s="50"/>
      <c r="BG208" s="551"/>
    </row>
    <row r="209" spans="1:59" ht="15.75" customHeight="1">
      <c r="A209" s="539">
        <v>20241210</v>
      </c>
      <c r="B209" s="523">
        <v>1403</v>
      </c>
      <c r="C209" s="523" t="s">
        <v>27867</v>
      </c>
      <c r="D209" s="523" t="s">
        <v>9540</v>
      </c>
      <c r="E209" s="523">
        <v>1958</v>
      </c>
      <c r="F209" s="523" t="s">
        <v>8994</v>
      </c>
      <c r="G209" s="523" t="s">
        <v>27868</v>
      </c>
      <c r="H209" s="538"/>
      <c r="I209" s="540">
        <v>45636</v>
      </c>
      <c r="J209" s="541" t="s">
        <v>11172</v>
      </c>
      <c r="K209" s="541" t="s">
        <v>9440</v>
      </c>
      <c r="L209" s="494" t="s">
        <v>205</v>
      </c>
      <c r="M209" s="494" t="s">
        <v>14625</v>
      </c>
      <c r="N209" s="494"/>
      <c r="O209" s="494" t="s">
        <v>9533</v>
      </c>
      <c r="P209" s="494"/>
      <c r="Q209" s="494"/>
      <c r="R209" s="16" t="s">
        <v>27940</v>
      </c>
      <c r="S209" s="16" t="s">
        <v>27913</v>
      </c>
      <c r="T209" s="16" t="s">
        <v>27941</v>
      </c>
      <c r="U209" s="17">
        <v>1958</v>
      </c>
      <c r="V209" s="18">
        <v>24486.880000000001</v>
      </c>
      <c r="W209" s="16" t="s">
        <v>27915</v>
      </c>
      <c r="X209" s="50" t="s">
        <v>27889</v>
      </c>
      <c r="Y209" s="50"/>
      <c r="BG209" s="551"/>
    </row>
    <row r="210" spans="1:59" ht="15.75" customHeight="1">
      <c r="A210" s="539">
        <v>20241210</v>
      </c>
      <c r="B210" s="523">
        <v>1404</v>
      </c>
      <c r="C210" s="523" t="s">
        <v>27125</v>
      </c>
      <c r="D210" s="523" t="s">
        <v>8891</v>
      </c>
      <c r="E210" s="523">
        <v>1953</v>
      </c>
      <c r="F210" s="523" t="s">
        <v>8994</v>
      </c>
      <c r="G210" s="523" t="s">
        <v>27126</v>
      </c>
      <c r="H210" s="538"/>
      <c r="I210" s="540">
        <v>45636</v>
      </c>
      <c r="J210" s="541" t="s">
        <v>10753</v>
      </c>
      <c r="K210" s="541" t="s">
        <v>9440</v>
      </c>
      <c r="L210" s="494" t="s">
        <v>205</v>
      </c>
      <c r="M210" s="494" t="s">
        <v>14596</v>
      </c>
      <c r="N210" s="494" t="s">
        <v>8248</v>
      </c>
      <c r="O210" s="494" t="s">
        <v>9533</v>
      </c>
      <c r="P210" s="494"/>
      <c r="Q210" s="494"/>
      <c r="R210" s="16" t="s">
        <v>27955</v>
      </c>
      <c r="S210" s="16" t="s">
        <v>27956</v>
      </c>
      <c r="T210" s="16" t="s">
        <v>27957</v>
      </c>
      <c r="U210" s="17">
        <v>1953</v>
      </c>
      <c r="V210" s="18">
        <v>24665.63</v>
      </c>
      <c r="W210" s="16" t="s">
        <v>27958</v>
      </c>
      <c r="X210" s="50" t="s">
        <v>9542</v>
      </c>
      <c r="Y210" s="50"/>
      <c r="BG210" s="551"/>
    </row>
    <row r="211" spans="1:59" ht="15.75" customHeight="1">
      <c r="A211" s="539">
        <v>20241210</v>
      </c>
      <c r="B211" s="523">
        <v>1405</v>
      </c>
      <c r="C211" s="523" t="s">
        <v>27562</v>
      </c>
      <c r="D211" s="523" t="s">
        <v>9537</v>
      </c>
      <c r="E211" s="523">
        <v>1916</v>
      </c>
      <c r="F211" s="523" t="s">
        <v>8994</v>
      </c>
      <c r="G211" s="523" t="s">
        <v>27563</v>
      </c>
      <c r="H211" s="538"/>
      <c r="I211" s="540">
        <v>45636</v>
      </c>
      <c r="J211" s="541" t="s">
        <v>10753</v>
      </c>
      <c r="K211" s="541" t="s">
        <v>9440</v>
      </c>
      <c r="L211" s="494" t="s">
        <v>205</v>
      </c>
      <c r="M211" s="494" t="s">
        <v>9520</v>
      </c>
      <c r="N211" s="494"/>
      <c r="O211" s="494" t="s">
        <v>9533</v>
      </c>
      <c r="P211" s="494"/>
      <c r="Q211" s="494"/>
      <c r="R211" s="16" t="s">
        <v>27948</v>
      </c>
      <c r="S211" s="16" t="s">
        <v>27949</v>
      </c>
      <c r="T211" s="16" t="s">
        <v>27959</v>
      </c>
      <c r="U211" s="17">
        <v>1916</v>
      </c>
      <c r="V211" s="18">
        <v>24509.47</v>
      </c>
      <c r="W211" s="16" t="s">
        <v>27950</v>
      </c>
      <c r="X211" s="50" t="s">
        <v>27928</v>
      </c>
      <c r="Y211" s="50"/>
      <c r="BG211" s="551"/>
    </row>
    <row r="212" spans="1:59" ht="15.75" customHeight="1">
      <c r="A212" s="539">
        <v>20241211</v>
      </c>
      <c r="B212" s="523">
        <v>1406</v>
      </c>
      <c r="C212" s="523" t="s">
        <v>27459</v>
      </c>
      <c r="D212" s="523" t="s">
        <v>10348</v>
      </c>
      <c r="E212" s="523">
        <v>1650</v>
      </c>
      <c r="F212" s="523" t="s">
        <v>9054</v>
      </c>
      <c r="G212" s="523" t="s">
        <v>27460</v>
      </c>
      <c r="H212" s="538"/>
      <c r="I212" s="540">
        <v>45637</v>
      </c>
      <c r="J212" s="541" t="s">
        <v>11162</v>
      </c>
      <c r="K212" s="541" t="s">
        <v>9440</v>
      </c>
      <c r="L212" s="494" t="s">
        <v>205</v>
      </c>
      <c r="M212" s="494" t="s">
        <v>27819</v>
      </c>
      <c r="N212" s="494" t="s">
        <v>9461</v>
      </c>
      <c r="O212" s="494" t="s">
        <v>9552</v>
      </c>
      <c r="P212" s="494"/>
      <c r="Q212" s="494"/>
      <c r="R212" s="16" t="s">
        <v>27961</v>
      </c>
      <c r="S212" s="16" t="s">
        <v>27962</v>
      </c>
      <c r="T212" s="16" t="s">
        <v>27963</v>
      </c>
      <c r="U212" s="17">
        <v>1650</v>
      </c>
      <c r="V212" s="18">
        <v>24495</v>
      </c>
      <c r="W212" s="16" t="s">
        <v>27952</v>
      </c>
      <c r="X212" s="50" t="s">
        <v>27953</v>
      </c>
      <c r="Y212" s="50"/>
      <c r="BG212" s="551"/>
    </row>
    <row r="213" spans="1:59" ht="15.75" customHeight="1">
      <c r="A213" s="539">
        <v>20241211</v>
      </c>
      <c r="B213" s="523">
        <v>1407</v>
      </c>
      <c r="C213" s="523" t="s">
        <v>27558</v>
      </c>
      <c r="D213" s="523" t="s">
        <v>9537</v>
      </c>
      <c r="E213" s="523">
        <v>1916</v>
      </c>
      <c r="F213" s="523" t="s">
        <v>8994</v>
      </c>
      <c r="G213" s="523" t="s">
        <v>27559</v>
      </c>
      <c r="H213" s="538"/>
      <c r="I213" s="540">
        <v>45637</v>
      </c>
      <c r="J213" s="541" t="s">
        <v>13296</v>
      </c>
      <c r="K213" s="541" t="s">
        <v>9440</v>
      </c>
      <c r="L213" s="494" t="s">
        <v>205</v>
      </c>
      <c r="M213" s="494" t="s">
        <v>9520</v>
      </c>
      <c r="N213" s="494"/>
      <c r="O213" s="494" t="s">
        <v>14697</v>
      </c>
      <c r="P213" s="494"/>
      <c r="Q213" s="494"/>
      <c r="R213" s="16" t="s">
        <v>27558</v>
      </c>
      <c r="S213" s="16" t="s">
        <v>27978</v>
      </c>
      <c r="T213" s="16" t="s">
        <v>27979</v>
      </c>
      <c r="U213" s="17">
        <v>1916</v>
      </c>
      <c r="V213" s="18">
        <v>24490</v>
      </c>
      <c r="W213" s="16" t="s">
        <v>27842</v>
      </c>
      <c r="X213" s="50" t="s">
        <v>24813</v>
      </c>
      <c r="Y213" s="494" t="s">
        <v>9520</v>
      </c>
      <c r="BG213" s="551"/>
    </row>
    <row r="214" spans="1:59" ht="15.75" customHeight="1">
      <c r="A214" s="539">
        <v>20241211</v>
      </c>
      <c r="B214" s="523">
        <v>1408</v>
      </c>
      <c r="C214" s="523" t="s">
        <v>27560</v>
      </c>
      <c r="D214" s="523" t="s">
        <v>9537</v>
      </c>
      <c r="E214" s="523">
        <v>1916</v>
      </c>
      <c r="F214" s="523" t="s">
        <v>8994</v>
      </c>
      <c r="G214" s="523" t="s">
        <v>27561</v>
      </c>
      <c r="H214" s="538"/>
      <c r="I214" s="540">
        <v>45636</v>
      </c>
      <c r="J214" s="541" t="s">
        <v>27983</v>
      </c>
      <c r="K214" s="541" t="s">
        <v>9440</v>
      </c>
      <c r="L214" s="494" t="s">
        <v>205</v>
      </c>
      <c r="M214" s="494" t="s">
        <v>9520</v>
      </c>
      <c r="N214" s="494"/>
      <c r="O214" s="494" t="s">
        <v>14697</v>
      </c>
      <c r="P214" s="494"/>
      <c r="Q214" s="494"/>
      <c r="R214" s="16" t="s">
        <v>27560</v>
      </c>
      <c r="S214" s="16" t="s">
        <v>27978</v>
      </c>
      <c r="T214" s="16" t="s">
        <v>27977</v>
      </c>
      <c r="U214" s="17">
        <v>1916</v>
      </c>
      <c r="V214" s="18">
        <v>24540</v>
      </c>
      <c r="W214" s="16" t="s">
        <v>27842</v>
      </c>
      <c r="X214" s="50" t="s">
        <v>24813</v>
      </c>
      <c r="Y214" s="494" t="s">
        <v>9520</v>
      </c>
      <c r="BG214" s="551"/>
    </row>
    <row r="215" spans="1:59" ht="15.75" customHeight="1">
      <c r="A215" s="539">
        <v>20241211</v>
      </c>
      <c r="B215" s="523">
        <v>1409</v>
      </c>
      <c r="C215" s="523" t="s">
        <v>27556</v>
      </c>
      <c r="D215" s="523" t="s">
        <v>9537</v>
      </c>
      <c r="E215" s="523">
        <v>1916</v>
      </c>
      <c r="F215" s="523" t="s">
        <v>8994</v>
      </c>
      <c r="G215" s="523" t="s">
        <v>27557</v>
      </c>
      <c r="H215" s="538"/>
      <c r="I215" s="540">
        <v>45636</v>
      </c>
      <c r="J215" s="541" t="s">
        <v>10845</v>
      </c>
      <c r="K215" s="541" t="s">
        <v>9440</v>
      </c>
      <c r="L215" s="494" t="s">
        <v>205</v>
      </c>
      <c r="M215" s="494" t="s">
        <v>9520</v>
      </c>
      <c r="N215" s="494"/>
      <c r="O215" s="494" t="s">
        <v>9533</v>
      </c>
      <c r="P215" s="494"/>
      <c r="Q215" s="494"/>
      <c r="R215" s="16" t="s">
        <v>27926</v>
      </c>
      <c r="S215" s="16" t="s">
        <v>18811</v>
      </c>
      <c r="T215" s="16" t="s">
        <v>27980</v>
      </c>
      <c r="U215" s="17">
        <v>1916</v>
      </c>
      <c r="V215" s="18">
        <v>24640</v>
      </c>
      <c r="W215" s="16" t="s">
        <v>27865</v>
      </c>
      <c r="X215" s="50" t="s">
        <v>8152</v>
      </c>
      <c r="Y215" s="494" t="s">
        <v>9520</v>
      </c>
      <c r="BG215" s="551"/>
    </row>
    <row r="216" spans="1:59" ht="15.75" customHeight="1">
      <c r="A216" s="539">
        <v>20241211</v>
      </c>
      <c r="B216" s="523">
        <v>1410</v>
      </c>
      <c r="C216" s="523" t="s">
        <v>27073</v>
      </c>
      <c r="D216" s="523" t="s">
        <v>8894</v>
      </c>
      <c r="E216" s="523">
        <v>1960</v>
      </c>
      <c r="F216" s="523" t="s">
        <v>8994</v>
      </c>
      <c r="G216" s="523" t="s">
        <v>27074</v>
      </c>
      <c r="H216" s="538"/>
      <c r="I216" s="540">
        <v>45636</v>
      </c>
      <c r="J216" s="541" t="s">
        <v>11631</v>
      </c>
      <c r="K216" s="541" t="s">
        <v>9440</v>
      </c>
      <c r="L216" s="494" t="s">
        <v>205</v>
      </c>
      <c r="M216" s="494" t="s">
        <v>9820</v>
      </c>
      <c r="N216" s="494"/>
      <c r="O216" s="494" t="s">
        <v>9469</v>
      </c>
      <c r="P216" s="494"/>
      <c r="Q216" s="494"/>
      <c r="R216" s="16" t="s">
        <v>27981</v>
      </c>
      <c r="S216" s="16" t="s">
        <v>27976</v>
      </c>
      <c r="T216" s="16" t="s">
        <v>27982</v>
      </c>
      <c r="U216" s="17">
        <v>1960</v>
      </c>
      <c r="V216" s="18">
        <v>24500</v>
      </c>
      <c r="W216" s="16" t="s">
        <v>27915</v>
      </c>
      <c r="X216" s="50" t="s">
        <v>27929</v>
      </c>
      <c r="Y216" s="50"/>
      <c r="BG216" s="551"/>
    </row>
    <row r="217" spans="1:59" ht="15.75" customHeight="1">
      <c r="A217" s="539">
        <v>20241211</v>
      </c>
      <c r="B217" s="523">
        <v>1411</v>
      </c>
      <c r="C217" s="523" t="s">
        <v>27457</v>
      </c>
      <c r="D217" s="523" t="s">
        <v>10348</v>
      </c>
      <c r="E217" s="523">
        <v>1654</v>
      </c>
      <c r="F217" s="523" t="s">
        <v>9054</v>
      </c>
      <c r="G217" s="523" t="s">
        <v>27458</v>
      </c>
      <c r="H217" s="538"/>
      <c r="I217" s="540">
        <v>45637</v>
      </c>
      <c r="J217" s="541" t="s">
        <v>11202</v>
      </c>
      <c r="K217" s="541" t="s">
        <v>9440</v>
      </c>
      <c r="L217" s="494" t="s">
        <v>205</v>
      </c>
      <c r="M217" s="494" t="s">
        <v>27819</v>
      </c>
      <c r="N217" s="494" t="s">
        <v>9461</v>
      </c>
      <c r="O217" s="494" t="s">
        <v>9552</v>
      </c>
      <c r="P217" s="494"/>
      <c r="Q217" s="494"/>
      <c r="R217" s="16" t="s">
        <v>27964</v>
      </c>
      <c r="S217" s="16" t="s">
        <v>27990</v>
      </c>
      <c r="T217" s="16" t="s">
        <v>27991</v>
      </c>
      <c r="U217" s="17">
        <v>1654</v>
      </c>
      <c r="V217" s="18">
        <v>24556.2</v>
      </c>
      <c r="W217" s="16" t="s">
        <v>27992</v>
      </c>
      <c r="X217" s="50" t="s">
        <v>27953</v>
      </c>
      <c r="Y217" s="50"/>
      <c r="BG217" s="551"/>
    </row>
    <row r="218" spans="1:59" ht="15.75" customHeight="1">
      <c r="A218" s="539">
        <v>20241211</v>
      </c>
      <c r="B218" s="523">
        <v>1412</v>
      </c>
      <c r="C218" s="523" t="s">
        <v>27390</v>
      </c>
      <c r="D218" s="523" t="s">
        <v>219</v>
      </c>
      <c r="E218" s="523">
        <v>900</v>
      </c>
      <c r="F218" s="523" t="s">
        <v>9211</v>
      </c>
      <c r="G218" s="523" t="s">
        <v>27391</v>
      </c>
      <c r="H218" s="538"/>
      <c r="I218" s="540">
        <v>45637</v>
      </c>
      <c r="J218" s="541" t="s">
        <v>12317</v>
      </c>
      <c r="K218" s="541" t="s">
        <v>9440</v>
      </c>
      <c r="L218" s="494" t="s">
        <v>205</v>
      </c>
      <c r="M218" s="494" t="s">
        <v>27965</v>
      </c>
      <c r="N218" s="494"/>
      <c r="O218" s="494" t="s">
        <v>15385</v>
      </c>
      <c r="P218" s="494"/>
      <c r="Q218" s="494"/>
      <c r="R218" s="16" t="s">
        <v>27993</v>
      </c>
      <c r="S218" s="16" t="s">
        <v>27994</v>
      </c>
      <c r="T218" s="16" t="s">
        <v>27995</v>
      </c>
      <c r="U218" s="17">
        <v>900</v>
      </c>
      <c r="V218" s="18">
        <v>24750</v>
      </c>
      <c r="W218" s="16" t="s">
        <v>27992</v>
      </c>
      <c r="X218" s="50" t="s">
        <v>24813</v>
      </c>
      <c r="Y218" s="50"/>
      <c r="BG218" s="551"/>
    </row>
    <row r="219" spans="1:59" ht="15.75" customHeight="1">
      <c r="A219" s="539">
        <v>20241212</v>
      </c>
      <c r="B219" s="523">
        <v>1413</v>
      </c>
      <c r="C219" s="523" t="s">
        <v>27751</v>
      </c>
      <c r="D219" s="523" t="s">
        <v>8896</v>
      </c>
      <c r="E219" s="523">
        <v>1925</v>
      </c>
      <c r="F219" s="523" t="s">
        <v>52</v>
      </c>
      <c r="G219" s="523" t="s">
        <v>27752</v>
      </c>
      <c r="H219" s="538"/>
      <c r="I219" s="540">
        <v>45637</v>
      </c>
      <c r="J219" s="541" t="s">
        <v>10962</v>
      </c>
      <c r="K219" s="541" t="s">
        <v>9440</v>
      </c>
      <c r="L219" s="494"/>
      <c r="M219" s="494" t="s">
        <v>14610</v>
      </c>
      <c r="N219" s="494"/>
      <c r="O219" s="494" t="s">
        <v>14796</v>
      </c>
      <c r="P219" s="494"/>
      <c r="Q219" s="494"/>
      <c r="R219" s="16" t="s">
        <v>27951</v>
      </c>
      <c r="S219" s="16" t="s">
        <v>8217</v>
      </c>
      <c r="T219" s="16" t="s">
        <v>27960</v>
      </c>
      <c r="U219" s="17">
        <v>1925</v>
      </c>
      <c r="V219" s="18">
        <v>24640</v>
      </c>
      <c r="W219" s="16" t="s">
        <v>27952</v>
      </c>
      <c r="X219" s="50" t="s">
        <v>27954</v>
      </c>
      <c r="Y219" s="50" t="s">
        <v>28004</v>
      </c>
      <c r="BG219" s="551"/>
    </row>
    <row r="220" spans="1:59" ht="15.75" customHeight="1">
      <c r="A220" s="539">
        <v>20241212</v>
      </c>
      <c r="B220" s="523">
        <v>1414</v>
      </c>
      <c r="C220" s="523" t="s">
        <v>27843</v>
      </c>
      <c r="D220" s="523" t="s">
        <v>8947</v>
      </c>
      <c r="E220" s="523">
        <v>947</v>
      </c>
      <c r="F220" s="523" t="s">
        <v>8949</v>
      </c>
      <c r="G220" s="523" t="s">
        <v>27844</v>
      </c>
      <c r="H220" s="538"/>
      <c r="I220" s="540">
        <v>45637</v>
      </c>
      <c r="J220" s="541" t="s">
        <v>10835</v>
      </c>
      <c r="K220" s="541" t="s">
        <v>9440</v>
      </c>
      <c r="L220" s="494">
        <v>20</v>
      </c>
      <c r="M220" s="494" t="s">
        <v>9467</v>
      </c>
      <c r="N220" s="494"/>
      <c r="O220" s="494" t="s">
        <v>23246</v>
      </c>
      <c r="P220" s="494"/>
      <c r="Q220" s="494"/>
      <c r="R220" s="16" t="s">
        <v>27843</v>
      </c>
      <c r="S220" s="16" t="s">
        <v>27757</v>
      </c>
      <c r="T220" s="16" t="s">
        <v>27997</v>
      </c>
      <c r="U220" s="17">
        <v>947</v>
      </c>
      <c r="V220" s="18">
        <v>7197.2</v>
      </c>
      <c r="W220" s="16" t="s">
        <v>27842</v>
      </c>
      <c r="X220" s="50" t="s">
        <v>27658</v>
      </c>
      <c r="Y220" s="50" t="s">
        <v>28004</v>
      </c>
      <c r="BG220" s="551"/>
    </row>
    <row r="221" spans="1:59" ht="15.75" customHeight="1">
      <c r="A221" s="539">
        <v>20241212</v>
      </c>
      <c r="B221" s="523">
        <v>1415</v>
      </c>
      <c r="C221" s="523" t="s">
        <v>27845</v>
      </c>
      <c r="D221" s="523" t="s">
        <v>8947</v>
      </c>
      <c r="E221" s="523">
        <v>672</v>
      </c>
      <c r="F221" s="523" t="s">
        <v>8949</v>
      </c>
      <c r="G221" s="523" t="s">
        <v>27846</v>
      </c>
      <c r="H221" s="538"/>
      <c r="I221" s="540">
        <v>45637</v>
      </c>
      <c r="J221" s="541" t="s">
        <v>10835</v>
      </c>
      <c r="K221" s="541" t="s">
        <v>9440</v>
      </c>
      <c r="L221" s="494">
        <v>20</v>
      </c>
      <c r="M221" s="494" t="s">
        <v>9467</v>
      </c>
      <c r="N221" s="494"/>
      <c r="O221" s="494" t="s">
        <v>23246</v>
      </c>
      <c r="P221" s="494"/>
      <c r="Q221" s="494"/>
      <c r="R221" s="16" t="s">
        <v>27845</v>
      </c>
      <c r="S221" s="16" t="s">
        <v>27757</v>
      </c>
      <c r="T221" s="16" t="s">
        <v>27996</v>
      </c>
      <c r="U221" s="17">
        <v>672</v>
      </c>
      <c r="V221" s="18">
        <v>6720</v>
      </c>
      <c r="W221" s="16" t="s">
        <v>27842</v>
      </c>
      <c r="X221" s="50" t="s">
        <v>27658</v>
      </c>
      <c r="Y221" s="50"/>
      <c r="BG221" s="551"/>
    </row>
    <row r="222" spans="1:59" ht="15.75" customHeight="1">
      <c r="A222" s="539">
        <v>20241212</v>
      </c>
      <c r="B222" s="523">
        <v>1416</v>
      </c>
      <c r="C222" s="523" t="s">
        <v>27847</v>
      </c>
      <c r="D222" s="523" t="s">
        <v>8947</v>
      </c>
      <c r="E222" s="523">
        <v>908</v>
      </c>
      <c r="F222" s="523" t="s">
        <v>8949</v>
      </c>
      <c r="G222" s="523" t="s">
        <v>27848</v>
      </c>
      <c r="H222" s="538"/>
      <c r="I222" s="540">
        <v>45638</v>
      </c>
      <c r="J222" s="541" t="s">
        <v>11053</v>
      </c>
      <c r="K222" s="541" t="s">
        <v>9440</v>
      </c>
      <c r="L222" s="494">
        <v>20</v>
      </c>
      <c r="M222" s="494" t="s">
        <v>9467</v>
      </c>
      <c r="N222" s="494"/>
      <c r="O222" s="494" t="s">
        <v>9469</v>
      </c>
      <c r="P222" s="494"/>
      <c r="Q222" s="494"/>
      <c r="R222" s="16" t="s">
        <v>27847</v>
      </c>
      <c r="S222" s="16" t="s">
        <v>10894</v>
      </c>
      <c r="T222" s="16" t="s">
        <v>27998</v>
      </c>
      <c r="U222" s="17">
        <v>908</v>
      </c>
      <c r="V222" s="18">
        <v>7264</v>
      </c>
      <c r="W222" s="16" t="s">
        <v>27842</v>
      </c>
      <c r="X222" s="50" t="s">
        <v>27657</v>
      </c>
      <c r="Y222" s="50" t="s">
        <v>28003</v>
      </c>
      <c r="BG222" s="551"/>
    </row>
    <row r="223" spans="1:59" ht="15.75" customHeight="1">
      <c r="A223" s="539">
        <v>20241212</v>
      </c>
      <c r="B223" s="523">
        <v>1417</v>
      </c>
      <c r="C223" s="523" t="s">
        <v>27849</v>
      </c>
      <c r="D223" s="523" t="s">
        <v>8947</v>
      </c>
      <c r="E223" s="523">
        <v>800</v>
      </c>
      <c r="F223" s="523" t="s">
        <v>8949</v>
      </c>
      <c r="G223" s="523" t="s">
        <v>27850</v>
      </c>
      <c r="H223" s="538"/>
      <c r="I223" s="540">
        <v>45638</v>
      </c>
      <c r="J223" s="541" t="s">
        <v>11053</v>
      </c>
      <c r="K223" s="541" t="s">
        <v>9440</v>
      </c>
      <c r="L223" s="494">
        <v>20</v>
      </c>
      <c r="M223" s="494" t="s">
        <v>9467</v>
      </c>
      <c r="N223" s="494"/>
      <c r="O223" s="494" t="s">
        <v>9469</v>
      </c>
      <c r="P223" s="494"/>
      <c r="Q223" s="494"/>
      <c r="R223" s="16" t="s">
        <v>27849</v>
      </c>
      <c r="S223" s="16" t="s">
        <v>10894</v>
      </c>
      <c r="T223" s="16" t="s">
        <v>27999</v>
      </c>
      <c r="U223" s="17">
        <v>800</v>
      </c>
      <c r="V223" s="18">
        <v>6240</v>
      </c>
      <c r="W223" s="16" t="s">
        <v>27842</v>
      </c>
      <c r="X223" s="50" t="s">
        <v>27657</v>
      </c>
      <c r="Y223" s="50" t="s">
        <v>28003</v>
      </c>
      <c r="BG223" s="551"/>
    </row>
    <row r="224" spans="1:59" ht="15.75" customHeight="1">
      <c r="A224" s="539">
        <v>20241212</v>
      </c>
      <c r="B224" s="523">
        <v>1418</v>
      </c>
      <c r="C224" s="523" t="s">
        <v>27984</v>
      </c>
      <c r="D224" s="523" t="s">
        <v>10578</v>
      </c>
      <c r="E224" s="523">
        <v>840</v>
      </c>
      <c r="F224" s="523" t="s">
        <v>9211</v>
      </c>
      <c r="G224" s="523" t="s">
        <v>27985</v>
      </c>
      <c r="H224" s="538"/>
      <c r="I224" s="540">
        <v>45638</v>
      </c>
      <c r="J224" s="541" t="s">
        <v>14830</v>
      </c>
      <c r="K224" s="541" t="s">
        <v>9440</v>
      </c>
      <c r="L224" s="494" t="s">
        <v>205</v>
      </c>
      <c r="M224" s="494" t="s">
        <v>9467</v>
      </c>
      <c r="N224" s="494"/>
      <c r="O224" s="494" t="s">
        <v>14697</v>
      </c>
      <c r="P224" s="494"/>
      <c r="Q224" s="494" t="s">
        <v>24813</v>
      </c>
      <c r="R224" s="16" t="s">
        <v>28001</v>
      </c>
      <c r="S224" s="16" t="s">
        <v>10520</v>
      </c>
      <c r="T224" s="16" t="s">
        <v>28002</v>
      </c>
      <c r="U224" s="17">
        <v>840</v>
      </c>
      <c r="V224" s="18">
        <v>23000</v>
      </c>
      <c r="W224" s="16" t="s">
        <v>28000</v>
      </c>
      <c r="X224" s="50" t="s">
        <v>24813</v>
      </c>
      <c r="Y224" s="50" t="s">
        <v>28004</v>
      </c>
      <c r="BG224" s="551"/>
    </row>
    <row r="225" spans="1:59" ht="15.75" customHeight="1">
      <c r="A225" s="539">
        <v>20241212</v>
      </c>
      <c r="B225" s="523">
        <v>1419</v>
      </c>
      <c r="C225" s="523" t="s">
        <v>27986</v>
      </c>
      <c r="D225" s="523" t="s">
        <v>10578</v>
      </c>
      <c r="E225" s="523">
        <v>840</v>
      </c>
      <c r="F225" s="523" t="s">
        <v>9211</v>
      </c>
      <c r="G225" s="523" t="s">
        <v>27987</v>
      </c>
      <c r="H225" s="538"/>
      <c r="I225" s="540">
        <v>45638</v>
      </c>
      <c r="J225" s="541" t="s">
        <v>12317</v>
      </c>
      <c r="K225" s="541" t="s">
        <v>9440</v>
      </c>
      <c r="L225" s="494" t="s">
        <v>205</v>
      </c>
      <c r="M225" s="494" t="s">
        <v>9467</v>
      </c>
      <c r="N225" s="494"/>
      <c r="O225" s="494" t="s">
        <v>14697</v>
      </c>
      <c r="P225" s="494"/>
      <c r="Q225" s="494" t="s">
        <v>24813</v>
      </c>
      <c r="R225" s="16" t="s">
        <v>28019</v>
      </c>
      <c r="S225" s="16" t="s">
        <v>28020</v>
      </c>
      <c r="T225" s="16" t="s">
        <v>28021</v>
      </c>
      <c r="U225" s="17">
        <v>840</v>
      </c>
      <c r="V225" s="18">
        <v>23000</v>
      </c>
      <c r="W225" s="16" t="s">
        <v>28022</v>
      </c>
      <c r="X225" s="50" t="s">
        <v>24813</v>
      </c>
      <c r="Y225" s="50" t="s">
        <v>28004</v>
      </c>
      <c r="BG225" s="551"/>
    </row>
    <row r="226" spans="1:59" ht="15.75" customHeight="1">
      <c r="A226" s="539">
        <v>20241212</v>
      </c>
      <c r="B226" s="523">
        <v>1420</v>
      </c>
      <c r="C226" s="523" t="s">
        <v>27780</v>
      </c>
      <c r="D226" s="523" t="s">
        <v>8996</v>
      </c>
      <c r="E226" s="523">
        <v>1000</v>
      </c>
      <c r="F226" s="523" t="s">
        <v>8949</v>
      </c>
      <c r="G226" s="523" t="s">
        <v>27781</v>
      </c>
      <c r="H226" s="538"/>
      <c r="I226" s="540">
        <v>45638</v>
      </c>
      <c r="J226" s="541" t="s">
        <v>10467</v>
      </c>
      <c r="K226" s="541" t="s">
        <v>9440</v>
      </c>
      <c r="L226" s="494">
        <v>20</v>
      </c>
      <c r="M226" s="494" t="s">
        <v>9467</v>
      </c>
      <c r="N226" s="494" t="s">
        <v>28024</v>
      </c>
      <c r="O226" s="494" t="s">
        <v>14618</v>
      </c>
      <c r="P226" s="494"/>
      <c r="Q226" s="494"/>
      <c r="R226" s="16" t="s">
        <v>27780</v>
      </c>
      <c r="S226" s="16" t="s">
        <v>27211</v>
      </c>
      <c r="T226" s="16" t="s">
        <v>28018</v>
      </c>
      <c r="U226" s="17">
        <v>1000</v>
      </c>
      <c r="V226" s="18">
        <v>7200</v>
      </c>
      <c r="W226" s="16" t="s">
        <v>28023</v>
      </c>
      <c r="X226" s="50" t="s">
        <v>27657</v>
      </c>
      <c r="Y226" s="50"/>
      <c r="BG226" s="551"/>
    </row>
    <row r="227" spans="1:59" ht="15.75" customHeight="1">
      <c r="A227" s="539">
        <v>20241213</v>
      </c>
      <c r="B227" s="523">
        <v>1421</v>
      </c>
      <c r="C227" s="523" t="s">
        <v>27775</v>
      </c>
      <c r="D227" s="523" t="s">
        <v>8947</v>
      </c>
      <c r="E227" s="523">
        <v>897</v>
      </c>
      <c r="F227" s="523" t="s">
        <v>8949</v>
      </c>
      <c r="G227" s="523" t="s">
        <v>27776</v>
      </c>
      <c r="H227" s="538"/>
      <c r="I227" s="540">
        <v>45638</v>
      </c>
      <c r="J227" s="541" t="s">
        <v>9768</v>
      </c>
      <c r="K227" s="541" t="s">
        <v>9440</v>
      </c>
      <c r="L227" s="494">
        <v>20</v>
      </c>
      <c r="M227" s="494" t="s">
        <v>10361</v>
      </c>
      <c r="N227" s="494"/>
      <c r="O227" s="494" t="s">
        <v>22823</v>
      </c>
      <c r="P227" s="494"/>
      <c r="Q227" s="494"/>
      <c r="R227" s="16" t="s">
        <v>27775</v>
      </c>
      <c r="S227" s="16" t="s">
        <v>27798</v>
      </c>
      <c r="T227" s="16" t="s">
        <v>28039</v>
      </c>
      <c r="U227" s="17">
        <v>897</v>
      </c>
      <c r="V227" s="18">
        <v>4000</v>
      </c>
      <c r="W227" s="16" t="s">
        <v>27842</v>
      </c>
      <c r="X227" s="50" t="s">
        <v>28028</v>
      </c>
      <c r="Y227" s="50" t="s">
        <v>28026</v>
      </c>
      <c r="BG227" s="551"/>
    </row>
    <row r="228" spans="1:59" ht="15.75" customHeight="1">
      <c r="A228" s="539">
        <v>20241213</v>
      </c>
      <c r="B228" s="523">
        <v>1422</v>
      </c>
      <c r="C228" s="523" t="s">
        <v>28011</v>
      </c>
      <c r="D228" s="523" t="s">
        <v>9540</v>
      </c>
      <c r="E228" s="523">
        <v>1958</v>
      </c>
      <c r="F228" s="523" t="s">
        <v>8994</v>
      </c>
      <c r="G228" s="523" t="s">
        <v>28012</v>
      </c>
      <c r="H228" s="538"/>
      <c r="I228" s="540">
        <v>45638</v>
      </c>
      <c r="J228" s="541" t="s">
        <v>10525</v>
      </c>
      <c r="K228" s="541" t="s">
        <v>9440</v>
      </c>
      <c r="L228" s="494" t="s">
        <v>205</v>
      </c>
      <c r="M228" s="494" t="s">
        <v>9543</v>
      </c>
      <c r="N228" s="494" t="s">
        <v>8248</v>
      </c>
      <c r="O228" s="494" t="s">
        <v>9533</v>
      </c>
      <c r="P228" s="494"/>
      <c r="Q228" s="494"/>
      <c r="R228" s="16" t="s">
        <v>28040</v>
      </c>
      <c r="S228" s="16" t="s">
        <v>18811</v>
      </c>
      <c r="T228" s="16" t="s">
        <v>28041</v>
      </c>
      <c r="U228" s="17">
        <v>1958</v>
      </c>
      <c r="V228" s="18">
        <v>24486.78</v>
      </c>
      <c r="W228" s="16" t="s">
        <v>27865</v>
      </c>
      <c r="X228" s="50" t="s">
        <v>28013</v>
      </c>
      <c r="Y228" s="494" t="s">
        <v>8248</v>
      </c>
      <c r="BG228" s="551"/>
    </row>
    <row r="229" spans="1:59" ht="15.75" customHeight="1">
      <c r="A229" s="539">
        <v>20241216</v>
      </c>
      <c r="B229" s="523">
        <v>1423</v>
      </c>
      <c r="C229" s="523">
        <v>300410033170</v>
      </c>
      <c r="D229" s="523" t="s">
        <v>8947</v>
      </c>
      <c r="E229" s="523">
        <v>1650</v>
      </c>
      <c r="F229" s="523" t="s">
        <v>8949</v>
      </c>
      <c r="G229" s="523" t="s">
        <v>27806</v>
      </c>
      <c r="H229" s="538"/>
      <c r="I229" s="540">
        <v>45640</v>
      </c>
      <c r="J229" s="541" t="s">
        <v>10735</v>
      </c>
      <c r="K229" s="541" t="s">
        <v>9440</v>
      </c>
      <c r="L229" s="494">
        <v>40</v>
      </c>
      <c r="M229" s="494"/>
      <c r="N229" s="494"/>
      <c r="O229" s="494"/>
      <c r="P229" s="494"/>
      <c r="Q229" s="494"/>
      <c r="R229" s="16" t="s">
        <v>28076</v>
      </c>
      <c r="S229" s="16" t="s">
        <v>28077</v>
      </c>
      <c r="T229" s="16" t="s">
        <v>28078</v>
      </c>
      <c r="U229" s="17">
        <v>1650</v>
      </c>
      <c r="V229" s="18">
        <v>15000</v>
      </c>
      <c r="W229" s="16" t="s">
        <v>28079</v>
      </c>
      <c r="X229" s="50" t="s">
        <v>19112</v>
      </c>
      <c r="Y229" s="50"/>
      <c r="BG229" s="551"/>
    </row>
    <row r="230" spans="1:59" ht="15.75" customHeight="1">
      <c r="A230" s="539">
        <v>20241216</v>
      </c>
      <c r="B230" s="523">
        <v>1424</v>
      </c>
      <c r="C230" s="523" t="s">
        <v>27835</v>
      </c>
      <c r="D230" s="523" t="s">
        <v>27526</v>
      </c>
      <c r="E230" s="523">
        <v>2350</v>
      </c>
      <c r="F230" s="523" t="s">
        <v>9133</v>
      </c>
      <c r="G230" s="523" t="s">
        <v>27836</v>
      </c>
      <c r="H230" s="538"/>
      <c r="I230" s="540">
        <v>45642</v>
      </c>
      <c r="J230" s="541" t="s">
        <v>10866</v>
      </c>
      <c r="K230" s="541" t="s">
        <v>9440</v>
      </c>
      <c r="L230" s="494" t="s">
        <v>205</v>
      </c>
      <c r="M230" s="494"/>
      <c r="N230" s="494"/>
      <c r="O230" s="494"/>
      <c r="P230" s="494"/>
      <c r="Q230" s="494"/>
      <c r="R230" s="16" t="s">
        <v>27835</v>
      </c>
      <c r="S230" s="16" t="s">
        <v>16136</v>
      </c>
      <c r="T230" s="16" t="s">
        <v>28071</v>
      </c>
      <c r="U230" s="17">
        <v>2350</v>
      </c>
      <c r="V230" s="18">
        <v>24990</v>
      </c>
      <c r="W230" s="16" t="s">
        <v>28067</v>
      </c>
      <c r="X230" s="50" t="s">
        <v>25221</v>
      </c>
      <c r="Y230" s="50"/>
      <c r="BG230" s="551"/>
    </row>
    <row r="231" spans="1:59" ht="15.75" customHeight="1">
      <c r="A231" s="539">
        <v>20241216</v>
      </c>
      <c r="B231" s="523">
        <v>1425</v>
      </c>
      <c r="C231" s="523" t="s">
        <v>27945</v>
      </c>
      <c r="D231" s="523" t="s">
        <v>8896</v>
      </c>
      <c r="E231" s="523">
        <v>1925</v>
      </c>
      <c r="F231" s="523" t="s">
        <v>6380</v>
      </c>
      <c r="G231" s="523" t="s">
        <v>27946</v>
      </c>
      <c r="H231" s="538"/>
      <c r="I231" s="540">
        <v>45639</v>
      </c>
      <c r="J231" s="541" t="s">
        <v>28087</v>
      </c>
      <c r="K231" s="541" t="s">
        <v>9440</v>
      </c>
      <c r="L231" s="494" t="s">
        <v>205</v>
      </c>
      <c r="M231" s="494"/>
      <c r="N231" s="494" t="s">
        <v>9822</v>
      </c>
      <c r="O231" s="494" t="s">
        <v>14618</v>
      </c>
      <c r="P231" s="494"/>
      <c r="Q231" s="494" t="s">
        <v>27657</v>
      </c>
      <c r="R231" s="16" t="s">
        <v>28072</v>
      </c>
      <c r="S231" s="16" t="s">
        <v>28073</v>
      </c>
      <c r="T231" s="16" t="s">
        <v>28074</v>
      </c>
      <c r="U231" s="17">
        <v>1925</v>
      </c>
      <c r="V231" s="18">
        <v>24640</v>
      </c>
      <c r="W231" s="16" t="s">
        <v>28075</v>
      </c>
      <c r="X231" s="50"/>
      <c r="Y231" s="50"/>
      <c r="BG231" s="551"/>
    </row>
    <row r="232" spans="1:59" ht="15.75" customHeight="1">
      <c r="A232" s="539">
        <v>20241216</v>
      </c>
      <c r="B232" s="523">
        <v>1426</v>
      </c>
      <c r="C232" s="523" t="s">
        <v>27907</v>
      </c>
      <c r="D232" s="523" t="s">
        <v>219</v>
      </c>
      <c r="E232" s="523">
        <v>1096</v>
      </c>
      <c r="F232" s="523" t="s">
        <v>9546</v>
      </c>
      <c r="G232" s="523" t="s">
        <v>27908</v>
      </c>
      <c r="H232" s="538"/>
      <c r="I232" s="540">
        <v>45642</v>
      </c>
      <c r="J232" s="541" t="s">
        <v>14856</v>
      </c>
      <c r="K232" s="541" t="s">
        <v>9440</v>
      </c>
      <c r="L232" s="494"/>
      <c r="M232" s="494"/>
      <c r="N232" s="494"/>
      <c r="O232" s="494"/>
      <c r="P232" s="494"/>
      <c r="Q232" s="494"/>
      <c r="R232" s="16" t="s">
        <v>27907</v>
      </c>
      <c r="S232" s="16" t="s">
        <v>28069</v>
      </c>
      <c r="T232" s="16" t="s">
        <v>28068</v>
      </c>
      <c r="U232" s="17">
        <v>971</v>
      </c>
      <c r="V232" s="18">
        <v>11066.1</v>
      </c>
      <c r="W232" s="16" t="s">
        <v>28086</v>
      </c>
      <c r="X232" s="50"/>
      <c r="Y232" s="50"/>
      <c r="BG232" s="551"/>
    </row>
    <row r="233" spans="1:59" ht="15.75" customHeight="1">
      <c r="A233" s="539">
        <v>20241216</v>
      </c>
      <c r="B233" s="523">
        <v>1427</v>
      </c>
      <c r="C233" s="523" t="s">
        <v>28065</v>
      </c>
      <c r="D233" s="523" t="s">
        <v>219</v>
      </c>
      <c r="E233" s="523">
        <v>971</v>
      </c>
      <c r="F233" s="523" t="s">
        <v>9216</v>
      </c>
      <c r="G233" s="523" t="s">
        <v>27908</v>
      </c>
      <c r="H233" s="538"/>
      <c r="I233" s="540">
        <v>45642</v>
      </c>
      <c r="J233" s="541" t="s">
        <v>14856</v>
      </c>
      <c r="K233" s="541" t="s">
        <v>9440</v>
      </c>
      <c r="L233" s="494" t="s">
        <v>205</v>
      </c>
      <c r="M233" s="494"/>
      <c r="N233" s="494"/>
      <c r="O233" s="494"/>
      <c r="P233" s="494"/>
      <c r="Q233" s="494"/>
      <c r="R233" s="16" t="s">
        <v>28065</v>
      </c>
      <c r="S233" s="16" t="s">
        <v>28069</v>
      </c>
      <c r="T233" s="16" t="s">
        <v>28070</v>
      </c>
      <c r="U233" s="17">
        <v>1096</v>
      </c>
      <c r="V233" s="18">
        <v>5966.4</v>
      </c>
      <c r="W233" s="16" t="s">
        <v>28086</v>
      </c>
      <c r="X233" s="50"/>
      <c r="Y233" s="50"/>
      <c r="BG233" s="551"/>
    </row>
    <row r="234" spans="1:59" ht="15.75" customHeight="1">
      <c r="A234" s="539">
        <v>20241216</v>
      </c>
      <c r="B234" s="523">
        <v>1428</v>
      </c>
      <c r="C234" s="523" t="s">
        <v>28056</v>
      </c>
      <c r="D234" s="523" t="s">
        <v>8905</v>
      </c>
      <c r="E234" s="523">
        <v>1980</v>
      </c>
      <c r="F234" s="523" t="s">
        <v>8994</v>
      </c>
      <c r="G234" s="523" t="s">
        <v>28057</v>
      </c>
      <c r="H234" s="538"/>
      <c r="I234" s="540">
        <v>45642</v>
      </c>
      <c r="J234" s="541" t="s">
        <v>11372</v>
      </c>
      <c r="K234" s="541" t="s">
        <v>9440</v>
      </c>
      <c r="L234" s="494" t="s">
        <v>205</v>
      </c>
      <c r="M234" s="494"/>
      <c r="N234" s="494"/>
      <c r="O234" s="494"/>
      <c r="P234" s="494"/>
      <c r="Q234" s="494"/>
      <c r="R234" s="16" t="s">
        <v>28080</v>
      </c>
      <c r="S234" s="16" t="s">
        <v>28081</v>
      </c>
      <c r="T234" s="16" t="s">
        <v>28082</v>
      </c>
      <c r="U234" s="17">
        <v>1980</v>
      </c>
      <c r="V234" s="18">
        <v>24948</v>
      </c>
      <c r="W234" s="16" t="s">
        <v>28083</v>
      </c>
      <c r="X234" s="50" t="s">
        <v>28129</v>
      </c>
      <c r="Y234" s="50"/>
      <c r="BG234" s="551"/>
    </row>
    <row r="235" spans="1:59" ht="15.75" customHeight="1">
      <c r="A235" s="539">
        <v>20241216</v>
      </c>
      <c r="B235" s="523">
        <v>1429</v>
      </c>
      <c r="C235" s="523" t="s">
        <v>28063</v>
      </c>
      <c r="D235" s="523" t="s">
        <v>8891</v>
      </c>
      <c r="E235" s="523">
        <v>1958</v>
      </c>
      <c r="F235" s="523" t="s">
        <v>8994</v>
      </c>
      <c r="G235" s="523" t="s">
        <v>28064</v>
      </c>
      <c r="H235" s="538"/>
      <c r="I235" s="540">
        <v>45642</v>
      </c>
      <c r="J235" s="541" t="s">
        <v>11404</v>
      </c>
      <c r="K235" s="541" t="s">
        <v>9440</v>
      </c>
      <c r="L235" s="494" t="s">
        <v>205</v>
      </c>
      <c r="M235" s="494"/>
      <c r="N235" s="494"/>
      <c r="O235" s="494"/>
      <c r="P235" s="494"/>
      <c r="Q235" s="494"/>
      <c r="R235" s="16" t="s">
        <v>28084</v>
      </c>
      <c r="S235" s="16" t="s">
        <v>28081</v>
      </c>
      <c r="T235" s="16" t="s">
        <v>28085</v>
      </c>
      <c r="U235" s="17">
        <v>1958</v>
      </c>
      <c r="V235" s="18">
        <v>24492.560000000001</v>
      </c>
      <c r="W235" s="16" t="s">
        <v>28083</v>
      </c>
      <c r="X235" s="50" t="s">
        <v>28129</v>
      </c>
      <c r="Y235" s="50"/>
      <c r="BG235" s="551"/>
    </row>
    <row r="236" spans="1:59" ht="15.75" customHeight="1">
      <c r="A236" s="539">
        <v>20241217</v>
      </c>
      <c r="B236" s="523">
        <v>1430</v>
      </c>
      <c r="C236" s="523" t="s">
        <v>27552</v>
      </c>
      <c r="D236" s="523" t="s">
        <v>27445</v>
      </c>
      <c r="E236" s="523">
        <v>1200</v>
      </c>
      <c r="F236" s="523" t="s">
        <v>8298</v>
      </c>
      <c r="G236" s="523" t="s">
        <v>27553</v>
      </c>
      <c r="H236" s="538"/>
      <c r="I236" s="540">
        <v>45642</v>
      </c>
      <c r="J236" s="541" t="s">
        <v>10652</v>
      </c>
      <c r="K236" s="541" t="s">
        <v>9440</v>
      </c>
      <c r="L236" s="494" t="s">
        <v>205</v>
      </c>
      <c r="M236" s="494"/>
      <c r="N236" s="494"/>
      <c r="O236" s="494"/>
      <c r="P236" s="494"/>
      <c r="Q236" s="494"/>
      <c r="R236" s="16" t="s">
        <v>27552</v>
      </c>
      <c r="S236" s="16" t="s">
        <v>27671</v>
      </c>
      <c r="T236" s="16" t="s">
        <v>28099</v>
      </c>
      <c r="U236" s="17">
        <v>1200</v>
      </c>
      <c r="V236" s="18">
        <v>24450</v>
      </c>
      <c r="W236" s="16" t="s">
        <v>28086</v>
      </c>
      <c r="X236" s="50" t="s">
        <v>28128</v>
      </c>
      <c r="Y236" s="50"/>
      <c r="BG236" s="551"/>
    </row>
    <row r="237" spans="1:59" ht="15.75" customHeight="1">
      <c r="A237" s="539">
        <v>20241217</v>
      </c>
      <c r="B237" s="523">
        <v>1431</v>
      </c>
      <c r="C237" s="523" t="s">
        <v>28090</v>
      </c>
      <c r="D237" s="523" t="s">
        <v>8947</v>
      </c>
      <c r="E237" s="523">
        <v>1056</v>
      </c>
      <c r="F237" s="523" t="s">
        <v>8949</v>
      </c>
      <c r="G237" s="523" t="s">
        <v>28091</v>
      </c>
      <c r="H237" s="538"/>
      <c r="I237" s="540">
        <v>45643</v>
      </c>
      <c r="J237" s="541" t="s">
        <v>14910</v>
      </c>
      <c r="K237" s="541" t="s">
        <v>9440</v>
      </c>
      <c r="L237" s="494">
        <v>20</v>
      </c>
      <c r="M237" s="494"/>
      <c r="N237" s="494"/>
      <c r="O237" s="494"/>
      <c r="P237" s="494"/>
      <c r="Q237" s="494"/>
      <c r="R237" s="16" t="s">
        <v>28090</v>
      </c>
      <c r="S237" s="16" t="s">
        <v>6207</v>
      </c>
      <c r="T237" s="16" t="s">
        <v>28100</v>
      </c>
      <c r="U237" s="17">
        <v>1056</v>
      </c>
      <c r="V237" s="18">
        <v>9818.4</v>
      </c>
      <c r="W237" s="16" t="s">
        <v>28102</v>
      </c>
      <c r="X237" s="50" t="s">
        <v>28131</v>
      </c>
      <c r="Y237" s="50"/>
      <c r="BG237" s="551"/>
    </row>
    <row r="238" spans="1:59" ht="15.75" customHeight="1">
      <c r="A238" s="539">
        <v>20241217</v>
      </c>
      <c r="B238" s="523">
        <v>1432</v>
      </c>
      <c r="C238" s="523" t="s">
        <v>28029</v>
      </c>
      <c r="D238" s="523" t="s">
        <v>8947</v>
      </c>
      <c r="E238" s="523">
        <v>920</v>
      </c>
      <c r="F238" s="523" t="s">
        <v>8949</v>
      </c>
      <c r="G238" s="523" t="s">
        <v>28030</v>
      </c>
      <c r="H238" s="538"/>
      <c r="I238" s="540">
        <v>45643</v>
      </c>
      <c r="J238" s="541" t="s">
        <v>10572</v>
      </c>
      <c r="K238" s="541" t="s">
        <v>9440</v>
      </c>
      <c r="L238" s="494">
        <v>20</v>
      </c>
      <c r="M238" s="494"/>
      <c r="N238" s="494"/>
      <c r="O238" s="494"/>
      <c r="P238" s="494"/>
      <c r="Q238" s="494"/>
      <c r="R238" s="16" t="s">
        <v>28029</v>
      </c>
      <c r="S238" s="16" t="s">
        <v>25293</v>
      </c>
      <c r="T238" s="16" t="s">
        <v>28101</v>
      </c>
      <c r="U238" s="17">
        <v>920</v>
      </c>
      <c r="V238" s="18">
        <v>6440</v>
      </c>
      <c r="W238" s="16" t="s">
        <v>28102</v>
      </c>
      <c r="X238" s="50" t="s">
        <v>28130</v>
      </c>
      <c r="Y238" s="50"/>
      <c r="BG238" s="551"/>
    </row>
    <row r="239" spans="1:59" ht="15.75" customHeight="1">
      <c r="A239" s="539">
        <v>20241218</v>
      </c>
      <c r="B239" s="523">
        <v>1433</v>
      </c>
      <c r="C239" s="523" t="s">
        <v>28006</v>
      </c>
      <c r="D239" s="523" t="s">
        <v>8996</v>
      </c>
      <c r="E239" s="523">
        <v>929</v>
      </c>
      <c r="F239" s="523" t="s">
        <v>8949</v>
      </c>
      <c r="G239" s="523" t="s">
        <v>28007</v>
      </c>
      <c r="H239" s="538"/>
      <c r="I239" s="540">
        <v>45643</v>
      </c>
      <c r="J239" s="541" t="s">
        <v>10680</v>
      </c>
      <c r="K239" s="541" t="s">
        <v>9440</v>
      </c>
      <c r="L239" s="494">
        <v>20</v>
      </c>
      <c r="M239" s="494"/>
      <c r="N239" s="494"/>
      <c r="O239" s="494"/>
      <c r="P239" s="494"/>
      <c r="Q239" s="494"/>
      <c r="R239" s="16" t="s">
        <v>28006</v>
      </c>
      <c r="S239" s="16" t="s">
        <v>28120</v>
      </c>
      <c r="T239" s="16" t="s">
        <v>28152</v>
      </c>
      <c r="U239" s="17">
        <v>929</v>
      </c>
      <c r="V239" s="18">
        <v>6967.5</v>
      </c>
      <c r="W239" s="16" t="s">
        <v>28067</v>
      </c>
      <c r="X239" s="50" t="s">
        <v>27657</v>
      </c>
      <c r="Y239" s="50"/>
      <c r="BG239" s="551"/>
    </row>
    <row r="240" spans="1:59" ht="15.75" customHeight="1">
      <c r="A240" s="539">
        <v>20241218</v>
      </c>
      <c r="B240" s="523">
        <v>1434</v>
      </c>
      <c r="C240" s="523" t="s">
        <v>27988</v>
      </c>
      <c r="D240" s="523" t="s">
        <v>219</v>
      </c>
      <c r="E240" s="523">
        <v>2100</v>
      </c>
      <c r="F240" s="523" t="s">
        <v>8949</v>
      </c>
      <c r="G240" s="523" t="s">
        <v>27989</v>
      </c>
      <c r="H240" s="538"/>
      <c r="I240" s="540">
        <v>45644</v>
      </c>
      <c r="J240" s="541" t="s">
        <v>9618</v>
      </c>
      <c r="K240" s="541" t="s">
        <v>9440</v>
      </c>
      <c r="L240" s="494">
        <v>40</v>
      </c>
      <c r="M240" s="494"/>
      <c r="N240" s="494"/>
      <c r="O240" s="494"/>
      <c r="P240" s="494"/>
      <c r="Q240" s="494"/>
      <c r="R240" s="16" t="s">
        <v>28153</v>
      </c>
      <c r="S240" s="16" t="s">
        <v>28154</v>
      </c>
      <c r="T240" s="16" t="s">
        <v>28155</v>
      </c>
      <c r="U240" s="17">
        <v>2100</v>
      </c>
      <c r="V240" s="18">
        <v>15120</v>
      </c>
      <c r="W240" s="16" t="s">
        <v>28156</v>
      </c>
      <c r="X240" s="50" t="s">
        <v>25221</v>
      </c>
      <c r="Y240" s="50"/>
      <c r="BG240" s="551"/>
    </row>
    <row r="241" spans="1:59" ht="15.75" customHeight="1">
      <c r="A241" s="539">
        <v>20241218</v>
      </c>
      <c r="B241" s="523">
        <v>1435</v>
      </c>
      <c r="C241" s="523" t="s">
        <v>28141</v>
      </c>
      <c r="D241" s="523" t="s">
        <v>8947</v>
      </c>
      <c r="E241" s="523">
        <v>704</v>
      </c>
      <c r="F241" s="523" t="s">
        <v>8949</v>
      </c>
      <c r="G241" s="523" t="s">
        <v>28142</v>
      </c>
      <c r="H241" s="538"/>
      <c r="I241" s="540">
        <v>45644</v>
      </c>
      <c r="J241" s="541" t="s">
        <v>9539</v>
      </c>
      <c r="K241" s="541" t="s">
        <v>9440</v>
      </c>
      <c r="L241" s="494">
        <v>20</v>
      </c>
      <c r="M241" s="494"/>
      <c r="N241" s="494"/>
      <c r="O241" s="494"/>
      <c r="P241" s="494"/>
      <c r="Q241" s="494"/>
      <c r="R241" s="16" t="s">
        <v>28141</v>
      </c>
      <c r="S241" s="16" t="s">
        <v>25293</v>
      </c>
      <c r="T241" s="16" t="s">
        <v>28149</v>
      </c>
      <c r="U241" s="17">
        <v>704</v>
      </c>
      <c r="V241" s="18">
        <v>8025.6</v>
      </c>
      <c r="W241" s="16" t="s">
        <v>28102</v>
      </c>
      <c r="X241" s="50" t="s">
        <v>205</v>
      </c>
      <c r="Y241" s="50"/>
      <c r="BG241" s="551"/>
    </row>
    <row r="242" spans="1:59" ht="15.75" customHeight="1">
      <c r="A242" s="539">
        <v>20241218</v>
      </c>
      <c r="B242" s="523">
        <v>1436</v>
      </c>
      <c r="C242" s="523" t="s">
        <v>28143</v>
      </c>
      <c r="D242" s="523" t="s">
        <v>8947</v>
      </c>
      <c r="E242" s="523">
        <v>752</v>
      </c>
      <c r="F242" s="523" t="s">
        <v>8949</v>
      </c>
      <c r="G242" s="523" t="s">
        <v>10856</v>
      </c>
      <c r="H242" s="538"/>
      <c r="I242" s="540">
        <v>45644</v>
      </c>
      <c r="J242" s="541" t="s">
        <v>10746</v>
      </c>
      <c r="K242" s="541" t="s">
        <v>9440</v>
      </c>
      <c r="L242" s="494">
        <v>20</v>
      </c>
      <c r="M242" s="494"/>
      <c r="N242" s="494"/>
      <c r="O242" s="494"/>
      <c r="P242" s="494"/>
      <c r="Q242" s="494"/>
      <c r="R242" s="16" t="s">
        <v>28143</v>
      </c>
      <c r="S242" s="16" t="s">
        <v>25293</v>
      </c>
      <c r="T242" s="16" t="s">
        <v>28148</v>
      </c>
      <c r="U242" s="17">
        <v>752</v>
      </c>
      <c r="V242" s="18">
        <v>7613.6</v>
      </c>
      <c r="W242" s="16" t="s">
        <v>28102</v>
      </c>
      <c r="X242" s="50" t="s">
        <v>205</v>
      </c>
      <c r="Y242" s="50"/>
      <c r="BG242" s="551"/>
    </row>
    <row r="243" spans="1:59" ht="15.75" customHeight="1">
      <c r="A243" s="539">
        <v>20241218</v>
      </c>
      <c r="B243" s="523">
        <v>1437</v>
      </c>
      <c r="C243" s="523" t="s">
        <v>26844</v>
      </c>
      <c r="D243" s="523" t="s">
        <v>9319</v>
      </c>
      <c r="E243" s="523">
        <v>1894</v>
      </c>
      <c r="F243" s="523" t="s">
        <v>8994</v>
      </c>
      <c r="G243" s="523" t="s">
        <v>26845</v>
      </c>
      <c r="H243" s="538"/>
      <c r="I243" s="540">
        <v>45644</v>
      </c>
      <c r="J243" s="541" t="s">
        <v>9798</v>
      </c>
      <c r="K243" s="541" t="s">
        <v>9440</v>
      </c>
      <c r="L243" s="494" t="s">
        <v>205</v>
      </c>
      <c r="M243" s="494"/>
      <c r="N243" s="494"/>
      <c r="O243" s="494"/>
      <c r="P243" s="494"/>
      <c r="Q243" s="494"/>
      <c r="R243" s="16" t="s">
        <v>26844</v>
      </c>
      <c r="S243" s="16" t="s">
        <v>3743</v>
      </c>
      <c r="T243" s="16" t="s">
        <v>28151</v>
      </c>
      <c r="U243" s="17">
        <v>1894</v>
      </c>
      <c r="V243" s="18">
        <v>23659.848000000002</v>
      </c>
      <c r="W243" s="16" t="s">
        <v>28157</v>
      </c>
      <c r="X243" s="50" t="s">
        <v>28133</v>
      </c>
      <c r="Y243" s="50"/>
      <c r="BG243" s="551"/>
    </row>
    <row r="244" spans="1:59" ht="15.75" customHeight="1">
      <c r="A244" s="539">
        <v>20241218</v>
      </c>
      <c r="B244" s="523">
        <v>1438</v>
      </c>
      <c r="C244" s="523" t="s">
        <v>27268</v>
      </c>
      <c r="D244" s="523" t="s">
        <v>168</v>
      </c>
      <c r="E244" s="523">
        <v>1960</v>
      </c>
      <c r="F244" s="523" t="s">
        <v>8994</v>
      </c>
      <c r="G244" s="523" t="s">
        <v>27269</v>
      </c>
      <c r="H244" s="538"/>
      <c r="I244" s="540">
        <v>45644</v>
      </c>
      <c r="J244" s="541" t="s">
        <v>11053</v>
      </c>
      <c r="K244" s="541" t="s">
        <v>9440</v>
      </c>
      <c r="L244" s="494" t="s">
        <v>205</v>
      </c>
      <c r="M244" s="494"/>
      <c r="N244" s="494"/>
      <c r="O244" s="494"/>
      <c r="P244" s="494"/>
      <c r="Q244" s="494"/>
      <c r="R244" s="16" t="s">
        <v>27268</v>
      </c>
      <c r="S244" s="16" t="s">
        <v>3743</v>
      </c>
      <c r="T244" s="16" t="s">
        <v>28150</v>
      </c>
      <c r="U244" s="17">
        <v>1960</v>
      </c>
      <c r="V244" s="18">
        <v>24500</v>
      </c>
      <c r="W244" s="16" t="s">
        <v>28157</v>
      </c>
      <c r="X244" s="50" t="s">
        <v>24813</v>
      </c>
      <c r="Y244" s="50"/>
      <c r="BG244" s="551"/>
    </row>
    <row r="245" spans="1:59" ht="15.75" customHeight="1">
      <c r="A245" s="539">
        <v>20241218</v>
      </c>
      <c r="B245" s="523">
        <v>1439</v>
      </c>
      <c r="C245" s="523" t="s">
        <v>27753</v>
      </c>
      <c r="D245" s="523" t="s">
        <v>8896</v>
      </c>
      <c r="E245" s="523">
        <v>1950</v>
      </c>
      <c r="F245" s="523" t="s">
        <v>6380</v>
      </c>
      <c r="G245" s="523" t="s">
        <v>27754</v>
      </c>
      <c r="H245" s="538"/>
      <c r="I245" s="540">
        <v>45644</v>
      </c>
      <c r="J245" s="541" t="s">
        <v>10496</v>
      </c>
      <c r="K245" s="541" t="s">
        <v>9440</v>
      </c>
      <c r="L245" s="494"/>
      <c r="M245" s="494"/>
      <c r="N245" s="494"/>
      <c r="O245" s="494" t="s">
        <v>14671</v>
      </c>
      <c r="P245" s="494"/>
      <c r="Q245" s="494"/>
      <c r="R245" s="16" t="s">
        <v>27753</v>
      </c>
      <c r="S245" s="16" t="s">
        <v>27761</v>
      </c>
      <c r="T245" s="16" t="s">
        <v>28173</v>
      </c>
      <c r="U245" s="17">
        <v>1950</v>
      </c>
      <c r="V245" s="18">
        <v>24380</v>
      </c>
      <c r="W245" s="16" t="s">
        <v>27866</v>
      </c>
      <c r="X245" s="50" t="s">
        <v>28196</v>
      </c>
      <c r="Y245" s="50"/>
      <c r="BG245" s="551"/>
    </row>
    <row r="246" spans="1:59" ht="15.75" customHeight="1">
      <c r="A246" s="539">
        <v>20241219</v>
      </c>
      <c r="B246" s="523">
        <v>1440</v>
      </c>
      <c r="C246" s="523" t="s">
        <v>28097</v>
      </c>
      <c r="D246" s="523" t="s">
        <v>8947</v>
      </c>
      <c r="E246" s="523">
        <v>1000</v>
      </c>
      <c r="F246" s="523" t="s">
        <v>8949</v>
      </c>
      <c r="G246" s="523" t="s">
        <v>28098</v>
      </c>
      <c r="H246" s="538"/>
      <c r="I246" s="540">
        <v>45644</v>
      </c>
      <c r="J246" s="541" t="s">
        <v>12167</v>
      </c>
      <c r="K246" s="541" t="s">
        <v>9440</v>
      </c>
      <c r="L246" s="494">
        <v>20</v>
      </c>
      <c r="M246" s="494"/>
      <c r="N246" s="494"/>
      <c r="O246" s="494"/>
      <c r="P246" s="494"/>
      <c r="Q246" s="494"/>
      <c r="R246" s="16" t="s">
        <v>28097</v>
      </c>
      <c r="S246" s="16" t="s">
        <v>6207</v>
      </c>
      <c r="T246" s="16" t="s">
        <v>28170</v>
      </c>
      <c r="U246" s="17">
        <v>1000</v>
      </c>
      <c r="V246" s="18">
        <v>8352</v>
      </c>
      <c r="W246" s="16" t="s">
        <v>28157</v>
      </c>
      <c r="X246" s="50" t="s">
        <v>28132</v>
      </c>
      <c r="Y246" s="50"/>
      <c r="BG246" s="551"/>
    </row>
    <row r="247" spans="1:59" ht="15.75" customHeight="1">
      <c r="A247" s="539">
        <v>20241219</v>
      </c>
      <c r="B247" s="523">
        <v>1441</v>
      </c>
      <c r="C247" s="523" t="s">
        <v>28094</v>
      </c>
      <c r="D247" s="523" t="s">
        <v>219</v>
      </c>
      <c r="E247" s="523">
        <v>1835</v>
      </c>
      <c r="F247" s="523" t="s">
        <v>8949</v>
      </c>
      <c r="G247" s="523" t="s">
        <v>28095</v>
      </c>
      <c r="H247" s="538"/>
      <c r="I247" s="540">
        <v>45645</v>
      </c>
      <c r="J247" s="541" t="s">
        <v>12857</v>
      </c>
      <c r="K247" s="541" t="s">
        <v>9440</v>
      </c>
      <c r="L247" s="494">
        <v>20</v>
      </c>
      <c r="M247" s="494"/>
      <c r="N247" s="494"/>
      <c r="O247" s="494"/>
      <c r="P247" s="494"/>
      <c r="Q247" s="494"/>
      <c r="R247" s="16" t="s">
        <v>28174</v>
      </c>
      <c r="S247" s="16" t="s">
        <v>25587</v>
      </c>
      <c r="T247" s="16" t="s">
        <v>28175</v>
      </c>
      <c r="U247" s="17">
        <v>1835</v>
      </c>
      <c r="V247" s="18">
        <v>4918.3999999999996</v>
      </c>
      <c r="W247" s="16" t="s">
        <v>28176</v>
      </c>
      <c r="X247" s="50" t="s">
        <v>28198</v>
      </c>
      <c r="Y247" s="50"/>
      <c r="BG247" s="551"/>
    </row>
    <row r="248" spans="1:59" ht="15.75" customHeight="1">
      <c r="A248" s="539">
        <v>20241219</v>
      </c>
      <c r="B248" s="523">
        <v>1442</v>
      </c>
      <c r="C248" s="523" t="s">
        <v>28158</v>
      </c>
      <c r="D248" s="523" t="s">
        <v>9743</v>
      </c>
      <c r="E248" s="523">
        <v>1750</v>
      </c>
      <c r="F248" s="523" t="s">
        <v>9206</v>
      </c>
      <c r="G248" s="523" t="s">
        <v>28159</v>
      </c>
      <c r="H248" s="538"/>
      <c r="I248" s="540">
        <v>45645</v>
      </c>
      <c r="J248" s="541" t="s">
        <v>10485</v>
      </c>
      <c r="K248" s="541" t="s">
        <v>9440</v>
      </c>
      <c r="L248" s="494" t="s">
        <v>205</v>
      </c>
      <c r="M248" s="494"/>
      <c r="N248" s="494"/>
      <c r="O248" s="494"/>
      <c r="P248" s="494"/>
      <c r="Q248" s="494"/>
      <c r="R248" s="16" t="s">
        <v>28158</v>
      </c>
      <c r="S248" s="16" t="s">
        <v>11214</v>
      </c>
      <c r="T248" s="16" t="s">
        <v>28172</v>
      </c>
      <c r="U248" s="17">
        <v>1750</v>
      </c>
      <c r="V248" s="18">
        <v>23500</v>
      </c>
      <c r="W248" s="16" t="s">
        <v>28171</v>
      </c>
      <c r="X248" s="50" t="s">
        <v>28197</v>
      </c>
      <c r="Y248" s="50"/>
      <c r="BG248" s="551"/>
    </row>
    <row r="249" spans="1:59" ht="15.75" customHeight="1">
      <c r="A249" s="539">
        <v>20241224</v>
      </c>
      <c r="B249" s="523">
        <v>1443</v>
      </c>
      <c r="C249" s="523" t="s">
        <v>28209</v>
      </c>
      <c r="D249" s="523" t="s">
        <v>8996</v>
      </c>
      <c r="E249" s="523">
        <v>800</v>
      </c>
      <c r="F249" s="523" t="s">
        <v>8949</v>
      </c>
      <c r="G249" s="523" t="s">
        <v>28210</v>
      </c>
      <c r="H249" s="538"/>
      <c r="I249" s="540">
        <v>45647</v>
      </c>
      <c r="J249" s="541" t="s">
        <v>28235</v>
      </c>
      <c r="K249" s="541" t="s">
        <v>9440</v>
      </c>
      <c r="L249" s="494">
        <v>20</v>
      </c>
      <c r="M249" s="494"/>
      <c r="N249" s="494"/>
      <c r="O249" s="494"/>
      <c r="P249" s="494"/>
      <c r="Q249" s="494"/>
      <c r="R249" s="16" t="s">
        <v>28229</v>
      </c>
      <c r="S249" s="16" t="s">
        <v>28230</v>
      </c>
      <c r="T249" s="16" t="s">
        <v>28231</v>
      </c>
      <c r="U249" s="17">
        <v>800</v>
      </c>
      <c r="V249" s="18">
        <v>9400</v>
      </c>
      <c r="W249" s="16" t="s">
        <v>28232</v>
      </c>
      <c r="X249" s="50"/>
      <c r="Y249" s="50"/>
      <c r="BG249" s="551"/>
    </row>
    <row r="250" spans="1:59" ht="15.75" customHeight="1">
      <c r="A250" s="539">
        <v>20241224</v>
      </c>
      <c r="B250" s="523">
        <v>1444</v>
      </c>
      <c r="C250" s="523" t="s">
        <v>28146</v>
      </c>
      <c r="D250" s="523" t="s">
        <v>8896</v>
      </c>
      <c r="E250" s="523">
        <v>1925</v>
      </c>
      <c r="F250" s="523" t="s">
        <v>6380</v>
      </c>
      <c r="G250" s="523" t="s">
        <v>28147</v>
      </c>
      <c r="H250" s="538"/>
      <c r="I250" s="540">
        <v>45646</v>
      </c>
      <c r="J250" s="541" t="s">
        <v>10789</v>
      </c>
      <c r="K250" s="541" t="s">
        <v>9440</v>
      </c>
      <c r="L250" s="494" t="s">
        <v>205</v>
      </c>
      <c r="M250" s="494"/>
      <c r="N250" s="494"/>
      <c r="O250" s="494"/>
      <c r="P250" s="494"/>
      <c r="Q250" s="494"/>
      <c r="R250" s="16"/>
      <c r="S250" s="16"/>
      <c r="T250" s="16"/>
      <c r="U250" s="17"/>
      <c r="V250" s="18"/>
      <c r="W250" s="16"/>
      <c r="X250" s="50" t="s">
        <v>27488</v>
      </c>
      <c r="Y250" s="50"/>
      <c r="BG250" s="551"/>
    </row>
    <row r="251" spans="1:59" ht="15.75" customHeight="1">
      <c r="A251" s="539">
        <v>20241224</v>
      </c>
      <c r="B251" s="523">
        <v>1445</v>
      </c>
      <c r="C251" s="523" t="s">
        <v>28134</v>
      </c>
      <c r="D251" s="523" t="s">
        <v>10483</v>
      </c>
      <c r="E251" s="523">
        <v>4570</v>
      </c>
      <c r="F251" s="523" t="s">
        <v>9069</v>
      </c>
      <c r="G251" s="523" t="s">
        <v>15116</v>
      </c>
      <c r="H251" s="538"/>
      <c r="I251" s="540">
        <v>45647</v>
      </c>
      <c r="J251" s="541" t="s">
        <v>13138</v>
      </c>
      <c r="K251" s="541" t="s">
        <v>9440</v>
      </c>
      <c r="L251" s="494" t="s">
        <v>205</v>
      </c>
      <c r="M251" s="494"/>
      <c r="N251" s="494"/>
      <c r="O251" s="494"/>
      <c r="P251" s="494"/>
      <c r="Q251" s="494"/>
      <c r="R251" s="16"/>
      <c r="S251" s="16"/>
      <c r="T251" s="16"/>
      <c r="U251" s="17"/>
      <c r="V251" s="18"/>
      <c r="W251" s="16"/>
      <c r="X251" s="50" t="s">
        <v>28192</v>
      </c>
      <c r="Y251" s="50"/>
      <c r="BG251" s="551"/>
    </row>
    <row r="252" spans="1:59" ht="15.75" customHeight="1">
      <c r="A252" s="539">
        <v>20241224</v>
      </c>
      <c r="B252" s="523">
        <v>1446</v>
      </c>
      <c r="C252" s="523" t="s">
        <v>28237</v>
      </c>
      <c r="D252" s="523" t="s">
        <v>8891</v>
      </c>
      <c r="E252" s="523">
        <v>1960</v>
      </c>
      <c r="F252" s="523" t="s">
        <v>8994</v>
      </c>
      <c r="G252" s="523" t="s">
        <v>28236</v>
      </c>
      <c r="H252" s="538"/>
      <c r="I252" s="540">
        <v>45646</v>
      </c>
      <c r="J252" s="541" t="s">
        <v>15679</v>
      </c>
      <c r="K252" s="541" t="s">
        <v>9440</v>
      </c>
      <c r="L252" s="494"/>
      <c r="M252" s="494"/>
      <c r="N252" s="494"/>
      <c r="O252" s="494"/>
      <c r="P252" s="494"/>
      <c r="Q252" s="494"/>
      <c r="R252" s="16"/>
      <c r="S252" s="16"/>
      <c r="T252" s="16"/>
      <c r="U252" s="17"/>
      <c r="V252" s="18"/>
      <c r="W252" s="16"/>
      <c r="X252" s="50"/>
      <c r="Y252" s="50"/>
      <c r="BG252" s="551"/>
    </row>
    <row r="253" spans="1:59" ht="15.75" customHeight="1">
      <c r="A253" s="539">
        <v>20241224</v>
      </c>
      <c r="B253" s="523">
        <v>1447</v>
      </c>
      <c r="C253" s="523" t="s">
        <v>28016</v>
      </c>
      <c r="D253" s="523" t="s">
        <v>13823</v>
      </c>
      <c r="E253" s="523">
        <v>1923</v>
      </c>
      <c r="F253" s="523" t="s">
        <v>10924</v>
      </c>
      <c r="G253" s="523" t="s">
        <v>28017</v>
      </c>
      <c r="H253" s="538"/>
      <c r="I253" s="540">
        <v>45646</v>
      </c>
      <c r="J253" s="541" t="s">
        <v>10715</v>
      </c>
      <c r="K253" s="541" t="s">
        <v>9440</v>
      </c>
      <c r="L253" s="494" t="s">
        <v>205</v>
      </c>
      <c r="M253" s="494"/>
      <c r="N253" s="494"/>
      <c r="O253" s="494"/>
      <c r="P253" s="494"/>
      <c r="Q253" s="494"/>
      <c r="R253" s="16"/>
      <c r="S253" s="16"/>
      <c r="T253" s="16"/>
      <c r="U253" s="17"/>
      <c r="V253" s="18"/>
      <c r="W253" s="16"/>
      <c r="X253" s="50" t="s">
        <v>27488</v>
      </c>
      <c r="Y253" s="50"/>
      <c r="BG253" s="551"/>
    </row>
    <row r="254" spans="1:59" ht="15.75" customHeight="1">
      <c r="A254" s="539">
        <v>20241224</v>
      </c>
      <c r="B254" s="523">
        <v>1448</v>
      </c>
      <c r="C254" s="523" t="s">
        <v>28037</v>
      </c>
      <c r="D254" s="523" t="s">
        <v>13823</v>
      </c>
      <c r="E254" s="523">
        <v>1950</v>
      </c>
      <c r="F254" s="523" t="s">
        <v>6380</v>
      </c>
      <c r="G254" s="523" t="s">
        <v>28038</v>
      </c>
      <c r="H254" s="538"/>
      <c r="I254" s="540">
        <v>45646</v>
      </c>
      <c r="J254" s="541" t="s">
        <v>10412</v>
      </c>
      <c r="K254" s="541" t="s">
        <v>9440</v>
      </c>
      <c r="L254" s="494" t="s">
        <v>205</v>
      </c>
      <c r="M254" s="494"/>
      <c r="N254" s="494"/>
      <c r="O254" s="494"/>
      <c r="P254" s="494"/>
      <c r="Q254" s="494"/>
      <c r="R254" s="16" t="s">
        <v>28225</v>
      </c>
      <c r="S254" s="16" t="s">
        <v>28226</v>
      </c>
      <c r="T254" s="16" t="s">
        <v>28227</v>
      </c>
      <c r="U254" s="17">
        <v>1950</v>
      </c>
      <c r="V254" s="18">
        <v>24380</v>
      </c>
      <c r="W254" s="16" t="s">
        <v>28228</v>
      </c>
      <c r="X254" s="50" t="s">
        <v>27657</v>
      </c>
      <c r="Y254" s="50"/>
      <c r="BG254" s="551"/>
    </row>
    <row r="255" spans="1:59" ht="15.75" customHeight="1">
      <c r="A255" s="539">
        <v>20241224</v>
      </c>
      <c r="B255" s="523">
        <v>1449</v>
      </c>
      <c r="C255" s="523" t="s">
        <v>28009</v>
      </c>
      <c r="D255" s="523" t="s">
        <v>11569</v>
      </c>
      <c r="E255" s="523">
        <v>1950</v>
      </c>
      <c r="F255" s="523" t="s">
        <v>6380</v>
      </c>
      <c r="G255" s="523" t="s">
        <v>28010</v>
      </c>
      <c r="H255" s="538"/>
      <c r="I255" s="540">
        <v>45649</v>
      </c>
      <c r="J255" s="541" t="s">
        <v>10420</v>
      </c>
      <c r="K255" s="541" t="s">
        <v>9440</v>
      </c>
      <c r="L255" s="494" t="s">
        <v>205</v>
      </c>
      <c r="M255" s="494"/>
      <c r="N255" s="494"/>
      <c r="O255" s="494"/>
      <c r="P255" s="494"/>
      <c r="Q255" s="494"/>
      <c r="R255" s="16"/>
      <c r="S255" s="16"/>
      <c r="T255" s="16"/>
      <c r="U255" s="17"/>
      <c r="V255" s="18"/>
      <c r="W255" s="16"/>
      <c r="X255" s="50" t="s">
        <v>27657</v>
      </c>
      <c r="Y255" s="50"/>
      <c r="BG255" s="551"/>
    </row>
    <row r="256" spans="1:59" ht="15.75" customHeight="1">
      <c r="A256" s="539">
        <v>20241224</v>
      </c>
      <c r="B256" s="523">
        <v>1450</v>
      </c>
      <c r="C256" s="523" t="s">
        <v>28035</v>
      </c>
      <c r="D256" s="523" t="s">
        <v>13823</v>
      </c>
      <c r="E256" s="523">
        <v>1950</v>
      </c>
      <c r="F256" s="523" t="s">
        <v>6380</v>
      </c>
      <c r="G256" s="523" t="s">
        <v>28036</v>
      </c>
      <c r="H256" s="538"/>
      <c r="I256" s="540">
        <v>45646</v>
      </c>
      <c r="J256" s="541" t="s">
        <v>10914</v>
      </c>
      <c r="K256" s="541" t="s">
        <v>9440</v>
      </c>
      <c r="L256" s="494" t="s">
        <v>205</v>
      </c>
      <c r="M256" s="494"/>
      <c r="N256" s="494"/>
      <c r="O256" s="494"/>
      <c r="P256" s="494"/>
      <c r="Q256" s="494"/>
      <c r="R256" s="16"/>
      <c r="S256" s="16"/>
      <c r="T256" s="16"/>
      <c r="U256" s="17"/>
      <c r="V256" s="18"/>
      <c r="W256" s="16"/>
      <c r="X256" s="50" t="s">
        <v>27657</v>
      </c>
      <c r="Y256" s="50"/>
      <c r="BG256" s="551"/>
    </row>
    <row r="257" spans="1:59" ht="15.75" customHeight="1">
      <c r="A257" s="539">
        <v>20241224</v>
      </c>
      <c r="B257" s="523">
        <v>1451</v>
      </c>
      <c r="C257" s="523" t="s">
        <v>27931</v>
      </c>
      <c r="D257" s="523" t="s">
        <v>8891</v>
      </c>
      <c r="E257" s="523">
        <v>2300</v>
      </c>
      <c r="F257" s="523" t="s">
        <v>121</v>
      </c>
      <c r="G257" s="523" t="s">
        <v>27932</v>
      </c>
      <c r="H257" s="538"/>
      <c r="I257" s="540">
        <v>45649</v>
      </c>
      <c r="J257" s="541" t="s">
        <v>9691</v>
      </c>
      <c r="K257" s="541" t="s">
        <v>9440</v>
      </c>
      <c r="L257" s="512" t="s">
        <v>205</v>
      </c>
      <c r="M257" s="512"/>
      <c r="N257" s="512"/>
      <c r="O257" s="512"/>
      <c r="P257" s="512"/>
      <c r="Q257" s="512"/>
      <c r="R257" s="16"/>
      <c r="S257" s="16"/>
      <c r="T257" s="16"/>
      <c r="U257" s="17"/>
      <c r="V257" s="18"/>
      <c r="W257" s="16"/>
      <c r="X257" s="50" t="s">
        <v>8152</v>
      </c>
      <c r="Y257" s="50"/>
      <c r="BG257" s="551"/>
    </row>
    <row r="258" spans="1:59" ht="15.75" customHeight="1">
      <c r="A258" s="539">
        <v>20241224</v>
      </c>
      <c r="B258" s="523">
        <v>1452</v>
      </c>
      <c r="C258" s="523" t="s">
        <v>28033</v>
      </c>
      <c r="D258" s="523" t="s">
        <v>8947</v>
      </c>
      <c r="E258" s="523">
        <v>1040</v>
      </c>
      <c r="F258" s="523" t="s">
        <v>8949</v>
      </c>
      <c r="G258" s="523" t="s">
        <v>28034</v>
      </c>
      <c r="H258" s="538"/>
      <c r="I258" s="540">
        <v>45650</v>
      </c>
      <c r="J258" s="541" t="s">
        <v>11725</v>
      </c>
      <c r="K258" s="541" t="s">
        <v>9440</v>
      </c>
      <c r="L258" s="494">
        <v>20</v>
      </c>
      <c r="M258" s="494" t="s">
        <v>9521</v>
      </c>
      <c r="N258" s="494"/>
      <c r="O258" s="494"/>
      <c r="P258" s="494"/>
      <c r="Q258" s="494"/>
      <c r="R258" s="16" t="s">
        <v>28033</v>
      </c>
      <c r="S258" s="16" t="s">
        <v>28122</v>
      </c>
      <c r="T258" s="16" t="s">
        <v>28215</v>
      </c>
      <c r="U258" s="17">
        <v>1040</v>
      </c>
      <c r="V258" s="18">
        <v>8880</v>
      </c>
      <c r="W258" s="16" t="s">
        <v>28233</v>
      </c>
      <c r="X258" s="50" t="s">
        <v>28238</v>
      </c>
      <c r="Y258" s="50"/>
      <c r="BG258" s="551"/>
    </row>
    <row r="259" spans="1:59" ht="15.75" customHeight="1">
      <c r="A259" s="539">
        <v>20241224</v>
      </c>
      <c r="B259" s="523">
        <v>1453</v>
      </c>
      <c r="C259" s="523" t="s">
        <v>28162</v>
      </c>
      <c r="D259" s="523" t="s">
        <v>219</v>
      </c>
      <c r="E259" s="523">
        <v>1800</v>
      </c>
      <c r="F259" s="523" t="s">
        <v>8949</v>
      </c>
      <c r="G259" s="523" t="s">
        <v>28163</v>
      </c>
      <c r="H259" s="538"/>
      <c r="I259" s="540">
        <v>45650</v>
      </c>
      <c r="J259" s="541" t="s">
        <v>11310</v>
      </c>
      <c r="K259" s="541" t="s">
        <v>9440</v>
      </c>
      <c r="L259" s="494" t="s">
        <v>205</v>
      </c>
      <c r="M259" s="494" t="s">
        <v>28244</v>
      </c>
      <c r="N259" s="494"/>
      <c r="O259" s="494"/>
      <c r="P259" s="494"/>
      <c r="Q259" s="494"/>
      <c r="R259" s="16" t="s">
        <v>28162</v>
      </c>
      <c r="S259" s="16" t="s">
        <v>28194</v>
      </c>
      <c r="T259" s="16" t="s">
        <v>28218</v>
      </c>
      <c r="U259" s="17">
        <v>1800</v>
      </c>
      <c r="V259" s="18">
        <v>18827.599999999999</v>
      </c>
      <c r="W259" s="16" t="s">
        <v>28234</v>
      </c>
      <c r="X259" s="50" t="s">
        <v>28239</v>
      </c>
      <c r="Y259" s="50"/>
      <c r="BG259" s="551"/>
    </row>
    <row r="260" spans="1:59" ht="15.75" customHeight="1">
      <c r="A260" s="539">
        <v>20241224</v>
      </c>
      <c r="B260" s="523">
        <v>1454</v>
      </c>
      <c r="C260" s="523" t="s">
        <v>28221</v>
      </c>
      <c r="D260" s="523" t="s">
        <v>13515</v>
      </c>
      <c r="E260" s="523">
        <v>3613</v>
      </c>
      <c r="F260" s="523" t="s">
        <v>10407</v>
      </c>
      <c r="G260" s="523" t="s">
        <v>28222</v>
      </c>
      <c r="H260" s="538"/>
      <c r="I260" s="540">
        <v>45650</v>
      </c>
      <c r="J260" s="541" t="s">
        <v>12217</v>
      </c>
      <c r="K260" s="541" t="s">
        <v>9440</v>
      </c>
      <c r="L260" s="494"/>
      <c r="M260" s="494" t="s">
        <v>14819</v>
      </c>
      <c r="N260" s="494"/>
      <c r="O260" s="494"/>
      <c r="P260" s="494"/>
      <c r="Q260" s="494"/>
      <c r="R260" s="16" t="s">
        <v>28255</v>
      </c>
      <c r="S260" s="16" t="s">
        <v>28256</v>
      </c>
      <c r="T260" s="16" t="s">
        <v>28257</v>
      </c>
      <c r="U260" s="17">
        <v>3613</v>
      </c>
      <c r="V260" s="18">
        <v>23484.5</v>
      </c>
      <c r="W260" s="16" t="s">
        <v>28248</v>
      </c>
      <c r="X260" s="50"/>
      <c r="Y260" s="50"/>
      <c r="BG260" s="551"/>
    </row>
    <row r="261" spans="1:59" ht="15.75" customHeight="1">
      <c r="A261" s="539">
        <v>20241224</v>
      </c>
      <c r="B261" s="523">
        <v>1455</v>
      </c>
      <c r="C261" s="523" t="s">
        <v>28216</v>
      </c>
      <c r="D261" s="523" t="s">
        <v>8891</v>
      </c>
      <c r="E261" s="523">
        <v>1917</v>
      </c>
      <c r="F261" s="523" t="s">
        <v>10924</v>
      </c>
      <c r="G261" s="523" t="s">
        <v>28217</v>
      </c>
      <c r="H261" s="538"/>
      <c r="I261" s="540">
        <v>45650</v>
      </c>
      <c r="J261" s="541" t="s">
        <v>11451</v>
      </c>
      <c r="K261" s="541" t="s">
        <v>9440</v>
      </c>
      <c r="L261" s="494"/>
      <c r="M261" s="494" t="s">
        <v>9822</v>
      </c>
      <c r="N261" s="494"/>
      <c r="O261" s="494"/>
      <c r="P261" s="494"/>
      <c r="Q261" s="494"/>
      <c r="R261" s="16" t="s">
        <v>28261</v>
      </c>
      <c r="S261" s="16" t="s">
        <v>28262</v>
      </c>
      <c r="T261" s="16" t="s">
        <v>28263</v>
      </c>
      <c r="U261" s="17">
        <v>1917</v>
      </c>
      <c r="V261" s="18">
        <v>23962.5</v>
      </c>
      <c r="W261" s="16" t="s">
        <v>28264</v>
      </c>
      <c r="X261" s="50"/>
      <c r="Y261" s="50"/>
      <c r="BG261" s="551"/>
    </row>
    <row r="262" spans="1:59" ht="15.75" customHeight="1">
      <c r="A262" s="539">
        <v>20241224</v>
      </c>
      <c r="B262" s="523">
        <v>1456</v>
      </c>
      <c r="C262" s="523" t="s">
        <v>28144</v>
      </c>
      <c r="D262" s="523" t="s">
        <v>8896</v>
      </c>
      <c r="E262" s="523">
        <v>1950</v>
      </c>
      <c r="F262" s="523" t="s">
        <v>6380</v>
      </c>
      <c r="G262" s="523" t="s">
        <v>28145</v>
      </c>
      <c r="H262" s="538"/>
      <c r="I262" s="540">
        <v>45650</v>
      </c>
      <c r="J262" s="541" t="s">
        <v>9527</v>
      </c>
      <c r="K262" s="541" t="s">
        <v>9440</v>
      </c>
      <c r="L262" s="494" t="s">
        <v>205</v>
      </c>
      <c r="M262" s="494" t="s">
        <v>9822</v>
      </c>
      <c r="N262" s="494"/>
      <c r="O262" s="494"/>
      <c r="P262" s="494"/>
      <c r="Q262" s="494"/>
      <c r="R262" s="16" t="s">
        <v>28258</v>
      </c>
      <c r="S262" s="16" t="s">
        <v>28265</v>
      </c>
      <c r="T262" s="16" t="s">
        <v>28259</v>
      </c>
      <c r="U262" s="17">
        <v>1950</v>
      </c>
      <c r="V262" s="18">
        <v>24375</v>
      </c>
      <c r="W262" s="16" t="s">
        <v>28248</v>
      </c>
      <c r="X262" s="50" t="s">
        <v>28240</v>
      </c>
      <c r="Y262" s="50"/>
      <c r="BG262" s="551"/>
    </row>
    <row r="263" spans="1:59" ht="15.75" customHeight="1">
      <c r="A263" s="539">
        <v>20241224</v>
      </c>
      <c r="B263" s="523">
        <v>1457</v>
      </c>
      <c r="C263" s="523" t="s">
        <v>28031</v>
      </c>
      <c r="D263" s="523" t="s">
        <v>9476</v>
      </c>
      <c r="E263" s="523">
        <v>1175</v>
      </c>
      <c r="F263" s="523" t="s">
        <v>8298</v>
      </c>
      <c r="G263" s="523" t="s">
        <v>28032</v>
      </c>
      <c r="H263" s="538"/>
      <c r="I263" s="540">
        <v>45650</v>
      </c>
      <c r="J263" s="541" t="s">
        <v>11812</v>
      </c>
      <c r="K263" s="541" t="s">
        <v>9440</v>
      </c>
      <c r="L263" s="494" t="s">
        <v>205</v>
      </c>
      <c r="M263" s="494" t="s">
        <v>28246</v>
      </c>
      <c r="N263" s="494"/>
      <c r="O263" s="494"/>
      <c r="P263" s="494"/>
      <c r="Q263" s="494"/>
      <c r="R263" s="16" t="s">
        <v>28252</v>
      </c>
      <c r="S263" s="16" t="s">
        <v>28253</v>
      </c>
      <c r="T263" s="16" t="s">
        <v>28254</v>
      </c>
      <c r="U263" s="17">
        <v>1175</v>
      </c>
      <c r="V263" s="18">
        <v>24070</v>
      </c>
      <c r="W263" s="16" t="s">
        <v>28248</v>
      </c>
      <c r="X263" s="50" t="s">
        <v>28313</v>
      </c>
      <c r="Y263" s="50"/>
      <c r="BG263" s="551"/>
    </row>
    <row r="264" spans="1:59" ht="15.75" customHeight="1">
      <c r="A264" s="539">
        <v>20241224</v>
      </c>
      <c r="B264" s="523">
        <v>1458</v>
      </c>
      <c r="C264" s="523" t="s">
        <v>28164</v>
      </c>
      <c r="D264" s="523" t="s">
        <v>219</v>
      </c>
      <c r="E264" s="523">
        <v>1800</v>
      </c>
      <c r="F264" s="523" t="s">
        <v>8949</v>
      </c>
      <c r="G264" s="523" t="s">
        <v>28165</v>
      </c>
      <c r="H264" s="538"/>
      <c r="I264" s="540">
        <v>45650</v>
      </c>
      <c r="J264" s="541" t="s">
        <v>9532</v>
      </c>
      <c r="K264" s="541" t="s">
        <v>9440</v>
      </c>
      <c r="L264" s="494" t="s">
        <v>205</v>
      </c>
      <c r="M264" s="494" t="s">
        <v>28245</v>
      </c>
      <c r="N264" s="494"/>
      <c r="O264" s="494"/>
      <c r="P264" s="494"/>
      <c r="Q264" s="494"/>
      <c r="R264" s="16" t="s">
        <v>28268</v>
      </c>
      <c r="S264" s="16" t="s">
        <v>28269</v>
      </c>
      <c r="T264" s="16" t="s">
        <v>28270</v>
      </c>
      <c r="U264" s="17">
        <v>1800</v>
      </c>
      <c r="V264" s="18">
        <v>19800</v>
      </c>
      <c r="W264" s="16" t="s">
        <v>28271</v>
      </c>
      <c r="X264" s="50" t="s">
        <v>28311</v>
      </c>
      <c r="Y264" s="50"/>
      <c r="BG264" s="551"/>
    </row>
    <row r="265" spans="1:59" ht="15.75" customHeight="1">
      <c r="A265" s="539">
        <v>20241224</v>
      </c>
      <c r="B265" s="523">
        <v>1459</v>
      </c>
      <c r="C265" s="523" t="s">
        <v>28219</v>
      </c>
      <c r="D265" s="523" t="s">
        <v>8947</v>
      </c>
      <c r="E265" s="523">
        <v>901</v>
      </c>
      <c r="F265" s="523" t="s">
        <v>9054</v>
      </c>
      <c r="G265" s="523" t="s">
        <v>28220</v>
      </c>
      <c r="H265" s="538"/>
      <c r="I265" s="540">
        <v>45650</v>
      </c>
      <c r="J265" s="541" t="s">
        <v>12688</v>
      </c>
      <c r="K265" s="541" t="s">
        <v>9440</v>
      </c>
      <c r="L265" s="494"/>
      <c r="M265" s="494" t="s">
        <v>8248</v>
      </c>
      <c r="N265" s="494"/>
      <c r="O265" s="494"/>
      <c r="P265" s="494"/>
      <c r="Q265" s="494"/>
      <c r="R265" s="16" t="s">
        <v>28249</v>
      </c>
      <c r="S265" s="16" t="s">
        <v>28250</v>
      </c>
      <c r="T265" s="16" t="s">
        <v>28251</v>
      </c>
      <c r="U265" s="17">
        <v>901</v>
      </c>
      <c r="V265" s="18">
        <v>8014.65</v>
      </c>
      <c r="W265" s="16" t="s">
        <v>28248</v>
      </c>
      <c r="X265" s="50" t="s">
        <v>28312</v>
      </c>
      <c r="Y265" s="50"/>
      <c r="BG265" s="551"/>
    </row>
    <row r="266" spans="1:59" ht="15.75" customHeight="1">
      <c r="A266" s="539">
        <v>20241224</v>
      </c>
      <c r="B266" s="523">
        <v>1460</v>
      </c>
      <c r="C266" s="523" t="s">
        <v>28241</v>
      </c>
      <c r="D266" s="523" t="s">
        <v>8896</v>
      </c>
      <c r="E266" s="523">
        <v>1925</v>
      </c>
      <c r="F266" s="523" t="s">
        <v>6380</v>
      </c>
      <c r="G266" s="523" t="s">
        <v>28242</v>
      </c>
      <c r="H266" s="538"/>
      <c r="I266" s="540">
        <v>45650</v>
      </c>
      <c r="J266" s="541" t="s">
        <v>11028</v>
      </c>
      <c r="K266" s="541" t="s">
        <v>9440</v>
      </c>
      <c r="L266" s="494"/>
      <c r="M266" s="494" t="s">
        <v>28310</v>
      </c>
      <c r="N266" s="494"/>
      <c r="O266" s="494"/>
      <c r="P266" s="494"/>
      <c r="Q266" s="494"/>
      <c r="R266" s="16" t="s">
        <v>28266</v>
      </c>
      <c r="S266" s="16" t="s">
        <v>28256</v>
      </c>
      <c r="T266" s="16" t="s">
        <v>28272</v>
      </c>
      <c r="U266" s="17">
        <v>1925</v>
      </c>
      <c r="V266" s="18">
        <v>24640</v>
      </c>
      <c r="W266" s="16" t="s">
        <v>28248</v>
      </c>
      <c r="X266" s="50" t="s">
        <v>28314</v>
      </c>
      <c r="Y266" s="50"/>
      <c r="BG266" s="551"/>
    </row>
    <row r="267" spans="1:59" ht="15.75" customHeight="1">
      <c r="A267" s="539">
        <v>20241226</v>
      </c>
      <c r="B267" s="523">
        <v>1461</v>
      </c>
      <c r="C267" s="523" t="s">
        <v>28050</v>
      </c>
      <c r="D267" s="523" t="s">
        <v>27103</v>
      </c>
      <c r="E267" s="523">
        <v>1200</v>
      </c>
      <c r="F267" s="523" t="s">
        <v>8298</v>
      </c>
      <c r="G267" s="523" t="s">
        <v>28051</v>
      </c>
      <c r="H267" s="538"/>
      <c r="I267" s="540">
        <v>45650</v>
      </c>
      <c r="J267" s="541" t="s">
        <v>13800</v>
      </c>
      <c r="K267" s="541" t="s">
        <v>9440</v>
      </c>
      <c r="L267" s="494" t="s">
        <v>205</v>
      </c>
      <c r="M267" s="494" t="s">
        <v>9468</v>
      </c>
      <c r="N267" s="494"/>
      <c r="O267" s="494"/>
      <c r="P267" s="494"/>
      <c r="Q267" s="494"/>
      <c r="R267" s="16" t="s">
        <v>28303</v>
      </c>
      <c r="S267" s="16" t="s">
        <v>28334</v>
      </c>
      <c r="T267" s="16" t="s">
        <v>28335</v>
      </c>
      <c r="U267" s="17">
        <v>1200</v>
      </c>
      <c r="V267" s="18">
        <v>24720</v>
      </c>
      <c r="W267" s="16" t="s">
        <v>28293</v>
      </c>
      <c r="X267" s="50" t="s">
        <v>27888</v>
      </c>
      <c r="Y267" s="50"/>
      <c r="BG267" s="551"/>
    </row>
    <row r="268" spans="1:59" ht="15.75" customHeight="1">
      <c r="A268" s="539">
        <v>20241226</v>
      </c>
      <c r="B268" s="523">
        <v>1462</v>
      </c>
      <c r="C268" s="523" t="s">
        <v>28207</v>
      </c>
      <c r="D268" s="523" t="s">
        <v>8947</v>
      </c>
      <c r="E268" s="523">
        <v>1000</v>
      </c>
      <c r="F268" s="523" t="s">
        <v>8949</v>
      </c>
      <c r="G268" s="523" t="s">
        <v>28208</v>
      </c>
      <c r="H268" s="538"/>
      <c r="I268" s="540">
        <v>45650</v>
      </c>
      <c r="J268" s="541" t="s">
        <v>16076</v>
      </c>
      <c r="K268" s="541" t="s">
        <v>9440</v>
      </c>
      <c r="L268" s="494">
        <v>20</v>
      </c>
      <c r="M268" s="494" t="s">
        <v>28316</v>
      </c>
      <c r="N268" s="494"/>
      <c r="O268" s="494"/>
      <c r="P268" s="494"/>
      <c r="Q268" s="494"/>
      <c r="R268" s="16" t="s">
        <v>28305</v>
      </c>
      <c r="S268" s="16" t="s">
        <v>20945</v>
      </c>
      <c r="T268" s="16" t="s">
        <v>28343</v>
      </c>
      <c r="U268" s="17">
        <v>1000</v>
      </c>
      <c r="V268" s="18">
        <v>8352</v>
      </c>
      <c r="W268" s="16" t="s">
        <v>28293</v>
      </c>
      <c r="X268" s="50" t="s">
        <v>27488</v>
      </c>
      <c r="Y268" s="50"/>
      <c r="BG268" s="551"/>
    </row>
    <row r="269" spans="1:59" ht="15.75" customHeight="1">
      <c r="A269" s="539">
        <v>20241226</v>
      </c>
      <c r="B269" s="523">
        <v>1463</v>
      </c>
      <c r="C269" s="523" t="s">
        <v>28060</v>
      </c>
      <c r="D269" s="523" t="s">
        <v>28061</v>
      </c>
      <c r="E269" s="523">
        <v>990</v>
      </c>
      <c r="F269" s="523" t="s">
        <v>9266</v>
      </c>
      <c r="G269" s="523" t="s">
        <v>28062</v>
      </c>
      <c r="H269" s="538"/>
      <c r="I269" s="540">
        <v>45652</v>
      </c>
      <c r="J269" s="541" t="s">
        <v>11746</v>
      </c>
      <c r="K269" s="541" t="s">
        <v>9440</v>
      </c>
      <c r="L269" s="494" t="s">
        <v>205</v>
      </c>
      <c r="M269" s="494" t="s">
        <v>28321</v>
      </c>
      <c r="N269" s="494"/>
      <c r="O269" s="494"/>
      <c r="P269" s="494"/>
      <c r="Q269" s="494"/>
      <c r="R269" s="16" t="s">
        <v>28308</v>
      </c>
      <c r="S269" s="16" t="s">
        <v>23836</v>
      </c>
      <c r="T269" s="16" t="s">
        <v>28338</v>
      </c>
      <c r="U269" s="17">
        <v>990</v>
      </c>
      <c r="V269" s="18">
        <v>24110</v>
      </c>
      <c r="W269" s="16" t="s">
        <v>28267</v>
      </c>
      <c r="X269" s="50" t="s">
        <v>24811</v>
      </c>
      <c r="Y269" s="50"/>
      <c r="BG269" s="551"/>
    </row>
    <row r="270" spans="1:59" ht="15.75" customHeight="1">
      <c r="A270" s="539">
        <v>20241226</v>
      </c>
      <c r="B270" s="523">
        <v>1464</v>
      </c>
      <c r="C270" s="523" t="s">
        <v>28332</v>
      </c>
      <c r="D270" s="523" t="s">
        <v>9503</v>
      </c>
      <c r="E270" s="523">
        <v>1381</v>
      </c>
      <c r="F270" s="523" t="s">
        <v>9253</v>
      </c>
      <c r="G270" s="523" t="s">
        <v>25001</v>
      </c>
      <c r="H270" s="538"/>
      <c r="I270" s="540">
        <v>45652</v>
      </c>
      <c r="J270" s="541" t="s">
        <v>9750</v>
      </c>
      <c r="K270" s="541" t="s">
        <v>9440</v>
      </c>
      <c r="L270" s="494"/>
      <c r="M270" s="494"/>
      <c r="N270" s="494"/>
      <c r="O270" s="494"/>
      <c r="P270" s="494"/>
      <c r="Q270" s="494"/>
      <c r="R270" s="16" t="s">
        <v>28332</v>
      </c>
      <c r="S270" s="16" t="s">
        <v>15148</v>
      </c>
      <c r="T270" s="16" t="s">
        <v>28331</v>
      </c>
      <c r="U270" s="17">
        <v>1381</v>
      </c>
      <c r="V270" s="18">
        <v>15100</v>
      </c>
      <c r="W270" s="16" t="s">
        <v>28337</v>
      </c>
      <c r="X270" s="50" t="s">
        <v>27762</v>
      </c>
      <c r="Y270" s="50"/>
      <c r="BG270" s="551"/>
    </row>
    <row r="271" spans="1:59" ht="15.75" customHeight="1">
      <c r="A271" s="539">
        <v>20241226</v>
      </c>
      <c r="B271" s="523">
        <v>1465</v>
      </c>
      <c r="C271" s="523" t="s">
        <v>28247</v>
      </c>
      <c r="D271" s="523" t="s">
        <v>9503</v>
      </c>
      <c r="E271" s="523">
        <v>1200</v>
      </c>
      <c r="F271" s="523" t="s">
        <v>9229</v>
      </c>
      <c r="G271" s="523" t="s">
        <v>28243</v>
      </c>
      <c r="H271" s="538"/>
      <c r="I271" s="540">
        <v>45652</v>
      </c>
      <c r="J271" s="541" t="s">
        <v>11227</v>
      </c>
      <c r="K271" s="541" t="s">
        <v>9440</v>
      </c>
      <c r="L271" s="494">
        <v>20</v>
      </c>
      <c r="M271" s="494" t="s">
        <v>28322</v>
      </c>
      <c r="N271" s="494"/>
      <c r="O271" s="494"/>
      <c r="P271" s="494"/>
      <c r="Q271" s="494"/>
      <c r="R271" s="16" t="s">
        <v>28260</v>
      </c>
      <c r="S271" s="16" t="s">
        <v>11676</v>
      </c>
      <c r="T271" s="16" t="s">
        <v>28336</v>
      </c>
      <c r="U271" s="17">
        <v>1200</v>
      </c>
      <c r="V271" s="18">
        <v>13920</v>
      </c>
      <c r="W271" s="16" t="s">
        <v>28267</v>
      </c>
      <c r="X271" s="50" t="s">
        <v>25221</v>
      </c>
      <c r="Y271" s="50"/>
      <c r="BG271" s="551"/>
    </row>
    <row r="272" spans="1:59" ht="15.75" customHeight="1">
      <c r="A272" s="539">
        <v>20241226</v>
      </c>
      <c r="B272" s="523">
        <v>1466</v>
      </c>
      <c r="C272" s="523" t="s">
        <v>28223</v>
      </c>
      <c r="D272" s="523" t="s">
        <v>8947</v>
      </c>
      <c r="E272" s="523">
        <v>1084</v>
      </c>
      <c r="F272" s="523" t="s">
        <v>8949</v>
      </c>
      <c r="G272" s="523" t="s">
        <v>28224</v>
      </c>
      <c r="H272" s="538"/>
      <c r="I272" s="540">
        <v>45652</v>
      </c>
      <c r="J272" s="541" t="s">
        <v>14810</v>
      </c>
      <c r="K272" s="541" t="s">
        <v>9440</v>
      </c>
      <c r="L272" s="494"/>
      <c r="M272" s="494" t="s">
        <v>9468</v>
      </c>
      <c r="N272" s="494"/>
      <c r="O272" s="494"/>
      <c r="P272" s="494"/>
      <c r="Q272" s="494"/>
      <c r="R272" s="16" t="s">
        <v>28304</v>
      </c>
      <c r="S272" s="16" t="s">
        <v>9598</v>
      </c>
      <c r="T272" s="16" t="s">
        <v>28333</v>
      </c>
      <c r="U272" s="17">
        <v>1084</v>
      </c>
      <c r="V272" s="18">
        <v>5227.6000000000004</v>
      </c>
      <c r="W272" s="16" t="s">
        <v>28248</v>
      </c>
      <c r="X272" s="50" t="s">
        <v>28315</v>
      </c>
      <c r="Y272" s="50"/>
      <c r="BG272" s="551"/>
    </row>
    <row r="273" spans="1:59" ht="15.75" customHeight="1">
      <c r="A273" s="539">
        <v>20241226</v>
      </c>
      <c r="B273" s="523">
        <v>1467</v>
      </c>
      <c r="C273" s="523" t="s">
        <v>28137</v>
      </c>
      <c r="D273" s="523" t="s">
        <v>10578</v>
      </c>
      <c r="E273" s="523">
        <v>840</v>
      </c>
      <c r="F273" s="523" t="s">
        <v>9211</v>
      </c>
      <c r="G273" s="523" t="s">
        <v>28138</v>
      </c>
      <c r="H273" s="538"/>
      <c r="I273" s="540">
        <v>45652</v>
      </c>
      <c r="J273" s="541" t="s">
        <v>11492</v>
      </c>
      <c r="K273" s="541" t="s">
        <v>9440</v>
      </c>
      <c r="L273" s="494" t="s">
        <v>205</v>
      </c>
      <c r="M273" s="494" t="s">
        <v>28320</v>
      </c>
      <c r="N273" s="494"/>
      <c r="O273" s="494"/>
      <c r="P273" s="494"/>
      <c r="Q273" s="494"/>
      <c r="R273" s="16" t="s">
        <v>28193</v>
      </c>
      <c r="S273" s="16" t="s">
        <v>23836</v>
      </c>
      <c r="T273" s="16" t="s">
        <v>28339</v>
      </c>
      <c r="U273" s="17">
        <v>840</v>
      </c>
      <c r="V273" s="18">
        <v>23000</v>
      </c>
      <c r="W273" s="16" t="s">
        <v>28267</v>
      </c>
      <c r="X273" s="50" t="s">
        <v>24811</v>
      </c>
      <c r="Y273" s="50"/>
      <c r="BG273" s="551"/>
    </row>
    <row r="274" spans="1:59" ht="15.75" customHeight="1">
      <c r="A274" s="539">
        <v>20241226</v>
      </c>
      <c r="B274" s="523">
        <v>1468</v>
      </c>
      <c r="C274" s="523" t="s">
        <v>28213</v>
      </c>
      <c r="D274" s="523" t="s">
        <v>8947</v>
      </c>
      <c r="E274" s="523">
        <v>1000</v>
      </c>
      <c r="F274" s="523" t="s">
        <v>8949</v>
      </c>
      <c r="G274" s="523" t="s">
        <v>28214</v>
      </c>
      <c r="H274" s="538"/>
      <c r="I274" s="540">
        <v>45652</v>
      </c>
      <c r="J274" s="541" t="s">
        <v>14162</v>
      </c>
      <c r="K274" s="541" t="s">
        <v>9440</v>
      </c>
      <c r="L274" s="494">
        <v>20</v>
      </c>
      <c r="M274" s="494" t="s">
        <v>28317</v>
      </c>
      <c r="N274" s="494"/>
      <c r="O274" s="494"/>
      <c r="P274" s="494"/>
      <c r="Q274" s="494"/>
      <c r="R274" s="16" t="s">
        <v>28306</v>
      </c>
      <c r="S274" s="16" t="s">
        <v>28341</v>
      </c>
      <c r="T274" s="16" t="s">
        <v>28342</v>
      </c>
      <c r="U274" s="17">
        <v>1000</v>
      </c>
      <c r="V274" s="18">
        <v>8352</v>
      </c>
      <c r="W274" s="16" t="s">
        <v>28248</v>
      </c>
      <c r="X274" s="50" t="s">
        <v>27657</v>
      </c>
      <c r="Y274" s="50"/>
      <c r="BG274" s="551"/>
    </row>
    <row r="275" spans="1:59" ht="15.75" customHeight="1">
      <c r="A275" s="539">
        <v>20241227</v>
      </c>
      <c r="B275" s="523">
        <v>1469</v>
      </c>
      <c r="C275" s="523" t="s">
        <v>28351</v>
      </c>
      <c r="D275" s="523" t="s">
        <v>10578</v>
      </c>
      <c r="E275" s="523">
        <v>1200</v>
      </c>
      <c r="F275" s="523" t="s">
        <v>9089</v>
      </c>
      <c r="G275" s="523" t="s">
        <v>28352</v>
      </c>
      <c r="H275" s="538"/>
      <c r="I275" s="540">
        <v>45652</v>
      </c>
      <c r="J275" s="541" t="s">
        <v>10888</v>
      </c>
      <c r="K275" s="541" t="s">
        <v>9440</v>
      </c>
      <c r="L275" s="494" t="s">
        <v>205</v>
      </c>
      <c r="M275" s="494"/>
      <c r="N275" s="494"/>
      <c r="O275" s="494"/>
      <c r="P275" s="494"/>
      <c r="Q275" s="494"/>
      <c r="R275" s="16" t="s">
        <v>28351</v>
      </c>
      <c r="S275" s="16" t="s">
        <v>15181</v>
      </c>
      <c r="T275" s="16" t="s">
        <v>28362</v>
      </c>
      <c r="U275" s="17">
        <v>1200</v>
      </c>
      <c r="V275" s="18">
        <v>24900</v>
      </c>
      <c r="W275" s="16" t="s">
        <v>28233</v>
      </c>
      <c r="X275" s="50" t="s">
        <v>28399</v>
      </c>
      <c r="Y275" s="50"/>
      <c r="BG275" s="551"/>
    </row>
    <row r="276" spans="1:59" ht="15.75" customHeight="1">
      <c r="A276" s="539">
        <v>20241227</v>
      </c>
      <c r="B276" s="523">
        <v>1470</v>
      </c>
      <c r="C276" s="523" t="s">
        <v>28058</v>
      </c>
      <c r="D276" s="523" t="s">
        <v>10348</v>
      </c>
      <c r="E276" s="523">
        <v>1675</v>
      </c>
      <c r="F276" s="523" t="s">
        <v>9054</v>
      </c>
      <c r="G276" s="523" t="s">
        <v>28059</v>
      </c>
      <c r="H276" s="538"/>
      <c r="I276" s="540">
        <v>45653</v>
      </c>
      <c r="J276" s="541" t="s">
        <v>9765</v>
      </c>
      <c r="K276" s="541" t="s">
        <v>9440</v>
      </c>
      <c r="L276" s="494" t="s">
        <v>205</v>
      </c>
      <c r="M276" s="494" t="s">
        <v>28318</v>
      </c>
      <c r="N276" s="494"/>
      <c r="O276" s="494"/>
      <c r="P276" s="494"/>
      <c r="Q276" s="494"/>
      <c r="R276" s="16" t="s">
        <v>28307</v>
      </c>
      <c r="S276" s="16" t="s">
        <v>28367</v>
      </c>
      <c r="T276" s="16" t="s">
        <v>28340</v>
      </c>
      <c r="U276" s="17">
        <v>1675</v>
      </c>
      <c r="V276" s="18">
        <v>24705.1</v>
      </c>
      <c r="W276" s="16" t="s">
        <v>28267</v>
      </c>
      <c r="X276" s="50" t="s">
        <v>28401</v>
      </c>
      <c r="Y276" s="50"/>
      <c r="BG276" s="551"/>
    </row>
    <row r="277" spans="1:59" ht="15.75" customHeight="1">
      <c r="A277" s="539">
        <v>20241227</v>
      </c>
      <c r="B277" s="523">
        <v>1471</v>
      </c>
      <c r="C277" s="523" t="s">
        <v>25633</v>
      </c>
      <c r="D277" s="523" t="s">
        <v>8897</v>
      </c>
      <c r="E277" s="523">
        <v>1500</v>
      </c>
      <c r="F277" s="523" t="s">
        <v>121</v>
      </c>
      <c r="G277" s="523" t="s">
        <v>25634</v>
      </c>
      <c r="H277" s="538"/>
      <c r="I277" s="540">
        <v>45652</v>
      </c>
      <c r="J277" s="541" t="s">
        <v>16351</v>
      </c>
      <c r="K277" s="541" t="s">
        <v>9440</v>
      </c>
      <c r="L277" s="494"/>
      <c r="M277" s="494"/>
      <c r="N277" s="494"/>
      <c r="O277" s="494"/>
      <c r="P277" s="494"/>
      <c r="Q277" s="494"/>
      <c r="R277" s="16" t="s">
        <v>25633</v>
      </c>
      <c r="S277" s="16" t="s">
        <v>28124</v>
      </c>
      <c r="T277" s="16" t="s">
        <v>28361</v>
      </c>
      <c r="U277" s="17">
        <v>1500</v>
      </c>
      <c r="V277" s="18">
        <v>23602.5</v>
      </c>
      <c r="W277" s="16" t="s">
        <v>28373</v>
      </c>
      <c r="X277" s="50" t="s">
        <v>28398</v>
      </c>
      <c r="Y277" s="50"/>
      <c r="BG277" s="551"/>
    </row>
    <row r="278" spans="1:59" ht="15.75" customHeight="1">
      <c r="A278" s="539">
        <v>20241227</v>
      </c>
      <c r="B278" s="523">
        <v>1473</v>
      </c>
      <c r="C278" s="523" t="s">
        <v>27507</v>
      </c>
      <c r="D278" s="523" t="s">
        <v>8891</v>
      </c>
      <c r="E278" s="523">
        <v>1954</v>
      </c>
      <c r="F278" s="523" t="s">
        <v>8994</v>
      </c>
      <c r="G278" s="523" t="s">
        <v>27508</v>
      </c>
      <c r="H278" s="538"/>
      <c r="I278" s="540">
        <v>45653</v>
      </c>
      <c r="J278" s="541" t="s">
        <v>28405</v>
      </c>
      <c r="K278" s="541" t="s">
        <v>9440</v>
      </c>
      <c r="L278" s="494" t="s">
        <v>205</v>
      </c>
      <c r="M278" s="494"/>
      <c r="N278" s="494"/>
      <c r="O278" s="494"/>
      <c r="P278" s="494"/>
      <c r="Q278" s="494"/>
      <c r="R278" s="16" t="s">
        <v>28371</v>
      </c>
      <c r="S278" s="16" t="s">
        <v>28368</v>
      </c>
      <c r="T278" s="16" t="s">
        <v>28372</v>
      </c>
      <c r="U278" s="17">
        <v>1954</v>
      </c>
      <c r="V278" s="18">
        <v>24436.720000000001</v>
      </c>
      <c r="W278" s="16" t="s">
        <v>28366</v>
      </c>
      <c r="X278" s="50" t="s">
        <v>28403</v>
      </c>
      <c r="Y278" s="50"/>
      <c r="BG278" s="551"/>
    </row>
    <row r="279" spans="1:59" ht="15.75" customHeight="1">
      <c r="A279" s="539">
        <v>20241227</v>
      </c>
      <c r="B279" s="523">
        <v>1474</v>
      </c>
      <c r="C279" s="523" t="s">
        <v>28139</v>
      </c>
      <c r="D279" s="523" t="s">
        <v>10578</v>
      </c>
      <c r="E279" s="523">
        <v>840</v>
      </c>
      <c r="F279" s="523" t="s">
        <v>9211</v>
      </c>
      <c r="G279" s="523" t="s">
        <v>28140</v>
      </c>
      <c r="H279" s="538"/>
      <c r="I279" s="540">
        <v>45653</v>
      </c>
      <c r="J279" s="541" t="s">
        <v>10666</v>
      </c>
      <c r="K279" s="541" t="s">
        <v>9440</v>
      </c>
      <c r="L279" s="494" t="s">
        <v>205</v>
      </c>
      <c r="M279" s="494" t="s">
        <v>28319</v>
      </c>
      <c r="N279" s="494"/>
      <c r="O279" s="494"/>
      <c r="P279" s="494"/>
      <c r="Q279" s="494"/>
      <c r="R279" s="16" t="s">
        <v>28195</v>
      </c>
      <c r="S279" s="16" t="s">
        <v>23512</v>
      </c>
      <c r="T279" s="16" t="s">
        <v>28363</v>
      </c>
      <c r="U279" s="17">
        <v>840</v>
      </c>
      <c r="V279" s="18">
        <v>23000</v>
      </c>
      <c r="W279" s="16" t="s">
        <v>28267</v>
      </c>
      <c r="X279" s="50" t="s">
        <v>28400</v>
      </c>
      <c r="Y279" s="50"/>
      <c r="BG279" s="551"/>
    </row>
    <row r="280" spans="1:59" ht="15.75" customHeight="1">
      <c r="A280" s="539">
        <v>20241227</v>
      </c>
      <c r="B280" s="523">
        <v>1475</v>
      </c>
      <c r="C280" s="523" t="s">
        <v>27137</v>
      </c>
      <c r="D280" s="523" t="s">
        <v>8891</v>
      </c>
      <c r="E280" s="523">
        <v>1855</v>
      </c>
      <c r="F280" s="523" t="s">
        <v>8994</v>
      </c>
      <c r="G280" s="523" t="s">
        <v>27138</v>
      </c>
      <c r="H280" s="538"/>
      <c r="I280" s="540">
        <v>45653</v>
      </c>
      <c r="J280" s="541" t="s">
        <v>9567</v>
      </c>
      <c r="K280" s="541" t="s">
        <v>9440</v>
      </c>
      <c r="L280" s="494" t="s">
        <v>205</v>
      </c>
      <c r="M280" s="494"/>
      <c r="N280" s="494"/>
      <c r="O280" s="494"/>
      <c r="P280" s="494"/>
      <c r="Q280" s="494"/>
      <c r="R280" s="16" t="s">
        <v>28369</v>
      </c>
      <c r="S280" s="16" t="s">
        <v>28365</v>
      </c>
      <c r="T280" s="16" t="s">
        <v>28370</v>
      </c>
      <c r="U280" s="17">
        <v>1855</v>
      </c>
      <c r="V280" s="18">
        <v>23290.37</v>
      </c>
      <c r="W280" s="16" t="s">
        <v>28366</v>
      </c>
      <c r="X280" s="50" t="s">
        <v>28402</v>
      </c>
      <c r="Y280" s="50"/>
      <c r="BG280" s="551"/>
    </row>
    <row r="281" spans="1:59" ht="15.75" customHeight="1">
      <c r="A281" s="539">
        <v>20241227</v>
      </c>
      <c r="B281" s="523">
        <v>1476</v>
      </c>
      <c r="C281" s="523" t="s">
        <v>28092</v>
      </c>
      <c r="D281" s="523" t="s">
        <v>8896</v>
      </c>
      <c r="E281" s="523">
        <v>1925</v>
      </c>
      <c r="F281" s="523" t="s">
        <v>6380</v>
      </c>
      <c r="G281" s="523" t="s">
        <v>28093</v>
      </c>
      <c r="H281" s="538"/>
      <c r="I281" s="540">
        <v>45653</v>
      </c>
      <c r="J281" s="541" t="s">
        <v>12688</v>
      </c>
      <c r="K281" s="541" t="s">
        <v>9440</v>
      </c>
      <c r="L281" s="494" t="s">
        <v>205</v>
      </c>
      <c r="M281" s="494"/>
      <c r="N281" s="494"/>
      <c r="O281" s="494"/>
      <c r="P281" s="494"/>
      <c r="Q281" s="494"/>
      <c r="R281" s="16"/>
      <c r="S281" s="16"/>
      <c r="T281" s="16"/>
      <c r="U281" s="17"/>
      <c r="V281" s="18"/>
      <c r="W281" s="16"/>
      <c r="X281" s="50" t="s">
        <v>28404</v>
      </c>
      <c r="Y281" s="50"/>
      <c r="BG281" s="551"/>
    </row>
    <row r="282" spans="1:59" ht="15.75" customHeight="1">
      <c r="A282" s="539">
        <v>20241230</v>
      </c>
      <c r="B282" s="523">
        <v>1477</v>
      </c>
      <c r="C282" s="523" t="s">
        <v>27328</v>
      </c>
      <c r="D282" s="523" t="s">
        <v>8897</v>
      </c>
      <c r="E282" s="523">
        <v>1568</v>
      </c>
      <c r="F282" s="523" t="s">
        <v>8955</v>
      </c>
      <c r="G282" s="523" t="s">
        <v>27329</v>
      </c>
      <c r="H282" s="538"/>
      <c r="I282" s="540">
        <v>45653</v>
      </c>
      <c r="J282" s="541" t="s">
        <v>15501</v>
      </c>
      <c r="K282" s="541" t="s">
        <v>9440</v>
      </c>
      <c r="L282" s="494" t="s">
        <v>205</v>
      </c>
      <c r="M282" s="494"/>
      <c r="N282" s="494"/>
      <c r="O282" s="494"/>
      <c r="P282" s="494"/>
      <c r="Q282" s="494"/>
      <c r="R282" s="16" t="s">
        <v>27328</v>
      </c>
      <c r="S282" s="16" t="s">
        <v>611</v>
      </c>
      <c r="T282" s="16" t="s">
        <v>28414</v>
      </c>
      <c r="U282" s="17">
        <v>1568</v>
      </c>
      <c r="V282" s="18">
        <v>24304</v>
      </c>
      <c r="W282" s="16" t="s">
        <v>28419</v>
      </c>
      <c r="X282" s="50" t="s">
        <v>28125</v>
      </c>
      <c r="Y282" s="50"/>
      <c r="BG282" s="551"/>
    </row>
    <row r="283" spans="1:59" ht="15.75" customHeight="1">
      <c r="A283" s="539">
        <v>20241230</v>
      </c>
      <c r="B283" s="523">
        <v>1478</v>
      </c>
      <c r="C283" s="523" t="s">
        <v>28211</v>
      </c>
      <c r="D283" s="523" t="s">
        <v>8896</v>
      </c>
      <c r="E283" s="523">
        <v>1950</v>
      </c>
      <c r="F283" s="523" t="s">
        <v>6380</v>
      </c>
      <c r="G283" s="523" t="s">
        <v>28212</v>
      </c>
      <c r="H283" s="538"/>
      <c r="I283" s="540">
        <v>45653</v>
      </c>
      <c r="J283" s="541" t="s">
        <v>15605</v>
      </c>
      <c r="K283" s="541" t="s">
        <v>9440</v>
      </c>
      <c r="L283" s="494" t="s">
        <v>205</v>
      </c>
      <c r="M283" s="494"/>
      <c r="N283" s="494"/>
      <c r="O283" s="494"/>
      <c r="P283" s="494"/>
      <c r="Q283" s="494"/>
      <c r="R283" s="16" t="s">
        <v>28211</v>
      </c>
      <c r="S283" s="16" t="s">
        <v>28309</v>
      </c>
      <c r="T283" s="16" t="s">
        <v>28416</v>
      </c>
      <c r="U283" s="17">
        <v>1950</v>
      </c>
      <c r="V283" s="18">
        <v>24382.799999999999</v>
      </c>
      <c r="W283" s="16" t="s">
        <v>28418</v>
      </c>
      <c r="X283" s="50" t="s">
        <v>28196</v>
      </c>
      <c r="Y283" s="50"/>
      <c r="BG283" s="551"/>
    </row>
    <row r="284" spans="1:59" ht="15.75" customHeight="1">
      <c r="A284" s="539">
        <v>20241230</v>
      </c>
      <c r="B284" s="523">
        <v>1479</v>
      </c>
      <c r="C284" s="523" t="s">
        <v>25382</v>
      </c>
      <c r="D284" s="523" t="s">
        <v>9319</v>
      </c>
      <c r="E284" s="523">
        <v>1930</v>
      </c>
      <c r="F284" s="523" t="s">
        <v>8994</v>
      </c>
      <c r="G284" s="523" t="s">
        <v>25383</v>
      </c>
      <c r="H284" s="538"/>
      <c r="I284" s="540">
        <v>45653</v>
      </c>
      <c r="J284" s="541" t="s">
        <v>11648</v>
      </c>
      <c r="K284" s="541" t="s">
        <v>9440</v>
      </c>
      <c r="L284" s="494" t="s">
        <v>205</v>
      </c>
      <c r="M284" s="494" t="s">
        <v>28326</v>
      </c>
      <c r="N284" s="494"/>
      <c r="O284" s="494"/>
      <c r="P284" s="494"/>
      <c r="Q284" s="494"/>
      <c r="R284" s="16" t="s">
        <v>28364</v>
      </c>
      <c r="S284" s="16" t="s">
        <v>28365</v>
      </c>
      <c r="T284" s="16" t="s">
        <v>28417</v>
      </c>
      <c r="U284" s="17">
        <v>1930</v>
      </c>
      <c r="V284" s="18">
        <v>24109.56</v>
      </c>
      <c r="W284" s="16" t="s">
        <v>28366</v>
      </c>
      <c r="X284" s="50" t="s">
        <v>28402</v>
      </c>
      <c r="Y284" s="50"/>
      <c r="BG284" s="551"/>
    </row>
    <row r="285" spans="1:59" ht="15.75" customHeight="1">
      <c r="A285" s="539">
        <v>20241230</v>
      </c>
      <c r="B285" s="523">
        <v>1480</v>
      </c>
      <c r="C285" s="523" t="s">
        <v>27036</v>
      </c>
      <c r="D285" s="523" t="s">
        <v>8897</v>
      </c>
      <c r="E285" s="523">
        <v>1960</v>
      </c>
      <c r="F285" s="523" t="s">
        <v>8994</v>
      </c>
      <c r="G285" s="523" t="s">
        <v>27037</v>
      </c>
      <c r="H285" s="538"/>
      <c r="I285" s="540">
        <v>45656</v>
      </c>
      <c r="J285" s="541" t="s">
        <v>12787</v>
      </c>
      <c r="K285" s="541" t="s">
        <v>9440</v>
      </c>
      <c r="L285" s="494" t="s">
        <v>205</v>
      </c>
      <c r="M285" s="494"/>
      <c r="N285" s="494"/>
      <c r="O285" s="494"/>
      <c r="P285" s="494"/>
      <c r="Q285" s="494"/>
      <c r="R285" s="16" t="s">
        <v>27036</v>
      </c>
      <c r="S285" s="16" t="s">
        <v>24666</v>
      </c>
      <c r="T285" s="16" t="s">
        <v>28415</v>
      </c>
      <c r="U285" s="17">
        <v>1960</v>
      </c>
      <c r="V285" s="18">
        <v>24500</v>
      </c>
      <c r="W285" s="16" t="s">
        <v>28420</v>
      </c>
      <c r="X285" s="50"/>
      <c r="Y285" s="50"/>
      <c r="BG285" s="551"/>
    </row>
    <row r="286" spans="1:59" ht="15.75" customHeight="1">
      <c r="A286" s="539">
        <v>20241230</v>
      </c>
      <c r="B286" s="523">
        <v>1481</v>
      </c>
      <c r="C286" s="523" t="s">
        <v>28280</v>
      </c>
      <c r="D286" s="523" t="s">
        <v>8896</v>
      </c>
      <c r="E286" s="523">
        <v>1925</v>
      </c>
      <c r="F286" s="523" t="s">
        <v>6380</v>
      </c>
      <c r="G286" s="523" t="s">
        <v>28281</v>
      </c>
      <c r="H286" s="538"/>
      <c r="I286" s="540">
        <v>45656</v>
      </c>
      <c r="J286" s="541" t="s">
        <v>14008</v>
      </c>
      <c r="K286" s="541" t="s">
        <v>9440</v>
      </c>
      <c r="L286" s="494"/>
      <c r="M286" s="494"/>
      <c r="N286" s="494"/>
      <c r="O286" s="494"/>
      <c r="P286" s="494"/>
      <c r="Q286" s="494"/>
      <c r="R286" s="16" t="s">
        <v>28432</v>
      </c>
      <c r="S286" s="16" t="s">
        <v>28429</v>
      </c>
      <c r="T286" s="16" t="s">
        <v>28433</v>
      </c>
      <c r="U286" s="17">
        <v>1925</v>
      </c>
      <c r="V286" s="18">
        <v>24640</v>
      </c>
      <c r="W286" s="16" t="s">
        <v>28431</v>
      </c>
      <c r="X286" s="50" t="s">
        <v>28196</v>
      </c>
      <c r="Y286" s="50"/>
      <c r="BG286" s="551"/>
    </row>
    <row r="287" spans="1:59" ht="15.75" customHeight="1">
      <c r="A287" s="539">
        <v>20241230</v>
      </c>
      <c r="B287" s="523">
        <v>1482</v>
      </c>
      <c r="C287" s="523" t="s">
        <v>28282</v>
      </c>
      <c r="D287" s="523" t="s">
        <v>8896</v>
      </c>
      <c r="E287" s="523">
        <v>1925</v>
      </c>
      <c r="F287" s="523" t="s">
        <v>6380</v>
      </c>
      <c r="G287" s="523" t="s">
        <v>28283</v>
      </c>
      <c r="H287" s="538"/>
      <c r="I287" s="540">
        <v>45656</v>
      </c>
      <c r="J287" s="541" t="s">
        <v>9607</v>
      </c>
      <c r="K287" s="541" t="s">
        <v>9440</v>
      </c>
      <c r="L287" s="494"/>
      <c r="M287" s="494"/>
      <c r="N287" s="494"/>
      <c r="O287" s="494"/>
      <c r="P287" s="494"/>
      <c r="Q287" s="494"/>
      <c r="R287" s="16" t="s">
        <v>28428</v>
      </c>
      <c r="S287" s="16" t="s">
        <v>28429</v>
      </c>
      <c r="T287" s="16" t="s">
        <v>28430</v>
      </c>
      <c r="U287" s="17">
        <v>1925</v>
      </c>
      <c r="V287" s="18">
        <v>24640</v>
      </c>
      <c r="W287" s="16" t="s">
        <v>28431</v>
      </c>
      <c r="X287" s="50" t="s">
        <v>28196</v>
      </c>
      <c r="Y287" s="50"/>
      <c r="BG287" s="551"/>
    </row>
    <row r="288" spans="1:59" ht="15.75" customHeight="1">
      <c r="A288" s="539">
        <v>20241230</v>
      </c>
      <c r="B288" s="523">
        <v>1483</v>
      </c>
      <c r="C288" s="523" t="s">
        <v>28088</v>
      </c>
      <c r="D288" s="523" t="s">
        <v>8947</v>
      </c>
      <c r="E288" s="523">
        <v>1600</v>
      </c>
      <c r="F288" s="523" t="s">
        <v>9095</v>
      </c>
      <c r="G288" s="523" t="s">
        <v>28089</v>
      </c>
      <c r="H288" s="538"/>
      <c r="I288" s="540">
        <v>45656</v>
      </c>
      <c r="J288" s="541" t="s">
        <v>10885</v>
      </c>
      <c r="K288" s="541" t="s">
        <v>9440</v>
      </c>
      <c r="L288" s="512">
        <v>20</v>
      </c>
      <c r="M288" s="512"/>
      <c r="N288" s="512"/>
      <c r="O288" s="512"/>
      <c r="P288" s="512"/>
      <c r="Q288" s="512"/>
      <c r="R288" s="16" t="s">
        <v>28088</v>
      </c>
      <c r="S288" s="16" t="s">
        <v>606</v>
      </c>
      <c r="T288" s="16" t="s">
        <v>28427</v>
      </c>
      <c r="U288" s="17">
        <v>1600</v>
      </c>
      <c r="V288" s="18">
        <v>8000</v>
      </c>
      <c r="W288" s="16" t="s">
        <v>28434</v>
      </c>
      <c r="X288" s="50" t="s">
        <v>27657</v>
      </c>
      <c r="Y288" s="50"/>
      <c r="BG288" s="551"/>
    </row>
    <row r="289" spans="1:59" ht="15.75" customHeight="1">
      <c r="A289" s="539">
        <v>20241231</v>
      </c>
      <c r="B289" s="523">
        <v>1484</v>
      </c>
      <c r="C289" s="523" t="s">
        <v>27800</v>
      </c>
      <c r="D289" s="523" t="s">
        <v>8897</v>
      </c>
      <c r="E289" s="523">
        <v>1500</v>
      </c>
      <c r="F289" s="523" t="s">
        <v>121</v>
      </c>
      <c r="G289" s="523" t="s">
        <v>27801</v>
      </c>
      <c r="H289" s="538"/>
      <c r="I289" s="540">
        <v>45657</v>
      </c>
      <c r="J289" s="541" t="s">
        <v>10457</v>
      </c>
      <c r="K289" s="541" t="s">
        <v>9440</v>
      </c>
      <c r="L289" s="494" t="s">
        <v>205</v>
      </c>
      <c r="M289" s="494"/>
      <c r="N289" s="494"/>
      <c r="O289" s="494"/>
      <c r="P289" s="494"/>
      <c r="Q289" s="494"/>
      <c r="R289" s="16" t="s">
        <v>27800</v>
      </c>
      <c r="S289" s="16" t="s">
        <v>107</v>
      </c>
      <c r="T289" s="16" t="s">
        <v>28447</v>
      </c>
      <c r="U289" s="17">
        <v>1500</v>
      </c>
      <c r="V289" s="18">
        <v>23602.5</v>
      </c>
      <c r="W289" s="16" t="s">
        <v>28450</v>
      </c>
      <c r="X289" s="50" t="s">
        <v>24812</v>
      </c>
      <c r="Y289" s="50"/>
      <c r="BG289" s="551"/>
    </row>
    <row r="290" spans="1:59" ht="15.75" customHeight="1">
      <c r="A290" s="539">
        <v>20241231</v>
      </c>
      <c r="B290" s="523">
        <v>1485</v>
      </c>
      <c r="C290" s="523" t="s">
        <v>27114</v>
      </c>
      <c r="D290" s="523" t="s">
        <v>9319</v>
      </c>
      <c r="E290" s="523">
        <v>1958</v>
      </c>
      <c r="F290" s="523" t="s">
        <v>8994</v>
      </c>
      <c r="G290" s="523" t="s">
        <v>27115</v>
      </c>
      <c r="H290" s="538"/>
      <c r="I290" s="540">
        <v>45657</v>
      </c>
      <c r="J290" s="541" t="s">
        <v>10804</v>
      </c>
      <c r="K290" s="541" t="s">
        <v>9440</v>
      </c>
      <c r="L290" s="494" t="s">
        <v>205</v>
      </c>
      <c r="M290" s="494"/>
      <c r="N290" s="494"/>
      <c r="O290" s="494"/>
      <c r="P290" s="494"/>
      <c r="Q290" s="494"/>
      <c r="R290" s="16" t="s">
        <v>27114</v>
      </c>
      <c r="S290" s="16" t="s">
        <v>28449</v>
      </c>
      <c r="T290" s="16" t="s">
        <v>28448</v>
      </c>
      <c r="U290" s="17">
        <v>1958</v>
      </c>
      <c r="V290" s="18">
        <v>24486.880000000001</v>
      </c>
      <c r="W290" s="16" t="s">
        <v>28434</v>
      </c>
      <c r="X290" s="50" t="s">
        <v>8152</v>
      </c>
      <c r="Y290" s="50"/>
      <c r="BG290" s="551"/>
    </row>
    <row r="291" spans="1:59" ht="15.75" customHeight="1">
      <c r="A291" s="539">
        <v>20250102</v>
      </c>
      <c r="B291" s="523">
        <v>1</v>
      </c>
      <c r="C291" s="523" t="s">
        <v>28357</v>
      </c>
      <c r="D291" s="523" t="s">
        <v>219</v>
      </c>
      <c r="E291" s="523">
        <v>1800</v>
      </c>
      <c r="F291" s="523" t="s">
        <v>8949</v>
      </c>
      <c r="G291" s="523" t="s">
        <v>28358</v>
      </c>
      <c r="H291" s="538"/>
      <c r="I291" s="540">
        <v>45659</v>
      </c>
      <c r="J291" s="541" t="s">
        <v>11819</v>
      </c>
      <c r="K291" s="541" t="s">
        <v>9440</v>
      </c>
      <c r="L291" s="494" t="s">
        <v>205</v>
      </c>
      <c r="M291" s="494"/>
      <c r="N291" s="494"/>
      <c r="O291" s="494"/>
      <c r="P291" s="494"/>
      <c r="Q291" s="494"/>
      <c r="R291" s="16" t="s">
        <v>28525</v>
      </c>
      <c r="S291" s="16" t="s">
        <v>28526</v>
      </c>
      <c r="T291" s="16" t="s">
        <v>28527</v>
      </c>
      <c r="U291" s="17">
        <v>1800</v>
      </c>
      <c r="V291" s="18">
        <v>19276.400000000001</v>
      </c>
      <c r="W291" s="16" t="s">
        <v>28528</v>
      </c>
      <c r="X291" s="50" t="s">
        <v>27927</v>
      </c>
      <c r="Y291" s="50"/>
      <c r="BG291" s="551"/>
    </row>
    <row r="292" spans="1:59" ht="15.75" customHeight="1">
      <c r="A292" s="539">
        <v>20250102</v>
      </c>
      <c r="B292" s="523">
        <v>2</v>
      </c>
      <c r="C292" s="523" t="s">
        <v>28376</v>
      </c>
      <c r="D292" s="523" t="s">
        <v>8947</v>
      </c>
      <c r="E292" s="523">
        <v>1300</v>
      </c>
      <c r="F292" s="523" t="s">
        <v>8949</v>
      </c>
      <c r="G292" s="523" t="s">
        <v>28377</v>
      </c>
      <c r="H292" s="538"/>
      <c r="I292" s="540">
        <v>45659</v>
      </c>
      <c r="J292" s="541" t="s">
        <v>11734</v>
      </c>
      <c r="K292" s="541" t="s">
        <v>9440</v>
      </c>
      <c r="L292" s="494">
        <v>20</v>
      </c>
      <c r="M292" s="494"/>
      <c r="N292" s="494"/>
      <c r="O292" s="494"/>
      <c r="P292" s="494"/>
      <c r="Q292" s="494"/>
      <c r="R292" s="16" t="s">
        <v>28376</v>
      </c>
      <c r="S292" s="16" t="s">
        <v>2634</v>
      </c>
      <c r="T292" s="16" t="s">
        <v>28521</v>
      </c>
      <c r="U292" s="17">
        <v>1300</v>
      </c>
      <c r="V292" s="18">
        <v>5200</v>
      </c>
      <c r="W292" s="16" t="s">
        <v>28529</v>
      </c>
      <c r="X292" s="50" t="s">
        <v>28315</v>
      </c>
      <c r="Y292" s="50"/>
      <c r="BG292" s="551"/>
    </row>
    <row r="293" spans="1:59" ht="15.75" customHeight="1">
      <c r="A293" s="539">
        <v>20250102</v>
      </c>
      <c r="B293" s="523">
        <v>3</v>
      </c>
      <c r="C293" s="523" t="s">
        <v>28379</v>
      </c>
      <c r="D293" s="523" t="s">
        <v>9476</v>
      </c>
      <c r="E293" s="523">
        <v>1200</v>
      </c>
      <c r="F293" s="523" t="s">
        <v>9089</v>
      </c>
      <c r="G293" s="523" t="s">
        <v>28380</v>
      </c>
      <c r="H293" s="538"/>
      <c r="I293" s="540">
        <v>45659</v>
      </c>
      <c r="J293" s="541" t="s">
        <v>9556</v>
      </c>
      <c r="K293" s="541" t="s">
        <v>9440</v>
      </c>
      <c r="L293" s="494" t="s">
        <v>205</v>
      </c>
      <c r="M293" s="494"/>
      <c r="N293" s="494"/>
      <c r="O293" s="494"/>
      <c r="P293" s="494"/>
      <c r="Q293" s="494"/>
      <c r="R293" s="16" t="s">
        <v>28522</v>
      </c>
      <c r="S293" s="16" t="s">
        <v>13309</v>
      </c>
      <c r="T293" s="16" t="s">
        <v>28523</v>
      </c>
      <c r="U293" s="17">
        <v>3600</v>
      </c>
      <c r="V293" s="18">
        <v>74970</v>
      </c>
      <c r="W293" s="16" t="s">
        <v>28524</v>
      </c>
      <c r="X293" s="50" t="s">
        <v>28518</v>
      </c>
      <c r="Y293" s="50"/>
      <c r="BG293" s="551"/>
    </row>
    <row r="294" spans="1:59" ht="15.75" customHeight="1">
      <c r="A294" s="539">
        <v>20250102</v>
      </c>
      <c r="B294" s="523">
        <v>3</v>
      </c>
      <c r="C294" s="523" t="s">
        <v>28379</v>
      </c>
      <c r="D294" s="523" t="s">
        <v>9476</v>
      </c>
      <c r="E294" s="523">
        <v>1200</v>
      </c>
      <c r="F294" s="523" t="s">
        <v>9089</v>
      </c>
      <c r="G294" s="523" t="s">
        <v>28381</v>
      </c>
      <c r="H294" s="538"/>
      <c r="I294" s="540">
        <v>45659</v>
      </c>
      <c r="J294" s="541" t="s">
        <v>9556</v>
      </c>
      <c r="K294" s="541" t="s">
        <v>9440</v>
      </c>
      <c r="L294" s="494"/>
      <c r="M294" s="494"/>
      <c r="N294" s="494"/>
      <c r="O294" s="494"/>
      <c r="P294" s="494"/>
      <c r="Q294" s="494"/>
      <c r="R294" s="16"/>
      <c r="S294" s="16"/>
      <c r="T294" s="16"/>
      <c r="U294" s="17"/>
      <c r="V294" s="18"/>
      <c r="W294" s="16"/>
      <c r="X294" s="50" t="s">
        <v>28518</v>
      </c>
      <c r="Y294" s="50"/>
      <c r="BG294" s="551"/>
    </row>
    <row r="295" spans="1:59" ht="15.75" customHeight="1">
      <c r="A295" s="539">
        <v>20250102</v>
      </c>
      <c r="B295" s="523">
        <v>3</v>
      </c>
      <c r="C295" s="523" t="s">
        <v>28379</v>
      </c>
      <c r="D295" s="523" t="s">
        <v>9476</v>
      </c>
      <c r="E295" s="523">
        <v>1200</v>
      </c>
      <c r="F295" s="523" t="s">
        <v>9089</v>
      </c>
      <c r="G295" s="523" t="s">
        <v>28382</v>
      </c>
      <c r="H295" s="538"/>
      <c r="I295" s="540">
        <v>45659</v>
      </c>
      <c r="J295" s="541" t="s">
        <v>9556</v>
      </c>
      <c r="K295" s="541" t="s">
        <v>9440</v>
      </c>
      <c r="L295" s="494"/>
      <c r="M295" s="494"/>
      <c r="N295" s="494"/>
      <c r="O295" s="494"/>
      <c r="P295" s="494"/>
      <c r="Q295" s="494"/>
      <c r="R295" s="16"/>
      <c r="S295" s="16"/>
      <c r="T295" s="16"/>
      <c r="U295" s="17"/>
      <c r="V295" s="18"/>
      <c r="W295" s="16"/>
      <c r="X295" s="50" t="s">
        <v>28518</v>
      </c>
      <c r="Y295" s="50"/>
      <c r="BG295" s="551"/>
    </row>
    <row r="296" spans="1:59" ht="15.75" customHeight="1">
      <c r="A296" s="539">
        <v>20250103</v>
      </c>
      <c r="B296" s="523">
        <v>4</v>
      </c>
      <c r="C296" s="523" t="s">
        <v>28459</v>
      </c>
      <c r="D296" s="523" t="s">
        <v>9743</v>
      </c>
      <c r="E296" s="523">
        <v>1920</v>
      </c>
      <c r="F296" s="523" t="s">
        <v>9206</v>
      </c>
      <c r="G296" s="523" t="s">
        <v>14805</v>
      </c>
      <c r="H296" s="538"/>
      <c r="I296" s="540">
        <v>45660</v>
      </c>
      <c r="J296" s="541" t="s">
        <v>10518</v>
      </c>
      <c r="K296" s="541" t="s">
        <v>9440</v>
      </c>
      <c r="L296" s="494" t="s">
        <v>205</v>
      </c>
      <c r="M296" s="494"/>
      <c r="N296" s="494"/>
      <c r="O296" s="494"/>
      <c r="P296" s="494"/>
      <c r="Q296" s="494"/>
      <c r="R296" s="16" t="s">
        <v>28459</v>
      </c>
      <c r="S296" s="16" t="s">
        <v>11214</v>
      </c>
      <c r="T296" s="16" t="s">
        <v>28584</v>
      </c>
      <c r="U296" s="17">
        <v>1920</v>
      </c>
      <c r="V296" s="18">
        <v>23500</v>
      </c>
      <c r="W296" s="16" t="s">
        <v>28538</v>
      </c>
      <c r="X296" s="50" t="s">
        <v>28197</v>
      </c>
      <c r="Y296" s="50"/>
      <c r="BG296" s="551"/>
    </row>
    <row r="297" spans="1:59" ht="15.75" customHeight="1">
      <c r="A297" s="539">
        <v>20250103</v>
      </c>
      <c r="B297" s="523">
        <v>5</v>
      </c>
      <c r="C297" s="523" t="s">
        <v>28536</v>
      </c>
      <c r="D297" s="523" t="s">
        <v>10514</v>
      </c>
      <c r="E297" s="523">
        <v>2110</v>
      </c>
      <c r="F297" s="523" t="s">
        <v>9053</v>
      </c>
      <c r="G297" s="523" t="s">
        <v>28537</v>
      </c>
      <c r="H297" s="538"/>
      <c r="I297" s="540">
        <v>45660</v>
      </c>
      <c r="J297" s="541" t="s">
        <v>14459</v>
      </c>
      <c r="K297" s="541" t="s">
        <v>9440</v>
      </c>
      <c r="L297" s="494"/>
      <c r="M297" s="494"/>
      <c r="N297" s="494"/>
      <c r="O297" s="494"/>
      <c r="P297" s="494"/>
      <c r="Q297" s="494"/>
      <c r="R297" s="16" t="s">
        <v>28594</v>
      </c>
      <c r="S297" s="16" t="s">
        <v>19246</v>
      </c>
      <c r="T297" s="16" t="s">
        <v>28595</v>
      </c>
      <c r="U297" s="17">
        <v>2110</v>
      </c>
      <c r="V297" s="18">
        <v>23000</v>
      </c>
      <c r="W297" s="16" t="s">
        <v>28551</v>
      </c>
      <c r="X297" s="50" t="s">
        <v>28581</v>
      </c>
      <c r="Y297" s="50"/>
      <c r="BG297" s="551"/>
    </row>
    <row r="298" spans="1:59" ht="15.75" customHeight="1">
      <c r="A298" s="539">
        <v>20250103</v>
      </c>
      <c r="B298" s="523">
        <v>6</v>
      </c>
      <c r="C298" s="523" t="s">
        <v>27905</v>
      </c>
      <c r="D298" s="523" t="s">
        <v>28406</v>
      </c>
      <c r="E298" s="523">
        <v>1845</v>
      </c>
      <c r="F298" s="523" t="s">
        <v>8994</v>
      </c>
      <c r="G298" s="523" t="s">
        <v>27906</v>
      </c>
      <c r="H298" s="538"/>
      <c r="I298" s="540">
        <v>45652</v>
      </c>
      <c r="J298" s="541" t="s">
        <v>28601</v>
      </c>
      <c r="K298" s="541" t="s">
        <v>9440</v>
      </c>
      <c r="L298" s="494" t="s">
        <v>205</v>
      </c>
      <c r="M298" s="494"/>
      <c r="N298" s="494"/>
      <c r="O298" s="494"/>
      <c r="P298" s="494"/>
      <c r="Q298" s="494"/>
      <c r="R298" s="16" t="s">
        <v>28587</v>
      </c>
      <c r="S298" s="16" t="s">
        <v>28368</v>
      </c>
      <c r="T298" s="16" t="s">
        <v>28543</v>
      </c>
      <c r="U298" s="17">
        <v>1845</v>
      </c>
      <c r="V298" s="18">
        <v>23164.63</v>
      </c>
      <c r="W298" s="16" t="s">
        <v>28366</v>
      </c>
      <c r="X298" s="50" t="s">
        <v>27889</v>
      </c>
      <c r="Y298" s="50"/>
      <c r="BG298" s="551"/>
    </row>
    <row r="299" spans="1:59" ht="15.75" customHeight="1">
      <c r="A299" s="539">
        <v>20250103</v>
      </c>
      <c r="B299" s="523">
        <v>7</v>
      </c>
      <c r="C299" s="523" t="s">
        <v>28166</v>
      </c>
      <c r="D299" s="523" t="s">
        <v>9540</v>
      </c>
      <c r="E299" s="523">
        <v>1958</v>
      </c>
      <c r="F299" s="523" t="s">
        <v>8994</v>
      </c>
      <c r="G299" s="523" t="s">
        <v>28167</v>
      </c>
      <c r="H299" s="538"/>
      <c r="I299" s="540">
        <v>45660</v>
      </c>
      <c r="J299" s="541" t="s">
        <v>10589</v>
      </c>
      <c r="K299" s="541" t="s">
        <v>9440</v>
      </c>
      <c r="L299" s="494" t="s">
        <v>205</v>
      </c>
      <c r="M299" s="494"/>
      <c r="N299" s="494"/>
      <c r="O299" s="494"/>
      <c r="P299" s="494"/>
      <c r="Q299" s="494"/>
      <c r="R299" s="16" t="s">
        <v>28588</v>
      </c>
      <c r="S299" s="16" t="s">
        <v>18764</v>
      </c>
      <c r="T299" s="16" t="s">
        <v>28589</v>
      </c>
      <c r="U299" s="17">
        <v>1958</v>
      </c>
      <c r="V299" s="18">
        <v>24486.79</v>
      </c>
      <c r="W299" s="16" t="s">
        <v>28551</v>
      </c>
      <c r="X299" s="50" t="s">
        <v>27887</v>
      </c>
      <c r="Y299" s="50"/>
      <c r="BG299" s="551"/>
    </row>
    <row r="300" spans="1:59" ht="15.75" customHeight="1">
      <c r="A300" s="539">
        <v>20250103</v>
      </c>
      <c r="B300" s="523">
        <v>8</v>
      </c>
      <c r="C300" s="523" t="s">
        <v>25525</v>
      </c>
      <c r="D300" s="523" t="s">
        <v>8891</v>
      </c>
      <c r="E300" s="523">
        <v>1844</v>
      </c>
      <c r="F300" s="523" t="s">
        <v>8994</v>
      </c>
      <c r="G300" s="523" t="s">
        <v>25526</v>
      </c>
      <c r="H300" s="538"/>
      <c r="I300" s="540">
        <v>45660</v>
      </c>
      <c r="J300" s="541" t="s">
        <v>10402</v>
      </c>
      <c r="K300" s="541" t="s">
        <v>9440</v>
      </c>
      <c r="L300" s="494" t="s">
        <v>205</v>
      </c>
      <c r="M300" s="494"/>
      <c r="N300" s="494"/>
      <c r="O300" s="494"/>
      <c r="P300" s="494"/>
      <c r="Q300" s="494"/>
      <c r="R300" s="16" t="s">
        <v>28592</v>
      </c>
      <c r="S300" s="16" t="s">
        <v>18764</v>
      </c>
      <c r="T300" s="16" t="s">
        <v>28593</v>
      </c>
      <c r="U300" s="17">
        <v>1844</v>
      </c>
      <c r="V300" s="18">
        <v>23152.22</v>
      </c>
      <c r="W300" s="16" t="s">
        <v>28551</v>
      </c>
      <c r="X300" s="50" t="s">
        <v>28582</v>
      </c>
      <c r="Y300" s="50"/>
      <c r="BG300" s="551"/>
    </row>
    <row r="301" spans="1:59" ht="15.75" customHeight="1">
      <c r="A301" s="539">
        <v>20250103</v>
      </c>
      <c r="B301" s="523">
        <v>9</v>
      </c>
      <c r="C301" s="523" t="s">
        <v>28374</v>
      </c>
      <c r="D301" s="523" t="s">
        <v>8891</v>
      </c>
      <c r="E301" s="523">
        <v>1957</v>
      </c>
      <c r="F301" s="523" t="s">
        <v>8994</v>
      </c>
      <c r="G301" s="523" t="s">
        <v>28375</v>
      </c>
      <c r="H301" s="538"/>
      <c r="I301" s="540">
        <v>45660</v>
      </c>
      <c r="J301" s="541" t="s">
        <v>9810</v>
      </c>
      <c r="K301" s="541" t="s">
        <v>9440</v>
      </c>
      <c r="L301" s="494" t="s">
        <v>205</v>
      </c>
      <c r="M301" s="494"/>
      <c r="N301" s="494"/>
      <c r="O301" s="494"/>
      <c r="P301" s="494"/>
      <c r="Q301" s="494"/>
      <c r="R301" s="16" t="s">
        <v>28590</v>
      </c>
      <c r="S301" s="16" t="s">
        <v>18764</v>
      </c>
      <c r="T301" s="16" t="s">
        <v>28591</v>
      </c>
      <c r="U301" s="17">
        <v>1957</v>
      </c>
      <c r="V301" s="18">
        <v>24570.26</v>
      </c>
      <c r="W301" s="16" t="s">
        <v>28551</v>
      </c>
      <c r="X301" s="50" t="s">
        <v>27887</v>
      </c>
      <c r="Y301" s="50"/>
      <c r="BG301" s="551"/>
    </row>
    <row r="302" spans="1:59" ht="15.75" customHeight="1">
      <c r="A302" s="539">
        <v>20250103</v>
      </c>
      <c r="B302" s="523">
        <v>10</v>
      </c>
      <c r="C302" s="523" t="s">
        <v>28541</v>
      </c>
      <c r="D302" s="523" t="s">
        <v>8891</v>
      </c>
      <c r="E302" s="523">
        <v>1917</v>
      </c>
      <c r="F302" s="523" t="s">
        <v>8994</v>
      </c>
      <c r="G302" s="523" t="s">
        <v>28542</v>
      </c>
      <c r="H302" s="538"/>
      <c r="I302" s="540">
        <v>45659</v>
      </c>
      <c r="J302" s="541" t="s">
        <v>28597</v>
      </c>
      <c r="K302" s="541" t="s">
        <v>9440</v>
      </c>
      <c r="L302" s="494" t="s">
        <v>205</v>
      </c>
      <c r="M302" s="494"/>
      <c r="N302" s="494"/>
      <c r="O302" s="494"/>
      <c r="P302" s="494"/>
      <c r="Q302" s="494"/>
      <c r="R302" s="16" t="s">
        <v>28541</v>
      </c>
      <c r="S302" s="16" t="s">
        <v>3083</v>
      </c>
      <c r="T302" s="16" t="s">
        <v>28585</v>
      </c>
      <c r="U302" s="17">
        <v>1917</v>
      </c>
      <c r="V302" s="18">
        <v>23962.5</v>
      </c>
      <c r="W302" s="16" t="s">
        <v>28596</v>
      </c>
      <c r="X302" s="50" t="s">
        <v>28580</v>
      </c>
      <c r="Y302" s="50"/>
      <c r="BG302" s="551"/>
    </row>
    <row r="303" spans="1:59" ht="15.75" customHeight="1">
      <c r="A303" s="539">
        <v>20250103</v>
      </c>
      <c r="B303" s="523">
        <v>11</v>
      </c>
      <c r="C303" s="523" t="s">
        <v>28539</v>
      </c>
      <c r="D303" s="523" t="s">
        <v>8891</v>
      </c>
      <c r="E303" s="523">
        <v>1917</v>
      </c>
      <c r="F303" s="523" t="s">
        <v>8994</v>
      </c>
      <c r="G303" s="523" t="s">
        <v>28540</v>
      </c>
      <c r="H303" s="538"/>
      <c r="I303" s="540">
        <v>45659</v>
      </c>
      <c r="J303" s="541" t="s">
        <v>28598</v>
      </c>
      <c r="K303" s="541" t="s">
        <v>9440</v>
      </c>
      <c r="L303" s="494" t="s">
        <v>205</v>
      </c>
      <c r="M303" s="494"/>
      <c r="N303" s="494"/>
      <c r="O303" s="494"/>
      <c r="P303" s="494"/>
      <c r="Q303" s="494"/>
      <c r="R303" s="16" t="s">
        <v>28539</v>
      </c>
      <c r="S303" s="16" t="s">
        <v>28548</v>
      </c>
      <c r="T303" s="16" t="s">
        <v>28586</v>
      </c>
      <c r="U303" s="17">
        <v>1917</v>
      </c>
      <c r="V303" s="18">
        <v>23962.5</v>
      </c>
      <c r="W303" s="16" t="s">
        <v>28529</v>
      </c>
      <c r="X303" s="50" t="s">
        <v>28579</v>
      </c>
      <c r="Y303" s="50"/>
      <c r="BG303" s="551"/>
    </row>
    <row r="304" spans="1:59" ht="15.75" customHeight="1">
      <c r="A304" s="539">
        <v>20250103</v>
      </c>
      <c r="B304" s="523">
        <v>12</v>
      </c>
      <c r="C304" s="523" t="s">
        <v>28453</v>
      </c>
      <c r="D304" s="523" t="s">
        <v>51</v>
      </c>
      <c r="E304" s="523">
        <v>1958</v>
      </c>
      <c r="F304" s="523" t="s">
        <v>8994</v>
      </c>
      <c r="G304" s="523" t="s">
        <v>28454</v>
      </c>
      <c r="H304" s="538"/>
      <c r="I304" s="540">
        <v>45660</v>
      </c>
      <c r="J304" s="541" t="s">
        <v>14286</v>
      </c>
      <c r="K304" s="541" t="s">
        <v>9440</v>
      </c>
      <c r="L304" s="494" t="s">
        <v>205</v>
      </c>
      <c r="M304" s="494"/>
      <c r="N304" s="494"/>
      <c r="O304" s="494"/>
      <c r="P304" s="494"/>
      <c r="Q304" s="494"/>
      <c r="R304" s="16" t="s">
        <v>28610</v>
      </c>
      <c r="S304" s="16" t="s">
        <v>28611</v>
      </c>
      <c r="T304" s="16" t="s">
        <v>28612</v>
      </c>
      <c r="U304" s="17">
        <v>1958</v>
      </c>
      <c r="V304" s="18">
        <v>24525.14</v>
      </c>
      <c r="W304" s="16" t="s">
        <v>28613</v>
      </c>
      <c r="X304" s="50" t="s">
        <v>28399</v>
      </c>
      <c r="Y304" s="50"/>
      <c r="BG304" s="551"/>
    </row>
    <row r="305" spans="1:59" ht="15.75" customHeight="1">
      <c r="A305" s="539">
        <v>20250103</v>
      </c>
      <c r="B305" s="523">
        <v>13</v>
      </c>
      <c r="C305" s="523" t="s">
        <v>28359</v>
      </c>
      <c r="D305" s="523" t="s">
        <v>8947</v>
      </c>
      <c r="E305" s="523">
        <v>950</v>
      </c>
      <c r="F305" s="523" t="s">
        <v>8949</v>
      </c>
      <c r="G305" s="523" t="s">
        <v>28360</v>
      </c>
      <c r="H305" s="538"/>
      <c r="I305" s="540">
        <v>45660</v>
      </c>
      <c r="J305" s="541" t="s">
        <v>10396</v>
      </c>
      <c r="K305" s="541" t="s">
        <v>9440</v>
      </c>
      <c r="L305" s="494">
        <v>20</v>
      </c>
      <c r="M305" s="494"/>
      <c r="N305" s="494"/>
      <c r="O305" s="494"/>
      <c r="P305" s="494"/>
      <c r="Q305" s="494"/>
      <c r="R305" s="16" t="s">
        <v>28359</v>
      </c>
      <c r="S305" s="16" t="s">
        <v>15746</v>
      </c>
      <c r="T305" s="16" t="s">
        <v>28608</v>
      </c>
      <c r="U305" s="17">
        <v>950</v>
      </c>
      <c r="V305" s="18">
        <v>6840</v>
      </c>
      <c r="W305" s="16" t="s">
        <v>28596</v>
      </c>
      <c r="X305" s="50" t="s">
        <v>27488</v>
      </c>
      <c r="Y305" s="50"/>
      <c r="BG305" s="551"/>
    </row>
    <row r="306" spans="1:59" ht="15.75" customHeight="1">
      <c r="A306" s="539">
        <v>20250106</v>
      </c>
      <c r="B306" s="523">
        <v>14</v>
      </c>
      <c r="C306" s="523" t="s">
        <v>28353</v>
      </c>
      <c r="D306" s="523" t="s">
        <v>8947</v>
      </c>
      <c r="E306" s="523">
        <v>922</v>
      </c>
      <c r="F306" s="523" t="s">
        <v>8949</v>
      </c>
      <c r="G306" s="523" t="s">
        <v>28354</v>
      </c>
      <c r="H306" s="538"/>
      <c r="I306" s="540">
        <v>45663</v>
      </c>
      <c r="J306" s="541" t="s">
        <v>9487</v>
      </c>
      <c r="K306" s="541" t="s">
        <v>9440</v>
      </c>
      <c r="L306" s="494">
        <v>40</v>
      </c>
      <c r="M306" s="494"/>
      <c r="N306" s="494"/>
      <c r="O306" s="494"/>
      <c r="P306" s="494"/>
      <c r="Q306" s="494"/>
      <c r="R306" s="16" t="s">
        <v>28628</v>
      </c>
      <c r="S306" s="16" t="s">
        <v>28625</v>
      </c>
      <c r="T306" s="16" t="s">
        <v>28629</v>
      </c>
      <c r="U306" s="17">
        <v>922</v>
      </c>
      <c r="V306" s="18">
        <v>6915</v>
      </c>
      <c r="W306" s="16" t="s">
        <v>28630</v>
      </c>
      <c r="X306" s="50" t="s">
        <v>27657</v>
      </c>
      <c r="Y306" s="50"/>
      <c r="BG306" s="551"/>
    </row>
    <row r="307" spans="1:59" ht="15.75" customHeight="1">
      <c r="A307" s="539">
        <v>20250106</v>
      </c>
      <c r="B307" s="523">
        <v>15</v>
      </c>
      <c r="C307" s="523" t="s">
        <v>28356</v>
      </c>
      <c r="D307" s="523" t="s">
        <v>8947</v>
      </c>
      <c r="E307" s="523">
        <v>996</v>
      </c>
      <c r="F307" s="523" t="s">
        <v>8949</v>
      </c>
      <c r="G307" s="523" t="s">
        <v>28354</v>
      </c>
      <c r="H307" s="538"/>
      <c r="I307" s="540">
        <v>45663</v>
      </c>
      <c r="J307" s="541" t="s">
        <v>9487</v>
      </c>
      <c r="K307" s="541" t="s">
        <v>9440</v>
      </c>
      <c r="L307" s="494">
        <v>40</v>
      </c>
      <c r="M307" s="494"/>
      <c r="N307" s="494"/>
      <c r="O307" s="494"/>
      <c r="P307" s="494"/>
      <c r="Q307" s="494"/>
      <c r="R307" s="16" t="s">
        <v>28624</v>
      </c>
      <c r="S307" s="16" t="s">
        <v>28625</v>
      </c>
      <c r="T307" s="16" t="s">
        <v>28626</v>
      </c>
      <c r="U307" s="17">
        <v>996</v>
      </c>
      <c r="V307" s="18">
        <v>6972</v>
      </c>
      <c r="W307" s="16" t="s">
        <v>28627</v>
      </c>
      <c r="X307" s="50" t="s">
        <v>205</v>
      </c>
      <c r="Y307" s="50"/>
      <c r="BG307" s="551"/>
    </row>
    <row r="308" spans="1:59" ht="15.75" customHeight="1">
      <c r="A308" s="539">
        <v>20250106</v>
      </c>
      <c r="B308" s="523">
        <v>16</v>
      </c>
      <c r="C308" s="523" t="s">
        <v>28347</v>
      </c>
      <c r="D308" s="523" t="s">
        <v>8891</v>
      </c>
      <c r="E308" s="523">
        <v>2300</v>
      </c>
      <c r="F308" s="523" t="s">
        <v>121</v>
      </c>
      <c r="G308" s="523" t="s">
        <v>28348</v>
      </c>
      <c r="H308" s="538"/>
      <c r="I308" s="540">
        <v>45661</v>
      </c>
      <c r="J308" s="541" t="s">
        <v>10611</v>
      </c>
      <c r="K308" s="541" t="s">
        <v>9440</v>
      </c>
      <c r="L308" s="494" t="s">
        <v>205</v>
      </c>
      <c r="M308" s="494"/>
      <c r="N308" s="494"/>
      <c r="O308" s="494"/>
      <c r="P308" s="494"/>
      <c r="Q308" s="494"/>
      <c r="R308" s="16" t="s">
        <v>28622</v>
      </c>
      <c r="S308" s="16" t="s">
        <v>28623</v>
      </c>
      <c r="T308" s="16" t="s">
        <v>28609</v>
      </c>
      <c r="U308" s="17">
        <v>2300</v>
      </c>
      <c r="V308" s="18">
        <v>23805</v>
      </c>
      <c r="W308" s="16" t="s">
        <v>28551</v>
      </c>
      <c r="X308" s="50" t="s">
        <v>9542</v>
      </c>
      <c r="Y308" s="50"/>
      <c r="BG308" s="551"/>
    </row>
    <row r="309" spans="1:59" ht="15.75" customHeight="1">
      <c r="A309" s="539">
        <v>20250106</v>
      </c>
      <c r="B309" s="523">
        <v>17</v>
      </c>
      <c r="C309" s="523" t="s">
        <v>28345</v>
      </c>
      <c r="D309" s="523" t="s">
        <v>51</v>
      </c>
      <c r="E309" s="523">
        <v>1958</v>
      </c>
      <c r="F309" s="523" t="s">
        <v>8994</v>
      </c>
      <c r="G309" s="523" t="s">
        <v>28346</v>
      </c>
      <c r="H309" s="538"/>
      <c r="I309" s="540">
        <v>45663</v>
      </c>
      <c r="J309" s="541" t="s">
        <v>9647</v>
      </c>
      <c r="K309" s="541" t="s">
        <v>9440</v>
      </c>
      <c r="L309" s="494" t="s">
        <v>205</v>
      </c>
      <c r="M309" s="494"/>
      <c r="N309" s="494"/>
      <c r="O309" s="494"/>
      <c r="P309" s="494"/>
      <c r="Q309" s="494"/>
      <c r="R309" s="16" t="s">
        <v>28345</v>
      </c>
      <c r="S309" s="16" t="s">
        <v>28515</v>
      </c>
      <c r="T309" s="16" t="s">
        <v>28621</v>
      </c>
      <c r="U309" s="17">
        <v>1958</v>
      </c>
      <c r="V309" s="18">
        <v>24525.14</v>
      </c>
      <c r="W309" s="16" t="s">
        <v>28632</v>
      </c>
      <c r="X309" s="50" t="s">
        <v>27889</v>
      </c>
      <c r="Y309" s="50"/>
      <c r="BG309" s="551"/>
    </row>
    <row r="310" spans="1:59" ht="15.75" customHeight="1">
      <c r="A310" s="539">
        <v>20250106</v>
      </c>
      <c r="B310" s="523">
        <v>18</v>
      </c>
      <c r="C310" s="523" t="s">
        <v>28534</v>
      </c>
      <c r="D310" s="523" t="s">
        <v>8905</v>
      </c>
      <c r="E310" s="523">
        <v>1985</v>
      </c>
      <c r="F310" s="523" t="s">
        <v>8994</v>
      </c>
      <c r="G310" s="523" t="s">
        <v>28535</v>
      </c>
      <c r="H310" s="538"/>
      <c r="I310" s="540">
        <v>45663</v>
      </c>
      <c r="J310" s="541" t="s">
        <v>12561</v>
      </c>
      <c r="K310" s="541" t="s">
        <v>9440</v>
      </c>
      <c r="L310" s="494" t="s">
        <v>205</v>
      </c>
      <c r="M310" s="494"/>
      <c r="N310" s="494"/>
      <c r="O310" s="494"/>
      <c r="P310" s="494"/>
      <c r="Q310" s="494"/>
      <c r="R310" s="16" t="s">
        <v>28534</v>
      </c>
      <c r="S310" s="16" t="s">
        <v>28515</v>
      </c>
      <c r="T310" s="16" t="s">
        <v>28620</v>
      </c>
      <c r="U310" s="17">
        <v>1985</v>
      </c>
      <c r="V310" s="18">
        <v>24796.62</v>
      </c>
      <c r="W310" s="16" t="s">
        <v>28632</v>
      </c>
      <c r="X310" s="50" t="s">
        <v>27889</v>
      </c>
      <c r="Y310" s="50"/>
      <c r="BG310" s="551"/>
    </row>
    <row r="311" spans="1:59" ht="15.75" customHeight="1">
      <c r="A311" s="539">
        <v>20250106</v>
      </c>
      <c r="B311" s="523">
        <v>19</v>
      </c>
      <c r="C311" s="523" t="s">
        <v>28644</v>
      </c>
      <c r="D311" s="523" t="s">
        <v>8947</v>
      </c>
      <c r="E311" s="523">
        <v>1302</v>
      </c>
      <c r="F311" s="523" t="s">
        <v>8949</v>
      </c>
      <c r="G311" s="523" t="s">
        <v>28355</v>
      </c>
      <c r="H311" s="538"/>
      <c r="I311" s="540">
        <v>45663</v>
      </c>
      <c r="J311" s="541" t="s">
        <v>13872</v>
      </c>
      <c r="K311" s="541" t="s">
        <v>9440</v>
      </c>
      <c r="L311" s="494">
        <v>20</v>
      </c>
      <c r="M311" s="494"/>
      <c r="N311" s="494"/>
      <c r="O311" s="494"/>
      <c r="P311" s="494"/>
      <c r="Q311" s="494"/>
      <c r="R311" s="16" t="s">
        <v>28619</v>
      </c>
      <c r="S311" s="16" t="s">
        <v>28397</v>
      </c>
      <c r="T311" s="16" t="s">
        <v>28618</v>
      </c>
      <c r="U311" s="17">
        <v>1302</v>
      </c>
      <c r="V311" s="18">
        <v>8463</v>
      </c>
      <c r="W311" s="16" t="s">
        <v>28631</v>
      </c>
      <c r="X311" s="50" t="s">
        <v>24812</v>
      </c>
      <c r="Y311" s="50"/>
      <c r="BG311" s="551"/>
    </row>
    <row r="312" spans="1:59" ht="15.75" customHeight="1">
      <c r="A312" s="539">
        <v>20250107</v>
      </c>
      <c r="B312" s="523">
        <v>20</v>
      </c>
      <c r="C312" s="523" t="s">
        <v>28457</v>
      </c>
      <c r="D312" s="523" t="s">
        <v>8891</v>
      </c>
      <c r="E312" s="523">
        <v>1841</v>
      </c>
      <c r="F312" s="523" t="s">
        <v>8994</v>
      </c>
      <c r="G312" s="523" t="s">
        <v>28458</v>
      </c>
      <c r="H312" s="538"/>
      <c r="I312" s="540">
        <v>45663</v>
      </c>
      <c r="J312" s="541" t="s">
        <v>11297</v>
      </c>
      <c r="K312" s="541" t="s">
        <v>9440</v>
      </c>
      <c r="L312" s="494" t="s">
        <v>205</v>
      </c>
      <c r="M312" s="494"/>
      <c r="N312" s="494"/>
      <c r="O312" s="494"/>
      <c r="P312" s="494"/>
      <c r="Q312" s="494"/>
      <c r="R312" s="16" t="s">
        <v>28457</v>
      </c>
      <c r="S312" s="16" t="s">
        <v>3231</v>
      </c>
      <c r="T312" s="16" t="s">
        <v>28640</v>
      </c>
      <c r="U312" s="17">
        <v>1841</v>
      </c>
      <c r="V312" s="18">
        <v>23114.74</v>
      </c>
      <c r="W312" s="16" t="s">
        <v>28643</v>
      </c>
      <c r="X312" s="50" t="s">
        <v>9635</v>
      </c>
      <c r="Y312" s="50"/>
      <c r="BG312" s="551"/>
    </row>
    <row r="313" spans="1:59" ht="15.75" customHeight="1">
      <c r="A313" s="539">
        <v>20250107</v>
      </c>
      <c r="B313" s="523">
        <v>21</v>
      </c>
      <c r="C313" s="523" t="s">
        <v>28530</v>
      </c>
      <c r="D313" s="523" t="s">
        <v>9319</v>
      </c>
      <c r="E313" s="523">
        <v>1950</v>
      </c>
      <c r="F313" s="523" t="s">
        <v>8994</v>
      </c>
      <c r="G313" s="523" t="s">
        <v>28531</v>
      </c>
      <c r="H313" s="538"/>
      <c r="I313" s="540">
        <v>45663</v>
      </c>
      <c r="J313" s="541" t="s">
        <v>9797</v>
      </c>
      <c r="K313" s="541" t="s">
        <v>9440</v>
      </c>
      <c r="L313" s="494" t="s">
        <v>205</v>
      </c>
      <c r="M313" s="494"/>
      <c r="N313" s="494"/>
      <c r="O313" s="494"/>
      <c r="P313" s="494"/>
      <c r="Q313" s="494"/>
      <c r="R313" s="16" t="s">
        <v>28576</v>
      </c>
      <c r="S313" s="16" t="s">
        <v>9301</v>
      </c>
      <c r="T313" s="16" t="s">
        <v>28641</v>
      </c>
      <c r="U313" s="17">
        <v>1950</v>
      </c>
      <c r="V313" s="18">
        <v>24765</v>
      </c>
      <c r="W313" s="16" t="s">
        <v>28642</v>
      </c>
      <c r="X313" s="50" t="s">
        <v>27657</v>
      </c>
      <c r="Y313" s="50"/>
      <c r="BG313" s="551"/>
    </row>
    <row r="314" spans="1:59" ht="15.75" customHeight="1">
      <c r="A314" s="539">
        <v>20250108</v>
      </c>
      <c r="B314" s="523">
        <v>22</v>
      </c>
      <c r="C314" s="523" t="s">
        <v>28604</v>
      </c>
      <c r="D314" s="523" t="s">
        <v>8891</v>
      </c>
      <c r="E314" s="523">
        <v>1960</v>
      </c>
      <c r="F314" s="523" t="s">
        <v>8994</v>
      </c>
      <c r="G314" s="523" t="s">
        <v>28605</v>
      </c>
      <c r="H314" s="538"/>
      <c r="I314" s="540">
        <v>45664</v>
      </c>
      <c r="J314" s="541" t="s">
        <v>10925</v>
      </c>
      <c r="K314" s="541" t="s">
        <v>9440</v>
      </c>
      <c r="L314" s="494" t="s">
        <v>205</v>
      </c>
      <c r="M314" s="494"/>
      <c r="N314" s="494"/>
      <c r="O314" s="494"/>
      <c r="P314" s="494"/>
      <c r="Q314" s="494"/>
      <c r="R314" s="16" t="s">
        <v>28671</v>
      </c>
      <c r="S314" s="16" t="s">
        <v>24563</v>
      </c>
      <c r="T314" s="16" t="s">
        <v>28672</v>
      </c>
      <c r="U314" s="17">
        <v>1960</v>
      </c>
      <c r="V314" s="18">
        <v>24500</v>
      </c>
      <c r="W314" s="16" t="s">
        <v>28546</v>
      </c>
      <c r="X314" s="50" t="s">
        <v>205</v>
      </c>
      <c r="Y314" s="50"/>
      <c r="BG314" s="551"/>
    </row>
    <row r="315" spans="1:59" ht="15.75" customHeight="1">
      <c r="A315" s="539">
        <v>20250108</v>
      </c>
      <c r="B315" s="523">
        <v>23</v>
      </c>
      <c r="C315" s="523" t="s">
        <v>28602</v>
      </c>
      <c r="D315" s="523" t="s">
        <v>8891</v>
      </c>
      <c r="E315" s="523">
        <v>1960</v>
      </c>
      <c r="F315" s="523" t="s">
        <v>8994</v>
      </c>
      <c r="G315" s="523" t="s">
        <v>28603</v>
      </c>
      <c r="H315" s="538"/>
      <c r="I315" s="540">
        <v>45664</v>
      </c>
      <c r="J315" s="541" t="s">
        <v>10824</v>
      </c>
      <c r="K315" s="541" t="s">
        <v>9440</v>
      </c>
      <c r="L315" s="494" t="s">
        <v>205</v>
      </c>
      <c r="M315" s="494"/>
      <c r="N315" s="494"/>
      <c r="O315" s="494"/>
      <c r="P315" s="494"/>
      <c r="Q315" s="494"/>
      <c r="R315" s="16" t="s">
        <v>28602</v>
      </c>
      <c r="S315" s="16" t="s">
        <v>28662</v>
      </c>
      <c r="T315" s="16" t="s">
        <v>28661</v>
      </c>
      <c r="U315" s="17">
        <v>1960</v>
      </c>
      <c r="V315" s="18">
        <v>24500</v>
      </c>
      <c r="W315" s="16" t="s">
        <v>28538</v>
      </c>
      <c r="X315" s="50" t="s">
        <v>205</v>
      </c>
      <c r="Y315" s="50"/>
      <c r="BG315" s="551"/>
    </row>
    <row r="316" spans="1:59" ht="15.75" customHeight="1">
      <c r="A316" s="539">
        <v>20250108</v>
      </c>
      <c r="B316" s="523">
        <v>24</v>
      </c>
      <c r="C316" s="523" t="s">
        <v>28411</v>
      </c>
      <c r="D316" s="523" t="s">
        <v>219</v>
      </c>
      <c r="E316" s="523">
        <v>1237</v>
      </c>
      <c r="F316" s="523" t="s">
        <v>14351</v>
      </c>
      <c r="G316" s="523" t="s">
        <v>28410</v>
      </c>
      <c r="H316" s="538"/>
      <c r="I316" s="540">
        <v>45664</v>
      </c>
      <c r="J316" s="541" t="s">
        <v>10654</v>
      </c>
      <c r="K316" s="541" t="s">
        <v>9440</v>
      </c>
      <c r="L316" s="494" t="s">
        <v>205</v>
      </c>
      <c r="M316" s="494"/>
      <c r="N316" s="494"/>
      <c r="O316" s="494"/>
      <c r="P316" s="494"/>
      <c r="Q316" s="494"/>
      <c r="R316" s="16" t="s">
        <v>28664</v>
      </c>
      <c r="S316" s="16" t="s">
        <v>22273</v>
      </c>
      <c r="T316" s="16" t="s">
        <v>28665</v>
      </c>
      <c r="U316" s="17">
        <v>1237</v>
      </c>
      <c r="V316" s="18">
        <v>13919.1</v>
      </c>
      <c r="W316" s="16" t="s">
        <v>28666</v>
      </c>
      <c r="X316" s="50" t="s">
        <v>205</v>
      </c>
      <c r="Y316" s="50"/>
      <c r="BG316" s="551"/>
    </row>
    <row r="317" spans="1:59" ht="15.75" customHeight="1">
      <c r="A317" s="539">
        <v>20250108</v>
      </c>
      <c r="B317" s="523">
        <v>25</v>
      </c>
      <c r="C317" s="523" t="s">
        <v>28409</v>
      </c>
      <c r="D317" s="523" t="s">
        <v>219</v>
      </c>
      <c r="E317" s="523">
        <v>599</v>
      </c>
      <c r="F317" s="523" t="s">
        <v>9546</v>
      </c>
      <c r="G317" s="523" t="s">
        <v>28410</v>
      </c>
      <c r="H317" s="538"/>
      <c r="I317" s="540">
        <v>45664</v>
      </c>
      <c r="J317" s="541" t="s">
        <v>10654</v>
      </c>
      <c r="K317" s="541" t="s">
        <v>9440</v>
      </c>
      <c r="L317" s="494" t="s">
        <v>205</v>
      </c>
      <c r="M317" s="494"/>
      <c r="N317" s="494"/>
      <c r="O317" s="494"/>
      <c r="P317" s="494"/>
      <c r="Q317" s="494"/>
      <c r="R317" s="16" t="s">
        <v>28577</v>
      </c>
      <c r="S317" s="16" t="s">
        <v>22273</v>
      </c>
      <c r="T317" s="16" t="s">
        <v>28667</v>
      </c>
      <c r="U317" s="17">
        <v>599</v>
      </c>
      <c r="V317" s="18">
        <v>2880.8</v>
      </c>
      <c r="W317" s="16" t="s">
        <v>28666</v>
      </c>
      <c r="X317" s="50" t="s">
        <v>24811</v>
      </c>
      <c r="Y317" s="50"/>
      <c r="BG317" s="551"/>
    </row>
    <row r="318" spans="1:59" ht="15.75" customHeight="1">
      <c r="A318" s="539">
        <v>20250108</v>
      </c>
      <c r="B318" s="523">
        <v>26</v>
      </c>
      <c r="C318" s="523" t="s">
        <v>28655</v>
      </c>
      <c r="D318" s="523" t="s">
        <v>27505</v>
      </c>
      <c r="E318" s="523">
        <v>1950</v>
      </c>
      <c r="F318" s="523" t="s">
        <v>8949</v>
      </c>
      <c r="G318" s="523" t="s">
        <v>28656</v>
      </c>
      <c r="H318" s="538"/>
      <c r="I318" s="540">
        <v>45664</v>
      </c>
      <c r="J318" s="541" t="s">
        <v>10954</v>
      </c>
      <c r="K318" s="541" t="s">
        <v>9440</v>
      </c>
      <c r="L318" s="494" t="s">
        <v>205</v>
      </c>
      <c r="M318" s="494"/>
      <c r="N318" s="494"/>
      <c r="O318" s="494"/>
      <c r="P318" s="494"/>
      <c r="Q318" s="494"/>
      <c r="R318" s="16" t="s">
        <v>28668</v>
      </c>
      <c r="S318" s="16" t="s">
        <v>12557</v>
      </c>
      <c r="T318" s="16" t="s">
        <v>28669</v>
      </c>
      <c r="U318" s="17">
        <v>1950</v>
      </c>
      <c r="V318" s="18">
        <v>14820</v>
      </c>
      <c r="W318" s="16" t="s">
        <v>28670</v>
      </c>
      <c r="X318" s="50" t="s">
        <v>205</v>
      </c>
      <c r="Y318" s="50"/>
      <c r="BG318" s="551"/>
    </row>
    <row r="319" spans="1:59" ht="15.75" customHeight="1">
      <c r="A319" s="539">
        <v>20250109</v>
      </c>
      <c r="B319" s="523">
        <v>27</v>
      </c>
      <c r="C319" s="523" t="s">
        <v>28676</v>
      </c>
      <c r="D319" s="523" t="s">
        <v>28677</v>
      </c>
      <c r="E319" s="523">
        <v>1804</v>
      </c>
      <c r="F319" s="523" t="s">
        <v>6380</v>
      </c>
      <c r="G319" s="523" t="s">
        <v>28678</v>
      </c>
      <c r="H319" s="538"/>
      <c r="I319" s="540">
        <v>45666</v>
      </c>
      <c r="J319" s="541" t="s">
        <v>9519</v>
      </c>
      <c r="K319" s="541" t="s">
        <v>9440</v>
      </c>
      <c r="L319" s="494" t="s">
        <v>205</v>
      </c>
      <c r="M319" s="494"/>
      <c r="N319" s="494"/>
      <c r="O319" s="494"/>
      <c r="P319" s="494"/>
      <c r="Q319" s="494"/>
      <c r="R319" s="16" t="s">
        <v>28715</v>
      </c>
      <c r="S319" s="16" t="s">
        <v>28716</v>
      </c>
      <c r="T319" s="16" t="s">
        <v>28717</v>
      </c>
      <c r="U319" s="17">
        <v>1804</v>
      </c>
      <c r="V319" s="18">
        <v>19654.580000000002</v>
      </c>
      <c r="W319" s="16" t="s">
        <v>28718</v>
      </c>
      <c r="X319" s="50" t="s">
        <v>205</v>
      </c>
      <c r="Y319" s="50"/>
      <c r="BG319" s="551"/>
    </row>
    <row r="320" spans="1:59" ht="15.75" customHeight="1">
      <c r="A320" s="539">
        <v>20250109</v>
      </c>
      <c r="B320" s="523">
        <v>28</v>
      </c>
      <c r="C320" s="523" t="s">
        <v>28683</v>
      </c>
      <c r="D320" s="523" t="s">
        <v>8905</v>
      </c>
      <c r="E320" s="523">
        <v>1980</v>
      </c>
      <c r="F320" s="523" t="s">
        <v>8994</v>
      </c>
      <c r="G320" s="523" t="s">
        <v>28684</v>
      </c>
      <c r="H320" s="538"/>
      <c r="I320" s="540">
        <v>45665</v>
      </c>
      <c r="J320" s="541" t="s">
        <v>11113</v>
      </c>
      <c r="K320" s="541" t="s">
        <v>9440</v>
      </c>
      <c r="L320" s="494" t="s">
        <v>205</v>
      </c>
      <c r="M320" s="494"/>
      <c r="N320" s="494"/>
      <c r="O320" s="494"/>
      <c r="P320" s="494"/>
      <c r="Q320" s="494"/>
      <c r="R320" s="16" t="s">
        <v>28709</v>
      </c>
      <c r="S320" s="16" t="s">
        <v>28710</v>
      </c>
      <c r="T320" s="16" t="s">
        <v>28711</v>
      </c>
      <c r="U320" s="17">
        <v>1980</v>
      </c>
      <c r="V320" s="18">
        <v>24948</v>
      </c>
      <c r="W320" s="16" t="s">
        <v>28712</v>
      </c>
      <c r="X320" s="50" t="s">
        <v>205</v>
      </c>
      <c r="Y320" s="50"/>
      <c r="BG320" s="551"/>
    </row>
    <row r="321" spans="1:59" ht="15.75" customHeight="1">
      <c r="A321" s="539">
        <v>20250109</v>
      </c>
      <c r="B321" s="523">
        <v>29</v>
      </c>
      <c r="C321" s="523" t="s">
        <v>28638</v>
      </c>
      <c r="D321" s="523" t="s">
        <v>51</v>
      </c>
      <c r="E321" s="523">
        <v>1960</v>
      </c>
      <c r="F321" s="523" t="s">
        <v>8994</v>
      </c>
      <c r="G321" s="523" t="s">
        <v>28639</v>
      </c>
      <c r="H321" s="538"/>
      <c r="I321" s="540">
        <v>45666</v>
      </c>
      <c r="J321" s="541" t="s">
        <v>13649</v>
      </c>
      <c r="K321" s="541" t="s">
        <v>9440</v>
      </c>
      <c r="L321" s="494" t="s">
        <v>205</v>
      </c>
      <c r="M321" s="494"/>
      <c r="N321" s="494"/>
      <c r="O321" s="494"/>
      <c r="P321" s="494"/>
      <c r="Q321" s="494"/>
      <c r="R321" s="16" t="s">
        <v>28708</v>
      </c>
      <c r="S321" s="16" t="s">
        <v>13713</v>
      </c>
      <c r="T321" s="16" t="s">
        <v>28707</v>
      </c>
      <c r="U321" s="17">
        <v>1960</v>
      </c>
      <c r="V321" s="18">
        <v>24500</v>
      </c>
      <c r="W321" s="16" t="s">
        <v>28663</v>
      </c>
      <c r="X321" s="50" t="s">
        <v>205</v>
      </c>
      <c r="Y321" s="50"/>
      <c r="BG321" s="551"/>
    </row>
    <row r="322" spans="1:59" ht="15.75" customHeight="1">
      <c r="A322" s="539">
        <v>20250109</v>
      </c>
      <c r="B322" s="523">
        <v>30</v>
      </c>
      <c r="C322" s="523" t="s">
        <v>28633</v>
      </c>
      <c r="D322" s="523" t="s">
        <v>9078</v>
      </c>
      <c r="E322" s="523">
        <v>795</v>
      </c>
      <c r="F322" s="523" t="s">
        <v>9060</v>
      </c>
      <c r="G322" s="523" t="s">
        <v>28634</v>
      </c>
      <c r="H322" s="538"/>
      <c r="I322" s="540">
        <v>45666</v>
      </c>
      <c r="J322" s="541" t="s">
        <v>14576</v>
      </c>
      <c r="K322" s="541" t="s">
        <v>9440</v>
      </c>
      <c r="L322" s="494" t="s">
        <v>205</v>
      </c>
      <c r="M322" s="494"/>
      <c r="N322" s="494"/>
      <c r="O322" s="494"/>
      <c r="P322" s="494"/>
      <c r="Q322" s="494"/>
      <c r="R322" s="16" t="s">
        <v>28719</v>
      </c>
      <c r="S322" s="16" t="s">
        <v>28720</v>
      </c>
      <c r="T322" s="16" t="s">
        <v>28721</v>
      </c>
      <c r="U322" s="17">
        <v>795</v>
      </c>
      <c r="V322" s="18">
        <v>8610</v>
      </c>
      <c r="W322" s="16" t="s">
        <v>28722</v>
      </c>
      <c r="X322" s="50" t="s">
        <v>205</v>
      </c>
      <c r="Y322" s="50"/>
      <c r="BG322" s="551"/>
    </row>
    <row r="323" spans="1:59" ht="15.75" customHeight="1">
      <c r="A323" s="539">
        <v>20250110</v>
      </c>
      <c r="B323" s="523">
        <v>31</v>
      </c>
      <c r="C323" s="523" t="s">
        <v>28616</v>
      </c>
      <c r="D323" s="523" t="s">
        <v>254</v>
      </c>
      <c r="E323" s="523">
        <v>1916</v>
      </c>
      <c r="F323" s="523" t="s">
        <v>8994</v>
      </c>
      <c r="G323" s="523" t="s">
        <v>28617</v>
      </c>
      <c r="H323" s="538"/>
      <c r="I323" s="540">
        <v>45666</v>
      </c>
      <c r="J323" s="541" t="s">
        <v>12621</v>
      </c>
      <c r="K323" s="541" t="s">
        <v>9440</v>
      </c>
      <c r="L323" s="494" t="s">
        <v>205</v>
      </c>
      <c r="M323" s="494"/>
      <c r="N323" s="494"/>
      <c r="O323" s="494"/>
      <c r="P323" s="494"/>
      <c r="Q323" s="494"/>
      <c r="R323" s="16" t="s">
        <v>28743</v>
      </c>
      <c r="S323" s="16" t="s">
        <v>28740</v>
      </c>
      <c r="T323" s="16" t="s">
        <v>28744</v>
      </c>
      <c r="U323" s="17">
        <v>1916</v>
      </c>
      <c r="V323" s="18">
        <v>24187.58</v>
      </c>
      <c r="W323" s="16" t="s">
        <v>28714</v>
      </c>
      <c r="X323" s="50" t="s">
        <v>205</v>
      </c>
      <c r="Y323" s="50"/>
      <c r="BG323" s="551"/>
    </row>
    <row r="324" spans="1:59" ht="15.75" customHeight="1">
      <c r="A324" s="539">
        <v>20250110</v>
      </c>
      <c r="B324" s="523">
        <v>32</v>
      </c>
      <c r="C324" s="523" t="s">
        <v>28614</v>
      </c>
      <c r="D324" s="523" t="s">
        <v>254</v>
      </c>
      <c r="E324" s="523">
        <v>1916</v>
      </c>
      <c r="F324" s="523" t="s">
        <v>8994</v>
      </c>
      <c r="G324" s="523" t="s">
        <v>28615</v>
      </c>
      <c r="H324" s="538"/>
      <c r="I324" s="540">
        <v>45666</v>
      </c>
      <c r="J324" s="541" t="s">
        <v>11513</v>
      </c>
      <c r="K324" s="541" t="s">
        <v>9440</v>
      </c>
      <c r="L324" s="494" t="s">
        <v>205</v>
      </c>
      <c r="M324" s="494"/>
      <c r="N324" s="494"/>
      <c r="O324" s="494"/>
      <c r="P324" s="494"/>
      <c r="Q324" s="494"/>
      <c r="R324" s="16" t="s">
        <v>28732</v>
      </c>
      <c r="S324" s="16" t="s">
        <v>28740</v>
      </c>
      <c r="T324" s="16" t="s">
        <v>28745</v>
      </c>
      <c r="U324" s="17">
        <v>1916</v>
      </c>
      <c r="V324" s="18">
        <v>24187.58</v>
      </c>
      <c r="W324" s="16" t="s">
        <v>28742</v>
      </c>
      <c r="X324" s="50" t="s">
        <v>205</v>
      </c>
      <c r="Y324" s="50"/>
      <c r="BG324" s="551"/>
    </row>
    <row r="325" spans="1:59" ht="15.75" customHeight="1">
      <c r="A325" s="539">
        <v>20250110</v>
      </c>
      <c r="B325" s="523">
        <v>33</v>
      </c>
      <c r="C325" s="523" t="s">
        <v>28729</v>
      </c>
      <c r="D325" s="523" t="s">
        <v>8896</v>
      </c>
      <c r="E325" s="523">
        <v>1952</v>
      </c>
      <c r="F325" s="523" t="s">
        <v>6380</v>
      </c>
      <c r="G325" s="523" t="s">
        <v>28675</v>
      </c>
      <c r="H325" s="538"/>
      <c r="I325" s="540">
        <v>45667</v>
      </c>
      <c r="J325" s="541" t="s">
        <v>14369</v>
      </c>
      <c r="K325" s="541" t="s">
        <v>9440</v>
      </c>
      <c r="L325" s="494" t="s">
        <v>205</v>
      </c>
      <c r="M325" s="494"/>
      <c r="N325" s="494"/>
      <c r="O325" s="494"/>
      <c r="P325" s="494"/>
      <c r="Q325" s="494"/>
      <c r="R325" s="16" t="s">
        <v>28746</v>
      </c>
      <c r="S325" s="16" t="s">
        <v>28747</v>
      </c>
      <c r="T325" s="16" t="s">
        <v>28733</v>
      </c>
      <c r="U325" s="17">
        <v>1952</v>
      </c>
      <c r="V325" s="18">
        <v>24904.7</v>
      </c>
      <c r="W325" s="16" t="s">
        <v>28742</v>
      </c>
      <c r="X325" s="50" t="s">
        <v>205</v>
      </c>
      <c r="Y325" s="50"/>
      <c r="BG325" s="551"/>
    </row>
    <row r="326" spans="1:59" ht="15.75" customHeight="1">
      <c r="A326" s="539">
        <v>20250110</v>
      </c>
      <c r="B326" s="523">
        <v>34</v>
      </c>
      <c r="C326" s="523" t="s">
        <v>28649</v>
      </c>
      <c r="D326" s="523" t="s">
        <v>8891</v>
      </c>
      <c r="E326" s="523">
        <v>1917</v>
      </c>
      <c r="F326" s="523" t="s">
        <v>8994</v>
      </c>
      <c r="G326" s="523" t="s">
        <v>28650</v>
      </c>
      <c r="H326" s="538"/>
      <c r="I326" s="540">
        <v>45666</v>
      </c>
      <c r="J326" s="541" t="s">
        <v>15566</v>
      </c>
      <c r="K326" s="541" t="s">
        <v>9440</v>
      </c>
      <c r="L326" s="494" t="s">
        <v>205</v>
      </c>
      <c r="M326" s="494"/>
      <c r="N326" s="494"/>
      <c r="O326" s="494"/>
      <c r="P326" s="494"/>
      <c r="Q326" s="494"/>
      <c r="R326" s="16" t="s">
        <v>28730</v>
      </c>
      <c r="S326" s="16" t="s">
        <v>28713</v>
      </c>
      <c r="T326" s="16" t="s">
        <v>28731</v>
      </c>
      <c r="U326" s="17">
        <v>1917</v>
      </c>
      <c r="V326" s="18">
        <v>23962.5</v>
      </c>
      <c r="W326" s="16" t="s">
        <v>28714</v>
      </c>
      <c r="X326" s="50" t="s">
        <v>205</v>
      </c>
      <c r="Y326" s="50"/>
      <c r="BG326" s="551"/>
    </row>
    <row r="327" spans="1:59" ht="15.75" customHeight="1">
      <c r="A327" s="539">
        <v>20250110</v>
      </c>
      <c r="B327" s="523">
        <v>35</v>
      </c>
      <c r="C327" s="523" t="s">
        <v>28599</v>
      </c>
      <c r="D327" s="523" t="s">
        <v>168</v>
      </c>
      <c r="E327" s="523">
        <v>1960</v>
      </c>
      <c r="F327" s="523" t="s">
        <v>8994</v>
      </c>
      <c r="G327" s="523" t="s">
        <v>28600</v>
      </c>
      <c r="H327" s="538"/>
      <c r="I327" s="540">
        <v>45667</v>
      </c>
      <c r="J327" s="541" t="s">
        <v>10735</v>
      </c>
      <c r="K327" s="541" t="s">
        <v>9440</v>
      </c>
      <c r="L327" s="494" t="s">
        <v>205</v>
      </c>
      <c r="M327" s="494"/>
      <c r="N327" s="494"/>
      <c r="O327" s="494"/>
      <c r="P327" s="494"/>
      <c r="Q327" s="494"/>
      <c r="R327" s="16" t="s">
        <v>28739</v>
      </c>
      <c r="S327" s="16" t="s">
        <v>28740</v>
      </c>
      <c r="T327" s="16" t="s">
        <v>28741</v>
      </c>
      <c r="U327" s="17">
        <v>1960</v>
      </c>
      <c r="V327" s="18">
        <v>24500</v>
      </c>
      <c r="W327" s="16" t="s">
        <v>28742</v>
      </c>
      <c r="X327" s="50" t="s">
        <v>205</v>
      </c>
      <c r="Y327" s="50"/>
      <c r="BG327" s="551"/>
    </row>
    <row r="328" spans="1:59" ht="15.75" customHeight="1">
      <c r="A328" s="539">
        <v>20250110</v>
      </c>
      <c r="B328" s="523">
        <v>36</v>
      </c>
      <c r="C328" s="523" t="s">
        <v>28705</v>
      </c>
      <c r="D328" s="523" t="s">
        <v>9743</v>
      </c>
      <c r="E328" s="523">
        <v>2186</v>
      </c>
      <c r="F328" s="523" t="s">
        <v>9206</v>
      </c>
      <c r="G328" s="523" t="s">
        <v>28706</v>
      </c>
      <c r="H328" s="538"/>
      <c r="I328" s="540">
        <v>45667</v>
      </c>
      <c r="J328" s="541" t="s">
        <v>11891</v>
      </c>
      <c r="K328" s="541" t="s">
        <v>9440</v>
      </c>
      <c r="L328" s="494" t="s">
        <v>205</v>
      </c>
      <c r="M328" s="494"/>
      <c r="N328" s="494"/>
      <c r="O328" s="494"/>
      <c r="P328" s="494"/>
      <c r="Q328" s="494"/>
      <c r="R328" s="16" t="s">
        <v>28705</v>
      </c>
      <c r="S328" s="16" t="s">
        <v>11214</v>
      </c>
      <c r="T328" s="16" t="s">
        <v>28738</v>
      </c>
      <c r="U328" s="17">
        <v>2186</v>
      </c>
      <c r="V328" s="18">
        <v>22500</v>
      </c>
      <c r="W328" s="16" t="s">
        <v>28734</v>
      </c>
      <c r="X328" s="50" t="s">
        <v>205</v>
      </c>
      <c r="Y328" s="50"/>
      <c r="BG328" s="551"/>
    </row>
    <row r="329" spans="1:59" ht="15.75" customHeight="1">
      <c r="A329" s="539">
        <v>20250113</v>
      </c>
      <c r="B329" s="523">
        <v>37</v>
      </c>
      <c r="C329" s="523" t="s">
        <v>28685</v>
      </c>
      <c r="D329" s="523" t="s">
        <v>28774</v>
      </c>
      <c r="E329" s="523">
        <v>819</v>
      </c>
      <c r="F329" s="523" t="s">
        <v>9211</v>
      </c>
      <c r="G329" s="523" t="s">
        <v>28686</v>
      </c>
      <c r="H329" s="538"/>
      <c r="I329" s="540">
        <v>45667</v>
      </c>
      <c r="J329" s="541" t="s">
        <v>16048</v>
      </c>
      <c r="K329" s="541" t="s">
        <v>9440</v>
      </c>
      <c r="L329" s="494" t="s">
        <v>205</v>
      </c>
      <c r="M329" s="494"/>
      <c r="N329" s="494"/>
      <c r="O329" s="494"/>
      <c r="P329" s="494"/>
      <c r="Q329" s="494"/>
      <c r="R329" s="16" t="s">
        <v>28770</v>
      </c>
      <c r="S329" s="16" t="s">
        <v>11599</v>
      </c>
      <c r="T329" s="16" t="s">
        <v>28771</v>
      </c>
      <c r="U329" s="17">
        <v>819</v>
      </c>
      <c r="V329" s="18">
        <v>24320.75</v>
      </c>
      <c r="W329" s="16" t="s">
        <v>28750</v>
      </c>
      <c r="X329" s="50" t="s">
        <v>205</v>
      </c>
      <c r="Y329" s="50"/>
      <c r="BG329" s="551"/>
    </row>
    <row r="330" spans="1:59" ht="15.75" customHeight="1">
      <c r="A330" s="539">
        <v>20250113</v>
      </c>
      <c r="B330" s="523">
        <v>38</v>
      </c>
      <c r="C330" s="523" t="s">
        <v>28687</v>
      </c>
      <c r="D330" s="523" t="s">
        <v>28774</v>
      </c>
      <c r="E330" s="523">
        <v>824</v>
      </c>
      <c r="F330" s="523" t="s">
        <v>9211</v>
      </c>
      <c r="G330" s="523" t="s">
        <v>28688</v>
      </c>
      <c r="H330" s="538"/>
      <c r="I330" s="540">
        <v>45667</v>
      </c>
      <c r="J330" s="541" t="s">
        <v>11101</v>
      </c>
      <c r="K330" s="541" t="s">
        <v>9440</v>
      </c>
      <c r="L330" s="494" t="s">
        <v>205</v>
      </c>
      <c r="M330" s="494"/>
      <c r="N330" s="494"/>
      <c r="O330" s="494"/>
      <c r="P330" s="494"/>
      <c r="Q330" s="494"/>
      <c r="R330" s="16" t="s">
        <v>28768</v>
      </c>
      <c r="S330" s="16" t="s">
        <v>11599</v>
      </c>
      <c r="T330" s="16" t="s">
        <v>28769</v>
      </c>
      <c r="U330" s="17">
        <v>824</v>
      </c>
      <c r="V330" s="18">
        <v>24347.53</v>
      </c>
      <c r="W330" s="16" t="s">
        <v>28750</v>
      </c>
      <c r="X330" s="50" t="s">
        <v>205</v>
      </c>
      <c r="Y330" s="50"/>
      <c r="BG330" s="551"/>
    </row>
    <row r="331" spans="1:59" ht="15.75" customHeight="1">
      <c r="A331" s="539">
        <v>20250113</v>
      </c>
      <c r="B331" s="523">
        <v>39</v>
      </c>
      <c r="C331" s="523" t="s">
        <v>28689</v>
      </c>
      <c r="D331" s="523" t="s">
        <v>28774</v>
      </c>
      <c r="E331" s="523">
        <v>824</v>
      </c>
      <c r="F331" s="523" t="s">
        <v>9211</v>
      </c>
      <c r="G331" s="523" t="s">
        <v>28690</v>
      </c>
      <c r="H331" s="538"/>
      <c r="I331" s="540">
        <v>45668</v>
      </c>
      <c r="J331" s="541" t="s">
        <v>12254</v>
      </c>
      <c r="K331" s="541" t="s">
        <v>9440</v>
      </c>
      <c r="L331" s="494" t="s">
        <v>205</v>
      </c>
      <c r="M331" s="494"/>
      <c r="N331" s="494"/>
      <c r="O331" s="494"/>
      <c r="P331" s="494"/>
      <c r="Q331" s="494"/>
      <c r="R331" s="16" t="s">
        <v>28748</v>
      </c>
      <c r="S331" s="16" t="s">
        <v>11599</v>
      </c>
      <c r="T331" s="16" t="s">
        <v>28749</v>
      </c>
      <c r="U331" s="17">
        <v>824</v>
      </c>
      <c r="V331" s="18">
        <v>24355.15</v>
      </c>
      <c r="W331" s="16" t="s">
        <v>28750</v>
      </c>
      <c r="X331" s="50" t="s">
        <v>205</v>
      </c>
      <c r="Y331" s="50"/>
      <c r="BG331" s="551"/>
    </row>
    <row r="332" spans="1:59" ht="15.75" customHeight="1">
      <c r="A332" s="539">
        <v>20250113</v>
      </c>
      <c r="B332" s="523">
        <v>40</v>
      </c>
      <c r="C332" s="523" t="s">
        <v>28691</v>
      </c>
      <c r="D332" s="523" t="s">
        <v>28774</v>
      </c>
      <c r="E332" s="523">
        <v>825</v>
      </c>
      <c r="F332" s="523" t="s">
        <v>9211</v>
      </c>
      <c r="G332" s="523" t="s">
        <v>28692</v>
      </c>
      <c r="H332" s="538"/>
      <c r="I332" s="540">
        <v>45668</v>
      </c>
      <c r="J332" s="541" t="s">
        <v>9765</v>
      </c>
      <c r="K332" s="541" t="s">
        <v>9440</v>
      </c>
      <c r="L332" s="494" t="s">
        <v>205</v>
      </c>
      <c r="M332" s="494"/>
      <c r="N332" s="494"/>
      <c r="O332" s="494"/>
      <c r="P332" s="494"/>
      <c r="Q332" s="494"/>
      <c r="R332" s="16" t="s">
        <v>28772</v>
      </c>
      <c r="S332" s="16" t="s">
        <v>11599</v>
      </c>
      <c r="T332" s="16" t="s">
        <v>28773</v>
      </c>
      <c r="U332" s="17">
        <v>825</v>
      </c>
      <c r="V332" s="18">
        <v>24338.81</v>
      </c>
      <c r="W332" s="16" t="s">
        <v>28750</v>
      </c>
      <c r="X332" s="50" t="s">
        <v>205</v>
      </c>
      <c r="Y332" s="50"/>
      <c r="BG332" s="551"/>
    </row>
    <row r="333" spans="1:59" ht="15.75" customHeight="1">
      <c r="A333" s="539">
        <v>20250114</v>
      </c>
      <c r="B333" s="523">
        <v>41</v>
      </c>
      <c r="C333" s="523" t="s">
        <v>28778</v>
      </c>
      <c r="D333" s="523" t="s">
        <v>8891</v>
      </c>
      <c r="E333" s="523">
        <v>1950</v>
      </c>
      <c r="F333" s="523" t="s">
        <v>8994</v>
      </c>
      <c r="G333" s="523" t="s">
        <v>28779</v>
      </c>
      <c r="H333" s="538"/>
      <c r="I333" s="540">
        <v>45670</v>
      </c>
      <c r="J333" s="541" t="s">
        <v>9772</v>
      </c>
      <c r="K333" s="541" t="s">
        <v>9440</v>
      </c>
      <c r="L333" s="494" t="s">
        <v>205</v>
      </c>
      <c r="M333" s="494"/>
      <c r="N333" s="494"/>
      <c r="O333" s="494"/>
      <c r="P333" s="494"/>
      <c r="Q333" s="494"/>
      <c r="R333" s="16" t="s">
        <v>28797</v>
      </c>
      <c r="S333" s="16" t="s">
        <v>28798</v>
      </c>
      <c r="T333" s="16" t="s">
        <v>28799</v>
      </c>
      <c r="U333" s="17">
        <v>1950</v>
      </c>
      <c r="V333" s="18">
        <v>24765</v>
      </c>
      <c r="W333" s="16" t="s">
        <v>28800</v>
      </c>
      <c r="X333" s="50" t="s">
        <v>28924</v>
      </c>
      <c r="Y333" s="50"/>
      <c r="BG333" s="551"/>
    </row>
    <row r="334" spans="1:59" ht="15.75" customHeight="1">
      <c r="A334" s="539">
        <v>20250114</v>
      </c>
      <c r="B334" s="523">
        <v>42</v>
      </c>
      <c r="C334" s="523" t="s">
        <v>28765</v>
      </c>
      <c r="D334" s="523" t="s">
        <v>8896</v>
      </c>
      <c r="E334" s="523">
        <v>1804</v>
      </c>
      <c r="F334" s="523" t="s">
        <v>10924</v>
      </c>
      <c r="G334" s="523" t="s">
        <v>28766</v>
      </c>
      <c r="H334" s="538"/>
      <c r="I334" s="540">
        <v>45670</v>
      </c>
      <c r="J334" s="541" t="s">
        <v>11369</v>
      </c>
      <c r="K334" s="541" t="s">
        <v>9440</v>
      </c>
      <c r="L334" s="494"/>
      <c r="M334" s="494"/>
      <c r="N334" s="494"/>
      <c r="O334" s="494"/>
      <c r="P334" s="494"/>
      <c r="Q334" s="494"/>
      <c r="R334" s="16" t="s">
        <v>28785</v>
      </c>
      <c r="S334" s="16" t="s">
        <v>28786</v>
      </c>
      <c r="T334" s="16" t="s">
        <v>28787</v>
      </c>
      <c r="U334" s="17">
        <v>1804</v>
      </c>
      <c r="V334" s="18">
        <v>23091.200000000001</v>
      </c>
      <c r="W334" s="16" t="s">
        <v>28788</v>
      </c>
      <c r="X334" s="50" t="s">
        <v>28921</v>
      </c>
      <c r="Y334" s="50"/>
      <c r="BG334" s="551"/>
    </row>
    <row r="335" spans="1:59" ht="15.75" customHeight="1">
      <c r="A335" s="539">
        <v>20250114</v>
      </c>
      <c r="B335" s="523">
        <v>43</v>
      </c>
      <c r="C335" s="523" t="s">
        <v>28759</v>
      </c>
      <c r="D335" s="523" t="s">
        <v>28760</v>
      </c>
      <c r="E335" s="523">
        <v>1980</v>
      </c>
      <c r="F335" s="523" t="s">
        <v>8994</v>
      </c>
      <c r="G335" s="523" t="s">
        <v>28761</v>
      </c>
      <c r="H335" s="538"/>
      <c r="I335" s="540">
        <v>45671</v>
      </c>
      <c r="J335" s="541" t="s">
        <v>11153</v>
      </c>
      <c r="K335" s="541" t="s">
        <v>9440</v>
      </c>
      <c r="L335" s="494" t="s">
        <v>205</v>
      </c>
      <c r="M335" s="494"/>
      <c r="N335" s="494"/>
      <c r="O335" s="494"/>
      <c r="P335" s="494"/>
      <c r="Q335" s="494"/>
      <c r="R335" s="16" t="s">
        <v>28805</v>
      </c>
      <c r="S335" s="16" t="s">
        <v>28806</v>
      </c>
      <c r="T335" s="16" t="s">
        <v>28807</v>
      </c>
      <c r="U335" s="17">
        <v>1980</v>
      </c>
      <c r="V335" s="18">
        <v>24948</v>
      </c>
      <c r="W335" s="16" t="s">
        <v>28808</v>
      </c>
      <c r="X335" s="50" t="s">
        <v>28923</v>
      </c>
      <c r="Y335" s="50"/>
      <c r="BG335" s="551"/>
    </row>
    <row r="336" spans="1:59" ht="15.75" customHeight="1">
      <c r="A336" s="539">
        <v>20250114</v>
      </c>
      <c r="B336" s="523">
        <v>44</v>
      </c>
      <c r="C336" s="523" t="s">
        <v>28203</v>
      </c>
      <c r="D336" s="523" t="s">
        <v>28659</v>
      </c>
      <c r="E336" s="523">
        <v>1985</v>
      </c>
      <c r="F336" s="523" t="s">
        <v>8994</v>
      </c>
      <c r="G336" s="523" t="s">
        <v>28204</v>
      </c>
      <c r="H336" s="538"/>
      <c r="I336" s="540">
        <v>45670</v>
      </c>
      <c r="J336" s="541" t="s">
        <v>15685</v>
      </c>
      <c r="K336" s="541" t="s">
        <v>9440</v>
      </c>
      <c r="L336" s="494" t="s">
        <v>205</v>
      </c>
      <c r="M336" s="494"/>
      <c r="N336" s="494"/>
      <c r="O336" s="494"/>
      <c r="P336" s="494"/>
      <c r="Q336" s="494"/>
      <c r="R336" s="16" t="s">
        <v>28795</v>
      </c>
      <c r="S336" s="16" t="s">
        <v>28789</v>
      </c>
      <c r="T336" s="16" t="s">
        <v>28796</v>
      </c>
      <c r="U336" s="17">
        <v>1985</v>
      </c>
      <c r="V336" s="18">
        <v>24796.62</v>
      </c>
      <c r="W336" s="16" t="s">
        <v>28790</v>
      </c>
      <c r="X336" s="50"/>
      <c r="Y336" s="50"/>
      <c r="BG336" s="551"/>
    </row>
    <row r="337" spans="1:59" ht="15.75" customHeight="1">
      <c r="A337" s="539">
        <v>20250114</v>
      </c>
      <c r="B337" s="523">
        <v>45</v>
      </c>
      <c r="C337" s="523" t="s">
        <v>28135</v>
      </c>
      <c r="D337" s="523" t="s">
        <v>8897</v>
      </c>
      <c r="E337" s="523">
        <v>1960</v>
      </c>
      <c r="F337" s="523" t="s">
        <v>8994</v>
      </c>
      <c r="G337" s="523" t="s">
        <v>28136</v>
      </c>
      <c r="H337" s="538"/>
      <c r="I337" s="540">
        <v>45671</v>
      </c>
      <c r="J337" s="541" t="s">
        <v>10568</v>
      </c>
      <c r="K337" s="541" t="s">
        <v>9440</v>
      </c>
      <c r="L337" s="494" t="s">
        <v>205</v>
      </c>
      <c r="M337" s="494"/>
      <c r="N337" s="494"/>
      <c r="O337" s="494"/>
      <c r="P337" s="494"/>
      <c r="Q337" s="494"/>
      <c r="R337" s="16" t="s">
        <v>28809</v>
      </c>
      <c r="S337" s="16" t="s">
        <v>28810</v>
      </c>
      <c r="T337" s="16" t="s">
        <v>28811</v>
      </c>
      <c r="U337" s="17">
        <v>1960</v>
      </c>
      <c r="V337" s="18">
        <v>24500</v>
      </c>
      <c r="W337" s="16" t="s">
        <v>28804</v>
      </c>
      <c r="X337" s="50"/>
      <c r="Y337" s="50"/>
      <c r="BG337" s="551"/>
    </row>
    <row r="338" spans="1:59" ht="15.75" customHeight="1">
      <c r="A338" s="539">
        <v>20250114</v>
      </c>
      <c r="B338" s="523">
        <v>46</v>
      </c>
      <c r="C338" s="523" t="s">
        <v>28201</v>
      </c>
      <c r="D338" s="523" t="s">
        <v>28659</v>
      </c>
      <c r="E338" s="523">
        <v>1980</v>
      </c>
      <c r="F338" s="523" t="s">
        <v>8994</v>
      </c>
      <c r="G338" s="523" t="s">
        <v>28202</v>
      </c>
      <c r="H338" s="538"/>
      <c r="I338" s="540">
        <v>45671</v>
      </c>
      <c r="J338" s="541" t="s">
        <v>15213</v>
      </c>
      <c r="K338" s="541" t="s">
        <v>9440</v>
      </c>
      <c r="L338" s="494" t="s">
        <v>205</v>
      </c>
      <c r="M338" s="494"/>
      <c r="N338" s="494"/>
      <c r="O338" s="494"/>
      <c r="P338" s="494"/>
      <c r="Q338" s="494"/>
      <c r="R338" s="16" t="s">
        <v>28801</v>
      </c>
      <c r="S338" s="16" t="s">
        <v>28802</v>
      </c>
      <c r="T338" s="16" t="s">
        <v>28803</v>
      </c>
      <c r="U338" s="17">
        <v>1980</v>
      </c>
      <c r="V338" s="18">
        <v>24948</v>
      </c>
      <c r="W338" s="16" t="s">
        <v>28804</v>
      </c>
      <c r="X338" s="50" t="s">
        <v>28922</v>
      </c>
      <c r="Y338" s="50"/>
      <c r="BG338" s="551"/>
    </row>
    <row r="339" spans="1:59" ht="15.75" customHeight="1">
      <c r="A339" s="539">
        <v>20250115</v>
      </c>
      <c r="B339" s="523">
        <v>47</v>
      </c>
      <c r="C339" s="523" t="s">
        <v>28791</v>
      </c>
      <c r="D339" s="523" t="s">
        <v>8891</v>
      </c>
      <c r="E339" s="523">
        <v>2300</v>
      </c>
      <c r="F339" s="523" t="s">
        <v>10924</v>
      </c>
      <c r="G339" s="523" t="s">
        <v>28793</v>
      </c>
      <c r="H339" s="538"/>
      <c r="I339" s="540">
        <v>45671</v>
      </c>
      <c r="J339" s="541" t="s">
        <v>12768</v>
      </c>
      <c r="K339" s="541" t="s">
        <v>9440</v>
      </c>
      <c r="L339" s="494"/>
      <c r="M339" s="494"/>
      <c r="N339" s="494"/>
      <c r="O339" s="494"/>
      <c r="P339" s="494"/>
      <c r="Q339" s="494"/>
      <c r="R339" s="16" t="s">
        <v>28934</v>
      </c>
      <c r="S339" s="16" t="s">
        <v>25144</v>
      </c>
      <c r="T339" s="16" t="s">
        <v>28937</v>
      </c>
      <c r="U339" s="17">
        <v>2300</v>
      </c>
      <c r="V339" s="18">
        <v>23805</v>
      </c>
      <c r="W339" s="16" t="s">
        <v>28820</v>
      </c>
      <c r="X339" s="50" t="s">
        <v>28926</v>
      </c>
      <c r="Y339" s="50"/>
      <c r="BG339" s="551"/>
    </row>
    <row r="340" spans="1:59" ht="15.75" customHeight="1">
      <c r="A340" s="539">
        <v>20250115</v>
      </c>
      <c r="B340" s="523">
        <v>48</v>
      </c>
      <c r="C340" s="523" t="s">
        <v>28673</v>
      </c>
      <c r="D340" s="523" t="s">
        <v>8891</v>
      </c>
      <c r="E340" s="523">
        <v>1960</v>
      </c>
      <c r="F340" s="523" t="s">
        <v>8994</v>
      </c>
      <c r="G340" s="523" t="s">
        <v>28674</v>
      </c>
      <c r="H340" s="538"/>
      <c r="I340" s="540">
        <v>45671</v>
      </c>
      <c r="J340" s="541" t="s">
        <v>10914</v>
      </c>
      <c r="K340" s="541" t="s">
        <v>9440</v>
      </c>
      <c r="L340" s="494" t="s">
        <v>205</v>
      </c>
      <c r="M340" s="494"/>
      <c r="N340" s="494"/>
      <c r="O340" s="494"/>
      <c r="P340" s="494"/>
      <c r="Q340" s="494"/>
      <c r="R340" s="16" t="s">
        <v>28938</v>
      </c>
      <c r="S340" s="16" t="s">
        <v>28810</v>
      </c>
      <c r="T340" s="16" t="s">
        <v>28939</v>
      </c>
      <c r="U340" s="17">
        <v>1960</v>
      </c>
      <c r="V340" s="18">
        <v>24500</v>
      </c>
      <c r="W340" s="16" t="s">
        <v>28804</v>
      </c>
      <c r="X340" s="50" t="s">
        <v>27902</v>
      </c>
      <c r="Y340" s="50"/>
      <c r="BG340" s="551"/>
    </row>
    <row r="341" spans="1:59" ht="15.75" customHeight="1">
      <c r="A341" s="539">
        <v>20250115</v>
      </c>
      <c r="B341" s="523">
        <v>49</v>
      </c>
      <c r="C341" s="523" t="s">
        <v>28647</v>
      </c>
      <c r="D341" s="523" t="s">
        <v>8891</v>
      </c>
      <c r="E341" s="523">
        <v>1914</v>
      </c>
      <c r="F341" s="523" t="s">
        <v>8994</v>
      </c>
      <c r="G341" s="523" t="s">
        <v>28648</v>
      </c>
      <c r="H341" s="538"/>
      <c r="I341" s="540">
        <v>45671</v>
      </c>
      <c r="J341" s="541" t="s">
        <v>12951</v>
      </c>
      <c r="K341" s="541" t="s">
        <v>9440</v>
      </c>
      <c r="L341" s="494" t="s">
        <v>205</v>
      </c>
      <c r="M341" s="494"/>
      <c r="N341" s="494"/>
      <c r="O341" s="494"/>
      <c r="P341" s="494"/>
      <c r="Q341" s="494"/>
      <c r="R341" s="16" t="s">
        <v>28942</v>
      </c>
      <c r="S341" s="16" t="s">
        <v>28810</v>
      </c>
      <c r="T341" s="16" t="s">
        <v>28943</v>
      </c>
      <c r="U341" s="17">
        <v>1914</v>
      </c>
      <c r="V341" s="18">
        <v>23925</v>
      </c>
      <c r="W341" s="16" t="s">
        <v>28804</v>
      </c>
      <c r="X341" s="50" t="s">
        <v>27902</v>
      </c>
      <c r="Y341" s="50"/>
      <c r="BG341" s="551"/>
    </row>
    <row r="342" spans="1:59" ht="15.75" customHeight="1">
      <c r="A342" s="539">
        <v>20250115</v>
      </c>
      <c r="B342" s="523">
        <v>50</v>
      </c>
      <c r="C342" s="523" t="s">
        <v>28645</v>
      </c>
      <c r="D342" s="523" t="s">
        <v>8891</v>
      </c>
      <c r="E342" s="523">
        <v>1917</v>
      </c>
      <c r="F342" s="523" t="s">
        <v>8994</v>
      </c>
      <c r="G342" s="523" t="s">
        <v>28646</v>
      </c>
      <c r="H342" s="538"/>
      <c r="I342" s="540">
        <v>45671</v>
      </c>
      <c r="J342" s="541" t="s">
        <v>14849</v>
      </c>
      <c r="K342" s="541" t="s">
        <v>9440</v>
      </c>
      <c r="L342" s="494" t="s">
        <v>205</v>
      </c>
      <c r="M342" s="494"/>
      <c r="N342" s="494"/>
      <c r="O342" s="494"/>
      <c r="P342" s="494"/>
      <c r="Q342" s="494"/>
      <c r="R342" s="16" t="s">
        <v>28940</v>
      </c>
      <c r="S342" s="16" t="s">
        <v>28810</v>
      </c>
      <c r="T342" s="16" t="s">
        <v>28941</v>
      </c>
      <c r="U342" s="17">
        <v>1917</v>
      </c>
      <c r="V342" s="18">
        <v>23962.5</v>
      </c>
      <c r="W342" s="16" t="s">
        <v>28804</v>
      </c>
      <c r="X342" s="50" t="s">
        <v>27902</v>
      </c>
      <c r="Y342" s="50"/>
      <c r="BG342" s="551"/>
    </row>
    <row r="343" spans="1:59" ht="15.75" customHeight="1">
      <c r="A343" s="539">
        <v>20250115</v>
      </c>
      <c r="B343" s="523">
        <v>51</v>
      </c>
      <c r="C343" s="523" t="s">
        <v>28751</v>
      </c>
      <c r="D343" s="523" t="s">
        <v>8947</v>
      </c>
      <c r="E343" s="523">
        <v>1200</v>
      </c>
      <c r="F343" s="523" t="s">
        <v>8949</v>
      </c>
      <c r="G343" s="523" t="s">
        <v>28752</v>
      </c>
      <c r="H343" s="538"/>
      <c r="I343" s="540">
        <v>45672</v>
      </c>
      <c r="J343" s="541" t="s">
        <v>11386</v>
      </c>
      <c r="K343" s="541" t="s">
        <v>9440</v>
      </c>
      <c r="L343" s="494">
        <v>20</v>
      </c>
      <c r="M343" s="494"/>
      <c r="N343" s="494"/>
      <c r="O343" s="494"/>
      <c r="P343" s="494"/>
      <c r="Q343" s="494"/>
      <c r="R343" s="16" t="s">
        <v>28906</v>
      </c>
      <c r="S343" s="16" t="s">
        <v>28944</v>
      </c>
      <c r="T343" s="16" t="s">
        <v>28945</v>
      </c>
      <c r="U343" s="17">
        <v>1200</v>
      </c>
      <c r="V343" s="18">
        <v>9990</v>
      </c>
      <c r="W343" s="16" t="s">
        <v>28808</v>
      </c>
      <c r="X343" s="50" t="s">
        <v>28925</v>
      </c>
      <c r="Y343" s="50"/>
      <c r="BG343" s="551"/>
    </row>
    <row r="344" spans="1:59" ht="15.75" customHeight="1">
      <c r="A344" s="539">
        <v>20250115</v>
      </c>
      <c r="B344" s="523">
        <v>52</v>
      </c>
      <c r="C344" s="523" t="s">
        <v>28932</v>
      </c>
      <c r="D344" s="523" t="s">
        <v>17374</v>
      </c>
      <c r="E344" s="523">
        <v>468</v>
      </c>
      <c r="F344" s="523" t="s">
        <v>9069</v>
      </c>
      <c r="G344" s="523" t="s">
        <v>28933</v>
      </c>
      <c r="H344" s="538"/>
      <c r="I344" s="540">
        <v>45672</v>
      </c>
      <c r="J344" s="541" t="s">
        <v>12978</v>
      </c>
      <c r="K344" s="541" t="s">
        <v>9440</v>
      </c>
      <c r="L344" s="494">
        <v>20</v>
      </c>
      <c r="M344" s="494"/>
      <c r="N344" s="494"/>
      <c r="O344" s="494"/>
      <c r="P344" s="494"/>
      <c r="Q344" s="494"/>
      <c r="R344" s="16" t="s">
        <v>28946</v>
      </c>
      <c r="S344" s="16" t="s">
        <v>8217</v>
      </c>
      <c r="T344" s="16" t="s">
        <v>28947</v>
      </c>
      <c r="U344" s="17">
        <v>468</v>
      </c>
      <c r="V344" s="18">
        <v>5150</v>
      </c>
      <c r="W344" s="16" t="s">
        <v>28820</v>
      </c>
      <c r="X344" s="50"/>
      <c r="Y344" s="50"/>
      <c r="BG344" s="551"/>
    </row>
    <row r="345" spans="1:59" ht="15.75" customHeight="1">
      <c r="A345" s="539">
        <v>20250115</v>
      </c>
      <c r="B345" s="523">
        <v>53</v>
      </c>
      <c r="C345" s="523" t="s">
        <v>28657</v>
      </c>
      <c r="D345" s="523" t="s">
        <v>8947</v>
      </c>
      <c r="E345" s="523">
        <v>1000</v>
      </c>
      <c r="F345" s="523" t="s">
        <v>9227</v>
      </c>
      <c r="G345" s="523" t="s">
        <v>28658</v>
      </c>
      <c r="H345" s="538"/>
      <c r="I345" s="540">
        <v>45672</v>
      </c>
      <c r="J345" s="541" t="s">
        <v>14943</v>
      </c>
      <c r="K345" s="541" t="s">
        <v>9440</v>
      </c>
      <c r="L345" s="494">
        <v>40</v>
      </c>
      <c r="M345" s="494"/>
      <c r="N345" s="494"/>
      <c r="O345" s="494"/>
      <c r="P345" s="494"/>
      <c r="Q345" s="494"/>
      <c r="R345" s="16" t="s">
        <v>28657</v>
      </c>
      <c r="S345" s="16" t="s">
        <v>4062</v>
      </c>
      <c r="T345" s="16" t="s">
        <v>28949</v>
      </c>
      <c r="U345" s="17">
        <v>1000</v>
      </c>
      <c r="V345" s="18">
        <v>10840</v>
      </c>
      <c r="W345" s="16" t="s">
        <v>28951</v>
      </c>
      <c r="X345" s="50" t="s">
        <v>27488</v>
      </c>
      <c r="Y345" s="50"/>
      <c r="BG345" s="551"/>
    </row>
    <row r="346" spans="1:59" ht="15.75" customHeight="1">
      <c r="A346" s="539">
        <v>20250116</v>
      </c>
      <c r="B346" s="523">
        <v>54</v>
      </c>
      <c r="C346" s="523" t="s">
        <v>28636</v>
      </c>
      <c r="D346" s="523" t="s">
        <v>219</v>
      </c>
      <c r="E346" s="523">
        <v>1303</v>
      </c>
      <c r="F346" s="523" t="s">
        <v>9211</v>
      </c>
      <c r="G346" s="523" t="s">
        <v>28637</v>
      </c>
      <c r="H346" s="538"/>
      <c r="I346" s="540">
        <v>45672</v>
      </c>
      <c r="J346" s="541" t="s">
        <v>10374</v>
      </c>
      <c r="K346" s="541" t="s">
        <v>9440</v>
      </c>
      <c r="L346" s="494" t="s">
        <v>205</v>
      </c>
      <c r="M346" s="494"/>
      <c r="N346" s="494"/>
      <c r="O346" s="494"/>
      <c r="P346" s="494"/>
      <c r="Q346" s="494"/>
      <c r="R346" s="16" t="s">
        <v>28907</v>
      </c>
      <c r="S346" s="16" t="s">
        <v>28976</v>
      </c>
      <c r="T346" s="16" t="s">
        <v>28950</v>
      </c>
      <c r="U346" s="17">
        <v>1303</v>
      </c>
      <c r="V346" s="18">
        <v>21500</v>
      </c>
      <c r="W346" s="16" t="s">
        <v>28978</v>
      </c>
      <c r="X346" s="50" t="s">
        <v>24811</v>
      </c>
      <c r="Y346" s="50"/>
      <c r="BG346" s="551"/>
    </row>
    <row r="347" spans="1:59" ht="15.75" customHeight="1">
      <c r="A347" s="539">
        <v>20250116</v>
      </c>
      <c r="B347" s="523">
        <v>55</v>
      </c>
      <c r="C347" s="523" t="s">
        <v>28635</v>
      </c>
      <c r="D347" s="523" t="s">
        <v>219</v>
      </c>
      <c r="E347" s="523">
        <v>900</v>
      </c>
      <c r="F347" s="523" t="s">
        <v>9211</v>
      </c>
      <c r="G347" s="523" t="s">
        <v>28794</v>
      </c>
      <c r="H347" s="538"/>
      <c r="I347" s="540">
        <v>45673</v>
      </c>
      <c r="J347" s="541" t="s">
        <v>9810</v>
      </c>
      <c r="K347" s="541" t="s">
        <v>9440</v>
      </c>
      <c r="L347" s="494" t="s">
        <v>205</v>
      </c>
      <c r="M347" s="494"/>
      <c r="N347" s="494"/>
      <c r="O347" s="494"/>
      <c r="P347" s="494"/>
      <c r="Q347" s="494"/>
      <c r="R347" s="16" t="s">
        <v>28908</v>
      </c>
      <c r="S347" s="16" t="s">
        <v>28976</v>
      </c>
      <c r="T347" s="16" t="s">
        <v>28977</v>
      </c>
      <c r="U347" s="17">
        <v>900</v>
      </c>
      <c r="V347" s="18">
        <v>24750</v>
      </c>
      <c r="W347" s="16" t="s">
        <v>28978</v>
      </c>
      <c r="X347" s="50" t="s">
        <v>27888</v>
      </c>
      <c r="Y347" s="50"/>
      <c r="BG347" s="551"/>
    </row>
    <row r="348" spans="1:59" ht="15.75" customHeight="1">
      <c r="A348" s="539">
        <v>20250116</v>
      </c>
      <c r="B348" s="523">
        <v>56</v>
      </c>
      <c r="C348" s="523" t="s">
        <v>28725</v>
      </c>
      <c r="D348" s="523" t="s">
        <v>8947</v>
      </c>
      <c r="E348" s="523">
        <v>1700</v>
      </c>
      <c r="F348" s="523" t="s">
        <v>8949</v>
      </c>
      <c r="G348" s="523" t="s">
        <v>28726</v>
      </c>
      <c r="H348" s="538"/>
      <c r="I348" s="540">
        <v>45673</v>
      </c>
      <c r="J348" s="541" t="s">
        <v>11377</v>
      </c>
      <c r="K348" s="541" t="s">
        <v>9440</v>
      </c>
      <c r="L348" s="494">
        <v>20</v>
      </c>
      <c r="M348" s="494"/>
      <c r="N348" s="494"/>
      <c r="O348" s="494"/>
      <c r="P348" s="494"/>
      <c r="Q348" s="494"/>
      <c r="R348" s="16" t="s">
        <v>28725</v>
      </c>
      <c r="S348" s="16" t="s">
        <v>28909</v>
      </c>
      <c r="T348" s="16" t="s">
        <v>28975</v>
      </c>
      <c r="U348" s="17">
        <v>1700</v>
      </c>
      <c r="V348" s="18">
        <v>7140</v>
      </c>
      <c r="W348" s="16" t="s">
        <v>28948</v>
      </c>
      <c r="X348" s="50" t="s">
        <v>24812</v>
      </c>
      <c r="Y348" s="50"/>
      <c r="BG348" s="551"/>
    </row>
    <row r="349" spans="1:59" ht="15.75" customHeight="1">
      <c r="A349" s="539">
        <v>20250117</v>
      </c>
      <c r="B349" s="523">
        <v>57</v>
      </c>
      <c r="C349" s="523" t="s">
        <v>28679</v>
      </c>
      <c r="D349" s="523" t="s">
        <v>28677</v>
      </c>
      <c r="E349" s="523">
        <v>1804</v>
      </c>
      <c r="F349" s="523" t="s">
        <v>6380</v>
      </c>
      <c r="G349" s="523" t="s">
        <v>28680</v>
      </c>
      <c r="H349" s="538"/>
      <c r="I349" s="540">
        <v>45673</v>
      </c>
      <c r="J349" s="541" t="s">
        <v>11804</v>
      </c>
      <c r="K349" s="541" t="s">
        <v>9440</v>
      </c>
      <c r="L349" s="494" t="s">
        <v>205</v>
      </c>
      <c r="M349" s="494"/>
      <c r="N349" s="494"/>
      <c r="O349" s="494"/>
      <c r="P349" s="494"/>
      <c r="Q349" s="494"/>
      <c r="R349" s="16" t="s">
        <v>28822</v>
      </c>
      <c r="S349" s="16" t="s">
        <v>29018</v>
      </c>
      <c r="T349" s="16" t="s">
        <v>29019</v>
      </c>
      <c r="U349" s="17">
        <v>1804</v>
      </c>
      <c r="V349" s="18">
        <v>19654.580000000002</v>
      </c>
      <c r="W349" s="16" t="s">
        <v>28804</v>
      </c>
      <c r="X349" s="50" t="s">
        <v>27488</v>
      </c>
      <c r="Y349" s="50"/>
      <c r="BG349" s="551"/>
    </row>
    <row r="350" spans="1:59" ht="15.75" customHeight="1">
      <c r="A350" s="539">
        <v>20250117</v>
      </c>
      <c r="B350" s="523">
        <v>58</v>
      </c>
      <c r="C350" s="523" t="s">
        <v>28421</v>
      </c>
      <c r="D350" s="523" t="s">
        <v>28659</v>
      </c>
      <c r="E350" s="523">
        <v>1958</v>
      </c>
      <c r="F350" s="523" t="s">
        <v>8994</v>
      </c>
      <c r="G350" s="523" t="s">
        <v>28422</v>
      </c>
      <c r="H350" s="538"/>
      <c r="I350" s="540">
        <v>45673</v>
      </c>
      <c r="J350" s="541" t="s">
        <v>12165</v>
      </c>
      <c r="K350" s="541" t="s">
        <v>9440</v>
      </c>
      <c r="L350" s="494" t="s">
        <v>205</v>
      </c>
      <c r="M350" s="494"/>
      <c r="N350" s="494"/>
      <c r="O350" s="494"/>
      <c r="P350" s="494"/>
      <c r="Q350" s="494"/>
      <c r="R350" s="16" t="s">
        <v>28910</v>
      </c>
      <c r="S350" s="16" t="s">
        <v>19471</v>
      </c>
      <c r="T350" s="16" t="s">
        <v>29013</v>
      </c>
      <c r="U350" s="17">
        <v>1958</v>
      </c>
      <c r="V350" s="18">
        <v>24486.880000000001</v>
      </c>
      <c r="W350" s="16" t="s">
        <v>28820</v>
      </c>
      <c r="X350" s="50" t="s">
        <v>8265</v>
      </c>
      <c r="Y350" s="50"/>
      <c r="BG350" s="551"/>
    </row>
    <row r="351" spans="1:59" ht="15.75" customHeight="1">
      <c r="A351" s="539">
        <v>20250117</v>
      </c>
      <c r="B351" s="523">
        <v>59</v>
      </c>
      <c r="C351" s="523" t="s">
        <v>28954</v>
      </c>
      <c r="D351" s="523" t="s">
        <v>8905</v>
      </c>
      <c r="E351" s="523">
        <v>1980</v>
      </c>
      <c r="F351" s="523" t="s">
        <v>8994</v>
      </c>
      <c r="G351" s="523" t="s">
        <v>28955</v>
      </c>
      <c r="H351" s="538"/>
      <c r="I351" s="540">
        <v>45673</v>
      </c>
      <c r="J351" s="541" t="s">
        <v>11698</v>
      </c>
      <c r="K351" s="541" t="s">
        <v>9440</v>
      </c>
      <c r="L351" s="494" t="s">
        <v>205</v>
      </c>
      <c r="M351" s="494"/>
      <c r="N351" s="494"/>
      <c r="O351" s="494"/>
      <c r="P351" s="494"/>
      <c r="Q351" s="494"/>
      <c r="R351" s="16" t="s">
        <v>28979</v>
      </c>
      <c r="S351" s="16" t="s">
        <v>19471</v>
      </c>
      <c r="T351" s="16" t="s">
        <v>28980</v>
      </c>
      <c r="U351" s="17">
        <v>1980</v>
      </c>
      <c r="V351" s="18">
        <v>24948</v>
      </c>
      <c r="W351" s="16" t="s">
        <v>28820</v>
      </c>
      <c r="X351" s="50" t="s">
        <v>205</v>
      </c>
      <c r="Y351" s="50"/>
      <c r="BG351" s="551"/>
    </row>
    <row r="352" spans="1:59" ht="15.75" customHeight="1">
      <c r="A352" s="539">
        <v>20250117</v>
      </c>
      <c r="B352" s="523">
        <v>60</v>
      </c>
      <c r="C352" s="523" t="s">
        <v>28776</v>
      </c>
      <c r="D352" s="523" t="s">
        <v>8996</v>
      </c>
      <c r="E352" s="523">
        <v>1800</v>
      </c>
      <c r="F352" s="523" t="s">
        <v>8949</v>
      </c>
      <c r="G352" s="523" t="s">
        <v>28777</v>
      </c>
      <c r="H352" s="538"/>
      <c r="I352" s="540">
        <v>45674</v>
      </c>
      <c r="J352" s="541" t="s">
        <v>13018</v>
      </c>
      <c r="K352" s="541" t="s">
        <v>9440</v>
      </c>
      <c r="L352" s="494" t="s">
        <v>205</v>
      </c>
      <c r="M352" s="494"/>
      <c r="N352" s="494"/>
      <c r="O352" s="494"/>
      <c r="P352" s="494"/>
      <c r="Q352" s="494"/>
      <c r="R352" s="16" t="s">
        <v>28776</v>
      </c>
      <c r="S352" s="16" t="s">
        <v>28911</v>
      </c>
      <c r="T352" s="16" t="s">
        <v>29017</v>
      </c>
      <c r="U352" s="17">
        <v>1800</v>
      </c>
      <c r="V352" s="18">
        <v>21300</v>
      </c>
      <c r="W352" s="16" t="s">
        <v>29014</v>
      </c>
      <c r="X352" s="50" t="s">
        <v>27488</v>
      </c>
      <c r="Y352" s="50"/>
      <c r="BG352" s="551"/>
    </row>
    <row r="353" spans="1:59" ht="15.75" customHeight="1">
      <c r="A353" s="539">
        <v>20250117</v>
      </c>
      <c r="B353" s="523">
        <v>61</v>
      </c>
      <c r="C353" s="523" t="s">
        <v>28935</v>
      </c>
      <c r="D353" s="523" t="s">
        <v>51</v>
      </c>
      <c r="E353" s="523">
        <v>1958</v>
      </c>
      <c r="F353" s="523" t="s">
        <v>8994</v>
      </c>
      <c r="G353" s="523" t="s">
        <v>28936</v>
      </c>
      <c r="H353" s="538"/>
      <c r="I353" s="540">
        <v>45674</v>
      </c>
      <c r="J353" s="541" t="s">
        <v>9539</v>
      </c>
      <c r="K353" s="541" t="s">
        <v>9440</v>
      </c>
      <c r="L353" s="494" t="s">
        <v>205</v>
      </c>
      <c r="M353" s="494"/>
      <c r="N353" s="494"/>
      <c r="O353" s="494"/>
      <c r="P353" s="494"/>
      <c r="Q353" s="494"/>
      <c r="R353" s="16" t="s">
        <v>29020</v>
      </c>
      <c r="S353" s="16" t="s">
        <v>19471</v>
      </c>
      <c r="T353" s="16" t="s">
        <v>29021</v>
      </c>
      <c r="U353" s="17">
        <v>1958</v>
      </c>
      <c r="V353" s="18">
        <v>24559.17</v>
      </c>
      <c r="W353" s="16" t="s">
        <v>28820</v>
      </c>
      <c r="X353" s="50" t="s">
        <v>205</v>
      </c>
      <c r="Y353" s="50"/>
      <c r="BG353" s="551"/>
    </row>
    <row r="354" spans="1:59" ht="15.75" customHeight="1">
      <c r="A354" s="539">
        <v>20250117</v>
      </c>
      <c r="B354" s="523">
        <v>62</v>
      </c>
      <c r="C354" s="523" t="s">
        <v>28952</v>
      </c>
      <c r="D354" s="523" t="s">
        <v>8905</v>
      </c>
      <c r="E354" s="523">
        <v>1980</v>
      </c>
      <c r="F354" s="523" t="s">
        <v>8994</v>
      </c>
      <c r="G354" s="523" t="s">
        <v>28953</v>
      </c>
      <c r="H354" s="538"/>
      <c r="I354" s="540">
        <v>45674</v>
      </c>
      <c r="J354" s="541" t="s">
        <v>9700</v>
      </c>
      <c r="K354" s="541" t="s">
        <v>9440</v>
      </c>
      <c r="L354" s="494" t="s">
        <v>205</v>
      </c>
      <c r="M354" s="494"/>
      <c r="N354" s="494"/>
      <c r="O354" s="494"/>
      <c r="P354" s="494"/>
      <c r="Q354" s="494"/>
      <c r="R354" s="16" t="s">
        <v>29011</v>
      </c>
      <c r="S354" s="16" t="s">
        <v>19471</v>
      </c>
      <c r="T354" s="16" t="s">
        <v>29012</v>
      </c>
      <c r="U354" s="17">
        <v>1980</v>
      </c>
      <c r="V354" s="18">
        <v>24948</v>
      </c>
      <c r="W354" s="16" t="s">
        <v>28820</v>
      </c>
      <c r="X354" s="50" t="s">
        <v>205</v>
      </c>
      <c r="Y354" s="50"/>
      <c r="BG354" s="551"/>
    </row>
    <row r="355" spans="1:59" ht="15.75" customHeight="1">
      <c r="A355" s="539">
        <v>20250120</v>
      </c>
      <c r="B355" s="523">
        <v>63</v>
      </c>
      <c r="C355" s="523" t="s">
        <v>28780</v>
      </c>
      <c r="D355" s="523" t="s">
        <v>219</v>
      </c>
      <c r="E355" s="523">
        <v>1800</v>
      </c>
      <c r="F355" s="523" t="s">
        <v>8949</v>
      </c>
      <c r="G355" s="523" t="s">
        <v>28912</v>
      </c>
      <c r="H355" s="538"/>
      <c r="I355" s="540">
        <v>45677</v>
      </c>
      <c r="J355" s="541" t="s">
        <v>11227</v>
      </c>
      <c r="K355" s="541" t="s">
        <v>9440</v>
      </c>
      <c r="L355" s="494"/>
      <c r="M355" s="494"/>
      <c r="N355" s="494"/>
      <c r="O355" s="494"/>
      <c r="P355" s="494"/>
      <c r="Q355" s="494"/>
      <c r="R355" s="16" t="s">
        <v>29062</v>
      </c>
      <c r="S355" s="16" t="s">
        <v>29063</v>
      </c>
      <c r="T355" s="16" t="s">
        <v>29064</v>
      </c>
      <c r="U355" s="17">
        <v>1800</v>
      </c>
      <c r="V355" s="18">
        <v>19052</v>
      </c>
      <c r="W355" s="16" t="s">
        <v>29044</v>
      </c>
      <c r="X355" s="50"/>
      <c r="Y355" s="50"/>
      <c r="BG355" s="551"/>
    </row>
    <row r="356" spans="1:59" ht="15.75" customHeight="1">
      <c r="A356" s="539">
        <v>20250120</v>
      </c>
      <c r="B356" s="523">
        <v>64</v>
      </c>
      <c r="C356" s="523" t="s">
        <v>29040</v>
      </c>
      <c r="D356" s="523" t="s">
        <v>219</v>
      </c>
      <c r="E356" s="523">
        <v>1800</v>
      </c>
      <c r="F356" s="523" t="s">
        <v>8949</v>
      </c>
      <c r="G356" s="523" t="s">
        <v>28781</v>
      </c>
      <c r="H356" s="538"/>
      <c r="I356" s="540">
        <v>45675</v>
      </c>
      <c r="J356" s="541" t="s">
        <v>12268</v>
      </c>
      <c r="K356" s="541" t="s">
        <v>9440</v>
      </c>
      <c r="L356" s="494" t="s">
        <v>205</v>
      </c>
      <c r="M356" s="494"/>
      <c r="N356" s="494"/>
      <c r="O356" s="494"/>
      <c r="P356" s="494"/>
      <c r="Q356" s="494"/>
      <c r="R356" s="16" t="s">
        <v>29065</v>
      </c>
      <c r="S356" s="16" t="s">
        <v>29066</v>
      </c>
      <c r="T356" s="16" t="s">
        <v>29067</v>
      </c>
      <c r="U356" s="17">
        <v>1800</v>
      </c>
      <c r="V356" s="18">
        <v>19536</v>
      </c>
      <c r="W356" s="16" t="s">
        <v>29044</v>
      </c>
      <c r="X356" s="50" t="s">
        <v>27488</v>
      </c>
      <c r="Y356" s="50"/>
      <c r="BG356" s="551"/>
    </row>
    <row r="357" spans="1:59" ht="15.75" customHeight="1">
      <c r="A357" s="539">
        <v>20250120</v>
      </c>
      <c r="B357" s="523">
        <v>65</v>
      </c>
      <c r="C357" s="523">
        <v>300410036348</v>
      </c>
      <c r="D357" s="523" t="s">
        <v>8947</v>
      </c>
      <c r="E357" s="523">
        <v>1000</v>
      </c>
      <c r="F357" s="523" t="s">
        <v>8949</v>
      </c>
      <c r="G357" s="523" t="s">
        <v>28915</v>
      </c>
      <c r="H357" s="538"/>
      <c r="I357" s="540">
        <v>45675</v>
      </c>
      <c r="J357" s="541" t="s">
        <v>13914</v>
      </c>
      <c r="K357" s="541" t="s">
        <v>9440</v>
      </c>
      <c r="L357" s="494">
        <v>20</v>
      </c>
      <c r="M357" s="494"/>
      <c r="N357" s="494"/>
      <c r="O357" s="494"/>
      <c r="P357" s="494"/>
      <c r="Q357" s="494"/>
      <c r="R357" s="16" t="s">
        <v>29069</v>
      </c>
      <c r="S357" s="16" t="s">
        <v>29070</v>
      </c>
      <c r="T357" s="16" t="s">
        <v>29071</v>
      </c>
      <c r="U357" s="17">
        <v>1000</v>
      </c>
      <c r="V357" s="18">
        <v>15000</v>
      </c>
      <c r="W357" s="16" t="s">
        <v>29044</v>
      </c>
      <c r="X357" s="50" t="s">
        <v>205</v>
      </c>
      <c r="Y357" s="50"/>
      <c r="BG357" s="551"/>
    </row>
    <row r="358" spans="1:59" ht="15.75" customHeight="1">
      <c r="A358" s="539">
        <v>20250120</v>
      </c>
      <c r="B358" s="523">
        <v>66</v>
      </c>
      <c r="C358" s="523" t="s">
        <v>28727</v>
      </c>
      <c r="D358" s="523" t="s">
        <v>8947</v>
      </c>
      <c r="E358" s="523">
        <v>800</v>
      </c>
      <c r="F358" s="523" t="s">
        <v>8949</v>
      </c>
      <c r="G358" s="523" t="s">
        <v>28728</v>
      </c>
      <c r="H358" s="538"/>
      <c r="I358" s="540">
        <v>45677</v>
      </c>
      <c r="J358" s="541" t="s">
        <v>13372</v>
      </c>
      <c r="K358" s="541" t="s">
        <v>9440</v>
      </c>
      <c r="L358" s="494">
        <v>20</v>
      </c>
      <c r="M358" s="494"/>
      <c r="N358" s="494"/>
      <c r="O358" s="494"/>
      <c r="P358" s="494"/>
      <c r="Q358" s="494"/>
      <c r="R358" s="16" t="s">
        <v>28916</v>
      </c>
      <c r="S358" s="16" t="s">
        <v>23685</v>
      </c>
      <c r="T358" s="16" t="s">
        <v>29037</v>
      </c>
      <c r="U358" s="17">
        <v>800</v>
      </c>
      <c r="V358" s="18">
        <v>6400</v>
      </c>
      <c r="W358" s="16" t="s">
        <v>29038</v>
      </c>
      <c r="X358" s="50" t="s">
        <v>24812</v>
      </c>
      <c r="Y358" s="50"/>
      <c r="BG358" s="551"/>
    </row>
    <row r="359" spans="1:59" ht="15.75" customHeight="1">
      <c r="A359" s="539">
        <v>20250120</v>
      </c>
      <c r="B359" s="523">
        <v>67</v>
      </c>
      <c r="C359" s="523" t="s">
        <v>28412</v>
      </c>
      <c r="D359" s="523" t="s">
        <v>219</v>
      </c>
      <c r="E359" s="523">
        <v>2300</v>
      </c>
      <c r="F359" s="523" t="s">
        <v>9269</v>
      </c>
      <c r="G359" s="523" t="s">
        <v>28413</v>
      </c>
      <c r="H359" s="538"/>
      <c r="I359" s="540">
        <v>45677</v>
      </c>
      <c r="J359" s="541" t="s">
        <v>9593</v>
      </c>
      <c r="K359" s="541" t="s">
        <v>9440</v>
      </c>
      <c r="L359" s="494" t="s">
        <v>205</v>
      </c>
      <c r="M359" s="494"/>
      <c r="N359" s="494"/>
      <c r="O359" s="494"/>
      <c r="P359" s="494"/>
      <c r="Q359" s="494"/>
      <c r="R359" s="16" t="s">
        <v>29056</v>
      </c>
      <c r="S359" s="16" t="s">
        <v>29057</v>
      </c>
      <c r="T359" s="16" t="s">
        <v>29058</v>
      </c>
      <c r="U359" s="17">
        <v>2300</v>
      </c>
      <c r="V359" s="18">
        <v>24150</v>
      </c>
      <c r="W359" s="16" t="s">
        <v>29059</v>
      </c>
      <c r="X359" s="50"/>
      <c r="Y359" s="50"/>
      <c r="BG359" s="551"/>
    </row>
    <row r="360" spans="1:59" ht="15.75" customHeight="1">
      <c r="A360" s="539">
        <v>20250120</v>
      </c>
      <c r="B360" s="523">
        <v>68</v>
      </c>
      <c r="C360" s="523" t="s">
        <v>28054</v>
      </c>
      <c r="D360" s="523" t="s">
        <v>8897</v>
      </c>
      <c r="E360" s="523">
        <v>1500</v>
      </c>
      <c r="F360" s="523" t="s">
        <v>121</v>
      </c>
      <c r="G360" s="523" t="s">
        <v>28055</v>
      </c>
      <c r="H360" s="538"/>
      <c r="I360" s="540">
        <v>45674</v>
      </c>
      <c r="J360" s="541" t="s">
        <v>11752</v>
      </c>
      <c r="K360" s="541" t="s">
        <v>9440</v>
      </c>
      <c r="L360" s="512" t="s">
        <v>205</v>
      </c>
      <c r="M360" s="512"/>
      <c r="N360" s="512"/>
      <c r="O360" s="512"/>
      <c r="P360" s="512"/>
      <c r="Q360" s="512"/>
      <c r="R360" s="16" t="s">
        <v>29052</v>
      </c>
      <c r="S360" s="16" t="s">
        <v>29053</v>
      </c>
      <c r="T360" s="16" t="s">
        <v>29054</v>
      </c>
      <c r="U360" s="17">
        <v>1500</v>
      </c>
      <c r="V360" s="18">
        <v>23602.5</v>
      </c>
      <c r="W360" s="16" t="s">
        <v>29055</v>
      </c>
      <c r="X360" s="50" t="s">
        <v>28927</v>
      </c>
      <c r="Y360" s="50"/>
      <c r="BG360" s="551"/>
    </row>
    <row r="361" spans="1:59" ht="15.75" customHeight="1">
      <c r="A361" s="539">
        <v>20250120</v>
      </c>
      <c r="B361" s="523">
        <v>69</v>
      </c>
      <c r="C361" s="523" t="s">
        <v>28762</v>
      </c>
      <c r="D361" s="523" t="s">
        <v>8896</v>
      </c>
      <c r="E361" s="523">
        <v>1950</v>
      </c>
      <c r="F361" s="523" t="s">
        <v>6380</v>
      </c>
      <c r="G361" s="523" t="s">
        <v>28763</v>
      </c>
      <c r="H361" s="538"/>
      <c r="I361" s="540">
        <v>45677</v>
      </c>
      <c r="J361" s="541" t="s">
        <v>11070</v>
      </c>
      <c r="K361" s="541" t="s">
        <v>9440</v>
      </c>
      <c r="L361" s="512" t="s">
        <v>205</v>
      </c>
      <c r="M361" s="512"/>
      <c r="N361" s="512"/>
      <c r="O361" s="512"/>
      <c r="P361" s="512"/>
      <c r="Q361" s="512"/>
      <c r="R361" s="16" t="s">
        <v>29050</v>
      </c>
      <c r="S361" s="16" t="s">
        <v>29042</v>
      </c>
      <c r="T361" s="16" t="s">
        <v>29043</v>
      </c>
      <c r="U361" s="17">
        <v>1950</v>
      </c>
      <c r="V361" s="18">
        <v>24375</v>
      </c>
      <c r="W361" s="16" t="s">
        <v>29044</v>
      </c>
      <c r="X361" s="50" t="s">
        <v>27488</v>
      </c>
      <c r="Y361" s="50"/>
      <c r="BG361" s="551"/>
    </row>
    <row r="362" spans="1:59" ht="15.75" customHeight="1">
      <c r="A362" s="539">
        <v>20250120</v>
      </c>
      <c r="B362" s="523">
        <v>70</v>
      </c>
      <c r="C362" s="523" t="s">
        <v>29009</v>
      </c>
      <c r="D362" s="523" t="s">
        <v>8947</v>
      </c>
      <c r="E362" s="523">
        <v>672</v>
      </c>
      <c r="F362" s="523" t="s">
        <v>9180</v>
      </c>
      <c r="G362" s="523" t="s">
        <v>29010</v>
      </c>
      <c r="H362" s="538"/>
      <c r="I362" s="540">
        <v>45677</v>
      </c>
      <c r="J362" s="541" t="s">
        <v>10778</v>
      </c>
      <c r="K362" s="541" t="s">
        <v>9440</v>
      </c>
      <c r="L362" s="494">
        <v>20</v>
      </c>
      <c r="M362" s="494"/>
      <c r="N362" s="494"/>
      <c r="O362" s="494"/>
      <c r="P362" s="494"/>
      <c r="Q362" s="494"/>
      <c r="R362" s="16" t="s">
        <v>29139</v>
      </c>
      <c r="S362" s="16" t="s">
        <v>29049</v>
      </c>
      <c r="T362" s="16" t="s">
        <v>29140</v>
      </c>
      <c r="U362" s="17">
        <v>672</v>
      </c>
      <c r="V362" s="18">
        <v>6720</v>
      </c>
      <c r="W362" s="16" t="s">
        <v>29141</v>
      </c>
      <c r="X362" s="50"/>
      <c r="Y362" s="50"/>
      <c r="BG362" s="551"/>
    </row>
    <row r="363" spans="1:59" ht="15.75" customHeight="1">
      <c r="A363" s="539">
        <v>20250120</v>
      </c>
      <c r="B363" s="523">
        <v>72</v>
      </c>
      <c r="C363" s="523" t="s">
        <v>29039</v>
      </c>
      <c r="D363" s="523" t="s">
        <v>8947</v>
      </c>
      <c r="E363" s="523">
        <v>800</v>
      </c>
      <c r="F363" s="523" t="s">
        <v>8949</v>
      </c>
      <c r="G363" s="523" t="s">
        <v>29036</v>
      </c>
      <c r="H363" s="538"/>
      <c r="I363" s="540">
        <v>45677</v>
      </c>
      <c r="J363" s="541" t="s">
        <v>12729</v>
      </c>
      <c r="K363" s="541" t="s">
        <v>9440</v>
      </c>
      <c r="L363" s="494">
        <v>20</v>
      </c>
      <c r="M363" s="494"/>
      <c r="N363" s="494"/>
      <c r="O363" s="494"/>
      <c r="P363" s="494"/>
      <c r="Q363" s="494"/>
      <c r="R363" s="16" t="s">
        <v>29048</v>
      </c>
      <c r="S363" s="16" t="s">
        <v>29060</v>
      </c>
      <c r="T363" s="16" t="s">
        <v>29061</v>
      </c>
      <c r="U363" s="17">
        <v>800</v>
      </c>
      <c r="V363" s="18">
        <v>9200</v>
      </c>
      <c r="W363" s="16" t="s">
        <v>29059</v>
      </c>
      <c r="X363" s="50" t="s">
        <v>205</v>
      </c>
      <c r="Y363" s="50"/>
      <c r="BG363" s="551"/>
    </row>
    <row r="364" spans="1:59" ht="15.75" customHeight="1">
      <c r="A364" s="539">
        <v>20250120</v>
      </c>
      <c r="B364" s="523">
        <v>73</v>
      </c>
      <c r="C364" s="523" t="s">
        <v>28519</v>
      </c>
      <c r="D364" s="523" t="s">
        <v>219</v>
      </c>
      <c r="E364" s="523">
        <v>1600</v>
      </c>
      <c r="F364" s="523" t="s">
        <v>9546</v>
      </c>
      <c r="G364" s="523" t="s">
        <v>28520</v>
      </c>
      <c r="H364" s="538"/>
      <c r="I364" s="540">
        <v>45677</v>
      </c>
      <c r="J364" s="541" t="s">
        <v>11206</v>
      </c>
      <c r="K364" s="541" t="s">
        <v>9440</v>
      </c>
      <c r="L364" s="494" t="s">
        <v>205</v>
      </c>
      <c r="M364" s="494"/>
      <c r="N364" s="494"/>
      <c r="O364" s="494"/>
      <c r="P364" s="494"/>
      <c r="Q364" s="494"/>
      <c r="R364" s="16" t="s">
        <v>28578</v>
      </c>
      <c r="S364" s="16" t="s">
        <v>29051</v>
      </c>
      <c r="T364" s="16" t="s">
        <v>29045</v>
      </c>
      <c r="U364" s="17">
        <v>1600</v>
      </c>
      <c r="V364" s="18">
        <v>19000</v>
      </c>
      <c r="W364" s="16" t="s">
        <v>29046</v>
      </c>
      <c r="X364" s="50" t="s">
        <v>8300</v>
      </c>
      <c r="Y364" s="50"/>
      <c r="BG364" s="551"/>
    </row>
    <row r="365" spans="1:59" ht="15.75" customHeight="1">
      <c r="A365" s="539">
        <v>20250121</v>
      </c>
      <c r="B365" s="523">
        <v>74</v>
      </c>
      <c r="C365" s="523" t="s">
        <v>28703</v>
      </c>
      <c r="D365" s="523" t="s">
        <v>14102</v>
      </c>
      <c r="E365" s="523">
        <v>837</v>
      </c>
      <c r="F365" s="523" t="s">
        <v>9211</v>
      </c>
      <c r="G365" s="523" t="s">
        <v>28704</v>
      </c>
      <c r="H365" s="538"/>
      <c r="I365" s="540">
        <v>45677</v>
      </c>
      <c r="J365" s="541" t="s">
        <v>15064</v>
      </c>
      <c r="K365" s="541" t="s">
        <v>9440</v>
      </c>
      <c r="L365" s="494" t="s">
        <v>205</v>
      </c>
      <c r="M365" s="494"/>
      <c r="N365" s="494"/>
      <c r="O365" s="494"/>
      <c r="P365" s="494"/>
      <c r="Q365" s="494"/>
      <c r="R365" s="16" t="s">
        <v>28703</v>
      </c>
      <c r="S365" s="16" t="s">
        <v>28516</v>
      </c>
      <c r="T365" s="16" t="s">
        <v>29041</v>
      </c>
      <c r="U365" s="17">
        <v>837</v>
      </c>
      <c r="V365" s="18">
        <v>24144.34</v>
      </c>
      <c r="W365" s="16" t="s">
        <v>29047</v>
      </c>
      <c r="X365" s="50" t="s">
        <v>24811</v>
      </c>
      <c r="Y365" s="50"/>
      <c r="BG365" s="551"/>
    </row>
    <row r="366" spans="1:59" ht="15.75" customHeight="1">
      <c r="A366" s="539">
        <v>20250121</v>
      </c>
      <c r="B366" s="523">
        <v>75</v>
      </c>
      <c r="C366" s="523" t="s">
        <v>28693</v>
      </c>
      <c r="D366" s="523" t="s">
        <v>14102</v>
      </c>
      <c r="E366" s="523">
        <v>826</v>
      </c>
      <c r="F366" s="523" t="s">
        <v>9211</v>
      </c>
      <c r="G366" s="523" t="s">
        <v>28913</v>
      </c>
      <c r="H366" s="538"/>
      <c r="I366" s="540">
        <v>45678</v>
      </c>
      <c r="J366" s="541" t="s">
        <v>11402</v>
      </c>
      <c r="K366" s="541" t="s">
        <v>9440</v>
      </c>
      <c r="L366" s="494"/>
      <c r="M366" s="494"/>
      <c r="N366" s="494"/>
      <c r="O366" s="494"/>
      <c r="P366" s="494"/>
      <c r="Q366" s="494"/>
      <c r="R366" s="16" t="s">
        <v>29161</v>
      </c>
      <c r="S366" s="16" t="s">
        <v>23182</v>
      </c>
      <c r="T366" s="16" t="s">
        <v>29068</v>
      </c>
      <c r="U366" s="17">
        <v>826</v>
      </c>
      <c r="V366" s="18">
        <v>24348.07</v>
      </c>
      <c r="W366" s="16" t="s">
        <v>29059</v>
      </c>
      <c r="X366" s="50"/>
      <c r="Y366" s="50"/>
      <c r="BG366" s="551"/>
    </row>
    <row r="367" spans="1:59" ht="15.75" customHeight="1">
      <c r="A367" s="539">
        <v>20250121</v>
      </c>
      <c r="B367" s="523">
        <v>76</v>
      </c>
      <c r="C367" s="523" t="s">
        <v>29072</v>
      </c>
      <c r="D367" s="523" t="s">
        <v>9743</v>
      </c>
      <c r="E367" s="523">
        <v>2274</v>
      </c>
      <c r="F367" s="523" t="s">
        <v>9206</v>
      </c>
      <c r="G367" s="523" t="s">
        <v>29073</v>
      </c>
      <c r="H367" s="538"/>
      <c r="I367" s="540">
        <v>45678</v>
      </c>
      <c r="J367" s="541" t="s">
        <v>10711</v>
      </c>
      <c r="K367" s="541" t="s">
        <v>9440</v>
      </c>
      <c r="L367" s="494" t="s">
        <v>205</v>
      </c>
      <c r="M367" s="494"/>
      <c r="N367" s="494"/>
      <c r="O367" s="494"/>
      <c r="P367" s="494"/>
      <c r="Q367" s="494"/>
      <c r="R367" s="16" t="s">
        <v>29162</v>
      </c>
      <c r="S367" s="16" t="s">
        <v>29163</v>
      </c>
      <c r="T367" s="16" t="s">
        <v>29164</v>
      </c>
      <c r="U367" s="17">
        <v>2274</v>
      </c>
      <c r="V367" s="18">
        <v>23500</v>
      </c>
      <c r="W367" s="16" t="s">
        <v>29165</v>
      </c>
      <c r="X367" s="50" t="s">
        <v>205</v>
      </c>
      <c r="Y367" s="50"/>
      <c r="BG367" s="551"/>
    </row>
    <row r="368" spans="1:59" ht="15.75" customHeight="1">
      <c r="A368" s="539">
        <v>20250121</v>
      </c>
      <c r="B368" s="523">
        <v>77</v>
      </c>
      <c r="C368" s="523" t="s">
        <v>29074</v>
      </c>
      <c r="D368" s="523" t="s">
        <v>9743</v>
      </c>
      <c r="E368" s="523">
        <v>1196</v>
      </c>
      <c r="F368" s="523" t="s">
        <v>9206</v>
      </c>
      <c r="G368" s="523" t="s">
        <v>29075</v>
      </c>
      <c r="H368" s="538"/>
      <c r="I368" s="540">
        <v>45678</v>
      </c>
      <c r="J368" s="541" t="s">
        <v>10360</v>
      </c>
      <c r="K368" s="541" t="s">
        <v>9440</v>
      </c>
      <c r="L368" s="494" t="s">
        <v>205</v>
      </c>
      <c r="M368" s="494"/>
      <c r="N368" s="494"/>
      <c r="O368" s="494"/>
      <c r="P368" s="494"/>
      <c r="Q368" s="494"/>
      <c r="R368" s="16" t="s">
        <v>29166</v>
      </c>
      <c r="S368" s="16" t="s">
        <v>29163</v>
      </c>
      <c r="T368" s="16" t="s">
        <v>29167</v>
      </c>
      <c r="U368" s="17">
        <v>1196</v>
      </c>
      <c r="V368" s="18">
        <v>24500</v>
      </c>
      <c r="W368" s="16" t="s">
        <v>29165</v>
      </c>
      <c r="X368" s="50" t="s">
        <v>205</v>
      </c>
      <c r="Y368" s="50"/>
      <c r="BG368" s="551"/>
    </row>
    <row r="369" spans="1:59" ht="15.75" customHeight="1">
      <c r="A369" s="539">
        <v>20250121</v>
      </c>
      <c r="B369" s="523">
        <v>78</v>
      </c>
      <c r="C369" s="523" t="s">
        <v>28996</v>
      </c>
      <c r="D369" s="523" t="s">
        <v>8996</v>
      </c>
      <c r="E369" s="523">
        <v>1800</v>
      </c>
      <c r="F369" s="523" t="s">
        <v>8949</v>
      </c>
      <c r="G369" s="523" t="s">
        <v>28997</v>
      </c>
      <c r="H369" s="538"/>
      <c r="I369" s="540">
        <v>45678</v>
      </c>
      <c r="J369" s="541" t="s">
        <v>9700</v>
      </c>
      <c r="K369" s="541" t="s">
        <v>9440</v>
      </c>
      <c r="L369" s="512" t="s">
        <v>205</v>
      </c>
      <c r="M369" s="512"/>
      <c r="N369" s="512"/>
      <c r="O369" s="512"/>
      <c r="P369" s="512"/>
      <c r="Q369" s="512"/>
      <c r="R369" s="16" t="s">
        <v>28996</v>
      </c>
      <c r="S369" s="16" t="s">
        <v>2544</v>
      </c>
      <c r="T369" s="16" t="s">
        <v>29160</v>
      </c>
      <c r="U369" s="17">
        <v>1800</v>
      </c>
      <c r="V369" s="18">
        <v>21300</v>
      </c>
      <c r="W369" s="16" t="s">
        <v>29158</v>
      </c>
      <c r="X369" s="50" t="s">
        <v>205</v>
      </c>
      <c r="Y369" s="50"/>
      <c r="BG369" s="551"/>
    </row>
    <row r="370" spans="1:59" ht="15.75" customHeight="1">
      <c r="A370" s="539">
        <v>20250121</v>
      </c>
      <c r="B370" s="523">
        <v>79</v>
      </c>
      <c r="C370" s="523" t="s">
        <v>29153</v>
      </c>
      <c r="D370" s="523" t="s">
        <v>10514</v>
      </c>
      <c r="E370" s="523">
        <v>2300</v>
      </c>
      <c r="F370" s="523" t="s">
        <v>9234</v>
      </c>
      <c r="G370" s="523" t="s">
        <v>29154</v>
      </c>
      <c r="H370" s="538"/>
      <c r="I370" s="540">
        <v>45678</v>
      </c>
      <c r="J370" s="541" t="s">
        <v>15064</v>
      </c>
      <c r="K370" s="541" t="s">
        <v>9440</v>
      </c>
      <c r="L370" s="494">
        <v>20</v>
      </c>
      <c r="M370" s="494"/>
      <c r="N370" s="494"/>
      <c r="O370" s="494"/>
      <c r="P370" s="494"/>
      <c r="Q370" s="494"/>
      <c r="R370" s="16" t="s">
        <v>29168</v>
      </c>
      <c r="S370" s="16" t="s">
        <v>29169</v>
      </c>
      <c r="T370" s="16" t="s">
        <v>29170</v>
      </c>
      <c r="U370" s="17">
        <v>2300</v>
      </c>
      <c r="V370" s="18">
        <v>15180</v>
      </c>
      <c r="W370" s="16" t="s">
        <v>29171</v>
      </c>
      <c r="X370" s="50" t="s">
        <v>205</v>
      </c>
      <c r="Y370" s="50"/>
      <c r="BG370" s="551"/>
    </row>
    <row r="371" spans="1:59" ht="15.75" customHeight="1">
      <c r="A371" s="539">
        <v>20250122</v>
      </c>
      <c r="B371" s="523">
        <v>80</v>
      </c>
      <c r="C371" s="523" t="s">
        <v>29092</v>
      </c>
      <c r="D371" s="523" t="s">
        <v>9537</v>
      </c>
      <c r="E371" s="523">
        <v>1916</v>
      </c>
      <c r="F371" s="523" t="s">
        <v>8994</v>
      </c>
      <c r="G371" s="523" t="s">
        <v>28956</v>
      </c>
      <c r="H371" s="538"/>
      <c r="I371" s="540">
        <v>45679</v>
      </c>
      <c r="J371" s="541" t="s">
        <v>10769</v>
      </c>
      <c r="K371" s="541" t="s">
        <v>9440</v>
      </c>
      <c r="L371" s="494" t="s">
        <v>205</v>
      </c>
      <c r="M371" s="494"/>
      <c r="N371" s="494"/>
      <c r="O371" s="494"/>
      <c r="P371" s="494"/>
      <c r="Q371" s="494"/>
      <c r="R371" s="16" t="s">
        <v>29206</v>
      </c>
      <c r="S371" s="16" t="s">
        <v>16096</v>
      </c>
      <c r="T371" s="16" t="s">
        <v>29238</v>
      </c>
      <c r="U371" s="17">
        <v>1916</v>
      </c>
      <c r="V371" s="18">
        <v>24570</v>
      </c>
      <c r="W371" s="16" t="s">
        <v>29177</v>
      </c>
      <c r="X371" s="50" t="s">
        <v>27928</v>
      </c>
      <c r="Y371" s="50"/>
      <c r="BG371" s="551"/>
    </row>
    <row r="372" spans="1:59" ht="15.75" customHeight="1">
      <c r="A372" s="539">
        <v>20250122</v>
      </c>
      <c r="B372" s="523">
        <v>81</v>
      </c>
      <c r="C372" s="523" t="s">
        <v>29076</v>
      </c>
      <c r="D372" s="523" t="s">
        <v>8905</v>
      </c>
      <c r="E372" s="523">
        <v>1980</v>
      </c>
      <c r="F372" s="523" t="s">
        <v>8994</v>
      </c>
      <c r="G372" s="523" t="s">
        <v>29077</v>
      </c>
      <c r="H372" s="538"/>
      <c r="I372" s="540">
        <v>45679</v>
      </c>
      <c r="J372" s="541" t="s">
        <v>12889</v>
      </c>
      <c r="K372" s="541" t="s">
        <v>9440</v>
      </c>
      <c r="L372" s="494" t="s">
        <v>205</v>
      </c>
      <c r="M372" s="494"/>
      <c r="N372" s="494"/>
      <c r="O372" s="494"/>
      <c r="P372" s="494"/>
      <c r="Q372" s="494"/>
      <c r="R372" s="16" t="s">
        <v>29219</v>
      </c>
      <c r="S372" s="16" t="s">
        <v>16096</v>
      </c>
      <c r="T372" s="16" t="s">
        <v>29220</v>
      </c>
      <c r="U372" s="17">
        <v>1980</v>
      </c>
      <c r="V372" s="18">
        <v>24948</v>
      </c>
      <c r="W372" s="16" t="s">
        <v>29177</v>
      </c>
      <c r="X372" s="50" t="s">
        <v>27887</v>
      </c>
      <c r="Y372" s="50"/>
      <c r="BG372" s="551"/>
    </row>
    <row r="373" spans="1:59" ht="15.75" customHeight="1">
      <c r="A373" s="539">
        <v>20250122</v>
      </c>
      <c r="B373" s="523">
        <v>82</v>
      </c>
      <c r="C373" s="523" t="s">
        <v>29081</v>
      </c>
      <c r="D373" s="523" t="s">
        <v>8905</v>
      </c>
      <c r="E373" s="523">
        <v>1980</v>
      </c>
      <c r="F373" s="523" t="s">
        <v>8994</v>
      </c>
      <c r="G373" s="523" t="s">
        <v>29082</v>
      </c>
      <c r="H373" s="538"/>
      <c r="I373" s="540">
        <v>45679</v>
      </c>
      <c r="J373" s="541" t="s">
        <v>11746</v>
      </c>
      <c r="K373" s="541" t="s">
        <v>9440</v>
      </c>
      <c r="L373" s="494" t="s">
        <v>205</v>
      </c>
      <c r="M373" s="494"/>
      <c r="N373" s="494"/>
      <c r="O373" s="494"/>
      <c r="P373" s="494"/>
      <c r="Q373" s="494"/>
      <c r="R373" s="16" t="s">
        <v>29179</v>
      </c>
      <c r="S373" s="16" t="s">
        <v>16096</v>
      </c>
      <c r="T373" s="16" t="s">
        <v>29218</v>
      </c>
      <c r="U373" s="17">
        <v>1980</v>
      </c>
      <c r="V373" s="18">
        <v>24948</v>
      </c>
      <c r="W373" s="16" t="s">
        <v>29177</v>
      </c>
      <c r="X373" s="50" t="s">
        <v>27887</v>
      </c>
      <c r="Y373" s="50"/>
      <c r="BG373" s="551"/>
    </row>
    <row r="374" spans="1:59" ht="15.75" customHeight="1">
      <c r="A374" s="539">
        <v>20250122</v>
      </c>
      <c r="B374" s="523">
        <v>83</v>
      </c>
      <c r="C374" s="523" t="s">
        <v>29229</v>
      </c>
      <c r="D374" s="523" t="s">
        <v>10578</v>
      </c>
      <c r="E374" s="523">
        <v>840</v>
      </c>
      <c r="F374" s="523" t="s">
        <v>9211</v>
      </c>
      <c r="G374" s="523" t="s">
        <v>29230</v>
      </c>
      <c r="H374" s="538"/>
      <c r="I374" s="540">
        <v>45678</v>
      </c>
      <c r="J374" s="541" t="s">
        <v>13276</v>
      </c>
      <c r="K374" s="541" t="s">
        <v>9440</v>
      </c>
      <c r="L374" s="494" t="s">
        <v>205</v>
      </c>
      <c r="M374" s="494"/>
      <c r="N374" s="494"/>
      <c r="O374" s="494"/>
      <c r="P374" s="494"/>
      <c r="Q374" s="494"/>
      <c r="R374" s="16" t="s">
        <v>29229</v>
      </c>
      <c r="S374" s="16" t="s">
        <v>29236</v>
      </c>
      <c r="T374" s="16" t="s">
        <v>29235</v>
      </c>
      <c r="U374" s="17">
        <v>840</v>
      </c>
      <c r="V374" s="18">
        <v>23000</v>
      </c>
      <c r="W374" s="16" t="s">
        <v>29239</v>
      </c>
      <c r="X374" s="50" t="s">
        <v>205</v>
      </c>
      <c r="Y374" s="50"/>
      <c r="BG374" s="551"/>
    </row>
    <row r="375" spans="1:59" ht="15.75" customHeight="1">
      <c r="A375" s="539">
        <v>20250122</v>
      </c>
      <c r="B375" s="523">
        <v>84</v>
      </c>
      <c r="C375" s="523" t="s">
        <v>29225</v>
      </c>
      <c r="D375" s="523" t="s">
        <v>10578</v>
      </c>
      <c r="E375" s="523">
        <v>840</v>
      </c>
      <c r="F375" s="523" t="s">
        <v>9211</v>
      </c>
      <c r="G375" s="523" t="s">
        <v>29226</v>
      </c>
      <c r="H375" s="538"/>
      <c r="I375" s="540">
        <v>45678</v>
      </c>
      <c r="J375" s="541" t="s">
        <v>29241</v>
      </c>
      <c r="K375" s="541" t="s">
        <v>9440</v>
      </c>
      <c r="L375" s="512" t="s">
        <v>205</v>
      </c>
      <c r="M375" s="512"/>
      <c r="N375" s="512"/>
      <c r="O375" s="512"/>
      <c r="P375" s="512"/>
      <c r="Q375" s="512"/>
      <c r="R375" s="16" t="s">
        <v>29225</v>
      </c>
      <c r="S375" s="16" t="s">
        <v>29236</v>
      </c>
      <c r="T375" s="16" t="s">
        <v>29237</v>
      </c>
      <c r="U375" s="17">
        <v>840</v>
      </c>
      <c r="V375" s="18">
        <v>23000</v>
      </c>
      <c r="W375" s="16" t="s">
        <v>29239</v>
      </c>
      <c r="X375" s="50" t="s">
        <v>205</v>
      </c>
      <c r="Y375" s="50"/>
      <c r="BG375" s="551"/>
    </row>
    <row r="376" spans="1:59" ht="15.75" customHeight="1">
      <c r="A376" s="539">
        <v>20250122</v>
      </c>
      <c r="B376" s="523">
        <v>85</v>
      </c>
      <c r="C376" s="523" t="s">
        <v>29215</v>
      </c>
      <c r="D376" s="523" t="s">
        <v>8947</v>
      </c>
      <c r="E376" s="523">
        <v>1158</v>
      </c>
      <c r="F376" s="523" t="s">
        <v>9180</v>
      </c>
      <c r="G376" s="523" t="s">
        <v>29132</v>
      </c>
      <c r="H376" s="538"/>
      <c r="I376" s="540">
        <v>45679</v>
      </c>
      <c r="J376" s="541" t="s">
        <v>19120</v>
      </c>
      <c r="K376" s="541" t="s">
        <v>9440</v>
      </c>
      <c r="L376" s="494">
        <v>20</v>
      </c>
      <c r="M376" s="494"/>
      <c r="N376" s="494"/>
      <c r="O376" s="494"/>
      <c r="P376" s="494"/>
      <c r="Q376" s="494"/>
      <c r="R376" s="16" t="s">
        <v>29205</v>
      </c>
      <c r="S376" s="16" t="s">
        <v>9612</v>
      </c>
      <c r="T376" s="16" t="s">
        <v>29223</v>
      </c>
      <c r="U376" s="17">
        <v>1158</v>
      </c>
      <c r="V376" s="18">
        <v>6484.8</v>
      </c>
      <c r="W376" s="16" t="s">
        <v>29046</v>
      </c>
      <c r="X376" s="50"/>
      <c r="Y376" s="50"/>
      <c r="BG376" s="551"/>
    </row>
    <row r="377" spans="1:59" ht="15.75" customHeight="1">
      <c r="A377" s="539">
        <v>20250122</v>
      </c>
      <c r="B377" s="523">
        <v>86</v>
      </c>
      <c r="C377" s="523" t="s">
        <v>29216</v>
      </c>
      <c r="D377" s="523" t="s">
        <v>8947</v>
      </c>
      <c r="E377" s="523">
        <v>866</v>
      </c>
      <c r="F377" s="523" t="s">
        <v>9054</v>
      </c>
      <c r="G377" s="523" t="s">
        <v>29131</v>
      </c>
      <c r="H377" s="538"/>
      <c r="I377" s="540">
        <v>45679</v>
      </c>
      <c r="J377" s="541" t="s">
        <v>25313</v>
      </c>
      <c r="K377" s="541" t="s">
        <v>9440</v>
      </c>
      <c r="L377" s="494">
        <v>20</v>
      </c>
      <c r="M377" s="494"/>
      <c r="N377" s="494"/>
      <c r="O377" s="494"/>
      <c r="P377" s="494"/>
      <c r="Q377" s="494"/>
      <c r="R377" s="16" t="s">
        <v>29204</v>
      </c>
      <c r="S377" s="16" t="s">
        <v>9612</v>
      </c>
      <c r="T377" s="16" t="s">
        <v>29224</v>
      </c>
      <c r="U377" s="17">
        <v>866</v>
      </c>
      <c r="V377" s="18">
        <v>7761.3</v>
      </c>
      <c r="W377" s="16" t="s">
        <v>29046</v>
      </c>
      <c r="X377" s="50"/>
      <c r="Y377" s="50"/>
      <c r="BG377" s="551"/>
    </row>
    <row r="378" spans="1:59" ht="15.75" customHeight="1">
      <c r="A378" s="539">
        <v>20250122</v>
      </c>
      <c r="B378" s="523">
        <v>87</v>
      </c>
      <c r="C378" s="523" t="s">
        <v>28681</v>
      </c>
      <c r="D378" s="523" t="s">
        <v>8905</v>
      </c>
      <c r="E378" s="523">
        <v>1980</v>
      </c>
      <c r="F378" s="523" t="s">
        <v>8994</v>
      </c>
      <c r="G378" s="523" t="s">
        <v>28682</v>
      </c>
      <c r="H378" s="538"/>
      <c r="I378" s="540">
        <v>45679</v>
      </c>
      <c r="J378" s="541" t="s">
        <v>12274</v>
      </c>
      <c r="K378" s="541" t="s">
        <v>9440</v>
      </c>
      <c r="L378" s="494" t="s">
        <v>205</v>
      </c>
      <c r="M378" s="494"/>
      <c r="N378" s="494"/>
      <c r="O378" s="494"/>
      <c r="P378" s="494"/>
      <c r="Q378" s="494"/>
      <c r="R378" s="16" t="s">
        <v>29221</v>
      </c>
      <c r="S378" s="16" t="s">
        <v>16096</v>
      </c>
      <c r="T378" s="16" t="s">
        <v>29222</v>
      </c>
      <c r="U378" s="17">
        <v>1980</v>
      </c>
      <c r="V378" s="18">
        <v>24948</v>
      </c>
      <c r="W378" s="16" t="s">
        <v>29177</v>
      </c>
      <c r="X378" s="50" t="s">
        <v>28582</v>
      </c>
      <c r="Y378" s="50"/>
      <c r="BG378" s="551"/>
    </row>
    <row r="379" spans="1:59" ht="15.75" customHeight="1">
      <c r="A379" s="539">
        <v>20250122</v>
      </c>
      <c r="B379" s="523">
        <v>88</v>
      </c>
      <c r="C379" s="523" t="s">
        <v>29015</v>
      </c>
      <c r="D379" s="523" t="s">
        <v>9476</v>
      </c>
      <c r="E379" s="523">
        <v>1180</v>
      </c>
      <c r="F379" s="523" t="s">
        <v>9089</v>
      </c>
      <c r="G379" s="523" t="s">
        <v>29133</v>
      </c>
      <c r="H379" s="538"/>
      <c r="I379" s="540">
        <v>45679</v>
      </c>
      <c r="J379" s="541" t="s">
        <v>10794</v>
      </c>
      <c r="K379" s="541" t="s">
        <v>9440</v>
      </c>
      <c r="L379" s="494"/>
      <c r="M379" s="494"/>
      <c r="N379" s="494"/>
      <c r="O379" s="494"/>
      <c r="P379" s="494"/>
      <c r="Q379" s="494"/>
      <c r="R379" s="16" t="s">
        <v>29207</v>
      </c>
      <c r="S379" s="16" t="s">
        <v>21699</v>
      </c>
      <c r="T379" s="16" t="s">
        <v>29217</v>
      </c>
      <c r="U379" s="17">
        <v>3540</v>
      </c>
      <c r="V379" s="18">
        <v>74340</v>
      </c>
      <c r="W379" s="16" t="s">
        <v>29177</v>
      </c>
      <c r="X379" s="50" t="s">
        <v>29212</v>
      </c>
      <c r="Y379" s="50"/>
      <c r="BG379" s="551"/>
    </row>
    <row r="380" spans="1:59" ht="15.75" customHeight="1">
      <c r="A380" s="539">
        <v>20250122</v>
      </c>
      <c r="B380" s="523">
        <v>88</v>
      </c>
      <c r="C380" s="523" t="s">
        <v>29015</v>
      </c>
      <c r="D380" s="523" t="s">
        <v>9476</v>
      </c>
      <c r="E380" s="523">
        <v>1180</v>
      </c>
      <c r="F380" s="523" t="s">
        <v>9089</v>
      </c>
      <c r="G380" s="523" t="s">
        <v>29016</v>
      </c>
      <c r="H380" s="538"/>
      <c r="I380" s="540">
        <v>45679</v>
      </c>
      <c r="J380" s="541" t="s">
        <v>10794</v>
      </c>
      <c r="K380" s="541" t="s">
        <v>9440</v>
      </c>
      <c r="L380" s="494" t="s">
        <v>205</v>
      </c>
      <c r="M380" s="494"/>
      <c r="N380" s="494"/>
      <c r="O380" s="494"/>
      <c r="P380" s="494"/>
      <c r="Q380" s="494"/>
      <c r="R380" s="16" t="s">
        <v>29015</v>
      </c>
      <c r="S380" s="16" t="s">
        <v>29134</v>
      </c>
      <c r="T380" s="16" t="s">
        <v>29157</v>
      </c>
      <c r="U380" s="17">
        <v>3540</v>
      </c>
      <c r="V380" s="18">
        <v>74340</v>
      </c>
      <c r="W380" s="16" t="s">
        <v>29159</v>
      </c>
      <c r="X380" s="50" t="s">
        <v>29213</v>
      </c>
      <c r="Y380" s="50"/>
      <c r="BG380" s="551"/>
    </row>
    <row r="381" spans="1:59" ht="15.75" customHeight="1">
      <c r="A381" s="539">
        <v>20250122</v>
      </c>
      <c r="B381" s="523">
        <v>88</v>
      </c>
      <c r="C381" s="523" t="s">
        <v>29015</v>
      </c>
      <c r="D381" s="523" t="s">
        <v>9476</v>
      </c>
      <c r="E381" s="523">
        <v>1180</v>
      </c>
      <c r="F381" s="523" t="s">
        <v>9089</v>
      </c>
      <c r="G381" s="523" t="s">
        <v>29135</v>
      </c>
      <c r="H381" s="538"/>
      <c r="I381" s="540">
        <v>45679</v>
      </c>
      <c r="J381" s="541" t="s">
        <v>10794</v>
      </c>
      <c r="K381" s="541" t="s">
        <v>9440</v>
      </c>
      <c r="L381" s="494"/>
      <c r="M381" s="494"/>
      <c r="N381" s="494"/>
      <c r="O381" s="494"/>
      <c r="P381" s="494"/>
      <c r="Q381" s="494"/>
      <c r="R381" s="16" t="s">
        <v>29015</v>
      </c>
      <c r="S381" s="16" t="s">
        <v>29134</v>
      </c>
      <c r="T381" s="16" t="s">
        <v>29157</v>
      </c>
      <c r="U381" s="17">
        <v>3540</v>
      </c>
      <c r="V381" s="18">
        <v>74340</v>
      </c>
      <c r="W381" s="16" t="s">
        <v>29159</v>
      </c>
      <c r="X381" s="50" t="s">
        <v>29212</v>
      </c>
      <c r="Y381" s="50"/>
      <c r="BG381" s="551"/>
    </row>
    <row r="382" spans="1:59" ht="15.75" customHeight="1">
      <c r="A382" s="539">
        <v>20250123</v>
      </c>
      <c r="B382" s="523">
        <v>89</v>
      </c>
      <c r="C382" s="523" t="s">
        <v>29227</v>
      </c>
      <c r="D382" s="523" t="s">
        <v>10578</v>
      </c>
      <c r="E382" s="523">
        <v>840</v>
      </c>
      <c r="F382" s="523" t="s">
        <v>9211</v>
      </c>
      <c r="G382" s="523" t="s">
        <v>29228</v>
      </c>
      <c r="H382" s="538"/>
      <c r="I382" s="540">
        <v>45679</v>
      </c>
      <c r="J382" s="541" t="s">
        <v>12643</v>
      </c>
      <c r="K382" s="541" t="s">
        <v>9440</v>
      </c>
      <c r="L382" s="494" t="s">
        <v>205</v>
      </c>
      <c r="M382" s="494"/>
      <c r="N382" s="494"/>
      <c r="O382" s="494"/>
      <c r="P382" s="494"/>
      <c r="Q382" s="494"/>
      <c r="R382" s="16" t="s">
        <v>29263</v>
      </c>
      <c r="S382" s="16" t="s">
        <v>29264</v>
      </c>
      <c r="T382" s="16" t="s">
        <v>29244</v>
      </c>
      <c r="U382" s="17">
        <v>840</v>
      </c>
      <c r="V382" s="18">
        <v>23000</v>
      </c>
      <c r="W382" s="16" t="s">
        <v>28978</v>
      </c>
      <c r="X382" s="50" t="s">
        <v>205</v>
      </c>
      <c r="Y382" s="50"/>
      <c r="BG382" s="551"/>
    </row>
    <row r="383" spans="1:59" ht="15.75" customHeight="1">
      <c r="A383" s="539">
        <v>20250123</v>
      </c>
      <c r="B383" s="523">
        <v>90</v>
      </c>
      <c r="C383" s="523" t="s">
        <v>29233</v>
      </c>
      <c r="D383" s="523" t="s">
        <v>10578</v>
      </c>
      <c r="E383" s="523">
        <v>840</v>
      </c>
      <c r="F383" s="523" t="s">
        <v>9211</v>
      </c>
      <c r="G383" s="523" t="s">
        <v>29234</v>
      </c>
      <c r="H383" s="538"/>
      <c r="I383" s="540">
        <v>45679</v>
      </c>
      <c r="J383" s="541" t="s">
        <v>11752</v>
      </c>
      <c r="K383" s="541" t="s">
        <v>9440</v>
      </c>
      <c r="L383" s="494" t="s">
        <v>205</v>
      </c>
      <c r="M383" s="494"/>
      <c r="N383" s="494"/>
      <c r="O383" s="494"/>
      <c r="P383" s="494"/>
      <c r="Q383" s="494"/>
      <c r="R383" s="16" t="s">
        <v>29267</v>
      </c>
      <c r="S383" s="16" t="s">
        <v>23182</v>
      </c>
      <c r="T383" s="16" t="s">
        <v>29268</v>
      </c>
      <c r="U383" s="17">
        <v>840</v>
      </c>
      <c r="V383" s="18">
        <v>23000</v>
      </c>
      <c r="W383" s="16" t="s">
        <v>29059</v>
      </c>
      <c r="X383" s="50" t="s">
        <v>205</v>
      </c>
      <c r="Y383" s="50"/>
      <c r="BG383" s="551"/>
    </row>
    <row r="384" spans="1:59" ht="15.75" customHeight="1">
      <c r="A384" s="539">
        <v>20250123</v>
      </c>
      <c r="B384" s="523">
        <v>91</v>
      </c>
      <c r="C384" s="523" t="s">
        <v>29231</v>
      </c>
      <c r="D384" s="523" t="s">
        <v>10578</v>
      </c>
      <c r="E384" s="523">
        <v>840</v>
      </c>
      <c r="F384" s="523" t="s">
        <v>9211</v>
      </c>
      <c r="G384" s="523" t="s">
        <v>29232</v>
      </c>
      <c r="H384" s="538"/>
      <c r="I384" s="540">
        <v>45679</v>
      </c>
      <c r="J384" s="541" t="s">
        <v>15878</v>
      </c>
      <c r="K384" s="541" t="s">
        <v>9440</v>
      </c>
      <c r="L384" s="494" t="s">
        <v>205</v>
      </c>
      <c r="M384" s="494"/>
      <c r="N384" s="494"/>
      <c r="O384" s="494"/>
      <c r="P384" s="494"/>
      <c r="Q384" s="494"/>
      <c r="R384" s="16" t="s">
        <v>29265</v>
      </c>
      <c r="S384" s="16" t="s">
        <v>23182</v>
      </c>
      <c r="T384" s="16" t="s">
        <v>29266</v>
      </c>
      <c r="U384" s="17">
        <v>840</v>
      </c>
      <c r="V384" s="18">
        <v>23000</v>
      </c>
      <c r="W384" s="16" t="s">
        <v>29059</v>
      </c>
      <c r="X384" s="50" t="s">
        <v>205</v>
      </c>
      <c r="Y384" s="50"/>
      <c r="BG384" s="551"/>
    </row>
    <row r="385" spans="1:59" ht="15.75" customHeight="1">
      <c r="A385" s="539">
        <v>20250123</v>
      </c>
      <c r="B385" s="523">
        <v>92</v>
      </c>
      <c r="C385" s="523" t="s">
        <v>29026</v>
      </c>
      <c r="D385" s="523" t="s">
        <v>8891</v>
      </c>
      <c r="E385" s="523">
        <v>1960</v>
      </c>
      <c r="F385" s="523" t="s">
        <v>8994</v>
      </c>
      <c r="G385" s="523" t="s">
        <v>29027</v>
      </c>
      <c r="H385" s="538"/>
      <c r="I385" s="540">
        <v>45679</v>
      </c>
      <c r="J385" s="541" t="s">
        <v>11297</v>
      </c>
      <c r="K385" s="541" t="s">
        <v>9440</v>
      </c>
      <c r="L385" s="494" t="s">
        <v>205</v>
      </c>
      <c r="M385" s="494"/>
      <c r="N385" s="494"/>
      <c r="O385" s="494"/>
      <c r="P385" s="494"/>
      <c r="Q385" s="494"/>
      <c r="R385" s="16" t="s">
        <v>29271</v>
      </c>
      <c r="S385" s="16" t="s">
        <v>13713</v>
      </c>
      <c r="T385" s="16" t="s">
        <v>29272</v>
      </c>
      <c r="U385" s="17">
        <v>1960</v>
      </c>
      <c r="V385" s="18">
        <v>24500</v>
      </c>
      <c r="W385" s="16" t="s">
        <v>28663</v>
      </c>
      <c r="X385" s="50" t="s">
        <v>24812</v>
      </c>
      <c r="Y385" s="50"/>
      <c r="BG385" s="551"/>
    </row>
    <row r="386" spans="1:59" ht="15.75" customHeight="1">
      <c r="A386" s="539">
        <v>20250123</v>
      </c>
      <c r="B386" s="523">
        <v>93</v>
      </c>
      <c r="C386" s="523" t="s">
        <v>29024</v>
      </c>
      <c r="D386" s="523" t="s">
        <v>8891</v>
      </c>
      <c r="E386" s="523">
        <v>1960</v>
      </c>
      <c r="F386" s="523" t="s">
        <v>8994</v>
      </c>
      <c r="G386" s="523" t="s">
        <v>29025</v>
      </c>
      <c r="H386" s="538"/>
      <c r="I386" s="540">
        <v>45679</v>
      </c>
      <c r="J386" s="541" t="s">
        <v>25279</v>
      </c>
      <c r="K386" s="541" t="s">
        <v>9440</v>
      </c>
      <c r="L386" s="494" t="s">
        <v>205</v>
      </c>
      <c r="M386" s="494"/>
      <c r="N386" s="494"/>
      <c r="O386" s="494"/>
      <c r="P386" s="494"/>
      <c r="Q386" s="494"/>
      <c r="R386" s="16" t="s">
        <v>29269</v>
      </c>
      <c r="S386" s="16" t="s">
        <v>10946</v>
      </c>
      <c r="T386" s="16" t="s">
        <v>29270</v>
      </c>
      <c r="U386" s="17">
        <v>1960</v>
      </c>
      <c r="V386" s="18">
        <v>24500</v>
      </c>
      <c r="W386" s="16" t="s">
        <v>28232</v>
      </c>
      <c r="X386" s="50" t="s">
        <v>28125</v>
      </c>
      <c r="Y386" s="50"/>
      <c r="BG386" s="551"/>
    </row>
    <row r="387" spans="1:59" ht="15.75" customHeight="1">
      <c r="A387" s="539">
        <v>20250123</v>
      </c>
      <c r="B387" s="523">
        <v>94</v>
      </c>
      <c r="C387" s="523" t="s">
        <v>29022</v>
      </c>
      <c r="D387" s="523" t="s">
        <v>8891</v>
      </c>
      <c r="E387" s="523">
        <v>1960</v>
      </c>
      <c r="F387" s="523" t="s">
        <v>8994</v>
      </c>
      <c r="G387" s="523" t="s">
        <v>29023</v>
      </c>
      <c r="H387" s="538"/>
      <c r="I387" s="540">
        <v>45679</v>
      </c>
      <c r="J387" s="541" t="s">
        <v>12195</v>
      </c>
      <c r="K387" s="541" t="s">
        <v>9440</v>
      </c>
      <c r="L387" s="494" t="s">
        <v>205</v>
      </c>
      <c r="M387" s="494"/>
      <c r="N387" s="494"/>
      <c r="O387" s="494"/>
      <c r="P387" s="494"/>
      <c r="Q387" s="494"/>
      <c r="R387" s="16" t="s">
        <v>29273</v>
      </c>
      <c r="S387" s="16" t="s">
        <v>5656</v>
      </c>
      <c r="T387" s="16" t="s">
        <v>29274</v>
      </c>
      <c r="U387" s="17">
        <v>1960</v>
      </c>
      <c r="V387" s="18">
        <v>24500</v>
      </c>
      <c r="W387" s="16" t="s">
        <v>28524</v>
      </c>
      <c r="X387" s="50" t="s">
        <v>24812</v>
      </c>
      <c r="Y387" s="50"/>
      <c r="BG387" s="551"/>
    </row>
    <row r="388" spans="1:59" ht="15.75" customHeight="1">
      <c r="A388" s="539">
        <v>20250123</v>
      </c>
      <c r="B388" s="523">
        <v>95</v>
      </c>
      <c r="C388" s="523" t="s">
        <v>28928</v>
      </c>
      <c r="D388" s="523" t="s">
        <v>219</v>
      </c>
      <c r="E388" s="523">
        <v>1800</v>
      </c>
      <c r="F388" s="523" t="s">
        <v>8949</v>
      </c>
      <c r="G388" s="523" t="s">
        <v>28917</v>
      </c>
      <c r="H388" s="538"/>
      <c r="I388" s="540">
        <v>45680</v>
      </c>
      <c r="J388" s="541" t="s">
        <v>10978</v>
      </c>
      <c r="K388" s="541" t="s">
        <v>9440</v>
      </c>
      <c r="L388" s="494"/>
      <c r="M388" s="494"/>
      <c r="N388" s="494"/>
      <c r="O388" s="494"/>
      <c r="P388" s="494"/>
      <c r="Q388" s="494"/>
      <c r="R388" s="16" t="s">
        <v>28928</v>
      </c>
      <c r="S388" s="16" t="s">
        <v>14932</v>
      </c>
      <c r="T388" s="16" t="s">
        <v>29262</v>
      </c>
      <c r="U388" s="17">
        <v>1800</v>
      </c>
      <c r="V388" s="18">
        <v>19052</v>
      </c>
      <c r="W388" s="16" t="s">
        <v>29279</v>
      </c>
      <c r="X388" s="50" t="s">
        <v>29214</v>
      </c>
      <c r="Y388" s="50"/>
      <c r="BG388" s="551"/>
    </row>
    <row r="389" spans="1:59" ht="15.75" customHeight="1">
      <c r="A389" s="539">
        <v>20250123</v>
      </c>
      <c r="B389" s="523">
        <v>96</v>
      </c>
      <c r="C389" s="523" t="s">
        <v>29030</v>
      </c>
      <c r="D389" s="523" t="s">
        <v>8891</v>
      </c>
      <c r="E389" s="523">
        <v>1960</v>
      </c>
      <c r="F389" s="523" t="s">
        <v>8994</v>
      </c>
      <c r="G389" s="523" t="s">
        <v>29031</v>
      </c>
      <c r="H389" s="538"/>
      <c r="I389" s="540">
        <v>45680</v>
      </c>
      <c r="J389" s="541" t="s">
        <v>11431</v>
      </c>
      <c r="K389" s="541" t="s">
        <v>9440</v>
      </c>
      <c r="L389" s="494" t="s">
        <v>205</v>
      </c>
      <c r="M389" s="494"/>
      <c r="N389" s="494"/>
      <c r="O389" s="494"/>
      <c r="P389" s="494"/>
      <c r="Q389" s="494"/>
      <c r="R389" s="16" t="s">
        <v>29277</v>
      </c>
      <c r="S389" s="16" t="s">
        <v>27976</v>
      </c>
      <c r="T389" s="16" t="s">
        <v>29278</v>
      </c>
      <c r="U389" s="17">
        <v>1960</v>
      </c>
      <c r="V389" s="18">
        <v>24500</v>
      </c>
      <c r="W389" s="16" t="s">
        <v>29046</v>
      </c>
      <c r="X389" s="50" t="s">
        <v>25221</v>
      </c>
      <c r="Y389" s="50"/>
      <c r="BG389" s="551"/>
    </row>
    <row r="390" spans="1:59" ht="15.75" customHeight="1">
      <c r="A390" s="539">
        <v>20250123</v>
      </c>
      <c r="B390" s="523">
        <v>97</v>
      </c>
      <c r="C390" s="523" t="s">
        <v>29028</v>
      </c>
      <c r="D390" s="523" t="s">
        <v>8891</v>
      </c>
      <c r="E390" s="523">
        <v>1960</v>
      </c>
      <c r="F390" s="523" t="s">
        <v>8994</v>
      </c>
      <c r="G390" s="523" t="s">
        <v>29029</v>
      </c>
      <c r="H390" s="538"/>
      <c r="I390" s="540">
        <v>45680</v>
      </c>
      <c r="J390" s="541" t="s">
        <v>12797</v>
      </c>
      <c r="K390" s="541" t="s">
        <v>9440</v>
      </c>
      <c r="L390" s="494" t="s">
        <v>205</v>
      </c>
      <c r="M390" s="494"/>
      <c r="N390" s="494"/>
      <c r="O390" s="494"/>
      <c r="P390" s="494"/>
      <c r="Q390" s="494"/>
      <c r="R390" s="16" t="s">
        <v>29275</v>
      </c>
      <c r="S390" s="16" t="s">
        <v>27976</v>
      </c>
      <c r="T390" s="16" t="s">
        <v>29276</v>
      </c>
      <c r="U390" s="17">
        <v>1960</v>
      </c>
      <c r="V390" s="18">
        <v>24500</v>
      </c>
      <c r="W390" s="16" t="s">
        <v>29046</v>
      </c>
      <c r="X390" s="50" t="s">
        <v>25221</v>
      </c>
      <c r="Y390" s="50"/>
      <c r="BG390" s="551"/>
    </row>
    <row r="391" spans="1:59" ht="15.75" customHeight="1">
      <c r="A391" s="539">
        <v>20250124</v>
      </c>
      <c r="B391" s="523">
        <v>98</v>
      </c>
      <c r="C391" s="523" t="s">
        <v>29254</v>
      </c>
      <c r="D391" s="523" t="s">
        <v>8947</v>
      </c>
      <c r="E391" s="523">
        <v>800</v>
      </c>
      <c r="F391" s="523" t="s">
        <v>8949</v>
      </c>
      <c r="G391" s="523" t="s">
        <v>29255</v>
      </c>
      <c r="H391" s="538"/>
      <c r="I391" s="540">
        <v>45681</v>
      </c>
      <c r="J391" s="541" t="s">
        <v>9527</v>
      </c>
      <c r="K391" s="541" t="s">
        <v>9440</v>
      </c>
      <c r="L391" s="494">
        <v>20</v>
      </c>
      <c r="M391" s="494"/>
      <c r="N391" s="494"/>
      <c r="O391" s="494"/>
      <c r="P391" s="494"/>
      <c r="Q391" s="494"/>
      <c r="R391" s="16" t="s">
        <v>29293</v>
      </c>
      <c r="S391" s="16" t="s">
        <v>29282</v>
      </c>
      <c r="T391" s="16" t="s">
        <v>29294</v>
      </c>
      <c r="U391" s="17">
        <v>800</v>
      </c>
      <c r="V391" s="18">
        <v>9920</v>
      </c>
      <c r="W391" s="16" t="s">
        <v>29295</v>
      </c>
      <c r="X391" s="50" t="s">
        <v>205</v>
      </c>
      <c r="Y391" s="50"/>
      <c r="BG391" s="551"/>
    </row>
    <row r="392" spans="1:59" ht="15.75" customHeight="1">
      <c r="A392" s="539">
        <v>20250124</v>
      </c>
      <c r="B392" s="523">
        <v>99</v>
      </c>
      <c r="C392" s="523" t="s">
        <v>29245</v>
      </c>
      <c r="D392" s="523" t="s">
        <v>8996</v>
      </c>
      <c r="E392" s="523">
        <v>929</v>
      </c>
      <c r="F392" s="523" t="s">
        <v>8949</v>
      </c>
      <c r="G392" s="523" t="s">
        <v>29246</v>
      </c>
      <c r="H392" s="538"/>
      <c r="I392" s="540">
        <v>45681</v>
      </c>
      <c r="J392" s="541" t="s">
        <v>11564</v>
      </c>
      <c r="K392" s="541" t="s">
        <v>9440</v>
      </c>
      <c r="L392" s="494">
        <v>20</v>
      </c>
      <c r="M392" s="494"/>
      <c r="N392" s="494"/>
      <c r="O392" s="494"/>
      <c r="P392" s="494"/>
      <c r="Q392" s="494"/>
      <c r="R392" s="16" t="s">
        <v>29296</v>
      </c>
      <c r="S392" s="16" t="s">
        <v>9757</v>
      </c>
      <c r="T392" s="16" t="s">
        <v>29297</v>
      </c>
      <c r="U392" s="17">
        <v>929</v>
      </c>
      <c r="V392" s="18">
        <v>6967.5</v>
      </c>
      <c r="W392" s="16" t="s">
        <v>29295</v>
      </c>
      <c r="X392" s="50" t="s">
        <v>205</v>
      </c>
      <c r="Y392" s="50"/>
      <c r="BG392" s="551"/>
    </row>
    <row r="393" spans="1:59" ht="15.75" customHeight="1">
      <c r="A393" s="539">
        <v>20250124</v>
      </c>
      <c r="B393" s="523">
        <v>100</v>
      </c>
      <c r="C393" s="523" t="s">
        <v>29252</v>
      </c>
      <c r="D393" s="523" t="s">
        <v>8947</v>
      </c>
      <c r="E393" s="523">
        <v>938</v>
      </c>
      <c r="F393" s="523" t="s">
        <v>8949</v>
      </c>
      <c r="G393" s="523" t="s">
        <v>29253</v>
      </c>
      <c r="H393" s="538"/>
      <c r="I393" s="540">
        <v>45681</v>
      </c>
      <c r="J393" s="541" t="s">
        <v>10360</v>
      </c>
      <c r="K393" s="541" t="s">
        <v>9440</v>
      </c>
      <c r="L393" s="494">
        <v>20</v>
      </c>
      <c r="M393" s="494"/>
      <c r="N393" s="494"/>
      <c r="O393" s="494"/>
      <c r="P393" s="494"/>
      <c r="Q393" s="494"/>
      <c r="R393" s="16" t="s">
        <v>29312</v>
      </c>
      <c r="S393" s="16" t="s">
        <v>29313</v>
      </c>
      <c r="T393" s="16" t="s">
        <v>29314</v>
      </c>
      <c r="U393" s="17">
        <v>938</v>
      </c>
      <c r="V393" s="18">
        <v>7316.4</v>
      </c>
      <c r="W393" s="16" t="s">
        <v>29305</v>
      </c>
      <c r="X393" s="50" t="s">
        <v>205</v>
      </c>
      <c r="Y393" s="50"/>
      <c r="BG393" s="551"/>
    </row>
    <row r="394" spans="1:59" ht="15.75" customHeight="1">
      <c r="A394" s="539">
        <v>20250124</v>
      </c>
      <c r="B394" s="523">
        <v>101</v>
      </c>
      <c r="C394" s="523" t="s">
        <v>29280</v>
      </c>
      <c r="D394" s="523" t="s">
        <v>8947</v>
      </c>
      <c r="E394" s="523">
        <v>2200</v>
      </c>
      <c r="F394" s="523" t="s">
        <v>9250</v>
      </c>
      <c r="G394" s="523" t="s">
        <v>29281</v>
      </c>
      <c r="H394" s="538"/>
      <c r="I394" s="540">
        <v>45681</v>
      </c>
      <c r="J394" s="541" t="s">
        <v>10811</v>
      </c>
      <c r="K394" s="541" t="s">
        <v>9440</v>
      </c>
      <c r="L394" s="494">
        <v>20</v>
      </c>
      <c r="M394" s="494"/>
      <c r="N394" s="494"/>
      <c r="O394" s="494"/>
      <c r="P394" s="494"/>
      <c r="Q394" s="494"/>
      <c r="R394" s="16" t="s">
        <v>29322</v>
      </c>
      <c r="S394" s="16" t="s">
        <v>29323</v>
      </c>
      <c r="T394" s="16" t="s">
        <v>29324</v>
      </c>
      <c r="U394" s="17">
        <v>2200</v>
      </c>
      <c r="V394" s="18">
        <v>11000</v>
      </c>
      <c r="W394" s="16" t="s">
        <v>29325</v>
      </c>
      <c r="X394" s="50" t="s">
        <v>205</v>
      </c>
      <c r="Y394" s="50"/>
      <c r="BG394" s="551"/>
    </row>
    <row r="395" spans="1:59" ht="15.75" customHeight="1">
      <c r="A395" s="539">
        <v>20250131</v>
      </c>
      <c r="B395" s="523">
        <v>102</v>
      </c>
      <c r="C395" s="523" t="s">
        <v>28929</v>
      </c>
      <c r="D395" s="523" t="s">
        <v>219</v>
      </c>
      <c r="E395" s="523">
        <v>1835</v>
      </c>
      <c r="F395" s="523" t="s">
        <v>29331</v>
      </c>
      <c r="G395" s="523" t="s">
        <v>15551</v>
      </c>
      <c r="H395" s="538"/>
      <c r="I395" s="540">
        <v>45682</v>
      </c>
      <c r="J395" s="541" t="s">
        <v>9623</v>
      </c>
      <c r="K395" s="541" t="s">
        <v>9440</v>
      </c>
      <c r="L395" s="494"/>
      <c r="M395" s="494"/>
      <c r="N395" s="494"/>
      <c r="O395" s="494"/>
      <c r="P395" s="494"/>
      <c r="Q395" s="494"/>
      <c r="R395" s="566" t="s">
        <v>29208</v>
      </c>
      <c r="S395" s="16" t="s">
        <v>16283</v>
      </c>
      <c r="T395" s="16" t="s">
        <v>29317</v>
      </c>
      <c r="U395" s="17">
        <v>1835</v>
      </c>
      <c r="V395" s="18">
        <v>4887.5</v>
      </c>
      <c r="W395" s="16" t="s">
        <v>29316</v>
      </c>
      <c r="X395" s="50" t="s">
        <v>29372</v>
      </c>
      <c r="Y395" s="50"/>
      <c r="BG395" s="551"/>
    </row>
    <row r="396" spans="1:59" ht="15.75" customHeight="1">
      <c r="A396" s="539">
        <v>20250131</v>
      </c>
      <c r="B396" s="523">
        <v>103</v>
      </c>
      <c r="C396" s="523" t="s">
        <v>29285</v>
      </c>
      <c r="D396" s="523" t="s">
        <v>219</v>
      </c>
      <c r="E396" s="523">
        <v>3500</v>
      </c>
      <c r="F396" s="523" t="s">
        <v>29331</v>
      </c>
      <c r="G396" s="523" t="s">
        <v>29286</v>
      </c>
      <c r="H396" s="538"/>
      <c r="I396" s="540">
        <v>45684</v>
      </c>
      <c r="J396" s="541" t="s">
        <v>10804</v>
      </c>
      <c r="K396" s="541" t="s">
        <v>9440</v>
      </c>
      <c r="L396" s="494" t="s">
        <v>205</v>
      </c>
      <c r="M396" s="494"/>
      <c r="N396" s="494"/>
      <c r="O396" s="494"/>
      <c r="P396" s="494"/>
      <c r="Q396" s="494"/>
      <c r="R396" s="566" t="s">
        <v>29285</v>
      </c>
      <c r="S396" s="16" t="s">
        <v>12743</v>
      </c>
      <c r="T396" s="16" t="s">
        <v>29375</v>
      </c>
      <c r="U396" s="17">
        <v>3500</v>
      </c>
      <c r="V396" s="18">
        <v>6468</v>
      </c>
      <c r="W396" s="16" t="s">
        <v>29308</v>
      </c>
      <c r="X396" s="50" t="s">
        <v>27658</v>
      </c>
      <c r="Y396" s="50"/>
      <c r="BG396" s="551"/>
    </row>
    <row r="397" spans="1:59" ht="15.75" customHeight="1">
      <c r="A397" s="539">
        <v>20250131</v>
      </c>
      <c r="B397" s="523">
        <v>104</v>
      </c>
      <c r="C397" s="523" t="s">
        <v>27933</v>
      </c>
      <c r="D397" s="523" t="s">
        <v>8897</v>
      </c>
      <c r="E397" s="523">
        <v>1960</v>
      </c>
      <c r="F397" s="523" t="s">
        <v>8994</v>
      </c>
      <c r="G397" s="523" t="s">
        <v>27934</v>
      </c>
      <c r="H397" s="538"/>
      <c r="I397" s="540">
        <v>45682</v>
      </c>
      <c r="J397" s="541" t="s">
        <v>11427</v>
      </c>
      <c r="K397" s="541" t="s">
        <v>9440</v>
      </c>
      <c r="L397" s="494" t="s">
        <v>205</v>
      </c>
      <c r="M397" s="494"/>
      <c r="N397" s="494"/>
      <c r="O397" s="494"/>
      <c r="P397" s="494"/>
      <c r="Q397" s="494"/>
      <c r="R397" s="16" t="s">
        <v>29321</v>
      </c>
      <c r="S397" s="16" t="s">
        <v>20458</v>
      </c>
      <c r="T397" s="16" t="s">
        <v>29376</v>
      </c>
      <c r="U397" s="17">
        <v>1960</v>
      </c>
      <c r="V397" s="18">
        <v>24500</v>
      </c>
      <c r="W397" s="16" t="s">
        <v>29295</v>
      </c>
      <c r="X397" s="50" t="s">
        <v>29373</v>
      </c>
      <c r="Y397" s="50"/>
      <c r="BG397" s="551"/>
    </row>
    <row r="398" spans="1:59" ht="15.75" customHeight="1">
      <c r="A398" s="539">
        <v>20250131</v>
      </c>
      <c r="B398" s="523">
        <v>105</v>
      </c>
      <c r="C398" s="523" t="s">
        <v>27935</v>
      </c>
      <c r="D398" s="523" t="s">
        <v>8897</v>
      </c>
      <c r="E398" s="523">
        <v>1960</v>
      </c>
      <c r="F398" s="523" t="s">
        <v>8994</v>
      </c>
      <c r="G398" s="523" t="s">
        <v>27936</v>
      </c>
      <c r="H398" s="538"/>
      <c r="I398" s="540">
        <v>45682</v>
      </c>
      <c r="J398" s="541" t="s">
        <v>9527</v>
      </c>
      <c r="K398" s="541" t="s">
        <v>9440</v>
      </c>
      <c r="L398" s="494" t="s">
        <v>205</v>
      </c>
      <c r="M398" s="494"/>
      <c r="N398" s="494"/>
      <c r="O398" s="494"/>
      <c r="P398" s="494"/>
      <c r="Q398" s="494"/>
      <c r="R398" s="16" t="s">
        <v>29381</v>
      </c>
      <c r="S398" s="16" t="s">
        <v>20458</v>
      </c>
      <c r="T398" s="16" t="s">
        <v>29382</v>
      </c>
      <c r="U398" s="17">
        <v>1960</v>
      </c>
      <c r="V398" s="18">
        <v>24500</v>
      </c>
      <c r="W398" s="16" t="s">
        <v>29383</v>
      </c>
      <c r="X398" s="50" t="s">
        <v>29373</v>
      </c>
      <c r="Y398" s="50"/>
      <c r="BG398" s="551"/>
    </row>
    <row r="399" spans="1:59" ht="15.75" customHeight="1">
      <c r="A399" s="539">
        <v>20250131</v>
      </c>
      <c r="B399" s="523">
        <v>106</v>
      </c>
      <c r="C399" s="523" t="s">
        <v>28168</v>
      </c>
      <c r="D399" s="523" t="s">
        <v>9540</v>
      </c>
      <c r="E399" s="523">
        <v>1948</v>
      </c>
      <c r="F399" s="523" t="s">
        <v>8994</v>
      </c>
      <c r="G399" s="523" t="s">
        <v>28169</v>
      </c>
      <c r="H399" s="538"/>
      <c r="I399" s="540">
        <v>45682</v>
      </c>
      <c r="J399" s="541" t="s">
        <v>12965</v>
      </c>
      <c r="K399" s="541" t="s">
        <v>9440</v>
      </c>
      <c r="L399" s="512" t="s">
        <v>205</v>
      </c>
      <c r="M399" s="512"/>
      <c r="N399" s="512"/>
      <c r="O399" s="512"/>
      <c r="P399" s="512"/>
      <c r="Q399" s="512"/>
      <c r="R399" s="16" t="s">
        <v>29306</v>
      </c>
      <c r="S399" s="16" t="s">
        <v>29307</v>
      </c>
      <c r="T399" s="16" t="s">
        <v>29315</v>
      </c>
      <c r="U399" s="17">
        <v>1948</v>
      </c>
      <c r="V399" s="18">
        <v>24361.78</v>
      </c>
      <c r="W399" s="16" t="s">
        <v>29384</v>
      </c>
      <c r="X399" s="50" t="s">
        <v>27889</v>
      </c>
      <c r="Y399" s="50"/>
      <c r="BG399" s="551"/>
    </row>
    <row r="400" spans="1:59" ht="15.75" customHeight="1">
      <c r="A400" s="539">
        <v>20250131</v>
      </c>
      <c r="B400" s="523">
        <v>107</v>
      </c>
      <c r="C400" s="523" t="s">
        <v>29303</v>
      </c>
      <c r="D400" s="523" t="s">
        <v>8947</v>
      </c>
      <c r="E400" s="523">
        <v>600</v>
      </c>
      <c r="F400" s="523" t="s">
        <v>8949</v>
      </c>
      <c r="G400" s="523" t="s">
        <v>29304</v>
      </c>
      <c r="H400" s="538"/>
      <c r="I400" s="540">
        <v>45684</v>
      </c>
      <c r="J400" s="541" t="s">
        <v>10478</v>
      </c>
      <c r="K400" s="541" t="s">
        <v>9440</v>
      </c>
      <c r="L400" s="494">
        <v>20</v>
      </c>
      <c r="M400" s="494"/>
      <c r="N400" s="494"/>
      <c r="O400" s="494"/>
      <c r="P400" s="494"/>
      <c r="Q400" s="494"/>
      <c r="R400" s="16" t="s">
        <v>29385</v>
      </c>
      <c r="S400" s="16" t="s">
        <v>29386</v>
      </c>
      <c r="T400" s="16" t="s">
        <v>29387</v>
      </c>
      <c r="U400" s="17">
        <v>600</v>
      </c>
      <c r="V400" s="18">
        <v>6945</v>
      </c>
      <c r="W400" s="16" t="s">
        <v>29388</v>
      </c>
      <c r="X400" s="50" t="s">
        <v>28315</v>
      </c>
      <c r="Y400" s="50"/>
      <c r="BG400" s="551"/>
    </row>
    <row r="401" spans="1:59" ht="15.75" customHeight="1">
      <c r="A401" s="539">
        <v>20250131</v>
      </c>
      <c r="B401" s="523">
        <v>108</v>
      </c>
      <c r="C401" s="523" t="s">
        <v>28445</v>
      </c>
      <c r="D401" s="523" t="s">
        <v>9320</v>
      </c>
      <c r="E401" s="523">
        <v>1225</v>
      </c>
      <c r="F401" s="523" t="s">
        <v>8298</v>
      </c>
      <c r="G401" s="523" t="s">
        <v>28446</v>
      </c>
      <c r="H401" s="538"/>
      <c r="I401" s="540">
        <v>45684</v>
      </c>
      <c r="J401" s="541" t="s">
        <v>12938</v>
      </c>
      <c r="K401" s="541" t="s">
        <v>9440</v>
      </c>
      <c r="L401" s="494" t="s">
        <v>205</v>
      </c>
      <c r="M401" s="494"/>
      <c r="N401" s="494"/>
      <c r="O401" s="494"/>
      <c r="P401" s="494"/>
      <c r="Q401" s="494"/>
      <c r="R401" s="16" t="s">
        <v>28445</v>
      </c>
      <c r="S401" s="16" t="s">
        <v>28517</v>
      </c>
      <c r="T401" s="16" t="s">
        <v>29380</v>
      </c>
      <c r="U401" s="17">
        <v>1225</v>
      </c>
      <c r="V401" s="18">
        <v>24745</v>
      </c>
      <c r="W401" s="16" t="s">
        <v>29396</v>
      </c>
      <c r="X401" s="50" t="s">
        <v>19112</v>
      </c>
      <c r="Y401" s="50"/>
      <c r="BG401" s="551"/>
    </row>
    <row r="402" spans="1:59" ht="15.75" customHeight="1">
      <c r="A402" s="539">
        <v>20250131</v>
      </c>
      <c r="B402" s="523">
        <v>109</v>
      </c>
      <c r="C402" s="523" t="s">
        <v>28983</v>
      </c>
      <c r="D402" s="523" t="s">
        <v>8905</v>
      </c>
      <c r="E402" s="523">
        <v>1980</v>
      </c>
      <c r="F402" s="523" t="s">
        <v>8994</v>
      </c>
      <c r="G402" s="523" t="s">
        <v>28984</v>
      </c>
      <c r="H402" s="538"/>
      <c r="I402" s="540">
        <v>45688</v>
      </c>
      <c r="J402" s="541" t="s">
        <v>12965</v>
      </c>
      <c r="K402" s="541" t="s">
        <v>9440</v>
      </c>
      <c r="L402" s="512" t="s">
        <v>205</v>
      </c>
      <c r="M402" s="512"/>
      <c r="N402" s="512"/>
      <c r="O402" s="512"/>
      <c r="P402" s="512"/>
      <c r="Q402" s="512"/>
      <c r="R402" s="16" t="s">
        <v>29390</v>
      </c>
      <c r="S402" s="16" t="s">
        <v>29391</v>
      </c>
      <c r="T402" s="16" t="s">
        <v>29392</v>
      </c>
      <c r="U402" s="17">
        <v>1980</v>
      </c>
      <c r="V402" s="18">
        <v>24948</v>
      </c>
      <c r="W402" s="16" t="s">
        <v>29384</v>
      </c>
      <c r="X402" s="50" t="s">
        <v>27889</v>
      </c>
      <c r="Y402" s="50"/>
      <c r="BG402" s="551"/>
    </row>
    <row r="403" spans="1:59" ht="15.75" customHeight="1">
      <c r="A403" s="539">
        <v>20250131</v>
      </c>
      <c r="B403" s="523">
        <v>110</v>
      </c>
      <c r="C403" s="523" t="s">
        <v>28991</v>
      </c>
      <c r="D403" s="523" t="s">
        <v>8905</v>
      </c>
      <c r="E403" s="523">
        <v>1980</v>
      </c>
      <c r="F403" s="523" t="s">
        <v>8994</v>
      </c>
      <c r="G403" s="523" t="s">
        <v>28992</v>
      </c>
      <c r="H403" s="538"/>
      <c r="I403" s="540">
        <v>45688</v>
      </c>
      <c r="J403" s="541" t="s">
        <v>15478</v>
      </c>
      <c r="K403" s="541" t="s">
        <v>9440</v>
      </c>
      <c r="L403" s="512" t="s">
        <v>205</v>
      </c>
      <c r="M403" s="512"/>
      <c r="N403" s="512"/>
      <c r="O403" s="512"/>
      <c r="P403" s="512"/>
      <c r="Q403" s="512"/>
      <c r="R403" s="16" t="s">
        <v>29393</v>
      </c>
      <c r="S403" s="16" t="s">
        <v>29391</v>
      </c>
      <c r="T403" s="16" t="s">
        <v>29394</v>
      </c>
      <c r="U403" s="17">
        <v>1980</v>
      </c>
      <c r="V403" s="18">
        <v>24948</v>
      </c>
      <c r="W403" s="16" t="s">
        <v>29384</v>
      </c>
      <c r="X403" s="50" t="s">
        <v>27889</v>
      </c>
      <c r="Y403" s="50"/>
      <c r="BG403" s="551"/>
    </row>
    <row r="404" spans="1:59" ht="15.75" customHeight="1">
      <c r="A404" s="539">
        <v>20250131</v>
      </c>
      <c r="B404" s="523">
        <v>111</v>
      </c>
      <c r="C404" s="523" t="s">
        <v>29258</v>
      </c>
      <c r="D404" s="523" t="s">
        <v>9476</v>
      </c>
      <c r="E404" s="523">
        <v>1180</v>
      </c>
      <c r="F404" s="523" t="s">
        <v>9089</v>
      </c>
      <c r="G404" s="523" t="s">
        <v>29259</v>
      </c>
      <c r="H404" s="538"/>
      <c r="I404" s="540">
        <v>45688</v>
      </c>
      <c r="J404" s="541" t="s">
        <v>10539</v>
      </c>
      <c r="K404" s="541" t="s">
        <v>9440</v>
      </c>
      <c r="L404" s="494" t="s">
        <v>205</v>
      </c>
      <c r="M404" s="494"/>
      <c r="N404" s="494"/>
      <c r="O404" s="494"/>
      <c r="P404" s="494"/>
      <c r="Q404" s="494"/>
      <c r="R404" s="16" t="s">
        <v>29402</v>
      </c>
      <c r="S404" s="16" t="s">
        <v>29389</v>
      </c>
      <c r="T404" s="16" t="s">
        <v>29403</v>
      </c>
      <c r="U404" s="17">
        <v>4720</v>
      </c>
      <c r="V404" s="18">
        <v>99120</v>
      </c>
      <c r="W404" s="16" t="s">
        <v>29404</v>
      </c>
      <c r="X404" s="50" t="s">
        <v>28923</v>
      </c>
      <c r="Y404" s="50"/>
      <c r="BG404" s="551"/>
    </row>
    <row r="405" spans="1:59" ht="15.75" customHeight="1">
      <c r="A405" s="539">
        <v>20250131</v>
      </c>
      <c r="B405" s="523">
        <v>111</v>
      </c>
      <c r="C405" s="523" t="s">
        <v>29258</v>
      </c>
      <c r="D405" s="523" t="s">
        <v>9476</v>
      </c>
      <c r="E405" s="523">
        <v>1180</v>
      </c>
      <c r="F405" s="523" t="s">
        <v>9089</v>
      </c>
      <c r="G405" s="523" t="s">
        <v>29298</v>
      </c>
      <c r="H405" s="538"/>
      <c r="I405" s="540">
        <v>45688</v>
      </c>
      <c r="J405" s="541" t="s">
        <v>10539</v>
      </c>
      <c r="K405" s="541" t="s">
        <v>9440</v>
      </c>
      <c r="L405" s="494"/>
      <c r="M405" s="494"/>
      <c r="N405" s="494"/>
      <c r="O405" s="494"/>
      <c r="P405" s="494"/>
      <c r="Q405" s="494"/>
      <c r="R405" s="16"/>
      <c r="S405" s="16"/>
      <c r="T405" s="16"/>
      <c r="U405" s="17"/>
      <c r="V405" s="18"/>
      <c r="W405" s="16"/>
      <c r="X405" s="50" t="s">
        <v>29374</v>
      </c>
      <c r="Y405" s="50"/>
      <c r="BG405" s="551"/>
    </row>
    <row r="406" spans="1:59" ht="15.75" customHeight="1">
      <c r="A406" s="539">
        <v>20250131</v>
      </c>
      <c r="B406" s="523">
        <v>111</v>
      </c>
      <c r="C406" s="523" t="s">
        <v>29258</v>
      </c>
      <c r="D406" s="523" t="s">
        <v>9476</v>
      </c>
      <c r="E406" s="523">
        <v>1180</v>
      </c>
      <c r="F406" s="523" t="s">
        <v>9089</v>
      </c>
      <c r="G406" s="523" t="s">
        <v>29299</v>
      </c>
      <c r="H406" s="538"/>
      <c r="I406" s="540">
        <v>45688</v>
      </c>
      <c r="J406" s="541" t="s">
        <v>10539</v>
      </c>
      <c r="K406" s="541" t="s">
        <v>9440</v>
      </c>
      <c r="L406" s="494"/>
      <c r="M406" s="494"/>
      <c r="N406" s="494"/>
      <c r="O406" s="494"/>
      <c r="P406" s="494"/>
      <c r="Q406" s="494"/>
      <c r="R406" s="16"/>
      <c r="S406" s="16"/>
      <c r="T406" s="16"/>
      <c r="U406" s="17"/>
      <c r="V406" s="18"/>
      <c r="W406" s="16"/>
      <c r="X406" s="50" t="s">
        <v>29374</v>
      </c>
      <c r="Y406" s="50"/>
      <c r="BG406" s="551"/>
    </row>
    <row r="407" spans="1:59" ht="15.75" customHeight="1">
      <c r="A407" s="539">
        <v>20250131</v>
      </c>
      <c r="B407" s="523">
        <v>111</v>
      </c>
      <c r="C407" s="523" t="s">
        <v>29258</v>
      </c>
      <c r="D407" s="523" t="s">
        <v>9476</v>
      </c>
      <c r="E407" s="523">
        <v>1180</v>
      </c>
      <c r="F407" s="523" t="s">
        <v>9089</v>
      </c>
      <c r="G407" s="523" t="s">
        <v>29300</v>
      </c>
      <c r="H407" s="538"/>
      <c r="I407" s="540">
        <v>45688</v>
      </c>
      <c r="J407" s="541" t="s">
        <v>10539</v>
      </c>
      <c r="K407" s="541" t="s">
        <v>9440</v>
      </c>
      <c r="L407" s="494"/>
      <c r="M407" s="494"/>
      <c r="N407" s="494"/>
      <c r="O407" s="494"/>
      <c r="P407" s="494"/>
      <c r="Q407" s="494"/>
      <c r="R407" s="16"/>
      <c r="S407" s="16"/>
      <c r="T407" s="16"/>
      <c r="U407" s="17"/>
      <c r="V407" s="18"/>
      <c r="W407" s="16"/>
      <c r="X407" s="50" t="s">
        <v>29374</v>
      </c>
      <c r="Y407" s="50"/>
      <c r="BG407" s="551"/>
    </row>
    <row r="408" spans="1:59" ht="15.75" customHeight="1">
      <c r="A408" s="539">
        <v>20250131</v>
      </c>
      <c r="B408" s="523">
        <v>112</v>
      </c>
      <c r="C408" s="523" t="s">
        <v>29283</v>
      </c>
      <c r="D408" s="523" t="s">
        <v>219</v>
      </c>
      <c r="E408" s="523">
        <v>1289</v>
      </c>
      <c r="F408" s="523" t="s">
        <v>12958</v>
      </c>
      <c r="G408" s="523" t="s">
        <v>29284</v>
      </c>
      <c r="H408" s="538"/>
      <c r="I408" s="540">
        <v>45688</v>
      </c>
      <c r="J408" s="541" t="s">
        <v>12621</v>
      </c>
      <c r="K408" s="541" t="s">
        <v>9440</v>
      </c>
      <c r="L408" s="494" t="s">
        <v>205</v>
      </c>
      <c r="M408" s="494"/>
      <c r="N408" s="494"/>
      <c r="O408" s="494"/>
      <c r="P408" s="494"/>
      <c r="Q408" s="494"/>
      <c r="R408" s="16" t="s">
        <v>29283</v>
      </c>
      <c r="S408" s="16" t="s">
        <v>28517</v>
      </c>
      <c r="T408" s="16" t="s">
        <v>29401</v>
      </c>
      <c r="U408" s="17">
        <v>1289</v>
      </c>
      <c r="V408" s="18">
        <v>21313</v>
      </c>
      <c r="W408" s="16" t="s">
        <v>29396</v>
      </c>
      <c r="X408" s="50" t="s">
        <v>19112</v>
      </c>
      <c r="Y408" s="50"/>
      <c r="BG408" s="551"/>
    </row>
    <row r="409" spans="1:59" ht="15.75" customHeight="1">
      <c r="A409" s="539">
        <v>20250203</v>
      </c>
      <c r="B409" s="523">
        <v>113</v>
      </c>
      <c r="C409" s="523" t="s">
        <v>29115</v>
      </c>
      <c r="D409" s="523" t="s">
        <v>8891</v>
      </c>
      <c r="E409" s="523">
        <v>1941</v>
      </c>
      <c r="F409" s="523" t="s">
        <v>8994</v>
      </c>
      <c r="G409" s="523" t="s">
        <v>29116</v>
      </c>
      <c r="H409" s="538"/>
      <c r="I409" s="540">
        <v>45688</v>
      </c>
      <c r="J409" s="541" t="s">
        <v>10906</v>
      </c>
      <c r="K409" s="541" t="s">
        <v>9440</v>
      </c>
      <c r="L409" s="494"/>
      <c r="M409" s="494"/>
      <c r="N409" s="494"/>
      <c r="O409" s="494"/>
      <c r="P409" s="494"/>
      <c r="Q409" s="494"/>
      <c r="R409" s="16" t="s">
        <v>29449</v>
      </c>
      <c r="S409" s="16" t="s">
        <v>22210</v>
      </c>
      <c r="T409" s="16" t="s">
        <v>29450</v>
      </c>
      <c r="U409" s="17">
        <v>1941</v>
      </c>
      <c r="V409" s="18">
        <v>24274.15</v>
      </c>
      <c r="W409" s="16" t="s">
        <v>29424</v>
      </c>
      <c r="X409" s="50" t="s">
        <v>27889</v>
      </c>
      <c r="Y409" s="50"/>
      <c r="BG409" s="551"/>
    </row>
    <row r="410" spans="1:59" ht="15.75" customHeight="1">
      <c r="A410" s="539">
        <v>20250203</v>
      </c>
      <c r="B410" s="523">
        <v>114</v>
      </c>
      <c r="C410" s="523" t="s">
        <v>29079</v>
      </c>
      <c r="D410" s="523" t="s">
        <v>17765</v>
      </c>
      <c r="E410" s="523">
        <v>1950</v>
      </c>
      <c r="F410" s="523" t="s">
        <v>8994</v>
      </c>
      <c r="G410" s="523" t="s">
        <v>29080</v>
      </c>
      <c r="H410" s="538"/>
      <c r="I410" s="540">
        <v>45688</v>
      </c>
      <c r="J410" s="541" t="s">
        <v>15566</v>
      </c>
      <c r="K410" s="541" t="s">
        <v>9440</v>
      </c>
      <c r="L410" s="494" t="s">
        <v>205</v>
      </c>
      <c r="M410" s="494"/>
      <c r="N410" s="494"/>
      <c r="O410" s="494"/>
      <c r="P410" s="494"/>
      <c r="Q410" s="494"/>
      <c r="R410" s="16" t="s">
        <v>29455</v>
      </c>
      <c r="S410" s="16" t="s">
        <v>20467</v>
      </c>
      <c r="T410" s="16" t="s">
        <v>29456</v>
      </c>
      <c r="U410" s="17">
        <v>1950</v>
      </c>
      <c r="V410" s="18">
        <v>24219</v>
      </c>
      <c r="W410" s="16" t="s">
        <v>29451</v>
      </c>
      <c r="X410" s="50" t="s">
        <v>28398</v>
      </c>
      <c r="Y410" s="50"/>
      <c r="BG410" s="551"/>
    </row>
    <row r="411" spans="1:59" ht="15.75" customHeight="1">
      <c r="A411" s="539">
        <v>20250203</v>
      </c>
      <c r="B411" s="523">
        <v>115</v>
      </c>
      <c r="C411" s="523" t="s">
        <v>29301</v>
      </c>
      <c r="D411" s="523" t="s">
        <v>8891</v>
      </c>
      <c r="E411" s="523">
        <v>1960</v>
      </c>
      <c r="F411" s="523" t="s">
        <v>8994</v>
      </c>
      <c r="G411" s="523" t="s">
        <v>29302</v>
      </c>
      <c r="H411" s="538"/>
      <c r="I411" s="540">
        <v>45688</v>
      </c>
      <c r="J411" s="541" t="s">
        <v>14426</v>
      </c>
      <c r="K411" s="541" t="s">
        <v>9440</v>
      </c>
      <c r="L411" s="494" t="s">
        <v>205</v>
      </c>
      <c r="M411" s="494"/>
      <c r="N411" s="494"/>
      <c r="O411" s="494"/>
      <c r="P411" s="494"/>
      <c r="Q411" s="494"/>
      <c r="R411" s="16" t="s">
        <v>29452</v>
      </c>
      <c r="S411" s="16" t="s">
        <v>29051</v>
      </c>
      <c r="T411" s="16" t="s">
        <v>29453</v>
      </c>
      <c r="U411" s="17">
        <v>1960</v>
      </c>
      <c r="V411" s="18">
        <v>24500</v>
      </c>
      <c r="W411" s="16" t="s">
        <v>29046</v>
      </c>
      <c r="X411" s="50" t="s">
        <v>29417</v>
      </c>
      <c r="Y411" s="50"/>
      <c r="BG411" s="551"/>
    </row>
    <row r="412" spans="1:59" ht="15.75" customHeight="1">
      <c r="A412" s="539">
        <v>20250203</v>
      </c>
      <c r="B412" s="523">
        <v>116</v>
      </c>
      <c r="C412" s="523" t="s">
        <v>28199</v>
      </c>
      <c r="D412" s="523" t="s">
        <v>8894</v>
      </c>
      <c r="E412" s="523">
        <v>1958</v>
      </c>
      <c r="F412" s="523" t="s">
        <v>8994</v>
      </c>
      <c r="G412" s="523" t="s">
        <v>28200</v>
      </c>
      <c r="H412" s="538"/>
      <c r="I412" s="540">
        <v>45689</v>
      </c>
      <c r="J412" s="541" t="s">
        <v>9611</v>
      </c>
      <c r="K412" s="541" t="s">
        <v>9440</v>
      </c>
      <c r="L412" s="494" t="s">
        <v>205</v>
      </c>
      <c r="M412" s="494"/>
      <c r="N412" s="494"/>
      <c r="O412" s="494"/>
      <c r="P412" s="494"/>
      <c r="Q412" s="494"/>
      <c r="R412" s="16" t="s">
        <v>28199</v>
      </c>
      <c r="S412" s="16" t="s">
        <v>29407</v>
      </c>
      <c r="T412" s="16" t="s">
        <v>29447</v>
      </c>
      <c r="U412" s="17">
        <v>1958</v>
      </c>
      <c r="V412" s="18">
        <v>24486.880000000001</v>
      </c>
      <c r="W412" s="16" t="s">
        <v>29396</v>
      </c>
      <c r="X412" s="50" t="s">
        <v>29441</v>
      </c>
      <c r="Y412" s="50"/>
      <c r="BG412" s="551"/>
    </row>
    <row r="413" spans="1:59" ht="15.75" customHeight="1">
      <c r="A413" s="539">
        <v>20250203</v>
      </c>
      <c r="B413" s="523">
        <v>117</v>
      </c>
      <c r="C413" s="523" t="s">
        <v>28957</v>
      </c>
      <c r="D413" s="523" t="s">
        <v>9537</v>
      </c>
      <c r="E413" s="523">
        <v>1916</v>
      </c>
      <c r="F413" s="523" t="s">
        <v>8994</v>
      </c>
      <c r="G413" s="523" t="s">
        <v>28958</v>
      </c>
      <c r="H413" s="538"/>
      <c r="I413" s="540">
        <v>45689</v>
      </c>
      <c r="J413" s="541" t="s">
        <v>10457</v>
      </c>
      <c r="K413" s="541" t="s">
        <v>9440</v>
      </c>
      <c r="L413" s="494" t="s">
        <v>205</v>
      </c>
      <c r="M413" s="494"/>
      <c r="N413" s="494"/>
      <c r="O413" s="494"/>
      <c r="P413" s="494"/>
      <c r="Q413" s="494"/>
      <c r="R413" s="16" t="s">
        <v>28957</v>
      </c>
      <c r="S413" s="16" t="s">
        <v>5903</v>
      </c>
      <c r="T413" s="16" t="s">
        <v>29448</v>
      </c>
      <c r="U413" s="17">
        <v>1916</v>
      </c>
      <c r="V413" s="18">
        <v>24540</v>
      </c>
      <c r="W413" s="16" t="s">
        <v>29446</v>
      </c>
      <c r="X413" s="50" t="s">
        <v>29418</v>
      </c>
      <c r="Y413" s="50"/>
      <c r="BG413" s="551"/>
    </row>
    <row r="414" spans="1:59" ht="15.75" customHeight="1">
      <c r="A414" s="539">
        <v>20250203</v>
      </c>
      <c r="B414" s="523">
        <v>118</v>
      </c>
      <c r="C414" s="523" t="s">
        <v>28930</v>
      </c>
      <c r="D414" s="523" t="s">
        <v>28931</v>
      </c>
      <c r="E414" s="523">
        <v>1440</v>
      </c>
      <c r="F414" s="523" t="s">
        <v>9217</v>
      </c>
      <c r="G414" s="523" t="s">
        <v>28919</v>
      </c>
      <c r="H414" s="538"/>
      <c r="I414" s="540">
        <v>45688</v>
      </c>
      <c r="J414" s="541" t="s">
        <v>29482</v>
      </c>
      <c r="K414" s="541" t="s">
        <v>9440</v>
      </c>
      <c r="L414" s="494"/>
      <c r="M414" s="494"/>
      <c r="N414" s="494"/>
      <c r="O414" s="494"/>
      <c r="P414" s="494"/>
      <c r="Q414" s="494"/>
      <c r="R414" s="16" t="s">
        <v>29137</v>
      </c>
      <c r="S414" s="16" t="s">
        <v>20467</v>
      </c>
      <c r="T414" s="16" t="s">
        <v>29395</v>
      </c>
      <c r="U414" s="17">
        <v>2880</v>
      </c>
      <c r="V414" s="18">
        <v>49047.6</v>
      </c>
      <c r="W414" s="16" t="s">
        <v>29316</v>
      </c>
      <c r="X414" s="50" t="s">
        <v>29415</v>
      </c>
      <c r="Y414" s="50"/>
      <c r="BG414" s="551"/>
    </row>
    <row r="415" spans="1:59" ht="15.75" customHeight="1">
      <c r="A415" s="539">
        <v>20250203</v>
      </c>
      <c r="B415" s="523">
        <v>118</v>
      </c>
      <c r="C415" s="523" t="s">
        <v>28930</v>
      </c>
      <c r="D415" s="523" t="s">
        <v>28931</v>
      </c>
      <c r="E415" s="523">
        <v>1440</v>
      </c>
      <c r="F415" s="523" t="s">
        <v>9217</v>
      </c>
      <c r="G415" s="523" t="s">
        <v>28920</v>
      </c>
      <c r="H415" s="538"/>
      <c r="I415" s="540">
        <v>45688</v>
      </c>
      <c r="J415" s="541" t="s">
        <v>29482</v>
      </c>
      <c r="K415" s="541" t="s">
        <v>9440</v>
      </c>
      <c r="L415" s="494"/>
      <c r="M415" s="494"/>
      <c r="N415" s="494"/>
      <c r="O415" s="494"/>
      <c r="P415" s="494"/>
      <c r="Q415" s="494"/>
      <c r="R415" s="16"/>
      <c r="S415" s="16"/>
      <c r="T415" s="16"/>
      <c r="U415" s="17"/>
      <c r="V415" s="18"/>
      <c r="W415" s="16"/>
      <c r="X415" s="50" t="s">
        <v>29415</v>
      </c>
      <c r="Y415" s="50"/>
      <c r="BG415" s="551"/>
    </row>
    <row r="416" spans="1:59" ht="15.75" customHeight="1">
      <c r="A416" s="539">
        <v>20250203</v>
      </c>
      <c r="B416" s="523">
        <v>119</v>
      </c>
      <c r="C416" s="523" t="s">
        <v>29377</v>
      </c>
      <c r="D416" s="523" t="s">
        <v>219</v>
      </c>
      <c r="E416" s="523">
        <v>1800</v>
      </c>
      <c r="F416" s="523" t="s">
        <v>8949</v>
      </c>
      <c r="G416" s="523" t="s">
        <v>11690</v>
      </c>
      <c r="H416" s="538"/>
      <c r="I416" s="540">
        <v>45689</v>
      </c>
      <c r="J416" s="541" t="s">
        <v>12857</v>
      </c>
      <c r="K416" s="541" t="s">
        <v>9440</v>
      </c>
      <c r="L416" s="494" t="s">
        <v>205</v>
      </c>
      <c r="M416" s="494"/>
      <c r="N416" s="494"/>
      <c r="O416" s="494"/>
      <c r="P416" s="494"/>
      <c r="Q416" s="494"/>
      <c r="R416" s="16" t="s">
        <v>29435</v>
      </c>
      <c r="S416" s="16" t="s">
        <v>11823</v>
      </c>
      <c r="T416" s="16" t="s">
        <v>29454</v>
      </c>
      <c r="U416" s="17">
        <v>1800</v>
      </c>
      <c r="V416" s="18">
        <v>18656</v>
      </c>
      <c r="W416" s="16" t="s">
        <v>29425</v>
      </c>
      <c r="X416" s="50" t="s">
        <v>29440</v>
      </c>
      <c r="Y416" s="50"/>
      <c r="BG416" s="551"/>
    </row>
    <row r="417" spans="1:59" ht="15.75" customHeight="1">
      <c r="A417" s="539">
        <v>20250203</v>
      </c>
      <c r="B417" s="523">
        <v>120</v>
      </c>
      <c r="C417" s="523" t="s">
        <v>29256</v>
      </c>
      <c r="D417" s="523" t="s">
        <v>13515</v>
      </c>
      <c r="E417" s="523">
        <v>3620</v>
      </c>
      <c r="F417" s="523" t="s">
        <v>10407</v>
      </c>
      <c r="G417" s="523" t="s">
        <v>29257</v>
      </c>
      <c r="H417" s="538"/>
      <c r="I417" s="540">
        <v>45691</v>
      </c>
      <c r="J417" s="541" t="s">
        <v>12986</v>
      </c>
      <c r="K417" s="541" t="s">
        <v>9440</v>
      </c>
      <c r="L417" s="494" t="s">
        <v>205</v>
      </c>
      <c r="M417" s="494"/>
      <c r="N417" s="494"/>
      <c r="O417" s="494"/>
      <c r="P417" s="494"/>
      <c r="Q417" s="494"/>
      <c r="R417" s="16" t="s">
        <v>29436</v>
      </c>
      <c r="S417" s="16" t="s">
        <v>29475</v>
      </c>
      <c r="T417" s="16" t="s">
        <v>29476</v>
      </c>
      <c r="U417" s="17">
        <v>3620</v>
      </c>
      <c r="V417" s="18">
        <v>23530</v>
      </c>
      <c r="W417" s="16" t="s">
        <v>29451</v>
      </c>
      <c r="X417" s="50" t="s">
        <v>29419</v>
      </c>
      <c r="Y417" s="50"/>
      <c r="BG417" s="551"/>
    </row>
    <row r="418" spans="1:59" ht="15.75" customHeight="1">
      <c r="A418" s="539">
        <v>20250203</v>
      </c>
      <c r="B418" s="523">
        <v>121</v>
      </c>
      <c r="C418" s="523" t="s">
        <v>29378</v>
      </c>
      <c r="D418" s="523" t="s">
        <v>219</v>
      </c>
      <c r="E418" s="523">
        <v>1800</v>
      </c>
      <c r="F418" s="523" t="s">
        <v>8949</v>
      </c>
      <c r="G418" s="523" t="s">
        <v>29379</v>
      </c>
      <c r="H418" s="538"/>
      <c r="I418" s="540">
        <v>45691</v>
      </c>
      <c r="J418" s="541" t="s">
        <v>12101</v>
      </c>
      <c r="K418" s="541" t="s">
        <v>9440</v>
      </c>
      <c r="L418" s="494" t="s">
        <v>205</v>
      </c>
      <c r="M418" s="494"/>
      <c r="N418" s="494"/>
      <c r="O418" s="494"/>
      <c r="P418" s="494"/>
      <c r="Q418" s="494"/>
      <c r="R418" s="16" t="s">
        <v>29471</v>
      </c>
      <c r="S418" s="16" t="s">
        <v>29472</v>
      </c>
      <c r="T418" s="16" t="s">
        <v>29477</v>
      </c>
      <c r="U418" s="17">
        <v>1800</v>
      </c>
      <c r="V418" s="18">
        <v>18392</v>
      </c>
      <c r="W418" s="16" t="s">
        <v>29473</v>
      </c>
      <c r="X418" s="50" t="s">
        <v>29440</v>
      </c>
      <c r="Y418" s="50"/>
      <c r="BG418" s="551"/>
    </row>
    <row r="419" spans="1:59" ht="15.75" customHeight="1">
      <c r="A419" s="539">
        <v>20250203</v>
      </c>
      <c r="B419" s="523">
        <v>122</v>
      </c>
      <c r="C419" s="523" t="s">
        <v>27802</v>
      </c>
      <c r="D419" s="523" t="s">
        <v>8897</v>
      </c>
      <c r="E419" s="523">
        <v>1568</v>
      </c>
      <c r="F419" s="523" t="s">
        <v>6358</v>
      </c>
      <c r="G419" s="523" t="s">
        <v>27803</v>
      </c>
      <c r="H419" s="538"/>
      <c r="I419" s="540">
        <v>45691</v>
      </c>
      <c r="J419" s="541" t="s">
        <v>9679</v>
      </c>
      <c r="K419" s="541" t="s">
        <v>9440</v>
      </c>
      <c r="L419" s="494" t="s">
        <v>205</v>
      </c>
      <c r="M419" s="494"/>
      <c r="N419" s="494"/>
      <c r="O419" s="494"/>
      <c r="P419" s="494"/>
      <c r="Q419" s="494"/>
      <c r="R419" s="16" t="s">
        <v>29457</v>
      </c>
      <c r="S419" s="16" t="s">
        <v>29458</v>
      </c>
      <c r="T419" s="16" t="s">
        <v>29459</v>
      </c>
      <c r="U419" s="17">
        <v>1568</v>
      </c>
      <c r="V419" s="18">
        <v>24304</v>
      </c>
      <c r="W419" s="16" t="s">
        <v>29474</v>
      </c>
      <c r="X419" s="50" t="s">
        <v>29416</v>
      </c>
      <c r="Y419" s="50"/>
      <c r="BG419" s="551"/>
    </row>
    <row r="420" spans="1:59" ht="15.75" customHeight="1">
      <c r="A420" s="539">
        <v>20250203</v>
      </c>
      <c r="B420" s="523">
        <v>123</v>
      </c>
      <c r="C420" s="523" t="s">
        <v>29326</v>
      </c>
      <c r="D420" s="523" t="s">
        <v>8947</v>
      </c>
      <c r="E420" s="523">
        <v>600</v>
      </c>
      <c r="F420" s="523" t="s">
        <v>8949</v>
      </c>
      <c r="G420" s="523" t="s">
        <v>29327</v>
      </c>
      <c r="H420" s="538"/>
      <c r="I420" s="540">
        <v>45691</v>
      </c>
      <c r="J420" s="541" t="s">
        <v>13131</v>
      </c>
      <c r="K420" s="541" t="s">
        <v>9440</v>
      </c>
      <c r="L420" s="494">
        <v>20</v>
      </c>
      <c r="M420" s="494"/>
      <c r="N420" s="494"/>
      <c r="O420" s="494"/>
      <c r="P420" s="494"/>
      <c r="Q420" s="494"/>
      <c r="R420" s="16" t="s">
        <v>29326</v>
      </c>
      <c r="S420" s="16" t="s">
        <v>29364</v>
      </c>
      <c r="T420" s="16" t="s">
        <v>29490</v>
      </c>
      <c r="U420" s="17">
        <v>600</v>
      </c>
      <c r="V420" s="18">
        <v>3313.5</v>
      </c>
      <c r="W420" s="16" t="s">
        <v>29493</v>
      </c>
      <c r="X420" s="50" t="s">
        <v>8165</v>
      </c>
      <c r="Y420" s="50"/>
      <c r="BG420" s="551"/>
    </row>
    <row r="421" spans="1:59" ht="15.75" customHeight="1">
      <c r="A421" s="539">
        <v>20250204</v>
      </c>
      <c r="B421" s="523">
        <v>124</v>
      </c>
      <c r="C421" s="523" t="s">
        <v>29155</v>
      </c>
      <c r="D421" s="523" t="s">
        <v>26981</v>
      </c>
      <c r="E421" s="523">
        <v>980</v>
      </c>
      <c r="F421" s="523" t="s">
        <v>8949</v>
      </c>
      <c r="G421" s="523" t="s">
        <v>29156</v>
      </c>
      <c r="H421" s="538"/>
      <c r="I421" s="540">
        <v>45691</v>
      </c>
      <c r="J421" s="541" t="s">
        <v>15089</v>
      </c>
      <c r="K421" s="541" t="s">
        <v>9440</v>
      </c>
      <c r="L421" s="494">
        <v>20</v>
      </c>
      <c r="M421" s="494"/>
      <c r="N421" s="494"/>
      <c r="O421" s="494"/>
      <c r="P421" s="494"/>
      <c r="Q421" s="494"/>
      <c r="R421" s="16" t="s">
        <v>29211</v>
      </c>
      <c r="S421" s="16" t="s">
        <v>22043</v>
      </c>
      <c r="T421" s="16" t="s">
        <v>29514</v>
      </c>
      <c r="U421" s="17">
        <v>980</v>
      </c>
      <c r="V421" s="18">
        <v>6642</v>
      </c>
      <c r="W421" s="16" t="s">
        <v>29428</v>
      </c>
      <c r="X421" s="50" t="s">
        <v>25221</v>
      </c>
      <c r="Y421" s="50"/>
      <c r="BG421" s="551"/>
    </row>
    <row r="422" spans="1:59" ht="15.75" customHeight="1">
      <c r="A422" s="539">
        <v>20250204</v>
      </c>
      <c r="B422" s="523">
        <v>125</v>
      </c>
      <c r="C422" s="523" t="s">
        <v>28699</v>
      </c>
      <c r="D422" s="523" t="s">
        <v>28774</v>
      </c>
      <c r="E422" s="523">
        <v>833</v>
      </c>
      <c r="F422" s="523" t="s">
        <v>9211</v>
      </c>
      <c r="G422" s="523" t="s">
        <v>28700</v>
      </c>
      <c r="H422" s="538"/>
      <c r="I422" s="540">
        <v>45691</v>
      </c>
      <c r="J422" s="541" t="s">
        <v>9741</v>
      </c>
      <c r="K422" s="541" t="s">
        <v>9440</v>
      </c>
      <c r="L422" s="494" t="s">
        <v>205</v>
      </c>
      <c r="M422" s="494"/>
      <c r="N422" s="494"/>
      <c r="O422" s="494"/>
      <c r="P422" s="494"/>
      <c r="Q422" s="494"/>
      <c r="R422" s="16" t="s">
        <v>29437</v>
      </c>
      <c r="S422" s="16" t="s">
        <v>29478</v>
      </c>
      <c r="T422" s="16" t="s">
        <v>29480</v>
      </c>
      <c r="U422" s="17">
        <v>833</v>
      </c>
      <c r="V422" s="18">
        <v>24348.31</v>
      </c>
      <c r="W422" s="16" t="s">
        <v>29425</v>
      </c>
      <c r="X422" s="50" t="s">
        <v>8152</v>
      </c>
      <c r="Y422" s="50"/>
      <c r="BG422" s="551"/>
    </row>
    <row r="423" spans="1:59" ht="15.75" customHeight="1">
      <c r="A423" s="539">
        <v>20250204</v>
      </c>
      <c r="B423" s="523">
        <v>126</v>
      </c>
      <c r="C423" s="523" t="s">
        <v>28697</v>
      </c>
      <c r="D423" s="523" t="s">
        <v>28774</v>
      </c>
      <c r="E423" s="523">
        <v>822</v>
      </c>
      <c r="F423" s="523" t="s">
        <v>9211</v>
      </c>
      <c r="G423" s="523" t="s">
        <v>28698</v>
      </c>
      <c r="H423" s="538"/>
      <c r="I423" s="540">
        <v>45691</v>
      </c>
      <c r="J423" s="541" t="s">
        <v>10962</v>
      </c>
      <c r="K423" s="541" t="s">
        <v>9440</v>
      </c>
      <c r="L423" s="494" t="s">
        <v>205</v>
      </c>
      <c r="M423" s="494"/>
      <c r="N423" s="494"/>
      <c r="O423" s="494"/>
      <c r="P423" s="494"/>
      <c r="Q423" s="494"/>
      <c r="R423" s="16" t="s">
        <v>29366</v>
      </c>
      <c r="S423" s="16" t="s">
        <v>29478</v>
      </c>
      <c r="T423" s="16" t="s">
        <v>29481</v>
      </c>
      <c r="U423" s="17">
        <v>822</v>
      </c>
      <c r="V423" s="18">
        <v>24319.919999999998</v>
      </c>
      <c r="W423" s="16" t="s">
        <v>29425</v>
      </c>
      <c r="X423" s="50" t="s">
        <v>8152</v>
      </c>
      <c r="Y423" s="50"/>
      <c r="BG423" s="551"/>
    </row>
    <row r="424" spans="1:59" ht="15.75" customHeight="1">
      <c r="A424" s="539">
        <v>20250204</v>
      </c>
      <c r="B424" s="523">
        <v>127</v>
      </c>
      <c r="C424" s="523" t="s">
        <v>29422</v>
      </c>
      <c r="D424" s="523" t="s">
        <v>8891</v>
      </c>
      <c r="E424" s="523">
        <v>1960</v>
      </c>
      <c r="F424" s="523" t="s">
        <v>8994</v>
      </c>
      <c r="G424" s="523" t="s">
        <v>29423</v>
      </c>
      <c r="H424" s="538"/>
      <c r="I424" s="540">
        <v>45692</v>
      </c>
      <c r="J424" s="541" t="s">
        <v>9662</v>
      </c>
      <c r="K424" s="541" t="s">
        <v>9440</v>
      </c>
      <c r="L424" s="494" t="s">
        <v>205</v>
      </c>
      <c r="M424" s="494"/>
      <c r="N424" s="494"/>
      <c r="O424" s="494"/>
      <c r="P424" s="494"/>
      <c r="Q424" s="494"/>
      <c r="R424" s="16" t="s">
        <v>29515</v>
      </c>
      <c r="S424" s="16" t="s">
        <v>29458</v>
      </c>
      <c r="T424" s="16" t="s">
        <v>29516</v>
      </c>
      <c r="U424" s="17">
        <v>1960</v>
      </c>
      <c r="V424" s="18">
        <v>24500</v>
      </c>
      <c r="W424" s="16" t="s">
        <v>29428</v>
      </c>
      <c r="X424" s="50" t="s">
        <v>27889</v>
      </c>
      <c r="Y424" s="50"/>
      <c r="BG424" s="551"/>
    </row>
    <row r="425" spans="1:59" ht="15.75" customHeight="1">
      <c r="A425" s="539">
        <v>20250204</v>
      </c>
      <c r="B425" s="523">
        <v>128</v>
      </c>
      <c r="C425" s="523" t="s">
        <v>28723</v>
      </c>
      <c r="D425" s="523" t="s">
        <v>8891</v>
      </c>
      <c r="E425" s="523">
        <v>1958</v>
      </c>
      <c r="F425" s="523" t="s">
        <v>8994</v>
      </c>
      <c r="G425" s="523" t="s">
        <v>28724</v>
      </c>
      <c r="H425" s="538"/>
      <c r="I425" s="540">
        <v>45692</v>
      </c>
      <c r="J425" s="541" t="s">
        <v>13296</v>
      </c>
      <c r="K425" s="541" t="s">
        <v>9440</v>
      </c>
      <c r="L425" s="494" t="s">
        <v>205</v>
      </c>
      <c r="M425" s="494"/>
      <c r="N425" s="494"/>
      <c r="O425" s="494"/>
      <c r="P425" s="494"/>
      <c r="Q425" s="494"/>
      <c r="R425" s="16" t="s">
        <v>29503</v>
      </c>
      <c r="S425" s="16" t="s">
        <v>29458</v>
      </c>
      <c r="T425" s="16" t="s">
        <v>29488</v>
      </c>
      <c r="U425" s="17">
        <v>1958</v>
      </c>
      <c r="V425" s="18">
        <v>24486.75</v>
      </c>
      <c r="W425" s="16" t="s">
        <v>29428</v>
      </c>
      <c r="X425" s="50"/>
      <c r="Y425" s="50"/>
      <c r="BG425" s="551"/>
    </row>
    <row r="426" spans="1:59" ht="15.75" customHeight="1">
      <c r="A426" s="539">
        <v>20250204</v>
      </c>
      <c r="B426" s="523">
        <v>129</v>
      </c>
      <c r="C426" s="523" t="s">
        <v>28965</v>
      </c>
      <c r="D426" s="523" t="s">
        <v>9537</v>
      </c>
      <c r="E426" s="523">
        <v>1916</v>
      </c>
      <c r="F426" s="523" t="s">
        <v>8994</v>
      </c>
      <c r="G426" s="523" t="s">
        <v>28966</v>
      </c>
      <c r="H426" s="538"/>
      <c r="I426" s="540">
        <v>45692</v>
      </c>
      <c r="J426" s="541" t="s">
        <v>10649</v>
      </c>
      <c r="K426" s="541" t="s">
        <v>9440</v>
      </c>
      <c r="L426" s="494" t="s">
        <v>205</v>
      </c>
      <c r="M426" s="494"/>
      <c r="N426" s="494"/>
      <c r="O426" s="494"/>
      <c r="P426" s="494"/>
      <c r="Q426" s="494"/>
      <c r="R426" s="16" t="s">
        <v>29511</v>
      </c>
      <c r="S426" s="16" t="s">
        <v>19297</v>
      </c>
      <c r="T426" s="16" t="s">
        <v>29512</v>
      </c>
      <c r="U426" s="17">
        <v>1916</v>
      </c>
      <c r="V426" s="18">
        <v>24430</v>
      </c>
      <c r="W426" s="16" t="s">
        <v>29492</v>
      </c>
      <c r="X426" s="50"/>
      <c r="Y426" s="50"/>
      <c r="BG426" s="551"/>
    </row>
    <row r="427" spans="1:59" ht="15.75" customHeight="1">
      <c r="A427" s="539">
        <v>20250204</v>
      </c>
      <c r="B427" s="523">
        <v>130</v>
      </c>
      <c r="C427" s="523" t="s">
        <v>28969</v>
      </c>
      <c r="D427" s="523" t="s">
        <v>9537</v>
      </c>
      <c r="E427" s="523">
        <v>1916</v>
      </c>
      <c r="F427" s="523" t="s">
        <v>8994</v>
      </c>
      <c r="G427" s="523" t="s">
        <v>28970</v>
      </c>
      <c r="H427" s="538"/>
      <c r="I427" s="540">
        <v>45692</v>
      </c>
      <c r="J427" s="541" t="s">
        <v>12125</v>
      </c>
      <c r="K427" s="541" t="s">
        <v>9440</v>
      </c>
      <c r="L427" s="494" t="s">
        <v>205</v>
      </c>
      <c r="M427" s="494"/>
      <c r="N427" s="494"/>
      <c r="O427" s="494"/>
      <c r="P427" s="494"/>
      <c r="Q427" s="494"/>
      <c r="R427" s="16" t="s">
        <v>29509</v>
      </c>
      <c r="S427" s="16" t="s">
        <v>19297</v>
      </c>
      <c r="T427" s="16" t="s">
        <v>29510</v>
      </c>
      <c r="U427" s="17">
        <v>1916</v>
      </c>
      <c r="V427" s="18">
        <v>24509.47</v>
      </c>
      <c r="W427" s="16" t="s">
        <v>29492</v>
      </c>
      <c r="X427" s="50"/>
      <c r="Y427" s="50"/>
      <c r="BG427" s="551"/>
    </row>
    <row r="428" spans="1:59" ht="15.75" customHeight="1">
      <c r="A428" s="539">
        <v>20250204</v>
      </c>
      <c r="B428" s="523">
        <v>131</v>
      </c>
      <c r="C428" s="523" t="s">
        <v>28695</v>
      </c>
      <c r="D428" s="523" t="s">
        <v>28774</v>
      </c>
      <c r="E428" s="523">
        <v>816</v>
      </c>
      <c r="F428" s="523" t="s">
        <v>9211</v>
      </c>
      <c r="G428" s="523" t="s">
        <v>28696</v>
      </c>
      <c r="H428" s="538"/>
      <c r="I428" s="540">
        <v>45692</v>
      </c>
      <c r="J428" s="541" t="s">
        <v>9813</v>
      </c>
      <c r="K428" s="541" t="s">
        <v>9440</v>
      </c>
      <c r="L428" s="494" t="s">
        <v>205</v>
      </c>
      <c r="M428" s="494"/>
      <c r="N428" s="494"/>
      <c r="O428" s="494"/>
      <c r="P428" s="494"/>
      <c r="Q428" s="494"/>
      <c r="R428" s="16" t="s">
        <v>29525</v>
      </c>
      <c r="S428" s="16" t="s">
        <v>29478</v>
      </c>
      <c r="T428" s="16" t="s">
        <v>29479</v>
      </c>
      <c r="U428" s="17">
        <v>816</v>
      </c>
      <c r="V428" s="18">
        <v>24251.33</v>
      </c>
      <c r="W428" s="16" t="s">
        <v>29425</v>
      </c>
      <c r="X428" s="50" t="s">
        <v>29635</v>
      </c>
      <c r="Y428" s="50"/>
      <c r="BG428" s="551"/>
    </row>
    <row r="429" spans="1:59" ht="15.75" customHeight="1">
      <c r="A429" s="539">
        <v>20250204</v>
      </c>
      <c r="B429" s="523">
        <v>132</v>
      </c>
      <c r="C429" s="523" t="s">
        <v>28701</v>
      </c>
      <c r="D429" s="523" t="s">
        <v>28774</v>
      </c>
      <c r="E429" s="523">
        <v>830</v>
      </c>
      <c r="F429" s="523" t="s">
        <v>9211</v>
      </c>
      <c r="G429" s="523" t="s">
        <v>28702</v>
      </c>
      <c r="H429" s="538"/>
      <c r="I429" s="540">
        <v>45692</v>
      </c>
      <c r="J429" s="541" t="s">
        <v>9813</v>
      </c>
      <c r="K429" s="541" t="s">
        <v>9440</v>
      </c>
      <c r="L429" s="494" t="s">
        <v>205</v>
      </c>
      <c r="M429" s="494"/>
      <c r="N429" s="494"/>
      <c r="O429" s="494"/>
      <c r="P429" s="494"/>
      <c r="Q429" s="494"/>
      <c r="R429" s="16" t="s">
        <v>29526</v>
      </c>
      <c r="S429" s="16" t="s">
        <v>29527</v>
      </c>
      <c r="T429" s="16" t="s">
        <v>29528</v>
      </c>
      <c r="U429" s="17">
        <v>830</v>
      </c>
      <c r="V429" s="18">
        <v>24340.75</v>
      </c>
      <c r="W429" s="16" t="s">
        <v>29529</v>
      </c>
      <c r="X429" s="50" t="s">
        <v>29635</v>
      </c>
      <c r="Y429" s="50"/>
      <c r="BG429" s="551"/>
    </row>
    <row r="430" spans="1:59" ht="15.75" customHeight="1">
      <c r="A430" s="539">
        <v>20250204</v>
      </c>
      <c r="B430" s="523">
        <v>133</v>
      </c>
      <c r="C430" s="523" t="s">
        <v>29291</v>
      </c>
      <c r="D430" s="523" t="s">
        <v>8905</v>
      </c>
      <c r="E430" s="523">
        <v>1980</v>
      </c>
      <c r="F430" s="523" t="s">
        <v>8994</v>
      </c>
      <c r="G430" s="523" t="s">
        <v>29292</v>
      </c>
      <c r="H430" s="538"/>
      <c r="I430" s="540">
        <v>45692</v>
      </c>
      <c r="J430" s="541" t="s">
        <v>11116</v>
      </c>
      <c r="K430" s="541" t="s">
        <v>9440</v>
      </c>
      <c r="L430" s="494" t="s">
        <v>205</v>
      </c>
      <c r="M430" s="494"/>
      <c r="N430" s="494"/>
      <c r="O430" s="494"/>
      <c r="P430" s="494"/>
      <c r="Q430" s="494"/>
      <c r="R430" s="16" t="s">
        <v>29530</v>
      </c>
      <c r="S430" s="16" t="s">
        <v>29531</v>
      </c>
      <c r="T430" s="16" t="s">
        <v>29532</v>
      </c>
      <c r="U430" s="17">
        <v>1980</v>
      </c>
      <c r="V430" s="18">
        <v>24948</v>
      </c>
      <c r="W430" s="16" t="s">
        <v>29533</v>
      </c>
      <c r="X430" s="50" t="s">
        <v>28582</v>
      </c>
      <c r="Y430" s="50"/>
      <c r="BG430" s="551"/>
    </row>
    <row r="431" spans="1:59" ht="15.75" customHeight="1">
      <c r="A431" s="539">
        <v>20250204</v>
      </c>
      <c r="B431" s="523">
        <v>134</v>
      </c>
      <c r="C431" s="523" t="s">
        <v>29287</v>
      </c>
      <c r="D431" s="523" t="s">
        <v>8905</v>
      </c>
      <c r="E431" s="523">
        <v>1980</v>
      </c>
      <c r="F431" s="523" t="s">
        <v>8994</v>
      </c>
      <c r="G431" s="523" t="s">
        <v>29288</v>
      </c>
      <c r="H431" s="538"/>
      <c r="I431" s="540">
        <v>45692</v>
      </c>
      <c r="J431" s="541" t="s">
        <v>9813</v>
      </c>
      <c r="K431" s="541" t="s">
        <v>9440</v>
      </c>
      <c r="L431" s="494" t="s">
        <v>205</v>
      </c>
      <c r="M431" s="494"/>
      <c r="N431" s="494"/>
      <c r="O431" s="494"/>
      <c r="P431" s="494"/>
      <c r="Q431" s="494"/>
      <c r="R431" s="16" t="s">
        <v>29535</v>
      </c>
      <c r="S431" s="16" t="s">
        <v>29531</v>
      </c>
      <c r="T431" s="16" t="s">
        <v>29536</v>
      </c>
      <c r="U431" s="17">
        <v>1980</v>
      </c>
      <c r="V431" s="18">
        <v>24948</v>
      </c>
      <c r="W431" s="16" t="s">
        <v>29537</v>
      </c>
      <c r="X431" s="50" t="s">
        <v>28582</v>
      </c>
      <c r="Y431" s="50"/>
      <c r="BG431" s="551"/>
    </row>
    <row r="432" spans="1:59" ht="15.75" customHeight="1">
      <c r="A432" s="539">
        <v>20250205</v>
      </c>
      <c r="B432" s="523">
        <v>135</v>
      </c>
      <c r="C432" s="523" t="s">
        <v>29495</v>
      </c>
      <c r="D432" s="523" t="s">
        <v>10628</v>
      </c>
      <c r="E432" s="523">
        <v>600</v>
      </c>
      <c r="F432" s="523" t="s">
        <v>13351</v>
      </c>
      <c r="G432" s="523" t="s">
        <v>29496</v>
      </c>
      <c r="H432" s="538"/>
      <c r="I432" s="540">
        <v>45693</v>
      </c>
      <c r="J432" s="541" t="s">
        <v>12864</v>
      </c>
      <c r="K432" s="541" t="s">
        <v>9440</v>
      </c>
      <c r="L432" s="494">
        <v>40</v>
      </c>
      <c r="M432" s="494"/>
      <c r="N432" s="494"/>
      <c r="O432" s="494"/>
      <c r="P432" s="494"/>
      <c r="Q432" s="494"/>
      <c r="R432" s="16" t="s">
        <v>29630</v>
      </c>
      <c r="S432" s="16" t="s">
        <v>12898</v>
      </c>
      <c r="T432" s="16" t="s">
        <v>29643</v>
      </c>
      <c r="U432" s="17">
        <v>2192</v>
      </c>
      <c r="V432" s="18">
        <v>19968.8</v>
      </c>
      <c r="W432" s="16" t="s">
        <v>29644</v>
      </c>
      <c r="X432" s="50" t="s">
        <v>8165</v>
      </c>
      <c r="Y432" s="50"/>
      <c r="BG432" s="551"/>
    </row>
    <row r="433" spans="1:59" ht="15.75" customHeight="1">
      <c r="A433" s="539">
        <v>20250205</v>
      </c>
      <c r="B433" s="523">
        <v>136</v>
      </c>
      <c r="C433" s="523" t="s">
        <v>28532</v>
      </c>
      <c r="D433" s="523" t="s">
        <v>8894</v>
      </c>
      <c r="E433" s="523">
        <v>1960</v>
      </c>
      <c r="F433" s="523" t="s">
        <v>8994</v>
      </c>
      <c r="G433" s="523" t="s">
        <v>28533</v>
      </c>
      <c r="H433" s="538"/>
      <c r="I433" s="540">
        <v>45693</v>
      </c>
      <c r="J433" s="541" t="s">
        <v>9767</v>
      </c>
      <c r="K433" s="541" t="s">
        <v>9440</v>
      </c>
      <c r="L433" s="494" t="s">
        <v>205</v>
      </c>
      <c r="M433" s="494"/>
      <c r="N433" s="494"/>
      <c r="O433" s="494"/>
      <c r="P433" s="494"/>
      <c r="Q433" s="494"/>
      <c r="R433" s="16" t="s">
        <v>29438</v>
      </c>
      <c r="S433" s="16" t="s">
        <v>4274</v>
      </c>
      <c r="T433" s="16" t="s">
        <v>29513</v>
      </c>
      <c r="U433" s="17">
        <v>1960</v>
      </c>
      <c r="V433" s="18">
        <v>24500</v>
      </c>
      <c r="W433" s="16" t="s">
        <v>29492</v>
      </c>
      <c r="X433" s="50" t="s">
        <v>27886</v>
      </c>
      <c r="Y433" s="50"/>
      <c r="BG433" s="551"/>
    </row>
    <row r="434" spans="1:59" ht="15.75" customHeight="1">
      <c r="A434" s="539">
        <v>20250205</v>
      </c>
      <c r="B434" s="523">
        <v>137</v>
      </c>
      <c r="C434" s="523" t="s">
        <v>28971</v>
      </c>
      <c r="D434" s="523" t="s">
        <v>9537</v>
      </c>
      <c r="E434" s="523">
        <v>1916</v>
      </c>
      <c r="F434" s="523" t="s">
        <v>8994</v>
      </c>
      <c r="G434" s="523" t="s">
        <v>28972</v>
      </c>
      <c r="H434" s="538"/>
      <c r="I434" s="540">
        <v>45692</v>
      </c>
      <c r="J434" s="541" t="s">
        <v>12169</v>
      </c>
      <c r="K434" s="541" t="s">
        <v>9440</v>
      </c>
      <c r="L434" s="494" t="s">
        <v>205</v>
      </c>
      <c r="M434" s="494"/>
      <c r="N434" s="494"/>
      <c r="O434" s="494"/>
      <c r="P434" s="494"/>
      <c r="Q434" s="494"/>
      <c r="R434" s="16" t="s">
        <v>29504</v>
      </c>
      <c r="S434" s="16" t="s">
        <v>29491</v>
      </c>
      <c r="T434" s="16" t="s">
        <v>29505</v>
      </c>
      <c r="U434" s="17">
        <v>1916</v>
      </c>
      <c r="V434" s="18">
        <v>24460</v>
      </c>
      <c r="W434" s="16" t="s">
        <v>29492</v>
      </c>
      <c r="X434" s="50" t="s">
        <v>28582</v>
      </c>
      <c r="Y434" s="50"/>
      <c r="BG434" s="551"/>
    </row>
    <row r="435" spans="1:59" ht="15.75" customHeight="1">
      <c r="A435" s="539">
        <v>20250205</v>
      </c>
      <c r="B435" s="523">
        <v>138</v>
      </c>
      <c r="C435" s="523" t="s">
        <v>28961</v>
      </c>
      <c r="D435" s="523" t="s">
        <v>9537</v>
      </c>
      <c r="E435" s="523">
        <v>1916</v>
      </c>
      <c r="F435" s="523" t="s">
        <v>8994</v>
      </c>
      <c r="G435" s="523" t="s">
        <v>28962</v>
      </c>
      <c r="H435" s="538"/>
      <c r="I435" s="540">
        <v>45692</v>
      </c>
      <c r="J435" s="541" t="s">
        <v>12055</v>
      </c>
      <c r="K435" s="541" t="s">
        <v>9440</v>
      </c>
      <c r="L435" s="494" t="s">
        <v>205</v>
      </c>
      <c r="M435" s="494"/>
      <c r="N435" s="494"/>
      <c r="O435" s="494"/>
      <c r="P435" s="494"/>
      <c r="Q435" s="494"/>
      <c r="R435" s="16" t="s">
        <v>29534</v>
      </c>
      <c r="S435" s="16" t="s">
        <v>29491</v>
      </c>
      <c r="T435" s="16" t="s">
        <v>29506</v>
      </c>
      <c r="U435" s="17">
        <v>1916</v>
      </c>
      <c r="V435" s="18">
        <v>24540</v>
      </c>
      <c r="W435" s="16" t="s">
        <v>29492</v>
      </c>
      <c r="X435" s="50" t="s">
        <v>28582</v>
      </c>
      <c r="Y435" s="50"/>
      <c r="BG435" s="551"/>
    </row>
    <row r="436" spans="1:59" ht="15.75" customHeight="1">
      <c r="A436" s="539">
        <v>20250205</v>
      </c>
      <c r="B436" s="523">
        <v>139</v>
      </c>
      <c r="C436" s="523" t="s">
        <v>29521</v>
      </c>
      <c r="D436" s="523" t="s">
        <v>8891</v>
      </c>
      <c r="E436" s="523">
        <v>1960</v>
      </c>
      <c r="F436" s="523" t="s">
        <v>8994</v>
      </c>
      <c r="G436" s="523" t="s">
        <v>29522</v>
      </c>
      <c r="H436" s="538"/>
      <c r="I436" s="540">
        <v>45692</v>
      </c>
      <c r="J436" s="541" t="s">
        <v>29657</v>
      </c>
      <c r="K436" s="541" t="s">
        <v>9440</v>
      </c>
      <c r="L436" s="512" t="s">
        <v>205</v>
      </c>
      <c r="M436" s="512"/>
      <c r="N436" s="512"/>
      <c r="O436" s="512"/>
      <c r="P436" s="512"/>
      <c r="Q436" s="512"/>
      <c r="R436" s="16" t="s">
        <v>29521</v>
      </c>
      <c r="S436" s="16" t="s">
        <v>29627</v>
      </c>
      <c r="T436" s="16" t="s">
        <v>29641</v>
      </c>
      <c r="U436" s="17">
        <v>1960</v>
      </c>
      <c r="V436" s="18">
        <v>24500</v>
      </c>
      <c r="W436" s="16" t="s">
        <v>29446</v>
      </c>
      <c r="X436" s="50" t="s">
        <v>24812</v>
      </c>
      <c r="Y436" s="50"/>
      <c r="BG436" s="551"/>
    </row>
    <row r="437" spans="1:59" ht="15.75" customHeight="1">
      <c r="A437" s="539">
        <v>20250205</v>
      </c>
      <c r="B437" s="523">
        <v>140</v>
      </c>
      <c r="C437" s="523" t="s">
        <v>28967</v>
      </c>
      <c r="D437" s="523" t="s">
        <v>9537</v>
      </c>
      <c r="E437" s="523">
        <v>1916</v>
      </c>
      <c r="F437" s="523" t="s">
        <v>8994</v>
      </c>
      <c r="G437" s="523" t="s">
        <v>28968</v>
      </c>
      <c r="H437" s="538"/>
      <c r="I437" s="540">
        <v>45692</v>
      </c>
      <c r="J437" s="541" t="s">
        <v>11840</v>
      </c>
      <c r="K437" s="541" t="s">
        <v>9440</v>
      </c>
      <c r="L437" s="512" t="s">
        <v>205</v>
      </c>
      <c r="M437" s="512"/>
      <c r="N437" s="512"/>
      <c r="O437" s="512"/>
      <c r="P437" s="512"/>
      <c r="Q437" s="512"/>
      <c r="R437" s="16" t="s">
        <v>29430</v>
      </c>
      <c r="S437" s="16" t="s">
        <v>19297</v>
      </c>
      <c r="T437" s="16" t="s">
        <v>29645</v>
      </c>
      <c r="U437" s="17">
        <v>1916</v>
      </c>
      <c r="V437" s="18">
        <v>24509.47</v>
      </c>
      <c r="W437" s="16" t="s">
        <v>29492</v>
      </c>
      <c r="X437" s="50" t="s">
        <v>29636</v>
      </c>
      <c r="Y437" s="50"/>
      <c r="BG437" s="551"/>
    </row>
    <row r="438" spans="1:59" ht="15.75" customHeight="1">
      <c r="A438" s="539">
        <v>20250205</v>
      </c>
      <c r="B438" s="523">
        <v>141</v>
      </c>
      <c r="C438" s="523" t="s">
        <v>29189</v>
      </c>
      <c r="D438" s="523" t="s">
        <v>8891</v>
      </c>
      <c r="E438" s="523">
        <v>2300</v>
      </c>
      <c r="F438" s="523" t="s">
        <v>121</v>
      </c>
      <c r="G438" s="523" t="s">
        <v>29142</v>
      </c>
      <c r="H438" s="538"/>
      <c r="I438" s="540">
        <v>45692</v>
      </c>
      <c r="J438" s="541" t="s">
        <v>12195</v>
      </c>
      <c r="K438" s="541" t="s">
        <v>9440</v>
      </c>
      <c r="L438" s="512" t="s">
        <v>205</v>
      </c>
      <c r="M438" s="512"/>
      <c r="N438" s="512"/>
      <c r="O438" s="512"/>
      <c r="P438" s="512"/>
      <c r="Q438" s="512"/>
      <c r="R438" s="16" t="s">
        <v>29365</v>
      </c>
      <c r="S438" s="16" t="s">
        <v>29538</v>
      </c>
      <c r="T438" s="16" t="s">
        <v>29507</v>
      </c>
      <c r="U438" s="17">
        <v>2300</v>
      </c>
      <c r="V438" s="18">
        <v>23805</v>
      </c>
      <c r="W438" s="16" t="s">
        <v>29508</v>
      </c>
      <c r="X438" s="50" t="s">
        <v>9542</v>
      </c>
      <c r="Y438" s="50"/>
      <c r="BG438" s="551"/>
    </row>
    <row r="439" spans="1:59" ht="15.75" customHeight="1">
      <c r="A439" s="539">
        <v>20250205</v>
      </c>
      <c r="B439" s="523">
        <v>142</v>
      </c>
      <c r="C439" s="523" t="s">
        <v>29642</v>
      </c>
      <c r="D439" s="523" t="s">
        <v>17374</v>
      </c>
      <c r="E439" s="523">
        <v>430</v>
      </c>
      <c r="F439" s="523" t="s">
        <v>9069</v>
      </c>
      <c r="G439" s="523" t="s">
        <v>29261</v>
      </c>
      <c r="H439" s="538"/>
      <c r="I439" s="540">
        <v>45693</v>
      </c>
      <c r="J439" s="541" t="s">
        <v>10562</v>
      </c>
      <c r="K439" s="541" t="s">
        <v>9440</v>
      </c>
      <c r="L439" s="494">
        <v>20</v>
      </c>
      <c r="M439" s="494"/>
      <c r="N439" s="494"/>
      <c r="O439" s="494"/>
      <c r="P439" s="494"/>
      <c r="Q439" s="494"/>
      <c r="R439" s="16" t="s">
        <v>29650</v>
      </c>
      <c r="S439" s="16" t="s">
        <v>29363</v>
      </c>
      <c r="T439" s="16" t="s">
        <v>29651</v>
      </c>
      <c r="U439" s="17">
        <v>430</v>
      </c>
      <c r="V439" s="18">
        <v>4730</v>
      </c>
      <c r="W439" s="16" t="s">
        <v>29424</v>
      </c>
      <c r="X439" s="50" t="s">
        <v>8165</v>
      </c>
      <c r="Y439" s="50"/>
      <c r="BG439" s="551"/>
    </row>
    <row r="440" spans="1:59" ht="15.75" customHeight="1">
      <c r="A440" s="539">
        <v>20250205</v>
      </c>
      <c r="B440" s="523">
        <v>143</v>
      </c>
      <c r="C440" s="523" t="s">
        <v>29260</v>
      </c>
      <c r="D440" s="523" t="s">
        <v>17374</v>
      </c>
      <c r="E440" s="523">
        <v>332</v>
      </c>
      <c r="F440" s="523" t="s">
        <v>9069</v>
      </c>
      <c r="G440" s="523" t="s">
        <v>29261</v>
      </c>
      <c r="H440" s="538"/>
      <c r="I440" s="540">
        <v>45693</v>
      </c>
      <c r="J440" s="541" t="s">
        <v>10562</v>
      </c>
      <c r="K440" s="541" t="s">
        <v>9440</v>
      </c>
      <c r="L440" s="494">
        <v>20</v>
      </c>
      <c r="M440" s="494"/>
      <c r="N440" s="494"/>
      <c r="O440" s="494"/>
      <c r="P440" s="494"/>
      <c r="Q440" s="494"/>
      <c r="R440" s="16" t="s">
        <v>29518</v>
      </c>
      <c r="S440" s="16" t="s">
        <v>29363</v>
      </c>
      <c r="T440" s="16" t="s">
        <v>29649</v>
      </c>
      <c r="U440" s="17">
        <v>332</v>
      </c>
      <c r="V440" s="18">
        <v>3650</v>
      </c>
      <c r="W440" s="16" t="s">
        <v>29424</v>
      </c>
      <c r="X440" s="50" t="s">
        <v>8165</v>
      </c>
      <c r="Y440" s="50"/>
      <c r="BG440" s="551"/>
    </row>
    <row r="441" spans="1:59" ht="15.75" customHeight="1">
      <c r="A441" s="539">
        <v>20250205</v>
      </c>
      <c r="B441" s="523">
        <v>144</v>
      </c>
      <c r="C441" s="523" t="s">
        <v>29485</v>
      </c>
      <c r="D441" s="523" t="s">
        <v>8947</v>
      </c>
      <c r="E441" s="523">
        <v>1004</v>
      </c>
      <c r="F441" s="523" t="s">
        <v>8949</v>
      </c>
      <c r="G441" s="523" t="s">
        <v>29486</v>
      </c>
      <c r="H441" s="538"/>
      <c r="I441" s="540">
        <v>45693</v>
      </c>
      <c r="J441" s="541" t="s">
        <v>12217</v>
      </c>
      <c r="K441" s="541" t="s">
        <v>9440</v>
      </c>
      <c r="L441" s="494">
        <v>20</v>
      </c>
      <c r="M441" s="494"/>
      <c r="N441" s="494"/>
      <c r="O441" s="494"/>
      <c r="P441" s="494"/>
      <c r="Q441" s="494"/>
      <c r="R441" s="16" t="s">
        <v>29629</v>
      </c>
      <c r="S441" s="16" t="s">
        <v>29646</v>
      </c>
      <c r="T441" s="16" t="s">
        <v>29647</v>
      </c>
      <c r="U441" s="17">
        <v>1004</v>
      </c>
      <c r="V441" s="18">
        <v>8032</v>
      </c>
      <c r="W441" s="16" t="s">
        <v>29640</v>
      </c>
      <c r="X441" s="50" t="s">
        <v>24812</v>
      </c>
      <c r="Y441" s="50"/>
      <c r="BG441" s="551"/>
    </row>
    <row r="442" spans="1:59" ht="15.75" customHeight="1">
      <c r="A442" s="539">
        <v>20250205</v>
      </c>
      <c r="B442" s="523">
        <v>145</v>
      </c>
      <c r="C442" s="523" t="s">
        <v>29145</v>
      </c>
      <c r="D442" s="523" t="s">
        <v>168</v>
      </c>
      <c r="E442" s="523">
        <v>1960</v>
      </c>
      <c r="F442" s="523" t="s">
        <v>8994</v>
      </c>
      <c r="G442" s="523" t="s">
        <v>29146</v>
      </c>
      <c r="H442" s="538"/>
      <c r="I442" s="540">
        <v>45693</v>
      </c>
      <c r="J442" s="541" t="s">
        <v>9539</v>
      </c>
      <c r="K442" s="541" t="s">
        <v>9440</v>
      </c>
      <c r="L442" s="494" t="s">
        <v>205</v>
      </c>
      <c r="M442" s="494"/>
      <c r="N442" s="494"/>
      <c r="O442" s="494"/>
      <c r="P442" s="494"/>
      <c r="Q442" s="494"/>
      <c r="R442" s="16" t="s">
        <v>29414</v>
      </c>
      <c r="S442" s="16" t="s">
        <v>4274</v>
      </c>
      <c r="T442" s="16" t="s">
        <v>29541</v>
      </c>
      <c r="U442" s="17">
        <v>1960</v>
      </c>
      <c r="V442" s="18">
        <v>24500</v>
      </c>
      <c r="W442" s="16" t="s">
        <v>29492</v>
      </c>
      <c r="X442" s="50" t="s">
        <v>29637</v>
      </c>
      <c r="Y442" s="50"/>
      <c r="BG442" s="551"/>
    </row>
    <row r="443" spans="1:59" ht="15.75" customHeight="1">
      <c r="A443" s="539">
        <v>20250205</v>
      </c>
      <c r="B443" s="523">
        <v>146</v>
      </c>
      <c r="C443" s="523" t="s">
        <v>29489</v>
      </c>
      <c r="D443" s="523" t="s">
        <v>9743</v>
      </c>
      <c r="E443" s="523">
        <v>2039</v>
      </c>
      <c r="F443" s="523" t="s">
        <v>9206</v>
      </c>
      <c r="G443" s="523" t="s">
        <v>29367</v>
      </c>
      <c r="H443" s="538"/>
      <c r="I443" s="540">
        <v>45693</v>
      </c>
      <c r="J443" s="541" t="s">
        <v>13647</v>
      </c>
      <c r="K443" s="541" t="s">
        <v>9440</v>
      </c>
      <c r="L443" s="494"/>
      <c r="M443" s="494"/>
      <c r="N443" s="494"/>
      <c r="O443" s="494"/>
      <c r="P443" s="494"/>
      <c r="Q443" s="494"/>
      <c r="R443" s="16" t="s">
        <v>29539</v>
      </c>
      <c r="S443" s="16" t="s">
        <v>19246</v>
      </c>
      <c r="T443" s="16" t="s">
        <v>29540</v>
      </c>
      <c r="U443" s="17">
        <v>2039</v>
      </c>
      <c r="V443" s="18">
        <v>23500</v>
      </c>
      <c r="W443" s="16" t="s">
        <v>29492</v>
      </c>
      <c r="X443" s="50" t="s">
        <v>28581</v>
      </c>
      <c r="Y443" s="50"/>
      <c r="BG443" s="551"/>
    </row>
    <row r="444" spans="1:59" ht="15.75" customHeight="1">
      <c r="A444" s="539">
        <v>20250205</v>
      </c>
      <c r="B444" s="523">
        <v>147</v>
      </c>
      <c r="C444" s="523" t="s">
        <v>29483</v>
      </c>
      <c r="D444" s="523" t="s">
        <v>8947</v>
      </c>
      <c r="E444" s="523">
        <v>1844</v>
      </c>
      <c r="F444" s="523" t="s">
        <v>8949</v>
      </c>
      <c r="G444" s="523" t="s">
        <v>29484</v>
      </c>
      <c r="H444" s="538"/>
      <c r="I444" s="540">
        <v>45693</v>
      </c>
      <c r="J444" s="541" t="s">
        <v>10753</v>
      </c>
      <c r="K444" s="541" t="s">
        <v>9440</v>
      </c>
      <c r="L444" s="494">
        <v>20</v>
      </c>
      <c r="M444" s="494"/>
      <c r="N444" s="494"/>
      <c r="O444" s="494"/>
      <c r="P444" s="494"/>
      <c r="Q444" s="494"/>
      <c r="R444" s="16" t="s">
        <v>29628</v>
      </c>
      <c r="S444" s="16" t="s">
        <v>29646</v>
      </c>
      <c r="T444" s="16" t="s">
        <v>29648</v>
      </c>
      <c r="U444" s="17">
        <v>1844</v>
      </c>
      <c r="V444" s="18">
        <v>7810.8</v>
      </c>
      <c r="W444" s="16" t="s">
        <v>29640</v>
      </c>
      <c r="X444" s="50" t="s">
        <v>24812</v>
      </c>
      <c r="Y444" s="50"/>
      <c r="BG444" s="551"/>
    </row>
    <row r="445" spans="1:59" ht="15.75" customHeight="1">
      <c r="A445" s="539">
        <v>20250205</v>
      </c>
      <c r="B445" s="523">
        <v>148</v>
      </c>
      <c r="C445" s="523" t="s">
        <v>29638</v>
      </c>
      <c r="D445" s="523" t="s">
        <v>18161</v>
      </c>
      <c r="E445" s="523">
        <v>900</v>
      </c>
      <c r="F445" s="523" t="s">
        <v>9211</v>
      </c>
      <c r="G445" s="523" t="s">
        <v>29639</v>
      </c>
      <c r="H445" s="538"/>
      <c r="I445" s="540">
        <v>45693</v>
      </c>
      <c r="J445" s="541" t="s">
        <v>11081</v>
      </c>
      <c r="K445" s="541" t="s">
        <v>9440</v>
      </c>
      <c r="L445" s="494" t="s">
        <v>205</v>
      </c>
      <c r="M445" s="494"/>
      <c r="N445" s="494"/>
      <c r="O445" s="494"/>
      <c r="P445" s="494"/>
      <c r="Q445" s="494"/>
      <c r="R445" s="16" t="s">
        <v>29667</v>
      </c>
      <c r="S445" s="16" t="s">
        <v>29668</v>
      </c>
      <c r="T445" s="16" t="s">
        <v>29669</v>
      </c>
      <c r="U445" s="17">
        <v>900</v>
      </c>
      <c r="V445" s="18">
        <v>23616</v>
      </c>
      <c r="W445" s="16" t="s">
        <v>29670</v>
      </c>
      <c r="X445" s="50" t="s">
        <v>29696</v>
      </c>
      <c r="Y445" s="50"/>
      <c r="BG445" s="551"/>
    </row>
    <row r="446" spans="1:59" ht="15.75" customHeight="1">
      <c r="A446" s="539">
        <v>20250206</v>
      </c>
      <c r="B446" s="523">
        <v>149</v>
      </c>
      <c r="C446" s="523" t="s">
        <v>29517</v>
      </c>
      <c r="D446" s="523" t="s">
        <v>9476</v>
      </c>
      <c r="E446" s="523">
        <v>1165</v>
      </c>
      <c r="F446" s="523" t="s">
        <v>9089</v>
      </c>
      <c r="G446" s="523" t="s">
        <v>29369</v>
      </c>
      <c r="H446" s="538"/>
      <c r="I446" s="540">
        <v>45693</v>
      </c>
      <c r="J446" s="541" t="s">
        <v>12706</v>
      </c>
      <c r="K446" s="541" t="s">
        <v>9440</v>
      </c>
      <c r="L446" s="494"/>
      <c r="M446" s="494"/>
      <c r="N446" s="494"/>
      <c r="O446" s="494"/>
      <c r="P446" s="494"/>
      <c r="Q446" s="494"/>
      <c r="R446" s="16" t="s">
        <v>29251</v>
      </c>
      <c r="S446" s="16" t="s">
        <v>29666</v>
      </c>
      <c r="T446" s="16" t="s">
        <v>29677</v>
      </c>
      <c r="U446" s="17">
        <v>2330</v>
      </c>
      <c r="V446" s="18">
        <v>49862</v>
      </c>
      <c r="W446" s="16" t="s">
        <v>29640</v>
      </c>
      <c r="X446" s="50" t="s">
        <v>27889</v>
      </c>
      <c r="Y446" s="50"/>
      <c r="BG446" s="551"/>
    </row>
    <row r="447" spans="1:59" ht="15.75" customHeight="1">
      <c r="A447" s="539">
        <v>20250206</v>
      </c>
      <c r="B447" s="523">
        <v>149</v>
      </c>
      <c r="C447" s="523" t="s">
        <v>29517</v>
      </c>
      <c r="D447" s="523" t="s">
        <v>9476</v>
      </c>
      <c r="E447" s="523">
        <v>1165</v>
      </c>
      <c r="F447" s="523" t="s">
        <v>9089</v>
      </c>
      <c r="G447" s="523" t="s">
        <v>29370</v>
      </c>
      <c r="H447" s="538"/>
      <c r="I447" s="540">
        <v>45693</v>
      </c>
      <c r="J447" s="541" t="s">
        <v>12706</v>
      </c>
      <c r="K447" s="541" t="s">
        <v>9440</v>
      </c>
      <c r="L447" s="494"/>
      <c r="M447" s="494"/>
      <c r="N447" s="494"/>
      <c r="O447" s="494"/>
      <c r="P447" s="494"/>
      <c r="Q447" s="494"/>
      <c r="R447" s="16"/>
      <c r="S447" s="16"/>
      <c r="T447" s="16"/>
      <c r="U447" s="17"/>
      <c r="V447" s="18"/>
      <c r="W447" s="16"/>
      <c r="X447" s="50" t="s">
        <v>27889</v>
      </c>
      <c r="Y447" s="50"/>
      <c r="BG447" s="551"/>
    </row>
    <row r="448" spans="1:59" ht="15.75" customHeight="1">
      <c r="A448" s="539">
        <v>20250206</v>
      </c>
      <c r="B448" s="523">
        <v>150</v>
      </c>
      <c r="C448" s="523" t="s">
        <v>29662</v>
      </c>
      <c r="D448" s="523" t="s">
        <v>27505</v>
      </c>
      <c r="E448" s="523">
        <v>2202</v>
      </c>
      <c r="F448" s="523" t="s">
        <v>8949</v>
      </c>
      <c r="G448" s="523" t="s">
        <v>29663</v>
      </c>
      <c r="H448" s="538"/>
      <c r="I448" s="540">
        <v>45693</v>
      </c>
      <c r="J448" s="541" t="s">
        <v>14075</v>
      </c>
      <c r="K448" s="541" t="s">
        <v>9440</v>
      </c>
      <c r="L448" s="494" t="s">
        <v>205</v>
      </c>
      <c r="M448" s="494"/>
      <c r="N448" s="494"/>
      <c r="O448" s="494"/>
      <c r="P448" s="494"/>
      <c r="Q448" s="494"/>
      <c r="R448" s="16" t="s">
        <v>29681</v>
      </c>
      <c r="S448" s="16" t="s">
        <v>15815</v>
      </c>
      <c r="T448" s="16" t="s">
        <v>29682</v>
      </c>
      <c r="U448" s="17">
        <v>2200</v>
      </c>
      <c r="V448" s="18">
        <v>15480</v>
      </c>
      <c r="W448" s="16" t="s">
        <v>29428</v>
      </c>
      <c r="X448" s="50" t="s">
        <v>29695</v>
      </c>
      <c r="Y448" s="50"/>
      <c r="BG448" s="551"/>
    </row>
    <row r="449" spans="1:59" ht="15.75" customHeight="1">
      <c r="A449" s="539">
        <v>20250206</v>
      </c>
      <c r="B449" s="523">
        <v>151</v>
      </c>
      <c r="C449" s="523" t="s">
        <v>29143</v>
      </c>
      <c r="D449" s="523" t="s">
        <v>168</v>
      </c>
      <c r="E449" s="523">
        <v>1960</v>
      </c>
      <c r="F449" s="523" t="s">
        <v>8994</v>
      </c>
      <c r="G449" s="523" t="s">
        <v>29144</v>
      </c>
      <c r="H449" s="538"/>
      <c r="I449" s="540">
        <v>45693</v>
      </c>
      <c r="J449" s="541" t="s">
        <v>11808</v>
      </c>
      <c r="K449" s="541" t="s">
        <v>9440</v>
      </c>
      <c r="L449" s="494" t="s">
        <v>205</v>
      </c>
      <c r="M449" s="494"/>
      <c r="N449" s="494"/>
      <c r="O449" s="494"/>
      <c r="P449" s="494"/>
      <c r="Q449" s="494"/>
      <c r="R449" s="16" t="s">
        <v>29439</v>
      </c>
      <c r="S449" s="16" t="s">
        <v>4274</v>
      </c>
      <c r="T449" s="16" t="s">
        <v>29676</v>
      </c>
      <c r="U449" s="17">
        <v>1960</v>
      </c>
      <c r="V449" s="18">
        <v>24500</v>
      </c>
      <c r="W449" s="16" t="s">
        <v>29492</v>
      </c>
      <c r="X449" s="50" t="s">
        <v>29637</v>
      </c>
      <c r="Y449" s="50"/>
      <c r="BG449" s="551"/>
    </row>
    <row r="450" spans="1:59" ht="15.75" customHeight="1">
      <c r="A450" s="539">
        <v>20250206</v>
      </c>
      <c r="B450" s="523">
        <v>152</v>
      </c>
      <c r="C450" s="523" t="s">
        <v>29519</v>
      </c>
      <c r="D450" s="523" t="s">
        <v>8891</v>
      </c>
      <c r="E450" s="523">
        <v>1960</v>
      </c>
      <c r="F450" s="523" t="s">
        <v>8994</v>
      </c>
      <c r="G450" s="523" t="s">
        <v>29520</v>
      </c>
      <c r="H450" s="538"/>
      <c r="I450" s="540">
        <v>45694</v>
      </c>
      <c r="J450" s="541" t="s">
        <v>12724</v>
      </c>
      <c r="K450" s="541" t="s">
        <v>9440</v>
      </c>
      <c r="L450" s="494" t="s">
        <v>205</v>
      </c>
      <c r="M450" s="494"/>
      <c r="N450" s="494"/>
      <c r="O450" s="494"/>
      <c r="P450" s="494"/>
      <c r="Q450" s="494"/>
      <c r="R450" s="16" t="s">
        <v>29671</v>
      </c>
      <c r="S450" s="16" t="s">
        <v>29672</v>
      </c>
      <c r="T450" s="16" t="s">
        <v>29673</v>
      </c>
      <c r="U450" s="17">
        <v>1960</v>
      </c>
      <c r="V450" s="18">
        <v>24500</v>
      </c>
      <c r="W450" s="16" t="s">
        <v>29644</v>
      </c>
      <c r="X450" s="50" t="s">
        <v>29697</v>
      </c>
      <c r="Y450" s="50"/>
      <c r="BG450" s="551"/>
    </row>
    <row r="451" spans="1:59" ht="15.75" customHeight="1">
      <c r="A451" s="539">
        <v>20250206</v>
      </c>
      <c r="B451" s="523">
        <v>153</v>
      </c>
      <c r="C451" s="523" t="s">
        <v>28755</v>
      </c>
      <c r="D451" s="523" t="s">
        <v>9540</v>
      </c>
      <c r="E451" s="523">
        <v>1939</v>
      </c>
      <c r="F451" s="523" t="s">
        <v>8994</v>
      </c>
      <c r="G451" s="523" t="s">
        <v>28756</v>
      </c>
      <c r="H451" s="538"/>
      <c r="I451" s="540">
        <v>45694</v>
      </c>
      <c r="J451" s="541" t="s">
        <v>9808</v>
      </c>
      <c r="K451" s="541" t="s">
        <v>9440</v>
      </c>
      <c r="L451" s="494" t="s">
        <v>205</v>
      </c>
      <c r="M451" s="494"/>
      <c r="N451" s="494"/>
      <c r="O451" s="494"/>
      <c r="P451" s="494"/>
      <c r="Q451" s="494"/>
      <c r="R451" s="16" t="s">
        <v>28755</v>
      </c>
      <c r="S451" s="16" t="s">
        <v>29487</v>
      </c>
      <c r="T451" s="16" t="s">
        <v>29674</v>
      </c>
      <c r="U451" s="17">
        <v>1939</v>
      </c>
      <c r="V451" s="18">
        <v>24249.18</v>
      </c>
      <c r="W451" s="16" t="s">
        <v>29656</v>
      </c>
      <c r="X451" s="50"/>
      <c r="Y451" s="50"/>
      <c r="BG451" s="551"/>
    </row>
    <row r="452" spans="1:59" ht="15.75" customHeight="1">
      <c r="A452" s="539">
        <v>20250206</v>
      </c>
      <c r="B452" s="523">
        <v>154</v>
      </c>
      <c r="C452" s="523" t="s">
        <v>28757</v>
      </c>
      <c r="D452" s="523" t="s">
        <v>9540</v>
      </c>
      <c r="E452" s="523">
        <v>1952</v>
      </c>
      <c r="F452" s="523" t="s">
        <v>8994</v>
      </c>
      <c r="G452" s="523" t="s">
        <v>28758</v>
      </c>
      <c r="H452" s="538"/>
      <c r="I452" s="540">
        <v>45694</v>
      </c>
      <c r="J452" s="541" t="s">
        <v>11592</v>
      </c>
      <c r="K452" s="541" t="s">
        <v>9440</v>
      </c>
      <c r="L452" s="494" t="s">
        <v>205</v>
      </c>
      <c r="M452" s="494"/>
      <c r="N452" s="494"/>
      <c r="O452" s="494"/>
      <c r="P452" s="494"/>
      <c r="Q452" s="494"/>
      <c r="R452" s="16" t="s">
        <v>28757</v>
      </c>
      <c r="S452" s="16" t="s">
        <v>29487</v>
      </c>
      <c r="T452" s="16" t="s">
        <v>29675</v>
      </c>
      <c r="U452" s="17">
        <v>1952</v>
      </c>
      <c r="V452" s="18">
        <v>24411.82</v>
      </c>
      <c r="W452" s="16" t="s">
        <v>29656</v>
      </c>
      <c r="X452" s="50"/>
      <c r="Y452" s="50"/>
      <c r="BG452" s="551"/>
    </row>
    <row r="453" spans="1:59" ht="15.75" customHeight="1">
      <c r="A453" s="539">
        <v>20250207</v>
      </c>
      <c r="B453" s="523">
        <v>155</v>
      </c>
      <c r="C453" s="523" t="s">
        <v>29717</v>
      </c>
      <c r="D453" s="523" t="s">
        <v>8891</v>
      </c>
      <c r="E453" s="523">
        <v>1946</v>
      </c>
      <c r="F453" s="523" t="s">
        <v>8994</v>
      </c>
      <c r="G453" s="523" t="s">
        <v>29718</v>
      </c>
      <c r="H453" s="538"/>
      <c r="I453" s="540">
        <v>45694</v>
      </c>
      <c r="J453" s="541" t="s">
        <v>14928</v>
      </c>
      <c r="K453" s="541" t="s">
        <v>9440</v>
      </c>
      <c r="L453" s="494"/>
      <c r="M453" s="494"/>
      <c r="N453" s="494"/>
      <c r="O453" s="494"/>
      <c r="P453" s="494"/>
      <c r="Q453" s="494"/>
      <c r="R453" s="16" t="s">
        <v>29754</v>
      </c>
      <c r="S453" s="16" t="s">
        <v>29751</v>
      </c>
      <c r="T453" s="16" t="s">
        <v>29755</v>
      </c>
      <c r="U453" s="17">
        <v>1946</v>
      </c>
      <c r="V453" s="18">
        <v>24432.65</v>
      </c>
      <c r="W453" s="16" t="s">
        <v>29753</v>
      </c>
      <c r="X453" s="50"/>
      <c r="Y453" s="50"/>
      <c r="BG453" s="551"/>
    </row>
    <row r="454" spans="1:59" ht="15.75" customHeight="1">
      <c r="A454" s="539">
        <v>20250207</v>
      </c>
      <c r="B454" s="523">
        <v>156</v>
      </c>
      <c r="C454" s="523" t="s">
        <v>29715</v>
      </c>
      <c r="D454" s="523" t="s">
        <v>8891</v>
      </c>
      <c r="E454" s="523">
        <v>1837</v>
      </c>
      <c r="F454" s="523" t="s">
        <v>8994</v>
      </c>
      <c r="G454" s="523" t="s">
        <v>29716</v>
      </c>
      <c r="H454" s="538"/>
      <c r="I454" s="540">
        <v>45695</v>
      </c>
      <c r="J454" s="541" t="s">
        <v>14060</v>
      </c>
      <c r="K454" s="541" t="s">
        <v>9440</v>
      </c>
      <c r="L454" s="494"/>
      <c r="M454" s="494"/>
      <c r="N454" s="494"/>
      <c r="O454" s="494"/>
      <c r="P454" s="494"/>
      <c r="Q454" s="494"/>
      <c r="R454" s="16" t="s">
        <v>29750</v>
      </c>
      <c r="S454" s="16" t="s">
        <v>29751</v>
      </c>
      <c r="T454" s="16" t="s">
        <v>29752</v>
      </c>
      <c r="U454" s="17">
        <v>1837</v>
      </c>
      <c r="V454" s="18">
        <v>23064.09</v>
      </c>
      <c r="W454" s="16" t="s">
        <v>29753</v>
      </c>
      <c r="X454" s="50"/>
      <c r="Y454" s="50"/>
      <c r="BG454" s="551"/>
    </row>
    <row r="455" spans="1:59" ht="15.75" customHeight="1">
      <c r="A455" s="539">
        <v>20250207</v>
      </c>
      <c r="B455" s="523">
        <v>157</v>
      </c>
      <c r="C455" s="523" t="s">
        <v>29032</v>
      </c>
      <c r="D455" s="523" t="s">
        <v>8891</v>
      </c>
      <c r="E455" s="523">
        <v>1960</v>
      </c>
      <c r="F455" s="523" t="s">
        <v>8994</v>
      </c>
      <c r="G455" s="523" t="s">
        <v>29033</v>
      </c>
      <c r="H455" s="538"/>
      <c r="I455" s="540">
        <v>45695</v>
      </c>
      <c r="J455" s="541" t="s">
        <v>10624</v>
      </c>
      <c r="K455" s="541" t="s">
        <v>9440</v>
      </c>
      <c r="L455" s="494" t="s">
        <v>205</v>
      </c>
      <c r="M455" s="494"/>
      <c r="N455" s="494"/>
      <c r="O455" s="494"/>
      <c r="P455" s="494"/>
      <c r="Q455" s="494"/>
      <c r="R455" s="16" t="s">
        <v>29746</v>
      </c>
      <c r="S455" s="16" t="s">
        <v>29747</v>
      </c>
      <c r="T455" s="16" t="s">
        <v>29748</v>
      </c>
      <c r="U455" s="17">
        <v>1960</v>
      </c>
      <c r="V455" s="18">
        <v>24500</v>
      </c>
      <c r="W455" s="16" t="s">
        <v>29749</v>
      </c>
      <c r="X455" s="50" t="s">
        <v>29417</v>
      </c>
      <c r="Y455" s="50"/>
      <c r="BG455" s="551"/>
    </row>
    <row r="456" spans="1:59" ht="15.75" customHeight="1">
      <c r="A456" s="539">
        <v>20250207</v>
      </c>
      <c r="B456" s="523">
        <v>158</v>
      </c>
      <c r="C456" s="523" t="s">
        <v>29289</v>
      </c>
      <c r="D456" s="523" t="s">
        <v>8891</v>
      </c>
      <c r="E456" s="523">
        <v>1958</v>
      </c>
      <c r="F456" s="523" t="s">
        <v>8994</v>
      </c>
      <c r="G456" s="523" t="s">
        <v>29290</v>
      </c>
      <c r="H456" s="538"/>
      <c r="I456" s="540">
        <v>45695</v>
      </c>
      <c r="J456" s="541" t="s">
        <v>9805</v>
      </c>
      <c r="K456" s="541" t="s">
        <v>9440</v>
      </c>
      <c r="L456" s="494" t="s">
        <v>205</v>
      </c>
      <c r="M456" s="494"/>
      <c r="N456" s="494"/>
      <c r="O456" s="494"/>
      <c r="P456" s="494"/>
      <c r="Q456" s="494"/>
      <c r="R456" s="16" t="s">
        <v>29678</v>
      </c>
      <c r="S456" s="16" t="s">
        <v>29679</v>
      </c>
      <c r="T456" s="16" t="s">
        <v>29744</v>
      </c>
      <c r="U456" s="17">
        <v>1958</v>
      </c>
      <c r="V456" s="18">
        <v>24486.74</v>
      </c>
      <c r="W456" s="16" t="s">
        <v>29745</v>
      </c>
      <c r="X456" s="50" t="s">
        <v>29417</v>
      </c>
      <c r="Y456" s="50"/>
      <c r="BG456" s="551"/>
    </row>
    <row r="457" spans="1:59" ht="15.75" customHeight="1">
      <c r="A457" s="539">
        <v>20250207</v>
      </c>
      <c r="B457" s="523">
        <v>159</v>
      </c>
      <c r="C457" s="523" t="s">
        <v>29309</v>
      </c>
      <c r="D457" s="523" t="s">
        <v>219</v>
      </c>
      <c r="E457" s="523">
        <v>1198</v>
      </c>
      <c r="F457" s="523" t="s">
        <v>14351</v>
      </c>
      <c r="G457" s="523" t="s">
        <v>29310</v>
      </c>
      <c r="H457" s="538"/>
      <c r="I457" s="540">
        <v>45695</v>
      </c>
      <c r="J457" s="541" t="s">
        <v>11172</v>
      </c>
      <c r="K457" s="541" t="s">
        <v>9440</v>
      </c>
      <c r="L457" s="494" t="s">
        <v>205</v>
      </c>
      <c r="M457" s="494"/>
      <c r="N457" s="494"/>
      <c r="O457" s="494"/>
      <c r="P457" s="494"/>
      <c r="Q457" s="494"/>
      <c r="R457" s="16" t="s">
        <v>29309</v>
      </c>
      <c r="S457" s="16" t="s">
        <v>29368</v>
      </c>
      <c r="T457" s="16" t="s">
        <v>29742</v>
      </c>
      <c r="U457" s="17">
        <v>1198</v>
      </c>
      <c r="V457" s="18">
        <v>16493.7</v>
      </c>
      <c r="W457" s="16" t="s">
        <v>29719</v>
      </c>
      <c r="X457" s="50" t="s">
        <v>27658</v>
      </c>
      <c r="Y457" s="50"/>
      <c r="BG457" s="551"/>
    </row>
    <row r="458" spans="1:59" ht="15.75" customHeight="1">
      <c r="A458" s="539">
        <v>20250207</v>
      </c>
      <c r="B458" s="523">
        <v>160</v>
      </c>
      <c r="C458" s="523" t="s">
        <v>29311</v>
      </c>
      <c r="D458" s="523" t="s">
        <v>219</v>
      </c>
      <c r="E458" s="523">
        <v>79</v>
      </c>
      <c r="F458" s="523" t="s">
        <v>9546</v>
      </c>
      <c r="G458" s="523" t="s">
        <v>29310</v>
      </c>
      <c r="H458" s="538"/>
      <c r="I458" s="540">
        <v>45695</v>
      </c>
      <c r="J458" s="541" t="s">
        <v>11172</v>
      </c>
      <c r="K458" s="541" t="s">
        <v>9440</v>
      </c>
      <c r="L458" s="494" t="s">
        <v>205</v>
      </c>
      <c r="M458" s="494"/>
      <c r="N458" s="494"/>
      <c r="O458" s="494"/>
      <c r="P458" s="494"/>
      <c r="Q458" s="494"/>
      <c r="R458" s="16" t="s">
        <v>29311</v>
      </c>
      <c r="S458" s="16" t="s">
        <v>29368</v>
      </c>
      <c r="T458" s="16" t="s">
        <v>29743</v>
      </c>
      <c r="U458" s="17">
        <v>79</v>
      </c>
      <c r="V458" s="18">
        <v>381.6</v>
      </c>
      <c r="W458" s="16" t="s">
        <v>29719</v>
      </c>
      <c r="X458" s="50" t="s">
        <v>205</v>
      </c>
      <c r="Y458" s="50"/>
      <c r="BG458" s="551"/>
    </row>
    <row r="459" spans="1:59" ht="15.75" customHeight="1">
      <c r="A459" s="539">
        <v>20250207</v>
      </c>
      <c r="B459" s="523">
        <v>161</v>
      </c>
      <c r="C459" s="523" t="s">
        <v>29658</v>
      </c>
      <c r="D459" s="523" t="s">
        <v>8947</v>
      </c>
      <c r="E459" s="523">
        <v>735</v>
      </c>
      <c r="F459" s="523" t="s">
        <v>29702</v>
      </c>
      <c r="G459" s="523" t="s">
        <v>29659</v>
      </c>
      <c r="H459" s="538"/>
      <c r="I459" s="540">
        <v>45695</v>
      </c>
      <c r="J459" s="541" t="s">
        <v>15306</v>
      </c>
      <c r="K459" s="541" t="s">
        <v>9440</v>
      </c>
      <c r="L459" s="494">
        <v>20</v>
      </c>
      <c r="M459" s="494"/>
      <c r="N459" s="494"/>
      <c r="O459" s="494"/>
      <c r="P459" s="494"/>
      <c r="Q459" s="494"/>
      <c r="R459" s="16" t="s">
        <v>29658</v>
      </c>
      <c r="S459" s="16" t="s">
        <v>4907</v>
      </c>
      <c r="T459" s="16" t="s">
        <v>29761</v>
      </c>
      <c r="U459" s="17">
        <v>735</v>
      </c>
      <c r="V459" s="18">
        <v>4335</v>
      </c>
      <c r="W459" s="16" t="s">
        <v>29719</v>
      </c>
      <c r="X459" s="50" t="s">
        <v>8165</v>
      </c>
      <c r="Y459" s="50"/>
      <c r="BG459" s="551"/>
    </row>
    <row r="460" spans="1:59" ht="15.75" customHeight="1">
      <c r="A460" s="539">
        <v>20250207</v>
      </c>
      <c r="B460" s="523">
        <v>162</v>
      </c>
      <c r="C460" s="523" t="s">
        <v>29737</v>
      </c>
      <c r="D460" s="523" t="s">
        <v>28677</v>
      </c>
      <c r="E460" s="523">
        <v>2580</v>
      </c>
      <c r="F460" s="523" t="s">
        <v>8949</v>
      </c>
      <c r="G460" s="523" t="s">
        <v>29738</v>
      </c>
      <c r="H460" s="538"/>
      <c r="I460" s="540">
        <v>45695</v>
      </c>
      <c r="J460" s="541" t="s">
        <v>10951</v>
      </c>
      <c r="K460" s="541" t="s">
        <v>9440</v>
      </c>
      <c r="L460" s="494" t="s">
        <v>205</v>
      </c>
      <c r="M460" s="494"/>
      <c r="N460" s="494"/>
      <c r="O460" s="494"/>
      <c r="P460" s="494"/>
      <c r="Q460" s="494"/>
      <c r="R460" s="16" t="s">
        <v>29763</v>
      </c>
      <c r="S460" s="16" t="s">
        <v>29764</v>
      </c>
      <c r="T460" s="16" t="s">
        <v>29765</v>
      </c>
      <c r="U460" s="17">
        <v>2580</v>
      </c>
      <c r="V460" s="18">
        <v>17430.48</v>
      </c>
      <c r="W460" s="16" t="s">
        <v>29766</v>
      </c>
      <c r="X460" s="50" t="s">
        <v>205</v>
      </c>
      <c r="Y460" s="50"/>
      <c r="BG460" s="551"/>
    </row>
    <row r="461" spans="1:59" ht="15.75" customHeight="1">
      <c r="A461" s="539">
        <v>20250210</v>
      </c>
      <c r="B461" s="523">
        <v>163</v>
      </c>
      <c r="C461" s="523" t="s">
        <v>29460</v>
      </c>
      <c r="D461" s="523" t="s">
        <v>219</v>
      </c>
      <c r="E461" s="523">
        <v>1806</v>
      </c>
      <c r="F461" s="523" t="s">
        <v>8949</v>
      </c>
      <c r="G461" s="523" t="s">
        <v>29461</v>
      </c>
      <c r="H461" s="538"/>
      <c r="I461" s="540">
        <v>45695</v>
      </c>
      <c r="J461" s="541" t="s">
        <v>11625</v>
      </c>
      <c r="K461" s="541" t="s">
        <v>9440</v>
      </c>
      <c r="L461" s="494">
        <v>20</v>
      </c>
      <c r="M461" s="494"/>
      <c r="N461" s="494"/>
      <c r="O461" s="494"/>
      <c r="P461" s="494"/>
      <c r="Q461" s="494"/>
      <c r="R461" s="16" t="s">
        <v>29727</v>
      </c>
      <c r="S461" s="16" t="s">
        <v>22827</v>
      </c>
      <c r="T461" s="16" t="s">
        <v>29775</v>
      </c>
      <c r="U461" s="17">
        <v>1806</v>
      </c>
      <c r="V461" s="18">
        <v>4870</v>
      </c>
      <c r="W461" s="16" t="s">
        <v>29640</v>
      </c>
      <c r="X461" s="50" t="s">
        <v>25221</v>
      </c>
      <c r="Y461" s="50"/>
      <c r="BG461" s="551"/>
    </row>
    <row r="462" spans="1:59" ht="15.75" customHeight="1">
      <c r="A462" s="539">
        <v>20250210</v>
      </c>
      <c r="B462" s="523">
        <v>164</v>
      </c>
      <c r="C462" s="523" t="s">
        <v>29731</v>
      </c>
      <c r="D462" s="523" t="s">
        <v>8891</v>
      </c>
      <c r="E462" s="523">
        <v>1958</v>
      </c>
      <c r="F462" s="523" t="s">
        <v>8994</v>
      </c>
      <c r="G462" s="523" t="s">
        <v>29732</v>
      </c>
      <c r="H462" s="538"/>
      <c r="I462" s="540">
        <v>45696</v>
      </c>
      <c r="J462" s="541" t="s">
        <v>14162</v>
      </c>
      <c r="K462" s="541" t="s">
        <v>9440</v>
      </c>
      <c r="L462" s="494" t="s">
        <v>205</v>
      </c>
      <c r="M462" s="494"/>
      <c r="N462" s="494"/>
      <c r="O462" s="494"/>
      <c r="P462" s="494"/>
      <c r="Q462" s="494"/>
      <c r="R462" s="16" t="s">
        <v>29762</v>
      </c>
      <c r="S462" s="16" t="s">
        <v>29679</v>
      </c>
      <c r="T462" s="16" t="s">
        <v>29773</v>
      </c>
      <c r="U462" s="17">
        <v>1958</v>
      </c>
      <c r="V462" s="18">
        <v>24728.799999999999</v>
      </c>
      <c r="W462" s="16" t="s">
        <v>29680</v>
      </c>
      <c r="X462" s="50" t="s">
        <v>205</v>
      </c>
      <c r="Y462" s="50"/>
      <c r="BG462" s="551"/>
    </row>
    <row r="463" spans="1:59" ht="15.75" customHeight="1">
      <c r="A463" s="539">
        <v>20250210</v>
      </c>
      <c r="B463" s="523">
        <v>165</v>
      </c>
      <c r="C463" s="523" t="s">
        <v>28826</v>
      </c>
      <c r="D463" s="523" t="s">
        <v>8897</v>
      </c>
      <c r="E463" s="523">
        <v>1500</v>
      </c>
      <c r="F463" s="523" t="s">
        <v>121</v>
      </c>
      <c r="G463" s="523" t="s">
        <v>28827</v>
      </c>
      <c r="H463" s="538"/>
      <c r="I463" s="540">
        <v>45695</v>
      </c>
      <c r="J463" s="541" t="s">
        <v>9777</v>
      </c>
      <c r="K463" s="541" t="s">
        <v>9440</v>
      </c>
      <c r="L463" s="494"/>
      <c r="M463" s="494"/>
      <c r="N463" s="494"/>
      <c r="O463" s="494"/>
      <c r="P463" s="494"/>
      <c r="Q463" s="494"/>
      <c r="R463" s="16" t="s">
        <v>29730</v>
      </c>
      <c r="S463" s="16" t="s">
        <v>29679</v>
      </c>
      <c r="T463" s="16" t="s">
        <v>29774</v>
      </c>
      <c r="U463" s="17">
        <v>1500</v>
      </c>
      <c r="V463" s="18">
        <v>23850</v>
      </c>
      <c r="W463" s="16" t="s">
        <v>29680</v>
      </c>
      <c r="X463" s="50" t="s">
        <v>24812</v>
      </c>
      <c r="Y463" s="50"/>
      <c r="BG463" s="551"/>
    </row>
    <row r="464" spans="1:59" ht="15.75" customHeight="1">
      <c r="A464" s="539">
        <v>20250210</v>
      </c>
      <c r="B464" s="523">
        <v>166</v>
      </c>
      <c r="C464" s="523" t="s">
        <v>29499</v>
      </c>
      <c r="D464" s="523" t="s">
        <v>8896</v>
      </c>
      <c r="E464" s="523">
        <v>1925</v>
      </c>
      <c r="F464" s="523" t="s">
        <v>6380</v>
      </c>
      <c r="G464" s="523" t="s">
        <v>29500</v>
      </c>
      <c r="H464" s="538"/>
      <c r="I464" s="540">
        <v>45698</v>
      </c>
      <c r="J464" s="541" t="s">
        <v>11525</v>
      </c>
      <c r="K464" s="541" t="s">
        <v>9440</v>
      </c>
      <c r="L464" s="494" t="s">
        <v>205</v>
      </c>
      <c r="M464" s="494"/>
      <c r="N464" s="494"/>
      <c r="O464" s="494"/>
      <c r="P464" s="494"/>
      <c r="Q464" s="494"/>
      <c r="R464" s="16" t="s">
        <v>29499</v>
      </c>
      <c r="S464" s="16" t="s">
        <v>3120</v>
      </c>
      <c r="T464" s="16" t="s">
        <v>29772</v>
      </c>
      <c r="U464" s="17">
        <v>1925</v>
      </c>
      <c r="V464" s="18">
        <v>24640</v>
      </c>
      <c r="W464" s="16" t="s">
        <v>29767</v>
      </c>
      <c r="X464" s="50" t="s">
        <v>27657</v>
      </c>
      <c r="Y464" s="50"/>
      <c r="BG464" s="551"/>
    </row>
    <row r="465" spans="1:59" ht="15.75" customHeight="1">
      <c r="A465" s="539">
        <v>20250210</v>
      </c>
      <c r="B465" s="523">
        <v>167</v>
      </c>
      <c r="C465" s="523" t="s">
        <v>29700</v>
      </c>
      <c r="D465" s="523" t="s">
        <v>28659</v>
      </c>
      <c r="E465" s="523">
        <v>1980</v>
      </c>
      <c r="F465" s="523" t="s">
        <v>8994</v>
      </c>
      <c r="G465" s="523" t="s">
        <v>29701</v>
      </c>
      <c r="H465" s="538"/>
      <c r="I465" s="540">
        <v>45698</v>
      </c>
      <c r="J465" s="541" t="s">
        <v>11784</v>
      </c>
      <c r="K465" s="541" t="s">
        <v>9440</v>
      </c>
      <c r="L465" s="494" t="s">
        <v>205</v>
      </c>
      <c r="M465" s="494"/>
      <c r="N465" s="494"/>
      <c r="O465" s="494"/>
      <c r="P465" s="494"/>
      <c r="Q465" s="494"/>
      <c r="R465" s="16" t="s">
        <v>29700</v>
      </c>
      <c r="S465" s="16" t="s">
        <v>8398</v>
      </c>
      <c r="T465" s="16" t="s">
        <v>29770</v>
      </c>
      <c r="U465" s="17">
        <v>1980</v>
      </c>
      <c r="V465" s="18">
        <v>24948</v>
      </c>
      <c r="W465" s="16" t="s">
        <v>29779</v>
      </c>
      <c r="X465" s="50" t="s">
        <v>8152</v>
      </c>
      <c r="Y465" s="50"/>
      <c r="BG465" s="551"/>
    </row>
    <row r="466" spans="1:59" ht="15.75" customHeight="1">
      <c r="A466" s="539">
        <v>20250210</v>
      </c>
      <c r="B466" s="523">
        <v>168</v>
      </c>
      <c r="C466" s="523" t="s">
        <v>29498</v>
      </c>
      <c r="D466" s="523" t="s">
        <v>8896</v>
      </c>
      <c r="E466" s="523">
        <v>1925</v>
      </c>
      <c r="F466" s="523" t="s">
        <v>6380</v>
      </c>
      <c r="G466" s="523" t="s">
        <v>5217</v>
      </c>
      <c r="H466" s="538"/>
      <c r="I466" s="540">
        <v>45698</v>
      </c>
      <c r="J466" s="541" t="s">
        <v>9556</v>
      </c>
      <c r="K466" s="541" t="s">
        <v>9440</v>
      </c>
      <c r="L466" s="494" t="s">
        <v>205</v>
      </c>
      <c r="M466" s="494"/>
      <c r="N466" s="494"/>
      <c r="O466" s="494"/>
      <c r="P466" s="494"/>
      <c r="Q466" s="494"/>
      <c r="R466" s="16" t="s">
        <v>29776</v>
      </c>
      <c r="S466" s="16" t="s">
        <v>4253</v>
      </c>
      <c r="T466" s="16" t="s">
        <v>29777</v>
      </c>
      <c r="U466" s="17">
        <v>1925</v>
      </c>
      <c r="V466" s="18">
        <v>24640</v>
      </c>
      <c r="W466" s="16" t="s">
        <v>29778</v>
      </c>
      <c r="X466" s="50" t="s">
        <v>27657</v>
      </c>
      <c r="Y466" s="50"/>
      <c r="BG466" s="551"/>
    </row>
    <row r="467" spans="1:59" ht="15.75" customHeight="1">
      <c r="A467" s="539">
        <v>20250210</v>
      </c>
      <c r="B467" s="523">
        <v>169</v>
      </c>
      <c r="C467" s="523" t="s">
        <v>29733</v>
      </c>
      <c r="D467" s="523" t="s">
        <v>8891</v>
      </c>
      <c r="E467" s="523">
        <v>1951</v>
      </c>
      <c r="F467" s="523" t="s">
        <v>8994</v>
      </c>
      <c r="G467" s="523" t="s">
        <v>29734</v>
      </c>
      <c r="H467" s="538"/>
      <c r="I467" s="540">
        <v>45698</v>
      </c>
      <c r="J467" s="541" t="s">
        <v>9614</v>
      </c>
      <c r="K467" s="541" t="s">
        <v>9440</v>
      </c>
      <c r="L467" s="512" t="s">
        <v>205</v>
      </c>
      <c r="M467" s="512"/>
      <c r="N467" s="512"/>
      <c r="O467" s="512"/>
      <c r="P467" s="512"/>
      <c r="Q467" s="512"/>
      <c r="R467" s="16" t="s">
        <v>29733</v>
      </c>
      <c r="S467" s="16" t="s">
        <v>8398</v>
      </c>
      <c r="T467" s="16" t="s">
        <v>29771</v>
      </c>
      <c r="U467" s="17">
        <v>1951</v>
      </c>
      <c r="V467" s="18">
        <v>24399.25</v>
      </c>
      <c r="W467" s="16" t="s">
        <v>29779</v>
      </c>
      <c r="X467" s="50" t="s">
        <v>205</v>
      </c>
      <c r="Y467" s="50"/>
      <c r="BG467" s="551"/>
    </row>
    <row r="468" spans="1:59" ht="15.75" customHeight="1">
      <c r="A468" s="539">
        <v>20250211</v>
      </c>
      <c r="B468" s="523">
        <v>170</v>
      </c>
      <c r="C468" s="523" t="s">
        <v>29420</v>
      </c>
      <c r="D468" s="523" t="s">
        <v>8896</v>
      </c>
      <c r="E468" s="523">
        <v>1925</v>
      </c>
      <c r="F468" s="523" t="s">
        <v>6380</v>
      </c>
      <c r="G468" s="523" t="s">
        <v>29421</v>
      </c>
      <c r="H468" s="538"/>
      <c r="I468" s="540">
        <v>45699</v>
      </c>
      <c r="J468" s="541" t="s">
        <v>11162</v>
      </c>
      <c r="K468" s="541" t="s">
        <v>9440</v>
      </c>
      <c r="L468" s="494" t="s">
        <v>205</v>
      </c>
      <c r="M468" s="494"/>
      <c r="N468" s="494"/>
      <c r="O468" s="494"/>
      <c r="P468" s="494"/>
      <c r="Q468" s="494"/>
      <c r="R468" s="16" t="s">
        <v>29807</v>
      </c>
      <c r="S468" s="16" t="s">
        <v>29808</v>
      </c>
      <c r="T468" s="16" t="s">
        <v>29809</v>
      </c>
      <c r="U468" s="17">
        <v>1925</v>
      </c>
      <c r="V468" s="18">
        <v>24640</v>
      </c>
      <c r="W468" s="16" t="s">
        <v>29810</v>
      </c>
      <c r="X468" s="50" t="s">
        <v>25221</v>
      </c>
      <c r="Y468" s="50"/>
      <c r="BG468" s="551"/>
    </row>
    <row r="469" spans="1:59" ht="15.75" customHeight="1">
      <c r="A469" s="539">
        <v>20250211</v>
      </c>
      <c r="B469" s="523">
        <v>171</v>
      </c>
      <c r="C469" s="523" t="s">
        <v>29652</v>
      </c>
      <c r="D469" s="523" t="s">
        <v>8896</v>
      </c>
      <c r="E469" s="523">
        <v>1925</v>
      </c>
      <c r="F469" s="523" t="s">
        <v>6380</v>
      </c>
      <c r="G469" s="523" t="s">
        <v>29653</v>
      </c>
      <c r="H469" s="538"/>
      <c r="I469" s="540">
        <v>45699</v>
      </c>
      <c r="J469" s="541" t="s">
        <v>10416</v>
      </c>
      <c r="K469" s="541" t="s">
        <v>9440</v>
      </c>
      <c r="L469" s="494" t="s">
        <v>205</v>
      </c>
      <c r="M469" s="494"/>
      <c r="N469" s="494"/>
      <c r="O469" s="494"/>
      <c r="P469" s="494"/>
      <c r="Q469" s="494"/>
      <c r="R469" s="16" t="s">
        <v>29800</v>
      </c>
      <c r="S469" s="16" t="s">
        <v>29801</v>
      </c>
      <c r="T469" s="16" t="s">
        <v>29802</v>
      </c>
      <c r="U469" s="17">
        <v>1925</v>
      </c>
      <c r="V469" s="18">
        <v>24640</v>
      </c>
      <c r="W469" s="16" t="s">
        <v>29803</v>
      </c>
      <c r="X469" s="50" t="s">
        <v>205</v>
      </c>
      <c r="Y469" s="50"/>
      <c r="BG469" s="551"/>
    </row>
    <row r="470" spans="1:59" ht="15.75" customHeight="1">
      <c r="A470" s="539">
        <v>20250211</v>
      </c>
      <c r="B470" s="523">
        <v>172</v>
      </c>
      <c r="C470" s="523" t="s">
        <v>29501</v>
      </c>
      <c r="D470" s="523" t="s">
        <v>8896</v>
      </c>
      <c r="E470" s="523">
        <v>1950</v>
      </c>
      <c r="F470" s="523" t="s">
        <v>6380</v>
      </c>
      <c r="G470" s="523" t="s">
        <v>29502</v>
      </c>
      <c r="H470" s="538"/>
      <c r="I470" s="540">
        <v>45699</v>
      </c>
      <c r="J470" s="541" t="s">
        <v>9808</v>
      </c>
      <c r="K470" s="541" t="s">
        <v>9440</v>
      </c>
      <c r="L470" s="494" t="s">
        <v>205</v>
      </c>
      <c r="M470" s="494"/>
      <c r="N470" s="494"/>
      <c r="O470" s="494"/>
      <c r="P470" s="494"/>
      <c r="Q470" s="494"/>
      <c r="R470" s="16" t="s">
        <v>29797</v>
      </c>
      <c r="S470" s="16" t="s">
        <v>29798</v>
      </c>
      <c r="T470" s="16" t="s">
        <v>29799</v>
      </c>
      <c r="U470" s="17">
        <v>1950</v>
      </c>
      <c r="V470" s="18">
        <v>24375</v>
      </c>
      <c r="W470" s="16" t="s">
        <v>29789</v>
      </c>
      <c r="X470" s="50" t="s">
        <v>27657</v>
      </c>
      <c r="Y470" s="50"/>
      <c r="BG470" s="551"/>
    </row>
    <row r="471" spans="1:59" ht="15.75" customHeight="1">
      <c r="A471" s="539">
        <v>20250211</v>
      </c>
      <c r="B471" s="523">
        <v>173</v>
      </c>
      <c r="C471" s="523" t="s">
        <v>29249</v>
      </c>
      <c r="D471" s="523" t="s">
        <v>9476</v>
      </c>
      <c r="E471" s="523">
        <v>1165</v>
      </c>
      <c r="F471" s="523" t="s">
        <v>9089</v>
      </c>
      <c r="G471" s="523" t="s">
        <v>29250</v>
      </c>
      <c r="H471" s="538"/>
      <c r="I471" s="540">
        <v>45699</v>
      </c>
      <c r="J471" s="541" t="s">
        <v>12729</v>
      </c>
      <c r="K471" s="541" t="s">
        <v>9440</v>
      </c>
      <c r="L471" s="494" t="s">
        <v>205</v>
      </c>
      <c r="M471" s="494"/>
      <c r="N471" s="494"/>
      <c r="O471" s="494"/>
      <c r="P471" s="494"/>
      <c r="Q471" s="494"/>
      <c r="R471" s="16" t="s">
        <v>29811</v>
      </c>
      <c r="S471" s="16" t="s">
        <v>29804</v>
      </c>
      <c r="T471" s="16" t="s">
        <v>29812</v>
      </c>
      <c r="U471" s="17">
        <v>3495</v>
      </c>
      <c r="V471" s="18">
        <v>74793</v>
      </c>
      <c r="W471" s="16" t="s">
        <v>29805</v>
      </c>
      <c r="X471" s="50" t="s">
        <v>8152</v>
      </c>
      <c r="Y471" s="50"/>
      <c r="BG471" s="551"/>
    </row>
    <row r="472" spans="1:59" ht="15.75" customHeight="1">
      <c r="A472" s="539">
        <v>20250211</v>
      </c>
      <c r="B472" s="523">
        <v>173</v>
      </c>
      <c r="C472" s="523" t="s">
        <v>29249</v>
      </c>
      <c r="D472" s="523" t="s">
        <v>9476</v>
      </c>
      <c r="E472" s="523">
        <v>1165</v>
      </c>
      <c r="F472" s="523" t="s">
        <v>9089</v>
      </c>
      <c r="G472" s="523" t="s">
        <v>29740</v>
      </c>
      <c r="H472" s="538"/>
      <c r="I472" s="540">
        <v>45699</v>
      </c>
      <c r="J472" s="541" t="s">
        <v>12729</v>
      </c>
      <c r="K472" s="541" t="s">
        <v>9440</v>
      </c>
      <c r="L472" s="494"/>
      <c r="M472" s="494"/>
      <c r="N472" s="494"/>
      <c r="O472" s="494"/>
      <c r="P472" s="494"/>
      <c r="Q472" s="494"/>
      <c r="R472" s="16"/>
      <c r="S472" s="16"/>
      <c r="T472" s="16"/>
      <c r="U472" s="17"/>
      <c r="V472" s="18"/>
      <c r="W472" s="16"/>
      <c r="X472" s="50" t="s">
        <v>8152</v>
      </c>
      <c r="Y472" s="50"/>
      <c r="BG472" s="551"/>
    </row>
    <row r="473" spans="1:59" ht="15.75" customHeight="1">
      <c r="A473" s="539">
        <v>20250211</v>
      </c>
      <c r="B473" s="523">
        <v>173</v>
      </c>
      <c r="C473" s="523" t="s">
        <v>29249</v>
      </c>
      <c r="D473" s="523" t="s">
        <v>9476</v>
      </c>
      <c r="E473" s="523">
        <v>1165</v>
      </c>
      <c r="F473" s="523" t="s">
        <v>9089</v>
      </c>
      <c r="G473" s="523" t="s">
        <v>29741</v>
      </c>
      <c r="H473" s="538"/>
      <c r="I473" s="540">
        <v>45699</v>
      </c>
      <c r="J473" s="541" t="s">
        <v>12729</v>
      </c>
      <c r="K473" s="541" t="s">
        <v>9440</v>
      </c>
      <c r="L473" s="494"/>
      <c r="M473" s="494"/>
      <c r="N473" s="494"/>
      <c r="O473" s="494"/>
      <c r="P473" s="494"/>
      <c r="Q473" s="494"/>
      <c r="R473" s="16"/>
      <c r="S473" s="16"/>
      <c r="T473" s="16"/>
      <c r="U473" s="17"/>
      <c r="V473" s="18"/>
      <c r="W473" s="16"/>
      <c r="X473" s="50" t="s">
        <v>8152</v>
      </c>
      <c r="Y473" s="50"/>
      <c r="BG473" s="551"/>
    </row>
    <row r="474" spans="1:59" ht="15.75" customHeight="1">
      <c r="A474" s="539">
        <v>20250211</v>
      </c>
      <c r="B474" s="523">
        <v>174</v>
      </c>
      <c r="C474" s="523" t="s">
        <v>29329</v>
      </c>
      <c r="D474" s="523" t="s">
        <v>29328</v>
      </c>
      <c r="E474" s="523">
        <v>1939</v>
      </c>
      <c r="F474" s="523" t="s">
        <v>8994</v>
      </c>
      <c r="G474" s="523" t="s">
        <v>29330</v>
      </c>
      <c r="H474" s="538"/>
      <c r="I474" s="540">
        <v>45699</v>
      </c>
      <c r="J474" s="541" t="s">
        <v>10510</v>
      </c>
      <c r="K474" s="541" t="s">
        <v>9440</v>
      </c>
      <c r="L474" s="494" t="s">
        <v>205</v>
      </c>
      <c r="M474" s="494"/>
      <c r="N474" s="494"/>
      <c r="O474" s="494"/>
      <c r="P474" s="494"/>
      <c r="Q474" s="494"/>
      <c r="R474" s="16" t="s">
        <v>29814</v>
      </c>
      <c r="S474" s="16" t="s">
        <v>29804</v>
      </c>
      <c r="T474" s="16" t="s">
        <v>29815</v>
      </c>
      <c r="U474" s="17">
        <v>1939</v>
      </c>
      <c r="V474" s="18">
        <v>24249.18</v>
      </c>
      <c r="W474" s="16" t="s">
        <v>29805</v>
      </c>
      <c r="X474" s="50" t="s">
        <v>8152</v>
      </c>
      <c r="Y474" s="50"/>
      <c r="BG474" s="551"/>
    </row>
    <row r="475" spans="1:59" ht="15.75" customHeight="1">
      <c r="A475" s="539">
        <v>20250211</v>
      </c>
      <c r="B475" s="523">
        <v>175</v>
      </c>
      <c r="C475" s="523" t="s">
        <v>29542</v>
      </c>
      <c r="D475" s="523" t="s">
        <v>8891</v>
      </c>
      <c r="E475" s="523">
        <v>1960</v>
      </c>
      <c r="F475" s="523" t="s">
        <v>8994</v>
      </c>
      <c r="G475" s="523" t="s">
        <v>29543</v>
      </c>
      <c r="H475" s="538"/>
      <c r="I475" s="540">
        <v>45699</v>
      </c>
      <c r="J475" s="541" t="s">
        <v>9770</v>
      </c>
      <c r="K475" s="541" t="s">
        <v>9440</v>
      </c>
      <c r="L475" s="512" t="s">
        <v>205</v>
      </c>
      <c r="M475" s="512"/>
      <c r="N475" s="512"/>
      <c r="O475" s="512"/>
      <c r="P475" s="512"/>
      <c r="Q475" s="512"/>
      <c r="R475" s="16" t="s">
        <v>29542</v>
      </c>
      <c r="S475" s="16" t="s">
        <v>4815</v>
      </c>
      <c r="T475" s="16" t="s">
        <v>29796</v>
      </c>
      <c r="U475" s="17">
        <v>1960</v>
      </c>
      <c r="V475" s="18">
        <v>24500</v>
      </c>
      <c r="W475" s="16" t="s">
        <v>29790</v>
      </c>
      <c r="X475" s="50" t="s">
        <v>8152</v>
      </c>
      <c r="Y475" s="50"/>
      <c r="BG475" s="551"/>
    </row>
    <row r="476" spans="1:59" ht="15.75" customHeight="1">
      <c r="A476" s="539">
        <v>20250211</v>
      </c>
      <c r="B476" s="523">
        <v>176</v>
      </c>
      <c r="C476" s="523" t="s">
        <v>28959</v>
      </c>
      <c r="D476" s="523" t="s">
        <v>9537</v>
      </c>
      <c r="E476" s="523">
        <v>1916</v>
      </c>
      <c r="F476" s="523" t="s">
        <v>8994</v>
      </c>
      <c r="G476" s="523" t="s">
        <v>28960</v>
      </c>
      <c r="H476" s="538"/>
      <c r="I476" s="540">
        <v>45699</v>
      </c>
      <c r="J476" s="541" t="s">
        <v>16242</v>
      </c>
      <c r="K476" s="541" t="s">
        <v>9440</v>
      </c>
      <c r="L476" s="512" t="s">
        <v>205</v>
      </c>
      <c r="M476" s="512"/>
      <c r="N476" s="512"/>
      <c r="O476" s="512"/>
      <c r="P476" s="512"/>
      <c r="Q476" s="512"/>
      <c r="R476" s="16" t="s">
        <v>29831</v>
      </c>
      <c r="S476" s="16" t="s">
        <v>29832</v>
      </c>
      <c r="T476" s="16" t="s">
        <v>29833</v>
      </c>
      <c r="U476" s="17">
        <v>1916</v>
      </c>
      <c r="V476" s="18">
        <v>24560</v>
      </c>
      <c r="W476" s="16" t="s">
        <v>29834</v>
      </c>
      <c r="X476" s="50"/>
      <c r="Y476" s="50"/>
      <c r="BG476" s="551"/>
    </row>
    <row r="477" spans="1:59" ht="15.75" customHeight="1">
      <c r="A477" s="539">
        <v>20250212</v>
      </c>
      <c r="B477" s="523">
        <v>177</v>
      </c>
      <c r="C477" s="523" t="s">
        <v>29786</v>
      </c>
      <c r="D477" s="523" t="s">
        <v>9503</v>
      </c>
      <c r="E477" s="523">
        <v>1511</v>
      </c>
      <c r="F477" s="523" t="s">
        <v>29788</v>
      </c>
      <c r="G477" s="523" t="s">
        <v>29787</v>
      </c>
      <c r="H477" s="538"/>
      <c r="I477" s="540">
        <v>45699</v>
      </c>
      <c r="J477" s="541" t="s">
        <v>13367</v>
      </c>
      <c r="K477" s="541" t="s">
        <v>9440</v>
      </c>
      <c r="L477" s="494" t="s">
        <v>205</v>
      </c>
      <c r="M477" s="494"/>
      <c r="N477" s="494"/>
      <c r="O477" s="494"/>
      <c r="P477" s="494"/>
      <c r="Q477" s="494"/>
      <c r="R477" s="16" t="s">
        <v>29836</v>
      </c>
      <c r="S477" s="16" t="s">
        <v>25300</v>
      </c>
      <c r="T477" s="16" t="s">
        <v>29837</v>
      </c>
      <c r="U477" s="17">
        <v>1511</v>
      </c>
      <c r="V477" s="18">
        <v>16700</v>
      </c>
      <c r="W477" s="16" t="s">
        <v>29835</v>
      </c>
      <c r="X477" s="50" t="s">
        <v>205</v>
      </c>
      <c r="Y477" s="50"/>
      <c r="BG477" s="551"/>
    </row>
    <row r="478" spans="1:59" ht="15.75" customHeight="1">
      <c r="A478" s="539">
        <v>20250212</v>
      </c>
      <c r="B478" s="523">
        <v>178</v>
      </c>
      <c r="C478" s="523" t="s">
        <v>29344</v>
      </c>
      <c r="D478" s="523" t="s">
        <v>29209</v>
      </c>
      <c r="E478" s="523">
        <v>1939</v>
      </c>
      <c r="F478" s="523" t="s">
        <v>6346</v>
      </c>
      <c r="G478" s="523" t="s">
        <v>29345</v>
      </c>
      <c r="H478" s="538"/>
      <c r="I478" s="540">
        <v>45699</v>
      </c>
      <c r="J478" s="541" t="s">
        <v>13276</v>
      </c>
      <c r="K478" s="541" t="s">
        <v>9440</v>
      </c>
      <c r="L478" s="494"/>
      <c r="M478" s="494"/>
      <c r="N478" s="494"/>
      <c r="O478" s="494"/>
      <c r="P478" s="494"/>
      <c r="Q478" s="494"/>
      <c r="R478" s="16" t="s">
        <v>29692</v>
      </c>
      <c r="S478" s="16" t="s">
        <v>15139</v>
      </c>
      <c r="T478" s="16" t="s">
        <v>29806</v>
      </c>
      <c r="U478" s="17">
        <v>1939</v>
      </c>
      <c r="V478" s="18">
        <v>24320.87</v>
      </c>
      <c r="W478" s="16" t="s">
        <v>29805</v>
      </c>
      <c r="X478" s="50" t="s">
        <v>8152</v>
      </c>
      <c r="Y478" s="50"/>
      <c r="BG478" s="551"/>
    </row>
    <row r="479" spans="1:59" ht="15.75" customHeight="1">
      <c r="A479" s="539">
        <v>20250212</v>
      </c>
      <c r="B479" s="523">
        <v>179</v>
      </c>
      <c r="C479" s="523" t="s">
        <v>29005</v>
      </c>
      <c r="D479" s="523" t="s">
        <v>9540</v>
      </c>
      <c r="E479" s="523">
        <v>1958</v>
      </c>
      <c r="F479" s="523" t="s">
        <v>8994</v>
      </c>
      <c r="G479" s="523" t="s">
        <v>29006</v>
      </c>
      <c r="H479" s="538"/>
      <c r="I479" s="540">
        <v>45699</v>
      </c>
      <c r="J479" s="541" t="s">
        <v>13276</v>
      </c>
      <c r="K479" s="541" t="s">
        <v>9440</v>
      </c>
      <c r="L479" s="494" t="s">
        <v>205</v>
      </c>
      <c r="M479" s="494"/>
      <c r="N479" s="494"/>
      <c r="O479" s="494"/>
      <c r="P479" s="494"/>
      <c r="Q479" s="494"/>
      <c r="R479" s="16" t="s">
        <v>29690</v>
      </c>
      <c r="S479" s="16" t="s">
        <v>15139</v>
      </c>
      <c r="T479" s="16" t="s">
        <v>29817</v>
      </c>
      <c r="U479" s="17">
        <v>1958</v>
      </c>
      <c r="V479" s="18">
        <v>24486.880000000001</v>
      </c>
      <c r="W479" s="16" t="s">
        <v>29805</v>
      </c>
      <c r="X479" s="50" t="s">
        <v>8152</v>
      </c>
      <c r="Y479" s="50"/>
      <c r="BG479" s="551"/>
    </row>
    <row r="480" spans="1:59" ht="15.75" customHeight="1">
      <c r="A480" s="539">
        <v>20250212</v>
      </c>
      <c r="B480" s="523">
        <v>180</v>
      </c>
      <c r="C480" s="523" t="s">
        <v>29001</v>
      </c>
      <c r="D480" s="523" t="s">
        <v>9540</v>
      </c>
      <c r="E480" s="523">
        <v>1958</v>
      </c>
      <c r="F480" s="523" t="s">
        <v>8994</v>
      </c>
      <c r="G480" s="523" t="s">
        <v>29002</v>
      </c>
      <c r="H480" s="538"/>
      <c r="I480" s="540">
        <v>45700</v>
      </c>
      <c r="J480" s="541" t="s">
        <v>9511</v>
      </c>
      <c r="K480" s="541" t="s">
        <v>9440</v>
      </c>
      <c r="L480" s="494" t="s">
        <v>205</v>
      </c>
      <c r="M480" s="494"/>
      <c r="N480" s="494"/>
      <c r="O480" s="494"/>
      <c r="P480" s="494"/>
      <c r="Q480" s="494"/>
      <c r="R480" s="16" t="s">
        <v>29728</v>
      </c>
      <c r="S480" s="16" t="s">
        <v>15139</v>
      </c>
      <c r="T480" s="16" t="s">
        <v>29813</v>
      </c>
      <c r="U480" s="17">
        <v>1958</v>
      </c>
      <c r="V480" s="18">
        <v>24486.84</v>
      </c>
      <c r="W480" s="16" t="s">
        <v>29805</v>
      </c>
      <c r="X480" s="50" t="s">
        <v>8152</v>
      </c>
      <c r="Y480" s="50"/>
      <c r="BG480" s="551"/>
    </row>
    <row r="481" spans="1:59" ht="15.75" customHeight="1">
      <c r="A481" s="539">
        <v>20250212</v>
      </c>
      <c r="B481" s="523">
        <v>181</v>
      </c>
      <c r="C481" s="523" t="s">
        <v>29003</v>
      </c>
      <c r="D481" s="523" t="s">
        <v>9540</v>
      </c>
      <c r="E481" s="523">
        <v>1957</v>
      </c>
      <c r="F481" s="523" t="s">
        <v>8994</v>
      </c>
      <c r="G481" s="523" t="s">
        <v>29004</v>
      </c>
      <c r="H481" s="538"/>
      <c r="I481" s="540">
        <v>45700</v>
      </c>
      <c r="J481" s="541" t="s">
        <v>12830</v>
      </c>
      <c r="K481" s="541" t="s">
        <v>9440</v>
      </c>
      <c r="L481" s="494" t="s">
        <v>205</v>
      </c>
      <c r="M481" s="494"/>
      <c r="N481" s="494"/>
      <c r="O481" s="494"/>
      <c r="P481" s="494"/>
      <c r="Q481" s="494"/>
      <c r="R481" s="16" t="s">
        <v>29631</v>
      </c>
      <c r="S481" s="16" t="s">
        <v>15139</v>
      </c>
      <c r="T481" s="16" t="s">
        <v>29816</v>
      </c>
      <c r="U481" s="17">
        <v>1957</v>
      </c>
      <c r="V481" s="18">
        <v>24474.28</v>
      </c>
      <c r="W481" s="16" t="s">
        <v>29805</v>
      </c>
      <c r="X481" s="50" t="s">
        <v>8152</v>
      </c>
      <c r="Y481" s="50"/>
      <c r="BG481" s="551"/>
    </row>
    <row r="482" spans="1:59" ht="15.75" customHeight="1">
      <c r="A482" s="539">
        <v>20250212</v>
      </c>
      <c r="B482" s="523">
        <v>182</v>
      </c>
      <c r="C482" s="523" t="s">
        <v>28451</v>
      </c>
      <c r="D482" s="523" t="s">
        <v>28659</v>
      </c>
      <c r="E482" s="523">
        <v>1958</v>
      </c>
      <c r="F482" s="523" t="s">
        <v>8994</v>
      </c>
      <c r="G482" s="523" t="s">
        <v>28452</v>
      </c>
      <c r="H482" s="538"/>
      <c r="I482" s="540">
        <v>45700</v>
      </c>
      <c r="J482" s="541" t="s">
        <v>9539</v>
      </c>
      <c r="K482" s="541" t="s">
        <v>9440</v>
      </c>
      <c r="L482" s="494" t="s">
        <v>205</v>
      </c>
      <c r="M482" s="494"/>
      <c r="N482" s="494"/>
      <c r="O482" s="494"/>
      <c r="P482" s="494"/>
      <c r="Q482" s="494"/>
      <c r="R482" s="16" t="s">
        <v>28451</v>
      </c>
      <c r="S482" s="16" t="s">
        <v>4815</v>
      </c>
      <c r="T482" s="16" t="s">
        <v>29828</v>
      </c>
      <c r="U482" s="17">
        <v>1958</v>
      </c>
      <c r="V482" s="18">
        <v>24486.880000000001</v>
      </c>
      <c r="W482" s="16" t="s">
        <v>29790</v>
      </c>
      <c r="X482" s="50" t="s">
        <v>8152</v>
      </c>
      <c r="Y482" s="50"/>
      <c r="BG482" s="551"/>
    </row>
    <row r="483" spans="1:59" ht="15.75" customHeight="1">
      <c r="A483" s="539">
        <v>20250212</v>
      </c>
      <c r="B483" s="523">
        <v>183</v>
      </c>
      <c r="C483" s="523" t="s">
        <v>29247</v>
      </c>
      <c r="D483" s="523" t="s">
        <v>9476</v>
      </c>
      <c r="E483" s="523">
        <v>1165</v>
      </c>
      <c r="F483" s="523" t="s">
        <v>9089</v>
      </c>
      <c r="G483" s="523" t="s">
        <v>29248</v>
      </c>
      <c r="H483" s="538"/>
      <c r="I483" s="540">
        <v>45700</v>
      </c>
      <c r="J483" s="541" t="s">
        <v>9700</v>
      </c>
      <c r="K483" s="541" t="s">
        <v>9440</v>
      </c>
      <c r="L483" s="494" t="s">
        <v>205</v>
      </c>
      <c r="M483" s="494"/>
      <c r="N483" s="494"/>
      <c r="O483" s="494"/>
      <c r="P483" s="494"/>
      <c r="Q483" s="494"/>
      <c r="R483" s="16" t="s">
        <v>29247</v>
      </c>
      <c r="S483" s="16" t="s">
        <v>4815</v>
      </c>
      <c r="T483" s="16" t="s">
        <v>29829</v>
      </c>
      <c r="U483" s="17">
        <v>1165</v>
      </c>
      <c r="V483" s="18">
        <v>24931</v>
      </c>
      <c r="W483" s="16" t="s">
        <v>29790</v>
      </c>
      <c r="X483" s="50" t="s">
        <v>8152</v>
      </c>
      <c r="Y483" s="50"/>
      <c r="BG483" s="551"/>
    </row>
    <row r="484" spans="1:59" ht="15.75" customHeight="1">
      <c r="A484" s="539">
        <v>20250212</v>
      </c>
      <c r="B484" s="523">
        <v>184</v>
      </c>
      <c r="C484" s="523" t="s">
        <v>29341</v>
      </c>
      <c r="D484" s="523" t="s">
        <v>29209</v>
      </c>
      <c r="E484" s="523">
        <v>1958</v>
      </c>
      <c r="F484" s="523" t="s">
        <v>6346</v>
      </c>
      <c r="G484" s="523" t="s">
        <v>29342</v>
      </c>
      <c r="H484" s="538"/>
      <c r="I484" s="540">
        <v>45700</v>
      </c>
      <c r="J484" s="541" t="s">
        <v>10396</v>
      </c>
      <c r="K484" s="541" t="s">
        <v>9440</v>
      </c>
      <c r="L484" s="494"/>
      <c r="M484" s="494"/>
      <c r="N484" s="494"/>
      <c r="O484" s="494"/>
      <c r="P484" s="494"/>
      <c r="Q484" s="494"/>
      <c r="R484" s="16" t="s">
        <v>29691</v>
      </c>
      <c r="S484" s="16" t="s">
        <v>15139</v>
      </c>
      <c r="T484" s="16" t="s">
        <v>29830</v>
      </c>
      <c r="U484" s="17">
        <v>1958</v>
      </c>
      <c r="V484" s="18">
        <v>24486.880000000001</v>
      </c>
      <c r="W484" s="16" t="s">
        <v>29805</v>
      </c>
      <c r="X484" s="50" t="s">
        <v>8152</v>
      </c>
      <c r="Y484" s="50"/>
      <c r="BG484" s="551"/>
    </row>
    <row r="485" spans="1:59" ht="15.75" customHeight="1">
      <c r="A485" s="539">
        <v>20250212</v>
      </c>
      <c r="B485" s="523">
        <v>185</v>
      </c>
      <c r="C485" s="523" t="s">
        <v>28455</v>
      </c>
      <c r="D485" s="523" t="s">
        <v>28659</v>
      </c>
      <c r="E485" s="523">
        <v>1980</v>
      </c>
      <c r="F485" s="523" t="s">
        <v>8994</v>
      </c>
      <c r="G485" s="523" t="s">
        <v>28456</v>
      </c>
      <c r="H485" s="538"/>
      <c r="I485" s="540">
        <v>45700</v>
      </c>
      <c r="J485" s="541" t="s">
        <v>11592</v>
      </c>
      <c r="K485" s="541" t="s">
        <v>9440</v>
      </c>
      <c r="L485" s="494" t="s">
        <v>205</v>
      </c>
      <c r="M485" s="494"/>
      <c r="N485" s="494"/>
      <c r="O485" s="494"/>
      <c r="P485" s="494"/>
      <c r="Q485" s="494"/>
      <c r="R485" s="16" t="s">
        <v>28455</v>
      </c>
      <c r="S485" s="16" t="s">
        <v>4815</v>
      </c>
      <c r="T485" s="16" t="s">
        <v>29827</v>
      </c>
      <c r="U485" s="17">
        <v>1980</v>
      </c>
      <c r="V485" s="18">
        <v>24948</v>
      </c>
      <c r="W485" s="16" t="s">
        <v>29790</v>
      </c>
      <c r="X485" s="50" t="s">
        <v>8152</v>
      </c>
      <c r="Y485" s="50"/>
      <c r="BG485" s="551"/>
    </row>
    <row r="486" spans="1:59" ht="15.75" customHeight="1">
      <c r="A486" s="539">
        <v>20250212</v>
      </c>
      <c r="B486" s="523">
        <v>186</v>
      </c>
      <c r="C486" s="523" t="s">
        <v>29007</v>
      </c>
      <c r="D486" s="523" t="s">
        <v>9540</v>
      </c>
      <c r="E486" s="523">
        <v>1957</v>
      </c>
      <c r="F486" s="523" t="s">
        <v>8994</v>
      </c>
      <c r="G486" s="523" t="s">
        <v>29008</v>
      </c>
      <c r="H486" s="538"/>
      <c r="I486" s="540">
        <v>45700</v>
      </c>
      <c r="J486" s="541" t="s">
        <v>10753</v>
      </c>
      <c r="K486" s="541" t="s">
        <v>9440</v>
      </c>
      <c r="L486" s="494" t="s">
        <v>205</v>
      </c>
      <c r="M486" s="494"/>
      <c r="N486" s="494"/>
      <c r="O486" s="494"/>
      <c r="P486" s="494"/>
      <c r="Q486" s="494"/>
      <c r="R486" s="16" t="s">
        <v>29852</v>
      </c>
      <c r="S486" s="16" t="s">
        <v>29853</v>
      </c>
      <c r="T486" s="16" t="s">
        <v>29854</v>
      </c>
      <c r="U486" s="17">
        <v>1958</v>
      </c>
      <c r="V486" s="18">
        <v>24486.880000000001</v>
      </c>
      <c r="W486" s="16" t="s">
        <v>29855</v>
      </c>
      <c r="X486" s="50" t="s">
        <v>29968</v>
      </c>
      <c r="Y486" s="50"/>
      <c r="BG486" s="551"/>
    </row>
    <row r="487" spans="1:59" ht="15.75" customHeight="1">
      <c r="A487" s="539">
        <v>20250213</v>
      </c>
      <c r="B487" s="523">
        <v>187</v>
      </c>
      <c r="C487" s="523" t="s">
        <v>29780</v>
      </c>
      <c r="D487" s="523" t="s">
        <v>9503</v>
      </c>
      <c r="E487" s="523">
        <v>2500</v>
      </c>
      <c r="F487" s="523" t="s">
        <v>29782</v>
      </c>
      <c r="G487" s="523" t="s">
        <v>29781</v>
      </c>
      <c r="H487" s="538"/>
      <c r="I487" s="540">
        <v>45700</v>
      </c>
      <c r="J487" s="541" t="s">
        <v>9798</v>
      </c>
      <c r="K487" s="541" t="s">
        <v>9440</v>
      </c>
      <c r="L487" s="494" t="s">
        <v>205</v>
      </c>
      <c r="M487" s="494"/>
      <c r="N487" s="494"/>
      <c r="O487" s="494"/>
      <c r="P487" s="494"/>
      <c r="Q487" s="494"/>
      <c r="R487" s="16" t="s">
        <v>29856</v>
      </c>
      <c r="S487" s="16" t="s">
        <v>25300</v>
      </c>
      <c r="T487" s="16" t="s">
        <v>29850</v>
      </c>
      <c r="U487" s="17">
        <v>2500</v>
      </c>
      <c r="V487" s="18">
        <v>22500</v>
      </c>
      <c r="W487" s="16" t="s">
        <v>29835</v>
      </c>
      <c r="X487" s="50" t="s">
        <v>29967</v>
      </c>
      <c r="Y487" s="50"/>
      <c r="BG487" s="551"/>
    </row>
    <row r="488" spans="1:59" ht="15.75" customHeight="1">
      <c r="A488" s="539">
        <v>20250213</v>
      </c>
      <c r="B488" s="523">
        <v>188</v>
      </c>
      <c r="C488" s="523" t="s">
        <v>28344</v>
      </c>
      <c r="D488" s="523" t="s">
        <v>8894</v>
      </c>
      <c r="E488" s="523">
        <v>1958</v>
      </c>
      <c r="F488" s="523" t="s">
        <v>8994</v>
      </c>
      <c r="G488" s="523" t="s">
        <v>29844</v>
      </c>
      <c r="H488" s="538"/>
      <c r="I488" s="540">
        <v>45700</v>
      </c>
      <c r="J488" s="541" t="s">
        <v>13203</v>
      </c>
      <c r="K488" s="541" t="s">
        <v>9440</v>
      </c>
      <c r="L488" s="494" t="s">
        <v>205</v>
      </c>
      <c r="M488" s="494"/>
      <c r="N488" s="494"/>
      <c r="O488" s="494"/>
      <c r="P488" s="494"/>
      <c r="Q488" s="494"/>
      <c r="R488" s="16" t="s">
        <v>29857</v>
      </c>
      <c r="S488" s="16" t="s">
        <v>29858</v>
      </c>
      <c r="T488" s="16" t="s">
        <v>29859</v>
      </c>
      <c r="U488" s="17">
        <v>1958</v>
      </c>
      <c r="V488" s="18">
        <v>24492.53</v>
      </c>
      <c r="W488" s="16" t="s">
        <v>29835</v>
      </c>
      <c r="X488" s="50" t="s">
        <v>24811</v>
      </c>
      <c r="Y488" s="50"/>
      <c r="BG488" s="551"/>
    </row>
    <row r="489" spans="1:59" ht="15.75" customHeight="1">
      <c r="A489" s="539">
        <v>20250213</v>
      </c>
      <c r="B489" s="523">
        <v>189</v>
      </c>
      <c r="C489" s="523" t="s">
        <v>29548</v>
      </c>
      <c r="D489" s="523" t="s">
        <v>8891</v>
      </c>
      <c r="E489" s="523">
        <v>1960</v>
      </c>
      <c r="F489" s="523" t="s">
        <v>8994</v>
      </c>
      <c r="G489" s="523" t="s">
        <v>29549</v>
      </c>
      <c r="H489" s="538"/>
      <c r="I489" s="540">
        <v>45701</v>
      </c>
      <c r="J489" s="541" t="s">
        <v>11283</v>
      </c>
      <c r="K489" s="541" t="s">
        <v>9440</v>
      </c>
      <c r="L489" s="494" t="s">
        <v>205</v>
      </c>
      <c r="M489" s="494"/>
      <c r="N489" s="494"/>
      <c r="O489" s="494"/>
      <c r="P489" s="494"/>
      <c r="Q489" s="494"/>
      <c r="R489" s="16" t="s">
        <v>29847</v>
      </c>
      <c r="S489" s="16" t="s">
        <v>23182</v>
      </c>
      <c r="T489" s="16" t="s">
        <v>29848</v>
      </c>
      <c r="U489" s="17">
        <v>1960</v>
      </c>
      <c r="V489" s="18">
        <v>24500</v>
      </c>
      <c r="W489" s="16" t="s">
        <v>29835</v>
      </c>
      <c r="X489" s="50" t="s">
        <v>29969</v>
      </c>
      <c r="Y489" s="50"/>
      <c r="BG489" s="551"/>
    </row>
    <row r="490" spans="1:59" ht="15.75" customHeight="1">
      <c r="A490" s="539">
        <v>20250213</v>
      </c>
      <c r="B490" s="523">
        <v>190</v>
      </c>
      <c r="C490" s="523" t="s">
        <v>29397</v>
      </c>
      <c r="D490" s="523" t="s">
        <v>8905</v>
      </c>
      <c r="E490" s="523">
        <v>1980</v>
      </c>
      <c r="F490" s="523" t="s">
        <v>8994</v>
      </c>
      <c r="G490" s="523" t="s">
        <v>29398</v>
      </c>
      <c r="H490" s="538"/>
      <c r="I490" s="540">
        <v>45701</v>
      </c>
      <c r="J490" s="541" t="s">
        <v>10778</v>
      </c>
      <c r="K490" s="541" t="s">
        <v>9440</v>
      </c>
      <c r="L490" s="494" t="s">
        <v>205</v>
      </c>
      <c r="M490" s="494"/>
      <c r="N490" s="494"/>
      <c r="O490" s="494"/>
      <c r="P490" s="494"/>
      <c r="Q490" s="494"/>
      <c r="R490" s="16" t="s">
        <v>29693</v>
      </c>
      <c r="S490" s="16" t="s">
        <v>15139</v>
      </c>
      <c r="T490" s="16" t="s">
        <v>29851</v>
      </c>
      <c r="U490" s="17">
        <v>1980</v>
      </c>
      <c r="V490" s="18">
        <v>24948</v>
      </c>
      <c r="W490" s="16" t="s">
        <v>29805</v>
      </c>
      <c r="X490" s="50" t="s">
        <v>27928</v>
      </c>
      <c r="Y490" s="50"/>
      <c r="BG490" s="551"/>
    </row>
    <row r="491" spans="1:59" ht="15.75" customHeight="1">
      <c r="A491" s="539">
        <v>20250214</v>
      </c>
      <c r="B491" s="523">
        <v>191</v>
      </c>
      <c r="C491" s="523" t="s">
        <v>29783</v>
      </c>
      <c r="D491" s="523" t="s">
        <v>8947</v>
      </c>
      <c r="E491" s="523">
        <v>1300</v>
      </c>
      <c r="F491" s="523" t="s">
        <v>8949</v>
      </c>
      <c r="G491" s="523" t="s">
        <v>29784</v>
      </c>
      <c r="H491" s="538"/>
      <c r="I491" s="540">
        <v>45701</v>
      </c>
      <c r="J491" s="541" t="s">
        <v>10823</v>
      </c>
      <c r="K491" s="541" t="s">
        <v>9440</v>
      </c>
      <c r="L491" s="494">
        <v>20</v>
      </c>
      <c r="M491" s="494"/>
      <c r="N491" s="494"/>
      <c r="O491" s="494"/>
      <c r="P491" s="494"/>
      <c r="Q491" s="494"/>
      <c r="R491" s="16" t="s">
        <v>29783</v>
      </c>
      <c r="S491" s="16" t="s">
        <v>3937</v>
      </c>
      <c r="T491" s="16" t="s">
        <v>29980</v>
      </c>
      <c r="U491" s="17">
        <v>1300</v>
      </c>
      <c r="V491" s="18">
        <v>5200</v>
      </c>
      <c r="W491" s="16" t="s">
        <v>29790</v>
      </c>
      <c r="X491" s="50" t="s">
        <v>27657</v>
      </c>
      <c r="Y491" s="50"/>
      <c r="BG491" s="551"/>
    </row>
    <row r="492" spans="1:59" ht="15.75" customHeight="1">
      <c r="A492" s="539">
        <v>20250214</v>
      </c>
      <c r="B492" s="523">
        <v>192</v>
      </c>
      <c r="C492" s="523" t="s">
        <v>29034</v>
      </c>
      <c r="D492" s="523" t="s">
        <v>8891</v>
      </c>
      <c r="E492" s="523">
        <v>1960</v>
      </c>
      <c r="F492" s="523" t="s">
        <v>8994</v>
      </c>
      <c r="G492" s="523" t="s">
        <v>29035</v>
      </c>
      <c r="H492" s="538"/>
      <c r="I492" s="540">
        <v>45701</v>
      </c>
      <c r="J492" s="541" t="s">
        <v>10496</v>
      </c>
      <c r="K492" s="541" t="s">
        <v>9440</v>
      </c>
      <c r="L492" s="494" t="s">
        <v>205</v>
      </c>
      <c r="M492" s="494"/>
      <c r="N492" s="494"/>
      <c r="O492" s="494"/>
      <c r="P492" s="494"/>
      <c r="Q492" s="494"/>
      <c r="R492" s="16" t="s">
        <v>29995</v>
      </c>
      <c r="S492" s="16" t="s">
        <v>29996</v>
      </c>
      <c r="T492" s="16" t="s">
        <v>29997</v>
      </c>
      <c r="U492" s="17">
        <v>1960</v>
      </c>
      <c r="V492" s="18">
        <v>24500</v>
      </c>
      <c r="W492" s="16" t="s">
        <v>29778</v>
      </c>
      <c r="X492" s="50" t="s">
        <v>29970</v>
      </c>
      <c r="Y492" s="50"/>
      <c r="BG492" s="551"/>
    </row>
    <row r="493" spans="1:59" ht="15.75" customHeight="1">
      <c r="A493" s="539">
        <v>20250214</v>
      </c>
      <c r="B493" s="523">
        <v>193</v>
      </c>
      <c r="C493" s="523" t="s">
        <v>29546</v>
      </c>
      <c r="D493" s="523" t="s">
        <v>8891</v>
      </c>
      <c r="E493" s="523">
        <v>1917</v>
      </c>
      <c r="F493" s="523" t="s">
        <v>8994</v>
      </c>
      <c r="G493" s="523" t="s">
        <v>29547</v>
      </c>
      <c r="H493" s="538"/>
      <c r="I493" s="540">
        <v>45701</v>
      </c>
      <c r="J493" s="541" t="s">
        <v>11570</v>
      </c>
      <c r="K493" s="541" t="s">
        <v>9440</v>
      </c>
      <c r="L493" s="494" t="s">
        <v>205</v>
      </c>
      <c r="M493" s="494"/>
      <c r="N493" s="494"/>
      <c r="O493" s="494"/>
      <c r="P493" s="494"/>
      <c r="Q493" s="494"/>
      <c r="R493" s="16" t="s">
        <v>29729</v>
      </c>
      <c r="S493" s="16" t="s">
        <v>15139</v>
      </c>
      <c r="T493" s="16" t="s">
        <v>29849</v>
      </c>
      <c r="U493" s="17">
        <v>1917</v>
      </c>
      <c r="V493" s="18">
        <v>23962.5</v>
      </c>
      <c r="W493" s="16" t="s">
        <v>29805</v>
      </c>
      <c r="X493" s="50" t="s">
        <v>9542</v>
      </c>
      <c r="Y493" s="50"/>
      <c r="BG493" s="551"/>
    </row>
    <row r="494" spans="1:59" ht="15.75" customHeight="1">
      <c r="A494" s="539">
        <v>20250214</v>
      </c>
      <c r="B494" s="523">
        <v>194</v>
      </c>
      <c r="C494" s="523" t="s">
        <v>29698</v>
      </c>
      <c r="D494" s="523" t="s">
        <v>8897</v>
      </c>
      <c r="E494" s="523">
        <v>1568</v>
      </c>
      <c r="F494" s="523" t="s">
        <v>6358</v>
      </c>
      <c r="G494" s="523" t="s">
        <v>29699</v>
      </c>
      <c r="H494" s="538"/>
      <c r="I494" s="540">
        <v>45701</v>
      </c>
      <c r="J494" s="541" t="s">
        <v>13914</v>
      </c>
      <c r="K494" s="541" t="s">
        <v>9440</v>
      </c>
      <c r="L494" s="494" t="s">
        <v>205</v>
      </c>
      <c r="M494" s="494"/>
      <c r="N494" s="494"/>
      <c r="O494" s="494"/>
      <c r="P494" s="494"/>
      <c r="Q494" s="494"/>
      <c r="R494" s="16" t="s">
        <v>29987</v>
      </c>
      <c r="S494" s="16" t="s">
        <v>29984</v>
      </c>
      <c r="T494" s="16" t="s">
        <v>29988</v>
      </c>
      <c r="U494" s="17">
        <v>1568</v>
      </c>
      <c r="V494" s="18">
        <v>24304</v>
      </c>
      <c r="W494" s="16" t="s">
        <v>29986</v>
      </c>
      <c r="X494" s="50" t="s">
        <v>27928</v>
      </c>
      <c r="Y494" s="50"/>
      <c r="BG494" s="551"/>
    </row>
    <row r="495" spans="1:59" ht="15.75" customHeight="1">
      <c r="A495" s="539">
        <v>20250214</v>
      </c>
      <c r="B495" s="523">
        <v>195</v>
      </c>
      <c r="C495" s="523" t="s">
        <v>28963</v>
      </c>
      <c r="D495" s="523" t="s">
        <v>9537</v>
      </c>
      <c r="E495" s="523">
        <v>1916</v>
      </c>
      <c r="F495" s="523" t="s">
        <v>8994</v>
      </c>
      <c r="G495" s="523" t="s">
        <v>28964</v>
      </c>
      <c r="H495" s="538"/>
      <c r="I495" s="540">
        <v>45701</v>
      </c>
      <c r="J495" s="541" t="s">
        <v>11035</v>
      </c>
      <c r="K495" s="541" t="s">
        <v>9440</v>
      </c>
      <c r="L495" s="494" t="s">
        <v>205</v>
      </c>
      <c r="M495" s="494"/>
      <c r="N495" s="494"/>
      <c r="O495" s="494"/>
      <c r="P495" s="494"/>
      <c r="Q495" s="494"/>
      <c r="R495" s="16" t="s">
        <v>29983</v>
      </c>
      <c r="S495" s="16" t="s">
        <v>29984</v>
      </c>
      <c r="T495" s="16" t="s">
        <v>29985</v>
      </c>
      <c r="U495" s="17">
        <v>1916</v>
      </c>
      <c r="V495" s="18">
        <v>24720</v>
      </c>
      <c r="W495" s="16" t="s">
        <v>29986</v>
      </c>
      <c r="X495" s="50" t="s">
        <v>27928</v>
      </c>
      <c r="Y495" s="50"/>
      <c r="BG495" s="551"/>
    </row>
    <row r="496" spans="1:59" ht="15.75" customHeight="1">
      <c r="A496" s="539">
        <v>20250214</v>
      </c>
      <c r="B496" s="523">
        <v>196</v>
      </c>
      <c r="C496" s="523" t="s">
        <v>29319</v>
      </c>
      <c r="D496" s="523" t="s">
        <v>9078</v>
      </c>
      <c r="E496" s="523">
        <v>1180</v>
      </c>
      <c r="F496" s="523" t="s">
        <v>9089</v>
      </c>
      <c r="G496" s="523" t="s">
        <v>29320</v>
      </c>
      <c r="H496" s="538"/>
      <c r="I496" s="540">
        <v>45702</v>
      </c>
      <c r="J496" s="541" t="s">
        <v>10883</v>
      </c>
      <c r="K496" s="541" t="s">
        <v>9440</v>
      </c>
      <c r="L496" s="494" t="s">
        <v>205</v>
      </c>
      <c r="M496" s="494"/>
      <c r="N496" s="494"/>
      <c r="O496" s="494"/>
      <c r="P496" s="494"/>
      <c r="Q496" s="494"/>
      <c r="R496" s="16" t="s">
        <v>29989</v>
      </c>
      <c r="S496" s="16" t="s">
        <v>29990</v>
      </c>
      <c r="T496" s="16" t="s">
        <v>29991</v>
      </c>
      <c r="U496" s="17">
        <v>1180</v>
      </c>
      <c r="V496" s="18">
        <v>24780</v>
      </c>
      <c r="W496" s="16" t="s">
        <v>29992</v>
      </c>
      <c r="X496" s="50" t="s">
        <v>27658</v>
      </c>
      <c r="Y496" s="50"/>
      <c r="BG496" s="551"/>
    </row>
    <row r="497" spans="1:59" ht="15.75" customHeight="1">
      <c r="A497" s="544">
        <v>20250214</v>
      </c>
      <c r="B497" s="545">
        <v>197</v>
      </c>
      <c r="C497" s="545" t="s">
        <v>28993</v>
      </c>
      <c r="D497" s="545" t="s">
        <v>8897</v>
      </c>
      <c r="E497" s="545">
        <v>1500</v>
      </c>
      <c r="F497" s="545" t="s">
        <v>121</v>
      </c>
      <c r="G497" s="545" t="s">
        <v>29845</v>
      </c>
      <c r="H497" s="538"/>
      <c r="I497" s="540">
        <v>45702</v>
      </c>
      <c r="J497" s="541" t="s">
        <v>14810</v>
      </c>
      <c r="K497" s="541" t="s">
        <v>9440</v>
      </c>
      <c r="L497" s="494" t="s">
        <v>205</v>
      </c>
      <c r="M497" s="494"/>
      <c r="N497" s="494"/>
      <c r="O497" s="494"/>
      <c r="P497" s="494"/>
      <c r="Q497" s="494"/>
      <c r="R497" s="16" t="s">
        <v>29694</v>
      </c>
      <c r="S497" s="16" t="s">
        <v>29993</v>
      </c>
      <c r="T497" s="16" t="s">
        <v>29994</v>
      </c>
      <c r="U497" s="17">
        <v>1500</v>
      </c>
      <c r="V497" s="18">
        <v>23602.5</v>
      </c>
      <c r="W497" s="16" t="s">
        <v>29835</v>
      </c>
      <c r="X497" s="50" t="s">
        <v>29441</v>
      </c>
      <c r="Y497" s="50"/>
      <c r="BG497" s="551"/>
    </row>
    <row r="498" spans="1:59" ht="15.75" customHeight="1">
      <c r="A498" s="539">
        <v>20250214</v>
      </c>
      <c r="B498" s="523">
        <v>198</v>
      </c>
      <c r="C498" s="523" t="s">
        <v>29981</v>
      </c>
      <c r="D498" s="523" t="s">
        <v>8896</v>
      </c>
      <c r="E498" s="523">
        <v>1950</v>
      </c>
      <c r="F498" s="523" t="s">
        <v>10924</v>
      </c>
      <c r="G498" s="523" t="s">
        <v>29982</v>
      </c>
      <c r="H498" s="538"/>
      <c r="I498" s="540">
        <v>45702</v>
      </c>
      <c r="J498" s="541" t="s">
        <v>9527</v>
      </c>
      <c r="K498" s="541" t="s">
        <v>9440</v>
      </c>
      <c r="L498" s="494"/>
      <c r="M498" s="494"/>
      <c r="N498" s="494"/>
      <c r="O498" s="494"/>
      <c r="P498" s="494"/>
      <c r="Q498" s="494"/>
      <c r="R498" s="16" t="s">
        <v>30002</v>
      </c>
      <c r="S498" s="16" t="s">
        <v>30003</v>
      </c>
      <c r="T498" s="16" t="s">
        <v>30004</v>
      </c>
      <c r="U498" s="17">
        <v>1950</v>
      </c>
      <c r="V498" s="18">
        <v>24960</v>
      </c>
      <c r="W498" s="16" t="s">
        <v>30005</v>
      </c>
      <c r="X498" s="50"/>
      <c r="Y498" s="50"/>
      <c r="BG498" s="551"/>
    </row>
    <row r="499" spans="1:59" ht="15.75" customHeight="1">
      <c r="A499" s="539">
        <v>20250217</v>
      </c>
      <c r="B499" s="523">
        <v>199</v>
      </c>
      <c r="C499" s="523" t="s">
        <v>29972</v>
      </c>
      <c r="D499" s="523" t="s">
        <v>219</v>
      </c>
      <c r="E499" s="523">
        <v>1836</v>
      </c>
      <c r="F499" s="523" t="s">
        <v>8949</v>
      </c>
      <c r="G499" s="523" t="s">
        <v>29973</v>
      </c>
      <c r="H499" s="538"/>
      <c r="I499" s="540">
        <v>45705</v>
      </c>
      <c r="J499" s="541" t="s">
        <v>14199</v>
      </c>
      <c r="K499" s="541" t="s">
        <v>9440</v>
      </c>
      <c r="L499" s="494">
        <v>20</v>
      </c>
      <c r="M499" s="494"/>
      <c r="N499" s="494"/>
      <c r="O499" s="494"/>
      <c r="P499" s="494"/>
      <c r="Q499" s="494"/>
      <c r="R499" s="16" t="s">
        <v>29972</v>
      </c>
      <c r="S499" s="16" t="s">
        <v>24936</v>
      </c>
      <c r="T499" s="16" t="s">
        <v>30093</v>
      </c>
      <c r="U499" s="17">
        <v>1836</v>
      </c>
      <c r="V499" s="18">
        <v>5065.8</v>
      </c>
      <c r="W499" s="16" t="s">
        <v>30006</v>
      </c>
      <c r="X499" s="50" t="s">
        <v>30318</v>
      </c>
      <c r="Y499" s="50"/>
      <c r="BG499" s="551"/>
    </row>
    <row r="500" spans="1:59" ht="15.75" customHeight="1">
      <c r="A500" s="539">
        <v>20250217</v>
      </c>
      <c r="B500" s="523">
        <v>200</v>
      </c>
      <c r="C500" s="523" t="s">
        <v>29870</v>
      </c>
      <c r="D500" s="523" t="s">
        <v>8896</v>
      </c>
      <c r="E500" s="523">
        <v>1925</v>
      </c>
      <c r="F500" s="523" t="s">
        <v>10924</v>
      </c>
      <c r="G500" s="523" t="s">
        <v>29871</v>
      </c>
      <c r="H500" s="538"/>
      <c r="I500" s="540">
        <v>45703</v>
      </c>
      <c r="J500" s="541" t="s">
        <v>12873</v>
      </c>
      <c r="K500" s="541" t="s">
        <v>9440</v>
      </c>
      <c r="L500" s="494"/>
      <c r="M500" s="494"/>
      <c r="N500" s="494"/>
      <c r="O500" s="494"/>
      <c r="P500" s="494"/>
      <c r="Q500" s="494"/>
      <c r="R500" s="16" t="s">
        <v>30097</v>
      </c>
      <c r="S500" s="16" t="s">
        <v>30098</v>
      </c>
      <c r="T500" s="16" t="s">
        <v>30099</v>
      </c>
      <c r="U500" s="17">
        <v>1925</v>
      </c>
      <c r="V500" s="18">
        <v>24640</v>
      </c>
      <c r="W500" s="16" t="s">
        <v>30100</v>
      </c>
      <c r="X500" s="50" t="s">
        <v>28314</v>
      </c>
      <c r="Y500" s="50"/>
      <c r="BG500" s="551"/>
    </row>
    <row r="501" spans="1:59" ht="15.75" customHeight="1">
      <c r="A501" s="539">
        <v>20250217</v>
      </c>
      <c r="B501" s="523">
        <v>201</v>
      </c>
      <c r="C501" s="523" t="s">
        <v>29735</v>
      </c>
      <c r="D501" s="523" t="s">
        <v>9540</v>
      </c>
      <c r="E501" s="523">
        <v>1958</v>
      </c>
      <c r="F501" s="523" t="s">
        <v>8994</v>
      </c>
      <c r="G501" s="523" t="s">
        <v>29736</v>
      </c>
      <c r="H501" s="538"/>
      <c r="I501" s="540">
        <v>45703</v>
      </c>
      <c r="J501" s="541" t="s">
        <v>13618</v>
      </c>
      <c r="K501" s="541" t="s">
        <v>9440</v>
      </c>
      <c r="L501" s="494" t="s">
        <v>205</v>
      </c>
      <c r="M501" s="494"/>
      <c r="N501" s="494"/>
      <c r="O501" s="494"/>
      <c r="P501" s="494"/>
      <c r="Q501" s="494"/>
      <c r="R501" s="16" t="s">
        <v>30000</v>
      </c>
      <c r="S501" s="16" t="s">
        <v>30095</v>
      </c>
      <c r="T501" s="16" t="s">
        <v>30096</v>
      </c>
      <c r="U501" s="17">
        <v>1958</v>
      </c>
      <c r="V501" s="18">
        <v>24486.79</v>
      </c>
      <c r="W501" s="16" t="s">
        <v>30001</v>
      </c>
      <c r="X501" s="50" t="s">
        <v>30321</v>
      </c>
      <c r="Y501" s="50"/>
      <c r="BG501" s="551"/>
    </row>
    <row r="502" spans="1:59" ht="15.75" customHeight="1">
      <c r="A502" s="539">
        <v>20250217</v>
      </c>
      <c r="B502" s="523">
        <v>202</v>
      </c>
      <c r="C502" s="523" t="s">
        <v>29151</v>
      </c>
      <c r="D502" s="523" t="s">
        <v>168</v>
      </c>
      <c r="E502" s="523">
        <v>1960</v>
      </c>
      <c r="F502" s="523" t="s">
        <v>8994</v>
      </c>
      <c r="G502" s="523" t="s">
        <v>29152</v>
      </c>
      <c r="H502" s="538"/>
      <c r="I502" s="540">
        <v>45703</v>
      </c>
      <c r="J502" s="541" t="s">
        <v>10568</v>
      </c>
      <c r="K502" s="541" t="s">
        <v>9440</v>
      </c>
      <c r="L502" s="494" t="s">
        <v>205</v>
      </c>
      <c r="M502" s="494"/>
      <c r="N502" s="494"/>
      <c r="O502" s="494"/>
      <c r="P502" s="494"/>
      <c r="Q502" s="494"/>
      <c r="R502" s="16" t="s">
        <v>29151</v>
      </c>
      <c r="S502" s="16" t="s">
        <v>29999</v>
      </c>
      <c r="T502" s="16" t="s">
        <v>30092</v>
      </c>
      <c r="U502" s="17">
        <v>1960</v>
      </c>
      <c r="V502" s="18">
        <v>24500</v>
      </c>
      <c r="W502" s="16" t="s">
        <v>29998</v>
      </c>
      <c r="X502" s="50" t="s">
        <v>30317</v>
      </c>
      <c r="Y502" s="50"/>
      <c r="BG502" s="551"/>
    </row>
    <row r="503" spans="1:59" ht="15.75" customHeight="1">
      <c r="A503" s="539">
        <v>20250217</v>
      </c>
      <c r="B503" s="523">
        <v>203</v>
      </c>
      <c r="C503" s="523" t="s">
        <v>29785</v>
      </c>
      <c r="D503" s="523" t="s">
        <v>8947</v>
      </c>
      <c r="E503" s="523">
        <v>850</v>
      </c>
      <c r="F503" s="523" t="s">
        <v>8949</v>
      </c>
      <c r="G503" s="523" t="s">
        <v>27570</v>
      </c>
      <c r="H503" s="538"/>
      <c r="I503" s="540">
        <v>45705</v>
      </c>
      <c r="J503" s="541" t="s">
        <v>11040</v>
      </c>
      <c r="K503" s="541" t="s">
        <v>9440</v>
      </c>
      <c r="L503" s="494">
        <v>20</v>
      </c>
      <c r="M503" s="494"/>
      <c r="N503" s="494"/>
      <c r="O503" s="494"/>
      <c r="P503" s="494"/>
      <c r="Q503" s="494"/>
      <c r="R503" s="16" t="s">
        <v>30101</v>
      </c>
      <c r="S503" s="16" t="s">
        <v>30102</v>
      </c>
      <c r="T503" s="16" t="s">
        <v>30103</v>
      </c>
      <c r="U503" s="17">
        <v>850</v>
      </c>
      <c r="V503" s="18">
        <v>7988.5</v>
      </c>
      <c r="W503" s="16" t="s">
        <v>30104</v>
      </c>
      <c r="X503" s="50" t="s">
        <v>30319</v>
      </c>
      <c r="Y503" s="50"/>
      <c r="BG503" s="551"/>
    </row>
    <row r="504" spans="1:59" ht="15.75" customHeight="1">
      <c r="A504" s="539">
        <v>20250217</v>
      </c>
      <c r="B504" s="523">
        <v>204</v>
      </c>
      <c r="C504" s="523" t="s">
        <v>28973</v>
      </c>
      <c r="D504" s="523" t="s">
        <v>9537</v>
      </c>
      <c r="E504" s="523">
        <v>1916</v>
      </c>
      <c r="F504" s="523" t="s">
        <v>8994</v>
      </c>
      <c r="G504" s="523" t="s">
        <v>28974</v>
      </c>
      <c r="H504" s="538"/>
      <c r="I504" s="540">
        <v>45705</v>
      </c>
      <c r="J504" s="541" t="s">
        <v>12313</v>
      </c>
      <c r="K504" s="541" t="s">
        <v>9440</v>
      </c>
      <c r="L504" s="494" t="s">
        <v>205</v>
      </c>
      <c r="M504" s="494"/>
      <c r="N504" s="494"/>
      <c r="O504" s="494"/>
      <c r="P504" s="494"/>
      <c r="Q504" s="494"/>
      <c r="R504" s="16" t="s">
        <v>30105</v>
      </c>
      <c r="S504" s="16" t="s">
        <v>30106</v>
      </c>
      <c r="T504" s="16" t="s">
        <v>30107</v>
      </c>
      <c r="U504" s="17">
        <v>1916</v>
      </c>
      <c r="V504" s="18">
        <v>24540</v>
      </c>
      <c r="W504" s="16" t="s">
        <v>30108</v>
      </c>
      <c r="X504" s="50" t="s">
        <v>30320</v>
      </c>
      <c r="Y504" s="50"/>
      <c r="BG504" s="551"/>
    </row>
    <row r="505" spans="1:59" ht="15.75" customHeight="1">
      <c r="A505" s="539">
        <v>20250217</v>
      </c>
      <c r="B505" s="523">
        <v>205</v>
      </c>
      <c r="C505" s="523" t="s">
        <v>28989</v>
      </c>
      <c r="D505" s="523" t="s">
        <v>28659</v>
      </c>
      <c r="E505" s="523">
        <v>1980</v>
      </c>
      <c r="F505" s="523" t="s">
        <v>8994</v>
      </c>
      <c r="G505" s="523" t="s">
        <v>28990</v>
      </c>
      <c r="H505" s="538"/>
      <c r="I505" s="540">
        <v>45705</v>
      </c>
      <c r="J505" s="541" t="s">
        <v>12313</v>
      </c>
      <c r="K505" s="541" t="s">
        <v>9440</v>
      </c>
      <c r="L505" s="494" t="s">
        <v>205</v>
      </c>
      <c r="M505" s="494"/>
      <c r="N505" s="494"/>
      <c r="O505" s="494"/>
      <c r="P505" s="494"/>
      <c r="Q505" s="494"/>
      <c r="R505" s="16" t="s">
        <v>30109</v>
      </c>
      <c r="S505" s="16" t="s">
        <v>30110</v>
      </c>
      <c r="T505" s="16" t="s">
        <v>30111</v>
      </c>
      <c r="U505" s="17">
        <v>1980</v>
      </c>
      <c r="V505" s="18">
        <v>24900</v>
      </c>
      <c r="W505" s="16" t="s">
        <v>30112</v>
      </c>
      <c r="X505" s="50" t="s">
        <v>30316</v>
      </c>
      <c r="Y505" s="50"/>
      <c r="BG505" s="551"/>
    </row>
    <row r="506" spans="1:59" ht="15.75" customHeight="1">
      <c r="A506" s="539">
        <v>20250217</v>
      </c>
      <c r="B506" s="523">
        <v>206</v>
      </c>
      <c r="C506" s="523" t="s">
        <v>30007</v>
      </c>
      <c r="D506" s="523" t="s">
        <v>27103</v>
      </c>
      <c r="E506" s="523">
        <v>1200</v>
      </c>
      <c r="F506" s="523" t="s">
        <v>8298</v>
      </c>
      <c r="G506" s="523" t="s">
        <v>30008</v>
      </c>
      <c r="H506" s="538"/>
      <c r="I506" s="540">
        <v>45705</v>
      </c>
      <c r="J506" s="541" t="s">
        <v>11768</v>
      </c>
      <c r="K506" s="541" t="s">
        <v>9440</v>
      </c>
      <c r="L506" s="494" t="s">
        <v>205</v>
      </c>
      <c r="M506" s="494"/>
      <c r="N506" s="494"/>
      <c r="O506" s="494"/>
      <c r="P506" s="494"/>
      <c r="Q506" s="494"/>
      <c r="R506" s="16" t="s">
        <v>30007</v>
      </c>
      <c r="S506" s="16" t="s">
        <v>19125</v>
      </c>
      <c r="T506" s="16" t="s">
        <v>30094</v>
      </c>
      <c r="U506" s="17">
        <v>1200</v>
      </c>
      <c r="V506" s="18">
        <v>24660</v>
      </c>
      <c r="W506" s="16" t="s">
        <v>30113</v>
      </c>
      <c r="X506" s="50" t="s">
        <v>30322</v>
      </c>
      <c r="Y506" s="50"/>
      <c r="BG506" s="551"/>
    </row>
    <row r="507" spans="1:59" ht="15.75" customHeight="1">
      <c r="A507" s="539">
        <v>20250218</v>
      </c>
      <c r="B507" s="523">
        <v>207</v>
      </c>
      <c r="C507" s="523" t="s">
        <v>30329</v>
      </c>
      <c r="D507" s="523" t="s">
        <v>8947</v>
      </c>
      <c r="E507" s="523">
        <v>800</v>
      </c>
      <c r="F507" s="523" t="s">
        <v>8949</v>
      </c>
      <c r="G507" s="523" t="s">
        <v>30330</v>
      </c>
      <c r="H507" s="538"/>
      <c r="I507" s="540">
        <v>45706</v>
      </c>
      <c r="J507" s="541" t="s">
        <v>9466</v>
      </c>
      <c r="K507" s="541" t="s">
        <v>9440</v>
      </c>
      <c r="L507" s="494">
        <v>20</v>
      </c>
      <c r="M507" s="494" t="s">
        <v>9468</v>
      </c>
      <c r="N507" s="494" t="s">
        <v>9468</v>
      </c>
      <c r="O507" s="494"/>
      <c r="P507" s="494" t="s">
        <v>30332</v>
      </c>
      <c r="Q507" s="494"/>
      <c r="R507" s="16" t="s">
        <v>30329</v>
      </c>
      <c r="S507" s="16" t="s">
        <v>6207</v>
      </c>
      <c r="T507" s="16" t="s">
        <v>30328</v>
      </c>
      <c r="U507" s="17">
        <v>800</v>
      </c>
      <c r="V507" s="18">
        <v>9920</v>
      </c>
      <c r="W507" s="16" t="s">
        <v>30331</v>
      </c>
      <c r="X507" s="50"/>
      <c r="Y507" s="50"/>
      <c r="BG507" s="551"/>
    </row>
    <row r="508" spans="1:59" ht="15.75" customHeight="1">
      <c r="A508" s="539">
        <v>20250218</v>
      </c>
      <c r="B508" s="523">
        <v>208</v>
      </c>
      <c r="C508" s="523" t="s">
        <v>29544</v>
      </c>
      <c r="D508" s="523" t="s">
        <v>8891</v>
      </c>
      <c r="E508" s="523">
        <v>1960</v>
      </c>
      <c r="F508" s="523" t="s">
        <v>8994</v>
      </c>
      <c r="G508" s="523" t="s">
        <v>29545</v>
      </c>
      <c r="H508" s="538"/>
      <c r="I508" s="540">
        <v>45706</v>
      </c>
      <c r="J508" s="541" t="s">
        <v>9810</v>
      </c>
      <c r="K508" s="541" t="s">
        <v>9440</v>
      </c>
      <c r="L508" s="494" t="s">
        <v>205</v>
      </c>
      <c r="M508" s="494" t="s">
        <v>9822</v>
      </c>
      <c r="N508" s="494"/>
      <c r="O508" s="494"/>
      <c r="P508" s="494"/>
      <c r="Q508" s="494"/>
      <c r="R508" s="16"/>
      <c r="S508" s="16"/>
      <c r="T508" s="16"/>
      <c r="U508" s="17"/>
      <c r="V508" s="18"/>
      <c r="W508" s="16"/>
      <c r="X508" s="50" t="s">
        <v>24813</v>
      </c>
      <c r="Y508" s="50"/>
      <c r="BG508" s="551"/>
    </row>
    <row r="509" spans="1:59" ht="15.75" customHeight="1">
      <c r="A509" s="539">
        <v>20250218</v>
      </c>
      <c r="B509" s="523">
        <v>209</v>
      </c>
      <c r="C509" s="523" t="s">
        <v>30326</v>
      </c>
      <c r="D509" s="523" t="s">
        <v>8947</v>
      </c>
      <c r="E509" s="523">
        <v>800</v>
      </c>
      <c r="F509" s="523" t="s">
        <v>8949</v>
      </c>
      <c r="G509" s="523" t="s">
        <v>30327</v>
      </c>
      <c r="H509" s="538"/>
      <c r="I509" s="540">
        <v>45706</v>
      </c>
      <c r="J509" s="541" t="s">
        <v>9809</v>
      </c>
      <c r="K509" s="541" t="s">
        <v>9440</v>
      </c>
      <c r="L509" s="494">
        <v>20</v>
      </c>
      <c r="M509" s="494" t="s">
        <v>9468</v>
      </c>
      <c r="N509" s="494" t="s">
        <v>9468</v>
      </c>
      <c r="O509" s="494"/>
      <c r="P509" s="494" t="s">
        <v>30332</v>
      </c>
      <c r="Q509" s="494"/>
      <c r="R509" s="16" t="s">
        <v>30326</v>
      </c>
      <c r="S509" s="16" t="s">
        <v>6207</v>
      </c>
      <c r="T509" s="16" t="s">
        <v>30325</v>
      </c>
      <c r="U509" s="17">
        <v>800</v>
      </c>
      <c r="V509" s="18">
        <v>9200</v>
      </c>
      <c r="W509" s="16" t="s">
        <v>30331</v>
      </c>
      <c r="X509" s="50"/>
      <c r="Y509" s="50"/>
      <c r="BG509" s="551"/>
    </row>
    <row r="510" spans="1:59" ht="15.75" customHeight="1">
      <c r="A510" s="539">
        <v>20250219</v>
      </c>
      <c r="B510" s="523">
        <v>210</v>
      </c>
      <c r="C510" s="523" t="s">
        <v>29706</v>
      </c>
      <c r="D510" s="523" t="s">
        <v>28659</v>
      </c>
      <c r="E510" s="523">
        <v>1960</v>
      </c>
      <c r="F510" s="523" t="s">
        <v>8994</v>
      </c>
      <c r="G510" s="523" t="s">
        <v>29726</v>
      </c>
      <c r="H510" s="538"/>
      <c r="I510" s="540">
        <v>45707</v>
      </c>
      <c r="J510" s="541" t="s">
        <v>10635</v>
      </c>
      <c r="K510" s="541" t="s">
        <v>9440</v>
      </c>
      <c r="L510" s="494" t="s">
        <v>205</v>
      </c>
      <c r="M510" s="494" t="s">
        <v>30485</v>
      </c>
      <c r="N510" s="494"/>
      <c r="O510" s="494"/>
      <c r="P510" s="494"/>
      <c r="Q510" s="494"/>
      <c r="R510" s="16" t="s">
        <v>29706</v>
      </c>
      <c r="S510" s="16" t="s">
        <v>29963</v>
      </c>
      <c r="T510" s="16" t="s">
        <v>30508</v>
      </c>
      <c r="U510" s="17">
        <v>1960</v>
      </c>
      <c r="V510" s="18">
        <v>24500</v>
      </c>
      <c r="W510" s="16" t="s">
        <v>30331</v>
      </c>
      <c r="X510" s="50" t="s">
        <v>29637</v>
      </c>
      <c r="Y510" s="50"/>
      <c r="BG510" s="551"/>
    </row>
    <row r="511" spans="1:59" ht="15.75" customHeight="1">
      <c r="A511" s="539">
        <v>20250219</v>
      </c>
      <c r="B511" s="523">
        <v>211</v>
      </c>
      <c r="C511" s="523" t="s">
        <v>30479</v>
      </c>
      <c r="D511" s="523" t="s">
        <v>10514</v>
      </c>
      <c r="E511" s="523">
        <v>2200</v>
      </c>
      <c r="F511" s="523" t="s">
        <v>11055</v>
      </c>
      <c r="G511" s="523" t="s">
        <v>30480</v>
      </c>
      <c r="H511" s="538"/>
      <c r="I511" s="540">
        <v>45707</v>
      </c>
      <c r="J511" s="541" t="s">
        <v>10420</v>
      </c>
      <c r="K511" s="541" t="s">
        <v>9440</v>
      </c>
      <c r="L511" s="494">
        <v>20</v>
      </c>
      <c r="M511" s="494" t="s">
        <v>9822</v>
      </c>
      <c r="N511" s="494"/>
      <c r="O511" s="494"/>
      <c r="P511" s="494"/>
      <c r="Q511" s="494"/>
      <c r="R511" s="16" t="s">
        <v>30479</v>
      </c>
      <c r="S511" s="16" t="s">
        <v>2102</v>
      </c>
      <c r="T511" s="16" t="s">
        <v>30507</v>
      </c>
      <c r="U511" s="17">
        <v>2200</v>
      </c>
      <c r="V511" s="18">
        <v>15400</v>
      </c>
      <c r="W511" s="16" t="s">
        <v>30509</v>
      </c>
      <c r="X511" s="50" t="s">
        <v>30939</v>
      </c>
      <c r="Y511" s="50"/>
      <c r="BG511" s="551"/>
    </row>
    <row r="512" spans="1:59" ht="15.75" customHeight="1">
      <c r="A512" s="539">
        <v>20250220</v>
      </c>
      <c r="B512" s="523">
        <v>212</v>
      </c>
      <c r="C512" s="523" t="s">
        <v>31003</v>
      </c>
      <c r="D512" s="523" t="s">
        <v>17562</v>
      </c>
      <c r="E512" s="523">
        <v>500</v>
      </c>
      <c r="F512" s="523" t="s">
        <v>11055</v>
      </c>
      <c r="G512" s="523" t="s">
        <v>30510</v>
      </c>
      <c r="H512" s="538"/>
      <c r="I512" s="540">
        <v>45708</v>
      </c>
      <c r="J512" s="541" t="s">
        <v>11372</v>
      </c>
      <c r="K512" s="541" t="s">
        <v>9440</v>
      </c>
      <c r="L512" s="494">
        <v>20</v>
      </c>
      <c r="M512" s="494"/>
      <c r="N512" s="494" t="s">
        <v>9824</v>
      </c>
      <c r="O512" s="494"/>
      <c r="P512" s="494"/>
      <c r="Q512" s="494"/>
      <c r="R512" s="16" t="s">
        <v>31003</v>
      </c>
      <c r="S512" s="16" t="s">
        <v>12352</v>
      </c>
      <c r="T512" s="16" t="s">
        <v>31023</v>
      </c>
      <c r="U512" s="17">
        <v>500</v>
      </c>
      <c r="V512" s="18">
        <v>6000</v>
      </c>
      <c r="W512" s="16" t="s">
        <v>30509</v>
      </c>
      <c r="X512" s="50" t="s">
        <v>29214</v>
      </c>
      <c r="Y512" s="50"/>
      <c r="BG512" s="551"/>
    </row>
    <row r="513" spans="1:59" ht="15.75" customHeight="1">
      <c r="A513" s="539">
        <v>20250220</v>
      </c>
      <c r="B513" s="523">
        <v>213</v>
      </c>
      <c r="C513" s="523" t="s">
        <v>29149</v>
      </c>
      <c r="D513" s="523" t="s">
        <v>168</v>
      </c>
      <c r="E513" s="523">
        <v>1960</v>
      </c>
      <c r="F513" s="523" t="s">
        <v>8994</v>
      </c>
      <c r="G513" s="523" t="s">
        <v>29150</v>
      </c>
      <c r="H513" s="538"/>
      <c r="I513" s="540">
        <v>45708</v>
      </c>
      <c r="J513" s="541" t="s">
        <v>11570</v>
      </c>
      <c r="K513" s="541" t="s">
        <v>9440</v>
      </c>
      <c r="L513" s="494" t="s">
        <v>205</v>
      </c>
      <c r="M513" s="494"/>
      <c r="N513" s="494" t="s">
        <v>31036</v>
      </c>
      <c r="O513" s="494"/>
      <c r="P513" s="494"/>
      <c r="Q513" s="494"/>
      <c r="R513" s="16" t="s">
        <v>31031</v>
      </c>
      <c r="S513" s="16" t="s">
        <v>31029</v>
      </c>
      <c r="T513" s="16" t="s">
        <v>31032</v>
      </c>
      <c r="U513" s="17">
        <v>1960</v>
      </c>
      <c r="V513" s="18">
        <v>24500</v>
      </c>
      <c r="W513" s="16" t="s">
        <v>31030</v>
      </c>
      <c r="X513" s="50" t="s">
        <v>31006</v>
      </c>
      <c r="Y513" s="50"/>
      <c r="BG513" s="551"/>
    </row>
    <row r="514" spans="1:59" ht="15.75" customHeight="1">
      <c r="A514" s="539">
        <v>20250220</v>
      </c>
      <c r="B514" s="523">
        <v>214</v>
      </c>
      <c r="C514" s="523" t="s">
        <v>30481</v>
      </c>
      <c r="D514" s="523" t="s">
        <v>51</v>
      </c>
      <c r="E514" s="523">
        <v>1952</v>
      </c>
      <c r="F514" s="523" t="s">
        <v>8994</v>
      </c>
      <c r="G514" s="523" t="s">
        <v>30482</v>
      </c>
      <c r="H514" s="538"/>
      <c r="I514" s="540">
        <v>45708</v>
      </c>
      <c r="J514" s="541" t="s">
        <v>11092</v>
      </c>
      <c r="K514" s="541" t="s">
        <v>9440</v>
      </c>
      <c r="L514" s="494" t="s">
        <v>205</v>
      </c>
      <c r="M514" s="494" t="s">
        <v>8248</v>
      </c>
      <c r="N514" s="494"/>
      <c r="O514" s="494"/>
      <c r="P514" s="494"/>
      <c r="Q514" s="494"/>
      <c r="R514" s="16" t="s">
        <v>31024</v>
      </c>
      <c r="S514" s="16" t="s">
        <v>31025</v>
      </c>
      <c r="T514" s="16" t="s">
        <v>31026</v>
      </c>
      <c r="U514" s="17">
        <v>1952</v>
      </c>
      <c r="V514" s="18">
        <v>24411.82</v>
      </c>
      <c r="W514" s="16" t="s">
        <v>31027</v>
      </c>
      <c r="X514" s="50" t="s">
        <v>31007</v>
      </c>
      <c r="Y514" s="50"/>
      <c r="BG514" s="551"/>
    </row>
    <row r="515" spans="1:59" ht="15.75" customHeight="1">
      <c r="A515" s="539">
        <v>20250220</v>
      </c>
      <c r="B515" s="523">
        <v>215</v>
      </c>
      <c r="C515" s="523" t="s">
        <v>28994</v>
      </c>
      <c r="D515" s="523" t="s">
        <v>28659</v>
      </c>
      <c r="E515" s="523">
        <v>1985</v>
      </c>
      <c r="F515" s="523" t="s">
        <v>8994</v>
      </c>
      <c r="G515" s="523" t="s">
        <v>28995</v>
      </c>
      <c r="H515" s="538"/>
      <c r="I515" s="540">
        <v>45708</v>
      </c>
      <c r="J515" s="541" t="s">
        <v>11406</v>
      </c>
      <c r="K515" s="541" t="s">
        <v>9440</v>
      </c>
      <c r="L515" s="494" t="s">
        <v>205</v>
      </c>
      <c r="M515" s="494"/>
      <c r="N515" s="494"/>
      <c r="O515" s="494"/>
      <c r="P515" s="494"/>
      <c r="Q515" s="494"/>
      <c r="R515" s="16" t="s">
        <v>28994</v>
      </c>
      <c r="S515" s="16" t="s">
        <v>29633</v>
      </c>
      <c r="T515" s="16" t="s">
        <v>31038</v>
      </c>
      <c r="U515" s="17">
        <v>1985</v>
      </c>
      <c r="V515" s="18">
        <v>24796.62</v>
      </c>
      <c r="W515" s="16" t="s">
        <v>30998</v>
      </c>
      <c r="X515" s="50" t="s">
        <v>31009</v>
      </c>
      <c r="Y515" s="50"/>
      <c r="BG515" s="551"/>
    </row>
    <row r="516" spans="1:59" ht="15.75" customHeight="1">
      <c r="A516" s="539">
        <v>20250220</v>
      </c>
      <c r="B516" s="523">
        <v>216</v>
      </c>
      <c r="C516" s="523" t="s">
        <v>30514</v>
      </c>
      <c r="D516" s="523" t="s">
        <v>8905</v>
      </c>
      <c r="E516" s="523">
        <v>1980</v>
      </c>
      <c r="F516" s="523" t="s">
        <v>6346</v>
      </c>
      <c r="G516" s="523" t="s">
        <v>30516</v>
      </c>
      <c r="H516" s="538"/>
      <c r="I516" s="540">
        <v>45708</v>
      </c>
      <c r="J516" s="541" t="s">
        <v>11406</v>
      </c>
      <c r="K516" s="541" t="s">
        <v>9440</v>
      </c>
      <c r="L516" s="494"/>
      <c r="M516" s="494"/>
      <c r="N516" s="494" t="s">
        <v>31045</v>
      </c>
      <c r="O516" s="494"/>
      <c r="P516" s="494"/>
      <c r="Q516" s="494"/>
      <c r="R516" s="16" t="s">
        <v>30514</v>
      </c>
      <c r="S516" s="16" t="s">
        <v>29633</v>
      </c>
      <c r="T516" s="16" t="s">
        <v>31039</v>
      </c>
      <c r="U516" s="17">
        <v>1980</v>
      </c>
      <c r="V516" s="18">
        <v>24948</v>
      </c>
      <c r="W516" s="16" t="s">
        <v>30998</v>
      </c>
      <c r="X516" s="50"/>
      <c r="Y516" s="50"/>
      <c r="BG516" s="551"/>
    </row>
    <row r="517" spans="1:59" ht="15.75" customHeight="1">
      <c r="A517" s="539">
        <v>20250220</v>
      </c>
      <c r="B517" s="523">
        <v>217</v>
      </c>
      <c r="C517" s="523" t="s">
        <v>30505</v>
      </c>
      <c r="D517" s="523" t="s">
        <v>254</v>
      </c>
      <c r="E517" s="523">
        <v>1556</v>
      </c>
      <c r="F517" s="523" t="s">
        <v>121</v>
      </c>
      <c r="G517" s="523" t="s">
        <v>30506</v>
      </c>
      <c r="H517" s="538"/>
      <c r="I517" s="540">
        <v>45707</v>
      </c>
      <c r="J517" s="541" t="s">
        <v>31034</v>
      </c>
      <c r="K517" s="541" t="s">
        <v>9440</v>
      </c>
      <c r="L517" s="494" t="s">
        <v>205</v>
      </c>
      <c r="M517" s="494"/>
      <c r="N517" s="494" t="s">
        <v>31035</v>
      </c>
      <c r="O517" s="494"/>
      <c r="P517" s="494"/>
      <c r="Q517" s="494"/>
      <c r="R517" s="16" t="s">
        <v>31040</v>
      </c>
      <c r="S517" s="16" t="s">
        <v>31041</v>
      </c>
      <c r="T517" s="16" t="s">
        <v>31042</v>
      </c>
      <c r="U517" s="17">
        <v>1556</v>
      </c>
      <c r="V517" s="18">
        <v>24693.4</v>
      </c>
      <c r="W517" s="16" t="s">
        <v>31028</v>
      </c>
      <c r="X517" s="50" t="s">
        <v>31005</v>
      </c>
      <c r="Y517" s="50"/>
      <c r="BG517" s="551"/>
    </row>
    <row r="518" spans="1:59" ht="15.75" customHeight="1">
      <c r="A518" s="539">
        <v>20250221</v>
      </c>
      <c r="B518" s="523">
        <v>218</v>
      </c>
      <c r="C518" s="523" t="s">
        <v>29664</v>
      </c>
      <c r="D518" s="523" t="s">
        <v>219</v>
      </c>
      <c r="E518" s="523">
        <v>840</v>
      </c>
      <c r="F518" s="523" t="s">
        <v>9211</v>
      </c>
      <c r="G518" s="523" t="s">
        <v>29665</v>
      </c>
      <c r="H518" s="538"/>
      <c r="I518" s="540">
        <v>45708</v>
      </c>
      <c r="J518" s="541" t="s">
        <v>9717</v>
      </c>
      <c r="K518" s="541" t="s">
        <v>9440</v>
      </c>
      <c r="L518" s="494" t="s">
        <v>205</v>
      </c>
      <c r="M518" s="494"/>
      <c r="N518" s="494" t="s">
        <v>28244</v>
      </c>
      <c r="O518" s="494"/>
      <c r="P518" s="494"/>
      <c r="Q518" s="494"/>
      <c r="R518" s="16" t="s">
        <v>30909</v>
      </c>
      <c r="S518" s="16" t="s">
        <v>30487</v>
      </c>
      <c r="T518" s="16" t="s">
        <v>32321</v>
      </c>
      <c r="U518" s="17">
        <v>840</v>
      </c>
      <c r="V518" s="18">
        <v>24241.8</v>
      </c>
      <c r="W518" s="16" t="s">
        <v>31027</v>
      </c>
      <c r="X518" s="50" t="s">
        <v>30940</v>
      </c>
      <c r="Y518" s="50"/>
      <c r="BG518" s="551"/>
    </row>
    <row r="519" spans="1:59" ht="15.75" customHeight="1">
      <c r="A519" s="539">
        <v>20250221</v>
      </c>
      <c r="B519" s="523">
        <v>219</v>
      </c>
      <c r="C519" s="523" t="s">
        <v>30333</v>
      </c>
      <c r="D519" s="523" t="s">
        <v>219</v>
      </c>
      <c r="E519" s="523">
        <v>1800</v>
      </c>
      <c r="F519" s="523" t="s">
        <v>8949</v>
      </c>
      <c r="G519" s="523" t="s">
        <v>30334</v>
      </c>
      <c r="H519" s="538"/>
      <c r="I519" s="540">
        <v>45709</v>
      </c>
      <c r="J519" s="541" t="s">
        <v>11886</v>
      </c>
      <c r="K519" s="541" t="s">
        <v>9440</v>
      </c>
      <c r="L519" s="494" t="s">
        <v>205</v>
      </c>
      <c r="M519" s="494"/>
      <c r="N519" s="494"/>
      <c r="O519" s="494"/>
      <c r="P519" s="494"/>
      <c r="Q519" s="494"/>
      <c r="R519" s="16" t="s">
        <v>30333</v>
      </c>
      <c r="S519" s="16" t="s">
        <v>30912</v>
      </c>
      <c r="T519" s="16" t="s">
        <v>32320</v>
      </c>
      <c r="U519" s="17">
        <v>1800</v>
      </c>
      <c r="V519" s="18">
        <v>17072</v>
      </c>
      <c r="W519" s="16" t="s">
        <v>31059</v>
      </c>
      <c r="X519" s="50" t="s">
        <v>29440</v>
      </c>
      <c r="Y519" s="50"/>
      <c r="BG519" s="551"/>
    </row>
    <row r="520" spans="1:59" ht="15.75" customHeight="1">
      <c r="A520" s="539">
        <v>20250221</v>
      </c>
      <c r="B520" s="523">
        <v>220</v>
      </c>
      <c r="C520" s="523" t="s">
        <v>30477</v>
      </c>
      <c r="D520" s="523" t="s">
        <v>8947</v>
      </c>
      <c r="E520" s="523">
        <v>850</v>
      </c>
      <c r="F520" s="523" t="s">
        <v>8949</v>
      </c>
      <c r="G520" s="523" t="s">
        <v>30478</v>
      </c>
      <c r="H520" s="538"/>
      <c r="I520" s="540">
        <v>45709</v>
      </c>
      <c r="J520" s="541" t="s">
        <v>12183</v>
      </c>
      <c r="K520" s="541" t="s">
        <v>9440</v>
      </c>
      <c r="L520" s="494">
        <v>20</v>
      </c>
      <c r="M520" s="494"/>
      <c r="N520" s="494" t="s">
        <v>31037</v>
      </c>
      <c r="O520" s="494"/>
      <c r="P520" s="494"/>
      <c r="Q520" s="494"/>
      <c r="R520" s="16" t="s">
        <v>30916</v>
      </c>
      <c r="S520" s="16" t="s">
        <v>24374</v>
      </c>
      <c r="T520" s="16" t="s">
        <v>31043</v>
      </c>
      <c r="U520" s="17">
        <v>850</v>
      </c>
      <c r="V520" s="18">
        <v>5950</v>
      </c>
      <c r="W520" s="16" t="s">
        <v>31044</v>
      </c>
      <c r="X520" s="50" t="s">
        <v>31037</v>
      </c>
      <c r="Y520" s="50"/>
      <c r="BG520" s="551"/>
    </row>
    <row r="521" spans="1:59" ht="15.75" customHeight="1">
      <c r="A521" s="539">
        <v>20250221</v>
      </c>
      <c r="B521" s="523">
        <v>221</v>
      </c>
      <c r="C521" s="523" t="s">
        <v>29147</v>
      </c>
      <c r="D521" s="523" t="s">
        <v>168</v>
      </c>
      <c r="E521" s="523">
        <v>1568</v>
      </c>
      <c r="F521" s="523" t="s">
        <v>8955</v>
      </c>
      <c r="G521" s="523" t="s">
        <v>29148</v>
      </c>
      <c r="H521" s="538"/>
      <c r="I521" s="540">
        <v>45709</v>
      </c>
      <c r="J521" s="541" t="s">
        <v>9761</v>
      </c>
      <c r="K521" s="541" t="s">
        <v>9440</v>
      </c>
      <c r="L521" s="494" t="s">
        <v>205</v>
      </c>
      <c r="M521" s="494"/>
      <c r="N521" s="494"/>
      <c r="O521" s="494"/>
      <c r="P521" s="494"/>
      <c r="Q521" s="494"/>
      <c r="R521" s="16" t="s">
        <v>30088</v>
      </c>
      <c r="S521" s="16" t="s">
        <v>30487</v>
      </c>
      <c r="T521" s="16" t="s">
        <v>32322</v>
      </c>
      <c r="U521" s="17">
        <v>1568</v>
      </c>
      <c r="V521" s="18">
        <v>24304</v>
      </c>
      <c r="W521" s="16" t="s">
        <v>31027</v>
      </c>
      <c r="X521" s="50" t="s">
        <v>29635</v>
      </c>
      <c r="Y521" s="50"/>
      <c r="BG521" s="551"/>
    </row>
    <row r="522" spans="1:59" ht="15.75" customHeight="1">
      <c r="A522" s="539">
        <v>20250221</v>
      </c>
      <c r="B522" s="523">
        <v>222</v>
      </c>
      <c r="C522" s="523" t="s">
        <v>29078</v>
      </c>
      <c r="D522" s="523" t="s">
        <v>8905</v>
      </c>
      <c r="E522" s="523">
        <v>1980</v>
      </c>
      <c r="F522" s="523" t="s">
        <v>6346</v>
      </c>
      <c r="G522" s="523" t="s">
        <v>29113</v>
      </c>
      <c r="H522" s="538"/>
      <c r="I522" s="540">
        <v>45709</v>
      </c>
      <c r="J522" s="541" t="s">
        <v>10769</v>
      </c>
      <c r="K522" s="541" t="s">
        <v>9440</v>
      </c>
      <c r="L522" s="494" t="s">
        <v>205</v>
      </c>
      <c r="M522" s="494"/>
      <c r="N522" s="494"/>
      <c r="O522" s="494"/>
      <c r="P522" s="494"/>
      <c r="Q522" s="494"/>
      <c r="R522" s="16" t="s">
        <v>30908</v>
      </c>
      <c r="S522" s="16" t="s">
        <v>10533</v>
      </c>
      <c r="T522" s="16" t="s">
        <v>32323</v>
      </c>
      <c r="U522" s="17">
        <v>1980</v>
      </c>
      <c r="V522" s="18">
        <v>24948</v>
      </c>
      <c r="W522" s="16" t="s">
        <v>31027</v>
      </c>
      <c r="X522" s="50" t="s">
        <v>31008</v>
      </c>
      <c r="Y522" s="50"/>
      <c r="BG522" s="551"/>
    </row>
    <row r="523" spans="1:59" ht="15.75" customHeight="1">
      <c r="A523" s="539">
        <v>20250221</v>
      </c>
      <c r="B523" s="523">
        <v>223</v>
      </c>
      <c r="C523" s="523" t="s">
        <v>30493</v>
      </c>
      <c r="D523" s="523" t="s">
        <v>8896</v>
      </c>
      <c r="E523" s="523">
        <v>1925</v>
      </c>
      <c r="F523" s="523" t="s">
        <v>6380</v>
      </c>
      <c r="G523" s="523" t="s">
        <v>30494</v>
      </c>
      <c r="H523" s="538"/>
      <c r="I523" s="540">
        <v>45708</v>
      </c>
      <c r="J523" s="541" t="s">
        <v>32349</v>
      </c>
      <c r="K523" s="541" t="s">
        <v>9440</v>
      </c>
      <c r="L523" s="494" t="s">
        <v>205</v>
      </c>
      <c r="M523" s="494"/>
      <c r="N523" s="494"/>
      <c r="O523" s="494"/>
      <c r="P523" s="494"/>
      <c r="Q523" s="494"/>
      <c r="R523" s="16" t="s">
        <v>30493</v>
      </c>
      <c r="S523" s="16" t="s">
        <v>4062</v>
      </c>
      <c r="T523" s="16" t="s">
        <v>31058</v>
      </c>
      <c r="U523" s="17">
        <v>1925</v>
      </c>
      <c r="V523" s="18">
        <v>24640</v>
      </c>
      <c r="W523" s="16" t="s">
        <v>31059</v>
      </c>
      <c r="X523" s="50" t="s">
        <v>31080</v>
      </c>
      <c r="Y523" s="50"/>
      <c r="BG523" s="551"/>
    </row>
    <row r="524" spans="1:59" ht="15.75" customHeight="1">
      <c r="A524" s="539">
        <v>20250221</v>
      </c>
      <c r="B524" s="523">
        <v>224</v>
      </c>
      <c r="C524" s="523" t="s">
        <v>30323</v>
      </c>
      <c r="D524" s="523" t="s">
        <v>219</v>
      </c>
      <c r="E524" s="523">
        <v>3500</v>
      </c>
      <c r="F524" s="523" t="s">
        <v>8949</v>
      </c>
      <c r="G524" s="523" t="s">
        <v>15989</v>
      </c>
      <c r="H524" s="538"/>
      <c r="I524" s="540">
        <v>45709</v>
      </c>
      <c r="J524" s="541" t="s">
        <v>12097</v>
      </c>
      <c r="K524" s="541" t="s">
        <v>9440</v>
      </c>
      <c r="L524" s="494" t="s">
        <v>205</v>
      </c>
      <c r="M524" s="494"/>
      <c r="N524" s="494"/>
      <c r="O524" s="494"/>
      <c r="P524" s="494"/>
      <c r="Q524" s="494"/>
      <c r="R524" s="16" t="s">
        <v>30913</v>
      </c>
      <c r="S524" s="16" t="s">
        <v>29063</v>
      </c>
      <c r="T524" s="16" t="s">
        <v>32360</v>
      </c>
      <c r="U524" s="17">
        <v>3500</v>
      </c>
      <c r="V524" s="18">
        <v>6468</v>
      </c>
      <c r="W524" s="16" t="s">
        <v>32348</v>
      </c>
      <c r="X524" s="50" t="s">
        <v>29440</v>
      </c>
      <c r="Y524" s="50"/>
      <c r="BG524" s="551"/>
    </row>
    <row r="525" spans="1:59" ht="15.75" customHeight="1">
      <c r="A525" s="539">
        <v>20250221</v>
      </c>
      <c r="B525" s="523">
        <v>225</v>
      </c>
      <c r="C525" s="523" t="s">
        <v>30324</v>
      </c>
      <c r="D525" s="523" t="s">
        <v>11523</v>
      </c>
      <c r="E525" s="523">
        <v>1185</v>
      </c>
      <c r="F525" s="523" t="s">
        <v>9260</v>
      </c>
      <c r="G525" s="523" t="s">
        <v>9958</v>
      </c>
      <c r="H525" s="538"/>
      <c r="I525" s="540">
        <v>45709</v>
      </c>
      <c r="J525" s="541" t="s">
        <v>14422</v>
      </c>
      <c r="K525" s="541" t="s">
        <v>9440</v>
      </c>
      <c r="L525" s="494" t="s">
        <v>205</v>
      </c>
      <c r="M525" s="494"/>
      <c r="N525" s="494"/>
      <c r="O525" s="494"/>
      <c r="P525" s="494"/>
      <c r="Q525" s="494"/>
      <c r="R525" s="16" t="s">
        <v>30324</v>
      </c>
      <c r="S525" s="16" t="s">
        <v>32368</v>
      </c>
      <c r="T525" s="16" t="s">
        <v>32367</v>
      </c>
      <c r="U525" s="17">
        <v>1185</v>
      </c>
      <c r="V525" s="18">
        <v>14205</v>
      </c>
      <c r="W525" s="16" t="s">
        <v>30509</v>
      </c>
      <c r="X525" s="50" t="s">
        <v>31079</v>
      </c>
      <c r="Y525" s="50"/>
      <c r="BG525" s="551"/>
    </row>
    <row r="526" spans="1:59" ht="15.75" customHeight="1">
      <c r="BG526" s="551"/>
    </row>
    <row r="527" spans="1:59" ht="15.75" customHeight="1">
      <c r="BG527" s="551"/>
    </row>
    <row r="528" spans="1:59" ht="15.75" customHeight="1">
      <c r="BG528" s="551"/>
    </row>
    <row r="529" spans="59:59" ht="15.75" customHeight="1">
      <c r="BG529" s="551"/>
    </row>
    <row r="530" spans="59:59" ht="15.75" customHeight="1">
      <c r="BG530" s="551"/>
    </row>
    <row r="531" spans="59:59" ht="15.75" customHeight="1">
      <c r="BG531" s="551"/>
    </row>
    <row r="532" spans="59:59" ht="15.75" customHeight="1">
      <c r="BG532" s="551"/>
    </row>
    <row r="533" spans="59:59" ht="15.75" customHeight="1">
      <c r="BG533" s="551"/>
    </row>
    <row r="534" spans="59:59" ht="15.75" customHeight="1">
      <c r="BG534" s="551"/>
    </row>
    <row r="535" spans="59:59" ht="15.75" customHeight="1">
      <c r="BG535" s="551"/>
    </row>
    <row r="536" spans="59:59" ht="15.75" customHeight="1">
      <c r="BG536" s="551"/>
    </row>
    <row r="537" spans="59:59" ht="15.75" customHeight="1">
      <c r="BG537" s="551"/>
    </row>
    <row r="538" spans="59:59" ht="15.75" customHeight="1">
      <c r="BG538" s="551"/>
    </row>
    <row r="539" spans="59:59" ht="15.75" customHeight="1">
      <c r="BG539" s="551"/>
    </row>
    <row r="540" spans="59:59" ht="15.75" customHeight="1">
      <c r="BG540" s="551"/>
    </row>
    <row r="541" spans="59:59" ht="15.75" customHeight="1">
      <c r="BG541" s="551"/>
    </row>
    <row r="542" spans="59:59" ht="15.75" customHeight="1">
      <c r="BG542" s="551"/>
    </row>
    <row r="543" spans="59:59" ht="15.75" customHeight="1">
      <c r="BG543" s="551"/>
    </row>
    <row r="544" spans="59:59" ht="15.75" customHeight="1">
      <c r="BG544" s="551"/>
    </row>
    <row r="545" spans="59:59" ht="15.75" customHeight="1">
      <c r="BG545" s="551"/>
    </row>
    <row r="546" spans="59:59" ht="15.75" customHeight="1">
      <c r="BG546" s="551"/>
    </row>
    <row r="547" spans="59:59" ht="15.75" customHeight="1">
      <c r="BG547" s="551"/>
    </row>
    <row r="548" spans="59:59" ht="15.75" customHeight="1">
      <c r="BG548" s="551"/>
    </row>
    <row r="549" spans="59:59" ht="15.75" customHeight="1">
      <c r="BG549" s="551"/>
    </row>
    <row r="550" spans="59:59" ht="15.75" customHeight="1">
      <c r="BG550" s="551"/>
    </row>
    <row r="551" spans="59:59" ht="15.75" customHeight="1">
      <c r="BG551" s="551"/>
    </row>
    <row r="552" spans="59:59" ht="15.75" customHeight="1">
      <c r="BG552" s="551"/>
    </row>
    <row r="553" spans="59:59" ht="15.75" customHeight="1">
      <c r="BG553" s="551"/>
    </row>
    <row r="554" spans="59:59" ht="15.75" customHeight="1">
      <c r="BG554" s="551"/>
    </row>
    <row r="555" spans="59:59" ht="15.75" customHeight="1">
      <c r="BG555" s="551"/>
    </row>
    <row r="556" spans="59:59" ht="15.75" customHeight="1">
      <c r="BG556" s="551"/>
    </row>
    <row r="557" spans="59:59" ht="15.75" customHeight="1">
      <c r="BG557" s="551"/>
    </row>
    <row r="558" spans="59:59" ht="15.75" customHeight="1">
      <c r="BG558" s="551"/>
    </row>
    <row r="559" spans="59:59" ht="15.75" customHeight="1">
      <c r="BG559" s="551"/>
    </row>
    <row r="560" spans="59:59" ht="15.75" customHeight="1">
      <c r="BG560" s="551"/>
    </row>
    <row r="561" spans="59:59" ht="15.75" customHeight="1">
      <c r="BG561" s="551"/>
    </row>
    <row r="562" spans="59:59" ht="15.75" customHeight="1">
      <c r="BG562" s="551"/>
    </row>
    <row r="563" spans="59:59" ht="15.75" customHeight="1">
      <c r="BG563" s="551"/>
    </row>
    <row r="564" spans="59:59" ht="15.75" customHeight="1">
      <c r="BG564" s="551"/>
    </row>
    <row r="565" spans="59:59" ht="15.75" customHeight="1">
      <c r="BG565" s="551"/>
    </row>
    <row r="566" spans="59:59" ht="15.75" customHeight="1">
      <c r="BG566" s="551"/>
    </row>
    <row r="567" spans="59:59" ht="15.75" customHeight="1">
      <c r="BG567" s="551"/>
    </row>
    <row r="568" spans="59:59" ht="15.75" customHeight="1">
      <c r="BG568" s="551"/>
    </row>
    <row r="569" spans="59:59" ht="15.75" customHeight="1">
      <c r="BG569" s="551"/>
    </row>
    <row r="570" spans="59:59" ht="15.75" customHeight="1">
      <c r="BG570" s="551"/>
    </row>
    <row r="571" spans="59:59" ht="15.75" customHeight="1">
      <c r="BG571" s="551"/>
    </row>
    <row r="572" spans="59:59" ht="15.75" customHeight="1">
      <c r="BG572" s="551"/>
    </row>
    <row r="573" spans="59:59" ht="15.75" customHeight="1">
      <c r="BG573" s="551"/>
    </row>
    <row r="574" spans="59:59" ht="15.75" customHeight="1">
      <c r="BG574" s="551"/>
    </row>
    <row r="575" spans="59:59" ht="15.75" customHeight="1">
      <c r="BG575" s="551"/>
    </row>
    <row r="576" spans="59:59" ht="15.75" customHeight="1">
      <c r="BG576" s="551"/>
    </row>
    <row r="577" spans="59:59" ht="15.75" customHeight="1">
      <c r="BG577" s="551"/>
    </row>
    <row r="578" spans="59:59" ht="15.75" customHeight="1">
      <c r="BG578" s="551"/>
    </row>
    <row r="579" spans="59:59" ht="15.75" customHeight="1">
      <c r="BG579" s="551"/>
    </row>
    <row r="580" spans="59:59" ht="15.75" customHeight="1">
      <c r="BG580" s="551"/>
    </row>
    <row r="581" spans="59:59" ht="15.75" customHeight="1">
      <c r="BG581" s="551"/>
    </row>
    <row r="582" spans="59:59" ht="15.75" customHeight="1">
      <c r="BG582" s="551"/>
    </row>
    <row r="583" spans="59:59" ht="15.75" customHeight="1">
      <c r="BG583" s="551"/>
    </row>
    <row r="584" spans="59:59" ht="15.75" customHeight="1">
      <c r="BG584" s="551"/>
    </row>
    <row r="585" spans="59:59" ht="15.75" customHeight="1">
      <c r="BG585" s="551"/>
    </row>
    <row r="586" spans="59:59" ht="15.75" customHeight="1">
      <c r="BG586" s="551"/>
    </row>
    <row r="587" spans="59:59" ht="15.75" customHeight="1">
      <c r="BG587" s="551"/>
    </row>
    <row r="588" spans="59:59" ht="15.75" customHeight="1">
      <c r="BG588" s="551"/>
    </row>
    <row r="589" spans="59:59" ht="15.75" customHeight="1">
      <c r="BG589" s="551"/>
    </row>
    <row r="590" spans="59:59" ht="15.75" customHeight="1">
      <c r="BG590" s="551"/>
    </row>
    <row r="591" spans="59:59" ht="15.75" customHeight="1">
      <c r="BG591" s="551"/>
    </row>
    <row r="592" spans="59:59" ht="15.75" customHeight="1">
      <c r="BG592" s="551"/>
    </row>
    <row r="593" spans="59:59" ht="15.75" customHeight="1">
      <c r="BG593" s="551"/>
    </row>
    <row r="594" spans="59:59" ht="15.75" customHeight="1">
      <c r="BG594" s="551"/>
    </row>
    <row r="595" spans="59:59" ht="15.75" customHeight="1">
      <c r="BG595" s="551"/>
    </row>
    <row r="596" spans="59:59" ht="15.75" customHeight="1">
      <c r="BG596" s="551"/>
    </row>
    <row r="597" spans="59:59" ht="15.75" customHeight="1">
      <c r="BG597" s="551"/>
    </row>
    <row r="598" spans="59:59" ht="15.75" customHeight="1">
      <c r="BG598" s="551"/>
    </row>
    <row r="599" spans="59:59" ht="15.75" customHeight="1">
      <c r="BG599" s="551"/>
    </row>
    <row r="600" spans="59:59" ht="15.75" customHeight="1">
      <c r="BG600" s="551"/>
    </row>
    <row r="601" spans="59:59" ht="15.75" customHeight="1">
      <c r="BG601" s="551"/>
    </row>
    <row r="602" spans="59:59" ht="15.75" customHeight="1">
      <c r="BG602" s="551"/>
    </row>
    <row r="603" spans="59:59" ht="15.75" customHeight="1">
      <c r="BG603" s="551"/>
    </row>
    <row r="604" spans="59:59" ht="15.75" customHeight="1">
      <c r="BG604" s="551"/>
    </row>
    <row r="605" spans="59:59" ht="15.75" customHeight="1">
      <c r="BG605" s="551"/>
    </row>
    <row r="606" spans="59:59" ht="15.75" customHeight="1">
      <c r="BG606" s="551"/>
    </row>
    <row r="607" spans="59:59" ht="15.75" customHeight="1">
      <c r="BG607" s="551"/>
    </row>
    <row r="608" spans="59:59" ht="15.75" customHeight="1">
      <c r="BG608" s="551"/>
    </row>
    <row r="609" spans="59:59" ht="15.75" customHeight="1">
      <c r="BG609" s="551"/>
    </row>
    <row r="610" spans="59:59" ht="15.75" customHeight="1">
      <c r="BG610" s="551"/>
    </row>
    <row r="611" spans="59:59" ht="15.75" customHeight="1">
      <c r="BG611" s="551"/>
    </row>
    <row r="612" spans="59:59" ht="15.75" customHeight="1">
      <c r="BG612" s="551"/>
    </row>
    <row r="613" spans="59:59" ht="15.75" customHeight="1">
      <c r="BG613" s="551"/>
    </row>
    <row r="614" spans="59:59" ht="15.75" customHeight="1">
      <c r="BG614" s="551"/>
    </row>
    <row r="615" spans="59:59" ht="15.75" customHeight="1">
      <c r="BG615" s="551"/>
    </row>
    <row r="616" spans="59:59" ht="15.75" customHeight="1">
      <c r="BG616" s="551"/>
    </row>
    <row r="617" spans="59:59" ht="15.75" customHeight="1">
      <c r="BG617" s="551"/>
    </row>
    <row r="618" spans="59:59" ht="15.75" customHeight="1">
      <c r="BG618" s="551"/>
    </row>
    <row r="619" spans="59:59" ht="15.75" customHeight="1">
      <c r="BG619" s="551"/>
    </row>
    <row r="620" spans="59:59" ht="15.75" customHeight="1">
      <c r="BG620" s="551"/>
    </row>
    <row r="621" spans="59:59" ht="15.75" customHeight="1">
      <c r="BG621" s="551"/>
    </row>
    <row r="622" spans="59:59" ht="15.75" customHeight="1">
      <c r="BG622" s="551"/>
    </row>
    <row r="623" spans="59:59" ht="15.75" customHeight="1">
      <c r="BG623" s="551"/>
    </row>
    <row r="624" spans="59:59" ht="15.75" customHeight="1">
      <c r="BG624" s="551"/>
    </row>
    <row r="625" spans="59:59" ht="15.75" customHeight="1">
      <c r="BG625" s="551"/>
    </row>
    <row r="626" spans="59:59" ht="15.75" customHeight="1">
      <c r="BG626" s="551"/>
    </row>
    <row r="627" spans="59:59" ht="15.75" customHeight="1">
      <c r="BG627" s="551"/>
    </row>
    <row r="628" spans="59:59" ht="15.75" customHeight="1">
      <c r="BG628" s="551"/>
    </row>
    <row r="629" spans="59:59" ht="15.75" customHeight="1">
      <c r="BG629" s="551"/>
    </row>
    <row r="630" spans="59:59" ht="15.75" customHeight="1">
      <c r="BG630" s="551"/>
    </row>
    <row r="631" spans="59:59" ht="15.75" customHeight="1">
      <c r="BG631" s="551"/>
    </row>
    <row r="632" spans="59:59" ht="15.75" customHeight="1">
      <c r="BG632" s="551"/>
    </row>
    <row r="633" spans="59:59" ht="15.75" customHeight="1">
      <c r="BG633" s="551"/>
    </row>
    <row r="634" spans="59:59" ht="15.75" customHeight="1">
      <c r="BG634" s="551"/>
    </row>
    <row r="635" spans="59:59" ht="15.75" customHeight="1">
      <c r="BG635" s="551"/>
    </row>
    <row r="636" spans="59:59" ht="15.75" customHeight="1">
      <c r="BG636" s="551"/>
    </row>
    <row r="637" spans="59:59" ht="15.75" customHeight="1">
      <c r="BG637" s="551"/>
    </row>
    <row r="638" spans="59:59" ht="15.75" customHeight="1">
      <c r="BG638" s="551"/>
    </row>
    <row r="639" spans="59:59" ht="15.75" customHeight="1">
      <c r="BG639" s="551"/>
    </row>
    <row r="640" spans="59:59" ht="15.75" customHeight="1">
      <c r="BG640" s="551"/>
    </row>
    <row r="641" spans="59:59" ht="15.75" customHeight="1">
      <c r="BG641" s="551"/>
    </row>
    <row r="642" spans="59:59" ht="15.75" customHeight="1">
      <c r="BG642" s="551"/>
    </row>
    <row r="643" spans="59:59" ht="15.75" customHeight="1">
      <c r="BG643" s="551"/>
    </row>
    <row r="644" spans="59:59" ht="15.75" customHeight="1">
      <c r="BG644" s="551"/>
    </row>
    <row r="645" spans="59:59" ht="15.75" customHeight="1">
      <c r="BG645" s="551"/>
    </row>
    <row r="646" spans="59:59" ht="15.75" customHeight="1">
      <c r="BG646" s="551"/>
    </row>
    <row r="647" spans="59:59" ht="15.75" customHeight="1">
      <c r="BG647" s="551"/>
    </row>
    <row r="648" spans="59:59" ht="15.75" customHeight="1">
      <c r="BG648" s="551"/>
    </row>
    <row r="649" spans="59:59" ht="15.75" customHeight="1">
      <c r="BG649" s="551"/>
    </row>
    <row r="650" spans="59:59" ht="15.75" customHeight="1">
      <c r="BG650" s="551"/>
    </row>
    <row r="651" spans="59:59" ht="15.75" customHeight="1">
      <c r="BG651" s="551"/>
    </row>
    <row r="652" spans="59:59" ht="15.75" customHeight="1">
      <c r="BG652" s="551"/>
    </row>
    <row r="653" spans="59:59" ht="15.75" customHeight="1">
      <c r="BG653" s="551"/>
    </row>
    <row r="654" spans="59:59" ht="15.75" customHeight="1">
      <c r="BG654" s="551"/>
    </row>
    <row r="655" spans="59:59" ht="15.75" customHeight="1">
      <c r="BG655" s="551"/>
    </row>
    <row r="656" spans="59:59" ht="15.75" customHeight="1">
      <c r="BG656" s="551"/>
    </row>
    <row r="657" spans="59:59" ht="15.75" customHeight="1">
      <c r="BG657" s="551"/>
    </row>
    <row r="658" spans="59:59" ht="15.75" customHeight="1">
      <c r="BG658" s="551"/>
    </row>
    <row r="659" spans="59:59" ht="15.75" customHeight="1">
      <c r="BG659" s="551"/>
    </row>
    <row r="660" spans="59:59" ht="15.75" customHeight="1">
      <c r="BG660" s="551"/>
    </row>
    <row r="661" spans="59:59" ht="15.75" customHeight="1">
      <c r="BG661" s="551"/>
    </row>
    <row r="662" spans="59:59" ht="15.75" customHeight="1">
      <c r="BG662" s="551"/>
    </row>
    <row r="663" spans="59:59" ht="15.75" customHeight="1">
      <c r="BG663" s="551"/>
    </row>
    <row r="664" spans="59:59" ht="15.75" customHeight="1">
      <c r="BG664" s="551"/>
    </row>
    <row r="665" spans="59:59" ht="15.75" customHeight="1">
      <c r="BG665" s="551"/>
    </row>
    <row r="666" spans="59:59" ht="15.75" customHeight="1">
      <c r="BG666" s="551"/>
    </row>
    <row r="667" spans="59:59" ht="15.75" customHeight="1">
      <c r="BG667" s="551"/>
    </row>
    <row r="668" spans="59:59" ht="15.75" customHeight="1">
      <c r="BG668" s="551"/>
    </row>
    <row r="669" spans="59:59" ht="15.75" customHeight="1">
      <c r="BG669" s="551"/>
    </row>
    <row r="670" spans="59:59" ht="15.75" customHeight="1">
      <c r="BG670" s="551"/>
    </row>
    <row r="671" spans="59:59" ht="15.75" customHeight="1">
      <c r="BG671" s="551"/>
    </row>
    <row r="672" spans="59:59" ht="15.75" customHeight="1">
      <c r="BG672" s="551"/>
    </row>
    <row r="673" spans="59:59" ht="15.75" customHeight="1">
      <c r="BG673" s="551"/>
    </row>
    <row r="674" spans="59:59" ht="15.75" customHeight="1">
      <c r="BG674" s="551"/>
    </row>
    <row r="675" spans="59:59" ht="15.75" customHeight="1">
      <c r="BG675" s="551"/>
    </row>
    <row r="676" spans="59:59" ht="15.75" customHeight="1">
      <c r="BG676" s="551"/>
    </row>
    <row r="677" spans="59:59" ht="15.75" customHeight="1">
      <c r="BG677" s="551"/>
    </row>
    <row r="678" spans="59:59" ht="15.75" customHeight="1">
      <c r="BG678" s="551"/>
    </row>
    <row r="679" spans="59:59" ht="15.75" customHeight="1">
      <c r="BG679" s="551"/>
    </row>
    <row r="680" spans="59:59" ht="15.75" customHeight="1">
      <c r="BG680" s="551"/>
    </row>
    <row r="681" spans="59:59" ht="15.75" customHeight="1">
      <c r="BG681" s="551"/>
    </row>
    <row r="682" spans="59:59" ht="15.75" customHeight="1">
      <c r="BG682" s="551"/>
    </row>
    <row r="683" spans="59:59" ht="15.75" customHeight="1">
      <c r="BG683" s="551"/>
    </row>
    <row r="684" spans="59:59" ht="15.75" customHeight="1">
      <c r="BG684" s="551"/>
    </row>
    <row r="685" spans="59:59" ht="15.75" customHeight="1">
      <c r="BG685" s="551"/>
    </row>
    <row r="686" spans="59:59" ht="15.75" customHeight="1">
      <c r="BG686" s="551"/>
    </row>
    <row r="687" spans="59:59" ht="15.75" customHeight="1">
      <c r="BG687" s="551"/>
    </row>
    <row r="688" spans="59:59" ht="15.75" customHeight="1">
      <c r="BG688" s="551"/>
    </row>
    <row r="689" spans="59:59" ht="15.75" customHeight="1">
      <c r="BG689" s="551"/>
    </row>
    <row r="690" spans="59:59" ht="15.75" customHeight="1">
      <c r="BG690" s="551"/>
    </row>
    <row r="691" spans="59:59" ht="15.75" customHeight="1">
      <c r="BG691" s="551"/>
    </row>
    <row r="692" spans="59:59" ht="15.75" customHeight="1">
      <c r="BG692" s="551"/>
    </row>
    <row r="693" spans="59:59" ht="15.75" customHeight="1">
      <c r="BG693" s="551"/>
    </row>
    <row r="694" spans="59:59" ht="15.75" customHeight="1">
      <c r="BG694" s="551"/>
    </row>
    <row r="695" spans="59:59" ht="15.75" customHeight="1">
      <c r="BG695" s="551"/>
    </row>
    <row r="696" spans="59:59" ht="15.75" customHeight="1">
      <c r="BG696" s="551"/>
    </row>
    <row r="697" spans="59:59" ht="15.75" customHeight="1">
      <c r="BG697" s="551"/>
    </row>
    <row r="698" spans="59:59" ht="15.75" customHeight="1">
      <c r="BG698" s="551"/>
    </row>
    <row r="699" spans="59:59" ht="15.75" customHeight="1">
      <c r="BG699" s="551"/>
    </row>
    <row r="700" spans="59:59" ht="15.75" customHeight="1">
      <c r="BG700" s="551"/>
    </row>
    <row r="701" spans="59:59" ht="15.75" customHeight="1">
      <c r="BG701" s="551"/>
    </row>
    <row r="702" spans="59:59" ht="15.75" customHeight="1">
      <c r="BG702" s="551"/>
    </row>
    <row r="703" spans="59:59" ht="15.75" customHeight="1">
      <c r="BG703" s="551"/>
    </row>
    <row r="704" spans="59:59" ht="15.75" customHeight="1">
      <c r="BG704" s="551"/>
    </row>
    <row r="705" spans="59:59" ht="15.75" customHeight="1">
      <c r="BG705" s="551"/>
    </row>
    <row r="706" spans="59:59" ht="15.75" customHeight="1">
      <c r="BG706" s="551"/>
    </row>
    <row r="707" spans="59:59" ht="15.75" customHeight="1">
      <c r="BG707" s="551"/>
    </row>
    <row r="708" spans="59:59" ht="15.75" customHeight="1">
      <c r="BG708" s="551"/>
    </row>
    <row r="709" spans="59:59" ht="15.75" customHeight="1">
      <c r="BG709" s="551"/>
    </row>
    <row r="710" spans="59:59" ht="15.75" customHeight="1">
      <c r="BG710" s="551"/>
    </row>
    <row r="711" spans="59:59" ht="15.75" customHeight="1">
      <c r="BG711" s="551"/>
    </row>
    <row r="712" spans="59:59" ht="15.75" customHeight="1">
      <c r="BG712" s="551"/>
    </row>
    <row r="713" spans="59:59" ht="15.75" customHeight="1">
      <c r="BG713" s="551"/>
    </row>
    <row r="714" spans="59:59" ht="15.75" customHeight="1">
      <c r="BG714" s="551"/>
    </row>
    <row r="715" spans="59:59" ht="15.75" customHeight="1">
      <c r="BG715" s="551"/>
    </row>
    <row r="716" spans="59:59" ht="15.75" customHeight="1">
      <c r="BG716" s="551"/>
    </row>
    <row r="717" spans="59:59" ht="15.75" customHeight="1">
      <c r="BG717" s="551"/>
    </row>
    <row r="718" spans="59:59" ht="15.75" customHeight="1">
      <c r="BG718" s="551"/>
    </row>
    <row r="719" spans="59:59" ht="15.75" customHeight="1">
      <c r="BG719" s="551"/>
    </row>
    <row r="720" spans="59:59" ht="15.75" customHeight="1">
      <c r="BG720" s="551"/>
    </row>
    <row r="721" spans="59:59" ht="15.75" customHeight="1">
      <c r="BG721" s="551"/>
    </row>
    <row r="722" spans="59:59" ht="15.75" customHeight="1">
      <c r="BG722" s="551"/>
    </row>
    <row r="723" spans="59:59" ht="15.75" customHeight="1">
      <c r="BG723" s="551"/>
    </row>
    <row r="724" spans="59:59" ht="15.75" customHeight="1">
      <c r="BG724" s="551"/>
    </row>
    <row r="725" spans="59:59" ht="15.75" customHeight="1">
      <c r="BG725" s="551"/>
    </row>
    <row r="726" spans="59:59" ht="15.75" customHeight="1">
      <c r="BG726" s="551"/>
    </row>
    <row r="727" spans="59:59" ht="15.75" customHeight="1">
      <c r="BG727" s="551"/>
    </row>
    <row r="728" spans="59:59" ht="15.75" customHeight="1">
      <c r="BG728" s="551"/>
    </row>
    <row r="729" spans="59:59" ht="15.75" customHeight="1">
      <c r="BG729" s="551"/>
    </row>
    <row r="730" spans="59:59" ht="15.75" customHeight="1">
      <c r="BG730" s="551"/>
    </row>
    <row r="731" spans="59:59" ht="15.75" customHeight="1">
      <c r="BG731" s="551"/>
    </row>
    <row r="732" spans="59:59" ht="15.75" customHeight="1">
      <c r="BG732" s="551"/>
    </row>
    <row r="733" spans="59:59" ht="15.75" customHeight="1">
      <c r="BG733" s="551"/>
    </row>
    <row r="734" spans="59:59" ht="15.75" customHeight="1">
      <c r="BG734" s="551"/>
    </row>
    <row r="735" spans="59:59" ht="15.75" customHeight="1">
      <c r="BG735" s="551"/>
    </row>
    <row r="736" spans="59:59" ht="15.75" customHeight="1">
      <c r="BG736" s="551"/>
    </row>
    <row r="737" spans="59:59" ht="15.75" customHeight="1">
      <c r="BG737" s="551"/>
    </row>
    <row r="738" spans="59:59" ht="15.75" customHeight="1">
      <c r="BG738" s="551"/>
    </row>
    <row r="739" spans="59:59" ht="15.75" customHeight="1">
      <c r="BG739" s="551"/>
    </row>
    <row r="740" spans="59:59" ht="15.75" customHeight="1">
      <c r="BG740" s="551"/>
    </row>
    <row r="741" spans="59:59" ht="15.75" customHeight="1">
      <c r="BG741" s="551"/>
    </row>
    <row r="742" spans="59:59" ht="15.75" customHeight="1">
      <c r="BG742" s="551"/>
    </row>
    <row r="743" spans="59:59" ht="15.75" customHeight="1">
      <c r="BG743" s="551"/>
    </row>
    <row r="744" spans="59:59" ht="15.75" customHeight="1">
      <c r="BG744" s="551"/>
    </row>
    <row r="745" spans="59:59" ht="15.75" customHeight="1">
      <c r="BG745" s="551"/>
    </row>
    <row r="746" spans="59:59" ht="15.75" customHeight="1">
      <c r="BG746" s="551"/>
    </row>
    <row r="747" spans="59:59" ht="15.75" customHeight="1">
      <c r="BG747" s="551"/>
    </row>
    <row r="748" spans="59:59" ht="15.75" customHeight="1">
      <c r="BG748" s="551"/>
    </row>
    <row r="749" spans="59:59" ht="15.75" customHeight="1">
      <c r="BG749" s="551"/>
    </row>
    <row r="750" spans="59:59" ht="15.75" customHeight="1">
      <c r="BG750" s="551"/>
    </row>
    <row r="751" spans="59:59" ht="15.75" customHeight="1">
      <c r="BG751" s="551"/>
    </row>
    <row r="752" spans="59:59" ht="15.75" customHeight="1">
      <c r="BG752" s="551"/>
    </row>
    <row r="753" spans="59:59" ht="15.75" customHeight="1">
      <c r="BG753" s="551"/>
    </row>
    <row r="754" spans="59:59" ht="15.75" customHeight="1">
      <c r="BG754" s="551"/>
    </row>
    <row r="755" spans="59:59" ht="15.75" customHeight="1">
      <c r="BG755" s="551"/>
    </row>
    <row r="756" spans="59:59" ht="15.75" customHeight="1">
      <c r="BG756" s="551"/>
    </row>
    <row r="757" spans="59:59" ht="15.75" customHeight="1">
      <c r="BG757" s="551"/>
    </row>
    <row r="758" spans="59:59" ht="15.75" customHeight="1">
      <c r="BG758" s="551"/>
    </row>
    <row r="759" spans="59:59" ht="15.75" customHeight="1">
      <c r="BG759" s="551"/>
    </row>
    <row r="760" spans="59:59" ht="15.75" customHeight="1">
      <c r="BG760" s="551"/>
    </row>
    <row r="761" spans="59:59" ht="15.75" customHeight="1">
      <c r="BG761" s="551"/>
    </row>
    <row r="762" spans="59:59" ht="15.75" customHeight="1">
      <c r="BG762" s="551"/>
    </row>
    <row r="763" spans="59:59" ht="15.75" customHeight="1">
      <c r="BG763" s="551"/>
    </row>
    <row r="764" spans="59:59" ht="15.75" customHeight="1">
      <c r="BG764" s="551"/>
    </row>
    <row r="765" spans="59:59" ht="15.75" customHeight="1">
      <c r="BG765" s="551"/>
    </row>
    <row r="766" spans="59:59" ht="15.75" customHeight="1">
      <c r="BG766" s="551"/>
    </row>
    <row r="767" spans="59:59" ht="15.75" customHeight="1">
      <c r="BG767" s="551"/>
    </row>
    <row r="768" spans="59:59" ht="15.75" customHeight="1">
      <c r="BG768" s="551"/>
    </row>
    <row r="769" spans="59:59" ht="15.75" customHeight="1">
      <c r="BG769" s="551"/>
    </row>
    <row r="770" spans="59:59" ht="15.75" customHeight="1">
      <c r="BG770" s="551"/>
    </row>
    <row r="771" spans="59:59" ht="15.75" customHeight="1">
      <c r="BG771" s="551"/>
    </row>
    <row r="772" spans="59:59" ht="15.75" customHeight="1">
      <c r="BG772" s="551"/>
    </row>
    <row r="773" spans="59:59" ht="15.75" customHeight="1">
      <c r="BG773" s="551"/>
    </row>
    <row r="774" spans="59:59" ht="15.75" customHeight="1">
      <c r="BG774" s="551"/>
    </row>
    <row r="775" spans="59:59" ht="15.75" customHeight="1">
      <c r="BG775" s="551"/>
    </row>
    <row r="776" spans="59:59" ht="15.75" customHeight="1">
      <c r="BG776" s="551"/>
    </row>
    <row r="777" spans="59:59" ht="15.75" customHeight="1">
      <c r="BG777" s="551"/>
    </row>
    <row r="778" spans="59:59" ht="15.75" customHeight="1">
      <c r="BG778" s="551"/>
    </row>
    <row r="779" spans="59:59" ht="15.75" customHeight="1">
      <c r="BG779" s="551"/>
    </row>
    <row r="780" spans="59:59" ht="15.75" customHeight="1">
      <c r="BG780" s="551"/>
    </row>
    <row r="781" spans="59:59" ht="15.75" customHeight="1">
      <c r="BG781" s="551"/>
    </row>
    <row r="782" spans="59:59" ht="15.75" customHeight="1">
      <c r="BG782" s="551"/>
    </row>
    <row r="783" spans="59:59" ht="15.75" customHeight="1">
      <c r="BG783" s="551"/>
    </row>
    <row r="784" spans="59:59" ht="15.75" customHeight="1">
      <c r="BG784" s="551"/>
    </row>
    <row r="785" spans="59:59" ht="15.75" customHeight="1">
      <c r="BG785" s="551"/>
    </row>
    <row r="786" spans="59:59" ht="15.75" customHeight="1">
      <c r="BG786" s="551"/>
    </row>
    <row r="787" spans="59:59" ht="15.75" customHeight="1">
      <c r="BG787" s="551"/>
    </row>
    <row r="788" spans="59:59" ht="15.75" customHeight="1">
      <c r="BG788" s="551"/>
    </row>
    <row r="789" spans="59:59" ht="15.75" customHeight="1">
      <c r="BG789" s="551"/>
    </row>
    <row r="790" spans="59:59" ht="15.75" customHeight="1">
      <c r="BG790" s="551"/>
    </row>
    <row r="791" spans="59:59" ht="15.75" customHeight="1">
      <c r="BG791" s="551"/>
    </row>
    <row r="792" spans="59:59" ht="15.75" customHeight="1">
      <c r="BG792" s="551"/>
    </row>
    <row r="793" spans="59:59" ht="15.75" customHeight="1">
      <c r="BG793" s="551"/>
    </row>
    <row r="794" spans="59:59" ht="15.75" customHeight="1">
      <c r="BG794" s="551"/>
    </row>
    <row r="795" spans="59:59" ht="15.75" customHeight="1">
      <c r="BG795" s="551"/>
    </row>
    <row r="796" spans="59:59" ht="15.75" customHeight="1">
      <c r="BG796" s="551"/>
    </row>
    <row r="797" spans="59:59" ht="15.75" customHeight="1">
      <c r="BG797" s="551"/>
    </row>
    <row r="798" spans="59:59" ht="15.75" customHeight="1">
      <c r="BG798" s="551"/>
    </row>
    <row r="799" spans="59:59" ht="15.75" customHeight="1">
      <c r="BG799" s="551"/>
    </row>
    <row r="800" spans="59:59" ht="15.75" customHeight="1">
      <c r="BG800" s="551"/>
    </row>
    <row r="801" spans="59:59" ht="15.75" customHeight="1">
      <c r="BG801" s="551"/>
    </row>
    <row r="802" spans="59:59" ht="15.75" customHeight="1">
      <c r="BG802" s="551"/>
    </row>
    <row r="803" spans="59:59" ht="15.75" customHeight="1">
      <c r="BG803" s="551"/>
    </row>
    <row r="804" spans="59:59" ht="15.75" customHeight="1">
      <c r="BG804" s="551"/>
    </row>
    <row r="805" spans="59:59" ht="15.75" customHeight="1">
      <c r="BG805" s="551"/>
    </row>
    <row r="806" spans="59:59" ht="15.75" customHeight="1">
      <c r="BG806" s="551"/>
    </row>
    <row r="807" spans="59:59" ht="15.75" customHeight="1">
      <c r="BG807" s="551"/>
    </row>
    <row r="808" spans="59:59" ht="15.75" customHeight="1">
      <c r="BG808" s="551"/>
    </row>
    <row r="809" spans="59:59" ht="15.75" customHeight="1">
      <c r="BG809" s="551"/>
    </row>
    <row r="810" spans="59:59" ht="15.75" customHeight="1">
      <c r="BG810" s="551"/>
    </row>
    <row r="811" spans="59:59" ht="15.75" customHeight="1">
      <c r="BG811" s="551"/>
    </row>
    <row r="812" spans="59:59" ht="15.75" customHeight="1">
      <c r="BG812" s="551"/>
    </row>
    <row r="813" spans="59:59" ht="15.75" customHeight="1">
      <c r="BG813" s="551"/>
    </row>
    <row r="814" spans="59:59" ht="15.75" customHeight="1">
      <c r="BG814" s="551"/>
    </row>
    <row r="815" spans="59:59" ht="15.75" customHeight="1">
      <c r="BG815" s="551"/>
    </row>
    <row r="816" spans="59:59" ht="15.75" customHeight="1">
      <c r="BG816" s="551"/>
    </row>
    <row r="817" spans="59:59" ht="15.75" customHeight="1">
      <c r="BG817" s="551"/>
    </row>
    <row r="818" spans="59:59" ht="15.75" customHeight="1">
      <c r="BG818" s="551"/>
    </row>
    <row r="819" spans="59:59" ht="15.75" customHeight="1">
      <c r="BG819" s="551"/>
    </row>
    <row r="820" spans="59:59" ht="15.75" customHeight="1">
      <c r="BG820" s="551"/>
    </row>
    <row r="821" spans="59:59" ht="15.75" customHeight="1">
      <c r="BG821" s="551"/>
    </row>
    <row r="822" spans="59:59" ht="15.75" customHeight="1">
      <c r="BG822" s="551"/>
    </row>
    <row r="823" spans="59:59" ht="15.75" customHeight="1">
      <c r="BG823" s="551"/>
    </row>
    <row r="824" spans="59:59" ht="15.75" customHeight="1">
      <c r="BG824" s="551"/>
    </row>
    <row r="825" spans="59:59" ht="15.75" customHeight="1">
      <c r="BG825" s="551"/>
    </row>
    <row r="826" spans="59:59" ht="15.75" customHeight="1">
      <c r="BG826" s="551"/>
    </row>
    <row r="827" spans="59:59" ht="15.75" customHeight="1">
      <c r="BG827" s="551"/>
    </row>
    <row r="828" spans="59:59" ht="15.75" customHeight="1">
      <c r="BG828" s="551"/>
    </row>
    <row r="829" spans="59:59" ht="15.75" customHeight="1">
      <c r="BG829" s="551"/>
    </row>
    <row r="830" spans="59:59" ht="15.75" customHeight="1">
      <c r="BG830" s="551"/>
    </row>
    <row r="831" spans="59:59" ht="15.75" customHeight="1">
      <c r="BG831" s="551"/>
    </row>
    <row r="832" spans="59:59" ht="15.75" customHeight="1">
      <c r="BG832" s="551"/>
    </row>
    <row r="833" spans="59:59" ht="15.75" customHeight="1">
      <c r="BG833" s="551"/>
    </row>
    <row r="834" spans="59:59" ht="15.75" customHeight="1">
      <c r="BG834" s="551"/>
    </row>
    <row r="835" spans="59:59" ht="15.75" customHeight="1">
      <c r="BG835" s="551"/>
    </row>
    <row r="836" spans="59:59" ht="15.75" customHeight="1">
      <c r="BG836" s="551"/>
    </row>
    <row r="837" spans="59:59" ht="15.75" customHeight="1">
      <c r="BG837" s="551"/>
    </row>
    <row r="838" spans="59:59" ht="15.75" customHeight="1">
      <c r="BG838" s="551"/>
    </row>
    <row r="839" spans="59:59" ht="15.75" customHeight="1">
      <c r="BG839" s="551"/>
    </row>
    <row r="840" spans="59:59" ht="15.75" customHeight="1">
      <c r="BG840" s="551"/>
    </row>
    <row r="841" spans="59:59" ht="15.75" customHeight="1">
      <c r="BG841" s="551"/>
    </row>
    <row r="842" spans="59:59" ht="15.75" customHeight="1">
      <c r="BG842" s="551"/>
    </row>
    <row r="843" spans="59:59" ht="15.75" customHeight="1">
      <c r="BG843" s="551"/>
    </row>
    <row r="844" spans="59:59" ht="15.75" customHeight="1">
      <c r="BG844" s="551"/>
    </row>
    <row r="845" spans="59:59" ht="15.75" customHeight="1">
      <c r="BG845" s="551"/>
    </row>
    <row r="846" spans="59:59" ht="15.75" customHeight="1">
      <c r="BG846" s="551"/>
    </row>
    <row r="847" spans="59:59" ht="15.75" customHeight="1">
      <c r="BG847" s="551"/>
    </row>
    <row r="848" spans="59:59" ht="15.75" customHeight="1">
      <c r="BG848" s="551"/>
    </row>
    <row r="849" spans="59:59" ht="15.75" customHeight="1">
      <c r="BG849" s="551"/>
    </row>
    <row r="850" spans="59:59" ht="15.75" customHeight="1">
      <c r="BG850" s="551"/>
    </row>
    <row r="851" spans="59:59" ht="15.75" customHeight="1">
      <c r="BG851" s="551"/>
    </row>
    <row r="852" spans="59:59" ht="15.75" customHeight="1">
      <c r="BG852" s="551"/>
    </row>
    <row r="853" spans="59:59" ht="15.75" customHeight="1">
      <c r="BG853" s="551"/>
    </row>
    <row r="854" spans="59:59" ht="15.75" customHeight="1">
      <c r="BG854" s="551"/>
    </row>
    <row r="855" spans="59:59" ht="15.75" customHeight="1">
      <c r="BG855" s="551"/>
    </row>
    <row r="856" spans="59:59" ht="15.75" customHeight="1">
      <c r="BG856" s="551"/>
    </row>
    <row r="857" spans="59:59" ht="15.75" customHeight="1">
      <c r="BG857" s="551"/>
    </row>
    <row r="858" spans="59:59" ht="15.75" customHeight="1">
      <c r="BG858" s="551"/>
    </row>
    <row r="859" spans="59:59" ht="15.75" customHeight="1">
      <c r="BG859" s="551"/>
    </row>
    <row r="860" spans="59:59" ht="15.75" customHeight="1">
      <c r="BG860" s="551"/>
    </row>
    <row r="861" spans="59:59" ht="15.75" customHeight="1">
      <c r="BG861" s="551"/>
    </row>
    <row r="862" spans="59:59" ht="15.75" customHeight="1">
      <c r="BG862" s="551"/>
    </row>
    <row r="863" spans="59:59" ht="15.75" customHeight="1">
      <c r="BG863" s="551"/>
    </row>
    <row r="864" spans="59:59" ht="15.75" customHeight="1">
      <c r="BG864" s="551"/>
    </row>
    <row r="865" spans="59:59" ht="15.75" customHeight="1">
      <c r="BG865" s="551"/>
    </row>
    <row r="866" spans="59:59" ht="15.75" customHeight="1">
      <c r="BG866" s="551"/>
    </row>
    <row r="867" spans="59:59" ht="15.75" customHeight="1">
      <c r="BG867" s="551"/>
    </row>
    <row r="868" spans="59:59" ht="15.75" customHeight="1">
      <c r="BG868" s="551"/>
    </row>
    <row r="869" spans="59:59" ht="15.75" customHeight="1">
      <c r="BG869" s="551"/>
    </row>
    <row r="870" spans="59:59" ht="15.75" customHeight="1">
      <c r="BG870" s="551"/>
    </row>
    <row r="871" spans="59:59" ht="15.75" customHeight="1">
      <c r="BG871" s="551"/>
    </row>
    <row r="872" spans="59:59" ht="15.75" customHeight="1">
      <c r="BG872" s="551"/>
    </row>
    <row r="873" spans="59:59" ht="15.75" customHeight="1">
      <c r="BG873" s="551"/>
    </row>
    <row r="874" spans="59:59" ht="15.75" customHeight="1">
      <c r="BG874" s="551"/>
    </row>
    <row r="875" spans="59:59" ht="15.75" customHeight="1">
      <c r="BG875" s="551"/>
    </row>
    <row r="876" spans="59:59" ht="15.75" customHeight="1">
      <c r="BG876" s="551"/>
    </row>
    <row r="877" spans="59:59" ht="15.75" customHeight="1">
      <c r="BG877" s="551"/>
    </row>
    <row r="878" spans="59:59" ht="15.75" customHeight="1">
      <c r="BG878" s="551"/>
    </row>
    <row r="879" spans="59:59" ht="15.75" customHeight="1">
      <c r="BG879" s="551"/>
    </row>
    <row r="880" spans="59:59" ht="15.75" customHeight="1">
      <c r="BG880" s="551"/>
    </row>
    <row r="881" spans="59:59" ht="15.75" customHeight="1">
      <c r="BG881" s="551"/>
    </row>
    <row r="882" spans="59:59" ht="15.75" customHeight="1">
      <c r="BG882" s="551"/>
    </row>
    <row r="883" spans="59:59" ht="15.75" customHeight="1">
      <c r="BG883" s="551"/>
    </row>
    <row r="884" spans="59:59" ht="15.75" customHeight="1">
      <c r="BG884" s="551"/>
    </row>
    <row r="885" spans="59:59" ht="15.75" customHeight="1">
      <c r="BG885" s="551"/>
    </row>
    <row r="886" spans="59:59" ht="15.75" customHeight="1">
      <c r="BG886" s="551"/>
    </row>
    <row r="887" spans="59:59" ht="15.75" customHeight="1">
      <c r="BG887" s="551"/>
    </row>
    <row r="888" spans="59:59" ht="15.75" customHeight="1">
      <c r="BG888" s="551"/>
    </row>
    <row r="889" spans="59:59" ht="15.75" customHeight="1">
      <c r="BG889" s="551"/>
    </row>
    <row r="890" spans="59:59" ht="15.75" customHeight="1">
      <c r="BG890" s="551"/>
    </row>
    <row r="891" spans="59:59" ht="15.75" customHeight="1">
      <c r="BG891" s="551"/>
    </row>
    <row r="892" spans="59:59" ht="15.75" customHeight="1">
      <c r="BG892" s="551"/>
    </row>
    <row r="893" spans="59:59" ht="15.75" customHeight="1">
      <c r="BG893" s="551"/>
    </row>
    <row r="894" spans="59:59" ht="15.75" customHeight="1">
      <c r="BG894" s="551"/>
    </row>
    <row r="895" spans="59:59" ht="15.75" customHeight="1">
      <c r="BG895" s="551"/>
    </row>
    <row r="896" spans="59:59" ht="15.75" customHeight="1">
      <c r="BG896" s="551"/>
    </row>
    <row r="897" spans="59:59" ht="15.75" customHeight="1">
      <c r="BG897" s="551"/>
    </row>
    <row r="898" spans="59:59" ht="15.75" customHeight="1">
      <c r="BG898" s="551"/>
    </row>
    <row r="899" spans="59:59" ht="15.75" customHeight="1">
      <c r="BG899" s="551"/>
    </row>
    <row r="900" spans="59:59" ht="15.75" customHeight="1">
      <c r="BG900" s="551"/>
    </row>
    <row r="901" spans="59:59" ht="15.75" customHeight="1">
      <c r="BG901" s="551"/>
    </row>
    <row r="902" spans="59:59" ht="15.75" customHeight="1">
      <c r="BG902" s="551"/>
    </row>
    <row r="903" spans="59:59" ht="15.75" customHeight="1">
      <c r="BG903" s="551"/>
    </row>
    <row r="904" spans="59:59" ht="15.75" customHeight="1">
      <c r="BG904" s="551"/>
    </row>
    <row r="905" spans="59:59" ht="15.75" customHeight="1">
      <c r="BG905" s="551"/>
    </row>
    <row r="906" spans="59:59" ht="15.75" customHeight="1">
      <c r="BG906" s="551"/>
    </row>
    <row r="907" spans="59:59" ht="15.75" customHeight="1">
      <c r="BG907" s="551"/>
    </row>
    <row r="908" spans="59:59" ht="15.75" customHeight="1">
      <c r="BG908" s="551"/>
    </row>
    <row r="909" spans="59:59" ht="15.75" customHeight="1">
      <c r="BG909" s="551"/>
    </row>
    <row r="910" spans="59:59" ht="15.75" customHeight="1">
      <c r="BG910" s="551"/>
    </row>
    <row r="911" spans="59:59" ht="15.75" customHeight="1">
      <c r="BG911" s="551"/>
    </row>
    <row r="912" spans="59:59" ht="15.75" customHeight="1">
      <c r="BG912" s="551"/>
    </row>
    <row r="913" spans="59:59" ht="15.75" customHeight="1">
      <c r="BG913" s="551"/>
    </row>
    <row r="914" spans="59:59" ht="15.75" customHeight="1">
      <c r="BG914" s="551"/>
    </row>
    <row r="915" spans="59:59" ht="15.75" customHeight="1">
      <c r="BG915" s="551"/>
    </row>
    <row r="916" spans="59:59" ht="15.75" customHeight="1">
      <c r="BG916" s="551"/>
    </row>
    <row r="917" spans="59:59" ht="15.75" customHeight="1">
      <c r="BG917" s="551"/>
    </row>
    <row r="918" spans="59:59" ht="15.75" customHeight="1">
      <c r="BG918" s="551"/>
    </row>
    <row r="919" spans="59:59" ht="15.75" customHeight="1">
      <c r="BG919" s="551"/>
    </row>
    <row r="920" spans="59:59" ht="15.75" customHeight="1">
      <c r="BG920" s="551"/>
    </row>
    <row r="921" spans="59:59" ht="15.75" customHeight="1">
      <c r="BG921" s="551"/>
    </row>
    <row r="922" spans="59:59" ht="15.75" customHeight="1">
      <c r="BG922" s="551"/>
    </row>
    <row r="923" spans="59:59" ht="15.75" customHeight="1">
      <c r="BG923" s="551"/>
    </row>
    <row r="924" spans="59:59" ht="15.75" customHeight="1">
      <c r="BG924" s="551"/>
    </row>
    <row r="925" spans="59:59" ht="15.75" customHeight="1">
      <c r="BG925" s="551"/>
    </row>
    <row r="926" spans="59:59" ht="15.75" customHeight="1">
      <c r="BG926" s="551"/>
    </row>
    <row r="927" spans="59:59" ht="15.75" customHeight="1">
      <c r="BG927" s="551"/>
    </row>
    <row r="928" spans="59:59" ht="15.75" customHeight="1">
      <c r="BG928" s="551"/>
    </row>
    <row r="929" spans="59:59" ht="15.75" customHeight="1">
      <c r="BG929" s="551"/>
    </row>
    <row r="930" spans="59:59" ht="15.75" customHeight="1">
      <c r="BG930" s="551"/>
    </row>
    <row r="931" spans="59:59" ht="15.75" customHeight="1">
      <c r="BG931" s="551"/>
    </row>
    <row r="932" spans="59:59" ht="15.75" customHeight="1">
      <c r="BG932" s="551"/>
    </row>
    <row r="933" spans="59:59" ht="15.75" customHeight="1">
      <c r="BG933" s="551"/>
    </row>
    <row r="934" spans="59:59" ht="15.75" customHeight="1">
      <c r="BG934" s="551"/>
    </row>
    <row r="935" spans="59:59" ht="15.75" customHeight="1">
      <c r="BG935" s="551"/>
    </row>
    <row r="936" spans="59:59" ht="15.75" customHeight="1">
      <c r="BG936" s="551"/>
    </row>
    <row r="937" spans="59:59" ht="15.75" customHeight="1">
      <c r="BG937" s="551"/>
    </row>
    <row r="938" spans="59:59" ht="15.75" customHeight="1">
      <c r="BG938" s="551"/>
    </row>
    <row r="939" spans="59:59" ht="15.75" customHeight="1">
      <c r="BG939" s="551"/>
    </row>
    <row r="940" spans="59:59" ht="15.75" customHeight="1">
      <c r="BG940" s="551"/>
    </row>
    <row r="1167" spans="26:26" ht="15.75" customHeight="1">
      <c r="Z1167" s="494" t="s">
        <v>9820</v>
      </c>
    </row>
    <row r="1168" spans="26:26" ht="15.75" customHeight="1">
      <c r="Z1168" s="494" t="s">
        <v>19148</v>
      </c>
    </row>
    <row r="1169" spans="26:26" ht="15.75" customHeight="1">
      <c r="Z1169" s="494" t="s">
        <v>19149</v>
      </c>
    </row>
    <row r="1170" spans="26:26" ht="15.75" customHeight="1">
      <c r="Z1170" s="494"/>
    </row>
    <row r="1171" spans="26:26" ht="15.75" customHeight="1">
      <c r="Z1171" s="554" t="s">
        <v>9468</v>
      </c>
    </row>
    <row r="1172" spans="26:26" ht="15.75" customHeight="1">
      <c r="Z1172" s="554" t="s">
        <v>19150</v>
      </c>
    </row>
    <row r="1173" spans="26:26" ht="15.75" customHeight="1">
      <c r="Z1173" s="554" t="s">
        <v>9822</v>
      </c>
    </row>
    <row r="1174" spans="26:26" ht="15.75" customHeight="1">
      <c r="Z1174" s="554" t="s">
        <v>8333</v>
      </c>
    </row>
    <row r="1175" spans="26:26" ht="15.75" customHeight="1">
      <c r="Z1175" s="554" t="s">
        <v>9823</v>
      </c>
    </row>
    <row r="1176" spans="26:26" ht="15.75" customHeight="1">
      <c r="Z1176" s="554" t="s">
        <v>19151</v>
      </c>
    </row>
    <row r="1177" spans="26:26" ht="15.75" customHeight="1">
      <c r="Z1177" s="555" t="s">
        <v>19152</v>
      </c>
    </row>
    <row r="1178" spans="26:26" ht="15.75" customHeight="1">
      <c r="Z1178" s="554" t="s">
        <v>9825</v>
      </c>
    </row>
  </sheetData>
  <sortState xmlns:xlrd2="http://schemas.microsoft.com/office/spreadsheetml/2017/richdata2" ref="A3:X525">
    <sortCondition ref="A3:A525"/>
    <sortCondition ref="B3:B525"/>
  </sortState>
  <phoneticPr fontId="1" type="noConversion"/>
  <pageMargins left="0.35" right="0.18" top="0.75" bottom="0.19" header="0.3" footer="0.17"/>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3"/>
  <dimension ref="A1:BG3646"/>
  <sheetViews>
    <sheetView workbookViewId="0">
      <pane ySplit="2" topLeftCell="A3392" activePane="bottomLeft" state="frozen"/>
      <selection activeCell="M60" sqref="M60"/>
      <selection pane="bottomLeft" activeCell="C3398" sqref="C3398"/>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4" width="14.625" customWidth="1"/>
    <col min="15" max="17" width="3.625" customWidth="1"/>
    <col min="18" max="20" width="9.25" customWidth="1"/>
    <col min="21" max="21" width="5.875" customWidth="1"/>
    <col min="22" max="23" width="9" customWidth="1"/>
    <col min="24" max="24" width="3.375" customWidth="1"/>
    <col min="25" max="25" width="5.5" customWidth="1"/>
    <col min="27" max="27" width="11.75" customWidth="1"/>
    <col min="28" max="28" width="7.875" customWidth="1"/>
    <col min="29" max="29" width="12.25" customWidth="1"/>
    <col min="30" max="33" width="5.375" customWidth="1"/>
    <col min="34" max="34" width="14.875" customWidth="1"/>
    <col min="35" max="35" width="11" customWidth="1"/>
  </cols>
  <sheetData>
    <row r="1" spans="1:35" ht="16.5" customHeight="1">
      <c r="A1" s="556" t="s">
        <v>19154</v>
      </c>
      <c r="B1" s="184"/>
      <c r="C1" s="556" t="s">
        <v>19155</v>
      </c>
      <c r="D1" s="557" t="s">
        <v>10344</v>
      </c>
      <c r="E1" s="557"/>
      <c r="F1" s="557"/>
      <c r="G1" s="556" t="s">
        <v>10343</v>
      </c>
      <c r="H1" s="556" t="s">
        <v>19155</v>
      </c>
      <c r="I1" s="556" t="s">
        <v>10343</v>
      </c>
      <c r="J1" s="556" t="s">
        <v>10343</v>
      </c>
      <c r="M1" s="537"/>
      <c r="N1" s="537"/>
      <c r="O1" s="537"/>
      <c r="P1" s="537"/>
      <c r="Q1" s="537"/>
      <c r="R1" s="537"/>
      <c r="S1" s="537"/>
      <c r="T1" s="537"/>
      <c r="U1" s="537"/>
      <c r="V1" s="537"/>
      <c r="W1" s="537"/>
      <c r="X1" s="537"/>
      <c r="Y1" s="537"/>
      <c r="AA1" t="s">
        <v>19156</v>
      </c>
    </row>
    <row r="2" spans="1:35" ht="16.5" customHeight="1">
      <c r="A2" s="539" t="s">
        <v>19157</v>
      </c>
      <c r="B2" s="523" t="s">
        <v>19158</v>
      </c>
      <c r="C2" s="523" t="s">
        <v>9429</v>
      </c>
      <c r="D2" s="523" t="s">
        <v>10345</v>
      </c>
      <c r="E2" s="523" t="s">
        <v>9431</v>
      </c>
      <c r="F2" s="523" t="s">
        <v>8991</v>
      </c>
      <c r="G2" s="523" t="s">
        <v>9433</v>
      </c>
      <c r="H2" s="538" t="s">
        <v>19159</v>
      </c>
      <c r="I2" s="541" t="s">
        <v>9278</v>
      </c>
      <c r="J2" s="541" t="s">
        <v>9279</v>
      </c>
      <c r="K2" s="541" t="s">
        <v>19160</v>
      </c>
      <c r="L2" s="541" t="s">
        <v>19161</v>
      </c>
      <c r="M2" s="494" t="s">
        <v>9280</v>
      </c>
      <c r="N2" s="494" t="s">
        <v>19162</v>
      </c>
      <c r="O2" s="494" t="s">
        <v>19163</v>
      </c>
      <c r="P2" s="494" t="s">
        <v>9283</v>
      </c>
      <c r="Q2" s="494" t="s">
        <v>19164</v>
      </c>
      <c r="R2" s="16" t="s">
        <v>44</v>
      </c>
      <c r="S2" s="16" t="s">
        <v>19165</v>
      </c>
      <c r="T2" s="16" t="s">
        <v>19166</v>
      </c>
      <c r="U2" s="17" t="s">
        <v>19167</v>
      </c>
      <c r="V2" s="18" t="s">
        <v>19168</v>
      </c>
      <c r="W2" s="16" t="s">
        <v>47</v>
      </c>
      <c r="X2" s="50" t="s">
        <v>43</v>
      </c>
      <c r="Y2" s="50" t="s">
        <v>19169</v>
      </c>
      <c r="Z2" s="558" t="s">
        <v>19170</v>
      </c>
      <c r="AC2" t="s">
        <v>18773</v>
      </c>
      <c r="AI2" t="s">
        <v>19171</v>
      </c>
    </row>
    <row r="3" spans="1:35" ht="16.5" customHeight="1">
      <c r="A3" s="539">
        <v>20230102</v>
      </c>
      <c r="B3" s="523">
        <v>1</v>
      </c>
      <c r="C3" s="523" t="s">
        <v>10347</v>
      </c>
      <c r="D3" s="523" t="s">
        <v>10348</v>
      </c>
      <c r="E3" s="523">
        <v>1555</v>
      </c>
      <c r="F3" s="523" t="s">
        <v>9054</v>
      </c>
      <c r="G3" s="523" t="s">
        <v>10349</v>
      </c>
      <c r="H3" s="538"/>
      <c r="I3" s="540">
        <v>44926</v>
      </c>
      <c r="J3" s="541" t="s">
        <v>10350</v>
      </c>
      <c r="K3" s="541" t="s">
        <v>9440</v>
      </c>
      <c r="L3" s="541"/>
      <c r="M3" s="494" t="s">
        <v>205</v>
      </c>
      <c r="N3" s="494" t="s">
        <v>205</v>
      </c>
      <c r="O3" s="494" t="s">
        <v>205</v>
      </c>
      <c r="P3" s="494" t="s">
        <v>205</v>
      </c>
      <c r="Q3" s="494" t="s">
        <v>205</v>
      </c>
      <c r="R3" s="16" t="s">
        <v>19172</v>
      </c>
      <c r="S3" s="16" t="s">
        <v>10351</v>
      </c>
      <c r="T3" s="16" t="s">
        <v>19173</v>
      </c>
      <c r="U3" s="17">
        <v>1555</v>
      </c>
      <c r="V3" s="18">
        <v>24413.5</v>
      </c>
      <c r="W3" s="16" t="s">
        <v>19174</v>
      </c>
      <c r="X3" s="50" t="s">
        <v>205</v>
      </c>
      <c r="Y3" s="50" t="s">
        <v>205</v>
      </c>
      <c r="Z3" t="s">
        <v>10352</v>
      </c>
      <c r="AC3" s="538" t="s">
        <v>19159</v>
      </c>
      <c r="AD3" s="541" t="s">
        <v>19175</v>
      </c>
      <c r="AE3" s="541" t="s">
        <v>19176</v>
      </c>
      <c r="AF3" s="541" t="s">
        <v>19160</v>
      </c>
      <c r="AG3" s="541" t="s">
        <v>19177</v>
      </c>
      <c r="AH3" s="494" t="s">
        <v>9280</v>
      </c>
      <c r="AI3" s="494" t="s">
        <v>9281</v>
      </c>
    </row>
    <row r="4" spans="1:35" ht="16.5" customHeight="1">
      <c r="A4" s="539">
        <v>20230102</v>
      </c>
      <c r="B4" s="523">
        <v>2</v>
      </c>
      <c r="C4" s="523" t="s">
        <v>10353</v>
      </c>
      <c r="D4" s="523" t="s">
        <v>9503</v>
      </c>
      <c r="E4" s="523">
        <v>567</v>
      </c>
      <c r="F4" s="523" t="s">
        <v>9254</v>
      </c>
      <c r="G4" s="523" t="s">
        <v>10354</v>
      </c>
      <c r="H4" s="538"/>
      <c r="I4" s="540">
        <v>44928</v>
      </c>
      <c r="J4" s="541" t="s">
        <v>10355</v>
      </c>
      <c r="K4" s="541" t="s">
        <v>9440</v>
      </c>
      <c r="L4" s="541"/>
      <c r="M4" s="50" t="s">
        <v>205</v>
      </c>
      <c r="N4" s="50" t="s">
        <v>205</v>
      </c>
      <c r="O4" s="50" t="s">
        <v>205</v>
      </c>
      <c r="P4" s="50" t="s">
        <v>205</v>
      </c>
      <c r="Q4" s="50" t="s">
        <v>205</v>
      </c>
      <c r="R4" s="16" t="s">
        <v>10353</v>
      </c>
      <c r="S4" s="16" t="s">
        <v>8293</v>
      </c>
      <c r="T4" s="16" t="s">
        <v>10356</v>
      </c>
      <c r="U4" s="17">
        <v>567</v>
      </c>
      <c r="V4" s="18">
        <v>9072</v>
      </c>
      <c r="W4" s="16" t="s">
        <v>10357</v>
      </c>
      <c r="X4" s="50" t="s">
        <v>205</v>
      </c>
      <c r="Y4" s="50" t="s">
        <v>205</v>
      </c>
      <c r="Z4" t="s">
        <v>10358</v>
      </c>
      <c r="AC4" s="538" t="s">
        <v>10359</v>
      </c>
      <c r="AD4" s="540">
        <v>45321</v>
      </c>
      <c r="AE4" s="541" t="s">
        <v>10360</v>
      </c>
      <c r="AF4" s="541" t="s">
        <v>9440</v>
      </c>
      <c r="AG4" s="494" t="s">
        <v>19178</v>
      </c>
      <c r="AH4" s="494" t="s">
        <v>19179</v>
      </c>
      <c r="AI4" s="494" t="s">
        <v>8168</v>
      </c>
    </row>
    <row r="5" spans="1:35" ht="16.5" customHeight="1">
      <c r="A5" s="539">
        <v>20230102</v>
      </c>
      <c r="B5" s="523">
        <v>3</v>
      </c>
      <c r="C5" s="523" t="s">
        <v>10362</v>
      </c>
      <c r="D5" s="523" t="s">
        <v>10363</v>
      </c>
      <c r="E5" s="523">
        <v>1300</v>
      </c>
      <c r="F5" s="523" t="s">
        <v>9095</v>
      </c>
      <c r="G5" s="523" t="s">
        <v>10364</v>
      </c>
      <c r="H5" s="538"/>
      <c r="I5" s="540">
        <v>44928</v>
      </c>
      <c r="J5" s="541" t="s">
        <v>10365</v>
      </c>
      <c r="K5" s="541" t="s">
        <v>9440</v>
      </c>
      <c r="L5" s="541"/>
      <c r="M5" s="50" t="s">
        <v>205</v>
      </c>
      <c r="N5" s="50" t="s">
        <v>205</v>
      </c>
      <c r="O5" s="50" t="s">
        <v>205</v>
      </c>
      <c r="P5" s="50" t="s">
        <v>205</v>
      </c>
      <c r="Q5" s="50" t="s">
        <v>205</v>
      </c>
      <c r="R5" s="16" t="s">
        <v>19180</v>
      </c>
      <c r="S5" s="16" t="s">
        <v>19181</v>
      </c>
      <c r="T5" s="16" t="s">
        <v>19182</v>
      </c>
      <c r="U5" s="17">
        <v>1300</v>
      </c>
      <c r="V5" s="18">
        <v>8620</v>
      </c>
      <c r="W5" s="16" t="s">
        <v>19183</v>
      </c>
      <c r="X5" s="50" t="s">
        <v>205</v>
      </c>
      <c r="Y5" s="50" t="s">
        <v>205</v>
      </c>
      <c r="Z5" t="s">
        <v>19184</v>
      </c>
    </row>
    <row r="6" spans="1:35" ht="16.5" customHeight="1">
      <c r="A6" s="539">
        <v>20230103</v>
      </c>
      <c r="B6" s="523">
        <v>4</v>
      </c>
      <c r="C6" s="523" t="s">
        <v>10367</v>
      </c>
      <c r="D6" s="523" t="s">
        <v>8947</v>
      </c>
      <c r="E6" s="523">
        <v>895</v>
      </c>
      <c r="F6" s="523" t="s">
        <v>8949</v>
      </c>
      <c r="G6" s="523" t="s">
        <v>10368</v>
      </c>
      <c r="H6" s="538"/>
      <c r="I6" s="540">
        <v>44929</v>
      </c>
      <c r="J6" s="541" t="s">
        <v>10369</v>
      </c>
      <c r="K6" s="541" t="s">
        <v>9440</v>
      </c>
      <c r="L6" s="541"/>
      <c r="M6" s="50" t="s">
        <v>205</v>
      </c>
      <c r="N6" s="50" t="s">
        <v>205</v>
      </c>
      <c r="O6" s="50" t="s">
        <v>205</v>
      </c>
      <c r="P6" s="50" t="s">
        <v>205</v>
      </c>
      <c r="Q6" s="50" t="s">
        <v>205</v>
      </c>
      <c r="R6" s="16" t="s">
        <v>10367</v>
      </c>
      <c r="S6" s="16" t="s">
        <v>10370</v>
      </c>
      <c r="T6" s="16" t="s">
        <v>10371</v>
      </c>
      <c r="U6" s="17">
        <v>895</v>
      </c>
      <c r="V6" s="18">
        <v>6981</v>
      </c>
      <c r="W6" s="16" t="s">
        <v>10372</v>
      </c>
      <c r="X6" s="50" t="s">
        <v>205</v>
      </c>
      <c r="Y6" s="50" t="s">
        <v>205</v>
      </c>
      <c r="Z6" t="s">
        <v>10373</v>
      </c>
      <c r="AH6" s="559" t="s">
        <v>19185</v>
      </c>
      <c r="AI6" s="542" t="s">
        <v>9435</v>
      </c>
    </row>
    <row r="7" spans="1:35" ht="16.5" customHeight="1">
      <c r="A7" s="539">
        <v>20230103</v>
      </c>
      <c r="B7" s="523">
        <v>5</v>
      </c>
      <c r="C7" s="523" t="s">
        <v>222</v>
      </c>
      <c r="D7" s="523" t="s">
        <v>8905</v>
      </c>
      <c r="E7" s="523">
        <v>1980</v>
      </c>
      <c r="F7" s="523" t="s">
        <v>8994</v>
      </c>
      <c r="G7" s="523" t="s">
        <v>223</v>
      </c>
      <c r="H7" s="538"/>
      <c r="I7" s="540">
        <v>44928</v>
      </c>
      <c r="J7" s="541" t="s">
        <v>10374</v>
      </c>
      <c r="K7" s="541" t="s">
        <v>9440</v>
      </c>
      <c r="L7" s="541"/>
      <c r="M7" s="50" t="s">
        <v>205</v>
      </c>
      <c r="N7" s="50" t="s">
        <v>205</v>
      </c>
      <c r="O7" s="50" t="s">
        <v>205</v>
      </c>
      <c r="P7" s="50" t="s">
        <v>205</v>
      </c>
      <c r="Q7" s="50" t="s">
        <v>205</v>
      </c>
      <c r="R7" s="16" t="s">
        <v>19186</v>
      </c>
      <c r="S7" s="16" t="s">
        <v>19187</v>
      </c>
      <c r="T7" s="16" t="s">
        <v>19188</v>
      </c>
      <c r="U7" s="17">
        <v>1980</v>
      </c>
      <c r="V7" s="18">
        <v>24948</v>
      </c>
      <c r="W7" s="16" t="s">
        <v>19189</v>
      </c>
      <c r="X7" s="50" t="s">
        <v>205</v>
      </c>
      <c r="Y7" s="50" t="s">
        <v>205</v>
      </c>
      <c r="AI7" s="542" t="s">
        <v>19178</v>
      </c>
    </row>
    <row r="8" spans="1:35" ht="16.5" customHeight="1">
      <c r="A8" s="539">
        <v>20230103</v>
      </c>
      <c r="B8" s="523">
        <v>6</v>
      </c>
      <c r="C8" s="523" t="s">
        <v>203</v>
      </c>
      <c r="D8" s="523" t="s">
        <v>8891</v>
      </c>
      <c r="E8" s="523">
        <v>1917</v>
      </c>
      <c r="F8" s="523" t="s">
        <v>8994</v>
      </c>
      <c r="G8" s="523" t="s">
        <v>204</v>
      </c>
      <c r="H8" s="538"/>
      <c r="I8" s="540">
        <v>44928</v>
      </c>
      <c r="J8" s="541" t="s">
        <v>10376</v>
      </c>
      <c r="K8" s="541" t="s">
        <v>9440</v>
      </c>
      <c r="L8" s="541"/>
      <c r="M8" s="50" t="s">
        <v>205</v>
      </c>
      <c r="N8" s="50" t="s">
        <v>205</v>
      </c>
      <c r="O8" s="50" t="s">
        <v>205</v>
      </c>
      <c r="P8" s="50" t="s">
        <v>205</v>
      </c>
      <c r="Q8" s="50" t="s">
        <v>205</v>
      </c>
      <c r="R8" s="16" t="s">
        <v>19190</v>
      </c>
      <c r="S8" s="16" t="s">
        <v>19191</v>
      </c>
      <c r="T8" s="16" t="s">
        <v>19192</v>
      </c>
      <c r="U8" s="17">
        <v>1917</v>
      </c>
      <c r="V8" s="18">
        <v>23962.5</v>
      </c>
      <c r="W8" s="16" t="s">
        <v>19193</v>
      </c>
      <c r="X8" s="50" t="s">
        <v>205</v>
      </c>
      <c r="Y8" s="50" t="s">
        <v>205</v>
      </c>
      <c r="AH8" s="559" t="s">
        <v>10378</v>
      </c>
      <c r="AI8" s="542" t="s">
        <v>19194</v>
      </c>
    </row>
    <row r="9" spans="1:35" ht="16.5" customHeight="1">
      <c r="A9" s="539">
        <v>20230103</v>
      </c>
      <c r="B9" s="523">
        <v>7</v>
      </c>
      <c r="C9" s="523" t="s">
        <v>211</v>
      </c>
      <c r="D9" s="523" t="s">
        <v>8891</v>
      </c>
      <c r="E9" s="523">
        <v>1917</v>
      </c>
      <c r="F9" s="523" t="s">
        <v>8994</v>
      </c>
      <c r="G9" s="523" t="s">
        <v>212</v>
      </c>
      <c r="H9" s="538"/>
      <c r="I9" s="540">
        <v>44928</v>
      </c>
      <c r="J9" s="541" t="s">
        <v>10379</v>
      </c>
      <c r="K9" s="541" t="s">
        <v>9440</v>
      </c>
      <c r="L9" s="541"/>
      <c r="M9" s="50" t="s">
        <v>205</v>
      </c>
      <c r="N9" s="50" t="s">
        <v>205</v>
      </c>
      <c r="O9" s="50" t="s">
        <v>205</v>
      </c>
      <c r="P9" s="50" t="s">
        <v>205</v>
      </c>
      <c r="Q9" s="50" t="s">
        <v>205</v>
      </c>
      <c r="R9" s="16" t="s">
        <v>10380</v>
      </c>
      <c r="S9" s="16" t="s">
        <v>19195</v>
      </c>
      <c r="T9" s="16" t="s">
        <v>19196</v>
      </c>
      <c r="U9" s="17">
        <v>1917</v>
      </c>
      <c r="V9" s="18">
        <v>23962.5</v>
      </c>
      <c r="W9" s="16" t="s">
        <v>19197</v>
      </c>
      <c r="X9" s="50" t="s">
        <v>205</v>
      </c>
      <c r="Y9" s="50" t="s">
        <v>205</v>
      </c>
      <c r="AI9" s="542" t="s">
        <v>10382</v>
      </c>
    </row>
    <row r="10" spans="1:35" ht="16.5" customHeight="1">
      <c r="A10" s="539">
        <v>20230103</v>
      </c>
      <c r="B10" s="523">
        <v>8</v>
      </c>
      <c r="C10" s="523" t="s">
        <v>216</v>
      </c>
      <c r="D10" s="523" t="s">
        <v>8891</v>
      </c>
      <c r="E10" s="523">
        <v>1917</v>
      </c>
      <c r="F10" s="523" t="s">
        <v>8994</v>
      </c>
      <c r="G10" s="523" t="s">
        <v>217</v>
      </c>
      <c r="H10" s="538"/>
      <c r="I10" s="540">
        <v>44929</v>
      </c>
      <c r="J10" s="541" t="s">
        <v>10383</v>
      </c>
      <c r="K10" s="541" t="s">
        <v>9440</v>
      </c>
      <c r="L10" s="541"/>
      <c r="M10" s="50" t="s">
        <v>205</v>
      </c>
      <c r="N10" s="50" t="s">
        <v>205</v>
      </c>
      <c r="O10" s="50" t="s">
        <v>205</v>
      </c>
      <c r="P10" s="50" t="s">
        <v>205</v>
      </c>
      <c r="Q10" s="50" t="s">
        <v>205</v>
      </c>
      <c r="R10" s="16" t="s">
        <v>10384</v>
      </c>
      <c r="S10" s="16" t="s">
        <v>19198</v>
      </c>
      <c r="T10" s="16" t="s">
        <v>10385</v>
      </c>
      <c r="U10" s="17">
        <v>1917</v>
      </c>
      <c r="V10" s="18">
        <v>23962.5</v>
      </c>
      <c r="W10" s="16" t="s">
        <v>19199</v>
      </c>
      <c r="X10" s="50" t="s">
        <v>205</v>
      </c>
      <c r="Y10" s="50" t="s">
        <v>205</v>
      </c>
    </row>
    <row r="11" spans="1:35" ht="18" customHeight="1">
      <c r="A11" s="539">
        <v>20230103</v>
      </c>
      <c r="B11" s="523">
        <v>9</v>
      </c>
      <c r="C11" s="523" t="s">
        <v>10386</v>
      </c>
      <c r="D11" s="523" t="s">
        <v>9320</v>
      </c>
      <c r="E11" s="523">
        <v>1120</v>
      </c>
      <c r="F11" s="523" t="s">
        <v>8298</v>
      </c>
      <c r="G11" s="523" t="s">
        <v>10387</v>
      </c>
      <c r="H11" s="538"/>
      <c r="I11" s="540">
        <v>44929</v>
      </c>
      <c r="J11" s="541" t="s">
        <v>10388</v>
      </c>
      <c r="K11" s="541" t="s">
        <v>9440</v>
      </c>
      <c r="L11" s="541"/>
      <c r="M11" s="50" t="s">
        <v>205</v>
      </c>
      <c r="N11" s="50" t="s">
        <v>205</v>
      </c>
      <c r="O11" s="50" t="s">
        <v>205</v>
      </c>
      <c r="P11" s="50" t="s">
        <v>205</v>
      </c>
      <c r="Q11" s="50" t="s">
        <v>205</v>
      </c>
      <c r="R11" s="16" t="s">
        <v>19200</v>
      </c>
      <c r="S11" s="16" t="s">
        <v>19201</v>
      </c>
      <c r="T11" s="16" t="s">
        <v>19202</v>
      </c>
      <c r="U11" s="17">
        <v>1120</v>
      </c>
      <c r="V11" s="18">
        <v>24580</v>
      </c>
      <c r="W11" s="16" t="s">
        <v>19203</v>
      </c>
      <c r="X11" s="50" t="s">
        <v>205</v>
      </c>
      <c r="Y11" s="50" t="s">
        <v>205</v>
      </c>
      <c r="Z11" t="s">
        <v>10391</v>
      </c>
    </row>
    <row r="12" spans="1:35" ht="18" customHeight="1">
      <c r="A12" s="539">
        <v>20230103</v>
      </c>
      <c r="B12" s="523">
        <v>10</v>
      </c>
      <c r="C12" s="523" t="s">
        <v>249</v>
      </c>
      <c r="D12" s="523" t="s">
        <v>8897</v>
      </c>
      <c r="E12" s="523">
        <v>1500</v>
      </c>
      <c r="F12" s="523" t="s">
        <v>121</v>
      </c>
      <c r="G12" s="523" t="s">
        <v>250</v>
      </c>
      <c r="H12" s="538"/>
      <c r="I12" s="540">
        <v>44929</v>
      </c>
      <c r="J12" s="541" t="s">
        <v>10392</v>
      </c>
      <c r="K12" s="541" t="s">
        <v>9440</v>
      </c>
      <c r="L12" s="541"/>
      <c r="M12" s="50" t="s">
        <v>205</v>
      </c>
      <c r="N12" s="50" t="s">
        <v>205</v>
      </c>
      <c r="O12" s="50" t="s">
        <v>205</v>
      </c>
      <c r="P12" s="50" t="s">
        <v>205</v>
      </c>
      <c r="Q12" s="50" t="s">
        <v>205</v>
      </c>
      <c r="R12" s="16" t="s">
        <v>10393</v>
      </c>
      <c r="S12" s="16" t="s">
        <v>10394</v>
      </c>
      <c r="T12" s="16" t="s">
        <v>19204</v>
      </c>
      <c r="U12" s="17">
        <v>1500</v>
      </c>
      <c r="V12" s="18">
        <v>23310</v>
      </c>
      <c r="W12" s="16" t="s">
        <v>10375</v>
      </c>
      <c r="X12" s="50" t="s">
        <v>205</v>
      </c>
      <c r="Y12" s="50" t="s">
        <v>205</v>
      </c>
    </row>
    <row r="13" spans="1:35" ht="18" customHeight="1">
      <c r="A13" s="539">
        <v>20230103</v>
      </c>
      <c r="B13" s="523">
        <v>11</v>
      </c>
      <c r="C13" s="523" t="s">
        <v>256</v>
      </c>
      <c r="D13" s="523" t="s">
        <v>8897</v>
      </c>
      <c r="E13" s="523">
        <v>1510</v>
      </c>
      <c r="F13" s="523" t="s">
        <v>10395</v>
      </c>
      <c r="G13" s="523" t="s">
        <v>257</v>
      </c>
      <c r="H13" s="538"/>
      <c r="I13" s="540">
        <v>44929</v>
      </c>
      <c r="J13" s="541" t="s">
        <v>10396</v>
      </c>
      <c r="K13" s="541" t="s">
        <v>9440</v>
      </c>
      <c r="L13" s="541"/>
      <c r="M13" s="50" t="s">
        <v>205</v>
      </c>
      <c r="N13" s="50" t="s">
        <v>205</v>
      </c>
      <c r="O13" s="50" t="s">
        <v>205</v>
      </c>
      <c r="P13" s="50" t="s">
        <v>205</v>
      </c>
      <c r="Q13" s="50" t="s">
        <v>205</v>
      </c>
      <c r="R13" s="16" t="s">
        <v>19205</v>
      </c>
      <c r="S13" s="16" t="s">
        <v>19206</v>
      </c>
      <c r="T13" s="16" t="s">
        <v>19207</v>
      </c>
      <c r="U13" s="17">
        <v>1510</v>
      </c>
      <c r="V13" s="18">
        <v>23449.814999999999</v>
      </c>
      <c r="W13" s="16" t="s">
        <v>10375</v>
      </c>
      <c r="X13" s="50" t="s">
        <v>205</v>
      </c>
      <c r="Y13" s="50" t="s">
        <v>205</v>
      </c>
    </row>
    <row r="14" spans="1:35" ht="18" customHeight="1">
      <c r="A14" s="539">
        <v>20230103</v>
      </c>
      <c r="B14" s="523">
        <v>12</v>
      </c>
      <c r="C14" s="523" t="s">
        <v>242</v>
      </c>
      <c r="D14" s="523" t="s">
        <v>8897</v>
      </c>
      <c r="E14" s="523">
        <v>1815</v>
      </c>
      <c r="F14" s="523" t="s">
        <v>8994</v>
      </c>
      <c r="G14" s="523" t="s">
        <v>243</v>
      </c>
      <c r="H14" s="538"/>
      <c r="I14" s="540">
        <v>44929</v>
      </c>
      <c r="J14" s="541" t="s">
        <v>10397</v>
      </c>
      <c r="K14" s="541" t="s">
        <v>9440</v>
      </c>
      <c r="L14" s="541"/>
      <c r="M14" s="50" t="s">
        <v>205</v>
      </c>
      <c r="N14" s="50" t="s">
        <v>205</v>
      </c>
      <c r="O14" s="50" t="s">
        <v>205</v>
      </c>
      <c r="P14" s="50" t="s">
        <v>205</v>
      </c>
      <c r="Q14" s="50" t="s">
        <v>205</v>
      </c>
      <c r="R14" s="16" t="s">
        <v>19208</v>
      </c>
      <c r="S14" s="16" t="s">
        <v>19209</v>
      </c>
      <c r="T14" s="16" t="s">
        <v>19210</v>
      </c>
      <c r="U14" s="17">
        <v>1815</v>
      </c>
      <c r="V14" s="18">
        <v>22956.12</v>
      </c>
      <c r="W14" s="16" t="s">
        <v>10375</v>
      </c>
      <c r="X14" s="50" t="s">
        <v>205</v>
      </c>
      <c r="Y14" s="50" t="s">
        <v>205</v>
      </c>
    </row>
    <row r="15" spans="1:35" ht="18" customHeight="1">
      <c r="A15" s="539">
        <v>20230103</v>
      </c>
      <c r="B15" s="523">
        <v>13</v>
      </c>
      <c r="C15" s="523" t="s">
        <v>231</v>
      </c>
      <c r="D15" s="523" t="s">
        <v>8897</v>
      </c>
      <c r="E15" s="523">
        <v>1815</v>
      </c>
      <c r="F15" s="523" t="s">
        <v>8994</v>
      </c>
      <c r="G15" s="523" t="s">
        <v>232</v>
      </c>
      <c r="H15" s="538"/>
      <c r="I15" s="540">
        <v>44929</v>
      </c>
      <c r="J15" s="541" t="s">
        <v>10398</v>
      </c>
      <c r="K15" s="541" t="s">
        <v>9440</v>
      </c>
      <c r="L15" s="541"/>
      <c r="M15" s="50" t="s">
        <v>205</v>
      </c>
      <c r="N15" s="50" t="s">
        <v>205</v>
      </c>
      <c r="O15" s="50" t="s">
        <v>205</v>
      </c>
      <c r="P15" s="50" t="s">
        <v>205</v>
      </c>
      <c r="Q15" s="50" t="s">
        <v>205</v>
      </c>
      <c r="R15" s="16" t="s">
        <v>19211</v>
      </c>
      <c r="S15" s="16" t="s">
        <v>19206</v>
      </c>
      <c r="T15" s="16" t="s">
        <v>19212</v>
      </c>
      <c r="U15" s="17">
        <v>1815</v>
      </c>
      <c r="V15" s="18">
        <v>22956.12</v>
      </c>
      <c r="W15" s="16" t="s">
        <v>10375</v>
      </c>
      <c r="X15" s="50" t="s">
        <v>205</v>
      </c>
      <c r="Y15" s="50" t="s">
        <v>205</v>
      </c>
    </row>
    <row r="16" spans="1:35" ht="18" customHeight="1">
      <c r="A16" s="539">
        <v>20230104</v>
      </c>
      <c r="B16" s="523">
        <v>14</v>
      </c>
      <c r="C16" s="523" t="s">
        <v>10399</v>
      </c>
      <c r="D16" s="523" t="s">
        <v>10400</v>
      </c>
      <c r="E16" s="523">
        <v>1200</v>
      </c>
      <c r="F16" s="523" t="s">
        <v>9214</v>
      </c>
      <c r="G16" s="523" t="s">
        <v>10401</v>
      </c>
      <c r="H16" s="538"/>
      <c r="I16" s="540">
        <v>44930</v>
      </c>
      <c r="J16" s="541" t="s">
        <v>10402</v>
      </c>
      <c r="K16" s="541" t="s">
        <v>9440</v>
      </c>
      <c r="L16" s="541"/>
      <c r="M16" s="50" t="s">
        <v>205</v>
      </c>
      <c r="N16" s="50" t="s">
        <v>205</v>
      </c>
      <c r="O16" s="50" t="s">
        <v>205</v>
      </c>
      <c r="P16" s="50" t="s">
        <v>205</v>
      </c>
      <c r="Q16" s="50" t="s">
        <v>205</v>
      </c>
      <c r="R16" s="16" t="s">
        <v>19213</v>
      </c>
      <c r="S16" s="16" t="s">
        <v>19214</v>
      </c>
      <c r="T16" s="16" t="s">
        <v>10403</v>
      </c>
      <c r="U16" s="17">
        <v>1200</v>
      </c>
      <c r="V16" s="18">
        <v>24360</v>
      </c>
      <c r="W16" s="16" t="s">
        <v>19203</v>
      </c>
      <c r="X16" s="50" t="s">
        <v>205</v>
      </c>
      <c r="Y16" s="50" t="s">
        <v>205</v>
      </c>
      <c r="Z16" t="s">
        <v>10404</v>
      </c>
    </row>
    <row r="17" spans="1:26" ht="18" customHeight="1">
      <c r="A17" s="539">
        <v>20230104</v>
      </c>
      <c r="B17" s="523">
        <v>15</v>
      </c>
      <c r="C17" s="523" t="s">
        <v>10405</v>
      </c>
      <c r="D17" s="523" t="s">
        <v>10406</v>
      </c>
      <c r="E17" s="523">
        <v>1525</v>
      </c>
      <c r="F17" s="523" t="s">
        <v>10407</v>
      </c>
      <c r="G17" s="523" t="s">
        <v>10408</v>
      </c>
      <c r="H17" s="538"/>
      <c r="I17" s="540">
        <v>44930</v>
      </c>
      <c r="J17" s="541" t="s">
        <v>10409</v>
      </c>
      <c r="K17" s="541" t="s">
        <v>9440</v>
      </c>
      <c r="L17" s="541"/>
      <c r="M17" s="50" t="s">
        <v>205</v>
      </c>
      <c r="N17" s="50" t="s">
        <v>205</v>
      </c>
      <c r="O17" s="50" t="s">
        <v>205</v>
      </c>
      <c r="P17" s="50" t="s">
        <v>205</v>
      </c>
      <c r="Q17" s="50" t="s">
        <v>205</v>
      </c>
      <c r="R17" s="16" t="s">
        <v>19215</v>
      </c>
      <c r="S17" s="16" t="s">
        <v>19216</v>
      </c>
      <c r="T17" s="16" t="s">
        <v>19217</v>
      </c>
      <c r="U17" s="17">
        <v>1525</v>
      </c>
      <c r="V17" s="18">
        <v>9760</v>
      </c>
      <c r="W17" s="16" t="s">
        <v>19203</v>
      </c>
      <c r="X17" s="50" t="s">
        <v>205</v>
      </c>
      <c r="Y17" s="50" t="s">
        <v>205</v>
      </c>
      <c r="Z17" t="s">
        <v>19218</v>
      </c>
    </row>
    <row r="18" spans="1:26" ht="18" customHeight="1">
      <c r="A18" s="539">
        <v>20230104</v>
      </c>
      <c r="B18" s="523">
        <v>16</v>
      </c>
      <c r="C18" s="523" t="s">
        <v>272</v>
      </c>
      <c r="D18" s="523" t="s">
        <v>10410</v>
      </c>
      <c r="E18" s="523">
        <v>1958</v>
      </c>
      <c r="F18" s="523" t="s">
        <v>8994</v>
      </c>
      <c r="G18" s="523" t="s">
        <v>273</v>
      </c>
      <c r="H18" s="538"/>
      <c r="I18" s="540">
        <v>44929</v>
      </c>
      <c r="J18" s="541" t="s">
        <v>9768</v>
      </c>
      <c r="K18" s="541" t="s">
        <v>9440</v>
      </c>
      <c r="L18" s="541"/>
      <c r="M18" s="50" t="s">
        <v>205</v>
      </c>
      <c r="N18" s="50" t="s">
        <v>205</v>
      </c>
      <c r="O18" s="50" t="s">
        <v>205</v>
      </c>
      <c r="P18" s="50" t="s">
        <v>205</v>
      </c>
      <c r="Q18" s="50" t="s">
        <v>205</v>
      </c>
      <c r="R18" s="16" t="s">
        <v>19219</v>
      </c>
      <c r="S18" s="16" t="s">
        <v>19220</v>
      </c>
      <c r="T18" s="16" t="s">
        <v>19221</v>
      </c>
      <c r="U18" s="17">
        <v>1958</v>
      </c>
      <c r="V18" s="18">
        <v>24678</v>
      </c>
      <c r="W18" s="16" t="s">
        <v>19183</v>
      </c>
      <c r="X18" s="50" t="s">
        <v>205</v>
      </c>
      <c r="Y18" s="50" t="s">
        <v>205</v>
      </c>
    </row>
    <row r="19" spans="1:26" ht="18" customHeight="1">
      <c r="A19" s="539">
        <v>20230104</v>
      </c>
      <c r="B19" s="523">
        <v>17</v>
      </c>
      <c r="C19" s="523" t="s">
        <v>265</v>
      </c>
      <c r="D19" s="523" t="s">
        <v>8897</v>
      </c>
      <c r="E19" s="523">
        <v>1512</v>
      </c>
      <c r="F19" s="523" t="s">
        <v>121</v>
      </c>
      <c r="G19" s="523" t="s">
        <v>266</v>
      </c>
      <c r="H19" s="538"/>
      <c r="I19" s="540">
        <v>44929</v>
      </c>
      <c r="J19" s="541" t="s">
        <v>10412</v>
      </c>
      <c r="K19" s="541" t="s">
        <v>9440</v>
      </c>
      <c r="L19" s="541"/>
      <c r="M19" s="50" t="s">
        <v>205</v>
      </c>
      <c r="N19" s="50" t="s">
        <v>205</v>
      </c>
      <c r="O19" s="50" t="s">
        <v>205</v>
      </c>
      <c r="P19" s="50" t="s">
        <v>205</v>
      </c>
      <c r="Q19" s="50" t="s">
        <v>205</v>
      </c>
      <c r="R19" s="16" t="s">
        <v>19222</v>
      </c>
      <c r="S19" s="16" t="s">
        <v>10411</v>
      </c>
      <c r="T19" s="16" t="s">
        <v>10413</v>
      </c>
      <c r="U19" s="17">
        <v>1512</v>
      </c>
      <c r="V19" s="18">
        <v>23420.880000000001</v>
      </c>
      <c r="W19" s="16" t="s">
        <v>19223</v>
      </c>
      <c r="X19" s="50" t="s">
        <v>205</v>
      </c>
      <c r="Y19" s="50" t="s">
        <v>205</v>
      </c>
    </row>
    <row r="20" spans="1:26" ht="18" customHeight="1">
      <c r="A20" s="539">
        <v>20230104</v>
      </c>
      <c r="B20" s="523">
        <v>18</v>
      </c>
      <c r="C20" s="523" t="s">
        <v>10414</v>
      </c>
      <c r="D20" s="523" t="s">
        <v>219</v>
      </c>
      <c r="E20" s="523">
        <v>649</v>
      </c>
      <c r="F20" s="523" t="s">
        <v>8949</v>
      </c>
      <c r="G20" s="523" t="s">
        <v>10415</v>
      </c>
      <c r="H20" s="538"/>
      <c r="I20" s="540">
        <v>44930</v>
      </c>
      <c r="J20" s="541" t="s">
        <v>10416</v>
      </c>
      <c r="K20" s="541" t="s">
        <v>9440</v>
      </c>
      <c r="L20" s="541"/>
      <c r="M20" s="50" t="s">
        <v>205</v>
      </c>
      <c r="N20" s="50" t="s">
        <v>205</v>
      </c>
      <c r="O20" s="50" t="s">
        <v>205</v>
      </c>
      <c r="P20" s="50" t="s">
        <v>205</v>
      </c>
      <c r="Q20" s="50" t="s">
        <v>205</v>
      </c>
      <c r="R20" s="16" t="s">
        <v>19224</v>
      </c>
      <c r="S20" s="16" t="s">
        <v>19216</v>
      </c>
      <c r="T20" s="16" t="s">
        <v>19225</v>
      </c>
      <c r="U20" s="17">
        <v>649</v>
      </c>
      <c r="V20" s="18">
        <v>9086</v>
      </c>
      <c r="W20" s="16" t="s">
        <v>19203</v>
      </c>
      <c r="X20" s="50" t="s">
        <v>205</v>
      </c>
      <c r="Y20" s="50" t="s">
        <v>205</v>
      </c>
      <c r="Z20" t="s">
        <v>10417</v>
      </c>
    </row>
    <row r="21" spans="1:26" ht="18" customHeight="1">
      <c r="A21" s="539">
        <v>20230104</v>
      </c>
      <c r="B21" s="523">
        <v>19</v>
      </c>
      <c r="C21" s="523" t="s">
        <v>10418</v>
      </c>
      <c r="D21" s="523" t="s">
        <v>219</v>
      </c>
      <c r="E21" s="523">
        <v>1702</v>
      </c>
      <c r="F21" s="523" t="s">
        <v>9529</v>
      </c>
      <c r="G21" s="523" t="s">
        <v>10419</v>
      </c>
      <c r="H21" s="538"/>
      <c r="I21" s="540">
        <v>44930</v>
      </c>
      <c r="J21" s="541" t="s">
        <v>10420</v>
      </c>
      <c r="K21" s="541" t="s">
        <v>9440</v>
      </c>
      <c r="L21" s="541"/>
      <c r="M21" s="50" t="s">
        <v>205</v>
      </c>
      <c r="N21" s="50" t="s">
        <v>205</v>
      </c>
      <c r="O21" s="50" t="s">
        <v>205</v>
      </c>
      <c r="P21" s="50" t="s">
        <v>205</v>
      </c>
      <c r="Q21" s="50" t="s">
        <v>205</v>
      </c>
      <c r="R21" s="16" t="s">
        <v>19226</v>
      </c>
      <c r="S21" s="16" t="s">
        <v>19227</v>
      </c>
      <c r="T21" s="16" t="s">
        <v>19228</v>
      </c>
      <c r="U21" s="17">
        <v>1702</v>
      </c>
      <c r="V21" s="18">
        <v>20726.5</v>
      </c>
      <c r="W21" s="16" t="s">
        <v>10421</v>
      </c>
      <c r="X21" s="50" t="s">
        <v>205</v>
      </c>
      <c r="Y21" s="50" t="s">
        <v>205</v>
      </c>
    </row>
    <row r="22" spans="1:26" ht="18" customHeight="1">
      <c r="A22" s="539">
        <v>20230104</v>
      </c>
      <c r="B22" s="523">
        <v>20</v>
      </c>
      <c r="C22" s="523" t="s">
        <v>10422</v>
      </c>
      <c r="D22" s="523" t="s">
        <v>10406</v>
      </c>
      <c r="E22" s="523">
        <v>1525</v>
      </c>
      <c r="F22" s="523" t="s">
        <v>10407</v>
      </c>
      <c r="G22" s="523" t="s">
        <v>10423</v>
      </c>
      <c r="H22" s="538"/>
      <c r="I22" s="540">
        <v>44930</v>
      </c>
      <c r="J22" s="541" t="s">
        <v>10424</v>
      </c>
      <c r="K22" s="541" t="s">
        <v>9440</v>
      </c>
      <c r="L22" s="541"/>
      <c r="M22" s="50" t="s">
        <v>205</v>
      </c>
      <c r="N22" s="50" t="s">
        <v>205</v>
      </c>
      <c r="O22" s="50" t="s">
        <v>205</v>
      </c>
      <c r="P22" s="50" t="s">
        <v>205</v>
      </c>
      <c r="Q22" s="50" t="s">
        <v>205</v>
      </c>
      <c r="R22" s="16" t="s">
        <v>19229</v>
      </c>
      <c r="S22" s="16" t="s">
        <v>19230</v>
      </c>
      <c r="T22" s="16" t="s">
        <v>10425</v>
      </c>
      <c r="U22" s="17">
        <v>1525</v>
      </c>
      <c r="V22" s="18">
        <v>9760</v>
      </c>
      <c r="W22" s="16" t="s">
        <v>19203</v>
      </c>
      <c r="X22" s="50" t="s">
        <v>205</v>
      </c>
      <c r="Y22" s="50" t="s">
        <v>205</v>
      </c>
      <c r="Z22" t="s">
        <v>19231</v>
      </c>
    </row>
    <row r="23" spans="1:26" ht="18" customHeight="1">
      <c r="A23" s="539">
        <v>20230105</v>
      </c>
      <c r="B23" s="523">
        <v>21</v>
      </c>
      <c r="C23" s="523" t="s">
        <v>10426</v>
      </c>
      <c r="D23" s="523" t="s">
        <v>10427</v>
      </c>
      <c r="E23" s="523">
        <v>400</v>
      </c>
      <c r="F23" s="523" t="s">
        <v>8298</v>
      </c>
      <c r="G23" s="523" t="s">
        <v>10428</v>
      </c>
      <c r="H23" s="538"/>
      <c r="I23" s="540">
        <v>44930</v>
      </c>
      <c r="J23" s="541" t="s">
        <v>10398</v>
      </c>
      <c r="K23" s="541" t="s">
        <v>9440</v>
      </c>
      <c r="L23" s="541"/>
      <c r="M23" s="50" t="s">
        <v>205</v>
      </c>
      <c r="N23" s="50" t="s">
        <v>205</v>
      </c>
      <c r="O23" s="50" t="s">
        <v>205</v>
      </c>
      <c r="P23" s="50" t="s">
        <v>205</v>
      </c>
      <c r="Q23" s="50" t="s">
        <v>205</v>
      </c>
      <c r="R23" s="16" t="s">
        <v>19232</v>
      </c>
      <c r="S23" s="16" t="s">
        <v>19233</v>
      </c>
      <c r="T23" s="16" t="s">
        <v>19234</v>
      </c>
      <c r="U23" s="17">
        <v>400</v>
      </c>
      <c r="V23" s="18">
        <v>8080</v>
      </c>
      <c r="W23" s="16" t="s">
        <v>10390</v>
      </c>
      <c r="X23" s="50" t="s">
        <v>205</v>
      </c>
      <c r="Y23" s="50" t="s">
        <v>205</v>
      </c>
      <c r="Z23" t="s">
        <v>19235</v>
      </c>
    </row>
    <row r="24" spans="1:26" ht="18" customHeight="1">
      <c r="A24" s="539">
        <v>20230105</v>
      </c>
      <c r="B24" s="523">
        <v>22</v>
      </c>
      <c r="C24" s="523" t="s">
        <v>10429</v>
      </c>
      <c r="D24" s="523" t="s">
        <v>10427</v>
      </c>
      <c r="E24" s="523">
        <v>468</v>
      </c>
      <c r="F24" s="523" t="s">
        <v>9266</v>
      </c>
      <c r="G24" s="523" t="s">
        <v>10428</v>
      </c>
      <c r="H24" s="538"/>
      <c r="I24" s="540">
        <v>44930</v>
      </c>
      <c r="J24" s="541" t="s">
        <v>10398</v>
      </c>
      <c r="K24" s="541" t="s">
        <v>9440</v>
      </c>
      <c r="L24" s="541"/>
      <c r="M24" s="50" t="s">
        <v>205</v>
      </c>
      <c r="N24" s="50" t="s">
        <v>205</v>
      </c>
      <c r="O24" s="50" t="s">
        <v>205</v>
      </c>
      <c r="P24" s="50" t="s">
        <v>205</v>
      </c>
      <c r="Q24" s="50" t="s">
        <v>205</v>
      </c>
      <c r="R24" s="16" t="s">
        <v>19236</v>
      </c>
      <c r="S24" s="16" t="s">
        <v>19233</v>
      </c>
      <c r="T24" s="16" t="s">
        <v>19237</v>
      </c>
      <c r="U24" s="17">
        <v>468</v>
      </c>
      <c r="V24" s="18">
        <v>11483</v>
      </c>
      <c r="W24" s="16" t="s">
        <v>19203</v>
      </c>
      <c r="X24" s="50" t="s">
        <v>205</v>
      </c>
      <c r="Y24" s="50" t="s">
        <v>205</v>
      </c>
      <c r="Z24" t="s">
        <v>19238</v>
      </c>
    </row>
    <row r="25" spans="1:26" ht="18" customHeight="1">
      <c r="A25" s="539">
        <v>20230105</v>
      </c>
      <c r="B25" s="523">
        <v>23</v>
      </c>
      <c r="C25" s="523" t="s">
        <v>10430</v>
      </c>
      <c r="D25" s="523" t="s">
        <v>10431</v>
      </c>
      <c r="E25" s="523">
        <v>3052</v>
      </c>
      <c r="F25" s="523" t="s">
        <v>9134</v>
      </c>
      <c r="G25" s="523" t="s">
        <v>10432</v>
      </c>
      <c r="H25" s="538"/>
      <c r="I25" s="540">
        <v>44930</v>
      </c>
      <c r="J25" s="541" t="s">
        <v>10433</v>
      </c>
      <c r="K25" s="541" t="s">
        <v>9440</v>
      </c>
      <c r="L25" s="541"/>
      <c r="M25" s="50" t="s">
        <v>205</v>
      </c>
      <c r="N25" s="50" t="s">
        <v>205</v>
      </c>
      <c r="O25" s="50" t="s">
        <v>205</v>
      </c>
      <c r="P25" s="50" t="s">
        <v>205</v>
      </c>
      <c r="Q25" s="50" t="s">
        <v>205</v>
      </c>
      <c r="R25" s="16" t="s">
        <v>10430</v>
      </c>
      <c r="S25" s="16" t="s">
        <v>1321</v>
      </c>
      <c r="T25" s="16" t="s">
        <v>10434</v>
      </c>
      <c r="U25" s="17">
        <v>3052</v>
      </c>
      <c r="V25" s="18">
        <v>21400</v>
      </c>
      <c r="W25" s="16" t="s">
        <v>10435</v>
      </c>
      <c r="X25" s="50" t="s">
        <v>205</v>
      </c>
      <c r="Y25" s="50" t="s">
        <v>205</v>
      </c>
      <c r="Z25" t="s">
        <v>10436</v>
      </c>
    </row>
    <row r="26" spans="1:26" ht="18" customHeight="1">
      <c r="A26" s="539">
        <v>20230105</v>
      </c>
      <c r="B26" s="523">
        <v>24</v>
      </c>
      <c r="C26" s="523" t="s">
        <v>283</v>
      </c>
      <c r="D26" s="523" t="s">
        <v>8894</v>
      </c>
      <c r="E26" s="523">
        <v>1960</v>
      </c>
      <c r="F26" s="523" t="s">
        <v>8994</v>
      </c>
      <c r="G26" s="523" t="s">
        <v>284</v>
      </c>
      <c r="H26" s="538"/>
      <c r="I26" s="540">
        <v>44931</v>
      </c>
      <c r="J26" s="541" t="s">
        <v>10437</v>
      </c>
      <c r="K26" s="541" t="s">
        <v>9440</v>
      </c>
      <c r="L26" s="541"/>
      <c r="M26" s="50" t="s">
        <v>205</v>
      </c>
      <c r="N26" s="50" t="s">
        <v>205</v>
      </c>
      <c r="O26" s="50" t="s">
        <v>205</v>
      </c>
      <c r="P26" s="50" t="s">
        <v>205</v>
      </c>
      <c r="Q26" s="50" t="s">
        <v>205</v>
      </c>
      <c r="R26" s="16" t="s">
        <v>283</v>
      </c>
      <c r="S26" s="16" t="s">
        <v>1509</v>
      </c>
      <c r="T26" s="16" t="s">
        <v>10438</v>
      </c>
      <c r="U26" s="17">
        <v>1960</v>
      </c>
      <c r="V26" s="18">
        <v>24500</v>
      </c>
      <c r="W26" s="16" t="s">
        <v>10439</v>
      </c>
      <c r="X26" s="50" t="s">
        <v>205</v>
      </c>
      <c r="Y26" s="50" t="s">
        <v>205</v>
      </c>
    </row>
    <row r="27" spans="1:26" ht="18" customHeight="1">
      <c r="A27" s="539">
        <v>20230105</v>
      </c>
      <c r="B27" s="523">
        <v>25</v>
      </c>
      <c r="C27" s="523" t="s">
        <v>10440</v>
      </c>
      <c r="D27" s="523" t="s">
        <v>9078</v>
      </c>
      <c r="E27" s="523">
        <v>1100</v>
      </c>
      <c r="F27" s="523" t="s">
        <v>8298</v>
      </c>
      <c r="G27" s="523" t="s">
        <v>10441</v>
      </c>
      <c r="H27" s="538"/>
      <c r="I27" s="540">
        <v>44931</v>
      </c>
      <c r="J27" s="541" t="s">
        <v>9453</v>
      </c>
      <c r="K27" s="541" t="s">
        <v>9440</v>
      </c>
      <c r="L27" s="541"/>
      <c r="M27" s="50" t="s">
        <v>205</v>
      </c>
      <c r="N27" s="50" t="s">
        <v>205</v>
      </c>
      <c r="O27" s="50" t="s">
        <v>205</v>
      </c>
      <c r="P27" s="50" t="s">
        <v>205</v>
      </c>
      <c r="Q27" s="50" t="s">
        <v>205</v>
      </c>
      <c r="R27" s="16" t="s">
        <v>10440</v>
      </c>
      <c r="S27" s="16" t="s">
        <v>10442</v>
      </c>
      <c r="T27" s="16" t="s">
        <v>10443</v>
      </c>
      <c r="U27" s="17">
        <v>1100</v>
      </c>
      <c r="V27" s="18">
        <v>24670</v>
      </c>
      <c r="W27" s="16" t="s">
        <v>10439</v>
      </c>
      <c r="X27" s="50" t="s">
        <v>205</v>
      </c>
      <c r="Y27" s="50" t="s">
        <v>205</v>
      </c>
    </row>
    <row r="28" spans="1:26" ht="18" customHeight="1">
      <c r="A28" s="539">
        <v>20230105</v>
      </c>
      <c r="B28" s="523">
        <v>26</v>
      </c>
      <c r="C28" s="523" t="s">
        <v>10444</v>
      </c>
      <c r="D28" s="523" t="s">
        <v>9320</v>
      </c>
      <c r="E28" s="523">
        <v>1100</v>
      </c>
      <c r="F28" s="523" t="s">
        <v>8298</v>
      </c>
      <c r="G28" s="523" t="s">
        <v>10445</v>
      </c>
      <c r="H28" s="538"/>
      <c r="I28" s="540">
        <v>44931</v>
      </c>
      <c r="J28" s="541" t="s">
        <v>10446</v>
      </c>
      <c r="K28" s="541" t="s">
        <v>9440</v>
      </c>
      <c r="L28" s="541"/>
      <c r="M28" s="50" t="s">
        <v>205</v>
      </c>
      <c r="N28" s="50" t="s">
        <v>205</v>
      </c>
      <c r="O28" s="50" t="s">
        <v>205</v>
      </c>
      <c r="P28" s="50" t="s">
        <v>205</v>
      </c>
      <c r="Q28" s="50" t="s">
        <v>205</v>
      </c>
      <c r="R28" s="16" t="s">
        <v>19239</v>
      </c>
      <c r="S28" s="16" t="s">
        <v>19240</v>
      </c>
      <c r="T28" s="16" t="s">
        <v>19241</v>
      </c>
      <c r="U28" s="17">
        <v>2200</v>
      </c>
      <c r="V28" s="18">
        <v>48590</v>
      </c>
      <c r="W28" s="16" t="s">
        <v>19242</v>
      </c>
      <c r="X28" s="50" t="s">
        <v>205</v>
      </c>
      <c r="Y28" s="50" t="s">
        <v>205</v>
      </c>
      <c r="Z28" t="s">
        <v>19243</v>
      </c>
    </row>
    <row r="29" spans="1:26" ht="18" customHeight="1">
      <c r="A29" s="539">
        <v>20230105</v>
      </c>
      <c r="B29" s="523">
        <v>26</v>
      </c>
      <c r="C29" s="523" t="s">
        <v>10444</v>
      </c>
      <c r="D29" s="523" t="s">
        <v>9320</v>
      </c>
      <c r="E29" s="523">
        <v>1100</v>
      </c>
      <c r="F29" s="523" t="s">
        <v>8298</v>
      </c>
      <c r="G29" s="523" t="s">
        <v>10449</v>
      </c>
      <c r="H29" s="538"/>
      <c r="I29" s="540">
        <v>44931</v>
      </c>
      <c r="J29" s="541" t="s">
        <v>10446</v>
      </c>
      <c r="K29" s="541" t="s">
        <v>9440</v>
      </c>
      <c r="L29" s="541"/>
      <c r="M29" s="50" t="s">
        <v>205</v>
      </c>
      <c r="N29" s="50" t="s">
        <v>205</v>
      </c>
      <c r="O29" s="50" t="s">
        <v>205</v>
      </c>
      <c r="P29" s="50" t="s">
        <v>205</v>
      </c>
      <c r="Q29" s="50" t="s">
        <v>205</v>
      </c>
      <c r="R29" s="16"/>
      <c r="S29" s="16"/>
      <c r="T29" s="16"/>
      <c r="U29" s="17"/>
      <c r="V29" s="18"/>
      <c r="W29" s="16"/>
      <c r="X29" s="50" t="s">
        <v>205</v>
      </c>
      <c r="Y29" s="50" t="s">
        <v>205</v>
      </c>
      <c r="Z29" t="s">
        <v>19244</v>
      </c>
    </row>
    <row r="30" spans="1:26" ht="18" customHeight="1">
      <c r="A30" s="539">
        <v>20230105</v>
      </c>
      <c r="B30" s="523">
        <v>27</v>
      </c>
      <c r="C30" s="523" t="s">
        <v>286</v>
      </c>
      <c r="D30" s="523" t="s">
        <v>9319</v>
      </c>
      <c r="E30" s="523">
        <v>1958</v>
      </c>
      <c r="F30" s="523" t="s">
        <v>8994</v>
      </c>
      <c r="G30" s="523" t="s">
        <v>287</v>
      </c>
      <c r="H30" s="538"/>
      <c r="I30" s="540">
        <v>44931</v>
      </c>
      <c r="J30" s="541" t="s">
        <v>10450</v>
      </c>
      <c r="K30" s="541" t="s">
        <v>9440</v>
      </c>
      <c r="L30" s="541"/>
      <c r="M30" s="50" t="s">
        <v>205</v>
      </c>
      <c r="N30" s="50" t="s">
        <v>205</v>
      </c>
      <c r="O30" s="50" t="s">
        <v>205</v>
      </c>
      <c r="P30" s="50" t="s">
        <v>205</v>
      </c>
      <c r="Q30" s="50" t="s">
        <v>205</v>
      </c>
      <c r="R30" s="16" t="s">
        <v>286</v>
      </c>
      <c r="S30" s="16" t="s">
        <v>10451</v>
      </c>
      <c r="T30" s="16" t="s">
        <v>10452</v>
      </c>
      <c r="U30" s="17">
        <v>1958</v>
      </c>
      <c r="V30" s="18">
        <v>24583.31</v>
      </c>
      <c r="W30" s="16" t="s">
        <v>10357</v>
      </c>
      <c r="X30" s="50" t="s">
        <v>205</v>
      </c>
      <c r="Y30" s="50" t="s">
        <v>205</v>
      </c>
    </row>
    <row r="31" spans="1:26" ht="18" customHeight="1">
      <c r="A31" s="539">
        <v>20230105</v>
      </c>
      <c r="B31" s="523">
        <v>28</v>
      </c>
      <c r="C31" s="523" t="s">
        <v>280</v>
      </c>
      <c r="D31" s="523" t="s">
        <v>8897</v>
      </c>
      <c r="E31" s="523">
        <v>1568</v>
      </c>
      <c r="F31" s="523" t="s">
        <v>6358</v>
      </c>
      <c r="G31" s="523" t="s">
        <v>281</v>
      </c>
      <c r="H31" s="538"/>
      <c r="I31" s="540">
        <v>44931</v>
      </c>
      <c r="J31" s="541" t="s">
        <v>10453</v>
      </c>
      <c r="K31" s="541" t="s">
        <v>9440</v>
      </c>
      <c r="L31" s="541"/>
      <c r="M31" s="50" t="s">
        <v>205</v>
      </c>
      <c r="N31" s="50" t="s">
        <v>205</v>
      </c>
      <c r="O31" s="50" t="s">
        <v>205</v>
      </c>
      <c r="P31" s="50" t="s">
        <v>205</v>
      </c>
      <c r="Q31" s="50" t="s">
        <v>205</v>
      </c>
      <c r="R31" s="16" t="s">
        <v>280</v>
      </c>
      <c r="S31" s="16" t="s">
        <v>1509</v>
      </c>
      <c r="T31" s="16" t="s">
        <v>10454</v>
      </c>
      <c r="U31" s="17">
        <v>1568</v>
      </c>
      <c r="V31" s="18">
        <v>24304</v>
      </c>
      <c r="W31" s="16" t="s">
        <v>10439</v>
      </c>
      <c r="X31" s="50" t="s">
        <v>205</v>
      </c>
      <c r="Y31" s="50" t="s">
        <v>205</v>
      </c>
    </row>
    <row r="32" spans="1:26" ht="18" customHeight="1">
      <c r="A32" s="539">
        <v>20230106</v>
      </c>
      <c r="B32" s="523">
        <v>29</v>
      </c>
      <c r="C32" s="523" t="s">
        <v>10455</v>
      </c>
      <c r="D32" s="523" t="s">
        <v>10400</v>
      </c>
      <c r="E32" s="523">
        <v>1000</v>
      </c>
      <c r="F32" s="523" t="s">
        <v>9214</v>
      </c>
      <c r="G32" s="523" t="s">
        <v>10456</v>
      </c>
      <c r="H32" s="538"/>
      <c r="I32" s="540">
        <v>44932</v>
      </c>
      <c r="J32" s="541" t="s">
        <v>10457</v>
      </c>
      <c r="K32" s="541" t="s">
        <v>9440</v>
      </c>
      <c r="L32" s="541"/>
      <c r="M32" s="50" t="s">
        <v>205</v>
      </c>
      <c r="N32" s="50" t="s">
        <v>205</v>
      </c>
      <c r="O32" s="50" t="s">
        <v>205</v>
      </c>
      <c r="P32" s="50" t="s">
        <v>205</v>
      </c>
      <c r="Q32" s="50" t="s">
        <v>205</v>
      </c>
      <c r="R32" s="16" t="s">
        <v>19245</v>
      </c>
      <c r="S32" s="16" t="s">
        <v>19246</v>
      </c>
      <c r="T32" s="16" t="s">
        <v>10458</v>
      </c>
      <c r="U32" s="17">
        <v>2000</v>
      </c>
      <c r="V32" s="18">
        <v>41000</v>
      </c>
      <c r="W32" s="16" t="s">
        <v>19247</v>
      </c>
      <c r="X32" s="50" t="s">
        <v>205</v>
      </c>
      <c r="Y32" s="50" t="s">
        <v>205</v>
      </c>
    </row>
    <row r="33" spans="1:26" ht="18" customHeight="1">
      <c r="A33" s="539">
        <v>20230106</v>
      </c>
      <c r="B33" s="523">
        <v>29</v>
      </c>
      <c r="C33" s="523" t="s">
        <v>10455</v>
      </c>
      <c r="D33" s="523" t="s">
        <v>10400</v>
      </c>
      <c r="E33" s="523">
        <v>1000</v>
      </c>
      <c r="F33" s="523" t="s">
        <v>9214</v>
      </c>
      <c r="G33" s="523" t="s">
        <v>10459</v>
      </c>
      <c r="H33" s="538"/>
      <c r="I33" s="540">
        <v>44932</v>
      </c>
      <c r="J33" s="541" t="s">
        <v>10457</v>
      </c>
      <c r="K33" s="541" t="s">
        <v>9440</v>
      </c>
      <c r="L33" s="541"/>
      <c r="M33" s="50" t="s">
        <v>205</v>
      </c>
      <c r="N33" s="50" t="s">
        <v>205</v>
      </c>
      <c r="O33" s="50" t="s">
        <v>205</v>
      </c>
      <c r="P33" s="50" t="s">
        <v>205</v>
      </c>
      <c r="Q33" s="50" t="s">
        <v>205</v>
      </c>
      <c r="R33" s="16" t="s">
        <v>19245</v>
      </c>
      <c r="S33" s="16" t="s">
        <v>19246</v>
      </c>
      <c r="T33" s="16" t="s">
        <v>19248</v>
      </c>
      <c r="U33" s="17">
        <v>2000</v>
      </c>
      <c r="V33" s="18">
        <v>41000</v>
      </c>
      <c r="W33" s="16" t="s">
        <v>19247</v>
      </c>
      <c r="X33" s="50" t="s">
        <v>205</v>
      </c>
      <c r="Y33" s="50" t="s">
        <v>205</v>
      </c>
      <c r="Z33" t="s">
        <v>10460</v>
      </c>
    </row>
    <row r="34" spans="1:26" ht="18" customHeight="1">
      <c r="A34" s="539">
        <v>20230106</v>
      </c>
      <c r="B34" s="523">
        <v>30</v>
      </c>
      <c r="C34" s="523" t="s">
        <v>293</v>
      </c>
      <c r="D34" s="523" t="s">
        <v>8897</v>
      </c>
      <c r="E34" s="523">
        <v>1815</v>
      </c>
      <c r="F34" s="523" t="s">
        <v>8994</v>
      </c>
      <c r="G34" s="523" t="s">
        <v>294</v>
      </c>
      <c r="H34" s="538"/>
      <c r="I34" s="540">
        <v>44931</v>
      </c>
      <c r="J34" s="541" t="s">
        <v>10461</v>
      </c>
      <c r="K34" s="541" t="s">
        <v>9440</v>
      </c>
      <c r="L34" s="541"/>
      <c r="M34" s="50" t="s">
        <v>205</v>
      </c>
      <c r="N34" s="50" t="s">
        <v>205</v>
      </c>
      <c r="O34" s="50" t="s">
        <v>205</v>
      </c>
      <c r="P34" s="50" t="s">
        <v>205</v>
      </c>
      <c r="Q34" s="50" t="s">
        <v>205</v>
      </c>
      <c r="R34" s="16" t="s">
        <v>19249</v>
      </c>
      <c r="S34" s="16" t="s">
        <v>19250</v>
      </c>
      <c r="T34" s="16" t="s">
        <v>19251</v>
      </c>
      <c r="U34" s="17">
        <v>1815</v>
      </c>
      <c r="V34" s="18">
        <v>22824.12</v>
      </c>
      <c r="W34" s="16" t="s">
        <v>19247</v>
      </c>
      <c r="X34" s="50" t="s">
        <v>205</v>
      </c>
      <c r="Y34" s="50" t="s">
        <v>205</v>
      </c>
    </row>
    <row r="35" spans="1:26" ht="18" customHeight="1">
      <c r="A35" s="539">
        <v>20230106</v>
      </c>
      <c r="B35" s="523">
        <v>31</v>
      </c>
      <c r="C35" s="523" t="s">
        <v>290</v>
      </c>
      <c r="D35" s="523" t="s">
        <v>8897</v>
      </c>
      <c r="E35" s="523">
        <v>1815</v>
      </c>
      <c r="F35" s="523" t="s">
        <v>8994</v>
      </c>
      <c r="G35" s="523" t="s">
        <v>291</v>
      </c>
      <c r="H35" s="538"/>
      <c r="I35" s="540">
        <v>44931</v>
      </c>
      <c r="J35" s="541" t="s">
        <v>10463</v>
      </c>
      <c r="K35" s="541" t="s">
        <v>9440</v>
      </c>
      <c r="L35" s="541"/>
      <c r="M35" s="50" t="s">
        <v>205</v>
      </c>
      <c r="N35" s="50" t="s">
        <v>205</v>
      </c>
      <c r="O35" s="50" t="s">
        <v>205</v>
      </c>
      <c r="P35" s="50" t="s">
        <v>205</v>
      </c>
      <c r="Q35" s="50" t="s">
        <v>205</v>
      </c>
      <c r="R35" s="16" t="s">
        <v>10464</v>
      </c>
      <c r="S35" s="16" t="s">
        <v>10462</v>
      </c>
      <c r="T35" s="16" t="s">
        <v>19252</v>
      </c>
      <c r="U35" s="17">
        <v>1815</v>
      </c>
      <c r="V35" s="18">
        <v>22956.12</v>
      </c>
      <c r="W35" s="16" t="s">
        <v>19247</v>
      </c>
      <c r="X35" s="50" t="s">
        <v>205</v>
      </c>
      <c r="Y35" s="50" t="s">
        <v>205</v>
      </c>
    </row>
    <row r="36" spans="1:26" ht="18" customHeight="1">
      <c r="A36" s="539">
        <v>20230106</v>
      </c>
      <c r="B36" s="523">
        <v>32</v>
      </c>
      <c r="C36" s="523" t="s">
        <v>10465</v>
      </c>
      <c r="D36" s="523" t="s">
        <v>9078</v>
      </c>
      <c r="E36" s="523">
        <v>4400</v>
      </c>
      <c r="F36" s="523" t="s">
        <v>9060</v>
      </c>
      <c r="G36" s="523" t="s">
        <v>10466</v>
      </c>
      <c r="H36" s="538"/>
      <c r="I36" s="540">
        <v>44932</v>
      </c>
      <c r="J36" s="541" t="s">
        <v>10467</v>
      </c>
      <c r="K36" s="541" t="s">
        <v>9440</v>
      </c>
      <c r="L36" s="541"/>
      <c r="M36" s="50" t="s">
        <v>205</v>
      </c>
      <c r="N36" s="50" t="s">
        <v>205</v>
      </c>
      <c r="O36" s="50" t="s">
        <v>205</v>
      </c>
      <c r="P36" s="50" t="s">
        <v>205</v>
      </c>
      <c r="Q36" s="50" t="s">
        <v>205</v>
      </c>
      <c r="R36" s="16" t="s">
        <v>19253</v>
      </c>
      <c r="S36" s="16" t="s">
        <v>19254</v>
      </c>
      <c r="T36" s="16" t="s">
        <v>19255</v>
      </c>
      <c r="U36" s="17">
        <v>4400</v>
      </c>
      <c r="V36" s="18">
        <v>23760</v>
      </c>
      <c r="W36" s="16" t="s">
        <v>10469</v>
      </c>
      <c r="X36" s="50" t="s">
        <v>205</v>
      </c>
      <c r="Y36" s="50" t="s">
        <v>205</v>
      </c>
    </row>
    <row r="37" spans="1:26" ht="18" customHeight="1">
      <c r="A37" s="539">
        <v>20230106</v>
      </c>
      <c r="B37" s="523">
        <v>33</v>
      </c>
      <c r="C37" s="523" t="s">
        <v>10470</v>
      </c>
      <c r="D37" s="523" t="s">
        <v>8947</v>
      </c>
      <c r="E37" s="523">
        <v>883</v>
      </c>
      <c r="F37" s="523" t="s">
        <v>8949</v>
      </c>
      <c r="G37" s="523" t="s">
        <v>10471</v>
      </c>
      <c r="H37" s="538"/>
      <c r="I37" s="540">
        <v>44932</v>
      </c>
      <c r="J37" s="541" t="s">
        <v>10472</v>
      </c>
      <c r="K37" s="541" t="s">
        <v>9440</v>
      </c>
      <c r="L37" s="541"/>
      <c r="M37" s="50" t="s">
        <v>205</v>
      </c>
      <c r="N37" s="50" t="s">
        <v>205</v>
      </c>
      <c r="O37" s="50" t="s">
        <v>205</v>
      </c>
      <c r="P37" s="50" t="s">
        <v>205</v>
      </c>
      <c r="Q37" s="50" t="s">
        <v>205</v>
      </c>
      <c r="R37" s="16" t="s">
        <v>10473</v>
      </c>
      <c r="S37" s="16" t="s">
        <v>4790</v>
      </c>
      <c r="T37" s="16" t="s">
        <v>10474</v>
      </c>
      <c r="U37" s="17">
        <v>883</v>
      </c>
      <c r="V37" s="18">
        <v>6136</v>
      </c>
      <c r="W37" s="16" t="s">
        <v>19203</v>
      </c>
      <c r="X37" s="50" t="s">
        <v>205</v>
      </c>
      <c r="Y37" s="50" t="s">
        <v>205</v>
      </c>
      <c r="Z37" t="s">
        <v>10475</v>
      </c>
    </row>
    <row r="38" spans="1:26" ht="18" customHeight="1">
      <c r="A38" s="539">
        <v>20230109</v>
      </c>
      <c r="B38" s="523">
        <v>34</v>
      </c>
      <c r="C38" s="523" t="s">
        <v>10476</v>
      </c>
      <c r="D38" s="523" t="s">
        <v>9503</v>
      </c>
      <c r="E38" s="523">
        <v>1089</v>
      </c>
      <c r="F38" s="523" t="s">
        <v>9254</v>
      </c>
      <c r="G38" s="523" t="s">
        <v>10477</v>
      </c>
      <c r="H38" s="538"/>
      <c r="I38" s="540">
        <v>44933</v>
      </c>
      <c r="J38" s="541" t="s">
        <v>10478</v>
      </c>
      <c r="K38" s="541" t="s">
        <v>9440</v>
      </c>
      <c r="L38" s="541"/>
      <c r="M38" s="50" t="s">
        <v>205</v>
      </c>
      <c r="N38" s="50" t="s">
        <v>205</v>
      </c>
      <c r="O38" s="50" t="s">
        <v>205</v>
      </c>
      <c r="P38" s="50" t="s">
        <v>205</v>
      </c>
      <c r="Q38" s="50" t="s">
        <v>205</v>
      </c>
      <c r="R38" s="16" t="s">
        <v>19256</v>
      </c>
      <c r="S38" s="16" t="s">
        <v>10479</v>
      </c>
      <c r="T38" s="16" t="s">
        <v>10480</v>
      </c>
      <c r="U38" s="17">
        <v>1089</v>
      </c>
      <c r="V38" s="18">
        <v>12280</v>
      </c>
      <c r="W38" s="16" t="s">
        <v>19257</v>
      </c>
      <c r="X38" s="50" t="s">
        <v>205</v>
      </c>
      <c r="Y38" s="50" t="s">
        <v>205</v>
      </c>
      <c r="Z38" t="s">
        <v>10481</v>
      </c>
    </row>
    <row r="39" spans="1:26" ht="18" customHeight="1">
      <c r="A39" s="539">
        <v>20230109</v>
      </c>
      <c r="B39" s="523">
        <v>35</v>
      </c>
      <c r="C39" s="523" t="s">
        <v>10482</v>
      </c>
      <c r="D39" s="523" t="s">
        <v>10483</v>
      </c>
      <c r="E39" s="523">
        <v>4570</v>
      </c>
      <c r="F39" s="523" t="s">
        <v>9069</v>
      </c>
      <c r="G39" s="523" t="s">
        <v>10484</v>
      </c>
      <c r="H39" s="538"/>
      <c r="I39" s="540">
        <v>44933</v>
      </c>
      <c r="J39" s="541" t="s">
        <v>10485</v>
      </c>
      <c r="K39" s="541" t="s">
        <v>9440</v>
      </c>
      <c r="L39" s="541"/>
      <c r="M39" s="50" t="s">
        <v>205</v>
      </c>
      <c r="N39" s="50" t="s">
        <v>205</v>
      </c>
      <c r="O39" s="50" t="s">
        <v>205</v>
      </c>
      <c r="P39" s="50" t="s">
        <v>205</v>
      </c>
      <c r="Q39" s="50" t="s">
        <v>205</v>
      </c>
      <c r="R39" s="16" t="s">
        <v>19258</v>
      </c>
      <c r="S39" s="16" t="s">
        <v>19259</v>
      </c>
      <c r="T39" s="16" t="s">
        <v>19260</v>
      </c>
      <c r="U39" s="17">
        <v>4570</v>
      </c>
      <c r="V39" s="18">
        <v>24900</v>
      </c>
      <c r="W39" s="16" t="s">
        <v>19257</v>
      </c>
      <c r="X39" s="50" t="s">
        <v>205</v>
      </c>
      <c r="Y39" s="50" t="s">
        <v>205</v>
      </c>
      <c r="Z39" t="s">
        <v>10486</v>
      </c>
    </row>
    <row r="40" spans="1:26" ht="18" customHeight="1">
      <c r="A40" s="539">
        <v>20230109</v>
      </c>
      <c r="B40" s="523">
        <v>36</v>
      </c>
      <c r="C40" s="523" t="s">
        <v>10487</v>
      </c>
      <c r="D40" s="523" t="s">
        <v>10406</v>
      </c>
      <c r="E40" s="523">
        <v>1525</v>
      </c>
      <c r="F40" s="523" t="s">
        <v>10407</v>
      </c>
      <c r="G40" s="523" t="s">
        <v>10488</v>
      </c>
      <c r="H40" s="538"/>
      <c r="I40" s="540">
        <v>44933</v>
      </c>
      <c r="J40" s="541" t="s">
        <v>10437</v>
      </c>
      <c r="K40" s="541" t="s">
        <v>9440</v>
      </c>
      <c r="L40" s="541"/>
      <c r="M40" s="50" t="s">
        <v>205</v>
      </c>
      <c r="N40" s="50" t="s">
        <v>205</v>
      </c>
      <c r="O40" s="50" t="s">
        <v>205</v>
      </c>
      <c r="P40" s="50" t="s">
        <v>205</v>
      </c>
      <c r="Q40" s="50" t="s">
        <v>205</v>
      </c>
      <c r="R40" s="16" t="s">
        <v>10489</v>
      </c>
      <c r="S40" s="16" t="s">
        <v>10490</v>
      </c>
      <c r="T40" s="16" t="s">
        <v>19261</v>
      </c>
      <c r="U40" s="17">
        <v>1525</v>
      </c>
      <c r="V40" s="18">
        <v>9760</v>
      </c>
      <c r="W40" s="16" t="s">
        <v>19257</v>
      </c>
      <c r="X40" s="50" t="s">
        <v>205</v>
      </c>
      <c r="Y40" s="50" t="s">
        <v>205</v>
      </c>
      <c r="Z40" t="s">
        <v>10491</v>
      </c>
    </row>
    <row r="41" spans="1:26" ht="18" customHeight="1">
      <c r="A41" s="539">
        <v>20230109</v>
      </c>
      <c r="B41" s="523">
        <v>37</v>
      </c>
      <c r="C41" s="523" t="s">
        <v>10492</v>
      </c>
      <c r="D41" s="523" t="s">
        <v>10493</v>
      </c>
      <c r="E41" s="523">
        <v>4040</v>
      </c>
      <c r="F41" s="523" t="s">
        <v>10494</v>
      </c>
      <c r="G41" s="523" t="s">
        <v>10495</v>
      </c>
      <c r="H41" s="538"/>
      <c r="I41" s="540">
        <v>44932</v>
      </c>
      <c r="J41" s="541" t="s">
        <v>10496</v>
      </c>
      <c r="K41" s="541" t="s">
        <v>9440</v>
      </c>
      <c r="L41" s="541"/>
      <c r="M41" s="50" t="s">
        <v>205</v>
      </c>
      <c r="N41" s="50" t="s">
        <v>205</v>
      </c>
      <c r="O41" s="50" t="s">
        <v>205</v>
      </c>
      <c r="P41" s="50" t="s">
        <v>205</v>
      </c>
      <c r="Q41" s="50" t="s">
        <v>205</v>
      </c>
      <c r="R41" s="16" t="s">
        <v>10497</v>
      </c>
      <c r="S41" s="16" t="s">
        <v>19262</v>
      </c>
      <c r="T41" s="16" t="s">
        <v>19263</v>
      </c>
      <c r="U41" s="17">
        <v>4040</v>
      </c>
      <c r="V41" s="18">
        <v>24236</v>
      </c>
      <c r="W41" s="16" t="s">
        <v>19247</v>
      </c>
      <c r="X41" s="50" t="s">
        <v>205</v>
      </c>
      <c r="Y41" s="50" t="s">
        <v>205</v>
      </c>
      <c r="Z41" t="s">
        <v>10498</v>
      </c>
    </row>
    <row r="42" spans="1:26" ht="18" customHeight="1">
      <c r="A42" s="539">
        <v>20230109</v>
      </c>
      <c r="B42" s="523">
        <v>38</v>
      </c>
      <c r="C42" s="523" t="s">
        <v>10499</v>
      </c>
      <c r="D42" s="523" t="s">
        <v>10500</v>
      </c>
      <c r="E42" s="523">
        <v>2601</v>
      </c>
      <c r="F42" s="523" t="s">
        <v>8949</v>
      </c>
      <c r="G42" s="523" t="s">
        <v>10501</v>
      </c>
      <c r="H42" s="538"/>
      <c r="I42" s="540">
        <v>44933</v>
      </c>
      <c r="J42" s="541" t="s">
        <v>10502</v>
      </c>
      <c r="K42" s="541" t="s">
        <v>9440</v>
      </c>
      <c r="L42" s="541"/>
      <c r="M42" s="50" t="s">
        <v>205</v>
      </c>
      <c r="N42" s="50" t="s">
        <v>205</v>
      </c>
      <c r="O42" s="50" t="s">
        <v>205</v>
      </c>
      <c r="P42" s="50" t="s">
        <v>205</v>
      </c>
      <c r="Q42" s="50" t="s">
        <v>205</v>
      </c>
      <c r="R42" s="16" t="s">
        <v>19264</v>
      </c>
      <c r="S42" s="16" t="s">
        <v>19265</v>
      </c>
      <c r="T42" s="16" t="s">
        <v>19266</v>
      </c>
      <c r="U42" s="17">
        <v>2601</v>
      </c>
      <c r="V42" s="18">
        <v>15606</v>
      </c>
      <c r="W42" s="16" t="s">
        <v>19257</v>
      </c>
      <c r="X42" s="50" t="s">
        <v>205</v>
      </c>
      <c r="Y42" s="50" t="s">
        <v>205</v>
      </c>
      <c r="Z42" t="s">
        <v>10503</v>
      </c>
    </row>
    <row r="43" spans="1:26" ht="18" customHeight="1">
      <c r="A43" s="539">
        <v>20230109</v>
      </c>
      <c r="B43" s="523">
        <v>39</v>
      </c>
      <c r="C43" s="523" t="s">
        <v>10504</v>
      </c>
      <c r="D43" s="523" t="s">
        <v>8947</v>
      </c>
      <c r="E43" s="523">
        <v>1094</v>
      </c>
      <c r="F43" s="523" t="s">
        <v>8949</v>
      </c>
      <c r="G43" s="523" t="s">
        <v>10505</v>
      </c>
      <c r="H43" s="538"/>
      <c r="I43" s="540">
        <v>44935</v>
      </c>
      <c r="J43" s="541" t="s">
        <v>9567</v>
      </c>
      <c r="K43" s="541" t="s">
        <v>9440</v>
      </c>
      <c r="L43" s="541"/>
      <c r="M43" s="50" t="s">
        <v>205</v>
      </c>
      <c r="N43" s="50" t="s">
        <v>205</v>
      </c>
      <c r="O43" s="50" t="s">
        <v>205</v>
      </c>
      <c r="P43" s="50" t="s">
        <v>205</v>
      </c>
      <c r="Q43" s="50" t="s">
        <v>205</v>
      </c>
      <c r="R43" s="16" t="s">
        <v>19267</v>
      </c>
      <c r="S43" s="16" t="s">
        <v>19268</v>
      </c>
      <c r="T43" s="16" t="s">
        <v>19269</v>
      </c>
      <c r="U43" s="17">
        <v>1094</v>
      </c>
      <c r="V43" s="18">
        <v>8205</v>
      </c>
      <c r="W43" s="16" t="s">
        <v>19247</v>
      </c>
      <c r="X43" s="50" t="s">
        <v>205</v>
      </c>
      <c r="Y43" s="50" t="s">
        <v>205</v>
      </c>
      <c r="Z43" t="s">
        <v>10507</v>
      </c>
    </row>
    <row r="44" spans="1:26" ht="18" customHeight="1">
      <c r="A44" s="539">
        <v>20230109</v>
      </c>
      <c r="B44" s="523">
        <v>40</v>
      </c>
      <c r="C44" s="523" t="s">
        <v>10508</v>
      </c>
      <c r="D44" s="523" t="s">
        <v>10500</v>
      </c>
      <c r="E44" s="523">
        <v>3700</v>
      </c>
      <c r="F44" s="523" t="s">
        <v>9234</v>
      </c>
      <c r="G44" s="523" t="s">
        <v>10509</v>
      </c>
      <c r="H44" s="538"/>
      <c r="I44" s="540">
        <v>44935</v>
      </c>
      <c r="J44" s="541" t="s">
        <v>10510</v>
      </c>
      <c r="K44" s="541" t="s">
        <v>9440</v>
      </c>
      <c r="L44" s="541"/>
      <c r="M44" s="50" t="s">
        <v>205</v>
      </c>
      <c r="N44" s="50" t="s">
        <v>205</v>
      </c>
      <c r="O44" s="50" t="s">
        <v>205</v>
      </c>
      <c r="P44" s="50" t="s">
        <v>205</v>
      </c>
      <c r="Q44" s="50" t="s">
        <v>205</v>
      </c>
      <c r="R44" s="16" t="s">
        <v>10511</v>
      </c>
      <c r="S44" s="16" t="s">
        <v>19265</v>
      </c>
      <c r="T44" s="16" t="s">
        <v>19270</v>
      </c>
      <c r="U44" s="17">
        <v>3700</v>
      </c>
      <c r="V44" s="18">
        <v>24790</v>
      </c>
      <c r="W44" s="16" t="s">
        <v>19257</v>
      </c>
      <c r="X44" s="50" t="s">
        <v>205</v>
      </c>
      <c r="Y44" s="50" t="s">
        <v>205</v>
      </c>
      <c r="Z44" t="s">
        <v>10512</v>
      </c>
    </row>
    <row r="45" spans="1:26" ht="18" customHeight="1">
      <c r="A45" s="539">
        <v>20230109</v>
      </c>
      <c r="B45" s="523">
        <v>41</v>
      </c>
      <c r="C45" s="523" t="s">
        <v>10513</v>
      </c>
      <c r="D45" s="523" t="s">
        <v>10514</v>
      </c>
      <c r="E45" s="523">
        <v>2200</v>
      </c>
      <c r="F45" s="523" t="s">
        <v>9234</v>
      </c>
      <c r="G45" s="523" t="s">
        <v>10515</v>
      </c>
      <c r="H45" s="538"/>
      <c r="I45" s="540">
        <v>44935</v>
      </c>
      <c r="J45" s="541" t="s">
        <v>10516</v>
      </c>
      <c r="K45" s="541" t="s">
        <v>9440</v>
      </c>
      <c r="L45" s="541"/>
      <c r="M45" s="50" t="s">
        <v>205</v>
      </c>
      <c r="N45" s="50" t="s">
        <v>205</v>
      </c>
      <c r="O45" s="50" t="s">
        <v>205</v>
      </c>
      <c r="P45" s="50" t="s">
        <v>205</v>
      </c>
      <c r="Q45" s="50" t="s">
        <v>205</v>
      </c>
      <c r="R45" s="16" t="s">
        <v>19271</v>
      </c>
      <c r="S45" s="16" t="s">
        <v>19265</v>
      </c>
      <c r="T45" s="16" t="s">
        <v>19272</v>
      </c>
      <c r="U45" s="17">
        <v>2200</v>
      </c>
      <c r="V45" s="18">
        <v>15400</v>
      </c>
      <c r="W45" s="16" t="s">
        <v>19257</v>
      </c>
      <c r="X45" s="50" t="s">
        <v>205</v>
      </c>
      <c r="Y45" s="50" t="s">
        <v>205</v>
      </c>
      <c r="Z45" t="s">
        <v>10517</v>
      </c>
    </row>
    <row r="46" spans="1:26" ht="18" customHeight="1">
      <c r="A46" s="539">
        <v>20230110</v>
      </c>
      <c r="B46" s="523">
        <v>42</v>
      </c>
      <c r="C46" s="523" t="s">
        <v>326</v>
      </c>
      <c r="D46" s="523" t="s">
        <v>8896</v>
      </c>
      <c r="E46" s="523">
        <v>2300</v>
      </c>
      <c r="F46" s="523" t="s">
        <v>121</v>
      </c>
      <c r="G46" s="523" t="s">
        <v>327</v>
      </c>
      <c r="H46" s="538"/>
      <c r="I46" s="540">
        <v>44936</v>
      </c>
      <c r="J46" s="541" t="s">
        <v>10518</v>
      </c>
      <c r="K46" s="541" t="s">
        <v>9440</v>
      </c>
      <c r="L46" s="541"/>
      <c r="M46" s="50" t="s">
        <v>205</v>
      </c>
      <c r="N46" s="50" t="s">
        <v>205</v>
      </c>
      <c r="O46" s="50" t="s">
        <v>205</v>
      </c>
      <c r="P46" s="50" t="s">
        <v>205</v>
      </c>
      <c r="Q46" s="50" t="s">
        <v>205</v>
      </c>
      <c r="R46" s="16" t="s">
        <v>19273</v>
      </c>
      <c r="S46" s="16" t="s">
        <v>19274</v>
      </c>
      <c r="T46" s="16" t="s">
        <v>19275</v>
      </c>
      <c r="U46" s="17">
        <v>2300</v>
      </c>
      <c r="V46" s="18">
        <v>23805</v>
      </c>
      <c r="W46" s="16" t="s">
        <v>19276</v>
      </c>
      <c r="X46" s="50" t="s">
        <v>205</v>
      </c>
      <c r="Y46" s="50" t="s">
        <v>205</v>
      </c>
    </row>
    <row r="47" spans="1:26" ht="18" customHeight="1">
      <c r="A47" s="539">
        <v>20230110</v>
      </c>
      <c r="B47" s="523">
        <v>43</v>
      </c>
      <c r="C47" s="523" t="s">
        <v>297</v>
      </c>
      <c r="D47" s="523" t="s">
        <v>8897</v>
      </c>
      <c r="E47" s="523">
        <v>1568</v>
      </c>
      <c r="F47" s="523" t="s">
        <v>8955</v>
      </c>
      <c r="G47" s="523" t="s">
        <v>298</v>
      </c>
      <c r="H47" s="538"/>
      <c r="I47" s="540">
        <v>44935</v>
      </c>
      <c r="J47" s="541" t="s">
        <v>10374</v>
      </c>
      <c r="K47" s="541" t="s">
        <v>9440</v>
      </c>
      <c r="L47" s="541"/>
      <c r="M47" s="50" t="s">
        <v>205</v>
      </c>
      <c r="N47" s="50" t="s">
        <v>205</v>
      </c>
      <c r="O47" s="50" t="s">
        <v>205</v>
      </c>
      <c r="P47" s="50" t="s">
        <v>205</v>
      </c>
      <c r="Q47" s="50" t="s">
        <v>205</v>
      </c>
      <c r="R47" s="16" t="s">
        <v>19277</v>
      </c>
      <c r="S47" s="16" t="s">
        <v>10520</v>
      </c>
      <c r="T47" s="16" t="s">
        <v>19278</v>
      </c>
      <c r="U47" s="17">
        <v>1568</v>
      </c>
      <c r="V47" s="18">
        <v>24304</v>
      </c>
      <c r="W47" s="16" t="s">
        <v>10521</v>
      </c>
      <c r="X47" s="50" t="s">
        <v>205</v>
      </c>
      <c r="Y47" s="50" t="s">
        <v>205</v>
      </c>
      <c r="Z47" t="s">
        <v>10522</v>
      </c>
    </row>
    <row r="48" spans="1:26" ht="18" customHeight="1">
      <c r="A48" s="539">
        <v>20230110</v>
      </c>
      <c r="B48" s="523">
        <v>44</v>
      </c>
      <c r="C48" s="523" t="s">
        <v>314</v>
      </c>
      <c r="D48" s="523" t="s">
        <v>8905</v>
      </c>
      <c r="E48" s="523">
        <v>1980</v>
      </c>
      <c r="F48" s="523" t="s">
        <v>8994</v>
      </c>
      <c r="G48" s="523" t="s">
        <v>315</v>
      </c>
      <c r="H48" s="538"/>
      <c r="I48" s="540">
        <v>44935</v>
      </c>
      <c r="J48" s="541" t="s">
        <v>10523</v>
      </c>
      <c r="K48" s="541" t="s">
        <v>9440</v>
      </c>
      <c r="L48" s="541"/>
      <c r="M48" s="50" t="s">
        <v>205</v>
      </c>
      <c r="N48" s="50" t="s">
        <v>205</v>
      </c>
      <c r="O48" s="50" t="s">
        <v>205</v>
      </c>
      <c r="P48" s="50" t="s">
        <v>205</v>
      </c>
      <c r="Q48" s="50" t="s">
        <v>205</v>
      </c>
      <c r="R48" s="16" t="s">
        <v>10524</v>
      </c>
      <c r="S48" s="16" t="s">
        <v>19279</v>
      </c>
      <c r="T48" s="16" t="s">
        <v>19280</v>
      </c>
      <c r="U48" s="17">
        <v>1980</v>
      </c>
      <c r="V48" s="18">
        <v>24948</v>
      </c>
      <c r="W48" s="16" t="s">
        <v>19281</v>
      </c>
      <c r="X48" s="50" t="s">
        <v>205</v>
      </c>
      <c r="Y48" s="50" t="s">
        <v>205</v>
      </c>
    </row>
    <row r="49" spans="1:26" ht="18" customHeight="1">
      <c r="A49" s="539">
        <v>20230110</v>
      </c>
      <c r="B49" s="523">
        <v>45</v>
      </c>
      <c r="C49" s="523" t="s">
        <v>309</v>
      </c>
      <c r="D49" s="523" t="s">
        <v>8905</v>
      </c>
      <c r="E49" s="523">
        <v>1980</v>
      </c>
      <c r="F49" s="523" t="s">
        <v>8994</v>
      </c>
      <c r="G49" s="523" t="s">
        <v>310</v>
      </c>
      <c r="H49" s="538"/>
      <c r="I49" s="540">
        <v>44935</v>
      </c>
      <c r="J49" s="541" t="s">
        <v>10525</v>
      </c>
      <c r="K49" s="541" t="s">
        <v>9440</v>
      </c>
      <c r="L49" s="541"/>
      <c r="M49" s="50" t="s">
        <v>205</v>
      </c>
      <c r="N49" s="50" t="s">
        <v>205</v>
      </c>
      <c r="O49" s="50" t="s">
        <v>205</v>
      </c>
      <c r="P49" s="50" t="s">
        <v>205</v>
      </c>
      <c r="Q49" s="50" t="s">
        <v>205</v>
      </c>
      <c r="R49" s="16" t="s">
        <v>19282</v>
      </c>
      <c r="S49" s="16" t="s">
        <v>19279</v>
      </c>
      <c r="T49" s="16" t="s">
        <v>10526</v>
      </c>
      <c r="U49" s="17">
        <v>1980</v>
      </c>
      <c r="V49" s="18">
        <v>24948</v>
      </c>
      <c r="W49" s="16" t="s">
        <v>19281</v>
      </c>
      <c r="X49" s="50" t="s">
        <v>205</v>
      </c>
      <c r="Y49" s="50" t="s">
        <v>205</v>
      </c>
    </row>
    <row r="50" spans="1:26" ht="18" customHeight="1">
      <c r="A50" s="539">
        <v>20230110</v>
      </c>
      <c r="B50" s="523">
        <v>46</v>
      </c>
      <c r="C50" s="523" t="s">
        <v>318</v>
      </c>
      <c r="D50" s="523" t="s">
        <v>8905</v>
      </c>
      <c r="E50" s="523">
        <v>1980</v>
      </c>
      <c r="F50" s="523" t="s">
        <v>8994</v>
      </c>
      <c r="G50" s="523" t="s">
        <v>319</v>
      </c>
      <c r="H50" s="538"/>
      <c r="I50" s="540">
        <v>44935</v>
      </c>
      <c r="J50" s="541" t="s">
        <v>10527</v>
      </c>
      <c r="K50" s="541" t="s">
        <v>9440</v>
      </c>
      <c r="L50" s="541"/>
      <c r="M50" s="50" t="s">
        <v>205</v>
      </c>
      <c r="N50" s="50" t="s">
        <v>205</v>
      </c>
      <c r="O50" s="50" t="s">
        <v>205</v>
      </c>
      <c r="P50" s="50" t="s">
        <v>205</v>
      </c>
      <c r="Q50" s="50" t="s">
        <v>205</v>
      </c>
      <c r="R50" s="16" t="s">
        <v>10528</v>
      </c>
      <c r="S50" s="16" t="s">
        <v>19283</v>
      </c>
      <c r="T50" s="16" t="s">
        <v>19284</v>
      </c>
      <c r="U50" s="17">
        <v>1980</v>
      </c>
      <c r="V50" s="18">
        <v>24948</v>
      </c>
      <c r="W50" s="16" t="s">
        <v>19285</v>
      </c>
      <c r="X50" s="50" t="s">
        <v>205</v>
      </c>
      <c r="Y50" s="50" t="s">
        <v>205</v>
      </c>
    </row>
    <row r="51" spans="1:26" ht="18" customHeight="1">
      <c r="A51" s="539">
        <v>20230110</v>
      </c>
      <c r="B51" s="523">
        <v>47</v>
      </c>
      <c r="C51" s="523" t="s">
        <v>330</v>
      </c>
      <c r="D51" s="523" t="s">
        <v>8891</v>
      </c>
      <c r="E51" s="523">
        <v>1960</v>
      </c>
      <c r="F51" s="523" t="s">
        <v>8994</v>
      </c>
      <c r="G51" s="523" t="s">
        <v>331</v>
      </c>
      <c r="H51" s="538"/>
      <c r="I51" s="540">
        <v>44935</v>
      </c>
      <c r="J51" s="541" t="s">
        <v>10529</v>
      </c>
      <c r="K51" s="541" t="s">
        <v>9440</v>
      </c>
      <c r="L51" s="541"/>
      <c r="M51" s="50" t="s">
        <v>205</v>
      </c>
      <c r="N51" s="50" t="s">
        <v>205</v>
      </c>
      <c r="O51" s="50" t="s">
        <v>205</v>
      </c>
      <c r="P51" s="50" t="s">
        <v>205</v>
      </c>
      <c r="Q51" s="50" t="s">
        <v>205</v>
      </c>
      <c r="R51" s="16" t="s">
        <v>19286</v>
      </c>
      <c r="S51" s="16" t="s">
        <v>19287</v>
      </c>
      <c r="T51" s="16" t="s">
        <v>10530</v>
      </c>
      <c r="U51" s="17">
        <v>1960</v>
      </c>
      <c r="V51" s="18">
        <v>24500</v>
      </c>
      <c r="W51" s="16" t="s">
        <v>19288</v>
      </c>
      <c r="X51" s="50" t="s">
        <v>205</v>
      </c>
      <c r="Y51" s="50" t="s">
        <v>205</v>
      </c>
    </row>
    <row r="52" spans="1:26" ht="18" customHeight="1">
      <c r="A52" s="539">
        <v>20230110</v>
      </c>
      <c r="B52" s="523">
        <v>48</v>
      </c>
      <c r="C52" s="523" t="s">
        <v>322</v>
      </c>
      <c r="D52" s="523" t="s">
        <v>8905</v>
      </c>
      <c r="E52" s="523">
        <v>1980</v>
      </c>
      <c r="F52" s="523" t="s">
        <v>8994</v>
      </c>
      <c r="G52" s="523" t="s">
        <v>323</v>
      </c>
      <c r="H52" s="538"/>
      <c r="I52" s="540">
        <v>44935</v>
      </c>
      <c r="J52" s="541" t="s">
        <v>10531</v>
      </c>
      <c r="K52" s="541" t="s">
        <v>9440</v>
      </c>
      <c r="L52" s="541"/>
      <c r="M52" s="50" t="s">
        <v>205</v>
      </c>
      <c r="N52" s="50" t="s">
        <v>205</v>
      </c>
      <c r="O52" s="50" t="s">
        <v>205</v>
      </c>
      <c r="P52" s="50" t="s">
        <v>205</v>
      </c>
      <c r="Q52" s="50" t="s">
        <v>205</v>
      </c>
      <c r="R52" s="16" t="s">
        <v>19289</v>
      </c>
      <c r="S52" s="16" t="s">
        <v>19279</v>
      </c>
      <c r="T52" s="16" t="s">
        <v>19290</v>
      </c>
      <c r="U52" s="17">
        <v>1980</v>
      </c>
      <c r="V52" s="18">
        <v>24948</v>
      </c>
      <c r="W52" s="16" t="s">
        <v>19285</v>
      </c>
      <c r="X52" s="50" t="s">
        <v>205</v>
      </c>
      <c r="Y52" s="50" t="s">
        <v>205</v>
      </c>
    </row>
    <row r="53" spans="1:26" ht="18" customHeight="1">
      <c r="A53" s="539">
        <v>20230110</v>
      </c>
      <c r="B53" s="523">
        <v>49</v>
      </c>
      <c r="C53" s="523" t="s">
        <v>302</v>
      </c>
      <c r="D53" s="523" t="s">
        <v>8896</v>
      </c>
      <c r="E53" s="523">
        <v>1728</v>
      </c>
      <c r="F53" s="523" t="s">
        <v>121</v>
      </c>
      <c r="G53" s="523" t="s">
        <v>303</v>
      </c>
      <c r="H53" s="538"/>
      <c r="I53" s="540">
        <v>44936</v>
      </c>
      <c r="J53" s="541" t="s">
        <v>9511</v>
      </c>
      <c r="K53" s="541" t="s">
        <v>9440</v>
      </c>
      <c r="L53" s="541"/>
      <c r="M53" s="50" t="s">
        <v>205</v>
      </c>
      <c r="N53" s="50" t="s">
        <v>205</v>
      </c>
      <c r="O53" s="50" t="s">
        <v>205</v>
      </c>
      <c r="P53" s="50" t="s">
        <v>205</v>
      </c>
      <c r="Q53" s="50" t="s">
        <v>205</v>
      </c>
      <c r="R53" s="16" t="s">
        <v>10532</v>
      </c>
      <c r="S53" s="16" t="s">
        <v>19291</v>
      </c>
      <c r="T53" s="16" t="s">
        <v>19292</v>
      </c>
      <c r="U53" s="17">
        <v>1728</v>
      </c>
      <c r="V53" s="18">
        <v>24537.599999999999</v>
      </c>
      <c r="W53" s="16" t="s">
        <v>10534</v>
      </c>
      <c r="X53" s="50" t="s">
        <v>205</v>
      </c>
      <c r="Y53" s="50" t="s">
        <v>205</v>
      </c>
    </row>
    <row r="54" spans="1:26" ht="18" customHeight="1">
      <c r="A54" s="539">
        <v>20230110</v>
      </c>
      <c r="B54" s="523">
        <v>50</v>
      </c>
      <c r="C54" s="523" t="s">
        <v>10535</v>
      </c>
      <c r="D54" s="523" t="s">
        <v>9078</v>
      </c>
      <c r="E54" s="523">
        <v>4400</v>
      </c>
      <c r="F54" s="523" t="s">
        <v>9060</v>
      </c>
      <c r="G54" s="523" t="s">
        <v>10536</v>
      </c>
      <c r="H54" s="538"/>
      <c r="I54" s="540">
        <v>44936</v>
      </c>
      <c r="J54" s="541" t="s">
        <v>10388</v>
      </c>
      <c r="K54" s="541" t="s">
        <v>9440</v>
      </c>
      <c r="L54" s="541"/>
      <c r="M54" s="50" t="s">
        <v>205</v>
      </c>
      <c r="N54" s="50" t="s">
        <v>205</v>
      </c>
      <c r="O54" s="50" t="s">
        <v>205</v>
      </c>
      <c r="P54" s="50" t="s">
        <v>205</v>
      </c>
      <c r="Q54" s="50" t="s">
        <v>205</v>
      </c>
      <c r="R54" s="16" t="s">
        <v>19293</v>
      </c>
      <c r="S54" s="16" t="s">
        <v>19294</v>
      </c>
      <c r="T54" s="16" t="s">
        <v>19295</v>
      </c>
      <c r="U54" s="17">
        <v>4400</v>
      </c>
      <c r="V54" s="18">
        <v>23760</v>
      </c>
      <c r="W54" s="16" t="s">
        <v>19285</v>
      </c>
      <c r="X54" s="50" t="s">
        <v>205</v>
      </c>
      <c r="Y54" s="50" t="s">
        <v>205</v>
      </c>
    </row>
    <row r="55" spans="1:26" ht="18" customHeight="1">
      <c r="A55" s="539">
        <v>20230110</v>
      </c>
      <c r="B55" s="523">
        <v>51</v>
      </c>
      <c r="C55" s="523" t="s">
        <v>10537</v>
      </c>
      <c r="D55" s="523" t="s">
        <v>219</v>
      </c>
      <c r="E55" s="523">
        <v>1766</v>
      </c>
      <c r="F55" s="523" t="s">
        <v>9529</v>
      </c>
      <c r="G55" s="523" t="s">
        <v>10538</v>
      </c>
      <c r="H55" s="538"/>
      <c r="I55" s="540">
        <v>44936</v>
      </c>
      <c r="J55" s="541" t="s">
        <v>10539</v>
      </c>
      <c r="K55" s="541" t="s">
        <v>9440</v>
      </c>
      <c r="L55" s="541"/>
      <c r="M55" s="50" t="s">
        <v>205</v>
      </c>
      <c r="N55" s="50" t="s">
        <v>205</v>
      </c>
      <c r="O55" s="50" t="s">
        <v>205</v>
      </c>
      <c r="P55" s="50" t="s">
        <v>205</v>
      </c>
      <c r="Q55" s="50" t="s">
        <v>205</v>
      </c>
      <c r="R55" s="16" t="s">
        <v>19296</v>
      </c>
      <c r="S55" s="16" t="s">
        <v>19297</v>
      </c>
      <c r="T55" s="16" t="s">
        <v>19298</v>
      </c>
      <c r="U55" s="17">
        <v>1766</v>
      </c>
      <c r="V55" s="18">
        <v>22961.1</v>
      </c>
      <c r="W55" s="16" t="s">
        <v>19299</v>
      </c>
      <c r="X55" s="50" t="s">
        <v>205</v>
      </c>
      <c r="Y55" s="50" t="s">
        <v>205</v>
      </c>
    </row>
    <row r="56" spans="1:26" ht="18" customHeight="1">
      <c r="A56" s="539">
        <v>20230111</v>
      </c>
      <c r="B56" s="523">
        <v>52</v>
      </c>
      <c r="C56" s="523" t="s">
        <v>10540</v>
      </c>
      <c r="D56" s="523" t="s">
        <v>9766</v>
      </c>
      <c r="E56" s="523">
        <v>1794</v>
      </c>
      <c r="F56" s="523" t="s">
        <v>8949</v>
      </c>
      <c r="G56" s="523" t="s">
        <v>10541</v>
      </c>
      <c r="H56" s="538"/>
      <c r="I56" s="540">
        <v>44936</v>
      </c>
      <c r="J56" s="541" t="s">
        <v>10542</v>
      </c>
      <c r="K56" s="541" t="s">
        <v>9440</v>
      </c>
      <c r="L56" s="541"/>
      <c r="M56" s="50" t="s">
        <v>205</v>
      </c>
      <c r="N56" s="50" t="s">
        <v>205</v>
      </c>
      <c r="O56" s="50" t="s">
        <v>205</v>
      </c>
      <c r="P56" s="50" t="s">
        <v>205</v>
      </c>
      <c r="Q56" s="50" t="s">
        <v>205</v>
      </c>
      <c r="R56" s="16" t="s">
        <v>19300</v>
      </c>
      <c r="S56" s="16" t="s">
        <v>19301</v>
      </c>
      <c r="T56" s="16" t="s">
        <v>19302</v>
      </c>
      <c r="U56" s="17">
        <v>1794</v>
      </c>
      <c r="V56" s="18">
        <v>24990</v>
      </c>
      <c r="W56" s="16" t="s">
        <v>19288</v>
      </c>
      <c r="X56" s="50" t="s">
        <v>205</v>
      </c>
      <c r="Y56" s="50" t="s">
        <v>205</v>
      </c>
      <c r="Z56" t="s">
        <v>10543</v>
      </c>
    </row>
    <row r="57" spans="1:26" ht="18" customHeight="1">
      <c r="A57" s="539">
        <v>20230111</v>
      </c>
      <c r="B57" s="523">
        <v>53</v>
      </c>
      <c r="C57" s="523" t="s">
        <v>337</v>
      </c>
      <c r="D57" s="523" t="s">
        <v>9319</v>
      </c>
      <c r="E57" s="523">
        <v>1958</v>
      </c>
      <c r="F57" s="523" t="s">
        <v>8994</v>
      </c>
      <c r="G57" s="523" t="s">
        <v>338</v>
      </c>
      <c r="H57" s="538"/>
      <c r="I57" s="540">
        <v>44937</v>
      </c>
      <c r="J57" s="541" t="s">
        <v>9487</v>
      </c>
      <c r="K57" s="541" t="s">
        <v>9440</v>
      </c>
      <c r="L57" s="541"/>
      <c r="M57" s="50" t="s">
        <v>205</v>
      </c>
      <c r="N57" s="50" t="s">
        <v>205</v>
      </c>
      <c r="O57" s="50" t="s">
        <v>205</v>
      </c>
      <c r="P57" s="50" t="s">
        <v>205</v>
      </c>
      <c r="Q57" s="50" t="s">
        <v>205</v>
      </c>
      <c r="R57" s="16" t="s">
        <v>337</v>
      </c>
      <c r="S57" s="16" t="s">
        <v>10544</v>
      </c>
      <c r="T57" s="16" t="s">
        <v>10545</v>
      </c>
      <c r="U57" s="17">
        <v>1958</v>
      </c>
      <c r="V57" s="18">
        <v>24677.75</v>
      </c>
      <c r="W57" s="16" t="s">
        <v>10546</v>
      </c>
      <c r="X57" s="50" t="s">
        <v>205</v>
      </c>
      <c r="Y57" s="50" t="s">
        <v>205</v>
      </c>
    </row>
    <row r="58" spans="1:26" ht="18" customHeight="1">
      <c r="A58" s="539">
        <v>20230111</v>
      </c>
      <c r="B58" s="523">
        <v>54</v>
      </c>
      <c r="C58" s="523" t="s">
        <v>10547</v>
      </c>
      <c r="D58" s="523" t="s">
        <v>219</v>
      </c>
      <c r="E58" s="523">
        <v>4446</v>
      </c>
      <c r="F58" s="523" t="s">
        <v>8949</v>
      </c>
      <c r="G58" s="523" t="s">
        <v>10548</v>
      </c>
      <c r="H58" s="538"/>
      <c r="I58" s="540">
        <v>44937</v>
      </c>
      <c r="J58" s="541" t="s">
        <v>9723</v>
      </c>
      <c r="K58" s="541" t="s">
        <v>9440</v>
      </c>
      <c r="L58" s="541"/>
      <c r="M58" s="50" t="s">
        <v>205</v>
      </c>
      <c r="N58" s="50" t="s">
        <v>205</v>
      </c>
      <c r="O58" s="50" t="s">
        <v>205</v>
      </c>
      <c r="P58" s="50" t="s">
        <v>205</v>
      </c>
      <c r="Q58" s="50" t="s">
        <v>205</v>
      </c>
      <c r="R58" s="16" t="s">
        <v>19303</v>
      </c>
      <c r="S58" s="16" t="s">
        <v>10549</v>
      </c>
      <c r="T58" s="16" t="s">
        <v>19304</v>
      </c>
      <c r="U58" s="17">
        <v>4446</v>
      </c>
      <c r="V58" s="18">
        <v>12075</v>
      </c>
      <c r="W58" s="16" t="s">
        <v>19305</v>
      </c>
      <c r="X58" s="50" t="s">
        <v>205</v>
      </c>
      <c r="Y58" s="50" t="s">
        <v>205</v>
      </c>
    </row>
    <row r="59" spans="1:26" ht="18" customHeight="1">
      <c r="A59" s="539">
        <v>20230111</v>
      </c>
      <c r="B59" s="523">
        <v>55</v>
      </c>
      <c r="C59" s="523" t="s">
        <v>10551</v>
      </c>
      <c r="D59" s="523" t="s">
        <v>9078</v>
      </c>
      <c r="E59" s="523">
        <v>1100</v>
      </c>
      <c r="F59" s="523" t="s">
        <v>8298</v>
      </c>
      <c r="G59" s="523" t="s">
        <v>10552</v>
      </c>
      <c r="H59" s="538"/>
      <c r="I59" s="540">
        <v>44937</v>
      </c>
      <c r="J59" s="541" t="s">
        <v>10420</v>
      </c>
      <c r="K59" s="541" t="s">
        <v>9440</v>
      </c>
      <c r="L59" s="541"/>
      <c r="M59" s="50" t="s">
        <v>205</v>
      </c>
      <c r="N59" s="50" t="s">
        <v>205</v>
      </c>
      <c r="O59" s="50" t="s">
        <v>205</v>
      </c>
      <c r="P59" s="50" t="s">
        <v>205</v>
      </c>
      <c r="Q59" s="50" t="s">
        <v>205</v>
      </c>
      <c r="R59" s="16" t="s">
        <v>19306</v>
      </c>
      <c r="S59" s="16" t="s">
        <v>19307</v>
      </c>
      <c r="T59" s="16" t="s">
        <v>19308</v>
      </c>
      <c r="U59" s="17">
        <v>1100</v>
      </c>
      <c r="V59" s="18">
        <v>24590</v>
      </c>
      <c r="W59" s="16" t="s">
        <v>19305</v>
      </c>
      <c r="X59" s="50" t="s">
        <v>205</v>
      </c>
      <c r="Y59" s="50" t="s">
        <v>205</v>
      </c>
    </row>
    <row r="60" spans="1:26" ht="18" customHeight="1">
      <c r="A60" s="539">
        <v>20230111</v>
      </c>
      <c r="B60" s="523">
        <v>56</v>
      </c>
      <c r="C60" s="523" t="s">
        <v>10554</v>
      </c>
      <c r="D60" s="523" t="s">
        <v>10406</v>
      </c>
      <c r="E60" s="523">
        <v>1525</v>
      </c>
      <c r="F60" s="523" t="s">
        <v>10407</v>
      </c>
      <c r="G60" s="523" t="s">
        <v>10555</v>
      </c>
      <c r="H60" s="538"/>
      <c r="I60" s="540">
        <v>44937</v>
      </c>
      <c r="J60" s="541" t="s">
        <v>9597</v>
      </c>
      <c r="K60" s="541" t="s">
        <v>9440</v>
      </c>
      <c r="L60" s="541"/>
      <c r="M60" s="50" t="s">
        <v>205</v>
      </c>
      <c r="N60" s="50" t="s">
        <v>205</v>
      </c>
      <c r="O60" s="50" t="s">
        <v>205</v>
      </c>
      <c r="P60" s="50" t="s">
        <v>205</v>
      </c>
      <c r="Q60" s="50" t="s">
        <v>205</v>
      </c>
      <c r="R60" s="16" t="s">
        <v>19309</v>
      </c>
      <c r="S60" s="16" t="s">
        <v>19310</v>
      </c>
      <c r="T60" s="16" t="s">
        <v>10557</v>
      </c>
      <c r="U60" s="17">
        <v>1525</v>
      </c>
      <c r="V60" s="18">
        <v>9760</v>
      </c>
      <c r="W60" s="16" t="s">
        <v>19311</v>
      </c>
      <c r="X60" s="50" t="s">
        <v>205</v>
      </c>
      <c r="Y60" s="50" t="s">
        <v>205</v>
      </c>
      <c r="Z60" t="s">
        <v>10559</v>
      </c>
    </row>
    <row r="61" spans="1:26" ht="18" customHeight="1">
      <c r="A61" s="539">
        <v>20230111</v>
      </c>
      <c r="B61" s="523">
        <v>57</v>
      </c>
      <c r="C61" s="523" t="s">
        <v>10560</v>
      </c>
      <c r="D61" s="523" t="s">
        <v>8947</v>
      </c>
      <c r="E61" s="523">
        <v>1500</v>
      </c>
      <c r="F61" s="523" t="s">
        <v>8949</v>
      </c>
      <c r="G61" s="523" t="s">
        <v>10561</v>
      </c>
      <c r="H61" s="538"/>
      <c r="I61" s="540">
        <v>44937</v>
      </c>
      <c r="J61" s="541" t="s">
        <v>10562</v>
      </c>
      <c r="K61" s="541" t="s">
        <v>9440</v>
      </c>
      <c r="L61" s="541"/>
      <c r="M61" s="50" t="s">
        <v>205</v>
      </c>
      <c r="N61" s="50" t="s">
        <v>205</v>
      </c>
      <c r="O61" s="50" t="s">
        <v>205</v>
      </c>
      <c r="P61" s="50" t="s">
        <v>205</v>
      </c>
      <c r="Q61" s="50" t="s">
        <v>205</v>
      </c>
      <c r="R61" s="16" t="s">
        <v>19312</v>
      </c>
      <c r="S61" s="16" t="s">
        <v>19313</v>
      </c>
      <c r="T61" s="16" t="s">
        <v>10563</v>
      </c>
      <c r="U61" s="17">
        <v>1500</v>
      </c>
      <c r="V61" s="18">
        <v>22500</v>
      </c>
      <c r="W61" s="16" t="s">
        <v>19285</v>
      </c>
      <c r="X61" s="50" t="s">
        <v>205</v>
      </c>
      <c r="Y61" s="50" t="s">
        <v>205</v>
      </c>
      <c r="Z61" t="s">
        <v>10564</v>
      </c>
    </row>
    <row r="62" spans="1:26" ht="18" customHeight="1">
      <c r="A62" s="539">
        <v>20230111</v>
      </c>
      <c r="B62" s="523">
        <v>58</v>
      </c>
      <c r="C62" s="523" t="s">
        <v>10565</v>
      </c>
      <c r="D62" s="523" t="s">
        <v>10500</v>
      </c>
      <c r="E62" s="523">
        <v>1850</v>
      </c>
      <c r="F62" s="523" t="s">
        <v>8949</v>
      </c>
      <c r="G62" s="523" t="s">
        <v>10566</v>
      </c>
      <c r="H62" s="538"/>
      <c r="I62" s="540">
        <v>44937</v>
      </c>
      <c r="J62" s="541" t="s">
        <v>9723</v>
      </c>
      <c r="K62" s="541" t="s">
        <v>9440</v>
      </c>
      <c r="L62" s="541"/>
      <c r="M62" s="50" t="s">
        <v>205</v>
      </c>
      <c r="N62" s="50" t="s">
        <v>205</v>
      </c>
      <c r="O62" s="50" t="s">
        <v>205</v>
      </c>
      <c r="P62" s="50" t="s">
        <v>205</v>
      </c>
      <c r="Q62" s="50" t="s">
        <v>205</v>
      </c>
      <c r="R62" s="16" t="s">
        <v>19314</v>
      </c>
      <c r="S62" s="16" t="s">
        <v>19315</v>
      </c>
      <c r="T62" s="16" t="s">
        <v>10567</v>
      </c>
      <c r="U62" s="17">
        <v>1850</v>
      </c>
      <c r="V62" s="18">
        <v>13875</v>
      </c>
      <c r="W62" s="16" t="s">
        <v>19305</v>
      </c>
      <c r="X62" s="50" t="s">
        <v>205</v>
      </c>
      <c r="Y62" s="50" t="s">
        <v>205</v>
      </c>
      <c r="Z62" t="s">
        <v>10503</v>
      </c>
    </row>
    <row r="63" spans="1:26" ht="18" customHeight="1">
      <c r="A63" s="539">
        <v>20230111</v>
      </c>
      <c r="B63" s="523">
        <v>59</v>
      </c>
      <c r="C63" s="523" t="s">
        <v>341</v>
      </c>
      <c r="D63" s="523" t="s">
        <v>9319</v>
      </c>
      <c r="E63" s="523">
        <v>1955</v>
      </c>
      <c r="F63" s="523" t="s">
        <v>8994</v>
      </c>
      <c r="G63" s="523" t="s">
        <v>342</v>
      </c>
      <c r="H63" s="538"/>
      <c r="I63" s="540">
        <v>44937</v>
      </c>
      <c r="J63" s="541" t="s">
        <v>10568</v>
      </c>
      <c r="K63" s="541" t="s">
        <v>9440</v>
      </c>
      <c r="L63" s="541"/>
      <c r="M63" s="50" t="s">
        <v>205</v>
      </c>
      <c r="N63" s="50" t="s">
        <v>205</v>
      </c>
      <c r="O63" s="50" t="s">
        <v>205</v>
      </c>
      <c r="P63" s="50" t="s">
        <v>205</v>
      </c>
      <c r="Q63" s="50" t="s">
        <v>205</v>
      </c>
      <c r="R63" s="16" t="s">
        <v>341</v>
      </c>
      <c r="S63" s="16" t="s">
        <v>10544</v>
      </c>
      <c r="T63" s="16" t="s">
        <v>10569</v>
      </c>
      <c r="U63" s="17">
        <v>1955</v>
      </c>
      <c r="V63" s="18">
        <v>24545.599999999999</v>
      </c>
      <c r="W63" s="16" t="s">
        <v>10546</v>
      </c>
      <c r="X63" s="50" t="s">
        <v>205</v>
      </c>
      <c r="Y63" s="50" t="s">
        <v>205</v>
      </c>
    </row>
    <row r="64" spans="1:26" ht="18" customHeight="1">
      <c r="A64" s="539">
        <v>20230111</v>
      </c>
      <c r="B64" s="523">
        <v>60</v>
      </c>
      <c r="C64" s="523" t="s">
        <v>344</v>
      </c>
      <c r="D64" s="523" t="s">
        <v>8896</v>
      </c>
      <c r="E64" s="523">
        <v>1917</v>
      </c>
      <c r="F64" s="523" t="s">
        <v>8994</v>
      </c>
      <c r="G64" s="523" t="s">
        <v>345</v>
      </c>
      <c r="H64" s="538"/>
      <c r="I64" s="540">
        <v>44937</v>
      </c>
      <c r="J64" s="541" t="s">
        <v>10570</v>
      </c>
      <c r="K64" s="541" t="s">
        <v>9440</v>
      </c>
      <c r="L64" s="541"/>
      <c r="M64" s="50" t="s">
        <v>205</v>
      </c>
      <c r="N64" s="50" t="s">
        <v>205</v>
      </c>
      <c r="O64" s="50" t="s">
        <v>205</v>
      </c>
      <c r="P64" s="50" t="s">
        <v>205</v>
      </c>
      <c r="Q64" s="50" t="s">
        <v>205</v>
      </c>
      <c r="R64" s="16" t="s">
        <v>19316</v>
      </c>
      <c r="S64" s="16" t="s">
        <v>19317</v>
      </c>
      <c r="T64" s="16" t="s">
        <v>19318</v>
      </c>
      <c r="U64" s="17">
        <v>1917</v>
      </c>
      <c r="V64" s="18">
        <v>23962.5</v>
      </c>
      <c r="W64" s="16" t="s">
        <v>19311</v>
      </c>
      <c r="X64" s="50" t="s">
        <v>205</v>
      </c>
      <c r="Y64" s="50" t="s">
        <v>205</v>
      </c>
    </row>
    <row r="65" spans="1:26" ht="18" customHeight="1">
      <c r="A65" s="539">
        <v>20230111</v>
      </c>
      <c r="B65" s="523">
        <v>61</v>
      </c>
      <c r="C65" s="523" t="s">
        <v>333</v>
      </c>
      <c r="D65" s="523" t="s">
        <v>8891</v>
      </c>
      <c r="E65" s="523">
        <v>1960</v>
      </c>
      <c r="F65" s="523" t="s">
        <v>8994</v>
      </c>
      <c r="G65" s="523" t="s">
        <v>334</v>
      </c>
      <c r="H65" s="538"/>
      <c r="I65" s="540">
        <v>44937</v>
      </c>
      <c r="J65" s="541" t="s">
        <v>10572</v>
      </c>
      <c r="K65" s="541" t="s">
        <v>9440</v>
      </c>
      <c r="L65" s="541"/>
      <c r="M65" s="50" t="s">
        <v>205</v>
      </c>
      <c r="N65" s="50" t="s">
        <v>205</v>
      </c>
      <c r="O65" s="50" t="s">
        <v>205</v>
      </c>
      <c r="P65" s="50" t="s">
        <v>205</v>
      </c>
      <c r="Q65" s="50" t="s">
        <v>205</v>
      </c>
      <c r="R65" s="16" t="s">
        <v>19319</v>
      </c>
      <c r="S65" s="16" t="s">
        <v>19320</v>
      </c>
      <c r="T65" s="16" t="s">
        <v>19321</v>
      </c>
      <c r="U65" s="17">
        <v>1960</v>
      </c>
      <c r="V65" s="18">
        <v>24500</v>
      </c>
      <c r="W65" s="16" t="s">
        <v>10448</v>
      </c>
      <c r="X65" s="50" t="s">
        <v>205</v>
      </c>
      <c r="Y65" s="50" t="s">
        <v>205</v>
      </c>
    </row>
    <row r="66" spans="1:26" ht="18" customHeight="1">
      <c r="A66" s="539">
        <v>20230111</v>
      </c>
      <c r="B66" s="523">
        <v>62</v>
      </c>
      <c r="C66" s="523" t="s">
        <v>10574</v>
      </c>
      <c r="D66" s="523" t="s">
        <v>10406</v>
      </c>
      <c r="E66" s="523">
        <v>1525</v>
      </c>
      <c r="F66" s="523" t="s">
        <v>10407</v>
      </c>
      <c r="G66" s="523" t="s">
        <v>10575</v>
      </c>
      <c r="H66" s="538"/>
      <c r="I66" s="540">
        <v>44937</v>
      </c>
      <c r="J66" s="541" t="s">
        <v>10576</v>
      </c>
      <c r="K66" s="541" t="s">
        <v>9440</v>
      </c>
      <c r="L66" s="541"/>
      <c r="M66" s="50" t="s">
        <v>205</v>
      </c>
      <c r="N66" s="50" t="s">
        <v>205</v>
      </c>
      <c r="O66" s="50" t="s">
        <v>205</v>
      </c>
      <c r="P66" s="50" t="s">
        <v>205</v>
      </c>
      <c r="Q66" s="50" t="s">
        <v>205</v>
      </c>
      <c r="R66" s="16" t="s">
        <v>19322</v>
      </c>
      <c r="S66" s="16" t="s">
        <v>19323</v>
      </c>
      <c r="T66" s="16" t="s">
        <v>19324</v>
      </c>
      <c r="U66" s="17">
        <v>1525</v>
      </c>
      <c r="V66" s="18">
        <v>9760</v>
      </c>
      <c r="W66" s="16" t="s">
        <v>19311</v>
      </c>
      <c r="X66" s="50" t="s">
        <v>205</v>
      </c>
      <c r="Y66" s="50" t="s">
        <v>205</v>
      </c>
      <c r="Z66" t="s">
        <v>10559</v>
      </c>
    </row>
    <row r="67" spans="1:26" ht="18" customHeight="1">
      <c r="A67" s="539">
        <v>20230112</v>
      </c>
      <c r="B67" s="523">
        <v>63</v>
      </c>
      <c r="C67" s="523" t="s">
        <v>10577</v>
      </c>
      <c r="D67" s="523" t="s">
        <v>10578</v>
      </c>
      <c r="E67" s="523">
        <v>1120</v>
      </c>
      <c r="F67" s="523" t="s">
        <v>8298</v>
      </c>
      <c r="G67" s="523" t="s">
        <v>10579</v>
      </c>
      <c r="H67" s="538"/>
      <c r="I67" s="540">
        <v>44938</v>
      </c>
      <c r="J67" s="541" t="s">
        <v>10580</v>
      </c>
      <c r="K67" s="541" t="s">
        <v>9440</v>
      </c>
      <c r="L67" s="541"/>
      <c r="M67" s="50" t="s">
        <v>205</v>
      </c>
      <c r="N67" s="50" t="s">
        <v>205</v>
      </c>
      <c r="O67" s="50" t="s">
        <v>205</v>
      </c>
      <c r="P67" s="50" t="s">
        <v>205</v>
      </c>
      <c r="Q67" s="50" t="s">
        <v>205</v>
      </c>
      <c r="R67" s="16" t="s">
        <v>10581</v>
      </c>
      <c r="S67" s="16" t="s">
        <v>10582</v>
      </c>
      <c r="T67" s="16" t="s">
        <v>10583</v>
      </c>
      <c r="U67" s="17">
        <v>1120</v>
      </c>
      <c r="V67" s="18">
        <v>24800</v>
      </c>
      <c r="W67" s="16" t="s">
        <v>19325</v>
      </c>
      <c r="X67" s="50" t="s">
        <v>205</v>
      </c>
      <c r="Y67" s="50" t="s">
        <v>205</v>
      </c>
      <c r="Z67" t="s">
        <v>10584</v>
      </c>
    </row>
    <row r="68" spans="1:26" ht="18" customHeight="1">
      <c r="A68" s="539">
        <v>20230112</v>
      </c>
      <c r="B68" s="523">
        <v>64</v>
      </c>
      <c r="C68" s="523" t="s">
        <v>10585</v>
      </c>
      <c r="D68" s="523" t="s">
        <v>9078</v>
      </c>
      <c r="E68" s="523">
        <v>1100</v>
      </c>
      <c r="F68" s="523" t="s">
        <v>8298</v>
      </c>
      <c r="G68" s="523" t="s">
        <v>10586</v>
      </c>
      <c r="H68" s="538"/>
      <c r="I68" s="540">
        <v>44938</v>
      </c>
      <c r="J68" s="541" t="s">
        <v>10420</v>
      </c>
      <c r="K68" s="541" t="s">
        <v>9440</v>
      </c>
      <c r="L68" s="541"/>
      <c r="M68" s="50" t="s">
        <v>205</v>
      </c>
      <c r="N68" s="50" t="s">
        <v>205</v>
      </c>
      <c r="O68" s="50" t="s">
        <v>205</v>
      </c>
      <c r="P68" s="50" t="s">
        <v>205</v>
      </c>
      <c r="Q68" s="50" t="s">
        <v>205</v>
      </c>
      <c r="R68" s="16" t="s">
        <v>19326</v>
      </c>
      <c r="S68" s="16" t="s">
        <v>19327</v>
      </c>
      <c r="T68" s="16" t="s">
        <v>19328</v>
      </c>
      <c r="U68" s="17">
        <v>1100</v>
      </c>
      <c r="V68" s="18">
        <v>24650</v>
      </c>
      <c r="W68" s="16" t="s">
        <v>19329</v>
      </c>
      <c r="X68" s="50" t="s">
        <v>205</v>
      </c>
      <c r="Y68" s="50" t="s">
        <v>205</v>
      </c>
    </row>
    <row r="69" spans="1:26" ht="18" customHeight="1">
      <c r="A69" s="539">
        <v>20230112</v>
      </c>
      <c r="B69" s="523">
        <v>65</v>
      </c>
      <c r="C69" s="523" t="s">
        <v>10587</v>
      </c>
      <c r="D69" s="523" t="s">
        <v>8947</v>
      </c>
      <c r="E69" s="523">
        <v>1079</v>
      </c>
      <c r="F69" s="523" t="s">
        <v>8949</v>
      </c>
      <c r="G69" s="523" t="s">
        <v>10588</v>
      </c>
      <c r="H69" s="538"/>
      <c r="I69" s="540">
        <v>44938</v>
      </c>
      <c r="J69" s="541" t="s">
        <v>10589</v>
      </c>
      <c r="K69" s="541" t="s">
        <v>9440</v>
      </c>
      <c r="L69" s="541"/>
      <c r="M69" s="50" t="s">
        <v>205</v>
      </c>
      <c r="N69" s="50" t="s">
        <v>205</v>
      </c>
      <c r="O69" s="50" t="s">
        <v>205</v>
      </c>
      <c r="P69" s="50" t="s">
        <v>205</v>
      </c>
      <c r="Q69" s="50" t="s">
        <v>205</v>
      </c>
      <c r="R69" s="16" t="s">
        <v>10590</v>
      </c>
      <c r="S69" s="16" t="s">
        <v>19330</v>
      </c>
      <c r="T69" s="16" t="s">
        <v>10591</v>
      </c>
      <c r="U69" s="17">
        <v>1079</v>
      </c>
      <c r="V69" s="18">
        <v>4751</v>
      </c>
      <c r="W69" s="16" t="s">
        <v>10550</v>
      </c>
      <c r="X69" s="50" t="s">
        <v>205</v>
      </c>
      <c r="Y69" s="50" t="s">
        <v>205</v>
      </c>
      <c r="Z69" t="s">
        <v>10592</v>
      </c>
    </row>
    <row r="70" spans="1:26" ht="18" customHeight="1">
      <c r="A70" s="539">
        <v>20230112</v>
      </c>
      <c r="B70" s="523">
        <v>66</v>
      </c>
      <c r="C70" s="523" t="s">
        <v>10593</v>
      </c>
      <c r="D70" s="523" t="s">
        <v>8996</v>
      </c>
      <c r="E70" s="523">
        <v>2358</v>
      </c>
      <c r="F70" s="523" t="s">
        <v>8949</v>
      </c>
      <c r="G70" s="523" t="s">
        <v>10594</v>
      </c>
      <c r="H70" s="538"/>
      <c r="I70" s="540">
        <v>44938</v>
      </c>
      <c r="J70" s="541" t="s">
        <v>10595</v>
      </c>
      <c r="K70" s="541" t="s">
        <v>9440</v>
      </c>
      <c r="L70" s="541"/>
      <c r="M70" s="50" t="s">
        <v>205</v>
      </c>
      <c r="N70" s="50" t="s">
        <v>205</v>
      </c>
      <c r="O70" s="50" t="s">
        <v>205</v>
      </c>
      <c r="P70" s="50" t="s">
        <v>205</v>
      </c>
      <c r="Q70" s="50" t="s">
        <v>205</v>
      </c>
      <c r="R70" s="16" t="s">
        <v>19331</v>
      </c>
      <c r="S70" s="16" t="s">
        <v>19332</v>
      </c>
      <c r="T70" s="16" t="s">
        <v>19333</v>
      </c>
      <c r="U70" s="17">
        <v>2358</v>
      </c>
      <c r="V70" s="18">
        <v>10611</v>
      </c>
      <c r="W70" s="16" t="s">
        <v>19325</v>
      </c>
      <c r="X70" s="50" t="s">
        <v>205</v>
      </c>
      <c r="Y70" s="50" t="s">
        <v>205</v>
      </c>
      <c r="Z70" t="s">
        <v>10596</v>
      </c>
    </row>
    <row r="71" spans="1:26" ht="18" customHeight="1">
      <c r="A71" s="539">
        <v>20230113</v>
      </c>
      <c r="B71" s="523">
        <v>67</v>
      </c>
      <c r="C71" s="523" t="s">
        <v>10597</v>
      </c>
      <c r="D71" s="523" t="s">
        <v>10598</v>
      </c>
      <c r="E71" s="523">
        <v>1000</v>
      </c>
      <c r="F71" s="523" t="s">
        <v>9214</v>
      </c>
      <c r="G71" s="523" t="s">
        <v>10599</v>
      </c>
      <c r="H71" s="538"/>
      <c r="I71" s="540">
        <v>44939</v>
      </c>
      <c r="J71" s="541" t="s">
        <v>10402</v>
      </c>
      <c r="K71" s="541" t="s">
        <v>9440</v>
      </c>
      <c r="L71" s="541"/>
      <c r="M71" s="50" t="s">
        <v>205</v>
      </c>
      <c r="N71" s="50" t="s">
        <v>205</v>
      </c>
      <c r="O71" s="50" t="s">
        <v>205</v>
      </c>
      <c r="P71" s="50" t="s">
        <v>205</v>
      </c>
      <c r="Q71" s="50" t="s">
        <v>205</v>
      </c>
      <c r="R71" s="16" t="s">
        <v>10600</v>
      </c>
      <c r="S71" s="16" t="s">
        <v>10601</v>
      </c>
      <c r="T71" s="16" t="s">
        <v>19334</v>
      </c>
      <c r="U71" s="17">
        <v>1000</v>
      </c>
      <c r="V71" s="18">
        <v>20500</v>
      </c>
      <c r="W71" s="16" t="s">
        <v>19329</v>
      </c>
      <c r="X71" s="50" t="s">
        <v>205</v>
      </c>
      <c r="Y71" s="50" t="s">
        <v>205</v>
      </c>
      <c r="Z71" t="s">
        <v>10602</v>
      </c>
    </row>
    <row r="72" spans="1:26" ht="18" customHeight="1">
      <c r="A72" s="539">
        <v>20230113</v>
      </c>
      <c r="B72" s="523">
        <v>68</v>
      </c>
      <c r="C72" s="523" t="s">
        <v>348</v>
      </c>
      <c r="D72" s="523" t="s">
        <v>51</v>
      </c>
      <c r="E72" s="523">
        <v>1942</v>
      </c>
      <c r="F72" s="523" t="s">
        <v>8994</v>
      </c>
      <c r="G72" s="523" t="s">
        <v>349</v>
      </c>
      <c r="H72" s="538"/>
      <c r="I72" s="540">
        <v>44938</v>
      </c>
      <c r="J72" s="541" t="s">
        <v>9607</v>
      </c>
      <c r="K72" s="541" t="s">
        <v>9440</v>
      </c>
      <c r="L72" s="541"/>
      <c r="M72" s="50" t="s">
        <v>205</v>
      </c>
      <c r="N72" s="50" t="s">
        <v>205</v>
      </c>
      <c r="O72" s="50" t="s">
        <v>205</v>
      </c>
      <c r="P72" s="50" t="s">
        <v>205</v>
      </c>
      <c r="Q72" s="50" t="s">
        <v>205</v>
      </c>
      <c r="R72" s="16" t="s">
        <v>10603</v>
      </c>
      <c r="S72" s="16" t="s">
        <v>10571</v>
      </c>
      <c r="T72" s="16" t="s">
        <v>19335</v>
      </c>
      <c r="U72" s="17">
        <v>1942</v>
      </c>
      <c r="V72" s="18">
        <v>24083.61</v>
      </c>
      <c r="W72" s="16" t="s">
        <v>10558</v>
      </c>
      <c r="X72" s="50" t="s">
        <v>205</v>
      </c>
      <c r="Y72" s="50" t="s">
        <v>205</v>
      </c>
    </row>
    <row r="73" spans="1:26" ht="18" customHeight="1">
      <c r="A73" s="539">
        <v>20230113</v>
      </c>
      <c r="B73" s="523">
        <v>69</v>
      </c>
      <c r="C73" s="523" t="s">
        <v>10604</v>
      </c>
      <c r="D73" s="523" t="s">
        <v>8947</v>
      </c>
      <c r="E73" s="523">
        <v>660</v>
      </c>
      <c r="F73" s="523" t="s">
        <v>8949</v>
      </c>
      <c r="G73" s="523" t="s">
        <v>10605</v>
      </c>
      <c r="H73" s="538"/>
      <c r="I73" s="540">
        <v>44939</v>
      </c>
      <c r="J73" s="541" t="s">
        <v>10485</v>
      </c>
      <c r="K73" s="541" t="s">
        <v>9440</v>
      </c>
      <c r="L73" s="541"/>
      <c r="M73" s="50" t="s">
        <v>205</v>
      </c>
      <c r="N73" s="50" t="s">
        <v>205</v>
      </c>
      <c r="O73" s="50" t="s">
        <v>205</v>
      </c>
      <c r="P73" s="50" t="s">
        <v>205</v>
      </c>
      <c r="Q73" s="50" t="s">
        <v>205</v>
      </c>
      <c r="R73" s="16" t="s">
        <v>19336</v>
      </c>
      <c r="S73" s="16" t="s">
        <v>19337</v>
      </c>
      <c r="T73" s="16" t="s">
        <v>19338</v>
      </c>
      <c r="U73" s="17">
        <v>660</v>
      </c>
      <c r="V73" s="18">
        <v>4620</v>
      </c>
      <c r="W73" s="16" t="s">
        <v>19339</v>
      </c>
      <c r="X73" s="50" t="s">
        <v>205</v>
      </c>
      <c r="Y73" s="50" t="s">
        <v>205</v>
      </c>
      <c r="Z73" t="s">
        <v>10606</v>
      </c>
    </row>
    <row r="74" spans="1:26" ht="18" customHeight="1">
      <c r="A74" s="539">
        <v>20230113</v>
      </c>
      <c r="B74" s="523">
        <v>70</v>
      </c>
      <c r="C74" s="523" t="s">
        <v>359</v>
      </c>
      <c r="D74" s="523" t="s">
        <v>10607</v>
      </c>
      <c r="E74" s="523">
        <v>1815</v>
      </c>
      <c r="F74" s="523" t="s">
        <v>8994</v>
      </c>
      <c r="G74" s="523" t="s">
        <v>360</v>
      </c>
      <c r="H74" s="538"/>
      <c r="I74" s="540">
        <v>44939</v>
      </c>
      <c r="J74" s="541" t="s">
        <v>10608</v>
      </c>
      <c r="K74" s="541" t="s">
        <v>9440</v>
      </c>
      <c r="L74" s="541"/>
      <c r="M74" s="50" t="s">
        <v>205</v>
      </c>
      <c r="N74" s="50" t="s">
        <v>205</v>
      </c>
      <c r="O74" s="50" t="s">
        <v>205</v>
      </c>
      <c r="P74" s="50" t="s">
        <v>205</v>
      </c>
      <c r="Q74" s="50" t="s">
        <v>205</v>
      </c>
      <c r="R74" s="16" t="s">
        <v>359</v>
      </c>
      <c r="S74" s="16" t="s">
        <v>10609</v>
      </c>
      <c r="T74" s="16" t="s">
        <v>10610</v>
      </c>
      <c r="U74" s="17">
        <v>1815</v>
      </c>
      <c r="V74" s="18">
        <v>22956.12</v>
      </c>
      <c r="W74" s="16" t="s">
        <v>535</v>
      </c>
      <c r="X74" s="50" t="s">
        <v>205</v>
      </c>
      <c r="Y74" s="50" t="s">
        <v>205</v>
      </c>
    </row>
    <row r="75" spans="1:26" ht="18" customHeight="1">
      <c r="A75" s="539">
        <v>20230113</v>
      </c>
      <c r="B75" s="523">
        <v>71</v>
      </c>
      <c r="C75" s="523" t="s">
        <v>356</v>
      </c>
      <c r="D75" s="523" t="s">
        <v>10607</v>
      </c>
      <c r="E75" s="523">
        <v>1815</v>
      </c>
      <c r="F75" s="523" t="s">
        <v>8994</v>
      </c>
      <c r="G75" s="523" t="s">
        <v>357</v>
      </c>
      <c r="H75" s="538"/>
      <c r="I75" s="540">
        <v>44939</v>
      </c>
      <c r="J75" s="541" t="s">
        <v>10611</v>
      </c>
      <c r="K75" s="541" t="s">
        <v>9440</v>
      </c>
      <c r="L75" s="541"/>
      <c r="M75" s="50" t="s">
        <v>205</v>
      </c>
      <c r="N75" s="50" t="s">
        <v>205</v>
      </c>
      <c r="O75" s="50" t="s">
        <v>205</v>
      </c>
      <c r="P75" s="50" t="s">
        <v>205</v>
      </c>
      <c r="Q75" s="50" t="s">
        <v>205</v>
      </c>
      <c r="R75" s="16" t="s">
        <v>356</v>
      </c>
      <c r="S75" s="16" t="s">
        <v>10609</v>
      </c>
      <c r="T75" s="16" t="s">
        <v>10612</v>
      </c>
      <c r="U75" s="17">
        <v>1815</v>
      </c>
      <c r="V75" s="18">
        <v>22956.12</v>
      </c>
      <c r="W75" s="16" t="s">
        <v>535</v>
      </c>
      <c r="X75" s="50" t="s">
        <v>205</v>
      </c>
      <c r="Y75" s="50" t="s">
        <v>205</v>
      </c>
    </row>
    <row r="76" spans="1:26" ht="18" customHeight="1">
      <c r="A76" s="539">
        <v>20230113</v>
      </c>
      <c r="B76" s="523">
        <v>72</v>
      </c>
      <c r="C76" s="523" t="s">
        <v>10613</v>
      </c>
      <c r="D76" s="523" t="s">
        <v>219</v>
      </c>
      <c r="E76" s="523">
        <v>1700</v>
      </c>
      <c r="F76" s="523" t="s">
        <v>9546</v>
      </c>
      <c r="G76" s="523" t="s">
        <v>10614</v>
      </c>
      <c r="H76" s="538"/>
      <c r="I76" s="540">
        <v>44939</v>
      </c>
      <c r="J76" s="541" t="s">
        <v>9741</v>
      </c>
      <c r="K76" s="541" t="s">
        <v>9440</v>
      </c>
      <c r="L76" s="541"/>
      <c r="M76" s="50" t="s">
        <v>205</v>
      </c>
      <c r="N76" s="50" t="s">
        <v>205</v>
      </c>
      <c r="O76" s="50" t="s">
        <v>205</v>
      </c>
      <c r="P76" s="50" t="s">
        <v>205</v>
      </c>
      <c r="Q76" s="50" t="s">
        <v>205</v>
      </c>
      <c r="R76" s="16" t="s">
        <v>10613</v>
      </c>
      <c r="S76" s="16" t="s">
        <v>10615</v>
      </c>
      <c r="T76" s="16" t="s">
        <v>10616</v>
      </c>
      <c r="U76" s="17">
        <v>1700</v>
      </c>
      <c r="V76" s="18">
        <v>20400</v>
      </c>
      <c r="W76" s="16" t="s">
        <v>521</v>
      </c>
      <c r="X76" s="50" t="s">
        <v>205</v>
      </c>
      <c r="Y76" s="50" t="s">
        <v>205</v>
      </c>
    </row>
    <row r="77" spans="1:26" ht="18" customHeight="1">
      <c r="A77" s="539">
        <v>20230113</v>
      </c>
      <c r="B77" s="523">
        <v>73</v>
      </c>
      <c r="C77" s="523" t="s">
        <v>352</v>
      </c>
      <c r="D77" s="523" t="s">
        <v>10607</v>
      </c>
      <c r="E77" s="523">
        <v>1815</v>
      </c>
      <c r="F77" s="523" t="s">
        <v>8994</v>
      </c>
      <c r="G77" s="523" t="s">
        <v>353</v>
      </c>
      <c r="H77" s="538"/>
      <c r="I77" s="540">
        <v>44939</v>
      </c>
      <c r="J77" s="541" t="s">
        <v>10617</v>
      </c>
      <c r="K77" s="541" t="s">
        <v>9440</v>
      </c>
      <c r="L77" s="541"/>
      <c r="M77" s="50" t="s">
        <v>205</v>
      </c>
      <c r="N77" s="50" t="s">
        <v>205</v>
      </c>
      <c r="O77" s="50" t="s">
        <v>205</v>
      </c>
      <c r="P77" s="50" t="s">
        <v>205</v>
      </c>
      <c r="Q77" s="50" t="s">
        <v>205</v>
      </c>
      <c r="R77" s="16" t="s">
        <v>19340</v>
      </c>
      <c r="S77" s="16" t="s">
        <v>19341</v>
      </c>
      <c r="T77" s="16" t="s">
        <v>19342</v>
      </c>
      <c r="U77" s="17">
        <v>1815</v>
      </c>
      <c r="V77" s="18">
        <v>22956.12</v>
      </c>
      <c r="W77" s="16" t="s">
        <v>19343</v>
      </c>
      <c r="X77" s="50" t="s">
        <v>205</v>
      </c>
      <c r="Y77" s="50" t="s">
        <v>205</v>
      </c>
    </row>
    <row r="78" spans="1:26" ht="18" customHeight="1">
      <c r="A78" s="539">
        <v>20230116</v>
      </c>
      <c r="B78" s="523">
        <v>74</v>
      </c>
      <c r="C78" s="523" t="s">
        <v>10618</v>
      </c>
      <c r="D78" s="523" t="s">
        <v>9743</v>
      </c>
      <c r="E78" s="523">
        <v>2061</v>
      </c>
      <c r="F78" s="523" t="s">
        <v>9206</v>
      </c>
      <c r="G78" s="523" t="s">
        <v>10619</v>
      </c>
      <c r="H78" s="538"/>
      <c r="I78" s="540">
        <v>44940</v>
      </c>
      <c r="J78" s="541" t="s">
        <v>9490</v>
      </c>
      <c r="K78" s="541" t="s">
        <v>9440</v>
      </c>
      <c r="L78" s="541"/>
      <c r="M78" s="50" t="s">
        <v>205</v>
      </c>
      <c r="N78" s="50" t="s">
        <v>205</v>
      </c>
      <c r="O78" s="50" t="s">
        <v>205</v>
      </c>
      <c r="P78" s="50" t="s">
        <v>205</v>
      </c>
      <c r="Q78" s="50" t="s">
        <v>205</v>
      </c>
      <c r="R78" s="16" t="s">
        <v>19344</v>
      </c>
      <c r="S78" s="16" t="s">
        <v>19345</v>
      </c>
      <c r="T78" s="16" t="s">
        <v>19346</v>
      </c>
      <c r="U78" s="17">
        <v>2061</v>
      </c>
      <c r="V78" s="18">
        <v>23000</v>
      </c>
      <c r="W78" s="16" t="s">
        <v>19347</v>
      </c>
      <c r="X78" s="50" t="s">
        <v>205</v>
      </c>
      <c r="Y78" s="50" t="s">
        <v>205</v>
      </c>
      <c r="Z78" t="s">
        <v>10621</v>
      </c>
    </row>
    <row r="79" spans="1:26" ht="18" customHeight="1">
      <c r="A79" s="539">
        <v>20230116</v>
      </c>
      <c r="B79" s="523">
        <v>75</v>
      </c>
      <c r="C79" s="523" t="s">
        <v>10622</v>
      </c>
      <c r="D79" s="523" t="s">
        <v>8947</v>
      </c>
      <c r="E79" s="523">
        <v>1050</v>
      </c>
      <c r="F79" s="523" t="s">
        <v>8949</v>
      </c>
      <c r="G79" s="523" t="s">
        <v>10623</v>
      </c>
      <c r="H79" s="538"/>
      <c r="I79" s="540">
        <v>44942</v>
      </c>
      <c r="J79" s="541" t="s">
        <v>10624</v>
      </c>
      <c r="K79" s="541" t="s">
        <v>9440</v>
      </c>
      <c r="L79" s="541"/>
      <c r="M79" s="50" t="s">
        <v>205</v>
      </c>
      <c r="N79" s="50" t="s">
        <v>205</v>
      </c>
      <c r="O79" s="50" t="s">
        <v>205</v>
      </c>
      <c r="P79" s="50" t="s">
        <v>205</v>
      </c>
      <c r="Q79" s="50" t="s">
        <v>205</v>
      </c>
      <c r="R79" s="16" t="s">
        <v>19348</v>
      </c>
      <c r="S79" s="16" t="s">
        <v>19349</v>
      </c>
      <c r="T79" s="16" t="s">
        <v>19350</v>
      </c>
      <c r="U79" s="17">
        <v>1050</v>
      </c>
      <c r="V79" s="18">
        <v>6510</v>
      </c>
      <c r="W79" s="16" t="s">
        <v>19351</v>
      </c>
      <c r="X79" s="50" t="s">
        <v>205</v>
      </c>
      <c r="Y79" s="50" t="s">
        <v>205</v>
      </c>
      <c r="Z79" t="s">
        <v>10626</v>
      </c>
    </row>
    <row r="80" spans="1:26" ht="18" customHeight="1">
      <c r="A80" s="539">
        <v>20230116</v>
      </c>
      <c r="B80" s="523">
        <v>76</v>
      </c>
      <c r="C80" s="523" t="s">
        <v>10627</v>
      </c>
      <c r="D80" s="523" t="s">
        <v>10628</v>
      </c>
      <c r="E80" s="523">
        <v>1144</v>
      </c>
      <c r="F80" s="523" t="s">
        <v>9095</v>
      </c>
      <c r="G80" s="523" t="s">
        <v>10629</v>
      </c>
      <c r="H80" s="538"/>
      <c r="I80" s="540">
        <v>44942</v>
      </c>
      <c r="J80" s="541" t="s">
        <v>10630</v>
      </c>
      <c r="K80" s="541" t="s">
        <v>9440</v>
      </c>
      <c r="L80" s="541"/>
      <c r="M80" s="50" t="s">
        <v>205</v>
      </c>
      <c r="N80" s="50" t="s">
        <v>205</v>
      </c>
      <c r="O80" s="50" t="s">
        <v>205</v>
      </c>
      <c r="P80" s="50" t="s">
        <v>205</v>
      </c>
      <c r="Q80" s="50" t="s">
        <v>205</v>
      </c>
      <c r="R80" s="16" t="s">
        <v>10627</v>
      </c>
      <c r="S80" s="16" t="s">
        <v>1199</v>
      </c>
      <c r="T80" s="16" t="s">
        <v>10631</v>
      </c>
      <c r="U80" s="17">
        <v>1144</v>
      </c>
      <c r="V80" s="18">
        <v>4070.88</v>
      </c>
      <c r="W80" s="16" t="s">
        <v>10632</v>
      </c>
      <c r="X80" s="50" t="s">
        <v>205</v>
      </c>
      <c r="Y80" s="50" t="s">
        <v>205</v>
      </c>
    </row>
    <row r="81" spans="1:26" ht="18" customHeight="1">
      <c r="A81" s="539">
        <v>20230116</v>
      </c>
      <c r="B81" s="523">
        <v>77</v>
      </c>
      <c r="C81" s="523" t="s">
        <v>10633</v>
      </c>
      <c r="D81" s="523" t="s">
        <v>10500</v>
      </c>
      <c r="E81" s="523">
        <v>950</v>
      </c>
      <c r="F81" s="523" t="s">
        <v>8949</v>
      </c>
      <c r="G81" s="523" t="s">
        <v>10634</v>
      </c>
      <c r="H81" s="538"/>
      <c r="I81" s="540">
        <v>44942</v>
      </c>
      <c r="J81" s="541" t="s">
        <v>10635</v>
      </c>
      <c r="K81" s="541" t="s">
        <v>9440</v>
      </c>
      <c r="L81" s="541"/>
      <c r="M81" s="50" t="s">
        <v>205</v>
      </c>
      <c r="N81" s="50" t="s">
        <v>205</v>
      </c>
      <c r="O81" s="50" t="s">
        <v>205</v>
      </c>
      <c r="P81" s="50" t="s">
        <v>205</v>
      </c>
      <c r="Q81" s="50" t="s">
        <v>205</v>
      </c>
      <c r="R81" s="16" t="s">
        <v>10633</v>
      </c>
      <c r="S81" s="16" t="s">
        <v>1199</v>
      </c>
      <c r="T81" s="16" t="s">
        <v>10636</v>
      </c>
      <c r="U81" s="17">
        <v>950</v>
      </c>
      <c r="V81" s="18">
        <v>10894</v>
      </c>
      <c r="W81" s="16" t="s">
        <v>10632</v>
      </c>
      <c r="X81" s="50" t="s">
        <v>205</v>
      </c>
      <c r="Y81" s="50" t="s">
        <v>205</v>
      </c>
      <c r="Z81" t="s">
        <v>10637</v>
      </c>
    </row>
    <row r="82" spans="1:26" ht="18" customHeight="1">
      <c r="A82" s="539">
        <v>20230116</v>
      </c>
      <c r="B82" s="523">
        <v>78</v>
      </c>
      <c r="C82" s="523" t="s">
        <v>10638</v>
      </c>
      <c r="D82" s="523" t="s">
        <v>10639</v>
      </c>
      <c r="E82" s="523">
        <v>900</v>
      </c>
      <c r="F82" s="523" t="s">
        <v>9257</v>
      </c>
      <c r="G82" s="523" t="s">
        <v>10640</v>
      </c>
      <c r="H82" s="538"/>
      <c r="I82" s="540">
        <v>44942</v>
      </c>
      <c r="J82" s="541" t="s">
        <v>10360</v>
      </c>
      <c r="K82" s="541" t="s">
        <v>9440</v>
      </c>
      <c r="L82" s="541"/>
      <c r="M82" s="50" t="s">
        <v>205</v>
      </c>
      <c r="N82" s="50" t="s">
        <v>205</v>
      </c>
      <c r="O82" s="50" t="s">
        <v>205</v>
      </c>
      <c r="P82" s="50" t="s">
        <v>205</v>
      </c>
      <c r="Q82" s="50" t="s">
        <v>205</v>
      </c>
      <c r="R82" s="16" t="s">
        <v>10638</v>
      </c>
      <c r="S82" s="16" t="s">
        <v>1199</v>
      </c>
      <c r="T82" s="16" t="s">
        <v>10641</v>
      </c>
      <c r="U82" s="17">
        <v>900</v>
      </c>
      <c r="V82" s="18">
        <v>9900</v>
      </c>
      <c r="W82" s="16" t="s">
        <v>10632</v>
      </c>
      <c r="X82" s="50" t="s">
        <v>205</v>
      </c>
      <c r="Y82" s="50" t="s">
        <v>205</v>
      </c>
      <c r="Z82" t="s">
        <v>10642</v>
      </c>
    </row>
    <row r="83" spans="1:26" ht="18" customHeight="1">
      <c r="A83" s="539">
        <v>20230116</v>
      </c>
      <c r="B83" s="523">
        <v>79</v>
      </c>
      <c r="C83" s="523" t="s">
        <v>10643</v>
      </c>
      <c r="D83" s="560" t="s">
        <v>19352</v>
      </c>
      <c r="E83" s="523">
        <v>1794</v>
      </c>
      <c r="F83" s="523" t="s">
        <v>8949</v>
      </c>
      <c r="G83" s="523" t="s">
        <v>10644</v>
      </c>
      <c r="H83" s="538"/>
      <c r="I83" s="540">
        <v>44942</v>
      </c>
      <c r="J83" s="541" t="s">
        <v>10645</v>
      </c>
      <c r="K83" s="541" t="s">
        <v>9440</v>
      </c>
      <c r="L83" s="541"/>
      <c r="M83" s="50" t="s">
        <v>205</v>
      </c>
      <c r="N83" s="50" t="s">
        <v>205</v>
      </c>
      <c r="O83" s="50" t="s">
        <v>205</v>
      </c>
      <c r="P83" s="50" t="s">
        <v>205</v>
      </c>
      <c r="Q83" s="50" t="s">
        <v>205</v>
      </c>
      <c r="R83" s="16" t="s">
        <v>19353</v>
      </c>
      <c r="S83" s="16" t="s">
        <v>19327</v>
      </c>
      <c r="T83" s="16" t="s">
        <v>19354</v>
      </c>
      <c r="U83" s="17">
        <v>1794</v>
      </c>
      <c r="V83" s="18">
        <v>24990</v>
      </c>
      <c r="W83" s="16" t="s">
        <v>19305</v>
      </c>
      <c r="X83" s="50" t="s">
        <v>205</v>
      </c>
      <c r="Y83" s="50" t="s">
        <v>205</v>
      </c>
      <c r="Z83" t="s">
        <v>10543</v>
      </c>
    </row>
    <row r="84" spans="1:26" ht="18" customHeight="1">
      <c r="A84" s="539">
        <v>20230116</v>
      </c>
      <c r="B84" s="523">
        <v>80</v>
      </c>
      <c r="C84" s="523" t="s">
        <v>10646</v>
      </c>
      <c r="D84" s="560" t="s">
        <v>19352</v>
      </c>
      <c r="E84" s="523">
        <v>1794</v>
      </c>
      <c r="F84" s="523" t="s">
        <v>8949</v>
      </c>
      <c r="G84" s="523" t="s">
        <v>10647</v>
      </c>
      <c r="H84" s="538"/>
      <c r="I84" s="540">
        <v>44942</v>
      </c>
      <c r="J84" s="541" t="s">
        <v>10648</v>
      </c>
      <c r="K84" s="541" t="s">
        <v>9440</v>
      </c>
      <c r="L84" s="541"/>
      <c r="M84" s="50" t="s">
        <v>205</v>
      </c>
      <c r="N84" s="50" t="s">
        <v>205</v>
      </c>
      <c r="O84" s="50" t="s">
        <v>205</v>
      </c>
      <c r="P84" s="50" t="s">
        <v>205</v>
      </c>
      <c r="Q84" s="50" t="s">
        <v>205</v>
      </c>
      <c r="R84" s="16" t="s">
        <v>19355</v>
      </c>
      <c r="S84" s="16" t="s">
        <v>19327</v>
      </c>
      <c r="T84" s="16" t="s">
        <v>19356</v>
      </c>
      <c r="U84" s="17">
        <v>1794</v>
      </c>
      <c r="V84" s="18">
        <v>24990</v>
      </c>
      <c r="W84" s="16" t="s">
        <v>19305</v>
      </c>
      <c r="X84" s="50" t="s">
        <v>205</v>
      </c>
      <c r="Y84" s="50" t="s">
        <v>205</v>
      </c>
      <c r="Z84" t="s">
        <v>10543</v>
      </c>
    </row>
    <row r="85" spans="1:26" ht="18" customHeight="1">
      <c r="A85" s="539">
        <v>20230117</v>
      </c>
      <c r="B85" s="523">
        <v>81</v>
      </c>
      <c r="C85" s="523" t="s">
        <v>362</v>
      </c>
      <c r="D85" s="523" t="s">
        <v>8905</v>
      </c>
      <c r="E85" s="523">
        <v>1960</v>
      </c>
      <c r="F85" s="523" t="s">
        <v>8994</v>
      </c>
      <c r="G85" s="523" t="s">
        <v>363</v>
      </c>
      <c r="H85" s="538"/>
      <c r="I85" s="540">
        <v>44940</v>
      </c>
      <c r="J85" s="541" t="s">
        <v>10649</v>
      </c>
      <c r="K85" s="541" t="s">
        <v>9440</v>
      </c>
      <c r="L85" s="541"/>
      <c r="M85" s="50" t="s">
        <v>205</v>
      </c>
      <c r="N85" s="50" t="s">
        <v>205</v>
      </c>
      <c r="O85" s="50" t="s">
        <v>205</v>
      </c>
      <c r="P85" s="50" t="s">
        <v>205</v>
      </c>
      <c r="Q85" s="50" t="s">
        <v>205</v>
      </c>
      <c r="R85" s="16" t="s">
        <v>19357</v>
      </c>
      <c r="S85" s="16" t="s">
        <v>5421</v>
      </c>
      <c r="T85" s="16" t="s">
        <v>19358</v>
      </c>
      <c r="U85" s="17">
        <v>1960</v>
      </c>
      <c r="V85" s="18">
        <v>24500</v>
      </c>
      <c r="W85" s="16" t="s">
        <v>19347</v>
      </c>
      <c r="X85" s="50" t="s">
        <v>205</v>
      </c>
      <c r="Y85" s="50" t="s">
        <v>205</v>
      </c>
    </row>
    <row r="86" spans="1:26" ht="18" customHeight="1">
      <c r="A86" s="539">
        <v>20230117</v>
      </c>
      <c r="B86" s="523">
        <v>82</v>
      </c>
      <c r="C86" s="523" t="s">
        <v>10650</v>
      </c>
      <c r="D86" s="523" t="s">
        <v>10500</v>
      </c>
      <c r="E86" s="523">
        <v>3400</v>
      </c>
      <c r="F86" s="523" t="s">
        <v>10407</v>
      </c>
      <c r="G86" s="523" t="s">
        <v>10651</v>
      </c>
      <c r="H86" s="538"/>
      <c r="I86" s="540">
        <v>44942</v>
      </c>
      <c r="J86" s="541" t="s">
        <v>10652</v>
      </c>
      <c r="K86" s="541" t="s">
        <v>9440</v>
      </c>
      <c r="L86" s="541"/>
      <c r="M86" s="50" t="s">
        <v>205</v>
      </c>
      <c r="N86" s="50" t="s">
        <v>205</v>
      </c>
      <c r="O86" s="50" t="s">
        <v>205</v>
      </c>
      <c r="P86" s="50" t="s">
        <v>205</v>
      </c>
      <c r="Q86" s="50" t="s">
        <v>205</v>
      </c>
      <c r="R86" s="16" t="s">
        <v>19359</v>
      </c>
      <c r="S86" s="16" t="s">
        <v>19360</v>
      </c>
      <c r="T86" s="16" t="s">
        <v>10653</v>
      </c>
      <c r="U86" s="17">
        <v>3400</v>
      </c>
      <c r="V86" s="18">
        <v>24850</v>
      </c>
      <c r="W86" s="16" t="s">
        <v>19361</v>
      </c>
      <c r="X86" s="50" t="s">
        <v>205</v>
      </c>
      <c r="Y86" s="50" t="s">
        <v>205</v>
      </c>
      <c r="Z86" t="s">
        <v>10637</v>
      </c>
    </row>
    <row r="87" spans="1:26" ht="18" customHeight="1">
      <c r="A87" s="539">
        <v>20230117</v>
      </c>
      <c r="B87" s="523">
        <v>83</v>
      </c>
      <c r="C87" s="523" t="s">
        <v>372</v>
      </c>
      <c r="D87" s="523" t="s">
        <v>8891</v>
      </c>
      <c r="E87" s="523">
        <v>1917</v>
      </c>
      <c r="F87" s="523" t="s">
        <v>8994</v>
      </c>
      <c r="G87" s="523" t="s">
        <v>373</v>
      </c>
      <c r="H87" s="538"/>
      <c r="I87" s="540">
        <v>44942</v>
      </c>
      <c r="J87" s="541" t="s">
        <v>10654</v>
      </c>
      <c r="K87" s="541" t="s">
        <v>9440</v>
      </c>
      <c r="L87" s="541"/>
      <c r="M87" s="50" t="s">
        <v>205</v>
      </c>
      <c r="N87" s="50" t="s">
        <v>205</v>
      </c>
      <c r="O87" s="50" t="s">
        <v>205</v>
      </c>
      <c r="P87" s="50" t="s">
        <v>205</v>
      </c>
      <c r="Q87" s="50" t="s">
        <v>205</v>
      </c>
      <c r="R87" s="16" t="s">
        <v>372</v>
      </c>
      <c r="S87" s="16" t="s">
        <v>10655</v>
      </c>
      <c r="T87" s="16" t="s">
        <v>10656</v>
      </c>
      <c r="U87" s="17">
        <v>1917</v>
      </c>
      <c r="V87" s="18">
        <v>23962.5</v>
      </c>
      <c r="W87" s="16" t="s">
        <v>10657</v>
      </c>
      <c r="X87" s="50" t="s">
        <v>205</v>
      </c>
      <c r="Y87" s="50" t="s">
        <v>205</v>
      </c>
    </row>
    <row r="88" spans="1:26" ht="18" customHeight="1">
      <c r="A88" s="539">
        <v>20230117</v>
      </c>
      <c r="B88" s="523">
        <v>84</v>
      </c>
      <c r="C88" s="523" t="s">
        <v>376</v>
      </c>
      <c r="D88" s="523" t="s">
        <v>8891</v>
      </c>
      <c r="E88" s="523">
        <v>1960</v>
      </c>
      <c r="F88" s="523" t="s">
        <v>8994</v>
      </c>
      <c r="G88" s="523" t="s">
        <v>377</v>
      </c>
      <c r="H88" s="538"/>
      <c r="I88" s="540">
        <v>44942</v>
      </c>
      <c r="J88" s="541" t="s">
        <v>10658</v>
      </c>
      <c r="K88" s="541" t="s">
        <v>9440</v>
      </c>
      <c r="L88" s="541"/>
      <c r="M88" s="50" t="s">
        <v>205</v>
      </c>
      <c r="N88" s="50" t="s">
        <v>205</v>
      </c>
      <c r="O88" s="50" t="s">
        <v>205</v>
      </c>
      <c r="P88" s="50" t="s">
        <v>205</v>
      </c>
      <c r="Q88" s="50" t="s">
        <v>205</v>
      </c>
      <c r="R88" s="16" t="s">
        <v>376</v>
      </c>
      <c r="S88" s="16" t="s">
        <v>10655</v>
      </c>
      <c r="T88" s="16" t="s">
        <v>10659</v>
      </c>
      <c r="U88" s="17">
        <v>1960</v>
      </c>
      <c r="V88" s="18">
        <v>24500</v>
      </c>
      <c r="W88" s="16" t="s">
        <v>10657</v>
      </c>
      <c r="X88" s="50" t="s">
        <v>205</v>
      </c>
      <c r="Y88" s="50" t="s">
        <v>205</v>
      </c>
    </row>
    <row r="89" spans="1:26" ht="18" customHeight="1">
      <c r="A89" s="539">
        <v>20230117</v>
      </c>
      <c r="B89" s="523">
        <v>85</v>
      </c>
      <c r="C89" s="523" t="s">
        <v>388</v>
      </c>
      <c r="D89" s="523" t="s">
        <v>8891</v>
      </c>
      <c r="E89" s="523">
        <v>1917</v>
      </c>
      <c r="F89" s="523" t="s">
        <v>8994</v>
      </c>
      <c r="G89" s="523" t="s">
        <v>389</v>
      </c>
      <c r="H89" s="538"/>
      <c r="I89" s="540">
        <v>44942</v>
      </c>
      <c r="J89" s="541" t="s">
        <v>10660</v>
      </c>
      <c r="K89" s="541" t="s">
        <v>9440</v>
      </c>
      <c r="L89" s="541"/>
      <c r="M89" s="50" t="s">
        <v>205</v>
      </c>
      <c r="N89" s="50" t="s">
        <v>205</v>
      </c>
      <c r="O89" s="50" t="s">
        <v>205</v>
      </c>
      <c r="P89" s="50" t="s">
        <v>205</v>
      </c>
      <c r="Q89" s="50" t="s">
        <v>205</v>
      </c>
      <c r="R89" s="16" t="s">
        <v>388</v>
      </c>
      <c r="S89" s="16" t="s">
        <v>1509</v>
      </c>
      <c r="T89" s="16" t="s">
        <v>10661</v>
      </c>
      <c r="U89" s="17">
        <v>1917</v>
      </c>
      <c r="V89" s="18">
        <v>23962.5</v>
      </c>
      <c r="W89" s="16" t="s">
        <v>10439</v>
      </c>
      <c r="X89" s="50" t="s">
        <v>205</v>
      </c>
      <c r="Y89" s="50" t="s">
        <v>205</v>
      </c>
    </row>
    <row r="90" spans="1:26" ht="18" customHeight="1">
      <c r="A90" s="539">
        <v>20230117</v>
      </c>
      <c r="B90" s="523">
        <v>86</v>
      </c>
      <c r="C90" s="523" t="s">
        <v>384</v>
      </c>
      <c r="D90" s="523" t="s">
        <v>8891</v>
      </c>
      <c r="E90" s="523">
        <v>1960</v>
      </c>
      <c r="F90" s="523" t="s">
        <v>8994</v>
      </c>
      <c r="G90" s="523" t="s">
        <v>385</v>
      </c>
      <c r="H90" s="538"/>
      <c r="I90" s="540">
        <v>44942</v>
      </c>
      <c r="J90" s="541" t="s">
        <v>10662</v>
      </c>
      <c r="K90" s="541" t="s">
        <v>9440</v>
      </c>
      <c r="L90" s="541"/>
      <c r="M90" s="50" t="s">
        <v>205</v>
      </c>
      <c r="N90" s="50" t="s">
        <v>205</v>
      </c>
      <c r="O90" s="50" t="s">
        <v>205</v>
      </c>
      <c r="P90" s="50" t="s">
        <v>205</v>
      </c>
      <c r="Q90" s="50" t="s">
        <v>205</v>
      </c>
      <c r="R90" s="16" t="s">
        <v>384</v>
      </c>
      <c r="S90" s="16" t="s">
        <v>1509</v>
      </c>
      <c r="T90" s="16" t="s">
        <v>10663</v>
      </c>
      <c r="U90" s="17">
        <v>1960</v>
      </c>
      <c r="V90" s="18">
        <v>24500</v>
      </c>
      <c r="W90" s="16" t="s">
        <v>10439</v>
      </c>
      <c r="X90" s="50" t="s">
        <v>205</v>
      </c>
      <c r="Y90" s="50" t="s">
        <v>205</v>
      </c>
    </row>
    <row r="91" spans="1:26" ht="18" customHeight="1">
      <c r="A91" s="539">
        <v>20230117</v>
      </c>
      <c r="B91" s="523">
        <v>87</v>
      </c>
      <c r="C91" s="523" t="s">
        <v>10664</v>
      </c>
      <c r="D91" s="523" t="s">
        <v>8996</v>
      </c>
      <c r="E91" s="523">
        <v>1000</v>
      </c>
      <c r="F91" s="523" t="s">
        <v>8949</v>
      </c>
      <c r="G91" s="523" t="s">
        <v>10665</v>
      </c>
      <c r="H91" s="538"/>
      <c r="I91" s="540">
        <v>44943</v>
      </c>
      <c r="J91" s="541" t="s">
        <v>10666</v>
      </c>
      <c r="K91" s="541" t="s">
        <v>9440</v>
      </c>
      <c r="L91" s="541"/>
      <c r="M91" s="50" t="s">
        <v>205</v>
      </c>
      <c r="N91" s="50" t="s">
        <v>205</v>
      </c>
      <c r="O91" s="50" t="s">
        <v>205</v>
      </c>
      <c r="P91" s="50" t="s">
        <v>205</v>
      </c>
      <c r="Q91" s="50" t="s">
        <v>205</v>
      </c>
      <c r="R91" s="16" t="s">
        <v>19362</v>
      </c>
      <c r="S91" s="16" t="s">
        <v>19363</v>
      </c>
      <c r="T91" s="16" t="s">
        <v>19364</v>
      </c>
      <c r="U91" s="17">
        <v>1000</v>
      </c>
      <c r="V91" s="18">
        <v>7560</v>
      </c>
      <c r="W91" s="16" t="s">
        <v>19325</v>
      </c>
      <c r="X91" s="50" t="s">
        <v>205</v>
      </c>
      <c r="Y91" s="50" t="s">
        <v>205</v>
      </c>
      <c r="Z91" t="s">
        <v>10667</v>
      </c>
    </row>
    <row r="92" spans="1:26" ht="18" customHeight="1">
      <c r="A92" s="539">
        <v>20230117</v>
      </c>
      <c r="B92" s="523">
        <v>88</v>
      </c>
      <c r="C92" s="523" t="s">
        <v>367</v>
      </c>
      <c r="D92" s="523" t="s">
        <v>8896</v>
      </c>
      <c r="E92" s="523">
        <v>1917</v>
      </c>
      <c r="F92" s="523" t="s">
        <v>8994</v>
      </c>
      <c r="G92" s="523" t="s">
        <v>368</v>
      </c>
      <c r="H92" s="538"/>
      <c r="I92" s="540">
        <v>44943</v>
      </c>
      <c r="J92" s="541" t="s">
        <v>10668</v>
      </c>
      <c r="K92" s="541" t="s">
        <v>9440</v>
      </c>
      <c r="L92" s="541"/>
      <c r="M92" s="50" t="s">
        <v>205</v>
      </c>
      <c r="N92" s="50" t="s">
        <v>205</v>
      </c>
      <c r="O92" s="50" t="s">
        <v>205</v>
      </c>
      <c r="P92" s="50" t="s">
        <v>205</v>
      </c>
      <c r="Q92" s="50" t="s">
        <v>205</v>
      </c>
      <c r="R92" s="16" t="s">
        <v>10669</v>
      </c>
      <c r="S92" s="16" t="s">
        <v>19365</v>
      </c>
      <c r="T92" s="16" t="s">
        <v>19366</v>
      </c>
      <c r="U92" s="17">
        <v>1917</v>
      </c>
      <c r="V92" s="18">
        <v>23962.5</v>
      </c>
      <c r="W92" s="16" t="s">
        <v>19367</v>
      </c>
      <c r="X92" s="50" t="s">
        <v>205</v>
      </c>
      <c r="Y92" s="50" t="s">
        <v>205</v>
      </c>
    </row>
    <row r="93" spans="1:26" ht="18" customHeight="1">
      <c r="A93" s="539">
        <v>20230117</v>
      </c>
      <c r="B93" s="523">
        <v>89</v>
      </c>
      <c r="C93" s="523" t="s">
        <v>391</v>
      </c>
      <c r="D93" s="523" t="s">
        <v>8891</v>
      </c>
      <c r="E93" s="523">
        <v>1960</v>
      </c>
      <c r="F93" s="523" t="s">
        <v>8994</v>
      </c>
      <c r="G93" s="523" t="s">
        <v>392</v>
      </c>
      <c r="H93" s="538"/>
      <c r="I93" s="540">
        <v>44943</v>
      </c>
      <c r="J93" s="541" t="s">
        <v>9741</v>
      </c>
      <c r="K93" s="541" t="s">
        <v>9440</v>
      </c>
      <c r="L93" s="541"/>
      <c r="M93" s="50" t="s">
        <v>205</v>
      </c>
      <c r="N93" s="50" t="s">
        <v>205</v>
      </c>
      <c r="O93" s="50" t="s">
        <v>205</v>
      </c>
      <c r="P93" s="50" t="s">
        <v>205</v>
      </c>
      <c r="Q93" s="50" t="s">
        <v>205</v>
      </c>
      <c r="R93" s="16" t="s">
        <v>19368</v>
      </c>
      <c r="S93" s="16" t="s">
        <v>19320</v>
      </c>
      <c r="T93" s="16" t="s">
        <v>10670</v>
      </c>
      <c r="U93" s="17">
        <v>1960</v>
      </c>
      <c r="V93" s="18">
        <v>24500</v>
      </c>
      <c r="W93" s="16" t="s">
        <v>19242</v>
      </c>
      <c r="X93" s="50" t="s">
        <v>205</v>
      </c>
      <c r="Y93" s="50" t="s">
        <v>205</v>
      </c>
    </row>
    <row r="94" spans="1:26" ht="18" customHeight="1">
      <c r="A94" s="539">
        <v>20230117</v>
      </c>
      <c r="B94" s="523">
        <v>90</v>
      </c>
      <c r="C94" s="523" t="s">
        <v>380</v>
      </c>
      <c r="D94" s="523" t="s">
        <v>8891</v>
      </c>
      <c r="E94" s="523">
        <v>1960</v>
      </c>
      <c r="F94" s="523" t="s">
        <v>8994</v>
      </c>
      <c r="G94" s="523" t="s">
        <v>381</v>
      </c>
      <c r="H94" s="538"/>
      <c r="I94" s="540">
        <v>44943</v>
      </c>
      <c r="J94" s="541" t="s">
        <v>10671</v>
      </c>
      <c r="K94" s="541" t="s">
        <v>9440</v>
      </c>
      <c r="L94" s="541"/>
      <c r="M94" s="50" t="s">
        <v>205</v>
      </c>
      <c r="N94" s="50" t="s">
        <v>205</v>
      </c>
      <c r="O94" s="50" t="s">
        <v>205</v>
      </c>
      <c r="P94" s="50" t="s">
        <v>205</v>
      </c>
      <c r="Q94" s="50" t="s">
        <v>205</v>
      </c>
      <c r="R94" s="16" t="s">
        <v>10672</v>
      </c>
      <c r="S94" s="16" t="s">
        <v>19320</v>
      </c>
      <c r="T94" s="16" t="s">
        <v>10673</v>
      </c>
      <c r="U94" s="17">
        <v>1960</v>
      </c>
      <c r="V94" s="18">
        <v>24500</v>
      </c>
      <c r="W94" s="16" t="s">
        <v>10448</v>
      </c>
      <c r="X94" s="50" t="s">
        <v>205</v>
      </c>
      <c r="Y94" s="50" t="s">
        <v>205</v>
      </c>
    </row>
    <row r="95" spans="1:26" ht="18" customHeight="1">
      <c r="A95" s="539">
        <v>20230118</v>
      </c>
      <c r="B95" s="523">
        <v>91</v>
      </c>
      <c r="C95" s="523" t="s">
        <v>10674</v>
      </c>
      <c r="D95" s="523" t="s">
        <v>219</v>
      </c>
      <c r="E95" s="523">
        <v>725</v>
      </c>
      <c r="F95" s="523" t="s">
        <v>9211</v>
      </c>
      <c r="G95" s="523" t="s">
        <v>10675</v>
      </c>
      <c r="H95" s="538"/>
      <c r="I95" s="540">
        <v>44944</v>
      </c>
      <c r="J95" s="541" t="s">
        <v>10369</v>
      </c>
      <c r="K95" s="541" t="s">
        <v>9440</v>
      </c>
      <c r="L95" s="541"/>
      <c r="M95" s="50" t="s">
        <v>205</v>
      </c>
      <c r="N95" s="50" t="s">
        <v>205</v>
      </c>
      <c r="O95" s="50" t="s">
        <v>205</v>
      </c>
      <c r="P95" s="50" t="s">
        <v>205</v>
      </c>
      <c r="Q95" s="50" t="s">
        <v>205</v>
      </c>
      <c r="R95" s="16" t="s">
        <v>10674</v>
      </c>
      <c r="S95" s="16" t="s">
        <v>10676</v>
      </c>
      <c r="T95" s="16" t="s">
        <v>10677</v>
      </c>
      <c r="U95" s="17">
        <v>725</v>
      </c>
      <c r="V95" s="18">
        <v>22265.16</v>
      </c>
      <c r="W95" s="16" t="s">
        <v>535</v>
      </c>
      <c r="X95" s="50" t="s">
        <v>205</v>
      </c>
      <c r="Y95" s="50" t="s">
        <v>205</v>
      </c>
    </row>
    <row r="96" spans="1:26" ht="18" customHeight="1">
      <c r="A96" s="539">
        <v>20230118</v>
      </c>
      <c r="B96" s="523">
        <v>92</v>
      </c>
      <c r="C96" s="523" t="s">
        <v>10678</v>
      </c>
      <c r="D96" s="523" t="s">
        <v>219</v>
      </c>
      <c r="E96" s="523">
        <v>1714</v>
      </c>
      <c r="F96" s="523" t="s">
        <v>9529</v>
      </c>
      <c r="G96" s="523" t="s">
        <v>10679</v>
      </c>
      <c r="H96" s="538"/>
      <c r="I96" s="540">
        <v>44943</v>
      </c>
      <c r="J96" s="541" t="s">
        <v>10680</v>
      </c>
      <c r="K96" s="541" t="s">
        <v>9440</v>
      </c>
      <c r="L96" s="541"/>
      <c r="M96" s="50" t="s">
        <v>205</v>
      </c>
      <c r="N96" s="50" t="s">
        <v>205</v>
      </c>
      <c r="O96" s="50" t="s">
        <v>205</v>
      </c>
      <c r="P96" s="50" t="s">
        <v>205</v>
      </c>
      <c r="Q96" s="50" t="s">
        <v>205</v>
      </c>
      <c r="R96" s="16" t="s">
        <v>19369</v>
      </c>
      <c r="S96" s="16" t="s">
        <v>19370</v>
      </c>
      <c r="T96" s="16" t="s">
        <v>19371</v>
      </c>
      <c r="U96" s="17">
        <v>1714</v>
      </c>
      <c r="V96" s="18">
        <v>21379.7</v>
      </c>
      <c r="W96" s="16" t="s">
        <v>10620</v>
      </c>
      <c r="X96" s="50" t="s">
        <v>205</v>
      </c>
      <c r="Y96" s="50" t="s">
        <v>205</v>
      </c>
      <c r="Z96" t="s">
        <v>10681</v>
      </c>
    </row>
    <row r="97" spans="1:26" ht="18" customHeight="1">
      <c r="A97" s="539">
        <v>20230118</v>
      </c>
      <c r="B97" s="523">
        <v>93</v>
      </c>
      <c r="C97" s="523" t="s">
        <v>10682</v>
      </c>
      <c r="D97" s="523" t="s">
        <v>8947</v>
      </c>
      <c r="E97" s="523">
        <v>880</v>
      </c>
      <c r="F97" s="523" t="s">
        <v>8949</v>
      </c>
      <c r="G97" s="523" t="s">
        <v>10683</v>
      </c>
      <c r="H97" s="538"/>
      <c r="I97" s="540">
        <v>44944</v>
      </c>
      <c r="J97" s="541" t="s">
        <v>10684</v>
      </c>
      <c r="K97" s="541" t="s">
        <v>9440</v>
      </c>
      <c r="L97" s="541"/>
      <c r="M97" s="50" t="s">
        <v>205</v>
      </c>
      <c r="N97" s="50" t="s">
        <v>205</v>
      </c>
      <c r="O97" s="50" t="s">
        <v>205</v>
      </c>
      <c r="P97" s="50" t="s">
        <v>205</v>
      </c>
      <c r="Q97" s="50" t="s">
        <v>205</v>
      </c>
      <c r="R97" s="16" t="s">
        <v>19372</v>
      </c>
      <c r="S97" s="16" t="s">
        <v>19349</v>
      </c>
      <c r="T97" s="16" t="s">
        <v>19373</v>
      </c>
      <c r="U97" s="17">
        <v>880</v>
      </c>
      <c r="V97" s="18">
        <v>6864</v>
      </c>
      <c r="W97" s="16" t="s">
        <v>19367</v>
      </c>
      <c r="X97" s="50" t="s">
        <v>205</v>
      </c>
      <c r="Y97" s="50" t="s">
        <v>205</v>
      </c>
      <c r="Z97" t="s">
        <v>10606</v>
      </c>
    </row>
    <row r="98" spans="1:26" ht="18" customHeight="1">
      <c r="A98" s="539">
        <v>20230118</v>
      </c>
      <c r="B98" s="523">
        <v>94</v>
      </c>
      <c r="C98" s="523" t="s">
        <v>10685</v>
      </c>
      <c r="D98" s="523" t="s">
        <v>9766</v>
      </c>
      <c r="E98" s="523">
        <v>1794</v>
      </c>
      <c r="F98" s="523" t="s">
        <v>8949</v>
      </c>
      <c r="G98" s="523" t="s">
        <v>10686</v>
      </c>
      <c r="H98" s="538"/>
      <c r="I98" s="540">
        <v>44943</v>
      </c>
      <c r="J98" s="541" t="s">
        <v>10687</v>
      </c>
      <c r="K98" s="541" t="s">
        <v>9440</v>
      </c>
      <c r="L98" s="541"/>
      <c r="M98" s="50" t="s">
        <v>205</v>
      </c>
      <c r="N98" s="50" t="s">
        <v>205</v>
      </c>
      <c r="O98" s="50" t="s">
        <v>205</v>
      </c>
      <c r="P98" s="50" t="s">
        <v>205</v>
      </c>
      <c r="Q98" s="50" t="s">
        <v>205</v>
      </c>
      <c r="R98" s="16" t="s">
        <v>10688</v>
      </c>
      <c r="S98" s="16" t="s">
        <v>10553</v>
      </c>
      <c r="T98" s="16" t="s">
        <v>19374</v>
      </c>
      <c r="U98" s="17">
        <v>1794</v>
      </c>
      <c r="V98" s="18">
        <v>24990</v>
      </c>
      <c r="W98" s="16" t="s">
        <v>19329</v>
      </c>
      <c r="X98" s="50" t="s">
        <v>205</v>
      </c>
      <c r="Y98" s="50" t="s">
        <v>205</v>
      </c>
      <c r="Z98" t="s">
        <v>10543</v>
      </c>
    </row>
    <row r="99" spans="1:26" ht="18" customHeight="1">
      <c r="A99" s="539">
        <v>20230118</v>
      </c>
      <c r="B99" s="523">
        <v>95</v>
      </c>
      <c r="C99" s="523" t="s">
        <v>10689</v>
      </c>
      <c r="D99" s="523" t="s">
        <v>9766</v>
      </c>
      <c r="E99" s="523">
        <v>1794</v>
      </c>
      <c r="F99" s="523" t="s">
        <v>8949</v>
      </c>
      <c r="G99" s="523" t="s">
        <v>10690</v>
      </c>
      <c r="H99" s="538"/>
      <c r="I99" s="540">
        <v>44943</v>
      </c>
      <c r="J99" s="541" t="s">
        <v>10691</v>
      </c>
      <c r="K99" s="541" t="s">
        <v>9440</v>
      </c>
      <c r="L99" s="541"/>
      <c r="M99" s="50" t="s">
        <v>205</v>
      </c>
      <c r="N99" s="50" t="s">
        <v>205</v>
      </c>
      <c r="O99" s="50" t="s">
        <v>205</v>
      </c>
      <c r="P99" s="50" t="s">
        <v>205</v>
      </c>
      <c r="Q99" s="50" t="s">
        <v>205</v>
      </c>
      <c r="R99" s="16" t="s">
        <v>19375</v>
      </c>
      <c r="S99" s="16" t="s">
        <v>10553</v>
      </c>
      <c r="T99" s="16" t="s">
        <v>19376</v>
      </c>
      <c r="U99" s="17">
        <v>1794</v>
      </c>
      <c r="V99" s="18">
        <v>24990</v>
      </c>
      <c r="W99" s="16" t="s">
        <v>10550</v>
      </c>
      <c r="X99" s="50" t="s">
        <v>205</v>
      </c>
      <c r="Y99" s="50" t="s">
        <v>205</v>
      </c>
      <c r="Z99" t="s">
        <v>10543</v>
      </c>
    </row>
    <row r="100" spans="1:26" ht="18" customHeight="1">
      <c r="A100" s="539">
        <v>20230118</v>
      </c>
      <c r="B100" s="523">
        <v>96</v>
      </c>
      <c r="C100" s="523" t="s">
        <v>10692</v>
      </c>
      <c r="D100" s="523" t="s">
        <v>10598</v>
      </c>
      <c r="E100" s="523">
        <v>1000</v>
      </c>
      <c r="F100" s="523" t="s">
        <v>9214</v>
      </c>
      <c r="G100" s="523" t="s">
        <v>10693</v>
      </c>
      <c r="H100" s="538"/>
      <c r="I100" s="540">
        <v>44944</v>
      </c>
      <c r="J100" s="541" t="s">
        <v>10694</v>
      </c>
      <c r="K100" s="541" t="s">
        <v>9440</v>
      </c>
      <c r="L100" s="541"/>
      <c r="M100" s="50" t="s">
        <v>205</v>
      </c>
      <c r="N100" s="50" t="s">
        <v>205</v>
      </c>
      <c r="O100" s="50" t="s">
        <v>205</v>
      </c>
      <c r="P100" s="50" t="s">
        <v>205</v>
      </c>
      <c r="Q100" s="50" t="s">
        <v>205</v>
      </c>
      <c r="R100" s="16" t="s">
        <v>19377</v>
      </c>
      <c r="S100" s="16" t="s">
        <v>19378</v>
      </c>
      <c r="T100" s="16" t="s">
        <v>10695</v>
      </c>
      <c r="U100" s="17">
        <v>1000</v>
      </c>
      <c r="V100" s="18">
        <v>20500</v>
      </c>
      <c r="W100" s="16" t="s">
        <v>4458</v>
      </c>
      <c r="X100" s="50" t="s">
        <v>205</v>
      </c>
      <c r="Y100" s="50" t="s">
        <v>205</v>
      </c>
      <c r="Z100" t="s">
        <v>10696</v>
      </c>
    </row>
    <row r="101" spans="1:26" ht="18" customHeight="1">
      <c r="A101" s="539">
        <v>20230118</v>
      </c>
      <c r="B101" s="523">
        <v>97</v>
      </c>
      <c r="C101" s="523" t="s">
        <v>413</v>
      </c>
      <c r="D101" s="523" t="s">
        <v>9319</v>
      </c>
      <c r="E101" s="523">
        <v>1980</v>
      </c>
      <c r="F101" s="523" t="s">
        <v>8994</v>
      </c>
      <c r="G101" s="523" t="s">
        <v>414</v>
      </c>
      <c r="H101" s="538"/>
      <c r="I101" s="540">
        <v>44944</v>
      </c>
      <c r="J101" s="541" t="s">
        <v>10697</v>
      </c>
      <c r="K101" s="541" t="s">
        <v>9440</v>
      </c>
      <c r="L101" s="541"/>
      <c r="M101" s="50" t="s">
        <v>205</v>
      </c>
      <c r="N101" s="50" t="s">
        <v>205</v>
      </c>
      <c r="O101" s="50" t="s">
        <v>205</v>
      </c>
      <c r="P101" s="50" t="s">
        <v>205</v>
      </c>
      <c r="Q101" s="50" t="s">
        <v>205</v>
      </c>
      <c r="R101" s="16" t="s">
        <v>10698</v>
      </c>
      <c r="S101" s="16" t="s">
        <v>10699</v>
      </c>
      <c r="T101" s="16" t="s">
        <v>10700</v>
      </c>
      <c r="U101" s="17">
        <v>1980</v>
      </c>
      <c r="V101" s="18">
        <v>24948</v>
      </c>
      <c r="W101" s="16" t="s">
        <v>19379</v>
      </c>
      <c r="X101" s="50" t="s">
        <v>205</v>
      </c>
      <c r="Y101" s="50" t="s">
        <v>205</v>
      </c>
    </row>
    <row r="102" spans="1:26" ht="18" customHeight="1">
      <c r="A102" s="539">
        <v>20230118</v>
      </c>
      <c r="B102" s="523">
        <v>98</v>
      </c>
      <c r="C102" s="523" t="s">
        <v>395</v>
      </c>
      <c r="D102" s="523" t="s">
        <v>10607</v>
      </c>
      <c r="E102" s="523">
        <v>1980</v>
      </c>
      <c r="F102" s="523" t="s">
        <v>8994</v>
      </c>
      <c r="G102" s="523" t="s">
        <v>396</v>
      </c>
      <c r="H102" s="538"/>
      <c r="I102" s="540">
        <v>44943</v>
      </c>
      <c r="J102" s="541" t="s">
        <v>10701</v>
      </c>
      <c r="K102" s="541" t="s">
        <v>9440</v>
      </c>
      <c r="L102" s="541"/>
      <c r="M102" s="50" t="s">
        <v>205</v>
      </c>
      <c r="N102" s="50" t="s">
        <v>205</v>
      </c>
      <c r="O102" s="50" t="s">
        <v>205</v>
      </c>
      <c r="P102" s="50" t="s">
        <v>205</v>
      </c>
      <c r="Q102" s="50" t="s">
        <v>205</v>
      </c>
      <c r="R102" s="16" t="s">
        <v>19380</v>
      </c>
      <c r="S102" s="16" t="s">
        <v>19381</v>
      </c>
      <c r="T102" s="16" t="s">
        <v>10703</v>
      </c>
      <c r="U102" s="17">
        <v>1980</v>
      </c>
      <c r="V102" s="18">
        <v>24948</v>
      </c>
      <c r="W102" s="16" t="s">
        <v>19361</v>
      </c>
      <c r="X102" s="50" t="s">
        <v>205</v>
      </c>
      <c r="Y102" s="50" t="s">
        <v>205</v>
      </c>
    </row>
    <row r="103" spans="1:26" ht="18" customHeight="1">
      <c r="A103" s="539">
        <v>20230118</v>
      </c>
      <c r="B103" s="523">
        <v>99</v>
      </c>
      <c r="C103" s="523" t="s">
        <v>399</v>
      </c>
      <c r="D103" s="523" t="s">
        <v>10607</v>
      </c>
      <c r="E103" s="523">
        <v>1980</v>
      </c>
      <c r="F103" s="523" t="s">
        <v>8994</v>
      </c>
      <c r="G103" s="523" t="s">
        <v>400</v>
      </c>
      <c r="H103" s="538"/>
      <c r="I103" s="540">
        <v>44944</v>
      </c>
      <c r="J103" s="541" t="s">
        <v>10704</v>
      </c>
      <c r="K103" s="541" t="s">
        <v>9440</v>
      </c>
      <c r="L103" s="541"/>
      <c r="M103" s="50" t="s">
        <v>205</v>
      </c>
      <c r="N103" s="50" t="s">
        <v>205</v>
      </c>
      <c r="O103" s="50" t="s">
        <v>205</v>
      </c>
      <c r="P103" s="50" t="s">
        <v>205</v>
      </c>
      <c r="Q103" s="50" t="s">
        <v>205</v>
      </c>
      <c r="R103" s="16" t="s">
        <v>19382</v>
      </c>
      <c r="S103" s="16" t="s">
        <v>19381</v>
      </c>
      <c r="T103" s="16" t="s">
        <v>19383</v>
      </c>
      <c r="U103" s="17">
        <v>1980</v>
      </c>
      <c r="V103" s="18">
        <v>24948</v>
      </c>
      <c r="W103" s="16" t="s">
        <v>19361</v>
      </c>
      <c r="X103" s="50" t="s">
        <v>205</v>
      </c>
      <c r="Y103" s="50" t="s">
        <v>205</v>
      </c>
    </row>
    <row r="104" spans="1:26" ht="18" customHeight="1">
      <c r="A104" s="539">
        <v>20230118</v>
      </c>
      <c r="B104" s="523">
        <v>100</v>
      </c>
      <c r="C104" s="523" t="s">
        <v>10705</v>
      </c>
      <c r="D104" s="523" t="s">
        <v>8947</v>
      </c>
      <c r="E104" s="523">
        <v>792</v>
      </c>
      <c r="F104" s="523" t="s">
        <v>8949</v>
      </c>
      <c r="G104" s="523" t="s">
        <v>10706</v>
      </c>
      <c r="H104" s="538"/>
      <c r="I104" s="540">
        <v>44944</v>
      </c>
      <c r="J104" s="541" t="s">
        <v>10388</v>
      </c>
      <c r="K104" s="541" t="s">
        <v>9440</v>
      </c>
      <c r="L104" s="541"/>
      <c r="M104" s="50" t="s">
        <v>205</v>
      </c>
      <c r="N104" s="50" t="s">
        <v>205</v>
      </c>
      <c r="O104" s="50" t="s">
        <v>205</v>
      </c>
      <c r="P104" s="50" t="s">
        <v>205</v>
      </c>
      <c r="Q104" s="50" t="s">
        <v>205</v>
      </c>
      <c r="R104" s="16" t="s">
        <v>19384</v>
      </c>
      <c r="S104" s="16" t="s">
        <v>10625</v>
      </c>
      <c r="T104" s="16" t="s">
        <v>10707</v>
      </c>
      <c r="U104" s="17">
        <v>792</v>
      </c>
      <c r="V104" s="18">
        <v>6098.4</v>
      </c>
      <c r="W104" s="16" t="s">
        <v>19351</v>
      </c>
      <c r="X104" s="50" t="s">
        <v>205</v>
      </c>
      <c r="Y104" s="50" t="s">
        <v>205</v>
      </c>
      <c r="Z104" t="s">
        <v>10606</v>
      </c>
    </row>
    <row r="105" spans="1:26" ht="18" customHeight="1">
      <c r="A105" s="539">
        <v>20230118</v>
      </c>
      <c r="B105" s="523">
        <v>101</v>
      </c>
      <c r="C105" s="523" t="s">
        <v>409</v>
      </c>
      <c r="D105" s="523" t="s">
        <v>8894</v>
      </c>
      <c r="E105" s="523">
        <v>1958</v>
      </c>
      <c r="F105" s="523" t="s">
        <v>8994</v>
      </c>
      <c r="G105" s="523" t="s">
        <v>410</v>
      </c>
      <c r="H105" s="538"/>
      <c r="I105" s="540">
        <v>44944</v>
      </c>
      <c r="J105" s="541" t="s">
        <v>10708</v>
      </c>
      <c r="K105" s="541" t="s">
        <v>9440</v>
      </c>
      <c r="L105" s="541"/>
      <c r="M105" s="50" t="s">
        <v>205</v>
      </c>
      <c r="N105" s="50" t="s">
        <v>205</v>
      </c>
      <c r="O105" s="50" t="s">
        <v>205</v>
      </c>
      <c r="P105" s="50" t="s">
        <v>205</v>
      </c>
      <c r="Q105" s="50" t="s">
        <v>205</v>
      </c>
      <c r="R105" s="16" t="s">
        <v>19385</v>
      </c>
      <c r="S105" s="16" t="s">
        <v>19386</v>
      </c>
      <c r="T105" s="16" t="s">
        <v>19387</v>
      </c>
      <c r="U105" s="17">
        <v>1958</v>
      </c>
      <c r="V105" s="18">
        <v>24678.15</v>
      </c>
      <c r="W105" s="16" t="s">
        <v>19379</v>
      </c>
      <c r="X105" s="50" t="s">
        <v>205</v>
      </c>
      <c r="Y105" s="50" t="s">
        <v>205</v>
      </c>
    </row>
    <row r="106" spans="1:26" ht="18" customHeight="1">
      <c r="A106" s="539">
        <v>20230118</v>
      </c>
      <c r="B106" s="523">
        <v>102</v>
      </c>
      <c r="C106" s="523" t="s">
        <v>403</v>
      </c>
      <c r="D106" s="523" t="s">
        <v>9537</v>
      </c>
      <c r="E106" s="523">
        <v>1916</v>
      </c>
      <c r="F106" s="523" t="s">
        <v>8994</v>
      </c>
      <c r="G106" s="523" t="s">
        <v>404</v>
      </c>
      <c r="H106" s="538"/>
      <c r="I106" s="540">
        <v>44944</v>
      </c>
      <c r="J106" s="541" t="s">
        <v>9614</v>
      </c>
      <c r="K106" s="541" t="s">
        <v>9440</v>
      </c>
      <c r="L106" s="541"/>
      <c r="M106" s="50" t="s">
        <v>205</v>
      </c>
      <c r="N106" s="50" t="s">
        <v>205</v>
      </c>
      <c r="O106" s="50" t="s">
        <v>205</v>
      </c>
      <c r="P106" s="50" t="s">
        <v>205</v>
      </c>
      <c r="Q106" s="50" t="s">
        <v>205</v>
      </c>
      <c r="R106" s="16" t="s">
        <v>19388</v>
      </c>
      <c r="S106" s="16" t="s">
        <v>10709</v>
      </c>
      <c r="T106" s="16" t="s">
        <v>19389</v>
      </c>
      <c r="U106" s="17">
        <v>1916</v>
      </c>
      <c r="V106" s="18">
        <v>24026.639999999999</v>
      </c>
      <c r="W106" s="16" t="s">
        <v>19379</v>
      </c>
      <c r="X106" s="50" t="s">
        <v>205</v>
      </c>
      <c r="Y106" s="50" t="s">
        <v>205</v>
      </c>
    </row>
    <row r="107" spans="1:26" ht="18" customHeight="1">
      <c r="A107" s="539">
        <v>20230119</v>
      </c>
      <c r="B107" s="523">
        <v>103</v>
      </c>
      <c r="C107" s="523" t="s">
        <v>418</v>
      </c>
      <c r="D107" s="523" t="s">
        <v>9319</v>
      </c>
      <c r="E107" s="523">
        <v>1958</v>
      </c>
      <c r="F107" s="523" t="s">
        <v>8994</v>
      </c>
      <c r="G107" s="523" t="s">
        <v>419</v>
      </c>
      <c r="H107" s="538"/>
      <c r="I107" s="540">
        <v>44944</v>
      </c>
      <c r="J107" s="541" t="s">
        <v>10691</v>
      </c>
      <c r="K107" s="541" t="s">
        <v>9440</v>
      </c>
      <c r="L107" s="541"/>
      <c r="M107" s="50" t="s">
        <v>205</v>
      </c>
      <c r="N107" s="50" t="s">
        <v>205</v>
      </c>
      <c r="O107" s="50" t="s">
        <v>205</v>
      </c>
      <c r="P107" s="50" t="s">
        <v>205</v>
      </c>
      <c r="Q107" s="50" t="s">
        <v>205</v>
      </c>
      <c r="R107" s="16" t="s">
        <v>19390</v>
      </c>
      <c r="S107" s="16" t="s">
        <v>4573</v>
      </c>
      <c r="T107" s="16" t="s">
        <v>19391</v>
      </c>
      <c r="U107" s="17">
        <v>1958</v>
      </c>
      <c r="V107" s="18">
        <v>24677.71</v>
      </c>
      <c r="W107" s="16" t="s">
        <v>19392</v>
      </c>
      <c r="X107" s="50" t="s">
        <v>205</v>
      </c>
      <c r="Y107" s="50" t="s">
        <v>205</v>
      </c>
    </row>
    <row r="108" spans="1:26" ht="18" customHeight="1">
      <c r="A108" s="539">
        <v>20230119</v>
      </c>
      <c r="B108" s="523">
        <v>104</v>
      </c>
      <c r="C108" s="523" t="s">
        <v>421</v>
      </c>
      <c r="D108" s="523" t="s">
        <v>9319</v>
      </c>
      <c r="E108" s="523">
        <v>1958</v>
      </c>
      <c r="F108" s="523" t="s">
        <v>8994</v>
      </c>
      <c r="G108" s="523" t="s">
        <v>422</v>
      </c>
      <c r="H108" s="538"/>
      <c r="I108" s="540">
        <v>44945</v>
      </c>
      <c r="J108" s="541" t="s">
        <v>9789</v>
      </c>
      <c r="K108" s="541" t="s">
        <v>9440</v>
      </c>
      <c r="L108" s="541"/>
      <c r="M108" s="50" t="s">
        <v>205</v>
      </c>
      <c r="N108" s="50" t="s">
        <v>205</v>
      </c>
      <c r="O108" s="50" t="s">
        <v>205</v>
      </c>
      <c r="P108" s="50" t="s">
        <v>205</v>
      </c>
      <c r="Q108" s="50" t="s">
        <v>205</v>
      </c>
      <c r="R108" s="16" t="s">
        <v>19393</v>
      </c>
      <c r="S108" s="16" t="s">
        <v>19394</v>
      </c>
      <c r="T108" s="16" t="s">
        <v>19395</v>
      </c>
      <c r="U108" s="17">
        <v>1958</v>
      </c>
      <c r="V108" s="18">
        <v>24678</v>
      </c>
      <c r="W108" s="16" t="s">
        <v>19396</v>
      </c>
      <c r="X108" s="50" t="s">
        <v>205</v>
      </c>
      <c r="Y108" s="50" t="s">
        <v>205</v>
      </c>
    </row>
    <row r="109" spans="1:26" ht="18" customHeight="1">
      <c r="A109" s="539">
        <v>20230119</v>
      </c>
      <c r="B109" s="523">
        <v>105</v>
      </c>
      <c r="C109" s="523" t="s">
        <v>440</v>
      </c>
      <c r="D109" s="523" t="s">
        <v>10410</v>
      </c>
      <c r="E109" s="523">
        <v>1954</v>
      </c>
      <c r="F109" s="523" t="s">
        <v>8994</v>
      </c>
      <c r="G109" s="523" t="s">
        <v>441</v>
      </c>
      <c r="H109" s="538"/>
      <c r="I109" s="540">
        <v>44944</v>
      </c>
      <c r="J109" s="541" t="s">
        <v>10711</v>
      </c>
      <c r="K109" s="541" t="s">
        <v>9440</v>
      </c>
      <c r="L109" s="541"/>
      <c r="M109" s="50" t="s">
        <v>205</v>
      </c>
      <c r="N109" s="50" t="s">
        <v>205</v>
      </c>
      <c r="O109" s="50" t="s">
        <v>205</v>
      </c>
      <c r="P109" s="50" t="s">
        <v>205</v>
      </c>
      <c r="Q109" s="50" t="s">
        <v>205</v>
      </c>
      <c r="R109" s="16" t="s">
        <v>19397</v>
      </c>
      <c r="S109" s="16" t="s">
        <v>19394</v>
      </c>
      <c r="T109" s="16" t="s">
        <v>19398</v>
      </c>
      <c r="U109" s="17">
        <v>1954</v>
      </c>
      <c r="V109" s="18">
        <v>24314.97</v>
      </c>
      <c r="W109" s="16" t="s">
        <v>10710</v>
      </c>
      <c r="X109" s="50" t="s">
        <v>205</v>
      </c>
      <c r="Y109" s="50" t="s">
        <v>205</v>
      </c>
      <c r="Z109" t="s">
        <v>10712</v>
      </c>
    </row>
    <row r="110" spans="1:26" ht="18" customHeight="1">
      <c r="A110" s="539">
        <v>20230119</v>
      </c>
      <c r="B110" s="523">
        <v>106</v>
      </c>
      <c r="C110" s="523" t="s">
        <v>424</v>
      </c>
      <c r="D110" s="523" t="s">
        <v>10607</v>
      </c>
      <c r="E110" s="523">
        <v>1958</v>
      </c>
      <c r="F110" s="523" t="s">
        <v>8994</v>
      </c>
      <c r="G110" s="523" t="s">
        <v>425</v>
      </c>
      <c r="H110" s="538"/>
      <c r="I110" s="540">
        <v>44944</v>
      </c>
      <c r="J110" s="541" t="s">
        <v>10713</v>
      </c>
      <c r="K110" s="541" t="s">
        <v>9440</v>
      </c>
      <c r="L110" s="541"/>
      <c r="M110" s="50" t="s">
        <v>205</v>
      </c>
      <c r="N110" s="50" t="s">
        <v>205</v>
      </c>
      <c r="O110" s="50" t="s">
        <v>205</v>
      </c>
      <c r="P110" s="50" t="s">
        <v>205</v>
      </c>
      <c r="Q110" s="50" t="s">
        <v>205</v>
      </c>
      <c r="R110" s="16" t="s">
        <v>19399</v>
      </c>
      <c r="S110" s="16" t="s">
        <v>19394</v>
      </c>
      <c r="T110" s="16" t="s">
        <v>10714</v>
      </c>
      <c r="U110" s="17">
        <v>1958</v>
      </c>
      <c r="V110" s="18">
        <v>24678</v>
      </c>
      <c r="W110" s="16" t="s">
        <v>10710</v>
      </c>
      <c r="X110" s="50" t="s">
        <v>205</v>
      </c>
      <c r="Y110" s="50" t="s">
        <v>205</v>
      </c>
    </row>
    <row r="111" spans="1:26" ht="18" customHeight="1">
      <c r="A111" s="539">
        <v>20230119</v>
      </c>
      <c r="B111" s="523">
        <v>107</v>
      </c>
      <c r="C111" s="523" t="s">
        <v>434</v>
      </c>
      <c r="D111" s="523" t="s">
        <v>8905</v>
      </c>
      <c r="E111" s="523">
        <v>1960</v>
      </c>
      <c r="F111" s="523" t="s">
        <v>8994</v>
      </c>
      <c r="G111" s="523" t="s">
        <v>435</v>
      </c>
      <c r="H111" s="538"/>
      <c r="I111" s="540">
        <v>44944</v>
      </c>
      <c r="J111" s="541" t="s">
        <v>10715</v>
      </c>
      <c r="K111" s="541" t="s">
        <v>9440</v>
      </c>
      <c r="L111" s="541"/>
      <c r="M111" s="50" t="s">
        <v>205</v>
      </c>
      <c r="N111" s="50" t="s">
        <v>205</v>
      </c>
      <c r="O111" s="50" t="s">
        <v>205</v>
      </c>
      <c r="P111" s="50" t="s">
        <v>205</v>
      </c>
      <c r="Q111" s="50" t="s">
        <v>205</v>
      </c>
      <c r="R111" s="16" t="s">
        <v>19400</v>
      </c>
      <c r="S111" s="16" t="s">
        <v>4573</v>
      </c>
      <c r="T111" s="16" t="s">
        <v>19401</v>
      </c>
      <c r="U111" s="17">
        <v>1960</v>
      </c>
      <c r="V111" s="18">
        <v>24500</v>
      </c>
      <c r="W111" s="16" t="s">
        <v>19396</v>
      </c>
      <c r="X111" s="50" t="s">
        <v>205</v>
      </c>
      <c r="Y111" s="50" t="s">
        <v>205</v>
      </c>
    </row>
    <row r="112" spans="1:26" ht="18" customHeight="1">
      <c r="A112" s="539">
        <v>20230119</v>
      </c>
      <c r="B112" s="523">
        <v>108</v>
      </c>
      <c r="C112" s="523" t="s">
        <v>10716</v>
      </c>
      <c r="D112" s="523" t="s">
        <v>10493</v>
      </c>
      <c r="E112" s="523">
        <v>2300</v>
      </c>
      <c r="F112" s="523" t="s">
        <v>9206</v>
      </c>
      <c r="G112" s="523" t="s">
        <v>10717</v>
      </c>
      <c r="H112" s="538"/>
      <c r="I112" s="540">
        <v>44945</v>
      </c>
      <c r="J112" s="541" t="s">
        <v>10718</v>
      </c>
      <c r="K112" s="541" t="s">
        <v>9440</v>
      </c>
      <c r="L112" s="541"/>
      <c r="M112" s="50" t="s">
        <v>205</v>
      </c>
      <c r="N112" s="50" t="s">
        <v>205</v>
      </c>
      <c r="O112" s="50" t="s">
        <v>205</v>
      </c>
      <c r="P112" s="50" t="s">
        <v>205</v>
      </c>
      <c r="Q112" s="50" t="s">
        <v>205</v>
      </c>
      <c r="R112" s="16" t="s">
        <v>19402</v>
      </c>
      <c r="S112" s="16" t="s">
        <v>19403</v>
      </c>
      <c r="T112" s="16" t="s">
        <v>19404</v>
      </c>
      <c r="U112" s="17">
        <v>2300</v>
      </c>
      <c r="V112" s="18">
        <v>24500</v>
      </c>
      <c r="W112" s="16" t="s">
        <v>19405</v>
      </c>
      <c r="X112" s="50" t="s">
        <v>205</v>
      </c>
      <c r="Y112" s="50" t="s">
        <v>205</v>
      </c>
      <c r="Z112" t="s">
        <v>10721</v>
      </c>
    </row>
    <row r="113" spans="1:26" ht="18" customHeight="1">
      <c r="A113" s="539">
        <v>20230119</v>
      </c>
      <c r="B113" s="523">
        <v>109</v>
      </c>
      <c r="C113" s="523" t="s">
        <v>10722</v>
      </c>
      <c r="D113" s="523" t="s">
        <v>10406</v>
      </c>
      <c r="E113" s="523">
        <v>1006</v>
      </c>
      <c r="F113" s="523" t="s">
        <v>9104</v>
      </c>
      <c r="G113" s="523" t="s">
        <v>10723</v>
      </c>
      <c r="H113" s="538"/>
      <c r="I113" s="540">
        <v>44945</v>
      </c>
      <c r="J113" s="541" t="s">
        <v>10724</v>
      </c>
      <c r="K113" s="541" t="s">
        <v>9440</v>
      </c>
      <c r="L113" s="541"/>
      <c r="M113" s="50" t="s">
        <v>205</v>
      </c>
      <c r="N113" s="50" t="s">
        <v>205</v>
      </c>
      <c r="O113" s="50" t="s">
        <v>205</v>
      </c>
      <c r="P113" s="50" t="s">
        <v>205</v>
      </c>
      <c r="Q113" s="50" t="s">
        <v>205</v>
      </c>
      <c r="R113" s="16" t="s">
        <v>19406</v>
      </c>
      <c r="S113" s="16" t="s">
        <v>4573</v>
      </c>
      <c r="T113" s="16" t="s">
        <v>19407</v>
      </c>
      <c r="U113" s="17">
        <v>1006</v>
      </c>
      <c r="V113" s="18">
        <v>7042</v>
      </c>
      <c r="W113" s="16" t="s">
        <v>19392</v>
      </c>
      <c r="X113" s="50" t="s">
        <v>205</v>
      </c>
      <c r="Y113" s="50" t="s">
        <v>205</v>
      </c>
      <c r="Z113" t="s">
        <v>10725</v>
      </c>
    </row>
    <row r="114" spans="1:26" ht="18" customHeight="1">
      <c r="A114" s="539">
        <v>20230119</v>
      </c>
      <c r="B114" s="523">
        <v>110</v>
      </c>
      <c r="C114" s="523" t="s">
        <v>10726</v>
      </c>
      <c r="D114" s="523" t="s">
        <v>8996</v>
      </c>
      <c r="E114" s="523">
        <v>1700</v>
      </c>
      <c r="F114" s="523" t="s">
        <v>8949</v>
      </c>
      <c r="G114" s="523" t="s">
        <v>10727</v>
      </c>
      <c r="H114" s="538"/>
      <c r="I114" s="540">
        <v>44945</v>
      </c>
      <c r="J114" s="541" t="s">
        <v>10728</v>
      </c>
      <c r="K114" s="541" t="s">
        <v>9440</v>
      </c>
      <c r="L114" s="541"/>
      <c r="M114" s="50" t="s">
        <v>205</v>
      </c>
      <c r="N114" s="50" t="s">
        <v>205</v>
      </c>
      <c r="O114" s="50" t="s">
        <v>205</v>
      </c>
      <c r="P114" s="50" t="s">
        <v>205</v>
      </c>
      <c r="Q114" s="50" t="s">
        <v>205</v>
      </c>
      <c r="R114" s="16" t="s">
        <v>10729</v>
      </c>
      <c r="S114" s="16" t="s">
        <v>19408</v>
      </c>
      <c r="T114" s="16" t="s">
        <v>19409</v>
      </c>
      <c r="U114" s="17">
        <v>1700</v>
      </c>
      <c r="V114" s="18">
        <v>19700</v>
      </c>
      <c r="W114" s="16" t="s">
        <v>19392</v>
      </c>
      <c r="X114" s="50" t="s">
        <v>205</v>
      </c>
      <c r="Y114" s="50" t="s">
        <v>205</v>
      </c>
    </row>
    <row r="115" spans="1:26" ht="18" customHeight="1">
      <c r="A115" s="539">
        <v>20230119</v>
      </c>
      <c r="B115" s="523">
        <v>111</v>
      </c>
      <c r="C115" s="523" t="s">
        <v>10730</v>
      </c>
      <c r="D115" s="523" t="s">
        <v>10500</v>
      </c>
      <c r="E115" s="523">
        <v>3030</v>
      </c>
      <c r="F115" s="523" t="s">
        <v>10494</v>
      </c>
      <c r="G115" s="523" t="s">
        <v>10731</v>
      </c>
      <c r="H115" s="538"/>
      <c r="I115" s="540">
        <v>44945</v>
      </c>
      <c r="J115" s="541" t="s">
        <v>10732</v>
      </c>
      <c r="K115" s="541" t="s">
        <v>9440</v>
      </c>
      <c r="L115" s="541"/>
      <c r="M115" s="50" t="s">
        <v>205</v>
      </c>
      <c r="N115" s="50" t="s">
        <v>205</v>
      </c>
      <c r="O115" s="50" t="s">
        <v>205</v>
      </c>
      <c r="P115" s="50" t="s">
        <v>205</v>
      </c>
      <c r="Q115" s="50" t="s">
        <v>205</v>
      </c>
      <c r="R115" s="16" t="s">
        <v>19410</v>
      </c>
      <c r="S115" s="16" t="s">
        <v>8217</v>
      </c>
      <c r="T115" s="16" t="s">
        <v>19411</v>
      </c>
      <c r="U115" s="17">
        <v>3030</v>
      </c>
      <c r="V115" s="18">
        <v>24810</v>
      </c>
      <c r="W115" s="16" t="s">
        <v>19392</v>
      </c>
      <c r="X115" s="50" t="s">
        <v>205</v>
      </c>
      <c r="Y115" s="50" t="s">
        <v>205</v>
      </c>
      <c r="Z115" t="s">
        <v>10503</v>
      </c>
    </row>
    <row r="116" spans="1:26" ht="18" customHeight="1">
      <c r="A116" s="539">
        <v>20230119</v>
      </c>
      <c r="B116" s="523">
        <v>112</v>
      </c>
      <c r="C116" s="523" t="s">
        <v>430</v>
      </c>
      <c r="D116" s="523" t="s">
        <v>51</v>
      </c>
      <c r="E116" s="523">
        <v>1958</v>
      </c>
      <c r="F116" s="523" t="s">
        <v>8994</v>
      </c>
      <c r="G116" s="523" t="s">
        <v>431</v>
      </c>
      <c r="H116" s="538"/>
      <c r="I116" s="540">
        <v>44945</v>
      </c>
      <c r="J116" s="541" t="s">
        <v>9466</v>
      </c>
      <c r="K116" s="541" t="s">
        <v>9440</v>
      </c>
      <c r="L116" s="541"/>
      <c r="M116" s="50" t="s">
        <v>205</v>
      </c>
      <c r="N116" s="50" t="s">
        <v>205</v>
      </c>
      <c r="O116" s="50" t="s">
        <v>205</v>
      </c>
      <c r="P116" s="50" t="s">
        <v>205</v>
      </c>
      <c r="Q116" s="50" t="s">
        <v>205</v>
      </c>
      <c r="R116" s="16" t="s">
        <v>430</v>
      </c>
      <c r="S116" s="16" t="s">
        <v>1673</v>
      </c>
      <c r="T116" s="16" t="s">
        <v>10733</v>
      </c>
      <c r="U116" s="17">
        <v>1958</v>
      </c>
      <c r="V116" s="18">
        <v>24583.26</v>
      </c>
      <c r="W116" s="16" t="s">
        <v>10734</v>
      </c>
      <c r="X116" s="50" t="s">
        <v>205</v>
      </c>
      <c r="Y116" s="50" t="s">
        <v>205</v>
      </c>
    </row>
    <row r="117" spans="1:26" ht="18" customHeight="1">
      <c r="A117" s="539">
        <v>20230119</v>
      </c>
      <c r="B117" s="523">
        <v>113</v>
      </c>
      <c r="C117" s="523" t="s">
        <v>427</v>
      </c>
      <c r="D117" s="523" t="s">
        <v>10607</v>
      </c>
      <c r="E117" s="523">
        <v>1958</v>
      </c>
      <c r="F117" s="523" t="s">
        <v>8994</v>
      </c>
      <c r="G117" s="523" t="s">
        <v>428</v>
      </c>
      <c r="H117" s="538"/>
      <c r="I117" s="540">
        <v>44945</v>
      </c>
      <c r="J117" s="541" t="s">
        <v>10735</v>
      </c>
      <c r="K117" s="541" t="s">
        <v>9440</v>
      </c>
      <c r="L117" s="541"/>
      <c r="M117" s="50" t="s">
        <v>205</v>
      </c>
      <c r="N117" s="50" t="s">
        <v>205</v>
      </c>
      <c r="O117" s="50" t="s">
        <v>205</v>
      </c>
      <c r="P117" s="50" t="s">
        <v>205</v>
      </c>
      <c r="Q117" s="50" t="s">
        <v>205</v>
      </c>
      <c r="R117" s="16" t="s">
        <v>10736</v>
      </c>
      <c r="S117" s="16" t="s">
        <v>4573</v>
      </c>
      <c r="T117" s="16" t="s">
        <v>19412</v>
      </c>
      <c r="U117" s="17">
        <v>1958</v>
      </c>
      <c r="V117" s="18">
        <v>24678.2</v>
      </c>
      <c r="W117" s="16" t="s">
        <v>19392</v>
      </c>
      <c r="X117" s="50" t="s">
        <v>205</v>
      </c>
      <c r="Y117" s="50" t="s">
        <v>205</v>
      </c>
    </row>
    <row r="118" spans="1:26" ht="18" customHeight="1">
      <c r="A118" s="539">
        <v>20230119</v>
      </c>
      <c r="B118" s="523">
        <v>114</v>
      </c>
      <c r="C118" s="523" t="s">
        <v>10737</v>
      </c>
      <c r="D118" s="523" t="s">
        <v>10493</v>
      </c>
      <c r="E118" s="523">
        <v>2268</v>
      </c>
      <c r="F118" s="523" t="s">
        <v>9206</v>
      </c>
      <c r="G118" s="523" t="s">
        <v>10738</v>
      </c>
      <c r="H118" s="538"/>
      <c r="I118" s="540">
        <v>44945</v>
      </c>
      <c r="J118" s="541" t="s">
        <v>9527</v>
      </c>
      <c r="K118" s="541" t="s">
        <v>9440</v>
      </c>
      <c r="L118" s="541"/>
      <c r="M118" s="50" t="s">
        <v>205</v>
      </c>
      <c r="N118" s="50" t="s">
        <v>205</v>
      </c>
      <c r="O118" s="50" t="s">
        <v>205</v>
      </c>
      <c r="P118" s="50" t="s">
        <v>205</v>
      </c>
      <c r="Q118" s="50" t="s">
        <v>205</v>
      </c>
      <c r="R118" s="16" t="s">
        <v>10739</v>
      </c>
      <c r="S118" s="16" t="s">
        <v>19403</v>
      </c>
      <c r="T118" s="16" t="s">
        <v>19413</v>
      </c>
      <c r="U118" s="17">
        <v>2268</v>
      </c>
      <c r="V118" s="18">
        <v>24500</v>
      </c>
      <c r="W118" s="16" t="s">
        <v>19405</v>
      </c>
      <c r="X118" s="50" t="s">
        <v>205</v>
      </c>
      <c r="Y118" s="50" t="s">
        <v>205</v>
      </c>
      <c r="Z118" t="s">
        <v>10721</v>
      </c>
    </row>
    <row r="119" spans="1:26" ht="18" customHeight="1">
      <c r="A119" s="539">
        <v>20230119</v>
      </c>
      <c r="B119" s="523">
        <v>115</v>
      </c>
      <c r="C119" s="523" t="s">
        <v>10740</v>
      </c>
      <c r="D119" s="523" t="s">
        <v>10500</v>
      </c>
      <c r="E119" s="523">
        <v>1850</v>
      </c>
      <c r="F119" s="523" t="s">
        <v>8949</v>
      </c>
      <c r="G119" s="523" t="s">
        <v>10741</v>
      </c>
      <c r="H119" s="538"/>
      <c r="I119" s="540">
        <v>44945</v>
      </c>
      <c r="J119" s="541" t="s">
        <v>10742</v>
      </c>
      <c r="K119" s="541" t="s">
        <v>9440</v>
      </c>
      <c r="L119" s="541"/>
      <c r="M119" s="50" t="s">
        <v>205</v>
      </c>
      <c r="N119" s="50" t="s">
        <v>205</v>
      </c>
      <c r="O119" s="50" t="s">
        <v>205</v>
      </c>
      <c r="P119" s="50" t="s">
        <v>205</v>
      </c>
      <c r="Q119" s="50" t="s">
        <v>205</v>
      </c>
      <c r="R119" s="16" t="s">
        <v>19414</v>
      </c>
      <c r="S119" s="16" t="s">
        <v>19415</v>
      </c>
      <c r="T119" s="16" t="s">
        <v>19416</v>
      </c>
      <c r="U119" s="17">
        <v>1850</v>
      </c>
      <c r="V119" s="18">
        <v>13875</v>
      </c>
      <c r="W119" s="16" t="s">
        <v>10720</v>
      </c>
      <c r="X119" s="50" t="s">
        <v>205</v>
      </c>
      <c r="Y119" s="50" t="s">
        <v>205</v>
      </c>
      <c r="Z119" t="s">
        <v>10637</v>
      </c>
    </row>
    <row r="120" spans="1:26" ht="18" customHeight="1">
      <c r="A120" s="539">
        <v>20230119</v>
      </c>
      <c r="B120" s="523">
        <v>116</v>
      </c>
      <c r="C120" s="523" t="s">
        <v>10743</v>
      </c>
      <c r="D120" s="523" t="s">
        <v>8947</v>
      </c>
      <c r="E120" s="523">
        <v>998</v>
      </c>
      <c r="F120" s="523" t="s">
        <v>10744</v>
      </c>
      <c r="G120" s="523" t="s">
        <v>10745</v>
      </c>
      <c r="H120" s="538"/>
      <c r="I120" s="540">
        <v>44945</v>
      </c>
      <c r="J120" s="541" t="s">
        <v>10746</v>
      </c>
      <c r="K120" s="541" t="s">
        <v>9440</v>
      </c>
      <c r="L120" s="541"/>
      <c r="M120" s="50" t="s">
        <v>205</v>
      </c>
      <c r="N120" s="50" t="s">
        <v>205</v>
      </c>
      <c r="O120" s="50" t="s">
        <v>205</v>
      </c>
      <c r="P120" s="50" t="s">
        <v>205</v>
      </c>
      <c r="Q120" s="50" t="s">
        <v>205</v>
      </c>
      <c r="R120" s="16" t="s">
        <v>19417</v>
      </c>
      <c r="S120" s="16" t="s">
        <v>10625</v>
      </c>
      <c r="T120" s="16" t="s">
        <v>19418</v>
      </c>
      <c r="U120" s="17">
        <v>998</v>
      </c>
      <c r="V120" s="18">
        <v>7167.3</v>
      </c>
      <c r="W120" s="16" t="s">
        <v>19367</v>
      </c>
      <c r="X120" s="50" t="s">
        <v>205</v>
      </c>
      <c r="Y120" s="50" t="s">
        <v>205</v>
      </c>
      <c r="Z120" t="s">
        <v>10747</v>
      </c>
    </row>
    <row r="121" spans="1:26" ht="18" customHeight="1">
      <c r="A121" s="539">
        <v>20230119</v>
      </c>
      <c r="B121" s="523">
        <v>117</v>
      </c>
      <c r="C121" s="523" t="s">
        <v>10748</v>
      </c>
      <c r="D121" s="523" t="s">
        <v>9503</v>
      </c>
      <c r="E121" s="523">
        <v>2210</v>
      </c>
      <c r="F121" s="523" t="s">
        <v>9175</v>
      </c>
      <c r="G121" s="523" t="s">
        <v>10749</v>
      </c>
      <c r="H121" s="538"/>
      <c r="I121" s="540">
        <v>44945</v>
      </c>
      <c r="J121" s="541" t="s">
        <v>10750</v>
      </c>
      <c r="K121" s="541" t="s">
        <v>9440</v>
      </c>
      <c r="L121" s="541"/>
      <c r="M121" s="50" t="s">
        <v>205</v>
      </c>
      <c r="N121" s="50" t="s">
        <v>205</v>
      </c>
      <c r="O121" s="50" t="s">
        <v>205</v>
      </c>
      <c r="P121" s="50" t="s">
        <v>205</v>
      </c>
      <c r="Q121" s="50" t="s">
        <v>205</v>
      </c>
      <c r="R121" s="16" t="s">
        <v>10751</v>
      </c>
      <c r="S121" s="16" t="s">
        <v>19419</v>
      </c>
      <c r="T121" s="16" t="s">
        <v>19420</v>
      </c>
      <c r="U121" s="17">
        <v>2210</v>
      </c>
      <c r="V121" s="18">
        <v>24371</v>
      </c>
      <c r="W121" s="16" t="s">
        <v>19421</v>
      </c>
      <c r="X121" s="50" t="s">
        <v>205</v>
      </c>
      <c r="Y121" s="50" t="s">
        <v>205</v>
      </c>
      <c r="Z121" t="s">
        <v>10752</v>
      </c>
    </row>
    <row r="122" spans="1:26" ht="18" customHeight="1">
      <c r="A122" s="539">
        <v>20230119</v>
      </c>
      <c r="B122" s="523">
        <v>118</v>
      </c>
      <c r="C122" s="523" t="s">
        <v>437</v>
      </c>
      <c r="D122" s="523" t="s">
        <v>8905</v>
      </c>
      <c r="E122" s="523">
        <v>1940</v>
      </c>
      <c r="F122" s="523" t="s">
        <v>8994</v>
      </c>
      <c r="G122" s="523" t="s">
        <v>438</v>
      </c>
      <c r="H122" s="538"/>
      <c r="I122" s="540">
        <v>44945</v>
      </c>
      <c r="J122" s="541" t="s">
        <v>10753</v>
      </c>
      <c r="K122" s="541" t="s">
        <v>9440</v>
      </c>
      <c r="L122" s="541"/>
      <c r="M122" s="50" t="s">
        <v>205</v>
      </c>
      <c r="N122" s="50" t="s">
        <v>205</v>
      </c>
      <c r="O122" s="50" t="s">
        <v>205</v>
      </c>
      <c r="P122" s="50" t="s">
        <v>205</v>
      </c>
      <c r="Q122" s="50" t="s">
        <v>205</v>
      </c>
      <c r="R122" s="16" t="s">
        <v>10754</v>
      </c>
      <c r="S122" s="16" t="s">
        <v>19394</v>
      </c>
      <c r="T122" s="16" t="s">
        <v>19422</v>
      </c>
      <c r="U122" s="17">
        <v>1940</v>
      </c>
      <c r="V122" s="18">
        <v>24444</v>
      </c>
      <c r="W122" s="16" t="s">
        <v>10710</v>
      </c>
      <c r="X122" s="50" t="s">
        <v>205</v>
      </c>
      <c r="Y122" s="50" t="s">
        <v>205</v>
      </c>
    </row>
    <row r="123" spans="1:26" ht="18" customHeight="1">
      <c r="A123" s="539">
        <v>20230119</v>
      </c>
      <c r="B123" s="523">
        <v>119</v>
      </c>
      <c r="C123" s="523" t="s">
        <v>10755</v>
      </c>
      <c r="D123" s="523" t="s">
        <v>8947</v>
      </c>
      <c r="E123" s="523">
        <v>1950</v>
      </c>
      <c r="F123" s="523" t="s">
        <v>8949</v>
      </c>
      <c r="G123" s="523" t="s">
        <v>10756</v>
      </c>
      <c r="H123" s="538"/>
      <c r="I123" s="540">
        <v>44945</v>
      </c>
      <c r="J123" s="541" t="s">
        <v>10757</v>
      </c>
      <c r="K123" s="541" t="s">
        <v>9440</v>
      </c>
      <c r="L123" s="541"/>
      <c r="M123" s="50" t="s">
        <v>205</v>
      </c>
      <c r="N123" s="50" t="s">
        <v>205</v>
      </c>
      <c r="O123" s="50" t="s">
        <v>205</v>
      </c>
      <c r="P123" s="50" t="s">
        <v>205</v>
      </c>
      <c r="Q123" s="50" t="s">
        <v>205</v>
      </c>
      <c r="R123" s="16" t="s">
        <v>19423</v>
      </c>
      <c r="S123" s="16" t="s">
        <v>19424</v>
      </c>
      <c r="T123" s="16" t="s">
        <v>19425</v>
      </c>
      <c r="U123" s="17">
        <v>1950</v>
      </c>
      <c r="V123" s="18">
        <v>21840</v>
      </c>
      <c r="W123" s="16" t="s">
        <v>19361</v>
      </c>
      <c r="X123" s="50" t="s">
        <v>205</v>
      </c>
      <c r="Y123" s="50" t="s">
        <v>205</v>
      </c>
      <c r="Z123" t="s">
        <v>10758</v>
      </c>
    </row>
    <row r="124" spans="1:26" ht="18" customHeight="1">
      <c r="A124" s="539">
        <v>20230120</v>
      </c>
      <c r="B124" s="523">
        <v>120</v>
      </c>
      <c r="C124" s="523" t="s">
        <v>10759</v>
      </c>
      <c r="D124" s="523" t="s">
        <v>8947</v>
      </c>
      <c r="E124" s="523">
        <v>726</v>
      </c>
      <c r="F124" s="523" t="s">
        <v>8949</v>
      </c>
      <c r="G124" s="523" t="s">
        <v>10760</v>
      </c>
      <c r="H124" s="538"/>
      <c r="I124" s="540">
        <v>44945</v>
      </c>
      <c r="J124" s="541" t="s">
        <v>10761</v>
      </c>
      <c r="K124" s="541" t="s">
        <v>9440</v>
      </c>
      <c r="L124" s="541"/>
      <c r="M124" s="50" t="s">
        <v>205</v>
      </c>
      <c r="N124" s="50" t="s">
        <v>205</v>
      </c>
      <c r="O124" s="50" t="s">
        <v>205</v>
      </c>
      <c r="P124" s="50" t="s">
        <v>205</v>
      </c>
      <c r="Q124" s="50" t="s">
        <v>205</v>
      </c>
      <c r="R124" s="16" t="s">
        <v>19426</v>
      </c>
      <c r="S124" s="16" t="s">
        <v>19360</v>
      </c>
      <c r="T124" s="16" t="s">
        <v>19427</v>
      </c>
      <c r="U124" s="17">
        <v>726</v>
      </c>
      <c r="V124" s="18">
        <v>8349</v>
      </c>
      <c r="W124" s="16" t="s">
        <v>19428</v>
      </c>
      <c r="X124" s="50" t="s">
        <v>205</v>
      </c>
      <c r="Y124" s="50" t="s">
        <v>205</v>
      </c>
      <c r="Z124" t="s">
        <v>10564</v>
      </c>
    </row>
    <row r="125" spans="1:26" ht="18" customHeight="1">
      <c r="A125" s="539">
        <v>20230120</v>
      </c>
      <c r="B125" s="523">
        <v>121</v>
      </c>
      <c r="C125" s="523" t="s">
        <v>10762</v>
      </c>
      <c r="D125" s="523" t="s">
        <v>10400</v>
      </c>
      <c r="E125" s="523">
        <v>950</v>
      </c>
      <c r="F125" s="523" t="s">
        <v>9214</v>
      </c>
      <c r="G125" s="523" t="s">
        <v>10763</v>
      </c>
      <c r="H125" s="538"/>
      <c r="I125" s="540">
        <v>44946</v>
      </c>
      <c r="J125" s="541" t="s">
        <v>10764</v>
      </c>
      <c r="K125" s="541" t="s">
        <v>9440</v>
      </c>
      <c r="L125" s="541"/>
      <c r="M125" s="50" t="s">
        <v>205</v>
      </c>
      <c r="N125" s="50" t="s">
        <v>205</v>
      </c>
      <c r="O125" s="50" t="s">
        <v>205</v>
      </c>
      <c r="P125" s="50" t="s">
        <v>205</v>
      </c>
      <c r="Q125" s="50" t="s">
        <v>205</v>
      </c>
      <c r="R125" s="16" t="s">
        <v>10762</v>
      </c>
      <c r="S125" s="16" t="s">
        <v>10765</v>
      </c>
      <c r="T125" s="16" t="s">
        <v>10766</v>
      </c>
      <c r="U125" s="17">
        <v>950</v>
      </c>
      <c r="V125" s="18">
        <v>20425</v>
      </c>
      <c r="W125" s="16" t="s">
        <v>10767</v>
      </c>
      <c r="X125" s="50" t="s">
        <v>205</v>
      </c>
      <c r="Y125" s="50" t="s">
        <v>205</v>
      </c>
      <c r="Z125" t="s">
        <v>10768</v>
      </c>
    </row>
    <row r="126" spans="1:26" ht="18" customHeight="1">
      <c r="A126" s="539">
        <v>20230120</v>
      </c>
      <c r="B126" s="523">
        <v>122</v>
      </c>
      <c r="C126" s="523" t="s">
        <v>470</v>
      </c>
      <c r="D126" s="523" t="s">
        <v>8891</v>
      </c>
      <c r="E126" s="523">
        <v>1941</v>
      </c>
      <c r="F126" s="523" t="s">
        <v>8994</v>
      </c>
      <c r="G126" s="523" t="s">
        <v>471</v>
      </c>
      <c r="H126" s="538"/>
      <c r="I126" s="540">
        <v>44946</v>
      </c>
      <c r="J126" s="541" t="s">
        <v>10769</v>
      </c>
      <c r="K126" s="541" t="s">
        <v>9440</v>
      </c>
      <c r="L126" s="541"/>
      <c r="M126" s="50" t="s">
        <v>205</v>
      </c>
      <c r="N126" s="50" t="s">
        <v>205</v>
      </c>
      <c r="O126" s="50" t="s">
        <v>205</v>
      </c>
      <c r="P126" s="50" t="s">
        <v>205</v>
      </c>
      <c r="Q126" s="50" t="s">
        <v>205</v>
      </c>
      <c r="R126" s="16" t="s">
        <v>10770</v>
      </c>
      <c r="S126" s="16" t="s">
        <v>19429</v>
      </c>
      <c r="T126" s="16" t="s">
        <v>19430</v>
      </c>
      <c r="U126" s="17">
        <v>1941</v>
      </c>
      <c r="V126" s="18">
        <v>24245.08</v>
      </c>
      <c r="W126" s="16" t="s">
        <v>19431</v>
      </c>
      <c r="X126" s="50" t="s">
        <v>205</v>
      </c>
      <c r="Y126" s="50" t="s">
        <v>205</v>
      </c>
    </row>
    <row r="127" spans="1:26" ht="18" customHeight="1">
      <c r="A127" s="539">
        <v>20230120</v>
      </c>
      <c r="B127" s="523">
        <v>123</v>
      </c>
      <c r="C127" s="523" t="s">
        <v>474</v>
      </c>
      <c r="D127" s="523" t="s">
        <v>8897</v>
      </c>
      <c r="E127" s="523">
        <v>1452</v>
      </c>
      <c r="F127" s="523" t="s">
        <v>121</v>
      </c>
      <c r="G127" s="523" t="s">
        <v>475</v>
      </c>
      <c r="H127" s="538"/>
      <c r="I127" s="540">
        <v>44946</v>
      </c>
      <c r="J127" s="541" t="s">
        <v>10772</v>
      </c>
      <c r="K127" s="541" t="s">
        <v>9440</v>
      </c>
      <c r="L127" s="541"/>
      <c r="M127" s="50" t="s">
        <v>205</v>
      </c>
      <c r="N127" s="50" t="s">
        <v>205</v>
      </c>
      <c r="O127" s="50" t="s">
        <v>205</v>
      </c>
      <c r="P127" s="50" t="s">
        <v>205</v>
      </c>
      <c r="Q127" s="50" t="s">
        <v>205</v>
      </c>
      <c r="R127" s="16" t="s">
        <v>19432</v>
      </c>
      <c r="S127" s="16" t="s">
        <v>19429</v>
      </c>
      <c r="T127" s="16" t="s">
        <v>19433</v>
      </c>
      <c r="U127" s="17">
        <v>1452</v>
      </c>
      <c r="V127" s="18">
        <v>22716.54</v>
      </c>
      <c r="W127" s="16" t="s">
        <v>19431</v>
      </c>
      <c r="X127" s="50" t="s">
        <v>205</v>
      </c>
      <c r="Y127" s="50" t="s">
        <v>205</v>
      </c>
    </row>
    <row r="128" spans="1:26" ht="18" customHeight="1">
      <c r="A128" s="539">
        <v>20230120</v>
      </c>
      <c r="B128" s="523">
        <v>124</v>
      </c>
      <c r="C128" s="523" t="s">
        <v>444</v>
      </c>
      <c r="D128" s="523" t="s">
        <v>8905</v>
      </c>
      <c r="E128" s="523">
        <v>1940</v>
      </c>
      <c r="F128" s="523" t="s">
        <v>8994</v>
      </c>
      <c r="G128" s="523" t="s">
        <v>445</v>
      </c>
      <c r="H128" s="538"/>
      <c r="I128" s="540">
        <v>44945</v>
      </c>
      <c r="J128" s="541" t="s">
        <v>9717</v>
      </c>
      <c r="K128" s="541" t="s">
        <v>9440</v>
      </c>
      <c r="L128" s="541"/>
      <c r="M128" s="50" t="s">
        <v>205</v>
      </c>
      <c r="N128" s="50" t="s">
        <v>205</v>
      </c>
      <c r="O128" s="50" t="s">
        <v>205</v>
      </c>
      <c r="P128" s="50" t="s">
        <v>205</v>
      </c>
      <c r="Q128" s="50" t="s">
        <v>205</v>
      </c>
      <c r="R128" s="16" t="s">
        <v>19434</v>
      </c>
      <c r="S128" s="16" t="s">
        <v>19394</v>
      </c>
      <c r="T128" s="16" t="s">
        <v>19435</v>
      </c>
      <c r="U128" s="17">
        <v>1940</v>
      </c>
      <c r="V128" s="18">
        <v>24444</v>
      </c>
      <c r="W128" s="16" t="s">
        <v>19392</v>
      </c>
      <c r="X128" s="50" t="s">
        <v>205</v>
      </c>
      <c r="Y128" s="50" t="s">
        <v>205</v>
      </c>
    </row>
    <row r="129" spans="1:26" ht="18" customHeight="1">
      <c r="A129" s="539">
        <v>20230120</v>
      </c>
      <c r="B129" s="523">
        <v>125</v>
      </c>
      <c r="C129" s="523" t="s">
        <v>481</v>
      </c>
      <c r="D129" s="523" t="s">
        <v>8905</v>
      </c>
      <c r="E129" s="523">
        <v>1960</v>
      </c>
      <c r="F129" s="523" t="s">
        <v>8994</v>
      </c>
      <c r="G129" s="523" t="s">
        <v>482</v>
      </c>
      <c r="H129" s="538"/>
      <c r="I129" s="540">
        <v>44946</v>
      </c>
      <c r="J129" s="541" t="s">
        <v>10773</v>
      </c>
      <c r="K129" s="541" t="s">
        <v>9440</v>
      </c>
      <c r="L129" s="541"/>
      <c r="M129" s="50" t="s">
        <v>205</v>
      </c>
      <c r="N129" s="50" t="s">
        <v>205</v>
      </c>
      <c r="O129" s="50" t="s">
        <v>205</v>
      </c>
      <c r="P129" s="50" t="s">
        <v>205</v>
      </c>
      <c r="Q129" s="50" t="s">
        <v>205</v>
      </c>
      <c r="R129" s="16" t="s">
        <v>19436</v>
      </c>
      <c r="S129" s="16" t="s">
        <v>19429</v>
      </c>
      <c r="T129" s="16" t="s">
        <v>19437</v>
      </c>
      <c r="U129" s="17">
        <v>1960</v>
      </c>
      <c r="V129" s="18">
        <v>24500</v>
      </c>
      <c r="W129" s="16" t="s">
        <v>19431</v>
      </c>
      <c r="X129" s="50" t="s">
        <v>205</v>
      </c>
      <c r="Y129" s="50" t="s">
        <v>205</v>
      </c>
    </row>
    <row r="130" spans="1:26" ht="18" customHeight="1">
      <c r="A130" s="539">
        <v>20230120</v>
      </c>
      <c r="B130" s="523">
        <v>126</v>
      </c>
      <c r="C130" s="523" t="s">
        <v>448</v>
      </c>
      <c r="D130" s="523" t="s">
        <v>9319</v>
      </c>
      <c r="E130" s="523">
        <v>1958</v>
      </c>
      <c r="F130" s="523" t="s">
        <v>8994</v>
      </c>
      <c r="G130" s="523" t="s">
        <v>449</v>
      </c>
      <c r="H130" s="538"/>
      <c r="I130" s="540">
        <v>44946</v>
      </c>
      <c r="J130" s="541" t="s">
        <v>10769</v>
      </c>
      <c r="K130" s="541" t="s">
        <v>9440</v>
      </c>
      <c r="L130" s="541"/>
      <c r="M130" s="50" t="s">
        <v>205</v>
      </c>
      <c r="N130" s="50" t="s">
        <v>205</v>
      </c>
      <c r="O130" s="50" t="s">
        <v>205</v>
      </c>
      <c r="P130" s="50" t="s">
        <v>205</v>
      </c>
      <c r="Q130" s="50" t="s">
        <v>205</v>
      </c>
      <c r="R130" s="16" t="s">
        <v>19438</v>
      </c>
      <c r="S130" s="16" t="s">
        <v>4137</v>
      </c>
      <c r="T130" s="16" t="s">
        <v>19439</v>
      </c>
      <c r="U130" s="17">
        <v>1958</v>
      </c>
      <c r="V130" s="18">
        <v>24677.4</v>
      </c>
      <c r="W130" s="16" t="s">
        <v>19431</v>
      </c>
      <c r="X130" s="50" t="s">
        <v>205</v>
      </c>
      <c r="Y130" s="50" t="s">
        <v>205</v>
      </c>
    </row>
    <row r="131" spans="1:26" ht="18" customHeight="1">
      <c r="A131" s="539">
        <v>20230120</v>
      </c>
      <c r="B131" s="523">
        <v>127</v>
      </c>
      <c r="C131" s="523" t="s">
        <v>10774</v>
      </c>
      <c r="D131" s="523" t="s">
        <v>9503</v>
      </c>
      <c r="E131" s="523">
        <v>2100</v>
      </c>
      <c r="F131" s="523" t="s">
        <v>9175</v>
      </c>
      <c r="G131" s="523" t="s">
        <v>10775</v>
      </c>
      <c r="H131" s="538"/>
      <c r="I131" s="540">
        <v>44946</v>
      </c>
      <c r="J131" s="541" t="s">
        <v>10776</v>
      </c>
      <c r="K131" s="541" t="s">
        <v>9440</v>
      </c>
      <c r="L131" s="541"/>
      <c r="M131" s="50" t="s">
        <v>205</v>
      </c>
      <c r="N131" s="50" t="s">
        <v>205</v>
      </c>
      <c r="O131" s="50" t="s">
        <v>205</v>
      </c>
      <c r="P131" s="50" t="s">
        <v>205</v>
      </c>
      <c r="Q131" s="50" t="s">
        <v>205</v>
      </c>
      <c r="R131" s="16" t="s">
        <v>19440</v>
      </c>
      <c r="S131" s="16" t="s">
        <v>19441</v>
      </c>
      <c r="T131" s="16" t="s">
        <v>19442</v>
      </c>
      <c r="U131" s="17">
        <v>2100</v>
      </c>
      <c r="V131" s="18">
        <v>24900</v>
      </c>
      <c r="W131" s="16" t="s">
        <v>10720</v>
      </c>
      <c r="X131" s="50" t="s">
        <v>205</v>
      </c>
      <c r="Y131" s="50" t="s">
        <v>205</v>
      </c>
      <c r="Z131" t="s">
        <v>10752</v>
      </c>
    </row>
    <row r="132" spans="1:26" ht="18" customHeight="1">
      <c r="A132" s="539">
        <v>20230120</v>
      </c>
      <c r="B132" s="523">
        <v>128</v>
      </c>
      <c r="C132" s="523" t="s">
        <v>466</v>
      </c>
      <c r="D132" s="523" t="s">
        <v>8896</v>
      </c>
      <c r="E132" s="523">
        <v>1960</v>
      </c>
      <c r="F132" s="523" t="s">
        <v>8994</v>
      </c>
      <c r="G132" s="523" t="s">
        <v>467</v>
      </c>
      <c r="H132" s="538"/>
      <c r="I132" s="540">
        <v>44946</v>
      </c>
      <c r="J132" s="541" t="s">
        <v>10649</v>
      </c>
      <c r="K132" s="541" t="s">
        <v>9440</v>
      </c>
      <c r="L132" s="541"/>
      <c r="M132" s="50" t="s">
        <v>205</v>
      </c>
      <c r="N132" s="50" t="s">
        <v>205</v>
      </c>
      <c r="O132" s="50" t="s">
        <v>205</v>
      </c>
      <c r="P132" s="50" t="s">
        <v>205</v>
      </c>
      <c r="Q132" s="50" t="s">
        <v>205</v>
      </c>
      <c r="R132" s="16" t="s">
        <v>10777</v>
      </c>
      <c r="S132" s="16" t="s">
        <v>19429</v>
      </c>
      <c r="T132" s="16" t="s">
        <v>19443</v>
      </c>
      <c r="U132" s="17">
        <v>1960</v>
      </c>
      <c r="V132" s="18">
        <v>24500</v>
      </c>
      <c r="W132" s="16" t="s">
        <v>19431</v>
      </c>
      <c r="X132" s="50" t="s">
        <v>205</v>
      </c>
      <c r="Y132" s="50" t="s">
        <v>205</v>
      </c>
    </row>
    <row r="133" spans="1:26" ht="18" customHeight="1">
      <c r="A133" s="539">
        <v>20230120</v>
      </c>
      <c r="B133" s="523">
        <v>129</v>
      </c>
      <c r="C133" s="523" t="s">
        <v>458</v>
      </c>
      <c r="D133" s="523" t="s">
        <v>9319</v>
      </c>
      <c r="E133" s="523">
        <v>1533</v>
      </c>
      <c r="F133" s="523" t="s">
        <v>121</v>
      </c>
      <c r="G133" s="523" t="s">
        <v>459</v>
      </c>
      <c r="H133" s="538"/>
      <c r="I133" s="540">
        <v>44946</v>
      </c>
      <c r="J133" s="541" t="s">
        <v>10778</v>
      </c>
      <c r="K133" s="541" t="s">
        <v>9440</v>
      </c>
      <c r="L133" s="541"/>
      <c r="M133" s="50" t="s">
        <v>205</v>
      </c>
      <c r="N133" s="50" t="s">
        <v>205</v>
      </c>
      <c r="O133" s="50" t="s">
        <v>205</v>
      </c>
      <c r="P133" s="50" t="s">
        <v>205</v>
      </c>
      <c r="Q133" s="50" t="s">
        <v>205</v>
      </c>
      <c r="R133" s="16" t="s">
        <v>19444</v>
      </c>
      <c r="S133" s="16" t="s">
        <v>19429</v>
      </c>
      <c r="T133" s="16" t="s">
        <v>19445</v>
      </c>
      <c r="U133" s="17">
        <v>1533</v>
      </c>
      <c r="V133" s="18">
        <v>23838.15</v>
      </c>
      <c r="W133" s="16" t="s">
        <v>10771</v>
      </c>
      <c r="X133" s="50" t="s">
        <v>205</v>
      </c>
      <c r="Y133" s="50" t="s">
        <v>205</v>
      </c>
    </row>
    <row r="134" spans="1:26" ht="18" customHeight="1">
      <c r="A134" s="539">
        <v>20230120</v>
      </c>
      <c r="B134" s="523">
        <v>130</v>
      </c>
      <c r="C134" s="523" t="s">
        <v>452</v>
      </c>
      <c r="D134" s="523" t="s">
        <v>9319</v>
      </c>
      <c r="E134" s="523">
        <v>1533</v>
      </c>
      <c r="F134" s="523" t="s">
        <v>121</v>
      </c>
      <c r="G134" s="523" t="s">
        <v>453</v>
      </c>
      <c r="H134" s="538"/>
      <c r="I134" s="540">
        <v>44946</v>
      </c>
      <c r="J134" s="541" t="s">
        <v>9700</v>
      </c>
      <c r="K134" s="541" t="s">
        <v>9440</v>
      </c>
      <c r="L134" s="541"/>
      <c r="M134" s="50" t="s">
        <v>205</v>
      </c>
      <c r="N134" s="50" t="s">
        <v>205</v>
      </c>
      <c r="O134" s="50" t="s">
        <v>205</v>
      </c>
      <c r="P134" s="50" t="s">
        <v>205</v>
      </c>
      <c r="Q134" s="50" t="s">
        <v>205</v>
      </c>
      <c r="R134" s="16" t="s">
        <v>19446</v>
      </c>
      <c r="S134" s="16" t="s">
        <v>4137</v>
      </c>
      <c r="T134" s="16" t="s">
        <v>19447</v>
      </c>
      <c r="U134" s="17">
        <v>1533</v>
      </c>
      <c r="V134" s="18">
        <v>23838.15</v>
      </c>
      <c r="W134" s="16" t="s">
        <v>10771</v>
      </c>
      <c r="X134" s="50" t="s">
        <v>205</v>
      </c>
      <c r="Y134" s="50" t="s">
        <v>205</v>
      </c>
    </row>
    <row r="135" spans="1:26" ht="18" customHeight="1">
      <c r="A135" s="539">
        <v>20230120</v>
      </c>
      <c r="B135" s="523">
        <v>131</v>
      </c>
      <c r="C135" s="523" t="s">
        <v>462</v>
      </c>
      <c r="D135" s="523" t="s">
        <v>9319</v>
      </c>
      <c r="E135" s="523">
        <v>1958</v>
      </c>
      <c r="F135" s="523" t="s">
        <v>8994</v>
      </c>
      <c r="G135" s="523" t="s">
        <v>463</v>
      </c>
      <c r="H135" s="538"/>
      <c r="I135" s="540">
        <v>44946</v>
      </c>
      <c r="J135" s="541" t="s">
        <v>10779</v>
      </c>
      <c r="K135" s="541" t="s">
        <v>9440</v>
      </c>
      <c r="L135" s="541"/>
      <c r="M135" s="50" t="s">
        <v>205</v>
      </c>
      <c r="N135" s="50" t="s">
        <v>205</v>
      </c>
      <c r="O135" s="50" t="s">
        <v>205</v>
      </c>
      <c r="P135" s="50" t="s">
        <v>205</v>
      </c>
      <c r="Q135" s="50" t="s">
        <v>205</v>
      </c>
      <c r="R135" s="16" t="s">
        <v>19448</v>
      </c>
      <c r="S135" s="16" t="s">
        <v>4137</v>
      </c>
      <c r="T135" s="16" t="s">
        <v>10780</v>
      </c>
      <c r="U135" s="17">
        <v>1958</v>
      </c>
      <c r="V135" s="18">
        <v>24583.27</v>
      </c>
      <c r="W135" s="16" t="s">
        <v>19449</v>
      </c>
      <c r="X135" s="50" t="s">
        <v>205</v>
      </c>
      <c r="Y135" s="50" t="s">
        <v>205</v>
      </c>
    </row>
    <row r="136" spans="1:26" ht="18" customHeight="1">
      <c r="A136" s="539">
        <v>20230120</v>
      </c>
      <c r="B136" s="523">
        <v>132</v>
      </c>
      <c r="C136" s="523" t="s">
        <v>10781</v>
      </c>
      <c r="D136" s="523" t="s">
        <v>10400</v>
      </c>
      <c r="E136" s="523">
        <v>1000</v>
      </c>
      <c r="F136" s="523" t="s">
        <v>9214</v>
      </c>
      <c r="G136" s="523" t="s">
        <v>10782</v>
      </c>
      <c r="H136" s="538"/>
      <c r="I136" s="540">
        <v>44946</v>
      </c>
      <c r="J136" s="541" t="s">
        <v>10562</v>
      </c>
      <c r="K136" s="541" t="s">
        <v>9440</v>
      </c>
      <c r="L136" s="541"/>
      <c r="M136" s="50" t="s">
        <v>205</v>
      </c>
      <c r="N136" s="50" t="s">
        <v>205</v>
      </c>
      <c r="O136" s="50" t="s">
        <v>205</v>
      </c>
      <c r="P136" s="50" t="s">
        <v>205</v>
      </c>
      <c r="Q136" s="50" t="s">
        <v>205</v>
      </c>
      <c r="R136" s="16" t="s">
        <v>19450</v>
      </c>
      <c r="S136" s="16" t="s">
        <v>19451</v>
      </c>
      <c r="T136" s="16" t="s">
        <v>10783</v>
      </c>
      <c r="U136" s="17">
        <v>3000</v>
      </c>
      <c r="V136" s="18">
        <v>61500</v>
      </c>
      <c r="W136" s="16" t="s">
        <v>19405</v>
      </c>
      <c r="X136" s="50" t="s">
        <v>205</v>
      </c>
      <c r="Y136" s="50" t="s">
        <v>205</v>
      </c>
      <c r="Z136" t="s">
        <v>10784</v>
      </c>
    </row>
    <row r="137" spans="1:26" ht="18" customHeight="1">
      <c r="A137" s="539">
        <v>20230120</v>
      </c>
      <c r="B137" s="523">
        <v>132</v>
      </c>
      <c r="C137" s="523" t="s">
        <v>10781</v>
      </c>
      <c r="D137" s="523" t="s">
        <v>10400</v>
      </c>
      <c r="E137" s="523">
        <v>1000</v>
      </c>
      <c r="F137" s="523" t="s">
        <v>9214</v>
      </c>
      <c r="G137" s="523" t="s">
        <v>10785</v>
      </c>
      <c r="H137" s="538"/>
      <c r="I137" s="540">
        <v>44946</v>
      </c>
      <c r="J137" s="541" t="s">
        <v>10562</v>
      </c>
      <c r="K137" s="541" t="s">
        <v>9440</v>
      </c>
      <c r="L137" s="541"/>
      <c r="M137" s="50" t="s">
        <v>205</v>
      </c>
      <c r="N137" s="50" t="s">
        <v>205</v>
      </c>
      <c r="O137" s="50" t="s">
        <v>205</v>
      </c>
      <c r="P137" s="50" t="s">
        <v>205</v>
      </c>
      <c r="Q137" s="50" t="s">
        <v>205</v>
      </c>
      <c r="R137" s="16"/>
      <c r="S137" s="16"/>
      <c r="T137" s="16"/>
      <c r="U137" s="17"/>
      <c r="V137" s="18"/>
      <c r="W137" s="16"/>
      <c r="X137" s="50" t="s">
        <v>205</v>
      </c>
      <c r="Y137" s="50" t="s">
        <v>205</v>
      </c>
      <c r="Z137" t="s">
        <v>19452</v>
      </c>
    </row>
    <row r="138" spans="1:26" ht="18" customHeight="1">
      <c r="A138" s="539">
        <v>20230120</v>
      </c>
      <c r="B138" s="523">
        <v>132</v>
      </c>
      <c r="C138" s="523" t="s">
        <v>10781</v>
      </c>
      <c r="D138" s="523" t="s">
        <v>10400</v>
      </c>
      <c r="E138" s="523">
        <v>1000</v>
      </c>
      <c r="F138" s="523" t="s">
        <v>9214</v>
      </c>
      <c r="G138" s="523" t="s">
        <v>10786</v>
      </c>
      <c r="H138" s="538"/>
      <c r="I138" s="540">
        <v>44946</v>
      </c>
      <c r="J138" s="541" t="s">
        <v>10562</v>
      </c>
      <c r="K138" s="541" t="s">
        <v>9440</v>
      </c>
      <c r="L138" s="541"/>
      <c r="M138" s="50" t="s">
        <v>205</v>
      </c>
      <c r="N138" s="50" t="s">
        <v>205</v>
      </c>
      <c r="O138" s="50" t="s">
        <v>205</v>
      </c>
      <c r="P138" s="50" t="s">
        <v>205</v>
      </c>
      <c r="Q138" s="50" t="s">
        <v>205</v>
      </c>
      <c r="R138" s="16"/>
      <c r="S138" s="16"/>
      <c r="T138" s="16"/>
      <c r="U138" s="17"/>
      <c r="V138" s="18"/>
      <c r="W138" s="16"/>
      <c r="X138" s="50" t="s">
        <v>205</v>
      </c>
      <c r="Y138" s="50" t="s">
        <v>205</v>
      </c>
      <c r="Z138" t="s">
        <v>19452</v>
      </c>
    </row>
    <row r="139" spans="1:26" ht="18" customHeight="1">
      <c r="A139" s="539">
        <v>20230125</v>
      </c>
      <c r="B139" s="523">
        <v>133</v>
      </c>
      <c r="C139" s="523" t="s">
        <v>10787</v>
      </c>
      <c r="D139" s="523" t="s">
        <v>9078</v>
      </c>
      <c r="E139" s="523">
        <v>1100</v>
      </c>
      <c r="F139" s="523" t="s">
        <v>8298</v>
      </c>
      <c r="G139" s="523" t="s">
        <v>10788</v>
      </c>
      <c r="H139" s="538"/>
      <c r="I139" s="540">
        <v>44946</v>
      </c>
      <c r="J139" s="541" t="s">
        <v>10789</v>
      </c>
      <c r="K139" s="541" t="s">
        <v>9440</v>
      </c>
      <c r="L139" s="541"/>
      <c r="M139" s="50" t="s">
        <v>205</v>
      </c>
      <c r="N139" s="50" t="s">
        <v>205</v>
      </c>
      <c r="O139" s="50" t="s">
        <v>205</v>
      </c>
      <c r="P139" s="50" t="s">
        <v>205</v>
      </c>
      <c r="Q139" s="50" t="s">
        <v>205</v>
      </c>
      <c r="R139" s="16" t="s">
        <v>19453</v>
      </c>
      <c r="S139" s="16" t="s">
        <v>19454</v>
      </c>
      <c r="T139" s="16" t="s">
        <v>10791</v>
      </c>
      <c r="U139" s="17">
        <v>1100</v>
      </c>
      <c r="V139" s="18">
        <v>23440</v>
      </c>
      <c r="W139" s="16" t="s">
        <v>19405</v>
      </c>
      <c r="X139" s="50" t="s">
        <v>205</v>
      </c>
      <c r="Y139" s="50" t="s">
        <v>205</v>
      </c>
    </row>
    <row r="140" spans="1:26" ht="18" customHeight="1">
      <c r="A140" s="539">
        <v>20230125</v>
      </c>
      <c r="B140" s="523">
        <v>134</v>
      </c>
      <c r="C140" s="523" t="s">
        <v>10792</v>
      </c>
      <c r="D140" s="523" t="s">
        <v>9743</v>
      </c>
      <c r="E140" s="523">
        <v>1900</v>
      </c>
      <c r="F140" s="523" t="s">
        <v>9206</v>
      </c>
      <c r="G140" s="523" t="s">
        <v>10793</v>
      </c>
      <c r="H140" s="538"/>
      <c r="I140" s="540">
        <v>44946</v>
      </c>
      <c r="J140" s="541" t="s">
        <v>10794</v>
      </c>
      <c r="K140" s="541" t="s">
        <v>9440</v>
      </c>
      <c r="L140" s="541"/>
      <c r="M140" s="50" t="s">
        <v>205</v>
      </c>
      <c r="N140" s="50" t="s">
        <v>205</v>
      </c>
      <c r="O140" s="50" t="s">
        <v>205</v>
      </c>
      <c r="P140" s="50" t="s">
        <v>205</v>
      </c>
      <c r="Q140" s="50" t="s">
        <v>205</v>
      </c>
      <c r="R140" s="16" t="s">
        <v>19455</v>
      </c>
      <c r="S140" s="16" t="s">
        <v>19456</v>
      </c>
      <c r="T140" s="16" t="s">
        <v>19457</v>
      </c>
      <c r="U140" s="17">
        <v>1900</v>
      </c>
      <c r="V140" s="18">
        <v>24900</v>
      </c>
      <c r="W140" s="16" t="s">
        <v>19431</v>
      </c>
      <c r="X140" s="50" t="s">
        <v>205</v>
      </c>
      <c r="Y140" s="50" t="s">
        <v>205</v>
      </c>
      <c r="Z140" t="s">
        <v>19458</v>
      </c>
    </row>
    <row r="141" spans="1:26" ht="18" customHeight="1">
      <c r="A141" s="539">
        <v>20230125</v>
      </c>
      <c r="B141" s="523">
        <v>135</v>
      </c>
      <c r="C141" s="523" t="s">
        <v>10795</v>
      </c>
      <c r="D141" s="523" t="s">
        <v>9743</v>
      </c>
      <c r="E141" s="523">
        <v>1150</v>
      </c>
      <c r="F141" s="523" t="s">
        <v>9206</v>
      </c>
      <c r="G141" s="523" t="s">
        <v>10796</v>
      </c>
      <c r="H141" s="538"/>
      <c r="I141" s="540">
        <v>44946</v>
      </c>
      <c r="J141" s="541" t="s">
        <v>10797</v>
      </c>
      <c r="K141" s="541" t="s">
        <v>9440</v>
      </c>
      <c r="L141" s="541"/>
      <c r="M141" s="50" t="s">
        <v>205</v>
      </c>
      <c r="N141" s="50" t="s">
        <v>205</v>
      </c>
      <c r="O141" s="50" t="s">
        <v>205</v>
      </c>
      <c r="P141" s="50" t="s">
        <v>205</v>
      </c>
      <c r="Q141" s="50" t="s">
        <v>205</v>
      </c>
      <c r="R141" s="16" t="s">
        <v>19459</v>
      </c>
      <c r="S141" s="16" t="s">
        <v>19456</v>
      </c>
      <c r="T141" s="16" t="s">
        <v>19460</v>
      </c>
      <c r="U141" s="17">
        <v>1150</v>
      </c>
      <c r="V141" s="18">
        <v>24150</v>
      </c>
      <c r="W141" s="16" t="s">
        <v>19449</v>
      </c>
      <c r="X141" s="50" t="s">
        <v>205</v>
      </c>
      <c r="Y141" s="50" t="s">
        <v>205</v>
      </c>
      <c r="Z141" t="s">
        <v>10798</v>
      </c>
    </row>
    <row r="142" spans="1:26" ht="18" customHeight="1">
      <c r="A142" s="539">
        <v>20230125</v>
      </c>
      <c r="B142" s="523">
        <v>136</v>
      </c>
      <c r="C142" s="523" t="s">
        <v>485</v>
      </c>
      <c r="D142" s="523" t="s">
        <v>9766</v>
      </c>
      <c r="E142" s="523">
        <v>1958</v>
      </c>
      <c r="F142" s="523" t="s">
        <v>8994</v>
      </c>
      <c r="G142" s="523" t="s">
        <v>486</v>
      </c>
      <c r="H142" s="538"/>
      <c r="I142" s="540">
        <v>44946</v>
      </c>
      <c r="J142" s="541" t="s">
        <v>9607</v>
      </c>
      <c r="K142" s="541" t="s">
        <v>9440</v>
      </c>
      <c r="L142" s="541"/>
      <c r="M142" s="50" t="s">
        <v>205</v>
      </c>
      <c r="N142" s="50" t="s">
        <v>205</v>
      </c>
      <c r="O142" s="50" t="s">
        <v>205</v>
      </c>
      <c r="P142" s="50" t="s">
        <v>205</v>
      </c>
      <c r="Q142" s="50" t="s">
        <v>205</v>
      </c>
      <c r="R142" s="16" t="s">
        <v>19461</v>
      </c>
      <c r="S142" s="16" t="s">
        <v>19386</v>
      </c>
      <c r="T142" s="16" t="s">
        <v>19462</v>
      </c>
      <c r="U142" s="17">
        <v>1958</v>
      </c>
      <c r="V142" s="18">
        <v>24523.15</v>
      </c>
      <c r="W142" s="16" t="s">
        <v>19463</v>
      </c>
      <c r="X142" s="50" t="s">
        <v>205</v>
      </c>
      <c r="Y142" s="50" t="s">
        <v>205</v>
      </c>
    </row>
    <row r="143" spans="1:26" ht="18" customHeight="1">
      <c r="A143" s="539">
        <v>20230125</v>
      </c>
      <c r="B143" s="523">
        <v>137</v>
      </c>
      <c r="C143" s="523" t="s">
        <v>488</v>
      </c>
      <c r="D143" s="523" t="s">
        <v>8896</v>
      </c>
      <c r="E143" s="523">
        <v>1917</v>
      </c>
      <c r="F143" s="523" t="s">
        <v>8994</v>
      </c>
      <c r="G143" s="523" t="s">
        <v>489</v>
      </c>
      <c r="H143" s="538"/>
      <c r="I143" s="540">
        <v>44951</v>
      </c>
      <c r="J143" s="541" t="s">
        <v>10799</v>
      </c>
      <c r="K143" s="541" t="s">
        <v>9440</v>
      </c>
      <c r="L143" s="541"/>
      <c r="M143" s="50" t="s">
        <v>205</v>
      </c>
      <c r="N143" s="50" t="s">
        <v>205</v>
      </c>
      <c r="O143" s="50" t="s">
        <v>205</v>
      </c>
      <c r="P143" s="50" t="s">
        <v>205</v>
      </c>
      <c r="Q143" s="50" t="s">
        <v>205</v>
      </c>
      <c r="R143" s="16" t="s">
        <v>19464</v>
      </c>
      <c r="S143" s="16" t="s">
        <v>19465</v>
      </c>
      <c r="T143" s="16" t="s">
        <v>19466</v>
      </c>
      <c r="U143" s="17">
        <v>1917</v>
      </c>
      <c r="V143" s="18">
        <v>23962.5</v>
      </c>
      <c r="W143" s="16" t="s">
        <v>19467</v>
      </c>
      <c r="X143" s="50" t="s">
        <v>205</v>
      </c>
      <c r="Y143" s="50" t="s">
        <v>205</v>
      </c>
    </row>
    <row r="144" spans="1:26" ht="18" customHeight="1">
      <c r="A144" s="539">
        <v>20230125</v>
      </c>
      <c r="B144" s="523">
        <v>138</v>
      </c>
      <c r="C144" s="523" t="s">
        <v>490</v>
      </c>
      <c r="D144" s="523" t="s">
        <v>8905</v>
      </c>
      <c r="E144" s="523">
        <v>1960</v>
      </c>
      <c r="F144" s="523" t="s">
        <v>8994</v>
      </c>
      <c r="G144" s="523" t="s">
        <v>491</v>
      </c>
      <c r="H144" s="538"/>
      <c r="I144" s="540">
        <v>44951</v>
      </c>
      <c r="J144" s="541" t="s">
        <v>9809</v>
      </c>
      <c r="K144" s="541" t="s">
        <v>9440</v>
      </c>
      <c r="L144" s="541"/>
      <c r="M144" s="50" t="s">
        <v>205</v>
      </c>
      <c r="N144" s="50" t="s">
        <v>205</v>
      </c>
      <c r="O144" s="50" t="s">
        <v>205</v>
      </c>
      <c r="P144" s="50" t="s">
        <v>205</v>
      </c>
      <c r="Q144" s="50" t="s">
        <v>205</v>
      </c>
      <c r="R144" s="16" t="s">
        <v>19468</v>
      </c>
      <c r="S144" s="16" t="s">
        <v>10800</v>
      </c>
      <c r="T144" s="16" t="s">
        <v>19469</v>
      </c>
      <c r="U144" s="17">
        <v>1960</v>
      </c>
      <c r="V144" s="18">
        <v>24500</v>
      </c>
      <c r="W144" s="16" t="s">
        <v>19470</v>
      </c>
      <c r="X144" s="50" t="s">
        <v>205</v>
      </c>
      <c r="Y144" s="50" t="s">
        <v>205</v>
      </c>
    </row>
    <row r="145" spans="1:26" ht="18" customHeight="1">
      <c r="A145" s="539">
        <v>20230125</v>
      </c>
      <c r="B145" s="523">
        <v>139</v>
      </c>
      <c r="C145" s="523" t="s">
        <v>10801</v>
      </c>
      <c r="D145" s="523" t="s">
        <v>219</v>
      </c>
      <c r="E145" s="523">
        <v>1330</v>
      </c>
      <c r="F145" s="523" t="s">
        <v>10802</v>
      </c>
      <c r="G145" s="523" t="s">
        <v>10803</v>
      </c>
      <c r="H145" s="538"/>
      <c r="I145" s="540">
        <v>44951</v>
      </c>
      <c r="J145" s="541" t="s">
        <v>10804</v>
      </c>
      <c r="K145" s="541" t="s">
        <v>9440</v>
      </c>
      <c r="L145" s="541"/>
      <c r="M145" s="50" t="s">
        <v>205</v>
      </c>
      <c r="N145" s="50" t="s">
        <v>205</v>
      </c>
      <c r="O145" s="50" t="s">
        <v>205</v>
      </c>
      <c r="P145" s="50" t="s">
        <v>205</v>
      </c>
      <c r="Q145" s="50" t="s">
        <v>205</v>
      </c>
      <c r="R145" s="16" t="s">
        <v>10805</v>
      </c>
      <c r="S145" s="16" t="s">
        <v>19471</v>
      </c>
      <c r="T145" s="16" t="s">
        <v>19472</v>
      </c>
      <c r="U145" s="17">
        <v>1330</v>
      </c>
      <c r="V145" s="18">
        <v>24887</v>
      </c>
      <c r="W145" s="16" t="s">
        <v>10806</v>
      </c>
      <c r="X145" s="50" t="s">
        <v>205</v>
      </c>
      <c r="Y145" s="50" t="s">
        <v>205</v>
      </c>
    </row>
    <row r="146" spans="1:26" ht="18" customHeight="1">
      <c r="A146" s="539">
        <v>20230125</v>
      </c>
      <c r="B146" s="523">
        <v>140</v>
      </c>
      <c r="C146" s="523" t="s">
        <v>10807</v>
      </c>
      <c r="D146" s="523" t="s">
        <v>10493</v>
      </c>
      <c r="E146" s="523">
        <v>4500</v>
      </c>
      <c r="F146" s="523" t="s">
        <v>9138</v>
      </c>
      <c r="G146" s="523" t="s">
        <v>10808</v>
      </c>
      <c r="H146" s="538"/>
      <c r="I146" s="540">
        <v>44951</v>
      </c>
      <c r="J146" s="541" t="s">
        <v>9726</v>
      </c>
      <c r="K146" s="541" t="s">
        <v>9440</v>
      </c>
      <c r="L146" s="541"/>
      <c r="M146" s="50" t="s">
        <v>205</v>
      </c>
      <c r="N146" s="50" t="s">
        <v>205</v>
      </c>
      <c r="O146" s="50" t="s">
        <v>205</v>
      </c>
      <c r="P146" s="50" t="s">
        <v>205</v>
      </c>
      <c r="Q146" s="50" t="s">
        <v>205</v>
      </c>
      <c r="R146" s="16" t="s">
        <v>19473</v>
      </c>
      <c r="S146" s="16" t="s">
        <v>19474</v>
      </c>
      <c r="T146" s="16" t="s">
        <v>19475</v>
      </c>
      <c r="U146" s="17">
        <v>4500</v>
      </c>
      <c r="V146" s="18">
        <v>24800</v>
      </c>
      <c r="W146" s="16" t="s">
        <v>19476</v>
      </c>
      <c r="X146" s="50" t="s">
        <v>205</v>
      </c>
      <c r="Y146" s="50" t="s">
        <v>205</v>
      </c>
      <c r="Z146" t="s">
        <v>19477</v>
      </c>
    </row>
    <row r="147" spans="1:26" ht="18" customHeight="1">
      <c r="A147" s="539">
        <v>20230125</v>
      </c>
      <c r="B147" s="523">
        <v>141</v>
      </c>
      <c r="C147" s="523" t="s">
        <v>10809</v>
      </c>
      <c r="D147" s="523" t="s">
        <v>10493</v>
      </c>
      <c r="E147" s="523">
        <v>4500</v>
      </c>
      <c r="F147" s="523" t="s">
        <v>9138</v>
      </c>
      <c r="G147" s="523" t="s">
        <v>10810</v>
      </c>
      <c r="H147" s="538"/>
      <c r="I147" s="540">
        <v>44951</v>
      </c>
      <c r="J147" s="541" t="s">
        <v>10811</v>
      </c>
      <c r="K147" s="541" t="s">
        <v>9440</v>
      </c>
      <c r="L147" s="541"/>
      <c r="M147" s="50" t="s">
        <v>205</v>
      </c>
      <c r="N147" s="50" t="s">
        <v>205</v>
      </c>
      <c r="O147" s="50" t="s">
        <v>205</v>
      </c>
      <c r="P147" s="50" t="s">
        <v>205</v>
      </c>
      <c r="Q147" s="50" t="s">
        <v>205</v>
      </c>
      <c r="R147" s="16" t="s">
        <v>19478</v>
      </c>
      <c r="S147" s="16" t="s">
        <v>19474</v>
      </c>
      <c r="T147" s="16" t="s">
        <v>19479</v>
      </c>
      <c r="U147" s="17">
        <v>4500</v>
      </c>
      <c r="V147" s="18">
        <v>24000</v>
      </c>
      <c r="W147" s="16" t="s">
        <v>19476</v>
      </c>
      <c r="X147" s="50" t="s">
        <v>205</v>
      </c>
      <c r="Y147" s="50" t="s">
        <v>205</v>
      </c>
      <c r="Z147" t="s">
        <v>19480</v>
      </c>
    </row>
    <row r="148" spans="1:26" ht="18" customHeight="1">
      <c r="A148" s="539">
        <v>20230125</v>
      </c>
      <c r="B148" s="523">
        <v>142</v>
      </c>
      <c r="C148" s="523" t="s">
        <v>10812</v>
      </c>
      <c r="D148" s="523" t="s">
        <v>10628</v>
      </c>
      <c r="E148" s="523">
        <v>1510</v>
      </c>
      <c r="F148" s="523" t="s">
        <v>8298</v>
      </c>
      <c r="G148" s="523" t="s">
        <v>10813</v>
      </c>
      <c r="H148" s="538"/>
      <c r="I148" s="540">
        <v>44951</v>
      </c>
      <c r="J148" s="541" t="s">
        <v>9691</v>
      </c>
      <c r="K148" s="541" t="s">
        <v>9440</v>
      </c>
      <c r="L148" s="541"/>
      <c r="M148" s="50" t="s">
        <v>205</v>
      </c>
      <c r="N148" s="50" t="s">
        <v>205</v>
      </c>
      <c r="O148" s="50" t="s">
        <v>205</v>
      </c>
      <c r="P148" s="50" t="s">
        <v>205</v>
      </c>
      <c r="Q148" s="50" t="s">
        <v>205</v>
      </c>
      <c r="R148" s="16" t="s">
        <v>19481</v>
      </c>
      <c r="S148" s="16" t="s">
        <v>19181</v>
      </c>
      <c r="T148" s="16" t="s">
        <v>19482</v>
      </c>
      <c r="U148" s="17">
        <v>1510</v>
      </c>
      <c r="V148" s="18">
        <v>5315.2</v>
      </c>
      <c r="W148" s="16" t="s">
        <v>19467</v>
      </c>
      <c r="X148" s="50" t="s">
        <v>205</v>
      </c>
      <c r="Y148" s="50" t="s">
        <v>205</v>
      </c>
    </row>
    <row r="149" spans="1:26" ht="18" customHeight="1">
      <c r="A149" s="539">
        <v>20230125</v>
      </c>
      <c r="B149" s="523">
        <v>143</v>
      </c>
      <c r="C149" s="523" t="s">
        <v>10814</v>
      </c>
      <c r="D149" s="523" t="s">
        <v>10400</v>
      </c>
      <c r="E149" s="523">
        <v>1000</v>
      </c>
      <c r="F149" s="523" t="s">
        <v>9214</v>
      </c>
      <c r="G149" s="523" t="s">
        <v>10815</v>
      </c>
      <c r="H149" s="538"/>
      <c r="I149" s="540">
        <v>44951</v>
      </c>
      <c r="J149" s="541" t="s">
        <v>19483</v>
      </c>
      <c r="K149" s="541" t="s">
        <v>9440</v>
      </c>
      <c r="L149" s="541"/>
      <c r="M149" s="50" t="s">
        <v>205</v>
      </c>
      <c r="N149" s="50" t="s">
        <v>205</v>
      </c>
      <c r="O149" s="50" t="s">
        <v>205</v>
      </c>
      <c r="P149" s="50" t="s">
        <v>205</v>
      </c>
      <c r="Q149" s="50" t="s">
        <v>205</v>
      </c>
      <c r="R149" s="16" t="s">
        <v>19484</v>
      </c>
      <c r="S149" s="16" t="s">
        <v>19485</v>
      </c>
      <c r="T149" s="16" t="s">
        <v>19486</v>
      </c>
      <c r="U149" s="17">
        <v>3000</v>
      </c>
      <c r="V149" s="18">
        <v>61500</v>
      </c>
      <c r="W149" s="16" t="s">
        <v>19470</v>
      </c>
      <c r="X149" s="50" t="s">
        <v>205</v>
      </c>
      <c r="Y149" s="50" t="s">
        <v>205</v>
      </c>
      <c r="Z149" t="s">
        <v>10817</v>
      </c>
    </row>
    <row r="150" spans="1:26" ht="18" customHeight="1">
      <c r="A150" s="539">
        <v>20230125</v>
      </c>
      <c r="B150" s="523">
        <v>143</v>
      </c>
      <c r="C150" s="523" t="s">
        <v>10814</v>
      </c>
      <c r="D150" s="523" t="s">
        <v>10400</v>
      </c>
      <c r="E150" s="523">
        <v>1000</v>
      </c>
      <c r="F150" s="523" t="s">
        <v>9214</v>
      </c>
      <c r="G150" s="523" t="s">
        <v>10818</v>
      </c>
      <c r="H150" s="538"/>
      <c r="I150" s="540">
        <v>44951</v>
      </c>
      <c r="J150" s="541" t="s">
        <v>19483</v>
      </c>
      <c r="K150" s="541" t="s">
        <v>9440</v>
      </c>
      <c r="L150" s="541"/>
      <c r="M150" s="50" t="s">
        <v>205</v>
      </c>
      <c r="N150" s="50" t="s">
        <v>205</v>
      </c>
      <c r="O150" s="50" t="s">
        <v>205</v>
      </c>
      <c r="P150" s="50" t="s">
        <v>205</v>
      </c>
      <c r="Q150" s="50" t="s">
        <v>205</v>
      </c>
      <c r="R150" s="16" t="s">
        <v>10816</v>
      </c>
      <c r="S150" s="16" t="s">
        <v>19485</v>
      </c>
      <c r="T150" s="16" t="s">
        <v>19486</v>
      </c>
      <c r="U150" s="17">
        <v>3000</v>
      </c>
      <c r="V150" s="18">
        <v>61500</v>
      </c>
      <c r="W150" s="16" t="s">
        <v>19470</v>
      </c>
      <c r="X150" s="50" t="s">
        <v>205</v>
      </c>
      <c r="Y150" s="50" t="s">
        <v>205</v>
      </c>
    </row>
    <row r="151" spans="1:26" ht="18" customHeight="1">
      <c r="A151" s="539">
        <v>20230126</v>
      </c>
      <c r="B151" s="523">
        <v>143</v>
      </c>
      <c r="C151" s="523" t="s">
        <v>10814</v>
      </c>
      <c r="D151" s="523" t="s">
        <v>10400</v>
      </c>
      <c r="E151" s="523">
        <v>1000</v>
      </c>
      <c r="F151" s="523" t="s">
        <v>9214</v>
      </c>
      <c r="G151" s="523" t="s">
        <v>10819</v>
      </c>
      <c r="H151" s="538"/>
      <c r="I151" s="540">
        <v>44951</v>
      </c>
      <c r="J151" s="541" t="s">
        <v>10820</v>
      </c>
      <c r="K151" s="541" t="s">
        <v>9440</v>
      </c>
      <c r="L151" s="541"/>
      <c r="M151" s="50" t="s">
        <v>205</v>
      </c>
      <c r="N151" s="50" t="s">
        <v>205</v>
      </c>
      <c r="O151" s="50" t="s">
        <v>205</v>
      </c>
      <c r="P151" s="50" t="s">
        <v>205</v>
      </c>
      <c r="Q151" s="50" t="s">
        <v>205</v>
      </c>
      <c r="R151" s="16" t="s">
        <v>10816</v>
      </c>
      <c r="S151" s="16" t="s">
        <v>19487</v>
      </c>
      <c r="T151" s="16" t="s">
        <v>19486</v>
      </c>
      <c r="U151" s="17">
        <v>3000</v>
      </c>
      <c r="V151" s="18">
        <v>61500</v>
      </c>
      <c r="W151" s="16" t="s">
        <v>19470</v>
      </c>
      <c r="X151" s="50" t="s">
        <v>205</v>
      </c>
      <c r="Y151" s="50" t="s">
        <v>205</v>
      </c>
    </row>
    <row r="152" spans="1:26" ht="18" customHeight="1">
      <c r="A152" s="539">
        <v>20230126</v>
      </c>
      <c r="B152" s="523">
        <v>144</v>
      </c>
      <c r="C152" s="523" t="s">
        <v>498</v>
      </c>
      <c r="D152" s="523" t="s">
        <v>8896</v>
      </c>
      <c r="E152" s="523">
        <v>2300</v>
      </c>
      <c r="F152" s="523" t="s">
        <v>121</v>
      </c>
      <c r="G152" s="523" t="s">
        <v>499</v>
      </c>
      <c r="H152" s="538"/>
      <c r="I152" s="540">
        <v>44951</v>
      </c>
      <c r="J152" s="541" t="s">
        <v>10821</v>
      </c>
      <c r="K152" s="541" t="s">
        <v>9440</v>
      </c>
      <c r="L152" s="541"/>
      <c r="M152" s="50" t="s">
        <v>205</v>
      </c>
      <c r="N152" s="50" t="s">
        <v>205</v>
      </c>
      <c r="O152" s="50" t="s">
        <v>205</v>
      </c>
      <c r="P152" s="50" t="s">
        <v>205</v>
      </c>
      <c r="Q152" s="50" t="s">
        <v>205</v>
      </c>
      <c r="R152" s="16" t="s">
        <v>498</v>
      </c>
      <c r="S152" s="16" t="s">
        <v>533</v>
      </c>
      <c r="T152" s="16" t="s">
        <v>10822</v>
      </c>
      <c r="U152" s="17">
        <v>2300</v>
      </c>
      <c r="V152" s="18">
        <v>23805</v>
      </c>
      <c r="W152" s="16" t="s">
        <v>535</v>
      </c>
      <c r="X152" s="50" t="s">
        <v>205</v>
      </c>
      <c r="Y152" s="50" t="s">
        <v>205</v>
      </c>
    </row>
    <row r="153" spans="1:26" ht="18" customHeight="1">
      <c r="A153" s="539">
        <v>20230126</v>
      </c>
      <c r="B153" s="523">
        <v>145</v>
      </c>
      <c r="C153" s="523" t="s">
        <v>494</v>
      </c>
      <c r="D153" s="523" t="s">
        <v>8891</v>
      </c>
      <c r="E153" s="523">
        <v>1917</v>
      </c>
      <c r="F153" s="523" t="s">
        <v>8994</v>
      </c>
      <c r="G153" s="523" t="s">
        <v>495</v>
      </c>
      <c r="H153" s="538"/>
      <c r="I153" s="540">
        <v>44951</v>
      </c>
      <c r="J153" s="541" t="s">
        <v>10823</v>
      </c>
      <c r="K153" s="541" t="s">
        <v>9440</v>
      </c>
      <c r="L153" s="541"/>
      <c r="M153" s="50" t="s">
        <v>205</v>
      </c>
      <c r="N153" s="50" t="s">
        <v>205</v>
      </c>
      <c r="O153" s="50" t="s">
        <v>205</v>
      </c>
      <c r="P153" s="50" t="s">
        <v>205</v>
      </c>
      <c r="Q153" s="50" t="s">
        <v>205</v>
      </c>
      <c r="R153" s="16" t="s">
        <v>19488</v>
      </c>
      <c r="S153" s="16" t="s">
        <v>19283</v>
      </c>
      <c r="T153" s="16" t="s">
        <v>19489</v>
      </c>
      <c r="U153" s="17">
        <v>1917</v>
      </c>
      <c r="V153" s="18">
        <v>23962.5</v>
      </c>
      <c r="W153" s="16" t="s">
        <v>19285</v>
      </c>
      <c r="X153" s="50" t="s">
        <v>205</v>
      </c>
      <c r="Y153" s="50" t="s">
        <v>205</v>
      </c>
    </row>
    <row r="154" spans="1:26" ht="18" customHeight="1">
      <c r="A154" s="539">
        <v>20230126</v>
      </c>
      <c r="B154" s="523">
        <v>146</v>
      </c>
      <c r="C154" s="523" t="s">
        <v>502</v>
      </c>
      <c r="D154" s="523" t="s">
        <v>8897</v>
      </c>
      <c r="E154" s="523">
        <v>1500</v>
      </c>
      <c r="F154" s="523" t="s">
        <v>121</v>
      </c>
      <c r="G154" s="523" t="s">
        <v>503</v>
      </c>
      <c r="H154" s="538"/>
      <c r="I154" s="540">
        <v>44951</v>
      </c>
      <c r="J154" s="541" t="s">
        <v>10824</v>
      </c>
      <c r="K154" s="541" t="s">
        <v>9440</v>
      </c>
      <c r="L154" s="541"/>
      <c r="M154" s="50" t="s">
        <v>205</v>
      </c>
      <c r="N154" s="50" t="s">
        <v>205</v>
      </c>
      <c r="O154" s="50" t="s">
        <v>205</v>
      </c>
      <c r="P154" s="50" t="s">
        <v>205</v>
      </c>
      <c r="Q154" s="50" t="s">
        <v>205</v>
      </c>
      <c r="R154" s="16" t="s">
        <v>19490</v>
      </c>
      <c r="S154" s="16" t="s">
        <v>19201</v>
      </c>
      <c r="T154" s="16" t="s">
        <v>10825</v>
      </c>
      <c r="U154" s="17">
        <v>1500</v>
      </c>
      <c r="V154" s="18">
        <v>23310</v>
      </c>
      <c r="W154" s="16" t="s">
        <v>19470</v>
      </c>
      <c r="X154" s="50" t="s">
        <v>205</v>
      </c>
      <c r="Y154" s="50" t="s">
        <v>205</v>
      </c>
    </row>
    <row r="155" spans="1:26" ht="18" customHeight="1">
      <c r="A155" s="539">
        <v>20230126</v>
      </c>
      <c r="B155" s="523">
        <v>147</v>
      </c>
      <c r="C155" s="523" t="s">
        <v>10826</v>
      </c>
      <c r="D155" s="523" t="s">
        <v>9078</v>
      </c>
      <c r="E155" s="523">
        <v>4400</v>
      </c>
      <c r="F155" s="523" t="s">
        <v>9060</v>
      </c>
      <c r="G155" s="523" t="s">
        <v>10827</v>
      </c>
      <c r="H155" s="538"/>
      <c r="I155" s="540">
        <v>44952</v>
      </c>
      <c r="J155" s="541" t="s">
        <v>9466</v>
      </c>
      <c r="K155" s="541" t="s">
        <v>9440</v>
      </c>
      <c r="L155" s="541"/>
      <c r="M155" s="50" t="s">
        <v>205</v>
      </c>
      <c r="N155" s="50" t="s">
        <v>205</v>
      </c>
      <c r="O155" s="50" t="s">
        <v>205</v>
      </c>
      <c r="P155" s="50" t="s">
        <v>205</v>
      </c>
      <c r="Q155" s="50" t="s">
        <v>205</v>
      </c>
      <c r="R155" s="16" t="s">
        <v>19491</v>
      </c>
      <c r="S155" s="16" t="s">
        <v>19492</v>
      </c>
      <c r="T155" s="16" t="s">
        <v>19493</v>
      </c>
      <c r="U155" s="17">
        <v>4400</v>
      </c>
      <c r="V155" s="18">
        <v>23760</v>
      </c>
      <c r="W155" s="16" t="s">
        <v>19494</v>
      </c>
      <c r="X155" s="50" t="s">
        <v>205</v>
      </c>
      <c r="Y155" s="50" t="s">
        <v>205</v>
      </c>
    </row>
    <row r="156" spans="1:26" ht="18" customHeight="1">
      <c r="A156" s="539">
        <v>20230126</v>
      </c>
      <c r="B156" s="523">
        <v>148</v>
      </c>
      <c r="C156" s="523" t="s">
        <v>10830</v>
      </c>
      <c r="D156" s="523" t="s">
        <v>9078</v>
      </c>
      <c r="E156" s="523">
        <v>4400</v>
      </c>
      <c r="F156" s="523" t="s">
        <v>9060</v>
      </c>
      <c r="G156" s="523" t="s">
        <v>10831</v>
      </c>
      <c r="H156" s="538"/>
      <c r="I156" s="540">
        <v>44952</v>
      </c>
      <c r="J156" s="541" t="s">
        <v>10832</v>
      </c>
      <c r="K156" s="541" t="s">
        <v>9440</v>
      </c>
      <c r="L156" s="541"/>
      <c r="M156" s="50" t="s">
        <v>205</v>
      </c>
      <c r="N156" s="50" t="s">
        <v>205</v>
      </c>
      <c r="O156" s="50" t="s">
        <v>205</v>
      </c>
      <c r="P156" s="50" t="s">
        <v>205</v>
      </c>
      <c r="Q156" s="50" t="s">
        <v>205</v>
      </c>
      <c r="R156" s="16" t="s">
        <v>19495</v>
      </c>
      <c r="S156" s="16" t="s">
        <v>10828</v>
      </c>
      <c r="T156" s="16" t="s">
        <v>19496</v>
      </c>
      <c r="U156" s="17">
        <v>4400</v>
      </c>
      <c r="V156" s="18">
        <v>23760</v>
      </c>
      <c r="W156" s="16" t="s">
        <v>19497</v>
      </c>
      <c r="X156" s="50" t="s">
        <v>205</v>
      </c>
      <c r="Y156" s="50" t="s">
        <v>205</v>
      </c>
    </row>
    <row r="157" spans="1:26" ht="18" customHeight="1">
      <c r="A157" s="539">
        <v>20230127</v>
      </c>
      <c r="B157" s="523">
        <v>149</v>
      </c>
      <c r="C157" s="523" t="s">
        <v>516</v>
      </c>
      <c r="D157" s="523" t="s">
        <v>8896</v>
      </c>
      <c r="E157" s="523">
        <v>2300</v>
      </c>
      <c r="F157" s="523" t="s">
        <v>121</v>
      </c>
      <c r="G157" s="523" t="s">
        <v>517</v>
      </c>
      <c r="H157" s="538"/>
      <c r="I157" s="540">
        <v>44952</v>
      </c>
      <c r="J157" s="541" t="s">
        <v>10833</v>
      </c>
      <c r="K157" s="541" t="s">
        <v>9440</v>
      </c>
      <c r="L157" s="541"/>
      <c r="M157" s="50" t="s">
        <v>205</v>
      </c>
      <c r="N157" s="50" t="s">
        <v>205</v>
      </c>
      <c r="O157" s="50" t="s">
        <v>205</v>
      </c>
      <c r="P157" s="50" t="s">
        <v>205</v>
      </c>
      <c r="Q157" s="50" t="s">
        <v>205</v>
      </c>
      <c r="R157" s="16" t="s">
        <v>19498</v>
      </c>
      <c r="S157" s="16" t="s">
        <v>19499</v>
      </c>
      <c r="T157" s="16" t="s">
        <v>19500</v>
      </c>
      <c r="U157" s="17">
        <v>2300</v>
      </c>
      <c r="V157" s="18">
        <v>23805</v>
      </c>
      <c r="W157" s="16" t="s">
        <v>19501</v>
      </c>
      <c r="X157" s="50" t="s">
        <v>205</v>
      </c>
      <c r="Y157" s="50" t="s">
        <v>205</v>
      </c>
    </row>
    <row r="158" spans="1:26" ht="18" customHeight="1">
      <c r="A158" s="539">
        <v>20230127</v>
      </c>
      <c r="B158" s="523">
        <v>150</v>
      </c>
      <c r="C158" s="523" t="s">
        <v>522</v>
      </c>
      <c r="D158" s="523" t="s">
        <v>8896</v>
      </c>
      <c r="E158" s="523">
        <v>2300</v>
      </c>
      <c r="F158" s="523" t="s">
        <v>121</v>
      </c>
      <c r="G158" s="523" t="s">
        <v>523</v>
      </c>
      <c r="H158" s="538"/>
      <c r="I158" s="540">
        <v>44952</v>
      </c>
      <c r="J158" s="541" t="s">
        <v>10834</v>
      </c>
      <c r="K158" s="541" t="s">
        <v>9440</v>
      </c>
      <c r="L158" s="541"/>
      <c r="M158" s="50" t="s">
        <v>205</v>
      </c>
      <c r="N158" s="50" t="s">
        <v>205</v>
      </c>
      <c r="O158" s="50" t="s">
        <v>205</v>
      </c>
      <c r="P158" s="50" t="s">
        <v>205</v>
      </c>
      <c r="Q158" s="50" t="s">
        <v>205</v>
      </c>
      <c r="R158" s="16" t="s">
        <v>19502</v>
      </c>
      <c r="S158" s="16" t="s">
        <v>19381</v>
      </c>
      <c r="T158" s="16" t="s">
        <v>19503</v>
      </c>
      <c r="U158" s="17">
        <v>2300</v>
      </c>
      <c r="V158" s="18">
        <v>23805</v>
      </c>
      <c r="W158" s="16" t="s">
        <v>19428</v>
      </c>
      <c r="X158" s="50" t="s">
        <v>205</v>
      </c>
      <c r="Y158" s="50" t="s">
        <v>205</v>
      </c>
    </row>
    <row r="159" spans="1:26" ht="18" customHeight="1">
      <c r="A159" s="539">
        <v>20230127</v>
      </c>
      <c r="B159" s="523">
        <v>151</v>
      </c>
      <c r="C159" s="523" t="s">
        <v>542</v>
      </c>
      <c r="D159" s="523" t="s">
        <v>8896</v>
      </c>
      <c r="E159" s="523">
        <v>1917</v>
      </c>
      <c r="F159" s="523" t="s">
        <v>8994</v>
      </c>
      <c r="G159" s="523" t="s">
        <v>543</v>
      </c>
      <c r="H159" s="538"/>
      <c r="I159" s="540">
        <v>44952</v>
      </c>
      <c r="J159" s="541" t="s">
        <v>10835</v>
      </c>
      <c r="K159" s="541" t="s">
        <v>9440</v>
      </c>
      <c r="L159" s="541"/>
      <c r="M159" s="50" t="s">
        <v>205</v>
      </c>
      <c r="N159" s="50" t="s">
        <v>205</v>
      </c>
      <c r="O159" s="50" t="s">
        <v>205</v>
      </c>
      <c r="P159" s="50" t="s">
        <v>205</v>
      </c>
      <c r="Q159" s="50" t="s">
        <v>205</v>
      </c>
      <c r="R159" s="16" t="s">
        <v>19504</v>
      </c>
      <c r="S159" s="16" t="s">
        <v>10836</v>
      </c>
      <c r="T159" s="16" t="s">
        <v>19505</v>
      </c>
      <c r="U159" s="17">
        <v>1917</v>
      </c>
      <c r="V159" s="18">
        <v>23962.5</v>
      </c>
      <c r="W159" s="16" t="s">
        <v>19506</v>
      </c>
      <c r="X159" s="50" t="s">
        <v>205</v>
      </c>
      <c r="Y159" s="50" t="s">
        <v>205</v>
      </c>
    </row>
    <row r="160" spans="1:26" ht="18" customHeight="1">
      <c r="A160" s="539">
        <v>20230127</v>
      </c>
      <c r="B160" s="523">
        <v>152</v>
      </c>
      <c r="C160" s="523" t="s">
        <v>511</v>
      </c>
      <c r="D160" s="523" t="s">
        <v>9540</v>
      </c>
      <c r="E160" s="523">
        <v>1958</v>
      </c>
      <c r="F160" s="523" t="s">
        <v>8994</v>
      </c>
      <c r="G160" s="523" t="s">
        <v>512</v>
      </c>
      <c r="H160" s="538"/>
      <c r="I160" s="540">
        <v>44952</v>
      </c>
      <c r="J160" s="541" t="s">
        <v>9479</v>
      </c>
      <c r="K160" s="541" t="s">
        <v>9440</v>
      </c>
      <c r="L160" s="541"/>
      <c r="M160" s="50" t="s">
        <v>205</v>
      </c>
      <c r="N160" s="50" t="s">
        <v>205</v>
      </c>
      <c r="O160" s="50" t="s">
        <v>205</v>
      </c>
      <c r="P160" s="50" t="s">
        <v>205</v>
      </c>
      <c r="Q160" s="50" t="s">
        <v>205</v>
      </c>
      <c r="R160" s="16" t="s">
        <v>10838</v>
      </c>
      <c r="S160" s="16" t="s">
        <v>19507</v>
      </c>
      <c r="T160" s="16" t="s">
        <v>10839</v>
      </c>
      <c r="U160" s="17">
        <v>1958</v>
      </c>
      <c r="V160" s="18">
        <v>24678.16</v>
      </c>
      <c r="W160" s="16" t="s">
        <v>19508</v>
      </c>
      <c r="X160" s="50" t="s">
        <v>205</v>
      </c>
      <c r="Y160" s="50" t="s">
        <v>205</v>
      </c>
    </row>
    <row r="161" spans="1:26" ht="18" customHeight="1">
      <c r="A161" s="539">
        <v>20230127</v>
      </c>
      <c r="B161" s="523">
        <v>153</v>
      </c>
      <c r="C161" s="523" t="s">
        <v>514</v>
      </c>
      <c r="D161" s="523" t="s">
        <v>9540</v>
      </c>
      <c r="E161" s="523">
        <v>1958</v>
      </c>
      <c r="F161" s="523" t="s">
        <v>8994</v>
      </c>
      <c r="G161" s="523" t="s">
        <v>515</v>
      </c>
      <c r="H161" s="538"/>
      <c r="I161" s="540">
        <v>44952</v>
      </c>
      <c r="J161" s="541" t="s">
        <v>10666</v>
      </c>
      <c r="K161" s="541" t="s">
        <v>9440</v>
      </c>
      <c r="L161" s="541"/>
      <c r="M161" s="50" t="s">
        <v>205</v>
      </c>
      <c r="N161" s="50" t="s">
        <v>205</v>
      </c>
      <c r="O161" s="50" t="s">
        <v>205</v>
      </c>
      <c r="P161" s="50" t="s">
        <v>205</v>
      </c>
      <c r="Q161" s="50" t="s">
        <v>205</v>
      </c>
      <c r="R161" s="16" t="s">
        <v>19509</v>
      </c>
      <c r="S161" s="16" t="s">
        <v>19507</v>
      </c>
      <c r="T161" s="16" t="s">
        <v>19510</v>
      </c>
      <c r="U161" s="17">
        <v>1958</v>
      </c>
      <c r="V161" s="18">
        <v>24678.16</v>
      </c>
      <c r="W161" s="16" t="s">
        <v>19506</v>
      </c>
      <c r="X161" s="50" t="s">
        <v>205</v>
      </c>
      <c r="Y161" s="50" t="s">
        <v>205</v>
      </c>
    </row>
    <row r="162" spans="1:26" ht="18" customHeight="1">
      <c r="A162" s="539">
        <v>20230127</v>
      </c>
      <c r="B162" s="523">
        <v>154</v>
      </c>
      <c r="C162" s="523" t="s">
        <v>551</v>
      </c>
      <c r="D162" s="523" t="s">
        <v>10840</v>
      </c>
      <c r="E162" s="523">
        <v>1958</v>
      </c>
      <c r="F162" s="523" t="s">
        <v>8994</v>
      </c>
      <c r="G162" s="523" t="s">
        <v>552</v>
      </c>
      <c r="H162" s="538"/>
      <c r="I162" s="540">
        <v>44952</v>
      </c>
      <c r="J162" s="541" t="s">
        <v>10841</v>
      </c>
      <c r="K162" s="541" t="s">
        <v>9440</v>
      </c>
      <c r="L162" s="541"/>
      <c r="M162" s="50" t="s">
        <v>205</v>
      </c>
      <c r="N162" s="50" t="s">
        <v>205</v>
      </c>
      <c r="O162" s="50" t="s">
        <v>205</v>
      </c>
      <c r="P162" s="50" t="s">
        <v>205</v>
      </c>
      <c r="Q162" s="50" t="s">
        <v>205</v>
      </c>
      <c r="R162" s="16" t="s">
        <v>19511</v>
      </c>
      <c r="S162" s="16" t="s">
        <v>10836</v>
      </c>
      <c r="T162" s="16" t="s">
        <v>19512</v>
      </c>
      <c r="U162" s="17">
        <v>1958</v>
      </c>
      <c r="V162" s="18">
        <v>24678.18</v>
      </c>
      <c r="W162" s="16" t="s">
        <v>19506</v>
      </c>
      <c r="X162" s="50" t="s">
        <v>205</v>
      </c>
      <c r="Y162" s="50" t="s">
        <v>205</v>
      </c>
    </row>
    <row r="163" spans="1:26" ht="18" customHeight="1">
      <c r="A163" s="539">
        <v>20230127</v>
      </c>
      <c r="B163" s="523">
        <v>155</v>
      </c>
      <c r="C163" s="523" t="s">
        <v>529</v>
      </c>
      <c r="D163" s="523" t="s">
        <v>8896</v>
      </c>
      <c r="E163" s="523">
        <v>2300</v>
      </c>
      <c r="F163" s="523" t="s">
        <v>121</v>
      </c>
      <c r="G163" s="523" t="s">
        <v>530</v>
      </c>
      <c r="H163" s="538"/>
      <c r="I163" s="540">
        <v>44952</v>
      </c>
      <c r="J163" s="541" t="s">
        <v>10842</v>
      </c>
      <c r="K163" s="541" t="s">
        <v>9440</v>
      </c>
      <c r="L163" s="541"/>
      <c r="M163" s="50" t="s">
        <v>205</v>
      </c>
      <c r="N163" s="50" t="s">
        <v>205</v>
      </c>
      <c r="O163" s="50" t="s">
        <v>205</v>
      </c>
      <c r="P163" s="50" t="s">
        <v>205</v>
      </c>
      <c r="Q163" s="50" t="s">
        <v>205</v>
      </c>
      <c r="R163" s="16" t="s">
        <v>19513</v>
      </c>
      <c r="S163" s="16" t="s">
        <v>19514</v>
      </c>
      <c r="T163" s="16" t="s">
        <v>19515</v>
      </c>
      <c r="U163" s="17">
        <v>2300</v>
      </c>
      <c r="V163" s="18">
        <v>23805</v>
      </c>
      <c r="W163" s="16" t="s">
        <v>19343</v>
      </c>
      <c r="X163" s="50" t="s">
        <v>205</v>
      </c>
      <c r="Y163" s="50" t="s">
        <v>205</v>
      </c>
    </row>
    <row r="164" spans="1:26" ht="18" customHeight="1">
      <c r="A164" s="539">
        <v>20230127</v>
      </c>
      <c r="B164" s="523">
        <v>156</v>
      </c>
      <c r="C164" s="523" t="s">
        <v>10843</v>
      </c>
      <c r="D164" s="523" t="s">
        <v>9743</v>
      </c>
      <c r="E164" s="523">
        <v>2305</v>
      </c>
      <c r="F164" s="523" t="s">
        <v>9206</v>
      </c>
      <c r="G164" s="523" t="s">
        <v>10844</v>
      </c>
      <c r="H164" s="538"/>
      <c r="I164" s="540">
        <v>44952</v>
      </c>
      <c r="J164" s="541" t="s">
        <v>10845</v>
      </c>
      <c r="K164" s="541" t="s">
        <v>9440</v>
      </c>
      <c r="L164" s="541"/>
      <c r="M164" s="50" t="s">
        <v>205</v>
      </c>
      <c r="N164" s="50" t="s">
        <v>205</v>
      </c>
      <c r="O164" s="50" t="s">
        <v>205</v>
      </c>
      <c r="P164" s="50" t="s">
        <v>205</v>
      </c>
      <c r="Q164" s="50" t="s">
        <v>205</v>
      </c>
      <c r="R164" s="16" t="s">
        <v>19516</v>
      </c>
      <c r="S164" s="16" t="s">
        <v>19517</v>
      </c>
      <c r="T164" s="16" t="s">
        <v>19518</v>
      </c>
      <c r="U164" s="17">
        <v>3984</v>
      </c>
      <c r="V164" s="18">
        <v>47000</v>
      </c>
      <c r="W164" s="16" t="s">
        <v>19519</v>
      </c>
      <c r="X164" s="50" t="s">
        <v>205</v>
      </c>
      <c r="Y164" s="50" t="s">
        <v>205</v>
      </c>
      <c r="Z164" t="s">
        <v>19520</v>
      </c>
    </row>
    <row r="165" spans="1:26" ht="18" customHeight="1">
      <c r="A165" s="539">
        <v>20230127</v>
      </c>
      <c r="B165" s="523">
        <v>156</v>
      </c>
      <c r="C165" s="523" t="s">
        <v>10843</v>
      </c>
      <c r="D165" s="523" t="s">
        <v>9743</v>
      </c>
      <c r="E165" s="523">
        <v>1679</v>
      </c>
      <c r="F165" s="523" t="s">
        <v>9206</v>
      </c>
      <c r="G165" s="523" t="s">
        <v>10847</v>
      </c>
      <c r="H165" s="538"/>
      <c r="I165" s="540">
        <v>44952</v>
      </c>
      <c r="J165" s="541" t="s">
        <v>10845</v>
      </c>
      <c r="K165" s="541" t="s">
        <v>9440</v>
      </c>
      <c r="L165" s="541"/>
      <c r="M165" s="50" t="s">
        <v>205</v>
      </c>
      <c r="N165" s="50" t="s">
        <v>205</v>
      </c>
      <c r="O165" s="50" t="s">
        <v>205</v>
      </c>
      <c r="P165" s="50" t="s">
        <v>205</v>
      </c>
      <c r="Q165" s="50" t="s">
        <v>205</v>
      </c>
      <c r="R165" s="16" t="s">
        <v>19516</v>
      </c>
      <c r="S165" s="16" t="s">
        <v>19521</v>
      </c>
      <c r="T165" s="16" t="s">
        <v>19518</v>
      </c>
      <c r="U165" s="17">
        <v>3984</v>
      </c>
      <c r="V165" s="18">
        <v>47000</v>
      </c>
      <c r="W165" s="16" t="s">
        <v>10846</v>
      </c>
      <c r="X165" s="50" t="s">
        <v>205</v>
      </c>
      <c r="Y165" s="50" t="s">
        <v>205</v>
      </c>
    </row>
    <row r="166" spans="1:26" ht="18" customHeight="1">
      <c r="A166" s="539">
        <v>20230127</v>
      </c>
      <c r="B166" s="523">
        <v>157</v>
      </c>
      <c r="C166" s="523" t="s">
        <v>536</v>
      </c>
      <c r="D166" s="523" t="s">
        <v>10410</v>
      </c>
      <c r="E166" s="523">
        <v>1958</v>
      </c>
      <c r="F166" s="523" t="s">
        <v>8994</v>
      </c>
      <c r="G166" s="523" t="s">
        <v>537</v>
      </c>
      <c r="H166" s="538"/>
      <c r="I166" s="540">
        <v>44953</v>
      </c>
      <c r="J166" s="541" t="s">
        <v>9511</v>
      </c>
      <c r="K166" s="541" t="s">
        <v>9440</v>
      </c>
      <c r="L166" s="541"/>
      <c r="M166" s="50" t="s">
        <v>205</v>
      </c>
      <c r="N166" s="50" t="s">
        <v>205</v>
      </c>
      <c r="O166" s="50" t="s">
        <v>205</v>
      </c>
      <c r="P166" s="50" t="s">
        <v>205</v>
      </c>
      <c r="Q166" s="50" t="s">
        <v>205</v>
      </c>
      <c r="R166" s="16" t="s">
        <v>19522</v>
      </c>
      <c r="S166" s="16" t="s">
        <v>19507</v>
      </c>
      <c r="T166" s="16" t="s">
        <v>19523</v>
      </c>
      <c r="U166" s="17">
        <v>1958</v>
      </c>
      <c r="V166" s="18">
        <v>24364.87</v>
      </c>
      <c r="W166" s="16" t="s">
        <v>19506</v>
      </c>
      <c r="X166" s="50" t="s">
        <v>205</v>
      </c>
      <c r="Y166" s="50" t="s">
        <v>205</v>
      </c>
      <c r="Z166" t="s">
        <v>10848</v>
      </c>
    </row>
    <row r="167" spans="1:26" ht="18" customHeight="1">
      <c r="A167" s="539">
        <v>20230127</v>
      </c>
      <c r="B167" s="523">
        <v>158</v>
      </c>
      <c r="C167" s="523" t="s">
        <v>507</v>
      </c>
      <c r="D167" s="523" t="s">
        <v>10849</v>
      </c>
      <c r="E167" s="523">
        <v>1960</v>
      </c>
      <c r="F167" s="523" t="s">
        <v>8994</v>
      </c>
      <c r="G167" s="523" t="s">
        <v>508</v>
      </c>
      <c r="H167" s="538"/>
      <c r="I167" s="540">
        <v>44953</v>
      </c>
      <c r="J167" s="541" t="s">
        <v>9607</v>
      </c>
      <c r="K167" s="541" t="s">
        <v>9440</v>
      </c>
      <c r="L167" s="541"/>
      <c r="M167" s="50" t="s">
        <v>205</v>
      </c>
      <c r="N167" s="50" t="s">
        <v>205</v>
      </c>
      <c r="O167" s="50" t="s">
        <v>205</v>
      </c>
      <c r="P167" s="50" t="s">
        <v>205</v>
      </c>
      <c r="Q167" s="50" t="s">
        <v>205</v>
      </c>
      <c r="R167" s="16" t="s">
        <v>19524</v>
      </c>
      <c r="S167" s="16" t="s">
        <v>19507</v>
      </c>
      <c r="T167" s="16" t="s">
        <v>19525</v>
      </c>
      <c r="U167" s="17">
        <v>1960</v>
      </c>
      <c r="V167" s="18">
        <v>24500</v>
      </c>
      <c r="W167" s="16" t="s">
        <v>19506</v>
      </c>
      <c r="X167" s="50" t="s">
        <v>205</v>
      </c>
      <c r="Y167" s="50" t="s">
        <v>205</v>
      </c>
    </row>
    <row r="168" spans="1:26" ht="18" customHeight="1">
      <c r="A168" s="539">
        <v>20230127</v>
      </c>
      <c r="B168" s="523">
        <v>159</v>
      </c>
      <c r="C168" s="523" t="s">
        <v>546</v>
      </c>
      <c r="D168" s="523" t="s">
        <v>8896</v>
      </c>
      <c r="E168" s="523">
        <v>1960</v>
      </c>
      <c r="F168" s="523" t="s">
        <v>8994</v>
      </c>
      <c r="G168" s="523" t="s">
        <v>547</v>
      </c>
      <c r="H168" s="538"/>
      <c r="I168" s="540">
        <v>44953</v>
      </c>
      <c r="J168" s="541" t="s">
        <v>10388</v>
      </c>
      <c r="K168" s="541" t="s">
        <v>9440</v>
      </c>
      <c r="L168" s="541"/>
      <c r="M168" s="50" t="s">
        <v>205</v>
      </c>
      <c r="N168" s="50" t="s">
        <v>205</v>
      </c>
      <c r="O168" s="50" t="s">
        <v>205</v>
      </c>
      <c r="P168" s="50" t="s">
        <v>205</v>
      </c>
      <c r="Q168" s="50" t="s">
        <v>205</v>
      </c>
      <c r="R168" s="16" t="s">
        <v>19526</v>
      </c>
      <c r="S168" s="16" t="s">
        <v>19527</v>
      </c>
      <c r="T168" s="16" t="s">
        <v>19528</v>
      </c>
      <c r="U168" s="17">
        <v>1960</v>
      </c>
      <c r="V168" s="18">
        <v>24500</v>
      </c>
      <c r="W168" s="16" t="s">
        <v>19506</v>
      </c>
      <c r="X168" s="50" t="s">
        <v>205</v>
      </c>
      <c r="Y168" s="50" t="s">
        <v>205</v>
      </c>
    </row>
    <row r="169" spans="1:26" ht="18" customHeight="1">
      <c r="A169" s="539">
        <v>20230127</v>
      </c>
      <c r="B169" s="523">
        <v>160</v>
      </c>
      <c r="C169" s="523" t="s">
        <v>539</v>
      </c>
      <c r="D169" s="523" t="s">
        <v>8896</v>
      </c>
      <c r="E169" s="523">
        <v>1958</v>
      </c>
      <c r="F169" s="523" t="s">
        <v>8994</v>
      </c>
      <c r="G169" s="523" t="s">
        <v>540</v>
      </c>
      <c r="H169" s="538"/>
      <c r="I169" s="540">
        <v>44953</v>
      </c>
      <c r="J169" s="541" t="s">
        <v>10589</v>
      </c>
      <c r="K169" s="541" t="s">
        <v>9440</v>
      </c>
      <c r="L169" s="541"/>
      <c r="M169" s="50" t="s">
        <v>205</v>
      </c>
      <c r="N169" s="50" t="s">
        <v>205</v>
      </c>
      <c r="O169" s="50" t="s">
        <v>205</v>
      </c>
      <c r="P169" s="50" t="s">
        <v>205</v>
      </c>
      <c r="Q169" s="50" t="s">
        <v>205</v>
      </c>
      <c r="R169" s="16" t="s">
        <v>19529</v>
      </c>
      <c r="S169" s="16" t="s">
        <v>19507</v>
      </c>
      <c r="T169" s="16" t="s">
        <v>19530</v>
      </c>
      <c r="U169" s="17">
        <v>1958</v>
      </c>
      <c r="V169" s="18">
        <v>24475</v>
      </c>
      <c r="W169" s="16" t="s">
        <v>19506</v>
      </c>
      <c r="X169" s="50" t="s">
        <v>205</v>
      </c>
      <c r="Y169" s="50" t="s">
        <v>205</v>
      </c>
    </row>
    <row r="170" spans="1:26" ht="18" customHeight="1">
      <c r="A170" s="539">
        <v>20230127</v>
      </c>
      <c r="B170" s="523">
        <v>161</v>
      </c>
      <c r="C170" s="523" t="s">
        <v>10850</v>
      </c>
      <c r="D170" s="523" t="s">
        <v>10500</v>
      </c>
      <c r="E170" s="523">
        <v>880</v>
      </c>
      <c r="F170" s="523" t="s">
        <v>10851</v>
      </c>
      <c r="G170" s="523" t="s">
        <v>10852</v>
      </c>
      <c r="H170" s="538"/>
      <c r="I170" s="540">
        <v>44953</v>
      </c>
      <c r="J170" s="541" t="s">
        <v>10853</v>
      </c>
      <c r="K170" s="541" t="s">
        <v>9440</v>
      </c>
      <c r="L170" s="541"/>
      <c r="M170" s="50" t="s">
        <v>205</v>
      </c>
      <c r="N170" s="50" t="s">
        <v>205</v>
      </c>
      <c r="O170" s="50" t="s">
        <v>205</v>
      </c>
      <c r="P170" s="50" t="s">
        <v>205</v>
      </c>
      <c r="Q170" s="50" t="s">
        <v>205</v>
      </c>
      <c r="R170" s="16" t="s">
        <v>19531</v>
      </c>
      <c r="S170" s="16" t="s">
        <v>19532</v>
      </c>
      <c r="T170" s="16" t="s">
        <v>19533</v>
      </c>
      <c r="U170" s="17">
        <v>880</v>
      </c>
      <c r="V170" s="18">
        <v>7480</v>
      </c>
      <c r="W170" s="16" t="s">
        <v>19494</v>
      </c>
      <c r="X170" s="50" t="s">
        <v>205</v>
      </c>
      <c r="Y170" s="50" t="s">
        <v>205</v>
      </c>
      <c r="Z170" t="s">
        <v>10503</v>
      </c>
    </row>
    <row r="171" spans="1:26" ht="18" customHeight="1">
      <c r="A171" s="539">
        <v>20230127</v>
      </c>
      <c r="B171" s="523">
        <v>162</v>
      </c>
      <c r="C171" s="523" t="s">
        <v>10855</v>
      </c>
      <c r="D171" s="523" t="s">
        <v>8947</v>
      </c>
      <c r="E171" s="523">
        <v>521</v>
      </c>
      <c r="F171" s="523" t="s">
        <v>9095</v>
      </c>
      <c r="G171" s="523" t="s">
        <v>10856</v>
      </c>
      <c r="H171" s="538"/>
      <c r="I171" s="540">
        <v>44953</v>
      </c>
      <c r="J171" s="541" t="s">
        <v>10857</v>
      </c>
      <c r="K171" s="541" t="s">
        <v>9440</v>
      </c>
      <c r="L171" s="541"/>
      <c r="M171" s="50" t="s">
        <v>205</v>
      </c>
      <c r="N171" s="50" t="s">
        <v>205</v>
      </c>
      <c r="O171" s="50" t="s">
        <v>205</v>
      </c>
      <c r="P171" s="50" t="s">
        <v>205</v>
      </c>
      <c r="Q171" s="50" t="s">
        <v>205</v>
      </c>
      <c r="R171" s="16" t="s">
        <v>19534</v>
      </c>
      <c r="S171" s="16" t="s">
        <v>19535</v>
      </c>
      <c r="T171" s="16" t="s">
        <v>19536</v>
      </c>
      <c r="U171" s="17">
        <v>521</v>
      </c>
      <c r="V171" s="18">
        <v>4729.3</v>
      </c>
      <c r="W171" s="16" t="s">
        <v>19494</v>
      </c>
      <c r="X171" s="50" t="s">
        <v>205</v>
      </c>
      <c r="Y171" s="50" t="s">
        <v>205</v>
      </c>
      <c r="Z171" t="s">
        <v>10606</v>
      </c>
    </row>
    <row r="172" spans="1:26" ht="18" customHeight="1">
      <c r="A172" s="539">
        <v>20230127</v>
      </c>
      <c r="B172" s="523">
        <v>163</v>
      </c>
      <c r="C172" s="523" t="s">
        <v>10859</v>
      </c>
      <c r="D172" s="523" t="s">
        <v>10363</v>
      </c>
      <c r="E172" s="523">
        <v>1500</v>
      </c>
      <c r="F172" s="523" t="s">
        <v>9095</v>
      </c>
      <c r="G172" s="523" t="s">
        <v>10860</v>
      </c>
      <c r="H172" s="538"/>
      <c r="I172" s="540">
        <v>44953</v>
      </c>
      <c r="J172" s="541" t="s">
        <v>10861</v>
      </c>
      <c r="K172" s="541" t="s">
        <v>9440</v>
      </c>
      <c r="L172" s="541"/>
      <c r="M172" s="50" t="s">
        <v>205</v>
      </c>
      <c r="N172" s="50" t="s">
        <v>205</v>
      </c>
      <c r="O172" s="50" t="s">
        <v>205</v>
      </c>
      <c r="P172" s="50" t="s">
        <v>205</v>
      </c>
      <c r="Q172" s="50" t="s">
        <v>205</v>
      </c>
      <c r="R172" s="16" t="s">
        <v>19537</v>
      </c>
      <c r="S172" s="16" t="s">
        <v>19538</v>
      </c>
      <c r="T172" s="16" t="s">
        <v>19539</v>
      </c>
      <c r="U172" s="17">
        <v>1500</v>
      </c>
      <c r="V172" s="18">
        <v>9100</v>
      </c>
      <c r="W172" s="16" t="s">
        <v>10862</v>
      </c>
      <c r="X172" s="50" t="s">
        <v>205</v>
      </c>
      <c r="Y172" s="50" t="s">
        <v>205</v>
      </c>
      <c r="Z172" t="s">
        <v>10863</v>
      </c>
    </row>
    <row r="173" spans="1:26" ht="18" customHeight="1">
      <c r="A173" s="539">
        <v>20230130</v>
      </c>
      <c r="B173" s="523">
        <v>164</v>
      </c>
      <c r="C173" s="523" t="s">
        <v>10864</v>
      </c>
      <c r="D173" s="523" t="s">
        <v>10406</v>
      </c>
      <c r="E173" s="523">
        <v>3245</v>
      </c>
      <c r="F173" s="523" t="s">
        <v>9104</v>
      </c>
      <c r="G173" s="523" t="s">
        <v>10865</v>
      </c>
      <c r="H173" s="538"/>
      <c r="I173" s="540">
        <v>44954</v>
      </c>
      <c r="J173" s="541" t="s">
        <v>10866</v>
      </c>
      <c r="K173" s="541" t="s">
        <v>9440</v>
      </c>
      <c r="L173" s="541"/>
      <c r="M173" s="50" t="s">
        <v>205</v>
      </c>
      <c r="N173" s="50" t="s">
        <v>205</v>
      </c>
      <c r="O173" s="50" t="s">
        <v>205</v>
      </c>
      <c r="P173" s="50" t="s">
        <v>205</v>
      </c>
      <c r="Q173" s="50" t="s">
        <v>205</v>
      </c>
      <c r="R173" s="16" t="s">
        <v>10867</v>
      </c>
      <c r="S173" s="16" t="s">
        <v>10868</v>
      </c>
      <c r="T173" s="16" t="s">
        <v>19540</v>
      </c>
      <c r="U173" s="17">
        <v>3245</v>
      </c>
      <c r="V173" s="18">
        <v>22850</v>
      </c>
      <c r="W173" s="16" t="s">
        <v>19541</v>
      </c>
      <c r="X173" s="50" t="s">
        <v>205</v>
      </c>
      <c r="Y173" s="50" t="s">
        <v>205</v>
      </c>
      <c r="Z173" t="s">
        <v>10869</v>
      </c>
    </row>
    <row r="174" spans="1:26" ht="18" customHeight="1">
      <c r="A174" s="539">
        <v>20230130</v>
      </c>
      <c r="B174" s="523">
        <v>165</v>
      </c>
      <c r="C174" s="523" t="s">
        <v>10870</v>
      </c>
      <c r="D174" s="523" t="s">
        <v>10500</v>
      </c>
      <c r="E174" s="523">
        <v>1850</v>
      </c>
      <c r="F174" s="523" t="s">
        <v>8949</v>
      </c>
      <c r="G174" s="523" t="s">
        <v>10871</v>
      </c>
      <c r="H174" s="538"/>
      <c r="I174" s="540">
        <v>44953</v>
      </c>
      <c r="J174" s="541" t="s">
        <v>9710</v>
      </c>
      <c r="K174" s="541" t="s">
        <v>9440</v>
      </c>
      <c r="L174" s="541"/>
      <c r="M174" s="50" t="s">
        <v>205</v>
      </c>
      <c r="N174" s="50" t="s">
        <v>205</v>
      </c>
      <c r="O174" s="50" t="s">
        <v>205</v>
      </c>
      <c r="P174" s="50" t="s">
        <v>205</v>
      </c>
      <c r="Q174" s="50" t="s">
        <v>205</v>
      </c>
      <c r="R174" s="16" t="s">
        <v>10872</v>
      </c>
      <c r="S174" s="16" t="s">
        <v>19542</v>
      </c>
      <c r="T174" s="16" t="s">
        <v>10873</v>
      </c>
      <c r="U174" s="17">
        <v>1850</v>
      </c>
      <c r="V174" s="18">
        <v>13875</v>
      </c>
      <c r="W174" s="16" t="s">
        <v>19494</v>
      </c>
      <c r="X174" s="50" t="s">
        <v>205</v>
      </c>
      <c r="Y174" s="50" t="s">
        <v>205</v>
      </c>
      <c r="Z174" t="s">
        <v>10503</v>
      </c>
    </row>
    <row r="175" spans="1:26" ht="18" customHeight="1">
      <c r="A175" s="539">
        <v>20230130</v>
      </c>
      <c r="B175" s="523">
        <v>166</v>
      </c>
      <c r="C175" s="523" t="s">
        <v>10874</v>
      </c>
      <c r="D175" s="523" t="s">
        <v>219</v>
      </c>
      <c r="E175" s="523">
        <v>725</v>
      </c>
      <c r="F175" s="523" t="s">
        <v>9211</v>
      </c>
      <c r="G175" s="523" t="s">
        <v>10875</v>
      </c>
      <c r="H175" s="538"/>
      <c r="I175" s="540">
        <v>44953</v>
      </c>
      <c r="J175" s="541" t="s">
        <v>10397</v>
      </c>
      <c r="K175" s="541" t="s">
        <v>9440</v>
      </c>
      <c r="L175" s="541"/>
      <c r="M175" s="50" t="s">
        <v>205</v>
      </c>
      <c r="N175" s="50" t="s">
        <v>205</v>
      </c>
      <c r="O175" s="50" t="s">
        <v>205</v>
      </c>
      <c r="P175" s="50" t="s">
        <v>205</v>
      </c>
      <c r="Q175" s="50" t="s">
        <v>205</v>
      </c>
      <c r="R175" s="16" t="s">
        <v>19543</v>
      </c>
      <c r="S175" s="16" t="s">
        <v>10876</v>
      </c>
      <c r="T175" s="16" t="s">
        <v>10877</v>
      </c>
      <c r="U175" s="17">
        <v>725</v>
      </c>
      <c r="V175" s="18">
        <v>22063.41</v>
      </c>
      <c r="W175" s="16" t="s">
        <v>10829</v>
      </c>
      <c r="X175" s="50" t="s">
        <v>205</v>
      </c>
      <c r="Y175" s="50" t="s">
        <v>205</v>
      </c>
    </row>
    <row r="176" spans="1:26" ht="18" customHeight="1">
      <c r="A176" s="539">
        <v>20230130</v>
      </c>
      <c r="B176" s="523">
        <v>167</v>
      </c>
      <c r="C176" s="523" t="s">
        <v>10878</v>
      </c>
      <c r="D176" s="523" t="s">
        <v>8947</v>
      </c>
      <c r="E176" s="523">
        <v>948</v>
      </c>
      <c r="F176" s="523" t="s">
        <v>10744</v>
      </c>
      <c r="G176" s="523" t="s">
        <v>10879</v>
      </c>
      <c r="H176" s="538"/>
      <c r="I176" s="540">
        <v>44954</v>
      </c>
      <c r="J176" s="541" t="s">
        <v>10880</v>
      </c>
      <c r="K176" s="541" t="s">
        <v>9440</v>
      </c>
      <c r="L176" s="541"/>
      <c r="M176" s="50" t="s">
        <v>205</v>
      </c>
      <c r="N176" s="50" t="s">
        <v>205</v>
      </c>
      <c r="O176" s="50" t="s">
        <v>205</v>
      </c>
      <c r="P176" s="50" t="s">
        <v>205</v>
      </c>
      <c r="Q176" s="50" t="s">
        <v>205</v>
      </c>
      <c r="R176" s="16" t="s">
        <v>10878</v>
      </c>
      <c r="S176" s="16" t="s">
        <v>2634</v>
      </c>
      <c r="T176" s="16" t="s">
        <v>10881</v>
      </c>
      <c r="U176" s="17">
        <v>948</v>
      </c>
      <c r="V176" s="18">
        <v>7034.6</v>
      </c>
      <c r="W176" s="16" t="s">
        <v>10882</v>
      </c>
      <c r="X176" s="50" t="s">
        <v>205</v>
      </c>
      <c r="Y176" s="50" t="s">
        <v>205</v>
      </c>
      <c r="Z176" t="s">
        <v>10747</v>
      </c>
    </row>
    <row r="177" spans="1:26" ht="18" customHeight="1">
      <c r="A177" s="539">
        <v>20230130</v>
      </c>
      <c r="B177" s="523">
        <v>168</v>
      </c>
      <c r="C177" s="523" t="s">
        <v>557</v>
      </c>
      <c r="D177" s="523" t="s">
        <v>9319</v>
      </c>
      <c r="E177" s="523">
        <v>1958</v>
      </c>
      <c r="F177" s="523" t="s">
        <v>8994</v>
      </c>
      <c r="G177" s="523" t="s">
        <v>558</v>
      </c>
      <c r="H177" s="538"/>
      <c r="I177" s="540">
        <v>44954</v>
      </c>
      <c r="J177" s="541" t="s">
        <v>10883</v>
      </c>
      <c r="K177" s="541" t="s">
        <v>9440</v>
      </c>
      <c r="L177" s="541"/>
      <c r="M177" s="50" t="s">
        <v>205</v>
      </c>
      <c r="N177" s="50" t="s">
        <v>205</v>
      </c>
      <c r="O177" s="50" t="s">
        <v>205</v>
      </c>
      <c r="P177" s="50" t="s">
        <v>205</v>
      </c>
      <c r="Q177" s="50" t="s">
        <v>205</v>
      </c>
      <c r="R177" s="16" t="s">
        <v>10884</v>
      </c>
      <c r="S177" s="16" t="s">
        <v>19507</v>
      </c>
      <c r="T177" s="16" t="s">
        <v>19544</v>
      </c>
      <c r="U177" s="17">
        <v>1958</v>
      </c>
      <c r="V177" s="18">
        <v>24678.04</v>
      </c>
      <c r="W177" s="16" t="s">
        <v>10837</v>
      </c>
      <c r="X177" s="50" t="s">
        <v>205</v>
      </c>
      <c r="Y177" s="50" t="s">
        <v>205</v>
      </c>
    </row>
    <row r="178" spans="1:26" ht="18" customHeight="1">
      <c r="A178" s="539">
        <v>20230130</v>
      </c>
      <c r="B178" s="523">
        <v>169</v>
      </c>
      <c r="C178" s="523" t="s">
        <v>565</v>
      </c>
      <c r="D178" s="523" t="s">
        <v>10840</v>
      </c>
      <c r="E178" s="523">
        <v>1958</v>
      </c>
      <c r="F178" s="523" t="s">
        <v>8994</v>
      </c>
      <c r="G178" s="523" t="s">
        <v>566</v>
      </c>
      <c r="H178" s="538"/>
      <c r="I178" s="540">
        <v>44952</v>
      </c>
      <c r="J178" s="541" t="s">
        <v>10885</v>
      </c>
      <c r="K178" s="541" t="s">
        <v>9440</v>
      </c>
      <c r="L178" s="541"/>
      <c r="M178" s="50" t="s">
        <v>205</v>
      </c>
      <c r="N178" s="50" t="s">
        <v>205</v>
      </c>
      <c r="O178" s="50" t="s">
        <v>205</v>
      </c>
      <c r="P178" s="50" t="s">
        <v>205</v>
      </c>
      <c r="Q178" s="50" t="s">
        <v>205</v>
      </c>
      <c r="R178" s="16" t="s">
        <v>19545</v>
      </c>
      <c r="S178" s="16" t="s">
        <v>19507</v>
      </c>
      <c r="T178" s="16" t="s">
        <v>19546</v>
      </c>
      <c r="U178" s="17">
        <v>1958</v>
      </c>
      <c r="V178" s="18">
        <v>24678.14</v>
      </c>
      <c r="W178" s="16" t="s">
        <v>10837</v>
      </c>
      <c r="X178" s="50" t="s">
        <v>205</v>
      </c>
      <c r="Y178" s="50" t="s">
        <v>205</v>
      </c>
    </row>
    <row r="179" spans="1:26" ht="18" customHeight="1">
      <c r="A179" s="539">
        <v>20230130</v>
      </c>
      <c r="B179" s="523">
        <v>170</v>
      </c>
      <c r="C179" s="523" t="s">
        <v>568</v>
      </c>
      <c r="D179" s="523" t="s">
        <v>9537</v>
      </c>
      <c r="E179" s="523">
        <v>1916</v>
      </c>
      <c r="F179" s="523" t="s">
        <v>8994</v>
      </c>
      <c r="G179" s="523" t="s">
        <v>569</v>
      </c>
      <c r="H179" s="538"/>
      <c r="I179" s="540">
        <v>44954</v>
      </c>
      <c r="J179" s="541" t="s">
        <v>9539</v>
      </c>
      <c r="K179" s="541" t="s">
        <v>9440</v>
      </c>
      <c r="L179" s="541"/>
      <c r="M179" s="50" t="s">
        <v>205</v>
      </c>
      <c r="N179" s="50" t="s">
        <v>205</v>
      </c>
      <c r="O179" s="50" t="s">
        <v>205</v>
      </c>
      <c r="P179" s="50" t="s">
        <v>205</v>
      </c>
      <c r="Q179" s="50" t="s">
        <v>205</v>
      </c>
      <c r="R179" s="16" t="s">
        <v>10886</v>
      </c>
      <c r="S179" s="16" t="s">
        <v>19507</v>
      </c>
      <c r="T179" s="16" t="s">
        <v>19547</v>
      </c>
      <c r="U179" s="17">
        <v>1916</v>
      </c>
      <c r="V179" s="18">
        <v>24026.639999999999</v>
      </c>
      <c r="W179" s="16" t="s">
        <v>19506</v>
      </c>
      <c r="X179" s="50" t="s">
        <v>205</v>
      </c>
      <c r="Y179" s="50" t="s">
        <v>205</v>
      </c>
    </row>
    <row r="180" spans="1:26" ht="18" customHeight="1">
      <c r="A180" s="539">
        <v>20230130</v>
      </c>
      <c r="B180" s="523">
        <v>171</v>
      </c>
      <c r="C180" s="523" t="s">
        <v>571</v>
      </c>
      <c r="D180" s="523" t="s">
        <v>9537</v>
      </c>
      <c r="E180" s="523">
        <v>1916</v>
      </c>
      <c r="F180" s="523" t="s">
        <v>8994</v>
      </c>
      <c r="G180" s="523" t="s">
        <v>572</v>
      </c>
      <c r="H180" s="538"/>
      <c r="I180" s="540">
        <v>44954</v>
      </c>
      <c r="J180" s="541" t="s">
        <v>10769</v>
      </c>
      <c r="K180" s="541" t="s">
        <v>9440</v>
      </c>
      <c r="L180" s="541"/>
      <c r="M180" s="50" t="s">
        <v>205</v>
      </c>
      <c r="N180" s="50" t="s">
        <v>205</v>
      </c>
      <c r="O180" s="50" t="s">
        <v>205</v>
      </c>
      <c r="P180" s="50" t="s">
        <v>205</v>
      </c>
      <c r="Q180" s="50" t="s">
        <v>205</v>
      </c>
      <c r="R180" s="16" t="s">
        <v>19548</v>
      </c>
      <c r="S180" s="16" t="s">
        <v>10836</v>
      </c>
      <c r="T180" s="16" t="s">
        <v>10887</v>
      </c>
      <c r="U180" s="17">
        <v>1916</v>
      </c>
      <c r="V180" s="18">
        <v>24026.639999999999</v>
      </c>
      <c r="W180" s="16" t="s">
        <v>10837</v>
      </c>
      <c r="X180" s="50" t="s">
        <v>205</v>
      </c>
      <c r="Y180" s="50" t="s">
        <v>205</v>
      </c>
    </row>
    <row r="181" spans="1:26" ht="18" customHeight="1">
      <c r="A181" s="539">
        <v>20230130</v>
      </c>
      <c r="B181" s="523">
        <v>172</v>
      </c>
      <c r="C181" s="523" t="s">
        <v>574</v>
      </c>
      <c r="D181" s="523" t="s">
        <v>9537</v>
      </c>
      <c r="E181" s="523">
        <v>1916</v>
      </c>
      <c r="F181" s="523" t="s">
        <v>8994</v>
      </c>
      <c r="G181" s="523" t="s">
        <v>575</v>
      </c>
      <c r="H181" s="538"/>
      <c r="I181" s="540">
        <v>44954</v>
      </c>
      <c r="J181" s="541" t="s">
        <v>10888</v>
      </c>
      <c r="K181" s="541" t="s">
        <v>9440</v>
      </c>
      <c r="L181" s="541"/>
      <c r="M181" s="50" t="s">
        <v>205</v>
      </c>
      <c r="N181" s="50" t="s">
        <v>205</v>
      </c>
      <c r="O181" s="50" t="s">
        <v>205</v>
      </c>
      <c r="P181" s="50" t="s">
        <v>205</v>
      </c>
      <c r="Q181" s="50" t="s">
        <v>205</v>
      </c>
      <c r="R181" s="16" t="s">
        <v>19549</v>
      </c>
      <c r="S181" s="16" t="s">
        <v>19507</v>
      </c>
      <c r="T181" s="16" t="s">
        <v>19550</v>
      </c>
      <c r="U181" s="17">
        <v>1916</v>
      </c>
      <c r="V181" s="18">
        <v>24026.639999999999</v>
      </c>
      <c r="W181" s="16" t="s">
        <v>19506</v>
      </c>
      <c r="X181" s="50" t="s">
        <v>205</v>
      </c>
      <c r="Y181" s="50" t="s">
        <v>205</v>
      </c>
    </row>
    <row r="182" spans="1:26" ht="18" customHeight="1">
      <c r="A182" s="539">
        <v>20230130</v>
      </c>
      <c r="B182" s="523">
        <v>173</v>
      </c>
      <c r="C182" s="523" t="s">
        <v>10889</v>
      </c>
      <c r="D182" s="523" t="s">
        <v>10890</v>
      </c>
      <c r="E182" s="523">
        <v>1650</v>
      </c>
      <c r="F182" s="523" t="s">
        <v>10891</v>
      </c>
      <c r="G182" s="523" t="s">
        <v>10892</v>
      </c>
      <c r="H182" s="538"/>
      <c r="I182" s="540">
        <v>44956</v>
      </c>
      <c r="J182" s="541" t="s">
        <v>10893</v>
      </c>
      <c r="K182" s="541" t="s">
        <v>9440</v>
      </c>
      <c r="L182" s="541"/>
      <c r="M182" s="50" t="s">
        <v>205</v>
      </c>
      <c r="N182" s="50" t="s">
        <v>205</v>
      </c>
      <c r="O182" s="50" t="s">
        <v>205</v>
      </c>
      <c r="P182" s="50" t="s">
        <v>205</v>
      </c>
      <c r="Q182" s="50" t="s">
        <v>205</v>
      </c>
      <c r="R182" s="16" t="s">
        <v>10889</v>
      </c>
      <c r="S182" s="16" t="s">
        <v>10894</v>
      </c>
      <c r="T182" s="16" t="s">
        <v>10895</v>
      </c>
      <c r="U182" s="17">
        <v>1650</v>
      </c>
      <c r="V182" s="18">
        <v>10080</v>
      </c>
      <c r="W182" s="16" t="s">
        <v>10896</v>
      </c>
      <c r="X182" s="50" t="s">
        <v>205</v>
      </c>
      <c r="Y182" s="50" t="s">
        <v>205</v>
      </c>
      <c r="Z182" t="s">
        <v>10863</v>
      </c>
    </row>
    <row r="183" spans="1:26" ht="18" customHeight="1">
      <c r="A183" s="539">
        <v>20230130</v>
      </c>
      <c r="B183" s="523">
        <v>174</v>
      </c>
      <c r="C183" s="523" t="s">
        <v>561</v>
      </c>
      <c r="D183" s="523" t="s">
        <v>10607</v>
      </c>
      <c r="E183" s="523">
        <v>1815</v>
      </c>
      <c r="F183" s="523" t="s">
        <v>8994</v>
      </c>
      <c r="G183" s="523" t="s">
        <v>562</v>
      </c>
      <c r="H183" s="538"/>
      <c r="I183" s="540">
        <v>44956</v>
      </c>
      <c r="J183" s="541" t="s">
        <v>10897</v>
      </c>
      <c r="K183" s="541" t="s">
        <v>9440</v>
      </c>
      <c r="L183" s="541"/>
      <c r="M183" s="50" t="s">
        <v>205</v>
      </c>
      <c r="N183" s="50" t="s">
        <v>205</v>
      </c>
      <c r="O183" s="50" t="s">
        <v>205</v>
      </c>
      <c r="P183" s="50" t="s">
        <v>205</v>
      </c>
      <c r="Q183" s="50" t="s">
        <v>205</v>
      </c>
      <c r="R183" s="16" t="s">
        <v>19551</v>
      </c>
      <c r="S183" s="16" t="s">
        <v>19552</v>
      </c>
      <c r="T183" s="16" t="s">
        <v>19553</v>
      </c>
      <c r="U183" s="17">
        <v>1815</v>
      </c>
      <c r="V183" s="18">
        <v>22956.12</v>
      </c>
      <c r="W183" s="16" t="s">
        <v>10837</v>
      </c>
      <c r="X183" s="50" t="s">
        <v>205</v>
      </c>
      <c r="Y183" s="50" t="s">
        <v>205</v>
      </c>
    </row>
    <row r="184" spans="1:26" ht="18" customHeight="1">
      <c r="A184" s="539">
        <v>20230131</v>
      </c>
      <c r="B184" s="523">
        <v>175</v>
      </c>
      <c r="C184" s="523" t="s">
        <v>10899</v>
      </c>
      <c r="D184" s="523" t="s">
        <v>10900</v>
      </c>
      <c r="E184" s="523">
        <v>1500</v>
      </c>
      <c r="F184" s="523" t="s">
        <v>9159</v>
      </c>
      <c r="G184" s="523" t="s">
        <v>10901</v>
      </c>
      <c r="H184" s="538"/>
      <c r="I184" s="540">
        <v>44957</v>
      </c>
      <c r="J184" s="541" t="s">
        <v>10902</v>
      </c>
      <c r="K184" s="541" t="s">
        <v>9440</v>
      </c>
      <c r="L184" s="541"/>
      <c r="M184" s="50" t="s">
        <v>205</v>
      </c>
      <c r="N184" s="50" t="s">
        <v>205</v>
      </c>
      <c r="O184" s="50" t="s">
        <v>205</v>
      </c>
      <c r="P184" s="50" t="s">
        <v>205</v>
      </c>
      <c r="Q184" s="50" t="s">
        <v>205</v>
      </c>
      <c r="R184" s="16" t="s">
        <v>19554</v>
      </c>
      <c r="S184" s="16" t="s">
        <v>10854</v>
      </c>
      <c r="T184" s="16" t="s">
        <v>19555</v>
      </c>
      <c r="U184" s="17">
        <v>1500</v>
      </c>
      <c r="V184" s="18">
        <v>9720</v>
      </c>
      <c r="W184" s="16" t="s">
        <v>19494</v>
      </c>
      <c r="X184" s="50" t="s">
        <v>205</v>
      </c>
      <c r="Y184" s="50" t="s">
        <v>205</v>
      </c>
      <c r="Z184" t="s">
        <v>10903</v>
      </c>
    </row>
    <row r="185" spans="1:26" ht="18" customHeight="1">
      <c r="A185" s="539">
        <v>20230131</v>
      </c>
      <c r="B185" s="523">
        <v>176</v>
      </c>
      <c r="C185" s="523" t="s">
        <v>10904</v>
      </c>
      <c r="D185" s="523" t="s">
        <v>10406</v>
      </c>
      <c r="E185" s="523">
        <v>2910</v>
      </c>
      <c r="F185" s="523" t="s">
        <v>9104</v>
      </c>
      <c r="G185" s="523" t="s">
        <v>10905</v>
      </c>
      <c r="H185" s="538"/>
      <c r="I185" s="540">
        <v>44956</v>
      </c>
      <c r="J185" s="541" t="s">
        <v>10906</v>
      </c>
      <c r="K185" s="541" t="s">
        <v>9440</v>
      </c>
      <c r="L185" s="541"/>
      <c r="M185" s="50" t="s">
        <v>205</v>
      </c>
      <c r="N185" s="50" t="s">
        <v>205</v>
      </c>
      <c r="O185" s="50" t="s">
        <v>205</v>
      </c>
      <c r="P185" s="50" t="s">
        <v>205</v>
      </c>
      <c r="Q185" s="50" t="s">
        <v>205</v>
      </c>
      <c r="R185" s="16" t="s">
        <v>19556</v>
      </c>
      <c r="S185" s="16" t="s">
        <v>19557</v>
      </c>
      <c r="T185" s="16" t="s">
        <v>10907</v>
      </c>
      <c r="U185" s="17">
        <v>2910</v>
      </c>
      <c r="V185" s="18">
        <v>21243</v>
      </c>
      <c r="W185" s="16" t="s">
        <v>19506</v>
      </c>
      <c r="X185" s="50" t="s">
        <v>205</v>
      </c>
      <c r="Y185" s="50" t="s">
        <v>205</v>
      </c>
      <c r="Z185" t="s">
        <v>10908</v>
      </c>
    </row>
    <row r="186" spans="1:26" ht="18" customHeight="1">
      <c r="A186" s="539">
        <v>20230131</v>
      </c>
      <c r="B186" s="523">
        <v>177</v>
      </c>
      <c r="C186" s="523" t="s">
        <v>582</v>
      </c>
      <c r="D186" s="523" t="s">
        <v>9319</v>
      </c>
      <c r="E186" s="523">
        <v>1533</v>
      </c>
      <c r="F186" s="523" t="s">
        <v>121</v>
      </c>
      <c r="G186" s="523" t="s">
        <v>583</v>
      </c>
      <c r="H186" s="538"/>
      <c r="I186" s="540">
        <v>44957</v>
      </c>
      <c r="J186" s="541" t="s">
        <v>10697</v>
      </c>
      <c r="K186" s="541" t="s">
        <v>9440</v>
      </c>
      <c r="L186" s="541"/>
      <c r="M186" s="50" t="s">
        <v>205</v>
      </c>
      <c r="N186" s="50" t="s">
        <v>205</v>
      </c>
      <c r="O186" s="50" t="s">
        <v>205</v>
      </c>
      <c r="P186" s="50" t="s">
        <v>205</v>
      </c>
      <c r="Q186" s="50" t="s">
        <v>205</v>
      </c>
      <c r="R186" s="16"/>
      <c r="S186" s="16"/>
      <c r="T186" s="16"/>
      <c r="U186" s="17"/>
      <c r="V186" s="18"/>
      <c r="W186" s="16"/>
      <c r="X186" s="50" t="s">
        <v>205</v>
      </c>
      <c r="Y186" s="50" t="s">
        <v>205</v>
      </c>
    </row>
    <row r="187" spans="1:26" ht="18" customHeight="1">
      <c r="A187" s="539">
        <v>20230131</v>
      </c>
      <c r="B187" s="523">
        <v>178</v>
      </c>
      <c r="C187" s="523" t="s">
        <v>585</v>
      </c>
      <c r="D187" s="523" t="s">
        <v>10607</v>
      </c>
      <c r="E187" s="523">
        <v>1815</v>
      </c>
      <c r="F187" s="523" t="s">
        <v>8994</v>
      </c>
      <c r="G187" s="523" t="s">
        <v>586</v>
      </c>
      <c r="H187" s="538"/>
      <c r="I187" s="540">
        <v>44956</v>
      </c>
      <c r="J187" s="541" t="s">
        <v>10580</v>
      </c>
      <c r="K187" s="541" t="s">
        <v>9440</v>
      </c>
      <c r="L187" s="541"/>
      <c r="M187" s="50" t="s">
        <v>205</v>
      </c>
      <c r="N187" s="50" t="s">
        <v>205</v>
      </c>
      <c r="O187" s="50" t="s">
        <v>205</v>
      </c>
      <c r="P187" s="50" t="s">
        <v>205</v>
      </c>
      <c r="Q187" s="50" t="s">
        <v>205</v>
      </c>
      <c r="R187" s="16" t="s">
        <v>19558</v>
      </c>
      <c r="S187" s="16" t="s">
        <v>10898</v>
      </c>
      <c r="T187" s="16" t="s">
        <v>19559</v>
      </c>
      <c r="U187" s="17">
        <v>1815</v>
      </c>
      <c r="V187" s="18">
        <v>22956.12</v>
      </c>
      <c r="W187" s="16" t="s">
        <v>10837</v>
      </c>
      <c r="X187" s="50" t="s">
        <v>205</v>
      </c>
      <c r="Y187" s="50" t="s">
        <v>205</v>
      </c>
    </row>
    <row r="188" spans="1:26" ht="18" customHeight="1">
      <c r="A188" s="539">
        <v>20230131</v>
      </c>
      <c r="B188" s="523">
        <v>179</v>
      </c>
      <c r="C188" s="523" t="s">
        <v>578</v>
      </c>
      <c r="D188" s="523" t="s">
        <v>8897</v>
      </c>
      <c r="E188" s="523">
        <v>1500</v>
      </c>
      <c r="F188" s="523" t="s">
        <v>121</v>
      </c>
      <c r="G188" s="523" t="s">
        <v>579</v>
      </c>
      <c r="H188" s="538"/>
      <c r="I188" s="540">
        <v>44956</v>
      </c>
      <c r="J188" s="541" t="s">
        <v>10909</v>
      </c>
      <c r="K188" s="541" t="s">
        <v>9440</v>
      </c>
      <c r="L188" s="541"/>
      <c r="M188" s="50" t="s">
        <v>205</v>
      </c>
      <c r="N188" s="50" t="s">
        <v>205</v>
      </c>
      <c r="O188" s="50" t="s">
        <v>205</v>
      </c>
      <c r="P188" s="50" t="s">
        <v>205</v>
      </c>
      <c r="Q188" s="50" t="s">
        <v>205</v>
      </c>
      <c r="R188" s="16" t="s">
        <v>19560</v>
      </c>
      <c r="S188" s="16" t="s">
        <v>19561</v>
      </c>
      <c r="T188" s="16" t="s">
        <v>19562</v>
      </c>
      <c r="U188" s="17">
        <v>1500</v>
      </c>
      <c r="V188" s="18">
        <v>23310</v>
      </c>
      <c r="W188" s="16" t="s">
        <v>19563</v>
      </c>
      <c r="X188" s="50" t="s">
        <v>205</v>
      </c>
      <c r="Y188" s="50" t="s">
        <v>205</v>
      </c>
    </row>
    <row r="189" spans="1:26" ht="18" customHeight="1">
      <c r="A189" s="539">
        <v>20230131</v>
      </c>
      <c r="B189" s="523">
        <v>180</v>
      </c>
      <c r="C189" s="523" t="s">
        <v>590</v>
      </c>
      <c r="D189" s="523" t="s">
        <v>9766</v>
      </c>
      <c r="E189" s="523">
        <v>1958</v>
      </c>
      <c r="F189" s="523" t="s">
        <v>8994</v>
      </c>
      <c r="G189" s="523" t="s">
        <v>591</v>
      </c>
      <c r="H189" s="538"/>
      <c r="I189" s="540">
        <v>44956</v>
      </c>
      <c r="J189" s="541" t="s">
        <v>10910</v>
      </c>
      <c r="K189" s="541" t="s">
        <v>9440</v>
      </c>
      <c r="L189" s="541"/>
      <c r="M189" s="50" t="s">
        <v>205</v>
      </c>
      <c r="N189" s="50" t="s">
        <v>205</v>
      </c>
      <c r="O189" s="50" t="s">
        <v>205</v>
      </c>
      <c r="P189" s="50" t="s">
        <v>205</v>
      </c>
      <c r="Q189" s="50" t="s">
        <v>205</v>
      </c>
      <c r="R189" s="16" t="s">
        <v>19564</v>
      </c>
      <c r="S189" s="16" t="s">
        <v>19507</v>
      </c>
      <c r="T189" s="16" t="s">
        <v>10911</v>
      </c>
      <c r="U189" s="17">
        <v>1958</v>
      </c>
      <c r="V189" s="18">
        <v>24583.26</v>
      </c>
      <c r="W189" s="16" t="s">
        <v>19506</v>
      </c>
      <c r="X189" s="50" t="s">
        <v>205</v>
      </c>
      <c r="Y189" s="50" t="s">
        <v>205</v>
      </c>
    </row>
    <row r="190" spans="1:26" ht="18" customHeight="1">
      <c r="A190" s="539">
        <v>20230201</v>
      </c>
      <c r="B190" s="523">
        <v>181</v>
      </c>
      <c r="C190" s="523" t="s">
        <v>10912</v>
      </c>
      <c r="D190" s="523" t="s">
        <v>9078</v>
      </c>
      <c r="E190" s="523">
        <v>1100</v>
      </c>
      <c r="F190" s="523" t="s">
        <v>8298</v>
      </c>
      <c r="G190" s="523" t="s">
        <v>10913</v>
      </c>
      <c r="H190" s="538"/>
      <c r="I190" s="540">
        <v>44957</v>
      </c>
      <c r="J190" s="541" t="s">
        <v>10914</v>
      </c>
      <c r="K190" s="541" t="s">
        <v>9440</v>
      </c>
      <c r="L190" s="541"/>
      <c r="M190" s="50" t="s">
        <v>205</v>
      </c>
      <c r="N190" s="50" t="s">
        <v>205</v>
      </c>
      <c r="O190" s="50" t="s">
        <v>205</v>
      </c>
      <c r="P190" s="50" t="s">
        <v>205</v>
      </c>
      <c r="Q190" s="50" t="s">
        <v>205</v>
      </c>
      <c r="R190" s="16" t="s">
        <v>19565</v>
      </c>
      <c r="S190" s="16" t="s">
        <v>19566</v>
      </c>
      <c r="T190" s="16" t="s">
        <v>19567</v>
      </c>
      <c r="U190" s="17">
        <v>1100</v>
      </c>
      <c r="V190" s="18">
        <v>24820</v>
      </c>
      <c r="W190" s="16" t="s">
        <v>19568</v>
      </c>
      <c r="X190" s="50" t="s">
        <v>205</v>
      </c>
      <c r="Y190" s="50" t="s">
        <v>205</v>
      </c>
    </row>
    <row r="191" spans="1:26" ht="18" customHeight="1">
      <c r="A191" s="539">
        <v>20230201</v>
      </c>
      <c r="B191" s="523">
        <v>182</v>
      </c>
      <c r="C191" s="523" t="s">
        <v>10916</v>
      </c>
      <c r="D191" s="523" t="s">
        <v>8947</v>
      </c>
      <c r="E191" s="523">
        <v>915</v>
      </c>
      <c r="F191" s="523" t="s">
        <v>8949</v>
      </c>
      <c r="G191" s="523" t="s">
        <v>10917</v>
      </c>
      <c r="H191" s="538"/>
      <c r="I191" s="540">
        <v>44958</v>
      </c>
      <c r="J191" s="541" t="s">
        <v>9588</v>
      </c>
      <c r="K191" s="541" t="s">
        <v>9440</v>
      </c>
      <c r="L191" s="541"/>
      <c r="M191" s="50" t="s">
        <v>205</v>
      </c>
      <c r="N191" s="50" t="s">
        <v>205</v>
      </c>
      <c r="O191" s="50" t="s">
        <v>205</v>
      </c>
      <c r="P191" s="50" t="s">
        <v>205</v>
      </c>
      <c r="Q191" s="50" t="s">
        <v>205</v>
      </c>
      <c r="R191" s="16" t="s">
        <v>10916</v>
      </c>
      <c r="S191" s="16" t="s">
        <v>10918</v>
      </c>
      <c r="T191" s="16" t="s">
        <v>10919</v>
      </c>
      <c r="U191" s="17">
        <v>915</v>
      </c>
      <c r="V191" s="18">
        <v>10522.5</v>
      </c>
      <c r="W191" s="16" t="s">
        <v>10920</v>
      </c>
      <c r="X191" s="50" t="s">
        <v>205</v>
      </c>
      <c r="Y191" s="50" t="s">
        <v>205</v>
      </c>
      <c r="Z191" t="s">
        <v>10921</v>
      </c>
    </row>
    <row r="192" spans="1:26" ht="18" customHeight="1">
      <c r="A192" s="539">
        <v>20230201</v>
      </c>
      <c r="B192" s="523">
        <v>183</v>
      </c>
      <c r="C192" s="523" t="s">
        <v>592</v>
      </c>
      <c r="D192" s="523" t="s">
        <v>8896</v>
      </c>
      <c r="E192" s="523">
        <v>2300</v>
      </c>
      <c r="F192" s="523" t="s">
        <v>121</v>
      </c>
      <c r="G192" s="523" t="s">
        <v>593</v>
      </c>
      <c r="H192" s="538"/>
      <c r="I192" s="540">
        <v>44957</v>
      </c>
      <c r="J192" s="541" t="s">
        <v>10922</v>
      </c>
      <c r="K192" s="541" t="s">
        <v>9440</v>
      </c>
      <c r="L192" s="541"/>
      <c r="M192" s="50" t="s">
        <v>205</v>
      </c>
      <c r="N192" s="50" t="s">
        <v>205</v>
      </c>
      <c r="O192" s="50" t="s">
        <v>205</v>
      </c>
      <c r="P192" s="50" t="s">
        <v>205</v>
      </c>
      <c r="Q192" s="50" t="s">
        <v>205</v>
      </c>
      <c r="R192" s="16" t="s">
        <v>19569</v>
      </c>
      <c r="S192" s="16" t="s">
        <v>19381</v>
      </c>
      <c r="T192" s="16" t="s">
        <v>10923</v>
      </c>
      <c r="U192" s="17">
        <v>2300</v>
      </c>
      <c r="V192" s="18">
        <v>23805</v>
      </c>
      <c r="W192" s="16" t="s">
        <v>19361</v>
      </c>
      <c r="X192" s="50" t="s">
        <v>205</v>
      </c>
      <c r="Y192" s="50" t="s">
        <v>205</v>
      </c>
    </row>
    <row r="193" spans="1:26" ht="18" customHeight="1">
      <c r="A193" s="539">
        <v>20230201</v>
      </c>
      <c r="B193" s="523">
        <v>184</v>
      </c>
      <c r="C193" s="523" t="s">
        <v>597</v>
      </c>
      <c r="D193" s="523" t="s">
        <v>8891</v>
      </c>
      <c r="E193" s="523">
        <v>1958</v>
      </c>
      <c r="F193" s="523" t="s">
        <v>8994</v>
      </c>
      <c r="G193" s="523" t="s">
        <v>598</v>
      </c>
      <c r="H193" s="538"/>
      <c r="I193" s="540">
        <v>44958</v>
      </c>
      <c r="J193" s="541" t="s">
        <v>9761</v>
      </c>
      <c r="K193" s="541" t="s">
        <v>9440</v>
      </c>
      <c r="L193" s="541"/>
      <c r="M193" s="50" t="s">
        <v>205</v>
      </c>
      <c r="N193" s="50" t="s">
        <v>205</v>
      </c>
      <c r="O193" s="50" t="s">
        <v>205</v>
      </c>
      <c r="P193" s="50" t="s">
        <v>205</v>
      </c>
      <c r="Q193" s="50" t="s">
        <v>205</v>
      </c>
      <c r="R193" s="16" t="s">
        <v>19570</v>
      </c>
      <c r="S193" s="16" t="s">
        <v>19571</v>
      </c>
      <c r="T193" s="16" t="s">
        <v>19572</v>
      </c>
      <c r="U193" s="17">
        <v>1958</v>
      </c>
      <c r="V193" s="18">
        <v>24457.4</v>
      </c>
      <c r="W193" s="16" t="s">
        <v>10915</v>
      </c>
      <c r="X193" s="50" t="s">
        <v>205</v>
      </c>
      <c r="Y193" s="50" t="s">
        <v>205</v>
      </c>
    </row>
    <row r="194" spans="1:26" ht="18" customHeight="1">
      <c r="A194" s="539">
        <v>20230202</v>
      </c>
      <c r="B194" s="523">
        <v>185</v>
      </c>
      <c r="C194" s="523" t="s">
        <v>601</v>
      </c>
      <c r="D194" s="523" t="s">
        <v>8891</v>
      </c>
      <c r="E194" s="523">
        <v>925</v>
      </c>
      <c r="F194" s="523" t="s">
        <v>10924</v>
      </c>
      <c r="G194" s="523" t="s">
        <v>602</v>
      </c>
      <c r="H194" s="538"/>
      <c r="I194" s="540">
        <v>44958</v>
      </c>
      <c r="J194" s="541" t="s">
        <v>10925</v>
      </c>
      <c r="K194" s="541" t="s">
        <v>9440</v>
      </c>
      <c r="L194" s="541"/>
      <c r="M194" s="50" t="s">
        <v>205</v>
      </c>
      <c r="N194" s="50" t="s">
        <v>205</v>
      </c>
      <c r="O194" s="50" t="s">
        <v>205</v>
      </c>
      <c r="P194" s="50" t="s">
        <v>205</v>
      </c>
      <c r="Q194" s="50" t="s">
        <v>205</v>
      </c>
      <c r="R194" s="16" t="s">
        <v>601</v>
      </c>
      <c r="S194" s="16" t="s">
        <v>606</v>
      </c>
      <c r="T194" s="16" t="s">
        <v>10926</v>
      </c>
      <c r="U194" s="17">
        <v>925</v>
      </c>
      <c r="V194" s="18">
        <v>11840</v>
      </c>
      <c r="W194" s="16" t="s">
        <v>10927</v>
      </c>
      <c r="X194" s="50" t="s">
        <v>205</v>
      </c>
      <c r="Y194" s="50" t="s">
        <v>205</v>
      </c>
    </row>
    <row r="195" spans="1:26" ht="18" customHeight="1">
      <c r="A195" s="539">
        <v>20230202</v>
      </c>
      <c r="B195" s="523">
        <v>186</v>
      </c>
      <c r="C195" s="523" t="s">
        <v>10928</v>
      </c>
      <c r="D195" s="523" t="s">
        <v>208</v>
      </c>
      <c r="E195" s="523">
        <v>900</v>
      </c>
      <c r="F195" s="523" t="s">
        <v>9053</v>
      </c>
      <c r="G195" s="523" t="s">
        <v>10929</v>
      </c>
      <c r="H195" s="538"/>
      <c r="I195" s="540">
        <v>44958</v>
      </c>
      <c r="J195" s="541" t="s">
        <v>10930</v>
      </c>
      <c r="K195" s="541" t="s">
        <v>9440</v>
      </c>
      <c r="L195" s="541"/>
      <c r="M195" s="50" t="s">
        <v>205</v>
      </c>
      <c r="N195" s="50" t="s">
        <v>205</v>
      </c>
      <c r="O195" s="50" t="s">
        <v>205</v>
      </c>
      <c r="P195" s="50" t="s">
        <v>205</v>
      </c>
      <c r="Q195" s="50" t="s">
        <v>205</v>
      </c>
      <c r="R195" s="16" t="s">
        <v>10931</v>
      </c>
      <c r="S195" s="16" t="s">
        <v>19573</v>
      </c>
      <c r="T195" s="16" t="s">
        <v>19574</v>
      </c>
      <c r="U195" s="17">
        <v>900</v>
      </c>
      <c r="V195" s="18">
        <v>10683</v>
      </c>
      <c r="W195" s="16" t="s">
        <v>19568</v>
      </c>
      <c r="X195" s="50" t="s">
        <v>205</v>
      </c>
      <c r="Y195" s="50" t="s">
        <v>205</v>
      </c>
      <c r="Z195" t="s">
        <v>10933</v>
      </c>
    </row>
    <row r="196" spans="1:26" ht="18" customHeight="1">
      <c r="A196" s="539">
        <v>20230202</v>
      </c>
      <c r="B196" s="523">
        <v>187</v>
      </c>
      <c r="C196" s="523" t="s">
        <v>10934</v>
      </c>
      <c r="D196" s="523" t="s">
        <v>10500</v>
      </c>
      <c r="E196" s="523">
        <v>1750</v>
      </c>
      <c r="F196" s="523" t="s">
        <v>8949</v>
      </c>
      <c r="G196" s="523" t="s">
        <v>10935</v>
      </c>
      <c r="H196" s="538"/>
      <c r="I196" s="540">
        <v>44959</v>
      </c>
      <c r="J196" s="541" t="s">
        <v>10936</v>
      </c>
      <c r="K196" s="541" t="s">
        <v>9440</v>
      </c>
      <c r="L196" s="541"/>
      <c r="M196" s="50" t="s">
        <v>205</v>
      </c>
      <c r="N196" s="50" t="s">
        <v>205</v>
      </c>
      <c r="O196" s="50" t="s">
        <v>205</v>
      </c>
      <c r="P196" s="50" t="s">
        <v>205</v>
      </c>
      <c r="Q196" s="50" t="s">
        <v>205</v>
      </c>
      <c r="R196" s="16" t="s">
        <v>10934</v>
      </c>
      <c r="S196" s="16" t="s">
        <v>10937</v>
      </c>
      <c r="T196" s="16" t="s">
        <v>10938</v>
      </c>
      <c r="U196" s="17">
        <v>1750</v>
      </c>
      <c r="V196" s="18">
        <v>10500</v>
      </c>
      <c r="W196" s="16" t="s">
        <v>10939</v>
      </c>
      <c r="X196" s="50" t="s">
        <v>205</v>
      </c>
      <c r="Y196" s="50" t="s">
        <v>205</v>
      </c>
      <c r="Z196" t="s">
        <v>10940</v>
      </c>
    </row>
    <row r="197" spans="1:26" ht="18" customHeight="1">
      <c r="A197" s="539">
        <v>20230203</v>
      </c>
      <c r="B197" s="523">
        <v>188</v>
      </c>
      <c r="C197" s="523" t="s">
        <v>10941</v>
      </c>
      <c r="D197" s="523" t="s">
        <v>219</v>
      </c>
      <c r="E197" s="523">
        <v>4446</v>
      </c>
      <c r="F197" s="523" t="s">
        <v>8949</v>
      </c>
      <c r="G197" s="523" t="s">
        <v>10942</v>
      </c>
      <c r="H197" s="538"/>
      <c r="I197" s="540">
        <v>44959</v>
      </c>
      <c r="J197" s="541" t="s">
        <v>9607</v>
      </c>
      <c r="K197" s="541" t="s">
        <v>9440</v>
      </c>
      <c r="L197" s="541"/>
      <c r="M197" s="50" t="s">
        <v>205</v>
      </c>
      <c r="N197" s="50" t="s">
        <v>205</v>
      </c>
      <c r="O197" s="50" t="s">
        <v>205</v>
      </c>
      <c r="P197" s="50" t="s">
        <v>205</v>
      </c>
      <c r="Q197" s="50" t="s">
        <v>205</v>
      </c>
      <c r="R197" s="16" t="s">
        <v>10943</v>
      </c>
      <c r="S197" s="16" t="s">
        <v>10549</v>
      </c>
      <c r="T197" s="16" t="s">
        <v>19575</v>
      </c>
      <c r="U197" s="17">
        <v>4446</v>
      </c>
      <c r="V197" s="18">
        <v>11590.2</v>
      </c>
      <c r="W197" s="16" t="s">
        <v>19576</v>
      </c>
      <c r="X197" s="50" t="s">
        <v>205</v>
      </c>
      <c r="Y197" s="50" t="s">
        <v>205</v>
      </c>
    </row>
    <row r="198" spans="1:26" ht="18" customHeight="1">
      <c r="A198" s="539">
        <v>20230203</v>
      </c>
      <c r="B198" s="523">
        <v>189</v>
      </c>
      <c r="C198" s="523" t="s">
        <v>613</v>
      </c>
      <c r="D198" s="523" t="s">
        <v>10849</v>
      </c>
      <c r="E198" s="523">
        <v>1960</v>
      </c>
      <c r="F198" s="523" t="s">
        <v>8994</v>
      </c>
      <c r="G198" s="523" t="s">
        <v>614</v>
      </c>
      <c r="H198" s="538"/>
      <c r="I198" s="540">
        <v>44959</v>
      </c>
      <c r="J198" s="541" t="s">
        <v>10945</v>
      </c>
      <c r="K198" s="541" t="s">
        <v>9440</v>
      </c>
      <c r="L198" s="541"/>
      <c r="M198" s="50" t="s">
        <v>205</v>
      </c>
      <c r="N198" s="50" t="s">
        <v>205</v>
      </c>
      <c r="O198" s="50" t="s">
        <v>205</v>
      </c>
      <c r="P198" s="50" t="s">
        <v>205</v>
      </c>
      <c r="Q198" s="50" t="s">
        <v>205</v>
      </c>
      <c r="R198" s="16" t="s">
        <v>19577</v>
      </c>
      <c r="S198" s="16" t="s">
        <v>19578</v>
      </c>
      <c r="T198" s="16" t="s">
        <v>10947</v>
      </c>
      <c r="U198" s="17">
        <v>1960</v>
      </c>
      <c r="V198" s="18">
        <v>24500</v>
      </c>
      <c r="W198" s="16" t="s">
        <v>19576</v>
      </c>
      <c r="X198" s="50" t="s">
        <v>205</v>
      </c>
      <c r="Y198" s="50" t="s">
        <v>205</v>
      </c>
    </row>
    <row r="199" spans="1:26" ht="18" customHeight="1">
      <c r="A199" s="539">
        <v>20230203</v>
      </c>
      <c r="B199" s="523">
        <v>190</v>
      </c>
      <c r="C199" s="523" t="s">
        <v>608</v>
      </c>
      <c r="D199" s="523" t="s">
        <v>8897</v>
      </c>
      <c r="E199" s="523">
        <v>1568</v>
      </c>
      <c r="F199" s="523" t="s">
        <v>6358</v>
      </c>
      <c r="G199" s="523" t="s">
        <v>609</v>
      </c>
      <c r="H199" s="538"/>
      <c r="I199" s="540">
        <v>44959</v>
      </c>
      <c r="J199" s="541" t="s">
        <v>10948</v>
      </c>
      <c r="K199" s="541" t="s">
        <v>9440</v>
      </c>
      <c r="L199" s="541"/>
      <c r="M199" s="50" t="s">
        <v>205</v>
      </c>
      <c r="N199" s="50" t="s">
        <v>205</v>
      </c>
      <c r="O199" s="50" t="s">
        <v>205</v>
      </c>
      <c r="P199" s="50" t="s">
        <v>205</v>
      </c>
      <c r="Q199" s="50" t="s">
        <v>205</v>
      </c>
      <c r="R199" s="16" t="s">
        <v>608</v>
      </c>
      <c r="S199" s="16" t="s">
        <v>611</v>
      </c>
      <c r="T199" s="16" t="s">
        <v>10949</v>
      </c>
      <c r="U199" s="17">
        <v>1568</v>
      </c>
      <c r="V199" s="18">
        <v>24304</v>
      </c>
      <c r="W199" s="16" t="s">
        <v>10950</v>
      </c>
      <c r="X199" s="50" t="s">
        <v>205</v>
      </c>
      <c r="Y199" s="50" t="s">
        <v>205</v>
      </c>
    </row>
    <row r="200" spans="1:26" ht="18" customHeight="1">
      <c r="A200" s="539">
        <v>20230206</v>
      </c>
      <c r="B200" s="523">
        <v>191</v>
      </c>
      <c r="C200" s="523" t="s">
        <v>628</v>
      </c>
      <c r="D200" s="523" t="s">
        <v>8896</v>
      </c>
      <c r="E200" s="523">
        <v>1917</v>
      </c>
      <c r="F200" s="523" t="s">
        <v>8994</v>
      </c>
      <c r="G200" s="523" t="s">
        <v>629</v>
      </c>
      <c r="H200" s="538"/>
      <c r="I200" s="540">
        <v>44960</v>
      </c>
      <c r="J200" s="541" t="s">
        <v>10951</v>
      </c>
      <c r="K200" s="541" t="s">
        <v>9440</v>
      </c>
      <c r="L200" s="541"/>
      <c r="M200" s="50" t="s">
        <v>205</v>
      </c>
      <c r="N200" s="50" t="s">
        <v>205</v>
      </c>
      <c r="O200" s="50" t="s">
        <v>205</v>
      </c>
      <c r="P200" s="50" t="s">
        <v>205</v>
      </c>
      <c r="Q200" s="50" t="s">
        <v>205</v>
      </c>
      <c r="R200" s="16" t="s">
        <v>19579</v>
      </c>
      <c r="S200" s="16" t="s">
        <v>8366</v>
      </c>
      <c r="T200" s="16" t="s">
        <v>10952</v>
      </c>
      <c r="U200" s="17">
        <v>1917</v>
      </c>
      <c r="V200" s="18">
        <v>23962.5</v>
      </c>
      <c r="W200" s="16" t="s">
        <v>19576</v>
      </c>
      <c r="X200" s="50" t="s">
        <v>205</v>
      </c>
      <c r="Y200" s="50" t="s">
        <v>205</v>
      </c>
    </row>
    <row r="201" spans="1:26" ht="18" customHeight="1">
      <c r="A201" s="539">
        <v>20230206</v>
      </c>
      <c r="B201" s="523">
        <v>192</v>
      </c>
      <c r="C201" s="523" t="s">
        <v>633</v>
      </c>
      <c r="D201" s="523" t="s">
        <v>8896</v>
      </c>
      <c r="E201" s="523">
        <v>1917</v>
      </c>
      <c r="F201" s="523" t="s">
        <v>8994</v>
      </c>
      <c r="G201" s="523" t="s">
        <v>634</v>
      </c>
      <c r="H201" s="538"/>
      <c r="I201" s="540">
        <v>44961</v>
      </c>
      <c r="J201" s="541" t="s">
        <v>9614</v>
      </c>
      <c r="K201" s="541" t="s">
        <v>9440</v>
      </c>
      <c r="L201" s="541"/>
      <c r="M201" s="50" t="s">
        <v>205</v>
      </c>
      <c r="N201" s="50" t="s">
        <v>205</v>
      </c>
      <c r="O201" s="50" t="s">
        <v>205</v>
      </c>
      <c r="P201" s="50" t="s">
        <v>205</v>
      </c>
      <c r="Q201" s="50" t="s">
        <v>205</v>
      </c>
      <c r="R201" s="16" t="s">
        <v>10953</v>
      </c>
      <c r="S201" s="16" t="s">
        <v>19580</v>
      </c>
      <c r="T201" s="16" t="s">
        <v>19581</v>
      </c>
      <c r="U201" s="17">
        <v>1917</v>
      </c>
      <c r="V201" s="18">
        <v>23962.5</v>
      </c>
      <c r="W201" s="16" t="s">
        <v>19576</v>
      </c>
      <c r="X201" s="50" t="s">
        <v>205</v>
      </c>
      <c r="Y201" s="50" t="s">
        <v>205</v>
      </c>
    </row>
    <row r="202" spans="1:26" ht="18" customHeight="1">
      <c r="A202" s="539">
        <v>20230206</v>
      </c>
      <c r="B202" s="523">
        <v>193</v>
      </c>
      <c r="C202" s="523" t="s">
        <v>638</v>
      </c>
      <c r="D202" s="523" t="s">
        <v>9537</v>
      </c>
      <c r="E202" s="523">
        <v>1916</v>
      </c>
      <c r="F202" s="523" t="s">
        <v>8994</v>
      </c>
      <c r="G202" s="523" t="s">
        <v>639</v>
      </c>
      <c r="H202" s="538"/>
      <c r="I202" s="540">
        <v>44960</v>
      </c>
      <c r="J202" s="541" t="s">
        <v>10954</v>
      </c>
      <c r="K202" s="541" t="s">
        <v>9440</v>
      </c>
      <c r="L202" s="541"/>
      <c r="M202" s="50" t="s">
        <v>205</v>
      </c>
      <c r="N202" s="50" t="s">
        <v>205</v>
      </c>
      <c r="O202" s="50" t="s">
        <v>205</v>
      </c>
      <c r="P202" s="50" t="s">
        <v>205</v>
      </c>
      <c r="Q202" s="50" t="s">
        <v>205</v>
      </c>
      <c r="R202" s="16" t="s">
        <v>19582</v>
      </c>
      <c r="S202" s="16" t="s">
        <v>19580</v>
      </c>
      <c r="T202" s="16" t="s">
        <v>19583</v>
      </c>
      <c r="U202" s="17">
        <v>1916</v>
      </c>
      <c r="V202" s="18">
        <v>24435.11</v>
      </c>
      <c r="W202" s="16" t="s">
        <v>19576</v>
      </c>
      <c r="X202" s="50" t="s">
        <v>205</v>
      </c>
      <c r="Y202" s="50" t="s">
        <v>205</v>
      </c>
    </row>
    <row r="203" spans="1:26" ht="18" customHeight="1">
      <c r="A203" s="539">
        <v>20230206</v>
      </c>
      <c r="B203" s="523">
        <v>194</v>
      </c>
      <c r="C203" s="523" t="s">
        <v>646</v>
      </c>
      <c r="D203" s="523" t="s">
        <v>9537</v>
      </c>
      <c r="E203" s="523">
        <v>1916</v>
      </c>
      <c r="F203" s="523" t="s">
        <v>8994</v>
      </c>
      <c r="G203" s="523" t="s">
        <v>647</v>
      </c>
      <c r="H203" s="538"/>
      <c r="I203" s="540">
        <v>44963</v>
      </c>
      <c r="J203" s="541" t="s">
        <v>10955</v>
      </c>
      <c r="K203" s="541" t="s">
        <v>9440</v>
      </c>
      <c r="L203" s="541"/>
      <c r="M203" s="50" t="s">
        <v>205</v>
      </c>
      <c r="N203" s="50" t="s">
        <v>205</v>
      </c>
      <c r="O203" s="50" t="s">
        <v>205</v>
      </c>
      <c r="P203" s="50" t="s">
        <v>205</v>
      </c>
      <c r="Q203" s="50" t="s">
        <v>205</v>
      </c>
      <c r="R203" s="16" t="s">
        <v>19584</v>
      </c>
      <c r="S203" s="16" t="s">
        <v>19580</v>
      </c>
      <c r="T203" s="16" t="s">
        <v>10956</v>
      </c>
      <c r="U203" s="17">
        <v>1916</v>
      </c>
      <c r="V203" s="18">
        <v>24026.639999999999</v>
      </c>
      <c r="W203" s="16" t="s">
        <v>10944</v>
      </c>
      <c r="X203" s="50" t="s">
        <v>205</v>
      </c>
      <c r="Y203" s="50" t="s">
        <v>205</v>
      </c>
    </row>
    <row r="204" spans="1:26" ht="18" customHeight="1">
      <c r="A204" s="539">
        <v>20230206</v>
      </c>
      <c r="B204" s="523">
        <v>195</v>
      </c>
      <c r="C204" s="523" t="s">
        <v>618</v>
      </c>
      <c r="D204" s="523" t="s">
        <v>9319</v>
      </c>
      <c r="E204" s="523">
        <v>1958</v>
      </c>
      <c r="F204" s="523" t="s">
        <v>8994</v>
      </c>
      <c r="G204" s="523" t="s">
        <v>619</v>
      </c>
      <c r="H204" s="538"/>
      <c r="I204" s="540">
        <v>44963</v>
      </c>
      <c r="J204" s="541" t="s">
        <v>9808</v>
      </c>
      <c r="K204" s="541" t="s">
        <v>9440</v>
      </c>
      <c r="L204" s="541"/>
      <c r="M204" s="50" t="s">
        <v>205</v>
      </c>
      <c r="N204" s="50" t="s">
        <v>205</v>
      </c>
      <c r="O204" s="50" t="s">
        <v>205</v>
      </c>
      <c r="P204" s="50" t="s">
        <v>205</v>
      </c>
      <c r="Q204" s="50" t="s">
        <v>205</v>
      </c>
      <c r="R204" s="16" t="s">
        <v>19585</v>
      </c>
      <c r="S204" s="16" t="s">
        <v>19586</v>
      </c>
      <c r="T204" s="16" t="s">
        <v>19587</v>
      </c>
      <c r="U204" s="17">
        <v>1958</v>
      </c>
      <c r="V204" s="18">
        <v>25203.14</v>
      </c>
      <c r="W204" s="16" t="s">
        <v>10944</v>
      </c>
      <c r="X204" s="50" t="s">
        <v>205</v>
      </c>
      <c r="Y204" s="50" t="s">
        <v>205</v>
      </c>
    </row>
    <row r="205" spans="1:26" ht="18" customHeight="1">
      <c r="A205" s="539">
        <v>20230206</v>
      </c>
      <c r="B205" s="523">
        <v>196</v>
      </c>
      <c r="C205" s="523" t="s">
        <v>10957</v>
      </c>
      <c r="D205" s="523" t="s">
        <v>9078</v>
      </c>
      <c r="E205" s="523">
        <v>1100</v>
      </c>
      <c r="F205" s="523" t="s">
        <v>8298</v>
      </c>
      <c r="G205" s="523" t="s">
        <v>10958</v>
      </c>
      <c r="H205" s="538"/>
      <c r="I205" s="540">
        <v>44963</v>
      </c>
      <c r="J205" s="541" t="s">
        <v>9679</v>
      </c>
      <c r="K205" s="541" t="s">
        <v>9440</v>
      </c>
      <c r="L205" s="541"/>
      <c r="M205" s="50" t="s">
        <v>205</v>
      </c>
      <c r="N205" s="50" t="s">
        <v>205</v>
      </c>
      <c r="O205" s="50" t="s">
        <v>205</v>
      </c>
      <c r="P205" s="50" t="s">
        <v>205</v>
      </c>
      <c r="Q205" s="50" t="s">
        <v>205</v>
      </c>
      <c r="R205" s="16" t="s">
        <v>10957</v>
      </c>
      <c r="S205" s="16" t="s">
        <v>10959</v>
      </c>
      <c r="T205" s="16" t="s">
        <v>10960</v>
      </c>
      <c r="U205" s="17">
        <v>1100</v>
      </c>
      <c r="V205" s="18">
        <v>24720</v>
      </c>
      <c r="W205" s="16" t="s">
        <v>10961</v>
      </c>
      <c r="X205" s="50" t="s">
        <v>205</v>
      </c>
      <c r="Y205" s="50" t="s">
        <v>205</v>
      </c>
    </row>
    <row r="206" spans="1:26" ht="18" customHeight="1">
      <c r="A206" s="539">
        <v>20230206</v>
      </c>
      <c r="B206" s="523">
        <v>197</v>
      </c>
      <c r="C206" s="523" t="s">
        <v>624</v>
      </c>
      <c r="D206" s="523" t="s">
        <v>8896</v>
      </c>
      <c r="E206" s="523">
        <v>1960</v>
      </c>
      <c r="F206" s="523" t="s">
        <v>8994</v>
      </c>
      <c r="G206" s="523" t="s">
        <v>625</v>
      </c>
      <c r="H206" s="538"/>
      <c r="I206" s="540">
        <v>44963</v>
      </c>
      <c r="J206" s="541" t="s">
        <v>9791</v>
      </c>
      <c r="K206" s="541" t="s">
        <v>9440</v>
      </c>
      <c r="L206" s="541"/>
      <c r="M206" s="50" t="s">
        <v>205</v>
      </c>
      <c r="N206" s="50" t="s">
        <v>205</v>
      </c>
      <c r="O206" s="50" t="s">
        <v>205</v>
      </c>
      <c r="P206" s="50" t="s">
        <v>205</v>
      </c>
      <c r="Q206" s="50" t="s">
        <v>205</v>
      </c>
      <c r="R206" s="16" t="s">
        <v>19588</v>
      </c>
      <c r="S206" s="16" t="s">
        <v>19580</v>
      </c>
      <c r="T206" s="16" t="s">
        <v>19589</v>
      </c>
      <c r="U206" s="17">
        <v>1960</v>
      </c>
      <c r="V206" s="18">
        <v>24500</v>
      </c>
      <c r="W206" s="16" t="s">
        <v>19576</v>
      </c>
      <c r="X206" s="50" t="s">
        <v>205</v>
      </c>
      <c r="Y206" s="50" t="s">
        <v>205</v>
      </c>
    </row>
    <row r="207" spans="1:26" ht="18" customHeight="1">
      <c r="A207" s="539">
        <v>20230206</v>
      </c>
      <c r="B207" s="523">
        <v>198</v>
      </c>
      <c r="C207" s="523" t="s">
        <v>642</v>
      </c>
      <c r="D207" s="523" t="s">
        <v>9537</v>
      </c>
      <c r="E207" s="523">
        <v>1916</v>
      </c>
      <c r="F207" s="523" t="s">
        <v>8994</v>
      </c>
      <c r="G207" s="523" t="s">
        <v>643</v>
      </c>
      <c r="H207" s="538"/>
      <c r="I207" s="540">
        <v>44963</v>
      </c>
      <c r="J207" s="541" t="s">
        <v>10962</v>
      </c>
      <c r="K207" s="541" t="s">
        <v>9440</v>
      </c>
      <c r="L207" s="541"/>
      <c r="M207" s="50" t="s">
        <v>205</v>
      </c>
      <c r="N207" s="50" t="s">
        <v>205</v>
      </c>
      <c r="O207" s="50" t="s">
        <v>205</v>
      </c>
      <c r="P207" s="50" t="s">
        <v>205</v>
      </c>
      <c r="Q207" s="50" t="s">
        <v>205</v>
      </c>
      <c r="R207" s="16" t="s">
        <v>19590</v>
      </c>
      <c r="S207" s="16" t="s">
        <v>19580</v>
      </c>
      <c r="T207" s="16" t="s">
        <v>19591</v>
      </c>
      <c r="U207" s="17">
        <v>1916</v>
      </c>
      <c r="V207" s="18">
        <v>24026.639999999999</v>
      </c>
      <c r="W207" s="16" t="s">
        <v>19576</v>
      </c>
      <c r="X207" s="50" t="s">
        <v>205</v>
      </c>
      <c r="Y207" s="50" t="s">
        <v>205</v>
      </c>
    </row>
    <row r="208" spans="1:26" ht="18" customHeight="1">
      <c r="A208" s="539">
        <v>20230206</v>
      </c>
      <c r="B208" s="523">
        <v>199</v>
      </c>
      <c r="C208" s="523" t="s">
        <v>10963</v>
      </c>
      <c r="D208" s="523" t="s">
        <v>9078</v>
      </c>
      <c r="E208" s="523">
        <v>1100</v>
      </c>
      <c r="F208" s="523" t="s">
        <v>8298</v>
      </c>
      <c r="G208" s="523" t="s">
        <v>10964</v>
      </c>
      <c r="H208" s="538"/>
      <c r="I208" s="540">
        <v>44963</v>
      </c>
      <c r="J208" s="541" t="s">
        <v>9791</v>
      </c>
      <c r="K208" s="541" t="s">
        <v>9440</v>
      </c>
      <c r="L208" s="541"/>
      <c r="M208" s="50" t="s">
        <v>205</v>
      </c>
      <c r="N208" s="50" t="s">
        <v>205</v>
      </c>
      <c r="O208" s="50" t="s">
        <v>205</v>
      </c>
      <c r="P208" s="50" t="s">
        <v>205</v>
      </c>
      <c r="Q208" s="50" t="s">
        <v>205</v>
      </c>
      <c r="R208" s="16" t="s">
        <v>19592</v>
      </c>
      <c r="S208" s="16" t="s">
        <v>19593</v>
      </c>
      <c r="T208" s="16" t="s">
        <v>10965</v>
      </c>
      <c r="U208" s="17">
        <v>1100</v>
      </c>
      <c r="V208" s="18">
        <v>24710</v>
      </c>
      <c r="W208" s="16" t="s">
        <v>19594</v>
      </c>
      <c r="X208" s="50" t="s">
        <v>205</v>
      </c>
      <c r="Y208" s="50" t="s">
        <v>205</v>
      </c>
    </row>
    <row r="209" spans="1:26" ht="18" customHeight="1">
      <c r="A209" s="539">
        <v>20230206</v>
      </c>
      <c r="B209" s="523">
        <v>200</v>
      </c>
      <c r="C209" s="523" t="s">
        <v>10966</v>
      </c>
      <c r="D209" s="523" t="s">
        <v>9320</v>
      </c>
      <c r="E209" s="523">
        <v>1100</v>
      </c>
      <c r="F209" s="523" t="s">
        <v>8298</v>
      </c>
      <c r="G209" s="523" t="s">
        <v>10967</v>
      </c>
      <c r="H209" s="538"/>
      <c r="I209" s="540">
        <v>44963</v>
      </c>
      <c r="J209" s="541" t="s">
        <v>10968</v>
      </c>
      <c r="K209" s="541" t="s">
        <v>9440</v>
      </c>
      <c r="L209" s="541"/>
      <c r="M209" s="50" t="s">
        <v>205</v>
      </c>
      <c r="N209" s="50" t="s">
        <v>205</v>
      </c>
      <c r="O209" s="50" t="s">
        <v>205</v>
      </c>
      <c r="P209" s="50" t="s">
        <v>205</v>
      </c>
      <c r="Q209" s="50" t="s">
        <v>205</v>
      </c>
      <c r="R209" s="16" t="s">
        <v>19595</v>
      </c>
      <c r="S209" s="16" t="s">
        <v>19596</v>
      </c>
      <c r="T209" s="16" t="s">
        <v>10969</v>
      </c>
      <c r="U209" s="17">
        <v>1100</v>
      </c>
      <c r="V209" s="18">
        <v>24160</v>
      </c>
      <c r="W209" s="16" t="s">
        <v>10970</v>
      </c>
      <c r="X209" s="50" t="s">
        <v>205</v>
      </c>
      <c r="Y209" s="50" t="s">
        <v>205</v>
      </c>
      <c r="Z209" t="s">
        <v>10971</v>
      </c>
    </row>
    <row r="210" spans="1:26" ht="18" customHeight="1">
      <c r="A210" s="539">
        <v>20230207</v>
      </c>
      <c r="B210" s="523">
        <v>201</v>
      </c>
      <c r="C210" s="523" t="s">
        <v>10972</v>
      </c>
      <c r="D210" s="523" t="s">
        <v>9078</v>
      </c>
      <c r="E210" s="523">
        <v>1100</v>
      </c>
      <c r="F210" s="523" t="s">
        <v>8298</v>
      </c>
      <c r="G210" s="523" t="s">
        <v>10973</v>
      </c>
      <c r="H210" s="538"/>
      <c r="I210" s="540">
        <v>44963</v>
      </c>
      <c r="J210" s="541" t="s">
        <v>10974</v>
      </c>
      <c r="K210" s="541" t="s">
        <v>9440</v>
      </c>
      <c r="L210" s="541"/>
      <c r="M210" s="50" t="s">
        <v>205</v>
      </c>
      <c r="N210" s="50" t="s">
        <v>205</v>
      </c>
      <c r="O210" s="50" t="s">
        <v>205</v>
      </c>
      <c r="P210" s="50" t="s">
        <v>205</v>
      </c>
      <c r="Q210" s="50" t="s">
        <v>205</v>
      </c>
      <c r="R210" s="16" t="s">
        <v>19597</v>
      </c>
      <c r="S210" s="16" t="s">
        <v>9619</v>
      </c>
      <c r="T210" s="16" t="s">
        <v>19598</v>
      </c>
      <c r="U210" s="17">
        <v>1100</v>
      </c>
      <c r="V210" s="18">
        <v>23580</v>
      </c>
      <c r="W210" s="16" t="s">
        <v>19576</v>
      </c>
      <c r="X210" s="50" t="s">
        <v>205</v>
      </c>
      <c r="Y210" s="50" t="s">
        <v>205</v>
      </c>
    </row>
    <row r="211" spans="1:26" ht="18" customHeight="1">
      <c r="A211" s="539">
        <v>20230207</v>
      </c>
      <c r="B211" s="523">
        <v>202</v>
      </c>
      <c r="C211" s="523" t="s">
        <v>10975</v>
      </c>
      <c r="D211" s="523" t="s">
        <v>9320</v>
      </c>
      <c r="E211" s="523">
        <v>1100</v>
      </c>
      <c r="F211" s="523" t="s">
        <v>8298</v>
      </c>
      <c r="G211" s="523" t="s">
        <v>10976</v>
      </c>
      <c r="H211" s="538"/>
      <c r="I211" s="540">
        <v>44964</v>
      </c>
      <c r="J211" s="541" t="s">
        <v>10977</v>
      </c>
      <c r="K211" s="541" t="s">
        <v>9440</v>
      </c>
      <c r="L211" s="541"/>
      <c r="M211" s="50" t="s">
        <v>205</v>
      </c>
      <c r="N211" s="50" t="s">
        <v>205</v>
      </c>
      <c r="O211" s="50" t="s">
        <v>205</v>
      </c>
      <c r="P211" s="50" t="s">
        <v>205</v>
      </c>
      <c r="Q211" s="50" t="s">
        <v>205</v>
      </c>
      <c r="R211" s="16" t="s">
        <v>19599</v>
      </c>
      <c r="S211" s="16" t="s">
        <v>19596</v>
      </c>
      <c r="T211" s="16" t="s">
        <v>19600</v>
      </c>
      <c r="U211" s="17">
        <v>1100</v>
      </c>
      <c r="V211" s="18">
        <v>24110</v>
      </c>
      <c r="W211" s="16" t="s">
        <v>19601</v>
      </c>
      <c r="X211" s="50" t="s">
        <v>205</v>
      </c>
      <c r="Y211" s="50" t="s">
        <v>205</v>
      </c>
      <c r="Z211" t="s">
        <v>10971</v>
      </c>
    </row>
    <row r="212" spans="1:26" ht="18" customHeight="1">
      <c r="A212" s="539">
        <v>20230207</v>
      </c>
      <c r="B212" s="523">
        <v>203</v>
      </c>
      <c r="C212" s="523" t="s">
        <v>649</v>
      </c>
      <c r="D212" s="523" t="s">
        <v>168</v>
      </c>
      <c r="E212" s="523">
        <v>1950</v>
      </c>
      <c r="F212" s="523" t="s">
        <v>8994</v>
      </c>
      <c r="G212" s="523" t="s">
        <v>650</v>
      </c>
      <c r="H212" s="538"/>
      <c r="I212" s="540">
        <v>44964</v>
      </c>
      <c r="J212" s="541" t="s">
        <v>10978</v>
      </c>
      <c r="K212" s="541" t="s">
        <v>9440</v>
      </c>
      <c r="L212" s="541"/>
      <c r="M212" s="50" t="s">
        <v>205</v>
      </c>
      <c r="N212" s="50" t="s">
        <v>205</v>
      </c>
      <c r="O212" s="50" t="s">
        <v>205</v>
      </c>
      <c r="P212" s="50" t="s">
        <v>205</v>
      </c>
      <c r="Q212" s="50" t="s">
        <v>205</v>
      </c>
      <c r="R212" s="16" t="s">
        <v>19602</v>
      </c>
      <c r="S212" s="16" t="s">
        <v>19603</v>
      </c>
      <c r="T212" s="16" t="s">
        <v>19604</v>
      </c>
      <c r="U212" s="17">
        <v>1950</v>
      </c>
      <c r="V212" s="18">
        <v>24850.799999999999</v>
      </c>
      <c r="W212" s="16" t="s">
        <v>10979</v>
      </c>
      <c r="X212" s="50" t="s">
        <v>205</v>
      </c>
      <c r="Y212" s="50" t="s">
        <v>205</v>
      </c>
    </row>
    <row r="213" spans="1:26" ht="18" customHeight="1">
      <c r="A213" s="539">
        <v>20230207</v>
      </c>
      <c r="B213" s="523">
        <v>204</v>
      </c>
      <c r="C213" s="523" t="s">
        <v>657</v>
      </c>
      <c r="D213" s="523" t="s">
        <v>8891</v>
      </c>
      <c r="E213" s="523">
        <v>1000</v>
      </c>
      <c r="F213" s="523" t="s">
        <v>8994</v>
      </c>
      <c r="G213" s="523" t="s">
        <v>658</v>
      </c>
      <c r="H213" s="538"/>
      <c r="I213" s="540">
        <v>44964</v>
      </c>
      <c r="J213" s="541" t="s">
        <v>10980</v>
      </c>
      <c r="K213" s="541" t="s">
        <v>9440</v>
      </c>
      <c r="L213" s="541"/>
      <c r="M213" s="50" t="s">
        <v>205</v>
      </c>
      <c r="N213" s="50" t="s">
        <v>205</v>
      </c>
      <c r="O213" s="50" t="s">
        <v>205</v>
      </c>
      <c r="P213" s="50" t="s">
        <v>205</v>
      </c>
      <c r="Q213" s="50" t="s">
        <v>205</v>
      </c>
      <c r="R213" s="16" t="s">
        <v>10981</v>
      </c>
      <c r="S213" s="16" t="s">
        <v>19605</v>
      </c>
      <c r="T213" s="16" t="s">
        <v>10982</v>
      </c>
      <c r="U213" s="17">
        <v>1000</v>
      </c>
      <c r="V213" s="18">
        <v>12800</v>
      </c>
      <c r="W213" s="16" t="s">
        <v>19606</v>
      </c>
      <c r="X213" s="50" t="s">
        <v>205</v>
      </c>
      <c r="Y213" s="50" t="s">
        <v>205</v>
      </c>
    </row>
    <row r="214" spans="1:26" ht="18" customHeight="1">
      <c r="A214" s="539">
        <v>20230208</v>
      </c>
      <c r="B214" s="523">
        <v>205</v>
      </c>
      <c r="C214" s="523" t="s">
        <v>10983</v>
      </c>
      <c r="D214" s="523" t="s">
        <v>10483</v>
      </c>
      <c r="E214" s="523">
        <v>4570</v>
      </c>
      <c r="F214" s="523" t="s">
        <v>9069</v>
      </c>
      <c r="G214" s="523" t="s">
        <v>10984</v>
      </c>
      <c r="H214" s="538"/>
      <c r="I214" s="540">
        <v>44965</v>
      </c>
      <c r="J214" s="541" t="s">
        <v>10724</v>
      </c>
      <c r="K214" s="541" t="s">
        <v>9440</v>
      </c>
      <c r="L214" s="541"/>
      <c r="M214" s="50" t="s">
        <v>205</v>
      </c>
      <c r="N214" s="50" t="s">
        <v>205</v>
      </c>
      <c r="O214" s="50" t="s">
        <v>205</v>
      </c>
      <c r="P214" s="50" t="s">
        <v>205</v>
      </c>
      <c r="Q214" s="50" t="s">
        <v>205</v>
      </c>
      <c r="R214" s="16" t="s">
        <v>10985</v>
      </c>
      <c r="S214" s="16" t="s">
        <v>10719</v>
      </c>
      <c r="T214" s="16" t="s">
        <v>19607</v>
      </c>
      <c r="U214" s="17">
        <v>4570</v>
      </c>
      <c r="V214" s="18">
        <v>24900</v>
      </c>
      <c r="W214" s="16" t="s">
        <v>19608</v>
      </c>
      <c r="X214" s="50" t="s">
        <v>205</v>
      </c>
      <c r="Y214" s="50" t="s">
        <v>205</v>
      </c>
      <c r="Z214" t="s">
        <v>10986</v>
      </c>
    </row>
    <row r="215" spans="1:26" ht="18" customHeight="1">
      <c r="A215" s="539">
        <v>20230208</v>
      </c>
      <c r="B215" s="523">
        <v>206</v>
      </c>
      <c r="C215" s="523" t="s">
        <v>10987</v>
      </c>
      <c r="D215" s="523" t="s">
        <v>10400</v>
      </c>
      <c r="E215" s="523">
        <v>1000</v>
      </c>
      <c r="F215" s="523" t="s">
        <v>9214</v>
      </c>
      <c r="G215" s="523" t="s">
        <v>10988</v>
      </c>
      <c r="H215" s="538"/>
      <c r="I215" s="540">
        <v>44965</v>
      </c>
      <c r="J215" s="541" t="s">
        <v>10893</v>
      </c>
      <c r="K215" s="541" t="s">
        <v>9440</v>
      </c>
      <c r="L215" s="541"/>
      <c r="M215" s="50" t="s">
        <v>205</v>
      </c>
      <c r="N215" s="50" t="s">
        <v>205</v>
      </c>
      <c r="O215" s="50" t="s">
        <v>205</v>
      </c>
      <c r="P215" s="50" t="s">
        <v>205</v>
      </c>
      <c r="Q215" s="50" t="s">
        <v>205</v>
      </c>
      <c r="R215" s="16" t="s">
        <v>19609</v>
      </c>
      <c r="S215" s="16" t="s">
        <v>19610</v>
      </c>
      <c r="T215" s="16" t="s">
        <v>19611</v>
      </c>
      <c r="U215" s="17">
        <v>3000</v>
      </c>
      <c r="V215" s="18">
        <v>61500</v>
      </c>
      <c r="W215" s="16" t="s">
        <v>19612</v>
      </c>
      <c r="X215" s="50" t="s">
        <v>205</v>
      </c>
      <c r="Y215" s="50" t="s">
        <v>205</v>
      </c>
      <c r="Z215" t="s">
        <v>10990</v>
      </c>
    </row>
    <row r="216" spans="1:26" ht="18" customHeight="1">
      <c r="A216" s="539">
        <v>20230208</v>
      </c>
      <c r="B216" s="523">
        <v>206</v>
      </c>
      <c r="C216" s="523" t="s">
        <v>10987</v>
      </c>
      <c r="D216" s="523" t="s">
        <v>10400</v>
      </c>
      <c r="E216" s="523">
        <v>1000</v>
      </c>
      <c r="F216" s="523" t="s">
        <v>9214</v>
      </c>
      <c r="G216" s="523" t="s">
        <v>10991</v>
      </c>
      <c r="H216" s="538"/>
      <c r="I216" s="540">
        <v>44965</v>
      </c>
      <c r="J216" s="541" t="s">
        <v>10893</v>
      </c>
      <c r="K216" s="541" t="s">
        <v>9440</v>
      </c>
      <c r="L216" s="541"/>
      <c r="M216" s="50" t="s">
        <v>205</v>
      </c>
      <c r="N216" s="50" t="s">
        <v>205</v>
      </c>
      <c r="O216" s="50" t="s">
        <v>205</v>
      </c>
      <c r="P216" s="50" t="s">
        <v>205</v>
      </c>
      <c r="Q216" s="50" t="s">
        <v>205</v>
      </c>
      <c r="R216" s="16"/>
      <c r="S216" s="16"/>
      <c r="T216" s="16"/>
      <c r="U216" s="17"/>
      <c r="V216" s="18"/>
      <c r="W216" s="16"/>
      <c r="X216" s="50" t="s">
        <v>205</v>
      </c>
      <c r="Y216" s="50" t="s">
        <v>205</v>
      </c>
      <c r="Z216" t="s">
        <v>10990</v>
      </c>
    </row>
    <row r="217" spans="1:26" ht="18" customHeight="1">
      <c r="A217" s="539">
        <v>20230208</v>
      </c>
      <c r="B217" s="523">
        <v>206</v>
      </c>
      <c r="C217" s="523" t="s">
        <v>10987</v>
      </c>
      <c r="D217" s="523" t="s">
        <v>10400</v>
      </c>
      <c r="E217" s="523">
        <v>1000</v>
      </c>
      <c r="F217" s="523" t="s">
        <v>9214</v>
      </c>
      <c r="G217" s="523" t="s">
        <v>10992</v>
      </c>
      <c r="H217" s="538"/>
      <c r="I217" s="540">
        <v>44965</v>
      </c>
      <c r="J217" s="541" t="s">
        <v>10893</v>
      </c>
      <c r="K217" s="541" t="s">
        <v>9440</v>
      </c>
      <c r="L217" s="541"/>
      <c r="M217" s="50" t="s">
        <v>205</v>
      </c>
      <c r="N217" s="50" t="s">
        <v>205</v>
      </c>
      <c r="O217" s="50" t="s">
        <v>205</v>
      </c>
      <c r="P217" s="50" t="s">
        <v>205</v>
      </c>
      <c r="Q217" s="50" t="s">
        <v>205</v>
      </c>
      <c r="R217" s="16"/>
      <c r="S217" s="16"/>
      <c r="T217" s="16"/>
      <c r="U217" s="17"/>
      <c r="V217" s="18"/>
      <c r="W217" s="16"/>
      <c r="X217" s="50" t="s">
        <v>205</v>
      </c>
      <c r="Y217" s="50" t="s">
        <v>205</v>
      </c>
      <c r="Z217" t="s">
        <v>10990</v>
      </c>
    </row>
    <row r="218" spans="1:26" ht="18" customHeight="1">
      <c r="A218" s="539">
        <v>20230209</v>
      </c>
      <c r="B218" s="523">
        <v>207</v>
      </c>
      <c r="C218" s="523" t="s">
        <v>10993</v>
      </c>
      <c r="D218" s="523" t="s">
        <v>219</v>
      </c>
      <c r="E218" s="523">
        <v>1600</v>
      </c>
      <c r="F218" s="523" t="s">
        <v>8949</v>
      </c>
      <c r="G218" s="523" t="s">
        <v>10994</v>
      </c>
      <c r="H218" s="538"/>
      <c r="I218" s="540">
        <v>44965</v>
      </c>
      <c r="J218" s="541" t="s">
        <v>10995</v>
      </c>
      <c r="K218" s="541" t="s">
        <v>9440</v>
      </c>
      <c r="L218" s="541"/>
      <c r="M218" s="50" t="s">
        <v>205</v>
      </c>
      <c r="N218" s="50" t="s">
        <v>205</v>
      </c>
      <c r="O218" s="50" t="s">
        <v>205</v>
      </c>
      <c r="P218" s="50" t="s">
        <v>205</v>
      </c>
      <c r="Q218" s="50" t="s">
        <v>205</v>
      </c>
      <c r="R218" s="16" t="s">
        <v>10996</v>
      </c>
      <c r="S218" s="16" t="s">
        <v>19313</v>
      </c>
      <c r="T218" s="16" t="s">
        <v>10997</v>
      </c>
      <c r="U218" s="17">
        <v>1600</v>
      </c>
      <c r="V218" s="18">
        <v>15554</v>
      </c>
      <c r="W218" s="16" t="s">
        <v>19613</v>
      </c>
      <c r="X218" s="50" t="s">
        <v>205</v>
      </c>
      <c r="Y218" s="50" t="s">
        <v>205</v>
      </c>
      <c r="Z218" t="s">
        <v>10998</v>
      </c>
    </row>
    <row r="219" spans="1:26" ht="18" customHeight="1">
      <c r="A219" s="539">
        <v>20230209</v>
      </c>
      <c r="B219" s="523">
        <v>208</v>
      </c>
      <c r="C219" s="523" t="s">
        <v>10999</v>
      </c>
      <c r="D219" s="523" t="s">
        <v>8947</v>
      </c>
      <c r="E219" s="523">
        <v>3175</v>
      </c>
      <c r="F219" s="523" t="s">
        <v>8949</v>
      </c>
      <c r="G219" s="523" t="s">
        <v>11000</v>
      </c>
      <c r="H219" s="538"/>
      <c r="I219" s="540">
        <v>44965</v>
      </c>
      <c r="J219" s="541" t="s">
        <v>10968</v>
      </c>
      <c r="K219" s="541" t="s">
        <v>9440</v>
      </c>
      <c r="L219" s="541"/>
      <c r="M219" s="50" t="s">
        <v>205</v>
      </c>
      <c r="N219" s="50" t="s">
        <v>205</v>
      </c>
      <c r="O219" s="50" t="s">
        <v>205</v>
      </c>
      <c r="P219" s="50" t="s">
        <v>205</v>
      </c>
      <c r="Q219" s="50" t="s">
        <v>205</v>
      </c>
      <c r="R219" s="16" t="s">
        <v>19614</v>
      </c>
      <c r="S219" s="16" t="s">
        <v>19313</v>
      </c>
      <c r="T219" s="16" t="s">
        <v>11001</v>
      </c>
      <c r="U219" s="17">
        <v>3175</v>
      </c>
      <c r="V219" s="18">
        <v>12773.45</v>
      </c>
      <c r="W219" s="16" t="s">
        <v>19613</v>
      </c>
      <c r="X219" s="50" t="s">
        <v>205</v>
      </c>
      <c r="Y219" s="50" t="s">
        <v>205</v>
      </c>
      <c r="Z219" t="s">
        <v>10564</v>
      </c>
    </row>
    <row r="220" spans="1:26" ht="18" customHeight="1">
      <c r="A220" s="539">
        <v>20230209</v>
      </c>
      <c r="B220" s="523">
        <v>209</v>
      </c>
      <c r="C220" s="523" t="s">
        <v>11002</v>
      </c>
      <c r="D220" s="523" t="s">
        <v>8947</v>
      </c>
      <c r="E220" s="523">
        <v>900</v>
      </c>
      <c r="F220" s="523" t="s">
        <v>8949</v>
      </c>
      <c r="G220" s="523" t="s">
        <v>11003</v>
      </c>
      <c r="H220" s="538"/>
      <c r="I220" s="540">
        <v>44966</v>
      </c>
      <c r="J220" s="541" t="s">
        <v>10866</v>
      </c>
      <c r="K220" s="541" t="s">
        <v>9440</v>
      </c>
      <c r="L220" s="541"/>
      <c r="M220" s="50" t="s">
        <v>205</v>
      </c>
      <c r="N220" s="50" t="s">
        <v>205</v>
      </c>
      <c r="O220" s="50" t="s">
        <v>205</v>
      </c>
      <c r="P220" s="50" t="s">
        <v>205</v>
      </c>
      <c r="Q220" s="50" t="s">
        <v>205</v>
      </c>
      <c r="R220" s="16" t="s">
        <v>19615</v>
      </c>
      <c r="S220" s="16" t="s">
        <v>19616</v>
      </c>
      <c r="T220" s="16" t="s">
        <v>19617</v>
      </c>
      <c r="U220" s="17">
        <v>900</v>
      </c>
      <c r="V220" s="18">
        <v>14040</v>
      </c>
      <c r="W220" s="16" t="s">
        <v>19612</v>
      </c>
      <c r="X220" s="50" t="s">
        <v>205</v>
      </c>
      <c r="Y220" s="50" t="s">
        <v>205</v>
      </c>
      <c r="Z220" t="s">
        <v>10564</v>
      </c>
    </row>
    <row r="221" spans="1:26" ht="18" customHeight="1">
      <c r="A221" s="539">
        <v>20230209</v>
      </c>
      <c r="B221" s="523">
        <v>210</v>
      </c>
      <c r="C221" s="523" t="s">
        <v>11004</v>
      </c>
      <c r="D221" s="523" t="s">
        <v>9078</v>
      </c>
      <c r="E221" s="523">
        <v>1100</v>
      </c>
      <c r="F221" s="523" t="s">
        <v>8298</v>
      </c>
      <c r="G221" s="523" t="s">
        <v>11005</v>
      </c>
      <c r="H221" s="538"/>
      <c r="I221" s="540">
        <v>44966</v>
      </c>
      <c r="J221" s="541" t="s">
        <v>11006</v>
      </c>
      <c r="K221" s="541" t="s">
        <v>9440</v>
      </c>
      <c r="L221" s="541"/>
      <c r="M221" s="50" t="s">
        <v>205</v>
      </c>
      <c r="N221" s="50" t="s">
        <v>205</v>
      </c>
      <c r="O221" s="50" t="s">
        <v>205</v>
      </c>
      <c r="P221" s="50" t="s">
        <v>205</v>
      </c>
      <c r="Q221" s="50" t="s">
        <v>205</v>
      </c>
      <c r="R221" s="16" t="s">
        <v>19618</v>
      </c>
      <c r="S221" s="16" t="s">
        <v>19619</v>
      </c>
      <c r="T221" s="16" t="s">
        <v>19620</v>
      </c>
      <c r="U221" s="17">
        <v>1100</v>
      </c>
      <c r="V221" s="18">
        <v>23460</v>
      </c>
      <c r="W221" s="16" t="s">
        <v>19612</v>
      </c>
      <c r="X221" s="50" t="s">
        <v>205</v>
      </c>
      <c r="Y221" s="50" t="s">
        <v>205</v>
      </c>
    </row>
    <row r="222" spans="1:26" ht="18" customHeight="1">
      <c r="A222" s="539">
        <v>20230209</v>
      </c>
      <c r="B222" s="523">
        <v>211</v>
      </c>
      <c r="C222" s="523" t="s">
        <v>672</v>
      </c>
      <c r="D222" s="523" t="s">
        <v>9319</v>
      </c>
      <c r="E222" s="523">
        <v>1940</v>
      </c>
      <c r="F222" s="523" t="s">
        <v>8994</v>
      </c>
      <c r="G222" s="523" t="s">
        <v>673</v>
      </c>
      <c r="H222" s="538"/>
      <c r="I222" s="540">
        <v>44966</v>
      </c>
      <c r="J222" s="541" t="s">
        <v>9798</v>
      </c>
      <c r="K222" s="541" t="s">
        <v>9440</v>
      </c>
      <c r="L222" s="541"/>
      <c r="M222" s="50" t="s">
        <v>205</v>
      </c>
      <c r="N222" s="50" t="s">
        <v>205</v>
      </c>
      <c r="O222" s="50" t="s">
        <v>205</v>
      </c>
      <c r="P222" s="50" t="s">
        <v>205</v>
      </c>
      <c r="Q222" s="50" t="s">
        <v>205</v>
      </c>
      <c r="R222" s="16" t="s">
        <v>11007</v>
      </c>
      <c r="S222" s="16" t="s">
        <v>19621</v>
      </c>
      <c r="T222" s="16" t="s">
        <v>11009</v>
      </c>
      <c r="U222" s="17">
        <v>1940</v>
      </c>
      <c r="V222" s="18">
        <v>24357.32</v>
      </c>
      <c r="W222" s="16" t="s">
        <v>10989</v>
      </c>
      <c r="X222" s="50" t="s">
        <v>205</v>
      </c>
      <c r="Y222" s="50" t="s">
        <v>205</v>
      </c>
    </row>
    <row r="223" spans="1:26" ht="18" customHeight="1">
      <c r="A223" s="539">
        <v>20230209</v>
      </c>
      <c r="B223" s="523">
        <v>212</v>
      </c>
      <c r="C223" s="523" t="s">
        <v>665</v>
      </c>
      <c r="D223" s="523" t="s">
        <v>8897</v>
      </c>
      <c r="E223" s="523">
        <v>1960</v>
      </c>
      <c r="F223" s="523" t="s">
        <v>8994</v>
      </c>
      <c r="G223" s="523" t="s">
        <v>666</v>
      </c>
      <c r="H223" s="538"/>
      <c r="I223" s="540">
        <v>44966</v>
      </c>
      <c r="J223" s="541" t="s">
        <v>11010</v>
      </c>
      <c r="K223" s="541" t="s">
        <v>9440</v>
      </c>
      <c r="L223" s="541"/>
      <c r="M223" s="50" t="s">
        <v>205</v>
      </c>
      <c r="N223" s="50" t="s">
        <v>205</v>
      </c>
      <c r="O223" s="50" t="s">
        <v>205</v>
      </c>
      <c r="P223" s="50" t="s">
        <v>205</v>
      </c>
      <c r="Q223" s="50" t="s">
        <v>205</v>
      </c>
      <c r="R223" s="16" t="s">
        <v>19622</v>
      </c>
      <c r="S223" s="16" t="s">
        <v>11008</v>
      </c>
      <c r="T223" s="16" t="s">
        <v>19623</v>
      </c>
      <c r="U223" s="17">
        <v>1960</v>
      </c>
      <c r="V223" s="18">
        <v>24500</v>
      </c>
      <c r="W223" s="16" t="s">
        <v>19624</v>
      </c>
      <c r="X223" s="50" t="s">
        <v>205</v>
      </c>
      <c r="Y223" s="50" t="s">
        <v>205</v>
      </c>
    </row>
    <row r="224" spans="1:26" ht="18" customHeight="1">
      <c r="A224" s="539">
        <v>20230209</v>
      </c>
      <c r="B224" s="523">
        <v>213</v>
      </c>
      <c r="C224" s="523" t="s">
        <v>11011</v>
      </c>
      <c r="D224" s="523" t="s">
        <v>9078</v>
      </c>
      <c r="E224" s="523">
        <v>1100</v>
      </c>
      <c r="F224" s="523" t="s">
        <v>8298</v>
      </c>
      <c r="G224" s="523" t="s">
        <v>11012</v>
      </c>
      <c r="H224" s="538"/>
      <c r="I224" s="540">
        <v>44966</v>
      </c>
      <c r="J224" s="541" t="s">
        <v>9721</v>
      </c>
      <c r="K224" s="541" t="s">
        <v>9440</v>
      </c>
      <c r="L224" s="541"/>
      <c r="M224" s="50" t="s">
        <v>205</v>
      </c>
      <c r="N224" s="50" t="s">
        <v>205</v>
      </c>
      <c r="O224" s="50" t="s">
        <v>205</v>
      </c>
      <c r="P224" s="50" t="s">
        <v>205</v>
      </c>
      <c r="Q224" s="50" t="s">
        <v>205</v>
      </c>
      <c r="R224" s="16" t="s">
        <v>19625</v>
      </c>
      <c r="S224" s="16" t="s">
        <v>19626</v>
      </c>
      <c r="T224" s="16" t="s">
        <v>19627</v>
      </c>
      <c r="U224" s="17">
        <v>1100</v>
      </c>
      <c r="V224" s="18">
        <v>23350</v>
      </c>
      <c r="W224" s="16" t="s">
        <v>10989</v>
      </c>
      <c r="X224" s="50" t="s">
        <v>205</v>
      </c>
      <c r="Y224" s="50" t="s">
        <v>205</v>
      </c>
    </row>
    <row r="225" spans="1:26" ht="18" customHeight="1">
      <c r="A225" s="539">
        <v>20230210</v>
      </c>
      <c r="B225" s="523">
        <v>214</v>
      </c>
      <c r="C225" s="523" t="s">
        <v>11013</v>
      </c>
      <c r="D225" s="523" t="s">
        <v>11014</v>
      </c>
      <c r="E225" s="523">
        <v>1700</v>
      </c>
      <c r="F225" s="523" t="s">
        <v>8949</v>
      </c>
      <c r="G225" s="523" t="s">
        <v>19628</v>
      </c>
      <c r="H225" s="538"/>
      <c r="I225" s="540">
        <v>44966</v>
      </c>
      <c r="J225" s="541" t="s">
        <v>19629</v>
      </c>
      <c r="K225" s="541" t="s">
        <v>9440</v>
      </c>
      <c r="L225" s="541"/>
      <c r="M225" s="50" t="s">
        <v>205</v>
      </c>
      <c r="N225" s="50" t="s">
        <v>205</v>
      </c>
      <c r="O225" s="50" t="s">
        <v>205</v>
      </c>
      <c r="P225" s="50" t="s">
        <v>205</v>
      </c>
      <c r="Q225" s="50" t="s">
        <v>205</v>
      </c>
      <c r="R225" s="16"/>
      <c r="S225" s="16"/>
      <c r="T225" s="16"/>
      <c r="U225" s="17"/>
      <c r="V225" s="18"/>
      <c r="W225" s="16"/>
      <c r="X225" s="50" t="s">
        <v>205</v>
      </c>
      <c r="Y225" s="50" t="s">
        <v>205</v>
      </c>
      <c r="Z225" t="s">
        <v>11015</v>
      </c>
    </row>
    <row r="226" spans="1:26" ht="18" customHeight="1">
      <c r="A226" s="539">
        <v>20230210</v>
      </c>
      <c r="B226" s="523">
        <v>215</v>
      </c>
      <c r="C226" s="523" t="s">
        <v>11016</v>
      </c>
      <c r="D226" s="523" t="s">
        <v>19630</v>
      </c>
      <c r="E226" s="523">
        <v>950</v>
      </c>
      <c r="F226" s="523" t="s">
        <v>8949</v>
      </c>
      <c r="G226" s="523" t="s">
        <v>19631</v>
      </c>
      <c r="H226" s="538"/>
      <c r="I226" s="540">
        <v>44967</v>
      </c>
      <c r="J226" s="541" t="s">
        <v>11017</v>
      </c>
      <c r="K226" s="541" t="s">
        <v>9440</v>
      </c>
      <c r="L226" s="541"/>
      <c r="M226" s="50" t="s">
        <v>205</v>
      </c>
      <c r="N226" s="50" t="s">
        <v>205</v>
      </c>
      <c r="O226" s="50" t="s">
        <v>205</v>
      </c>
      <c r="P226" s="50" t="s">
        <v>205</v>
      </c>
      <c r="Q226" s="50" t="s">
        <v>205</v>
      </c>
      <c r="R226" s="16"/>
      <c r="S226" s="16"/>
      <c r="T226" s="16"/>
      <c r="U226" s="17"/>
      <c r="V226" s="18"/>
      <c r="W226" s="16"/>
      <c r="X226" s="50" t="s">
        <v>205</v>
      </c>
      <c r="Y226" s="50" t="s">
        <v>205</v>
      </c>
      <c r="Z226" t="s">
        <v>10512</v>
      </c>
    </row>
    <row r="227" spans="1:26" ht="18" customHeight="1">
      <c r="A227" s="539">
        <v>20230210</v>
      </c>
      <c r="B227" s="523">
        <v>216</v>
      </c>
      <c r="C227" s="523" t="s">
        <v>681</v>
      </c>
      <c r="D227" s="523" t="s">
        <v>19632</v>
      </c>
      <c r="E227" s="523">
        <v>1960</v>
      </c>
      <c r="F227" s="523" t="s">
        <v>52</v>
      </c>
      <c r="G227" s="523" t="s">
        <v>11018</v>
      </c>
      <c r="H227" s="538"/>
      <c r="I227" s="540">
        <v>44967</v>
      </c>
      <c r="J227" s="541" t="s">
        <v>11019</v>
      </c>
      <c r="K227" s="541" t="s">
        <v>9440</v>
      </c>
      <c r="L227" s="541"/>
      <c r="M227" s="50" t="s">
        <v>205</v>
      </c>
      <c r="N227" s="50" t="s">
        <v>205</v>
      </c>
      <c r="O227" s="50" t="s">
        <v>205</v>
      </c>
      <c r="P227" s="50" t="s">
        <v>205</v>
      </c>
      <c r="Q227" s="50" t="s">
        <v>205</v>
      </c>
      <c r="R227" s="16"/>
      <c r="S227" s="16"/>
      <c r="T227" s="16"/>
      <c r="U227" s="17"/>
      <c r="V227" s="18"/>
      <c r="W227" s="16"/>
      <c r="X227" s="50" t="s">
        <v>205</v>
      </c>
      <c r="Y227" s="50" t="s">
        <v>205</v>
      </c>
    </row>
    <row r="228" spans="1:26" ht="18" customHeight="1">
      <c r="A228" s="539">
        <v>20230210</v>
      </c>
      <c r="B228" s="523">
        <v>217</v>
      </c>
      <c r="C228" s="523" t="s">
        <v>685</v>
      </c>
      <c r="D228" s="523" t="s">
        <v>19633</v>
      </c>
      <c r="E228" s="523">
        <v>1916</v>
      </c>
      <c r="F228" s="523" t="s">
        <v>52</v>
      </c>
      <c r="G228" s="523" t="s">
        <v>19634</v>
      </c>
      <c r="H228" s="538"/>
      <c r="I228" s="540">
        <v>44966</v>
      </c>
      <c r="J228" s="541" t="s">
        <v>11020</v>
      </c>
      <c r="K228" s="541" t="s">
        <v>9440</v>
      </c>
      <c r="L228" s="541"/>
      <c r="M228" s="50" t="s">
        <v>205</v>
      </c>
      <c r="N228" s="50" t="s">
        <v>205</v>
      </c>
      <c r="O228" s="50" t="s">
        <v>205</v>
      </c>
      <c r="P228" s="50" t="s">
        <v>205</v>
      </c>
      <c r="Q228" s="50" t="s">
        <v>205</v>
      </c>
      <c r="R228" s="16"/>
      <c r="S228" s="16"/>
      <c r="T228" s="16"/>
      <c r="U228" s="17"/>
      <c r="V228" s="18"/>
      <c r="W228" s="16"/>
      <c r="X228" s="50" t="s">
        <v>205</v>
      </c>
      <c r="Y228" s="50" t="s">
        <v>205</v>
      </c>
    </row>
    <row r="229" spans="1:26" ht="18" customHeight="1">
      <c r="A229" s="539">
        <v>20230210</v>
      </c>
      <c r="B229" s="523">
        <v>218</v>
      </c>
      <c r="C229" s="523" t="s">
        <v>690</v>
      </c>
      <c r="D229" s="523" t="s">
        <v>19635</v>
      </c>
      <c r="E229" s="523">
        <v>1916</v>
      </c>
      <c r="F229" s="523" t="s">
        <v>52</v>
      </c>
      <c r="G229" s="523" t="s">
        <v>19636</v>
      </c>
      <c r="H229" s="538"/>
      <c r="I229" s="540">
        <v>44967</v>
      </c>
      <c r="J229" s="541" t="s">
        <v>19637</v>
      </c>
      <c r="K229" s="541" t="s">
        <v>9440</v>
      </c>
      <c r="L229" s="541"/>
      <c r="M229" s="50" t="s">
        <v>205</v>
      </c>
      <c r="N229" s="50" t="s">
        <v>205</v>
      </c>
      <c r="O229" s="50" t="s">
        <v>205</v>
      </c>
      <c r="P229" s="50" t="s">
        <v>205</v>
      </c>
      <c r="Q229" s="50" t="s">
        <v>205</v>
      </c>
      <c r="R229" s="16"/>
      <c r="S229" s="16"/>
      <c r="T229" s="16"/>
      <c r="U229" s="17"/>
      <c r="V229" s="18"/>
      <c r="W229" s="16"/>
      <c r="X229" s="50" t="s">
        <v>205</v>
      </c>
      <c r="Y229" s="50" t="s">
        <v>205</v>
      </c>
    </row>
    <row r="230" spans="1:26" ht="18" customHeight="1">
      <c r="A230" s="539">
        <v>20230210</v>
      </c>
      <c r="B230" s="523">
        <v>219</v>
      </c>
      <c r="C230" s="523" t="s">
        <v>11021</v>
      </c>
      <c r="D230" s="523" t="s">
        <v>19638</v>
      </c>
      <c r="E230" s="523">
        <v>1100</v>
      </c>
      <c r="F230" s="523" t="s">
        <v>8298</v>
      </c>
      <c r="G230" s="523" t="s">
        <v>19639</v>
      </c>
      <c r="H230" s="538"/>
      <c r="I230" s="540">
        <v>44967</v>
      </c>
      <c r="J230" s="541" t="s">
        <v>19640</v>
      </c>
      <c r="K230" s="541" t="s">
        <v>9440</v>
      </c>
      <c r="L230" s="541"/>
      <c r="M230" s="50" t="s">
        <v>205</v>
      </c>
      <c r="N230" s="50" t="s">
        <v>205</v>
      </c>
      <c r="O230" s="50" t="s">
        <v>205</v>
      </c>
      <c r="P230" s="50" t="s">
        <v>205</v>
      </c>
      <c r="Q230" s="50" t="s">
        <v>205</v>
      </c>
      <c r="R230" s="16"/>
      <c r="S230" s="16"/>
      <c r="T230" s="16"/>
      <c r="U230" s="17"/>
      <c r="V230" s="18"/>
      <c r="W230" s="16"/>
      <c r="X230" s="50" t="s">
        <v>205</v>
      </c>
      <c r="Y230" s="50" t="s">
        <v>205</v>
      </c>
    </row>
    <row r="231" spans="1:26" ht="18" customHeight="1">
      <c r="A231" s="539">
        <v>20230210</v>
      </c>
      <c r="B231" s="523">
        <v>220</v>
      </c>
      <c r="C231" s="523" t="s">
        <v>694</v>
      </c>
      <c r="D231" s="523" t="s">
        <v>19641</v>
      </c>
      <c r="E231" s="523">
        <v>1881</v>
      </c>
      <c r="F231" s="523" t="s">
        <v>52</v>
      </c>
      <c r="G231" s="523" t="s">
        <v>11022</v>
      </c>
      <c r="H231" s="538"/>
      <c r="I231" s="540">
        <v>44967</v>
      </c>
      <c r="J231" s="541" t="s">
        <v>11023</v>
      </c>
      <c r="K231" s="541" t="s">
        <v>9440</v>
      </c>
      <c r="L231" s="541"/>
      <c r="M231" s="50" t="s">
        <v>205</v>
      </c>
      <c r="N231" s="50" t="s">
        <v>205</v>
      </c>
      <c r="O231" s="50" t="s">
        <v>205</v>
      </c>
      <c r="P231" s="50" t="s">
        <v>205</v>
      </c>
      <c r="Q231" s="50" t="s">
        <v>205</v>
      </c>
      <c r="R231" s="16"/>
      <c r="S231" s="16"/>
      <c r="T231" s="16"/>
      <c r="U231" s="17"/>
      <c r="V231" s="18"/>
      <c r="W231" s="16"/>
      <c r="X231" s="50" t="s">
        <v>205</v>
      </c>
      <c r="Y231" s="50" t="s">
        <v>205</v>
      </c>
    </row>
    <row r="232" spans="1:26" ht="18" customHeight="1">
      <c r="A232" s="539">
        <v>20230210</v>
      </c>
      <c r="B232" s="523">
        <v>221</v>
      </c>
      <c r="C232" s="523" t="s">
        <v>698</v>
      </c>
      <c r="D232" s="523" t="s">
        <v>19642</v>
      </c>
      <c r="E232" s="523">
        <v>1916</v>
      </c>
      <c r="F232" s="523" t="s">
        <v>52</v>
      </c>
      <c r="G232" s="523" t="s">
        <v>19643</v>
      </c>
      <c r="H232" s="538"/>
      <c r="I232" s="540">
        <v>44967</v>
      </c>
      <c r="J232" s="541" t="s">
        <v>19644</v>
      </c>
      <c r="K232" s="541" t="s">
        <v>9440</v>
      </c>
      <c r="L232" s="541"/>
      <c r="M232" s="50" t="s">
        <v>205</v>
      </c>
      <c r="N232" s="50" t="s">
        <v>205</v>
      </c>
      <c r="O232" s="50" t="s">
        <v>205</v>
      </c>
      <c r="P232" s="50" t="s">
        <v>205</v>
      </c>
      <c r="Q232" s="50" t="s">
        <v>205</v>
      </c>
      <c r="R232" s="16"/>
      <c r="S232" s="16"/>
      <c r="T232" s="16"/>
      <c r="U232" s="17"/>
      <c r="V232" s="18"/>
      <c r="W232" s="16"/>
      <c r="X232" s="50" t="s">
        <v>205</v>
      </c>
      <c r="Y232" s="50" t="s">
        <v>205</v>
      </c>
    </row>
    <row r="233" spans="1:26" ht="18" customHeight="1">
      <c r="A233" s="539">
        <v>20230210</v>
      </c>
      <c r="B233" s="523">
        <v>222</v>
      </c>
      <c r="C233" s="523" t="s">
        <v>11024</v>
      </c>
      <c r="D233" s="523" t="s">
        <v>19645</v>
      </c>
      <c r="E233" s="523">
        <v>1680</v>
      </c>
      <c r="F233" s="523" t="s">
        <v>8949</v>
      </c>
      <c r="G233" s="523" t="s">
        <v>19646</v>
      </c>
      <c r="H233" s="538"/>
      <c r="I233" s="540">
        <v>44966</v>
      </c>
      <c r="J233" s="541" t="s">
        <v>19647</v>
      </c>
      <c r="K233" s="541" t="s">
        <v>9440</v>
      </c>
      <c r="L233" s="541"/>
      <c r="M233" s="50" t="s">
        <v>205</v>
      </c>
      <c r="N233" s="50" t="s">
        <v>205</v>
      </c>
      <c r="O233" s="50" t="s">
        <v>205</v>
      </c>
      <c r="P233" s="50" t="s">
        <v>205</v>
      </c>
      <c r="Q233" s="50" t="s">
        <v>205</v>
      </c>
      <c r="R233" s="16"/>
      <c r="S233" s="16"/>
      <c r="T233" s="16"/>
      <c r="U233" s="17"/>
      <c r="V233" s="18"/>
      <c r="W233" s="16"/>
      <c r="X233" s="50" t="s">
        <v>205</v>
      </c>
      <c r="Y233" s="50" t="s">
        <v>205</v>
      </c>
      <c r="Z233" t="s">
        <v>11025</v>
      </c>
    </row>
    <row r="234" spans="1:26" ht="18" customHeight="1">
      <c r="A234" s="539">
        <v>20230210</v>
      </c>
      <c r="B234" s="523">
        <v>223</v>
      </c>
      <c r="C234" s="523" t="s">
        <v>677</v>
      </c>
      <c r="D234" s="523" t="s">
        <v>11026</v>
      </c>
      <c r="E234" s="523">
        <v>1953</v>
      </c>
      <c r="F234" s="523" t="s">
        <v>52</v>
      </c>
      <c r="G234" s="523" t="s">
        <v>19648</v>
      </c>
      <c r="H234" s="538"/>
      <c r="I234" s="540">
        <v>44967</v>
      </c>
      <c r="J234" s="541" t="s">
        <v>19649</v>
      </c>
      <c r="K234" s="541" t="s">
        <v>9440</v>
      </c>
      <c r="L234" s="541"/>
      <c r="M234" s="50" t="s">
        <v>205</v>
      </c>
      <c r="N234" s="50" t="s">
        <v>205</v>
      </c>
      <c r="O234" s="50" t="s">
        <v>205</v>
      </c>
      <c r="P234" s="50" t="s">
        <v>205</v>
      </c>
      <c r="Q234" s="50" t="s">
        <v>205</v>
      </c>
      <c r="R234" s="16"/>
      <c r="S234" s="16"/>
      <c r="T234" s="16"/>
      <c r="U234" s="17"/>
      <c r="V234" s="18"/>
      <c r="W234" s="16"/>
      <c r="X234" s="50" t="s">
        <v>205</v>
      </c>
      <c r="Y234" s="50" t="s">
        <v>205</v>
      </c>
    </row>
    <row r="235" spans="1:26" ht="18" customHeight="1">
      <c r="A235" s="539">
        <v>20230210</v>
      </c>
      <c r="B235" s="523">
        <v>220</v>
      </c>
      <c r="C235" s="523" t="s">
        <v>694</v>
      </c>
      <c r="D235" s="523" t="s">
        <v>9766</v>
      </c>
      <c r="E235" s="523">
        <v>1881</v>
      </c>
      <c r="F235" s="523" t="s">
        <v>8994</v>
      </c>
      <c r="G235" s="523" t="s">
        <v>695</v>
      </c>
      <c r="H235" s="538" t="s">
        <v>11027</v>
      </c>
      <c r="I235" s="540">
        <v>44967</v>
      </c>
      <c r="J235" s="541" t="s">
        <v>11028</v>
      </c>
      <c r="K235" s="541" t="s">
        <v>9440</v>
      </c>
      <c r="L235" s="541"/>
      <c r="M235" s="50" t="s">
        <v>205</v>
      </c>
      <c r="N235" s="50" t="s">
        <v>205</v>
      </c>
      <c r="O235" s="50" t="s">
        <v>205</v>
      </c>
      <c r="P235" s="50" t="s">
        <v>205</v>
      </c>
      <c r="Q235" s="50" t="s">
        <v>205</v>
      </c>
      <c r="R235" s="16" t="s">
        <v>19650</v>
      </c>
      <c r="S235" s="16" t="s">
        <v>19651</v>
      </c>
      <c r="T235" s="16" t="s">
        <v>19652</v>
      </c>
      <c r="U235" s="17">
        <v>1881</v>
      </c>
      <c r="V235" s="18">
        <v>23616.63</v>
      </c>
      <c r="W235" s="16" t="s">
        <v>19612</v>
      </c>
      <c r="X235" s="50" t="s">
        <v>205</v>
      </c>
      <c r="Y235" s="50" t="s">
        <v>205</v>
      </c>
    </row>
    <row r="236" spans="1:26" ht="18" customHeight="1">
      <c r="A236" s="539">
        <v>20230210</v>
      </c>
      <c r="B236" s="523">
        <v>221</v>
      </c>
      <c r="C236" s="523" t="s">
        <v>698</v>
      </c>
      <c r="D236" s="523" t="s">
        <v>9537</v>
      </c>
      <c r="E236" s="523">
        <v>1916</v>
      </c>
      <c r="F236" s="523" t="s">
        <v>8994</v>
      </c>
      <c r="G236" s="523" t="s">
        <v>699</v>
      </c>
      <c r="H236" s="538" t="s">
        <v>11029</v>
      </c>
      <c r="I236" s="540">
        <v>44967</v>
      </c>
      <c r="J236" s="541" t="s">
        <v>9770</v>
      </c>
      <c r="K236" s="541" t="s">
        <v>9440</v>
      </c>
      <c r="L236" s="541"/>
      <c r="M236" s="50" t="s">
        <v>205</v>
      </c>
      <c r="N236" s="50" t="s">
        <v>205</v>
      </c>
      <c r="O236" s="50" t="s">
        <v>205</v>
      </c>
      <c r="P236" s="50" t="s">
        <v>205</v>
      </c>
      <c r="Q236" s="50" t="s">
        <v>205</v>
      </c>
      <c r="R236" s="16" t="s">
        <v>19653</v>
      </c>
      <c r="S236" s="16" t="s">
        <v>19654</v>
      </c>
      <c r="T236" s="16" t="s">
        <v>11031</v>
      </c>
      <c r="U236" s="17">
        <v>1916</v>
      </c>
      <c r="V236" s="18">
        <v>24026.639999999999</v>
      </c>
      <c r="W236" s="16" t="s">
        <v>19655</v>
      </c>
      <c r="X236" s="50" t="s">
        <v>205</v>
      </c>
      <c r="Y236" s="50" t="s">
        <v>205</v>
      </c>
    </row>
    <row r="237" spans="1:26" ht="18" customHeight="1">
      <c r="A237" s="539">
        <v>20230210</v>
      </c>
      <c r="B237" s="523">
        <v>223</v>
      </c>
      <c r="C237" s="523" t="s">
        <v>677</v>
      </c>
      <c r="D237" s="523" t="s">
        <v>8905</v>
      </c>
      <c r="E237" s="523">
        <v>1953</v>
      </c>
      <c r="F237" s="523" t="s">
        <v>8994</v>
      </c>
      <c r="G237" s="523" t="s">
        <v>678</v>
      </c>
      <c r="H237" s="538" t="s">
        <v>10051</v>
      </c>
      <c r="I237" s="540">
        <v>44967</v>
      </c>
      <c r="J237" s="541" t="s">
        <v>9691</v>
      </c>
      <c r="K237" s="541" t="s">
        <v>9440</v>
      </c>
      <c r="L237" s="541"/>
      <c r="M237" s="50" t="s">
        <v>205</v>
      </c>
      <c r="N237" s="50" t="s">
        <v>205</v>
      </c>
      <c r="O237" s="50" t="s">
        <v>205</v>
      </c>
      <c r="P237" s="50" t="s">
        <v>205</v>
      </c>
      <c r="Q237" s="50" t="s">
        <v>205</v>
      </c>
      <c r="R237" s="16" t="s">
        <v>19656</v>
      </c>
      <c r="S237" s="16" t="s">
        <v>19654</v>
      </c>
      <c r="T237" s="16" t="s">
        <v>19657</v>
      </c>
      <c r="U237" s="17">
        <v>1953</v>
      </c>
      <c r="V237" s="18">
        <v>24982.78</v>
      </c>
      <c r="W237" s="16" t="s">
        <v>19655</v>
      </c>
      <c r="X237" s="50" t="s">
        <v>205</v>
      </c>
      <c r="Y237" s="50" t="s">
        <v>205</v>
      </c>
    </row>
    <row r="238" spans="1:26" ht="18" customHeight="1">
      <c r="A238" s="539">
        <v>20230213</v>
      </c>
      <c r="B238" s="523">
        <v>224</v>
      </c>
      <c r="C238" s="523" t="s">
        <v>11033</v>
      </c>
      <c r="D238" s="523" t="s">
        <v>10578</v>
      </c>
      <c r="E238" s="523">
        <v>1125</v>
      </c>
      <c r="F238" s="523" t="s">
        <v>8298</v>
      </c>
      <c r="G238" s="523" t="s">
        <v>11034</v>
      </c>
      <c r="H238" s="538"/>
      <c r="I238" s="540">
        <v>44968</v>
      </c>
      <c r="J238" s="541" t="s">
        <v>11035</v>
      </c>
      <c r="K238" s="541" t="s">
        <v>9440</v>
      </c>
      <c r="L238" s="541"/>
      <c r="M238" s="50" t="s">
        <v>205</v>
      </c>
      <c r="N238" s="50" t="s">
        <v>205</v>
      </c>
      <c r="O238" s="50" t="s">
        <v>205</v>
      </c>
      <c r="P238" s="50" t="s">
        <v>205</v>
      </c>
      <c r="Q238" s="50" t="s">
        <v>205</v>
      </c>
      <c r="R238" s="16" t="s">
        <v>19658</v>
      </c>
      <c r="S238" s="16" t="s">
        <v>11036</v>
      </c>
      <c r="T238" s="16" t="s">
        <v>19659</v>
      </c>
      <c r="U238" s="17">
        <v>1125</v>
      </c>
      <c r="V238" s="18">
        <v>24990</v>
      </c>
      <c r="W238" s="16" t="s">
        <v>11037</v>
      </c>
      <c r="X238" s="50" t="s">
        <v>205</v>
      </c>
      <c r="Y238" s="50" t="s">
        <v>205</v>
      </c>
      <c r="Z238" t="s">
        <v>10584</v>
      </c>
    </row>
    <row r="239" spans="1:26" ht="18" customHeight="1">
      <c r="A239" s="539">
        <v>20230213</v>
      </c>
      <c r="B239" s="523">
        <v>225</v>
      </c>
      <c r="C239" s="523" t="s">
        <v>11038</v>
      </c>
      <c r="D239" s="523" t="s">
        <v>10578</v>
      </c>
      <c r="E239" s="523">
        <v>1125</v>
      </c>
      <c r="F239" s="523" t="s">
        <v>8298</v>
      </c>
      <c r="G239" s="523" t="s">
        <v>11039</v>
      </c>
      <c r="H239" s="538"/>
      <c r="I239" s="540">
        <v>44968</v>
      </c>
      <c r="J239" s="541" t="s">
        <v>11040</v>
      </c>
      <c r="K239" s="541" t="s">
        <v>9440</v>
      </c>
      <c r="L239" s="541"/>
      <c r="M239" s="50" t="s">
        <v>205</v>
      </c>
      <c r="N239" s="50" t="s">
        <v>205</v>
      </c>
      <c r="O239" s="50" t="s">
        <v>205</v>
      </c>
      <c r="P239" s="50" t="s">
        <v>205</v>
      </c>
      <c r="Q239" s="50" t="s">
        <v>205</v>
      </c>
      <c r="R239" s="16" t="s">
        <v>19660</v>
      </c>
      <c r="S239" s="16" t="s">
        <v>19661</v>
      </c>
      <c r="T239" s="16" t="s">
        <v>19662</v>
      </c>
      <c r="U239" s="17">
        <v>1125</v>
      </c>
      <c r="V239" s="18">
        <v>24670</v>
      </c>
      <c r="W239" s="16" t="s">
        <v>19663</v>
      </c>
      <c r="X239" s="50" t="s">
        <v>205</v>
      </c>
      <c r="Y239" s="50" t="s">
        <v>205</v>
      </c>
      <c r="Z239" t="s">
        <v>10584</v>
      </c>
    </row>
    <row r="240" spans="1:26" ht="18" customHeight="1">
      <c r="A240" s="539">
        <v>20230213</v>
      </c>
      <c r="B240" s="523">
        <v>226</v>
      </c>
      <c r="C240" s="523" t="s">
        <v>11041</v>
      </c>
      <c r="D240" s="523" t="s">
        <v>9320</v>
      </c>
      <c r="E240" s="523">
        <v>1100</v>
      </c>
      <c r="F240" s="523" t="s">
        <v>8298</v>
      </c>
      <c r="G240" s="523" t="s">
        <v>11042</v>
      </c>
      <c r="H240" s="538"/>
      <c r="I240" s="540">
        <v>44968</v>
      </c>
      <c r="J240" s="541" t="s">
        <v>11043</v>
      </c>
      <c r="K240" s="541" t="s">
        <v>9440</v>
      </c>
      <c r="L240" s="541"/>
      <c r="M240" s="50" t="s">
        <v>205</v>
      </c>
      <c r="N240" s="50" t="s">
        <v>205</v>
      </c>
      <c r="O240" s="50" t="s">
        <v>205</v>
      </c>
      <c r="P240" s="50" t="s">
        <v>205</v>
      </c>
      <c r="Q240" s="50" t="s">
        <v>205</v>
      </c>
      <c r="R240" s="16" t="s">
        <v>19664</v>
      </c>
      <c r="S240" s="16" t="s">
        <v>19665</v>
      </c>
      <c r="T240" s="16" t="s">
        <v>19666</v>
      </c>
      <c r="U240" s="17">
        <v>1100</v>
      </c>
      <c r="V240" s="18">
        <v>24060</v>
      </c>
      <c r="W240" s="16" t="s">
        <v>11037</v>
      </c>
      <c r="X240" s="50" t="s">
        <v>205</v>
      </c>
      <c r="Y240" s="50" t="s">
        <v>205</v>
      </c>
      <c r="Z240" t="s">
        <v>11044</v>
      </c>
    </row>
    <row r="241" spans="1:26" ht="18" customHeight="1">
      <c r="A241" s="539">
        <v>20230213</v>
      </c>
      <c r="B241" s="523">
        <v>227</v>
      </c>
      <c r="C241" s="523" t="s">
        <v>11045</v>
      </c>
      <c r="D241" s="523" t="s">
        <v>9320</v>
      </c>
      <c r="E241" s="523">
        <v>1100</v>
      </c>
      <c r="F241" s="523" t="s">
        <v>8298</v>
      </c>
      <c r="G241" s="523" t="s">
        <v>11046</v>
      </c>
      <c r="H241" s="538"/>
      <c r="I241" s="540">
        <v>44967</v>
      </c>
      <c r="J241" s="541" t="s">
        <v>11047</v>
      </c>
      <c r="K241" s="541" t="s">
        <v>9440</v>
      </c>
      <c r="L241" s="541"/>
      <c r="M241" s="50" t="s">
        <v>205</v>
      </c>
      <c r="N241" s="50" t="s">
        <v>205</v>
      </c>
      <c r="O241" s="50" t="s">
        <v>205</v>
      </c>
      <c r="P241" s="50" t="s">
        <v>205</v>
      </c>
      <c r="Q241" s="50" t="s">
        <v>205</v>
      </c>
      <c r="R241" s="16" t="s">
        <v>19667</v>
      </c>
      <c r="S241" s="16" t="s">
        <v>19665</v>
      </c>
      <c r="T241" s="16" t="s">
        <v>19668</v>
      </c>
      <c r="U241" s="17">
        <v>1100</v>
      </c>
      <c r="V241" s="18">
        <v>24090</v>
      </c>
      <c r="W241" s="16" t="s">
        <v>19663</v>
      </c>
      <c r="X241" s="50" t="s">
        <v>205</v>
      </c>
      <c r="Y241" s="50" t="s">
        <v>205</v>
      </c>
      <c r="Z241" t="s">
        <v>11044</v>
      </c>
    </row>
    <row r="242" spans="1:26" ht="18" customHeight="1">
      <c r="A242" s="539">
        <v>20230213</v>
      </c>
      <c r="B242" s="523">
        <v>228</v>
      </c>
      <c r="C242" s="523" t="s">
        <v>710</v>
      </c>
      <c r="D242" s="523" t="s">
        <v>8896</v>
      </c>
      <c r="E242" s="523">
        <v>1925</v>
      </c>
      <c r="F242" s="523" t="s">
        <v>6380</v>
      </c>
      <c r="G242" s="523" t="s">
        <v>711</v>
      </c>
      <c r="H242" s="538"/>
      <c r="I242" s="540">
        <v>44968</v>
      </c>
      <c r="J242" s="541" t="s">
        <v>10728</v>
      </c>
      <c r="K242" s="541" t="s">
        <v>9440</v>
      </c>
      <c r="L242" s="541"/>
      <c r="M242" s="50" t="s">
        <v>205</v>
      </c>
      <c r="N242" s="50" t="s">
        <v>205</v>
      </c>
      <c r="O242" s="50" t="s">
        <v>205</v>
      </c>
      <c r="P242" s="50" t="s">
        <v>205</v>
      </c>
      <c r="Q242" s="50" t="s">
        <v>205</v>
      </c>
      <c r="R242" s="16" t="s">
        <v>19669</v>
      </c>
      <c r="S242" s="16" t="s">
        <v>19670</v>
      </c>
      <c r="T242" s="16" t="s">
        <v>11048</v>
      </c>
      <c r="U242" s="17">
        <v>1925</v>
      </c>
      <c r="V242" s="18">
        <v>24640</v>
      </c>
      <c r="W242" s="16" t="s">
        <v>19671</v>
      </c>
      <c r="X242" s="50" t="s">
        <v>205</v>
      </c>
      <c r="Y242" s="50" t="s">
        <v>205</v>
      </c>
    </row>
    <row r="243" spans="1:26" ht="18" customHeight="1">
      <c r="A243" s="539">
        <v>20230213</v>
      </c>
      <c r="B243" s="523">
        <v>229</v>
      </c>
      <c r="C243" s="523" t="s">
        <v>716</v>
      </c>
      <c r="D243" s="523" t="s">
        <v>8896</v>
      </c>
      <c r="E243" s="523">
        <v>1917</v>
      </c>
      <c r="F243" s="523" t="s">
        <v>8994</v>
      </c>
      <c r="G243" s="523" t="s">
        <v>717</v>
      </c>
      <c r="H243" s="538"/>
      <c r="I243" s="540">
        <v>44970</v>
      </c>
      <c r="J243" s="541" t="s">
        <v>9750</v>
      </c>
      <c r="K243" s="541" t="s">
        <v>9440</v>
      </c>
      <c r="L243" s="541"/>
      <c r="M243" s="50" t="s">
        <v>205</v>
      </c>
      <c r="N243" s="50" t="s">
        <v>205</v>
      </c>
      <c r="O243" s="50" t="s">
        <v>205</v>
      </c>
      <c r="P243" s="50" t="s">
        <v>205</v>
      </c>
      <c r="Q243" s="50" t="s">
        <v>205</v>
      </c>
      <c r="R243" s="16" t="s">
        <v>19672</v>
      </c>
      <c r="S243" s="16" t="s">
        <v>19673</v>
      </c>
      <c r="T243" s="16" t="s">
        <v>19674</v>
      </c>
      <c r="U243" s="17">
        <v>1917</v>
      </c>
      <c r="V243" s="18">
        <v>23962.5</v>
      </c>
      <c r="W243" s="16" t="s">
        <v>19675</v>
      </c>
      <c r="X243" s="50" t="s">
        <v>205</v>
      </c>
      <c r="Y243" s="50" t="s">
        <v>205</v>
      </c>
    </row>
    <row r="244" spans="1:26" ht="18" customHeight="1">
      <c r="A244" s="539">
        <v>20230213</v>
      </c>
      <c r="B244" s="523">
        <v>230</v>
      </c>
      <c r="C244" s="523" t="s">
        <v>703</v>
      </c>
      <c r="D244" s="523" t="s">
        <v>8891</v>
      </c>
      <c r="E244" s="523">
        <v>1000</v>
      </c>
      <c r="F244" s="523" t="s">
        <v>8994</v>
      </c>
      <c r="G244" s="523" t="s">
        <v>704</v>
      </c>
      <c r="H244" s="538"/>
      <c r="I244" s="540">
        <v>44968</v>
      </c>
      <c r="J244" s="541" t="s">
        <v>9453</v>
      </c>
      <c r="K244" s="541" t="s">
        <v>9440</v>
      </c>
      <c r="L244" s="541"/>
      <c r="M244" s="50" t="s">
        <v>205</v>
      </c>
      <c r="N244" s="50" t="s">
        <v>205</v>
      </c>
      <c r="O244" s="50" t="s">
        <v>205</v>
      </c>
      <c r="P244" s="50" t="s">
        <v>205</v>
      </c>
      <c r="Q244" s="50" t="s">
        <v>205</v>
      </c>
      <c r="R244" s="16" t="s">
        <v>19676</v>
      </c>
      <c r="S244" s="16" t="s">
        <v>19670</v>
      </c>
      <c r="T244" s="16" t="s">
        <v>11050</v>
      </c>
      <c r="U244" s="17">
        <v>1000</v>
      </c>
      <c r="V244" s="18">
        <v>12800</v>
      </c>
      <c r="W244" s="16" t="s">
        <v>11049</v>
      </c>
      <c r="X244" s="50" t="s">
        <v>205</v>
      </c>
      <c r="Y244" s="50" t="s">
        <v>205</v>
      </c>
    </row>
    <row r="245" spans="1:26" ht="18" customHeight="1">
      <c r="A245" s="539">
        <v>20230213</v>
      </c>
      <c r="B245" s="523">
        <v>231</v>
      </c>
      <c r="C245" s="523" t="s">
        <v>11051</v>
      </c>
      <c r="D245" s="523" t="s">
        <v>9320</v>
      </c>
      <c r="E245" s="523">
        <v>1100</v>
      </c>
      <c r="F245" s="523" t="s">
        <v>8298</v>
      </c>
      <c r="G245" s="523" t="s">
        <v>11052</v>
      </c>
      <c r="H245" s="538"/>
      <c r="I245" s="540">
        <v>44968</v>
      </c>
      <c r="J245" s="541" t="s">
        <v>11053</v>
      </c>
      <c r="K245" s="541" t="s">
        <v>9440</v>
      </c>
      <c r="L245" s="541"/>
      <c r="M245" s="50" t="s">
        <v>205</v>
      </c>
      <c r="N245" s="50" t="s">
        <v>205</v>
      </c>
      <c r="O245" s="50" t="s">
        <v>205</v>
      </c>
      <c r="P245" s="50" t="s">
        <v>205</v>
      </c>
      <c r="Q245" s="50" t="s">
        <v>205</v>
      </c>
      <c r="R245" s="16" t="s">
        <v>19677</v>
      </c>
      <c r="S245" s="16" t="s">
        <v>11036</v>
      </c>
      <c r="T245" s="16" t="s">
        <v>19678</v>
      </c>
      <c r="U245" s="17">
        <v>1100</v>
      </c>
      <c r="V245" s="18">
        <v>24040</v>
      </c>
      <c r="W245" s="16" t="s">
        <v>19663</v>
      </c>
      <c r="X245" s="50" t="s">
        <v>205</v>
      </c>
      <c r="Y245" s="50" t="s">
        <v>205</v>
      </c>
      <c r="Z245" t="s">
        <v>11044</v>
      </c>
    </row>
    <row r="246" spans="1:26" ht="18" customHeight="1">
      <c r="A246" s="539">
        <v>20230213</v>
      </c>
      <c r="B246" s="523">
        <v>232</v>
      </c>
      <c r="C246" s="523" t="s">
        <v>11054</v>
      </c>
      <c r="D246" s="523" t="s">
        <v>10514</v>
      </c>
      <c r="E246" s="523">
        <v>2200</v>
      </c>
      <c r="F246" s="523" t="s">
        <v>11055</v>
      </c>
      <c r="G246" s="523" t="s">
        <v>11056</v>
      </c>
      <c r="H246" s="538"/>
      <c r="I246" s="540">
        <v>44970</v>
      </c>
      <c r="J246" s="541" t="s">
        <v>10539</v>
      </c>
      <c r="K246" s="541" t="s">
        <v>9440</v>
      </c>
      <c r="L246" s="541"/>
      <c r="M246" s="50" t="s">
        <v>205</v>
      </c>
      <c r="N246" s="50" t="s">
        <v>205</v>
      </c>
      <c r="O246" s="50" t="s">
        <v>205</v>
      </c>
      <c r="P246" s="50" t="s">
        <v>205</v>
      </c>
      <c r="Q246" s="50" t="s">
        <v>205</v>
      </c>
      <c r="R246" s="16" t="s">
        <v>11057</v>
      </c>
      <c r="S246" s="16" t="s">
        <v>19679</v>
      </c>
      <c r="T246" s="16" t="s">
        <v>19680</v>
      </c>
      <c r="U246" s="17">
        <v>2200</v>
      </c>
      <c r="V246" s="18">
        <v>15400</v>
      </c>
      <c r="W246" s="16" t="s">
        <v>19663</v>
      </c>
      <c r="X246" s="50" t="s">
        <v>205</v>
      </c>
      <c r="Y246" s="50" t="s">
        <v>205</v>
      </c>
    </row>
    <row r="247" spans="1:26" ht="18" customHeight="1">
      <c r="A247" s="539">
        <v>20230213</v>
      </c>
      <c r="B247" s="523">
        <v>233</v>
      </c>
      <c r="C247" s="523" t="s">
        <v>723</v>
      </c>
      <c r="D247" s="523" t="s">
        <v>8905</v>
      </c>
      <c r="E247" s="523">
        <v>1953</v>
      </c>
      <c r="F247" s="523" t="s">
        <v>8994</v>
      </c>
      <c r="G247" s="523" t="s">
        <v>724</v>
      </c>
      <c r="H247" s="538"/>
      <c r="I247" s="540">
        <v>44970</v>
      </c>
      <c r="J247" s="541" t="s">
        <v>10648</v>
      </c>
      <c r="K247" s="541" t="s">
        <v>9440</v>
      </c>
      <c r="L247" s="541"/>
      <c r="M247" s="50" t="s">
        <v>205</v>
      </c>
      <c r="N247" s="50" t="s">
        <v>205</v>
      </c>
      <c r="O247" s="50" t="s">
        <v>205</v>
      </c>
      <c r="P247" s="50" t="s">
        <v>205</v>
      </c>
      <c r="Q247" s="50" t="s">
        <v>205</v>
      </c>
      <c r="R247" s="16" t="s">
        <v>19681</v>
      </c>
      <c r="S247" s="16" t="s">
        <v>18752</v>
      </c>
      <c r="T247" s="16" t="s">
        <v>19682</v>
      </c>
      <c r="U247" s="17">
        <v>1953</v>
      </c>
      <c r="V247" s="18">
        <v>24982.776000000002</v>
      </c>
      <c r="W247" s="16" t="s">
        <v>19663</v>
      </c>
      <c r="X247" s="50" t="s">
        <v>205</v>
      </c>
      <c r="Y247" s="50" t="s">
        <v>205</v>
      </c>
    </row>
    <row r="248" spans="1:26" ht="18" customHeight="1">
      <c r="A248" s="539">
        <v>20230214</v>
      </c>
      <c r="B248" s="523">
        <v>234</v>
      </c>
      <c r="C248" s="523" t="s">
        <v>11059</v>
      </c>
      <c r="D248" s="523" t="s">
        <v>10406</v>
      </c>
      <c r="E248" s="523">
        <v>3125</v>
      </c>
      <c r="F248" s="523" t="s">
        <v>9104</v>
      </c>
      <c r="G248" s="523" t="s">
        <v>11060</v>
      </c>
      <c r="H248" s="538"/>
      <c r="I248" s="540">
        <v>44970</v>
      </c>
      <c r="J248" s="541" t="s">
        <v>11061</v>
      </c>
      <c r="K248" s="541" t="s">
        <v>9440</v>
      </c>
      <c r="L248" s="541"/>
      <c r="M248" s="50" t="s">
        <v>205</v>
      </c>
      <c r="N248" s="50" t="s">
        <v>205</v>
      </c>
      <c r="O248" s="50" t="s">
        <v>205</v>
      </c>
      <c r="P248" s="50" t="s">
        <v>205</v>
      </c>
      <c r="Q248" s="50" t="s">
        <v>205</v>
      </c>
      <c r="R248" s="16" t="s">
        <v>19683</v>
      </c>
      <c r="S248" s="16" t="s">
        <v>19684</v>
      </c>
      <c r="T248" s="16" t="s">
        <v>19685</v>
      </c>
      <c r="U248" s="17">
        <v>3125</v>
      </c>
      <c r="V248" s="18">
        <v>21935</v>
      </c>
      <c r="W248" s="16" t="s">
        <v>11032</v>
      </c>
      <c r="X248" s="50" t="s">
        <v>205</v>
      </c>
      <c r="Y248" s="50" t="s">
        <v>205</v>
      </c>
      <c r="Z248" t="s">
        <v>11062</v>
      </c>
    </row>
    <row r="249" spans="1:26" ht="18" customHeight="1">
      <c r="A249" s="539">
        <v>20230214</v>
      </c>
      <c r="B249" s="523">
        <v>235</v>
      </c>
      <c r="C249" s="523" t="s">
        <v>11063</v>
      </c>
      <c r="D249" s="523" t="s">
        <v>8947</v>
      </c>
      <c r="E249" s="523">
        <v>1950</v>
      </c>
      <c r="F249" s="523" t="s">
        <v>9180</v>
      </c>
      <c r="G249" s="523" t="s">
        <v>11064</v>
      </c>
      <c r="H249" s="538"/>
      <c r="I249" s="540">
        <v>44971</v>
      </c>
      <c r="J249" s="541" t="s">
        <v>11065</v>
      </c>
      <c r="K249" s="541" t="s">
        <v>9440</v>
      </c>
      <c r="L249" s="541"/>
      <c r="M249" s="50" t="s">
        <v>205</v>
      </c>
      <c r="N249" s="50" t="s">
        <v>205</v>
      </c>
      <c r="O249" s="50" t="s">
        <v>205</v>
      </c>
      <c r="P249" s="50" t="s">
        <v>205</v>
      </c>
      <c r="Q249" s="50" t="s">
        <v>205</v>
      </c>
      <c r="R249" s="16" t="s">
        <v>19686</v>
      </c>
      <c r="S249" s="16" t="s">
        <v>19687</v>
      </c>
      <c r="T249" s="16" t="s">
        <v>19688</v>
      </c>
      <c r="U249" s="17">
        <v>1950</v>
      </c>
      <c r="V249" s="18">
        <v>12675</v>
      </c>
      <c r="W249" s="16" t="s">
        <v>19689</v>
      </c>
      <c r="X249" s="50" t="s">
        <v>205</v>
      </c>
      <c r="Y249" s="50" t="s">
        <v>205</v>
      </c>
      <c r="Z249" t="s">
        <v>11066</v>
      </c>
    </row>
    <row r="250" spans="1:26" ht="18" customHeight="1">
      <c r="A250" s="539">
        <v>20230214</v>
      </c>
      <c r="B250" s="523">
        <v>236</v>
      </c>
      <c r="C250" s="523" t="s">
        <v>752</v>
      </c>
      <c r="D250" s="523" t="s">
        <v>9319</v>
      </c>
      <c r="E250" s="523">
        <v>1958</v>
      </c>
      <c r="F250" s="523" t="s">
        <v>8994</v>
      </c>
      <c r="G250" s="523" t="s">
        <v>753</v>
      </c>
      <c r="H250" s="538"/>
      <c r="I250" s="540">
        <v>44971</v>
      </c>
      <c r="J250" s="541" t="s">
        <v>10769</v>
      </c>
      <c r="K250" s="541" t="s">
        <v>9440</v>
      </c>
      <c r="L250" s="541"/>
      <c r="M250" s="50" t="s">
        <v>205</v>
      </c>
      <c r="N250" s="50" t="s">
        <v>205</v>
      </c>
      <c r="O250" s="50" t="s">
        <v>205</v>
      </c>
      <c r="P250" s="50" t="s">
        <v>205</v>
      </c>
      <c r="Q250" s="50" t="s">
        <v>205</v>
      </c>
      <c r="R250" s="16" t="s">
        <v>19690</v>
      </c>
      <c r="S250" s="16" t="s">
        <v>19691</v>
      </c>
      <c r="T250" s="16" t="s">
        <v>19692</v>
      </c>
      <c r="U250" s="17">
        <v>1958</v>
      </c>
      <c r="V250" s="18">
        <v>24678.14</v>
      </c>
      <c r="W250" s="16" t="s">
        <v>19689</v>
      </c>
      <c r="X250" s="50" t="s">
        <v>205</v>
      </c>
      <c r="Y250" s="50" t="s">
        <v>205</v>
      </c>
    </row>
    <row r="251" spans="1:26" ht="18" customHeight="1">
      <c r="A251" s="539">
        <v>20230214</v>
      </c>
      <c r="B251" s="523">
        <v>237</v>
      </c>
      <c r="C251" s="523" t="s">
        <v>760</v>
      </c>
      <c r="D251" s="523" t="s">
        <v>8897</v>
      </c>
      <c r="E251" s="523">
        <v>1568</v>
      </c>
      <c r="F251" s="523" t="s">
        <v>6358</v>
      </c>
      <c r="G251" s="523" t="s">
        <v>761</v>
      </c>
      <c r="H251" s="538"/>
      <c r="I251" s="540">
        <v>44970</v>
      </c>
      <c r="J251" s="541" t="s">
        <v>11068</v>
      </c>
      <c r="K251" s="541" t="s">
        <v>9440</v>
      </c>
      <c r="L251" s="541"/>
      <c r="M251" s="50" t="s">
        <v>205</v>
      </c>
      <c r="N251" s="50" t="s">
        <v>205</v>
      </c>
      <c r="O251" s="50" t="s">
        <v>205</v>
      </c>
      <c r="P251" s="50" t="s">
        <v>205</v>
      </c>
      <c r="Q251" s="50" t="s">
        <v>205</v>
      </c>
      <c r="R251" s="16" t="s">
        <v>19693</v>
      </c>
      <c r="S251" s="16" t="s">
        <v>18752</v>
      </c>
      <c r="T251" s="16" t="s">
        <v>11069</v>
      </c>
      <c r="U251" s="17">
        <v>1568</v>
      </c>
      <c r="V251" s="18">
        <v>24304</v>
      </c>
      <c r="W251" s="16" t="s">
        <v>19663</v>
      </c>
      <c r="X251" s="50" t="s">
        <v>205</v>
      </c>
      <c r="Y251" s="50" t="s">
        <v>205</v>
      </c>
    </row>
    <row r="252" spans="1:26" ht="18" customHeight="1">
      <c r="A252" s="539">
        <v>20230214</v>
      </c>
      <c r="B252" s="523">
        <v>238</v>
      </c>
      <c r="C252" s="523" t="s">
        <v>763</v>
      </c>
      <c r="D252" s="523" t="s">
        <v>8897</v>
      </c>
      <c r="E252" s="523">
        <v>1960</v>
      </c>
      <c r="F252" s="523" t="s">
        <v>8994</v>
      </c>
      <c r="G252" s="523" t="s">
        <v>764</v>
      </c>
      <c r="H252" s="538"/>
      <c r="I252" s="540">
        <v>44971</v>
      </c>
      <c r="J252" s="541" t="s">
        <v>11070</v>
      </c>
      <c r="K252" s="541" t="s">
        <v>9440</v>
      </c>
      <c r="L252" s="541"/>
      <c r="M252" s="50" t="s">
        <v>205</v>
      </c>
      <c r="N252" s="50" t="s">
        <v>205</v>
      </c>
      <c r="O252" s="50" t="s">
        <v>205</v>
      </c>
      <c r="P252" s="50" t="s">
        <v>205</v>
      </c>
      <c r="Q252" s="50" t="s">
        <v>205</v>
      </c>
      <c r="R252" s="16" t="s">
        <v>19694</v>
      </c>
      <c r="S252" s="16" t="s">
        <v>19673</v>
      </c>
      <c r="T252" s="16" t="s">
        <v>19695</v>
      </c>
      <c r="U252" s="17">
        <v>1960</v>
      </c>
      <c r="V252" s="18">
        <v>24500</v>
      </c>
      <c r="W252" s="16" t="s">
        <v>19663</v>
      </c>
      <c r="X252" s="50" t="s">
        <v>205</v>
      </c>
      <c r="Y252" s="50" t="s">
        <v>205</v>
      </c>
    </row>
    <row r="253" spans="1:26" ht="18" customHeight="1">
      <c r="A253" s="539">
        <v>20230214</v>
      </c>
      <c r="B253" s="523">
        <v>239</v>
      </c>
      <c r="C253" s="523" t="s">
        <v>749</v>
      </c>
      <c r="D253" s="523" t="s">
        <v>8905</v>
      </c>
      <c r="E253" s="523">
        <v>1963</v>
      </c>
      <c r="F253" s="523" t="s">
        <v>8994</v>
      </c>
      <c r="G253" s="523" t="s">
        <v>750</v>
      </c>
      <c r="H253" s="538"/>
      <c r="I253" s="540">
        <v>44971</v>
      </c>
      <c r="J253" s="541" t="s">
        <v>11071</v>
      </c>
      <c r="K253" s="541" t="s">
        <v>9440</v>
      </c>
      <c r="L253" s="541"/>
      <c r="M253" s="50" t="s">
        <v>205</v>
      </c>
      <c r="N253" s="50" t="s">
        <v>205</v>
      </c>
      <c r="O253" s="50" t="s">
        <v>205</v>
      </c>
      <c r="P253" s="50" t="s">
        <v>205</v>
      </c>
      <c r="Q253" s="50" t="s">
        <v>205</v>
      </c>
      <c r="R253" s="16" t="s">
        <v>11072</v>
      </c>
      <c r="S253" s="16" t="s">
        <v>19673</v>
      </c>
      <c r="T253" s="16" t="s">
        <v>19696</v>
      </c>
      <c r="U253" s="17">
        <v>1953</v>
      </c>
      <c r="V253" s="18">
        <v>24982.776000000002</v>
      </c>
      <c r="W253" s="16" t="s">
        <v>19663</v>
      </c>
      <c r="X253" s="50" t="s">
        <v>205</v>
      </c>
      <c r="Y253" s="50" t="s">
        <v>205</v>
      </c>
    </row>
    <row r="254" spans="1:26" ht="18" customHeight="1">
      <c r="A254" s="539">
        <v>20230214</v>
      </c>
      <c r="B254" s="523">
        <v>240</v>
      </c>
      <c r="C254" s="523" t="s">
        <v>11073</v>
      </c>
      <c r="D254" s="523" t="s">
        <v>219</v>
      </c>
      <c r="E254" s="523">
        <v>1983</v>
      </c>
      <c r="F254" s="523" t="s">
        <v>9529</v>
      </c>
      <c r="G254" s="523" t="s">
        <v>11074</v>
      </c>
      <c r="H254" s="538"/>
      <c r="I254" s="540">
        <v>44971</v>
      </c>
      <c r="J254" s="541" t="s">
        <v>11075</v>
      </c>
      <c r="K254" s="541" t="s">
        <v>9440</v>
      </c>
      <c r="L254" s="541"/>
      <c r="M254" s="50" t="s">
        <v>205</v>
      </c>
      <c r="N254" s="50" t="s">
        <v>205</v>
      </c>
      <c r="O254" s="50" t="s">
        <v>205</v>
      </c>
      <c r="P254" s="50" t="s">
        <v>205</v>
      </c>
      <c r="Q254" s="50" t="s">
        <v>205</v>
      </c>
      <c r="R254" s="16" t="s">
        <v>19697</v>
      </c>
      <c r="S254" s="16" t="s">
        <v>19698</v>
      </c>
      <c r="T254" s="16" t="s">
        <v>19699</v>
      </c>
      <c r="U254" s="17">
        <v>1983</v>
      </c>
      <c r="V254" s="18">
        <v>24818.1</v>
      </c>
      <c r="W254" s="16" t="s">
        <v>19700</v>
      </c>
      <c r="X254" s="50" t="s">
        <v>205</v>
      </c>
      <c r="Y254" s="50" t="s">
        <v>205</v>
      </c>
    </row>
    <row r="255" spans="1:26" ht="18" customHeight="1">
      <c r="A255" s="539">
        <v>20230214</v>
      </c>
      <c r="B255" s="523">
        <v>241</v>
      </c>
      <c r="C255" s="523" t="s">
        <v>11077</v>
      </c>
      <c r="D255" s="523" t="s">
        <v>208</v>
      </c>
      <c r="E255" s="523">
        <v>2245</v>
      </c>
      <c r="F255" s="523" t="s">
        <v>8949</v>
      </c>
      <c r="G255" s="523" t="s">
        <v>11078</v>
      </c>
      <c r="H255" s="538"/>
      <c r="I255" s="540">
        <v>44971</v>
      </c>
      <c r="J255" s="541" t="s">
        <v>10589</v>
      </c>
      <c r="K255" s="541" t="s">
        <v>9440</v>
      </c>
      <c r="L255" s="541"/>
      <c r="M255" s="50" t="s">
        <v>205</v>
      </c>
      <c r="N255" s="50" t="s">
        <v>205</v>
      </c>
      <c r="O255" s="50" t="s">
        <v>205</v>
      </c>
      <c r="P255" s="50" t="s">
        <v>205</v>
      </c>
      <c r="Q255" s="50" t="s">
        <v>205</v>
      </c>
      <c r="R255" s="16" t="s">
        <v>11079</v>
      </c>
      <c r="S255" s="16" t="s">
        <v>4253</v>
      </c>
      <c r="T255" s="16" t="s">
        <v>19701</v>
      </c>
      <c r="U255" s="17">
        <v>2245</v>
      </c>
      <c r="V255" s="18">
        <v>24540</v>
      </c>
      <c r="W255" s="16" t="s">
        <v>19689</v>
      </c>
      <c r="X255" s="50" t="s">
        <v>205</v>
      </c>
      <c r="Y255" s="50" t="s">
        <v>205</v>
      </c>
      <c r="Z255" t="s">
        <v>11080</v>
      </c>
    </row>
    <row r="256" spans="1:26" ht="18" customHeight="1">
      <c r="A256" s="539">
        <v>20230214</v>
      </c>
      <c r="B256" s="523">
        <v>242</v>
      </c>
      <c r="C256" s="523" t="s">
        <v>733</v>
      </c>
      <c r="D256" s="523" t="s">
        <v>10607</v>
      </c>
      <c r="E256" s="523">
        <v>1980</v>
      </c>
      <c r="F256" s="523" t="s">
        <v>8994</v>
      </c>
      <c r="G256" s="523" t="s">
        <v>734</v>
      </c>
      <c r="H256" s="538"/>
      <c r="I256" s="540">
        <v>44970</v>
      </c>
      <c r="J256" s="541" t="s">
        <v>11081</v>
      </c>
      <c r="K256" s="541" t="s">
        <v>9440</v>
      </c>
      <c r="L256" s="541"/>
      <c r="M256" s="50" t="s">
        <v>205</v>
      </c>
      <c r="N256" s="50" t="s">
        <v>205</v>
      </c>
      <c r="O256" s="50" t="s">
        <v>205</v>
      </c>
      <c r="P256" s="50" t="s">
        <v>205</v>
      </c>
      <c r="Q256" s="50" t="s">
        <v>205</v>
      </c>
      <c r="R256" s="16" t="s">
        <v>19702</v>
      </c>
      <c r="S256" s="16" t="s">
        <v>19673</v>
      </c>
      <c r="T256" s="16" t="s">
        <v>19703</v>
      </c>
      <c r="U256" s="17">
        <v>1980</v>
      </c>
      <c r="V256" s="18">
        <v>24948</v>
      </c>
      <c r="W256" s="16" t="s">
        <v>19663</v>
      </c>
      <c r="X256" s="50" t="s">
        <v>205</v>
      </c>
      <c r="Y256" s="50" t="s">
        <v>205</v>
      </c>
    </row>
    <row r="257" spans="1:26" ht="18" customHeight="1">
      <c r="A257" s="539">
        <v>20230214</v>
      </c>
      <c r="B257" s="523">
        <v>243</v>
      </c>
      <c r="C257" s="523" t="s">
        <v>738</v>
      </c>
      <c r="D257" s="523" t="s">
        <v>8905</v>
      </c>
      <c r="E257" s="523">
        <v>1980</v>
      </c>
      <c r="F257" s="523" t="s">
        <v>8994</v>
      </c>
      <c r="G257" s="523" t="s">
        <v>739</v>
      </c>
      <c r="H257" s="538"/>
      <c r="I257" s="540">
        <v>44971</v>
      </c>
      <c r="J257" s="541" t="s">
        <v>11082</v>
      </c>
      <c r="K257" s="541" t="s">
        <v>9440</v>
      </c>
      <c r="L257" s="541"/>
      <c r="M257" s="50" t="s">
        <v>205</v>
      </c>
      <c r="N257" s="50" t="s">
        <v>205</v>
      </c>
      <c r="O257" s="50" t="s">
        <v>205</v>
      </c>
      <c r="P257" s="50" t="s">
        <v>205</v>
      </c>
      <c r="Q257" s="50" t="s">
        <v>205</v>
      </c>
      <c r="R257" s="16"/>
      <c r="S257" s="16"/>
      <c r="T257" s="16"/>
      <c r="U257" s="17"/>
      <c r="V257" s="18"/>
      <c r="W257" s="16"/>
      <c r="X257" s="50" t="s">
        <v>205</v>
      </c>
      <c r="Y257" s="50" t="s">
        <v>205</v>
      </c>
    </row>
    <row r="258" spans="1:26" ht="18" customHeight="1">
      <c r="A258" s="539">
        <v>20230214</v>
      </c>
      <c r="B258" s="523">
        <v>244</v>
      </c>
      <c r="C258" s="523" t="s">
        <v>745</v>
      </c>
      <c r="D258" s="523" t="s">
        <v>8905</v>
      </c>
      <c r="E258" s="523">
        <v>1980</v>
      </c>
      <c r="F258" s="523" t="s">
        <v>8994</v>
      </c>
      <c r="G258" s="523" t="s">
        <v>746</v>
      </c>
      <c r="H258" s="538"/>
      <c r="I258" s="540">
        <v>44971</v>
      </c>
      <c r="J258" s="541" t="s">
        <v>11083</v>
      </c>
      <c r="K258" s="541" t="s">
        <v>9440</v>
      </c>
      <c r="L258" s="541"/>
      <c r="M258" s="50" t="s">
        <v>205</v>
      </c>
      <c r="N258" s="50" t="s">
        <v>205</v>
      </c>
      <c r="O258" s="50" t="s">
        <v>205</v>
      </c>
      <c r="P258" s="50" t="s">
        <v>205</v>
      </c>
      <c r="Q258" s="50" t="s">
        <v>205</v>
      </c>
      <c r="R258" s="16"/>
      <c r="S258" s="16"/>
      <c r="T258" s="16"/>
      <c r="U258" s="17"/>
      <c r="V258" s="18"/>
      <c r="W258" s="16"/>
      <c r="X258" s="50" t="s">
        <v>205</v>
      </c>
      <c r="Y258" s="50" t="s">
        <v>205</v>
      </c>
    </row>
    <row r="259" spans="1:26" ht="18" customHeight="1">
      <c r="A259" s="539">
        <v>20230214</v>
      </c>
      <c r="B259" s="523">
        <v>245</v>
      </c>
      <c r="C259" s="523" t="s">
        <v>726</v>
      </c>
      <c r="D259" s="523" t="s">
        <v>8896</v>
      </c>
      <c r="E259" s="523">
        <v>2300</v>
      </c>
      <c r="F259" s="523" t="s">
        <v>121</v>
      </c>
      <c r="G259" s="523" t="s">
        <v>727</v>
      </c>
      <c r="H259" s="538"/>
      <c r="I259" s="540">
        <v>44970</v>
      </c>
      <c r="J259" s="541" t="s">
        <v>10753</v>
      </c>
      <c r="K259" s="541" t="s">
        <v>9440</v>
      </c>
      <c r="L259" s="541"/>
      <c r="M259" s="50" t="s">
        <v>205</v>
      </c>
      <c r="N259" s="50" t="s">
        <v>205</v>
      </c>
      <c r="O259" s="50" t="s">
        <v>205</v>
      </c>
      <c r="P259" s="50" t="s">
        <v>205</v>
      </c>
      <c r="Q259" s="50" t="s">
        <v>205</v>
      </c>
      <c r="R259" s="16" t="s">
        <v>19704</v>
      </c>
      <c r="S259" s="16" t="s">
        <v>19705</v>
      </c>
      <c r="T259" s="16" t="s">
        <v>11084</v>
      </c>
      <c r="U259" s="17">
        <v>2300</v>
      </c>
      <c r="V259" s="18">
        <v>23805</v>
      </c>
      <c r="W259" s="16" t="s">
        <v>19706</v>
      </c>
      <c r="X259" s="50" t="s">
        <v>205</v>
      </c>
      <c r="Y259" s="50" t="s">
        <v>205</v>
      </c>
    </row>
    <row r="260" spans="1:26" ht="18" customHeight="1">
      <c r="A260" s="539">
        <v>20230214</v>
      </c>
      <c r="B260" s="523">
        <v>246</v>
      </c>
      <c r="C260" s="523" t="s">
        <v>757</v>
      </c>
      <c r="D260" s="523" t="s">
        <v>9319</v>
      </c>
      <c r="E260" s="523">
        <v>1958</v>
      </c>
      <c r="F260" s="523" t="s">
        <v>8994</v>
      </c>
      <c r="G260" s="523" t="s">
        <v>758</v>
      </c>
      <c r="H260" s="538"/>
      <c r="I260" s="540">
        <v>44971</v>
      </c>
      <c r="J260" s="541" t="s">
        <v>9791</v>
      </c>
      <c r="K260" s="541" t="s">
        <v>9440</v>
      </c>
      <c r="L260" s="541"/>
      <c r="M260" s="50" t="s">
        <v>205</v>
      </c>
      <c r="N260" s="50" t="s">
        <v>205</v>
      </c>
      <c r="O260" s="50" t="s">
        <v>205</v>
      </c>
      <c r="P260" s="50" t="s">
        <v>205</v>
      </c>
      <c r="Q260" s="50" t="s">
        <v>205</v>
      </c>
      <c r="R260" s="16" t="s">
        <v>19707</v>
      </c>
      <c r="S260" s="16" t="s">
        <v>11067</v>
      </c>
      <c r="T260" s="16" t="s">
        <v>19708</v>
      </c>
      <c r="U260" s="17">
        <v>1958</v>
      </c>
      <c r="V260" s="18">
        <v>24678.14</v>
      </c>
      <c r="W260" s="16" t="s">
        <v>19689</v>
      </c>
      <c r="X260" s="50" t="s">
        <v>205</v>
      </c>
      <c r="Y260" s="50" t="s">
        <v>205</v>
      </c>
    </row>
    <row r="261" spans="1:26" ht="18" customHeight="1">
      <c r="A261" s="539">
        <v>20230215</v>
      </c>
      <c r="B261" s="523">
        <v>247</v>
      </c>
      <c r="C261" s="523" t="s">
        <v>11085</v>
      </c>
      <c r="D261" s="523" t="s">
        <v>8947</v>
      </c>
      <c r="E261" s="523">
        <v>896</v>
      </c>
      <c r="F261" s="523" t="s">
        <v>8949</v>
      </c>
      <c r="G261" s="523" t="s">
        <v>11086</v>
      </c>
      <c r="H261" s="538"/>
      <c r="I261" s="540">
        <v>44971</v>
      </c>
      <c r="J261" s="541" t="s">
        <v>11087</v>
      </c>
      <c r="K261" s="541" t="s">
        <v>9440</v>
      </c>
      <c r="L261" s="541"/>
      <c r="M261" s="50" t="s">
        <v>205</v>
      </c>
      <c r="N261" s="50" t="s">
        <v>205</v>
      </c>
      <c r="O261" s="50" t="s">
        <v>205</v>
      </c>
      <c r="P261" s="50" t="s">
        <v>205</v>
      </c>
      <c r="Q261" s="50" t="s">
        <v>205</v>
      </c>
      <c r="R261" s="16" t="s">
        <v>11088</v>
      </c>
      <c r="S261" s="16" t="s">
        <v>19535</v>
      </c>
      <c r="T261" s="16" t="s">
        <v>11089</v>
      </c>
      <c r="U261" s="17">
        <v>896</v>
      </c>
      <c r="V261" s="18">
        <v>7168</v>
      </c>
      <c r="W261" s="16" t="s">
        <v>11032</v>
      </c>
      <c r="X261" s="50" t="s">
        <v>205</v>
      </c>
      <c r="Y261" s="50" t="s">
        <v>205</v>
      </c>
      <c r="Z261" t="s">
        <v>10606</v>
      </c>
    </row>
    <row r="262" spans="1:26" ht="18" customHeight="1">
      <c r="A262" s="539">
        <v>20230215</v>
      </c>
      <c r="B262" s="523">
        <v>248</v>
      </c>
      <c r="C262" s="523" t="s">
        <v>777</v>
      </c>
      <c r="D262" s="523" t="s">
        <v>8897</v>
      </c>
      <c r="E262" s="523">
        <v>1452</v>
      </c>
      <c r="F262" s="523" t="s">
        <v>121</v>
      </c>
      <c r="G262" s="523" t="s">
        <v>778</v>
      </c>
      <c r="H262" s="538"/>
      <c r="I262" s="540">
        <v>44971</v>
      </c>
      <c r="J262" s="541" t="s">
        <v>10794</v>
      </c>
      <c r="K262" s="541" t="s">
        <v>9440</v>
      </c>
      <c r="L262" s="541"/>
      <c r="M262" s="50" t="s">
        <v>205</v>
      </c>
      <c r="N262" s="50" t="s">
        <v>205</v>
      </c>
      <c r="O262" s="50" t="s">
        <v>205</v>
      </c>
      <c r="P262" s="50" t="s">
        <v>205</v>
      </c>
      <c r="Q262" s="50" t="s">
        <v>205</v>
      </c>
      <c r="R262" s="16" t="s">
        <v>11090</v>
      </c>
      <c r="S262" s="16" t="s">
        <v>11091</v>
      </c>
      <c r="T262" s="16" t="s">
        <v>19709</v>
      </c>
      <c r="U262" s="17">
        <v>1452</v>
      </c>
      <c r="V262" s="18">
        <v>22716.54</v>
      </c>
      <c r="W262" s="16" t="s">
        <v>19689</v>
      </c>
      <c r="X262" s="50" t="s">
        <v>205</v>
      </c>
      <c r="Y262" s="50" t="s">
        <v>205</v>
      </c>
    </row>
    <row r="263" spans="1:26" ht="18" customHeight="1">
      <c r="A263" s="539">
        <v>20230215</v>
      </c>
      <c r="B263" s="523">
        <v>249</v>
      </c>
      <c r="C263" s="523" t="s">
        <v>782</v>
      </c>
      <c r="D263" s="523" t="s">
        <v>8897</v>
      </c>
      <c r="E263" s="523">
        <v>1500</v>
      </c>
      <c r="F263" s="523" t="s">
        <v>121</v>
      </c>
      <c r="G263" s="523" t="s">
        <v>783</v>
      </c>
      <c r="H263" s="538"/>
      <c r="I263" s="540">
        <v>44971</v>
      </c>
      <c r="J263" s="541" t="s">
        <v>11092</v>
      </c>
      <c r="K263" s="541" t="s">
        <v>9440</v>
      </c>
      <c r="L263" s="541"/>
      <c r="M263" s="50" t="s">
        <v>205</v>
      </c>
      <c r="N263" s="50" t="s">
        <v>205</v>
      </c>
      <c r="O263" s="50" t="s">
        <v>205</v>
      </c>
      <c r="P263" s="50" t="s">
        <v>205</v>
      </c>
      <c r="Q263" s="50" t="s">
        <v>205</v>
      </c>
      <c r="R263" s="16" t="s">
        <v>19710</v>
      </c>
      <c r="S263" s="16" t="s">
        <v>19711</v>
      </c>
      <c r="T263" s="16" t="s">
        <v>19712</v>
      </c>
      <c r="U263" s="17">
        <v>1500</v>
      </c>
      <c r="V263" s="18">
        <v>23310</v>
      </c>
      <c r="W263" s="16" t="s">
        <v>19689</v>
      </c>
      <c r="X263" s="50" t="s">
        <v>205</v>
      </c>
      <c r="Y263" s="50" t="s">
        <v>205</v>
      </c>
    </row>
    <row r="264" spans="1:26" ht="18" customHeight="1">
      <c r="A264" s="539">
        <v>20230215</v>
      </c>
      <c r="B264" s="523">
        <v>250</v>
      </c>
      <c r="C264" s="523" t="s">
        <v>768</v>
      </c>
      <c r="D264" s="523" t="s">
        <v>11093</v>
      </c>
      <c r="E264" s="523">
        <v>1948</v>
      </c>
      <c r="F264" s="523" t="s">
        <v>8994</v>
      </c>
      <c r="G264" s="523" t="s">
        <v>769</v>
      </c>
      <c r="H264" s="538"/>
      <c r="I264" s="540">
        <v>44972</v>
      </c>
      <c r="J264" s="541" t="s">
        <v>9561</v>
      </c>
      <c r="K264" s="541" t="s">
        <v>9440</v>
      </c>
      <c r="L264" s="541"/>
      <c r="M264" s="50" t="s">
        <v>205</v>
      </c>
      <c r="N264" s="50" t="s">
        <v>205</v>
      </c>
      <c r="O264" s="50" t="s">
        <v>205</v>
      </c>
      <c r="P264" s="50" t="s">
        <v>205</v>
      </c>
      <c r="Q264" s="50" t="s">
        <v>205</v>
      </c>
      <c r="R264" s="16" t="s">
        <v>19713</v>
      </c>
      <c r="S264" s="16" t="s">
        <v>19673</v>
      </c>
      <c r="T264" s="16" t="s">
        <v>19714</v>
      </c>
      <c r="U264" s="17">
        <v>1948</v>
      </c>
      <c r="V264" s="18">
        <v>24323.27</v>
      </c>
      <c r="W264" s="16" t="s">
        <v>19663</v>
      </c>
      <c r="X264" s="50" t="s">
        <v>205</v>
      </c>
      <c r="Y264" s="50" t="s">
        <v>205</v>
      </c>
    </row>
    <row r="265" spans="1:26" ht="18" customHeight="1">
      <c r="A265" s="539">
        <v>20230215</v>
      </c>
      <c r="B265" s="523">
        <v>251</v>
      </c>
      <c r="C265" s="523" t="s">
        <v>772</v>
      </c>
      <c r="D265" s="523" t="s">
        <v>8897</v>
      </c>
      <c r="E265" s="523">
        <v>1512</v>
      </c>
      <c r="F265" s="523" t="s">
        <v>121</v>
      </c>
      <c r="G265" s="523" t="s">
        <v>773</v>
      </c>
      <c r="H265" s="538"/>
      <c r="I265" s="540">
        <v>44971</v>
      </c>
      <c r="J265" s="541" t="s">
        <v>11094</v>
      </c>
      <c r="K265" s="541" t="s">
        <v>9440</v>
      </c>
      <c r="L265" s="541"/>
      <c r="M265" s="50" t="s">
        <v>205</v>
      </c>
      <c r="N265" s="50" t="s">
        <v>205</v>
      </c>
      <c r="O265" s="50" t="s">
        <v>205</v>
      </c>
      <c r="P265" s="50" t="s">
        <v>205</v>
      </c>
      <c r="Q265" s="50" t="s">
        <v>205</v>
      </c>
      <c r="R265" s="16" t="s">
        <v>19715</v>
      </c>
      <c r="S265" s="16" t="s">
        <v>19673</v>
      </c>
      <c r="T265" s="16" t="s">
        <v>11095</v>
      </c>
      <c r="U265" s="17">
        <v>1512</v>
      </c>
      <c r="V265" s="18">
        <v>23466.240000000002</v>
      </c>
      <c r="W265" s="16" t="s">
        <v>19663</v>
      </c>
      <c r="X265" s="50" t="s">
        <v>205</v>
      </c>
      <c r="Y265" s="50" t="s">
        <v>205</v>
      </c>
    </row>
    <row r="266" spans="1:26" ht="18" customHeight="1">
      <c r="A266" s="539">
        <v>20230215</v>
      </c>
      <c r="B266" s="523">
        <v>252</v>
      </c>
      <c r="C266" s="523" t="s">
        <v>787</v>
      </c>
      <c r="D266" s="523" t="s">
        <v>8897</v>
      </c>
      <c r="E266" s="523">
        <v>1568</v>
      </c>
      <c r="F266" s="523" t="s">
        <v>6358</v>
      </c>
      <c r="G266" s="523" t="s">
        <v>788</v>
      </c>
      <c r="H266" s="538"/>
      <c r="I266" s="540">
        <v>44971</v>
      </c>
      <c r="J266" s="541" t="s">
        <v>10649</v>
      </c>
      <c r="K266" s="541" t="s">
        <v>9440</v>
      </c>
      <c r="L266" s="541"/>
      <c r="M266" s="50" t="s">
        <v>205</v>
      </c>
      <c r="N266" s="50" t="s">
        <v>205</v>
      </c>
      <c r="O266" s="50" t="s">
        <v>205</v>
      </c>
      <c r="P266" s="50" t="s">
        <v>205</v>
      </c>
      <c r="Q266" s="50" t="s">
        <v>205</v>
      </c>
      <c r="R266" s="16" t="s">
        <v>11096</v>
      </c>
      <c r="S266" s="16" t="s">
        <v>11097</v>
      </c>
      <c r="T266" s="16" t="s">
        <v>19716</v>
      </c>
      <c r="U266" s="17">
        <v>1568</v>
      </c>
      <c r="V266" s="18">
        <v>24304</v>
      </c>
      <c r="W266" s="16" t="s">
        <v>19689</v>
      </c>
      <c r="X266" s="50" t="s">
        <v>205</v>
      </c>
      <c r="Y266" s="50" t="s">
        <v>205</v>
      </c>
    </row>
    <row r="267" spans="1:26" ht="18" customHeight="1">
      <c r="A267" s="539">
        <v>20230215</v>
      </c>
      <c r="B267" s="523">
        <v>253</v>
      </c>
      <c r="C267" s="523" t="s">
        <v>11098</v>
      </c>
      <c r="D267" s="523" t="s">
        <v>11099</v>
      </c>
      <c r="E267" s="523">
        <v>2000</v>
      </c>
      <c r="F267" s="523" t="s">
        <v>9261</v>
      </c>
      <c r="G267" s="523" t="s">
        <v>11100</v>
      </c>
      <c r="H267" s="538"/>
      <c r="I267" s="540">
        <v>44972</v>
      </c>
      <c r="J267" s="541" t="s">
        <v>11101</v>
      </c>
      <c r="K267" s="541" t="s">
        <v>9440</v>
      </c>
      <c r="L267" s="541"/>
      <c r="M267" s="50" t="s">
        <v>205</v>
      </c>
      <c r="N267" s="50" t="s">
        <v>205</v>
      </c>
      <c r="O267" s="50" t="s">
        <v>205</v>
      </c>
      <c r="P267" s="50" t="s">
        <v>205</v>
      </c>
      <c r="Q267" s="50" t="s">
        <v>205</v>
      </c>
      <c r="R267" s="16" t="s">
        <v>19717</v>
      </c>
      <c r="S267" s="16" t="s">
        <v>19718</v>
      </c>
      <c r="T267" s="16" t="s">
        <v>19719</v>
      </c>
      <c r="U267" s="17">
        <v>2000</v>
      </c>
      <c r="V267" s="18">
        <v>23000</v>
      </c>
      <c r="W267" s="16" t="s">
        <v>19720</v>
      </c>
      <c r="X267" s="50" t="s">
        <v>205</v>
      </c>
      <c r="Y267" s="50" t="s">
        <v>205</v>
      </c>
      <c r="Z267" t="s">
        <v>10606</v>
      </c>
    </row>
    <row r="268" spans="1:26" ht="18" customHeight="1">
      <c r="A268" s="539">
        <v>20230216</v>
      </c>
      <c r="B268" s="523">
        <v>254</v>
      </c>
      <c r="C268" s="523" t="s">
        <v>790</v>
      </c>
      <c r="D268" s="523" t="s">
        <v>9766</v>
      </c>
      <c r="E268" s="523">
        <v>1940</v>
      </c>
      <c r="F268" s="523" t="s">
        <v>8994</v>
      </c>
      <c r="G268" s="523" t="s">
        <v>791</v>
      </c>
      <c r="H268" s="538"/>
      <c r="I268" s="540">
        <v>44972</v>
      </c>
      <c r="J268" s="541" t="s">
        <v>11102</v>
      </c>
      <c r="K268" s="541" t="s">
        <v>9440</v>
      </c>
      <c r="L268" s="541"/>
      <c r="M268" s="50" t="s">
        <v>205</v>
      </c>
      <c r="N268" s="50" t="s">
        <v>205</v>
      </c>
      <c r="O268" s="50" t="s">
        <v>205</v>
      </c>
      <c r="P268" s="50" t="s">
        <v>205</v>
      </c>
      <c r="Q268" s="50" t="s">
        <v>205</v>
      </c>
      <c r="R268" s="16" t="s">
        <v>11103</v>
      </c>
      <c r="S268" s="16" t="s">
        <v>19673</v>
      </c>
      <c r="T268" s="16" t="s">
        <v>19721</v>
      </c>
      <c r="U268" s="17">
        <v>1940</v>
      </c>
      <c r="V268" s="18">
        <v>24357.25</v>
      </c>
      <c r="W268" s="16" t="s">
        <v>11076</v>
      </c>
      <c r="X268" s="50" t="s">
        <v>205</v>
      </c>
      <c r="Y268" s="50" t="s">
        <v>205</v>
      </c>
    </row>
    <row r="269" spans="1:26" ht="18" customHeight="1">
      <c r="A269" s="539">
        <v>20230216</v>
      </c>
      <c r="B269" s="523">
        <v>255</v>
      </c>
      <c r="C269" s="523" t="s">
        <v>801</v>
      </c>
      <c r="D269" s="523" t="s">
        <v>9766</v>
      </c>
      <c r="E269" s="523">
        <v>1958</v>
      </c>
      <c r="F269" s="523" t="s">
        <v>8994</v>
      </c>
      <c r="G269" s="523" t="s">
        <v>802</v>
      </c>
      <c r="H269" s="538"/>
      <c r="I269" s="540">
        <v>44972</v>
      </c>
      <c r="J269" s="541" t="s">
        <v>11104</v>
      </c>
      <c r="K269" s="541" t="s">
        <v>9440</v>
      </c>
      <c r="L269" s="541"/>
      <c r="M269" s="50" t="s">
        <v>205</v>
      </c>
      <c r="N269" s="50" t="s">
        <v>205</v>
      </c>
      <c r="O269" s="50" t="s">
        <v>205</v>
      </c>
      <c r="P269" s="50" t="s">
        <v>205</v>
      </c>
      <c r="Q269" s="50" t="s">
        <v>205</v>
      </c>
      <c r="R269" s="16" t="s">
        <v>19722</v>
      </c>
      <c r="S269" s="16" t="s">
        <v>19691</v>
      </c>
      <c r="T269" s="16" t="s">
        <v>19723</v>
      </c>
      <c r="U269" s="17">
        <v>1958</v>
      </c>
      <c r="V269" s="18">
        <v>24583.3</v>
      </c>
      <c r="W269" s="16" t="s">
        <v>19724</v>
      </c>
      <c r="X269" s="50" t="s">
        <v>205</v>
      </c>
      <c r="Y269" s="50" t="s">
        <v>205</v>
      </c>
    </row>
    <row r="270" spans="1:26" ht="18" customHeight="1">
      <c r="A270" s="539">
        <v>20230216</v>
      </c>
      <c r="B270" s="523">
        <v>256</v>
      </c>
      <c r="C270" s="523" t="s">
        <v>11105</v>
      </c>
      <c r="D270" s="523" t="s">
        <v>11106</v>
      </c>
      <c r="E270" s="523">
        <v>859</v>
      </c>
      <c r="F270" s="523" t="s">
        <v>11107</v>
      </c>
      <c r="G270" s="523" t="s">
        <v>11108</v>
      </c>
      <c r="H270" s="538"/>
      <c r="I270" s="540">
        <v>44973</v>
      </c>
      <c r="J270" s="541" t="s">
        <v>9729</v>
      </c>
      <c r="K270" s="541" t="s">
        <v>9440</v>
      </c>
      <c r="L270" s="541"/>
      <c r="M270" s="50" t="s">
        <v>205</v>
      </c>
      <c r="N270" s="50" t="s">
        <v>205</v>
      </c>
      <c r="O270" s="50" t="s">
        <v>205</v>
      </c>
      <c r="P270" s="50" t="s">
        <v>205</v>
      </c>
      <c r="Q270" s="50" t="s">
        <v>205</v>
      </c>
      <c r="R270" s="16" t="s">
        <v>11109</v>
      </c>
      <c r="S270" s="16" t="s">
        <v>3932</v>
      </c>
      <c r="T270" s="16" t="s">
        <v>19725</v>
      </c>
      <c r="U270" s="17">
        <v>859</v>
      </c>
      <c r="V270" s="18">
        <v>14354</v>
      </c>
      <c r="W270" s="16" t="s">
        <v>19726</v>
      </c>
      <c r="X270" s="50" t="s">
        <v>205</v>
      </c>
      <c r="Y270" s="50" t="s">
        <v>205</v>
      </c>
    </row>
    <row r="271" spans="1:26" ht="18" customHeight="1">
      <c r="A271" s="539">
        <v>20230216</v>
      </c>
      <c r="B271" s="523">
        <v>257</v>
      </c>
      <c r="C271" s="523" t="s">
        <v>805</v>
      </c>
      <c r="D271" s="523" t="s">
        <v>9319</v>
      </c>
      <c r="E271" s="523">
        <v>1940</v>
      </c>
      <c r="F271" s="523" t="s">
        <v>8994</v>
      </c>
      <c r="G271" s="523" t="s">
        <v>806</v>
      </c>
      <c r="H271" s="538"/>
      <c r="I271" s="540">
        <v>44973</v>
      </c>
      <c r="J271" s="541" t="s">
        <v>10453</v>
      </c>
      <c r="K271" s="541" t="s">
        <v>9440</v>
      </c>
      <c r="L271" s="541"/>
      <c r="M271" s="50" t="s">
        <v>205</v>
      </c>
      <c r="N271" s="50" t="s">
        <v>205</v>
      </c>
      <c r="O271" s="50" t="s">
        <v>205</v>
      </c>
      <c r="P271" s="50" t="s">
        <v>205</v>
      </c>
      <c r="Q271" s="50" t="s">
        <v>205</v>
      </c>
      <c r="R271" s="16" t="s">
        <v>19727</v>
      </c>
      <c r="S271" s="16" t="s">
        <v>11110</v>
      </c>
      <c r="T271" s="16" t="s">
        <v>19728</v>
      </c>
      <c r="U271" s="17">
        <v>1940</v>
      </c>
      <c r="V271" s="18">
        <v>24357.23</v>
      </c>
      <c r="W271" s="16" t="s">
        <v>19729</v>
      </c>
      <c r="X271" s="50" t="s">
        <v>205</v>
      </c>
      <c r="Y271" s="50" t="s">
        <v>205</v>
      </c>
    </row>
    <row r="272" spans="1:26" ht="18" customHeight="1">
      <c r="A272" s="539">
        <v>20230216</v>
      </c>
      <c r="B272" s="523">
        <v>258</v>
      </c>
      <c r="C272" s="523" t="s">
        <v>796</v>
      </c>
      <c r="D272" s="523" t="s">
        <v>9766</v>
      </c>
      <c r="E272" s="523">
        <v>1958</v>
      </c>
      <c r="F272" s="523" t="s">
        <v>8994</v>
      </c>
      <c r="G272" s="523" t="s">
        <v>797</v>
      </c>
      <c r="H272" s="538"/>
      <c r="I272" s="540">
        <v>44973</v>
      </c>
      <c r="J272" s="541" t="s">
        <v>11081</v>
      </c>
      <c r="K272" s="541" t="s">
        <v>9440</v>
      </c>
      <c r="L272" s="541"/>
      <c r="M272" s="50" t="s">
        <v>205</v>
      </c>
      <c r="N272" s="50" t="s">
        <v>205</v>
      </c>
      <c r="O272" s="50" t="s">
        <v>205</v>
      </c>
      <c r="P272" s="50" t="s">
        <v>205</v>
      </c>
      <c r="Q272" s="50" t="s">
        <v>205</v>
      </c>
      <c r="R272" s="16" t="s">
        <v>19730</v>
      </c>
      <c r="S272" s="16" t="s">
        <v>11067</v>
      </c>
      <c r="T272" s="16" t="s">
        <v>19731</v>
      </c>
      <c r="U272" s="17">
        <v>1958</v>
      </c>
      <c r="V272" s="18">
        <v>24583.27</v>
      </c>
      <c r="W272" s="16" t="s">
        <v>19689</v>
      </c>
      <c r="X272" s="50" t="s">
        <v>205</v>
      </c>
      <c r="Y272" s="50" t="s">
        <v>205</v>
      </c>
    </row>
    <row r="273" spans="1:26" ht="18" customHeight="1">
      <c r="A273" s="539">
        <v>20230217</v>
      </c>
      <c r="B273" s="523">
        <v>259</v>
      </c>
      <c r="C273" s="523" t="s">
        <v>11111</v>
      </c>
      <c r="D273" s="523" t="s">
        <v>8947</v>
      </c>
      <c r="E273" s="523">
        <v>800</v>
      </c>
      <c r="F273" s="523" t="s">
        <v>9227</v>
      </c>
      <c r="G273" s="523" t="s">
        <v>11112</v>
      </c>
      <c r="H273" s="538"/>
      <c r="I273" s="540">
        <v>44973</v>
      </c>
      <c r="J273" s="541" t="s">
        <v>11113</v>
      </c>
      <c r="K273" s="541" t="s">
        <v>9440</v>
      </c>
      <c r="L273" s="541"/>
      <c r="M273" s="50" t="s">
        <v>205</v>
      </c>
      <c r="N273" s="50" t="s">
        <v>205</v>
      </c>
      <c r="O273" s="50" t="s">
        <v>205</v>
      </c>
      <c r="P273" s="50" t="s">
        <v>205</v>
      </c>
      <c r="Q273" s="50" t="s">
        <v>205</v>
      </c>
      <c r="R273" s="16" t="s">
        <v>19732</v>
      </c>
      <c r="S273" s="16" t="s">
        <v>205</v>
      </c>
      <c r="T273" s="16" t="s">
        <v>800</v>
      </c>
      <c r="U273" s="17">
        <v>800</v>
      </c>
      <c r="V273" s="18">
        <v>9360</v>
      </c>
      <c r="W273" s="16" t="s">
        <v>19726</v>
      </c>
      <c r="X273" s="50" t="s">
        <v>205</v>
      </c>
      <c r="Y273" s="50" t="s">
        <v>205</v>
      </c>
      <c r="Z273" t="s">
        <v>10373</v>
      </c>
    </row>
    <row r="274" spans="1:26" ht="18" customHeight="1">
      <c r="A274" s="539">
        <v>20230217</v>
      </c>
      <c r="B274" s="523">
        <v>260</v>
      </c>
      <c r="C274" s="523" t="s">
        <v>11114</v>
      </c>
      <c r="D274" s="523" t="s">
        <v>10431</v>
      </c>
      <c r="E274" s="523">
        <v>3110</v>
      </c>
      <c r="F274" s="523" t="s">
        <v>9104</v>
      </c>
      <c r="G274" s="523" t="s">
        <v>11115</v>
      </c>
      <c r="H274" s="538"/>
      <c r="I274" s="540">
        <v>44973</v>
      </c>
      <c r="J274" s="541" t="s">
        <v>11116</v>
      </c>
      <c r="K274" s="541" t="s">
        <v>9440</v>
      </c>
      <c r="L274" s="541"/>
      <c r="M274" s="50" t="s">
        <v>205</v>
      </c>
      <c r="N274" s="50" t="s">
        <v>205</v>
      </c>
      <c r="O274" s="50" t="s">
        <v>205</v>
      </c>
      <c r="P274" s="50" t="s">
        <v>205</v>
      </c>
      <c r="Q274" s="50" t="s">
        <v>205</v>
      </c>
      <c r="R274" s="16" t="s">
        <v>19733</v>
      </c>
      <c r="S274" s="16" t="s">
        <v>205</v>
      </c>
      <c r="T274" s="16" t="s">
        <v>804</v>
      </c>
      <c r="U274" s="17">
        <v>3110</v>
      </c>
      <c r="V274" s="18">
        <v>21807</v>
      </c>
      <c r="W274" s="16" t="s">
        <v>11117</v>
      </c>
      <c r="X274" s="50" t="s">
        <v>205</v>
      </c>
      <c r="Y274" s="50" t="s">
        <v>205</v>
      </c>
      <c r="Z274" t="s">
        <v>10436</v>
      </c>
    </row>
    <row r="275" spans="1:26" ht="18" customHeight="1">
      <c r="A275" s="539">
        <v>20230217</v>
      </c>
      <c r="B275" s="523">
        <v>261</v>
      </c>
      <c r="C275" s="523" t="s">
        <v>821</v>
      </c>
      <c r="D275" s="523" t="s">
        <v>8894</v>
      </c>
      <c r="E275" s="523">
        <v>1925</v>
      </c>
      <c r="F275" s="523" t="s">
        <v>8994</v>
      </c>
      <c r="G275" s="523" t="s">
        <v>822</v>
      </c>
      <c r="H275" s="538"/>
      <c r="I275" s="540">
        <v>44974</v>
      </c>
      <c r="J275" s="541" t="s">
        <v>10778</v>
      </c>
      <c r="K275" s="541" t="s">
        <v>9440</v>
      </c>
      <c r="L275" s="541"/>
      <c r="M275" s="50" t="s">
        <v>205</v>
      </c>
      <c r="N275" s="50" t="s">
        <v>205</v>
      </c>
      <c r="O275" s="50" t="s">
        <v>205</v>
      </c>
      <c r="P275" s="50" t="s">
        <v>205</v>
      </c>
      <c r="Q275" s="50" t="s">
        <v>205</v>
      </c>
      <c r="R275" s="16" t="s">
        <v>11118</v>
      </c>
      <c r="S275" s="16" t="s">
        <v>205</v>
      </c>
      <c r="T275" s="16" t="s">
        <v>11119</v>
      </c>
      <c r="U275" s="17">
        <v>1925</v>
      </c>
      <c r="V275" s="18">
        <v>24640</v>
      </c>
      <c r="W275" s="16" t="s">
        <v>19734</v>
      </c>
      <c r="X275" s="50" t="s">
        <v>205</v>
      </c>
      <c r="Y275" s="50" t="s">
        <v>205</v>
      </c>
    </row>
    <row r="276" spans="1:26" ht="18" customHeight="1">
      <c r="A276" s="539">
        <v>20230217</v>
      </c>
      <c r="B276" s="523">
        <v>262</v>
      </c>
      <c r="C276" s="523" t="s">
        <v>810</v>
      </c>
      <c r="D276" s="523" t="s">
        <v>9766</v>
      </c>
      <c r="E276" s="523">
        <v>1929</v>
      </c>
      <c r="F276" s="523" t="s">
        <v>8994</v>
      </c>
      <c r="G276" s="523" t="s">
        <v>811</v>
      </c>
      <c r="H276" s="538"/>
      <c r="I276" s="540">
        <v>44974</v>
      </c>
      <c r="J276" s="541" t="s">
        <v>11120</v>
      </c>
      <c r="K276" s="541" t="s">
        <v>9440</v>
      </c>
      <c r="L276" s="541"/>
      <c r="M276" s="50" t="s">
        <v>205</v>
      </c>
      <c r="N276" s="50" t="s">
        <v>205</v>
      </c>
      <c r="O276" s="50" t="s">
        <v>205</v>
      </c>
      <c r="P276" s="50" t="s">
        <v>205</v>
      </c>
      <c r="Q276" s="50" t="s">
        <v>205</v>
      </c>
      <c r="R276" s="16" t="s">
        <v>19735</v>
      </c>
      <c r="S276" s="16" t="s">
        <v>205</v>
      </c>
      <c r="T276" s="16" t="s">
        <v>11121</v>
      </c>
      <c r="U276" s="17">
        <v>1929</v>
      </c>
      <c r="V276" s="18">
        <v>24219.41</v>
      </c>
      <c r="W276" s="16" t="s">
        <v>19724</v>
      </c>
      <c r="X276" s="50" t="s">
        <v>205</v>
      </c>
      <c r="Y276" s="50" t="s">
        <v>205</v>
      </c>
    </row>
    <row r="277" spans="1:26" ht="18" customHeight="1">
      <c r="A277" s="539">
        <v>20230217</v>
      </c>
      <c r="B277" s="523">
        <v>263</v>
      </c>
      <c r="C277" s="523" t="s">
        <v>815</v>
      </c>
      <c r="D277" s="523" t="s">
        <v>9766</v>
      </c>
      <c r="E277" s="523">
        <v>1958</v>
      </c>
      <c r="F277" s="523" t="s">
        <v>8994</v>
      </c>
      <c r="G277" s="523" t="s">
        <v>816</v>
      </c>
      <c r="H277" s="538"/>
      <c r="I277" s="540">
        <v>44974</v>
      </c>
      <c r="J277" s="541" t="s">
        <v>11122</v>
      </c>
      <c r="K277" s="541" t="s">
        <v>9440</v>
      </c>
      <c r="L277" s="541"/>
      <c r="M277" s="50" t="s">
        <v>205</v>
      </c>
      <c r="N277" s="50" t="s">
        <v>205</v>
      </c>
      <c r="O277" s="50" t="s">
        <v>205</v>
      </c>
      <c r="P277" s="50" t="s">
        <v>205</v>
      </c>
      <c r="Q277" s="50" t="s">
        <v>205</v>
      </c>
      <c r="R277" s="16" t="s">
        <v>19736</v>
      </c>
      <c r="S277" s="16"/>
      <c r="T277" s="16"/>
      <c r="U277" s="17">
        <v>1958</v>
      </c>
      <c r="V277" s="18">
        <v>24583.32</v>
      </c>
      <c r="W277" s="16" t="s">
        <v>19729</v>
      </c>
      <c r="X277" s="50" t="s">
        <v>205</v>
      </c>
      <c r="Y277" s="50" t="s">
        <v>205</v>
      </c>
    </row>
    <row r="278" spans="1:26" ht="18" customHeight="1">
      <c r="A278" s="539">
        <v>20230217</v>
      </c>
      <c r="B278" s="523">
        <v>264</v>
      </c>
      <c r="C278" s="523" t="s">
        <v>11123</v>
      </c>
      <c r="D278" s="523" t="s">
        <v>10493</v>
      </c>
      <c r="E278" s="523">
        <v>2375</v>
      </c>
      <c r="F278" s="523" t="s">
        <v>9234</v>
      </c>
      <c r="G278" s="523" t="s">
        <v>11124</v>
      </c>
      <c r="H278" s="538"/>
      <c r="I278" s="540">
        <v>44974</v>
      </c>
      <c r="J278" s="541" t="s">
        <v>11125</v>
      </c>
      <c r="K278" s="541" t="s">
        <v>9440</v>
      </c>
      <c r="L278" s="541"/>
      <c r="M278" s="50" t="s">
        <v>205</v>
      </c>
      <c r="N278" s="50" t="s">
        <v>205</v>
      </c>
      <c r="O278" s="50" t="s">
        <v>205</v>
      </c>
      <c r="P278" s="50" t="s">
        <v>205</v>
      </c>
      <c r="Q278" s="50" t="s">
        <v>205</v>
      </c>
      <c r="R278" s="16" t="s">
        <v>19737</v>
      </c>
      <c r="S278" s="16" t="s">
        <v>205</v>
      </c>
      <c r="T278" s="16" t="s">
        <v>11126</v>
      </c>
      <c r="U278" s="17">
        <v>2375</v>
      </c>
      <c r="V278" s="18">
        <v>15200</v>
      </c>
      <c r="W278" s="16" t="s">
        <v>19738</v>
      </c>
      <c r="X278" s="50" t="s">
        <v>205</v>
      </c>
      <c r="Y278" s="50" t="s">
        <v>205</v>
      </c>
      <c r="Z278" t="s">
        <v>11127</v>
      </c>
    </row>
    <row r="279" spans="1:26" ht="18" customHeight="1">
      <c r="A279" s="539">
        <v>20230220</v>
      </c>
      <c r="B279" s="523">
        <v>265</v>
      </c>
      <c r="C279" s="523" t="s">
        <v>11128</v>
      </c>
      <c r="D279" s="523" t="s">
        <v>10500</v>
      </c>
      <c r="E279" s="523">
        <v>3000</v>
      </c>
      <c r="F279" s="523" t="s">
        <v>8949</v>
      </c>
      <c r="G279" s="523" t="s">
        <v>11129</v>
      </c>
      <c r="H279" s="538"/>
      <c r="I279" s="540">
        <v>44977</v>
      </c>
      <c r="J279" s="541" t="s">
        <v>11130</v>
      </c>
      <c r="K279" s="541" t="s">
        <v>9440</v>
      </c>
      <c r="L279" s="541"/>
      <c r="M279" s="50" t="s">
        <v>205</v>
      </c>
      <c r="N279" s="50" t="s">
        <v>205</v>
      </c>
      <c r="O279" s="50" t="s">
        <v>205</v>
      </c>
      <c r="P279" s="50" t="s">
        <v>205</v>
      </c>
      <c r="Q279" s="50" t="s">
        <v>205</v>
      </c>
      <c r="R279" s="16" t="s">
        <v>11131</v>
      </c>
      <c r="S279" s="16" t="s">
        <v>19265</v>
      </c>
      <c r="T279" s="16" t="s">
        <v>19739</v>
      </c>
      <c r="U279" s="17">
        <v>3000</v>
      </c>
      <c r="V279" s="18">
        <v>18000</v>
      </c>
      <c r="W279" s="16" t="s">
        <v>19740</v>
      </c>
      <c r="X279" s="50" t="s">
        <v>205</v>
      </c>
      <c r="Y279" s="50" t="s">
        <v>205</v>
      </c>
      <c r="Z279" t="s">
        <v>11132</v>
      </c>
    </row>
    <row r="280" spans="1:26" ht="18" customHeight="1">
      <c r="A280" s="539">
        <v>20230220</v>
      </c>
      <c r="B280" s="523">
        <v>266</v>
      </c>
      <c r="C280" s="523" t="s">
        <v>11133</v>
      </c>
      <c r="D280" s="523" t="s">
        <v>219</v>
      </c>
      <c r="E280" s="523">
        <v>1880</v>
      </c>
      <c r="F280" s="523" t="s">
        <v>8949</v>
      </c>
      <c r="G280" s="523" t="s">
        <v>11134</v>
      </c>
      <c r="H280" s="538"/>
      <c r="I280" s="540">
        <v>44975</v>
      </c>
      <c r="J280" s="541" t="s">
        <v>11135</v>
      </c>
      <c r="K280" s="541" t="s">
        <v>9440</v>
      </c>
      <c r="L280" s="541"/>
      <c r="M280" s="50" t="s">
        <v>205</v>
      </c>
      <c r="N280" s="50" t="s">
        <v>205</v>
      </c>
      <c r="O280" s="50" t="s">
        <v>205</v>
      </c>
      <c r="P280" s="50" t="s">
        <v>205</v>
      </c>
      <c r="Q280" s="50" t="s">
        <v>205</v>
      </c>
      <c r="R280" s="16" t="s">
        <v>19741</v>
      </c>
      <c r="S280" s="16" t="s">
        <v>19742</v>
      </c>
      <c r="T280" s="16" t="s">
        <v>19743</v>
      </c>
      <c r="U280" s="17">
        <v>1880</v>
      </c>
      <c r="V280" s="18">
        <v>18634</v>
      </c>
      <c r="W280" s="16" t="s">
        <v>19729</v>
      </c>
      <c r="X280" s="50" t="s">
        <v>205</v>
      </c>
      <c r="Y280" s="50" t="s">
        <v>205</v>
      </c>
      <c r="Z280" t="s">
        <v>10998</v>
      </c>
    </row>
    <row r="281" spans="1:26" ht="18" customHeight="1">
      <c r="A281" s="539">
        <v>20230220</v>
      </c>
      <c r="B281" s="523">
        <v>267</v>
      </c>
      <c r="C281" s="523" t="s">
        <v>11136</v>
      </c>
      <c r="D281" s="523" t="s">
        <v>208</v>
      </c>
      <c r="E281" s="523">
        <v>4000</v>
      </c>
      <c r="F281" s="523" t="s">
        <v>8949</v>
      </c>
      <c r="G281" s="523" t="s">
        <v>11137</v>
      </c>
      <c r="H281" s="538"/>
      <c r="I281" s="540">
        <v>44975</v>
      </c>
      <c r="J281" s="541" t="s">
        <v>11138</v>
      </c>
      <c r="K281" s="541" t="s">
        <v>9440</v>
      </c>
      <c r="L281" s="541"/>
      <c r="M281" s="50" t="s">
        <v>205</v>
      </c>
      <c r="N281" s="50" t="s">
        <v>205</v>
      </c>
      <c r="O281" s="50" t="s">
        <v>205</v>
      </c>
      <c r="P281" s="50" t="s">
        <v>205</v>
      </c>
      <c r="Q281" s="50" t="s">
        <v>205</v>
      </c>
      <c r="R281" s="16" t="s">
        <v>19744</v>
      </c>
      <c r="S281" s="16" t="s">
        <v>19745</v>
      </c>
      <c r="T281" s="16" t="s">
        <v>11139</v>
      </c>
      <c r="U281" s="17">
        <v>4000</v>
      </c>
      <c r="V281" s="18">
        <v>16000</v>
      </c>
      <c r="W281" s="16" t="s">
        <v>19738</v>
      </c>
      <c r="X281" s="50" t="s">
        <v>205</v>
      </c>
      <c r="Y281" s="50" t="s">
        <v>205</v>
      </c>
      <c r="Z281" t="s">
        <v>11140</v>
      </c>
    </row>
    <row r="282" spans="1:26" ht="18" customHeight="1">
      <c r="A282" s="539">
        <v>20230220</v>
      </c>
      <c r="B282" s="523">
        <v>268</v>
      </c>
      <c r="C282" s="523" t="s">
        <v>11141</v>
      </c>
      <c r="D282" s="523" t="s">
        <v>219</v>
      </c>
      <c r="E282" s="523">
        <v>2100</v>
      </c>
      <c r="F282" s="523" t="s">
        <v>9139</v>
      </c>
      <c r="G282" s="523" t="s">
        <v>11142</v>
      </c>
      <c r="H282" s="538"/>
      <c r="I282" s="540">
        <v>44977</v>
      </c>
      <c r="J282" s="541" t="s">
        <v>10773</v>
      </c>
      <c r="K282" s="541" t="s">
        <v>9440</v>
      </c>
      <c r="L282" s="541"/>
      <c r="M282" s="50" t="s">
        <v>205</v>
      </c>
      <c r="N282" s="50" t="s">
        <v>205</v>
      </c>
      <c r="O282" s="50" t="s">
        <v>205</v>
      </c>
      <c r="P282" s="50" t="s">
        <v>205</v>
      </c>
      <c r="Q282" s="50" t="s">
        <v>205</v>
      </c>
      <c r="R282" s="16" t="s">
        <v>11143</v>
      </c>
      <c r="S282" s="16" t="s">
        <v>19746</v>
      </c>
      <c r="T282" s="16" t="s">
        <v>19747</v>
      </c>
      <c r="U282" s="17">
        <v>2100</v>
      </c>
      <c r="V282" s="18">
        <v>23331</v>
      </c>
      <c r="W282" s="16" t="s">
        <v>19748</v>
      </c>
      <c r="X282" s="50" t="s">
        <v>205</v>
      </c>
      <c r="Y282" s="50" t="s">
        <v>205</v>
      </c>
    </row>
    <row r="283" spans="1:26" ht="18" customHeight="1">
      <c r="A283" s="539">
        <v>20230220</v>
      </c>
      <c r="B283" s="523">
        <v>269</v>
      </c>
      <c r="C283" s="523" t="s">
        <v>11144</v>
      </c>
      <c r="D283" s="523" t="s">
        <v>219</v>
      </c>
      <c r="E283" s="523">
        <v>1698</v>
      </c>
      <c r="F283" s="523" t="s">
        <v>9246</v>
      </c>
      <c r="G283" s="523" t="s">
        <v>11145</v>
      </c>
      <c r="H283" s="538"/>
      <c r="I283" s="540">
        <v>44977</v>
      </c>
      <c r="J283" s="541" t="s">
        <v>11146</v>
      </c>
      <c r="K283" s="541" t="s">
        <v>9440</v>
      </c>
      <c r="L283" s="541"/>
      <c r="M283" s="50" t="s">
        <v>205</v>
      </c>
      <c r="N283" s="50" t="s">
        <v>205</v>
      </c>
      <c r="O283" s="50" t="s">
        <v>205</v>
      </c>
      <c r="P283" s="50" t="s">
        <v>205</v>
      </c>
      <c r="Q283" s="50" t="s">
        <v>205</v>
      </c>
      <c r="R283" s="16" t="s">
        <v>11144</v>
      </c>
      <c r="S283" s="16" t="s">
        <v>11147</v>
      </c>
      <c r="T283" s="16" t="s">
        <v>11148</v>
      </c>
      <c r="U283" s="17">
        <v>1698</v>
      </c>
      <c r="V283" s="18">
        <v>6639.1</v>
      </c>
      <c r="W283" s="16" t="s">
        <v>11149</v>
      </c>
      <c r="X283" s="50" t="s">
        <v>205</v>
      </c>
      <c r="Y283" s="50" t="s">
        <v>205</v>
      </c>
      <c r="Z283" t="s">
        <v>11150</v>
      </c>
    </row>
    <row r="284" spans="1:26" ht="18" customHeight="1">
      <c r="A284" s="539">
        <v>20230221</v>
      </c>
      <c r="B284" s="523">
        <v>270</v>
      </c>
      <c r="C284" s="523" t="s">
        <v>11151</v>
      </c>
      <c r="D284" s="523" t="s">
        <v>10500</v>
      </c>
      <c r="E284" s="523">
        <v>950</v>
      </c>
      <c r="F284" s="523" t="s">
        <v>9225</v>
      </c>
      <c r="G284" s="523" t="s">
        <v>11152</v>
      </c>
      <c r="H284" s="538"/>
      <c r="I284" s="540">
        <v>44978</v>
      </c>
      <c r="J284" s="541" t="s">
        <v>11153</v>
      </c>
      <c r="K284" s="541" t="s">
        <v>9440</v>
      </c>
      <c r="L284" s="541"/>
      <c r="M284" s="50" t="s">
        <v>205</v>
      </c>
      <c r="N284" s="50" t="s">
        <v>205</v>
      </c>
      <c r="O284" s="50" t="s">
        <v>205</v>
      </c>
      <c r="P284" s="50" t="s">
        <v>205</v>
      </c>
      <c r="Q284" s="50" t="s">
        <v>205</v>
      </c>
      <c r="R284" s="16" t="s">
        <v>19749</v>
      </c>
      <c r="S284" s="16" t="s">
        <v>9624</v>
      </c>
      <c r="T284" s="16" t="s">
        <v>19750</v>
      </c>
      <c r="U284" s="17">
        <v>950</v>
      </c>
      <c r="V284" s="18">
        <v>11400</v>
      </c>
      <c r="W284" s="16" t="s">
        <v>19751</v>
      </c>
      <c r="X284" s="50" t="s">
        <v>205</v>
      </c>
      <c r="Y284" s="50" t="s">
        <v>205</v>
      </c>
      <c r="Z284" t="s">
        <v>11154</v>
      </c>
    </row>
    <row r="285" spans="1:26" ht="18" customHeight="1">
      <c r="A285" s="539">
        <v>20230221</v>
      </c>
      <c r="B285" s="523">
        <v>271</v>
      </c>
      <c r="C285" s="523" t="s">
        <v>11155</v>
      </c>
      <c r="D285" s="523" t="s">
        <v>8947</v>
      </c>
      <c r="E285" s="523">
        <v>600</v>
      </c>
      <c r="F285" s="523" t="s">
        <v>9053</v>
      </c>
      <c r="G285" s="523" t="s">
        <v>11156</v>
      </c>
      <c r="H285" s="538"/>
      <c r="I285" s="540">
        <v>44978</v>
      </c>
      <c r="J285" s="541" t="s">
        <v>11157</v>
      </c>
      <c r="K285" s="541" t="s">
        <v>9440</v>
      </c>
      <c r="L285" s="541"/>
      <c r="M285" s="50" t="s">
        <v>205</v>
      </c>
      <c r="N285" s="50" t="s">
        <v>205</v>
      </c>
      <c r="O285" s="50" t="s">
        <v>205</v>
      </c>
      <c r="P285" s="50" t="s">
        <v>205</v>
      </c>
      <c r="Q285" s="50" t="s">
        <v>205</v>
      </c>
      <c r="R285" s="16" t="s">
        <v>11158</v>
      </c>
      <c r="S285" s="16" t="s">
        <v>11159</v>
      </c>
      <c r="T285" s="16" t="s">
        <v>19752</v>
      </c>
      <c r="U285" s="17">
        <v>600</v>
      </c>
      <c r="V285" s="18">
        <v>5700</v>
      </c>
      <c r="W285" s="16" t="s">
        <v>19740</v>
      </c>
      <c r="X285" s="50" t="s">
        <v>205</v>
      </c>
      <c r="Y285" s="50" t="s">
        <v>205</v>
      </c>
      <c r="Z285" t="s">
        <v>11160</v>
      </c>
    </row>
    <row r="286" spans="1:26" ht="18" customHeight="1">
      <c r="A286" s="539">
        <v>20230221</v>
      </c>
      <c r="B286" s="523">
        <v>272</v>
      </c>
      <c r="C286" s="523" t="s">
        <v>829</v>
      </c>
      <c r="D286" s="523" t="s">
        <v>10607</v>
      </c>
      <c r="E286" s="523">
        <v>1815</v>
      </c>
      <c r="F286" s="523" t="s">
        <v>8994</v>
      </c>
      <c r="G286" s="523" t="s">
        <v>830</v>
      </c>
      <c r="H286" s="538"/>
      <c r="I286" s="540">
        <v>44978</v>
      </c>
      <c r="J286" s="541" t="s">
        <v>11161</v>
      </c>
      <c r="K286" s="541" t="s">
        <v>9440</v>
      </c>
      <c r="L286" s="541"/>
      <c r="M286" s="50" t="s">
        <v>205</v>
      </c>
      <c r="N286" s="50" t="s">
        <v>205</v>
      </c>
      <c r="O286" s="50" t="s">
        <v>205</v>
      </c>
      <c r="P286" s="50" t="s">
        <v>205</v>
      </c>
      <c r="Q286" s="50" t="s">
        <v>205</v>
      </c>
      <c r="R286" s="16" t="s">
        <v>19753</v>
      </c>
      <c r="S286" s="16" t="s">
        <v>19754</v>
      </c>
      <c r="T286" s="16" t="s">
        <v>19755</v>
      </c>
      <c r="U286" s="17">
        <v>1815</v>
      </c>
      <c r="V286" s="18">
        <v>22956.12</v>
      </c>
      <c r="W286" s="16" t="s">
        <v>19748</v>
      </c>
      <c r="X286" s="50" t="s">
        <v>205</v>
      </c>
      <c r="Y286" s="50" t="s">
        <v>205</v>
      </c>
    </row>
    <row r="287" spans="1:26" ht="18" customHeight="1">
      <c r="A287" s="539">
        <v>20230221</v>
      </c>
      <c r="B287" s="523">
        <v>273</v>
      </c>
      <c r="C287" s="523" t="s">
        <v>835</v>
      </c>
      <c r="D287" s="523" t="s">
        <v>8897</v>
      </c>
      <c r="E287" s="523">
        <v>1500</v>
      </c>
      <c r="F287" s="523" t="s">
        <v>121</v>
      </c>
      <c r="G287" s="523" t="s">
        <v>836</v>
      </c>
      <c r="H287" s="538"/>
      <c r="I287" s="540">
        <v>44978</v>
      </c>
      <c r="J287" s="541" t="s">
        <v>10866</v>
      </c>
      <c r="K287" s="541" t="s">
        <v>9440</v>
      </c>
      <c r="L287" s="541"/>
      <c r="M287" s="50" t="s">
        <v>205</v>
      </c>
      <c r="N287" s="50" t="s">
        <v>205</v>
      </c>
      <c r="O287" s="50" t="s">
        <v>205</v>
      </c>
      <c r="P287" s="50" t="s">
        <v>205</v>
      </c>
      <c r="Q287" s="50" t="s">
        <v>205</v>
      </c>
      <c r="R287" s="16" t="s">
        <v>19756</v>
      </c>
      <c r="S287" s="16" t="s">
        <v>19757</v>
      </c>
      <c r="T287" s="16" t="s">
        <v>19758</v>
      </c>
      <c r="U287" s="17">
        <v>1500</v>
      </c>
      <c r="V287" s="18">
        <v>23310</v>
      </c>
      <c r="W287" s="16" t="s">
        <v>19748</v>
      </c>
      <c r="X287" s="50" t="s">
        <v>205</v>
      </c>
      <c r="Y287" s="50" t="s">
        <v>205</v>
      </c>
    </row>
    <row r="288" spans="1:26" ht="18" customHeight="1">
      <c r="A288" s="539">
        <v>20230221</v>
      </c>
      <c r="B288" s="523">
        <v>274</v>
      </c>
      <c r="C288" s="523" t="s">
        <v>847</v>
      </c>
      <c r="D288" s="523" t="s">
        <v>8905</v>
      </c>
      <c r="E288" s="523">
        <v>1980</v>
      </c>
      <c r="F288" s="523" t="s">
        <v>8994</v>
      </c>
      <c r="G288" s="523" t="s">
        <v>848</v>
      </c>
      <c r="H288" s="538"/>
      <c r="I288" s="540">
        <v>44978</v>
      </c>
      <c r="J288" s="541" t="s">
        <v>11162</v>
      </c>
      <c r="K288" s="541" t="s">
        <v>9440</v>
      </c>
      <c r="L288" s="541"/>
      <c r="M288" s="50" t="s">
        <v>205</v>
      </c>
      <c r="N288" s="50" t="s">
        <v>205</v>
      </c>
      <c r="O288" s="50" t="s">
        <v>205</v>
      </c>
      <c r="P288" s="50" t="s">
        <v>205</v>
      </c>
      <c r="Q288" s="50" t="s">
        <v>205</v>
      </c>
      <c r="R288" s="16" t="s">
        <v>847</v>
      </c>
      <c r="S288" s="16" t="s">
        <v>850</v>
      </c>
      <c r="T288" s="16" t="s">
        <v>11163</v>
      </c>
      <c r="U288" s="17">
        <v>1980</v>
      </c>
      <c r="V288" s="18">
        <v>24948</v>
      </c>
      <c r="W288" s="16" t="s">
        <v>872</v>
      </c>
      <c r="X288" s="50" t="s">
        <v>205</v>
      </c>
      <c r="Y288" s="50" t="s">
        <v>205</v>
      </c>
    </row>
    <row r="289" spans="1:26" ht="18" customHeight="1">
      <c r="A289" s="539">
        <v>20230221</v>
      </c>
      <c r="B289" s="523">
        <v>275</v>
      </c>
      <c r="C289" s="523" t="s">
        <v>11164</v>
      </c>
      <c r="D289" s="523" t="s">
        <v>8947</v>
      </c>
      <c r="E289" s="523">
        <v>1600</v>
      </c>
      <c r="F289" s="523" t="s">
        <v>11165</v>
      </c>
      <c r="G289" s="523" t="s">
        <v>11166</v>
      </c>
      <c r="H289" s="538"/>
      <c r="I289" s="540">
        <v>44978</v>
      </c>
      <c r="J289" s="541" t="s">
        <v>10764</v>
      </c>
      <c r="K289" s="541" t="s">
        <v>9440</v>
      </c>
      <c r="L289" s="541"/>
      <c r="M289" s="50" t="s">
        <v>205</v>
      </c>
      <c r="N289" s="50" t="s">
        <v>205</v>
      </c>
      <c r="O289" s="50" t="s">
        <v>205</v>
      </c>
      <c r="P289" s="50" t="s">
        <v>205</v>
      </c>
      <c r="Q289" s="50" t="s">
        <v>205</v>
      </c>
      <c r="R289" s="16" t="s">
        <v>19759</v>
      </c>
      <c r="S289" s="16" t="s">
        <v>19265</v>
      </c>
      <c r="T289" s="16" t="s">
        <v>19760</v>
      </c>
      <c r="U289" s="17">
        <v>1600</v>
      </c>
      <c r="V289" s="18">
        <v>10240</v>
      </c>
      <c r="W289" s="16" t="s">
        <v>19740</v>
      </c>
      <c r="X289" s="50" t="s">
        <v>205</v>
      </c>
      <c r="Y289" s="50" t="s">
        <v>205</v>
      </c>
      <c r="Z289" t="s">
        <v>11167</v>
      </c>
    </row>
    <row r="290" spans="1:26" ht="18" customHeight="1">
      <c r="A290" s="539">
        <v>20230221</v>
      </c>
      <c r="B290" s="523">
        <v>276</v>
      </c>
      <c r="C290" s="523" t="s">
        <v>841</v>
      </c>
      <c r="D290" s="523" t="s">
        <v>8897</v>
      </c>
      <c r="E290" s="523">
        <v>1500</v>
      </c>
      <c r="F290" s="523" t="s">
        <v>121</v>
      </c>
      <c r="G290" s="523" t="s">
        <v>842</v>
      </c>
      <c r="H290" s="538"/>
      <c r="I290" s="540">
        <v>44978</v>
      </c>
      <c r="J290" s="541" t="s">
        <v>11168</v>
      </c>
      <c r="K290" s="541" t="s">
        <v>9440</v>
      </c>
      <c r="L290" s="541"/>
      <c r="M290" s="50" t="s">
        <v>205</v>
      </c>
      <c r="N290" s="50" t="s">
        <v>205</v>
      </c>
      <c r="O290" s="50" t="s">
        <v>205</v>
      </c>
      <c r="P290" s="50" t="s">
        <v>205</v>
      </c>
      <c r="Q290" s="50" t="s">
        <v>205</v>
      </c>
      <c r="R290" s="16" t="s">
        <v>19761</v>
      </c>
      <c r="S290" s="16" t="s">
        <v>19762</v>
      </c>
      <c r="T290" s="16" t="s">
        <v>19763</v>
      </c>
      <c r="U290" s="17">
        <v>1500</v>
      </c>
      <c r="V290" s="18">
        <v>23310</v>
      </c>
      <c r="W290" s="16" t="s">
        <v>19751</v>
      </c>
      <c r="X290" s="50" t="s">
        <v>205</v>
      </c>
      <c r="Y290" s="50" t="s">
        <v>205</v>
      </c>
    </row>
    <row r="291" spans="1:26" ht="18" customHeight="1">
      <c r="A291" s="539">
        <v>20230221</v>
      </c>
      <c r="B291" s="523">
        <v>277</v>
      </c>
      <c r="C291" s="523" t="s">
        <v>852</v>
      </c>
      <c r="D291" s="523" t="s">
        <v>8905</v>
      </c>
      <c r="E291" s="523">
        <v>1940</v>
      </c>
      <c r="F291" s="523" t="s">
        <v>8994</v>
      </c>
      <c r="G291" s="523" t="s">
        <v>853</v>
      </c>
      <c r="H291" s="538"/>
      <c r="I291" s="540">
        <v>44978</v>
      </c>
      <c r="J291" s="541" t="s">
        <v>9781</v>
      </c>
      <c r="K291" s="541" t="s">
        <v>9440</v>
      </c>
      <c r="L291" s="541"/>
      <c r="M291" s="50" t="s">
        <v>205</v>
      </c>
      <c r="N291" s="50" t="s">
        <v>205</v>
      </c>
      <c r="O291" s="50" t="s">
        <v>205</v>
      </c>
      <c r="P291" s="50" t="s">
        <v>205</v>
      </c>
      <c r="Q291" s="50" t="s">
        <v>205</v>
      </c>
      <c r="R291" s="16" t="s">
        <v>852</v>
      </c>
      <c r="S291" s="16" t="s">
        <v>850</v>
      </c>
      <c r="T291" s="16" t="s">
        <v>11169</v>
      </c>
      <c r="U291" s="17">
        <v>1940</v>
      </c>
      <c r="V291" s="18">
        <v>24444</v>
      </c>
      <c r="W291" s="16" t="s">
        <v>872</v>
      </c>
      <c r="X291" s="50" t="s">
        <v>205</v>
      </c>
      <c r="Y291" s="50" t="s">
        <v>205</v>
      </c>
    </row>
    <row r="292" spans="1:26" ht="18" customHeight="1">
      <c r="A292" s="539">
        <v>20230221</v>
      </c>
      <c r="B292" s="523">
        <v>278</v>
      </c>
      <c r="C292" s="523" t="s">
        <v>11170</v>
      </c>
      <c r="D292" s="523" t="s">
        <v>9743</v>
      </c>
      <c r="E292" s="523">
        <v>1900</v>
      </c>
      <c r="F292" s="523" t="s">
        <v>9206</v>
      </c>
      <c r="G292" s="523" t="s">
        <v>11171</v>
      </c>
      <c r="H292" s="538"/>
      <c r="I292" s="540">
        <v>44978</v>
      </c>
      <c r="J292" s="541" t="s">
        <v>11172</v>
      </c>
      <c r="K292" s="541" t="s">
        <v>9440</v>
      </c>
      <c r="L292" s="541"/>
      <c r="M292" s="50" t="s">
        <v>205</v>
      </c>
      <c r="N292" s="50" t="s">
        <v>205</v>
      </c>
      <c r="O292" s="50" t="s">
        <v>205</v>
      </c>
      <c r="P292" s="50" t="s">
        <v>205</v>
      </c>
      <c r="Q292" s="50" t="s">
        <v>205</v>
      </c>
      <c r="R292" s="16" t="s">
        <v>19764</v>
      </c>
      <c r="S292" s="16" t="s">
        <v>19456</v>
      </c>
      <c r="T292" s="16" t="s">
        <v>19765</v>
      </c>
      <c r="U292" s="17">
        <v>1900</v>
      </c>
      <c r="V292" s="18">
        <v>24900</v>
      </c>
      <c r="W292" s="16" t="s">
        <v>19751</v>
      </c>
      <c r="X292" s="50" t="s">
        <v>205</v>
      </c>
      <c r="Y292" s="50" t="s">
        <v>205</v>
      </c>
      <c r="Z292" t="s">
        <v>10798</v>
      </c>
    </row>
    <row r="293" spans="1:26" ht="18" customHeight="1">
      <c r="A293" s="539">
        <v>20230221</v>
      </c>
      <c r="B293" s="523">
        <v>279</v>
      </c>
      <c r="C293" s="523" t="s">
        <v>11173</v>
      </c>
      <c r="D293" s="523" t="s">
        <v>10493</v>
      </c>
      <c r="E293" s="523">
        <v>2292</v>
      </c>
      <c r="F293" s="523" t="s">
        <v>9206</v>
      </c>
      <c r="G293" s="523" t="s">
        <v>11174</v>
      </c>
      <c r="H293" s="538"/>
      <c r="I293" s="540">
        <v>44978</v>
      </c>
      <c r="J293" s="541" t="s">
        <v>10753</v>
      </c>
      <c r="K293" s="541" t="s">
        <v>9440</v>
      </c>
      <c r="L293" s="541"/>
      <c r="M293" s="50" t="s">
        <v>205</v>
      </c>
      <c r="N293" s="50" t="s">
        <v>205</v>
      </c>
      <c r="O293" s="50" t="s">
        <v>205</v>
      </c>
      <c r="P293" s="50" t="s">
        <v>205</v>
      </c>
      <c r="Q293" s="50" t="s">
        <v>205</v>
      </c>
      <c r="R293" s="16" t="s">
        <v>19766</v>
      </c>
      <c r="S293" s="16" t="s">
        <v>19767</v>
      </c>
      <c r="T293" s="16" t="s">
        <v>19768</v>
      </c>
      <c r="U293" s="17">
        <v>2292</v>
      </c>
      <c r="V293" s="18">
        <v>24982.799999999999</v>
      </c>
      <c r="W293" s="16" t="s">
        <v>19740</v>
      </c>
      <c r="X293" s="50" t="s">
        <v>205</v>
      </c>
      <c r="Y293" s="50" t="s">
        <v>205</v>
      </c>
    </row>
    <row r="294" spans="1:26" ht="18" customHeight="1">
      <c r="A294" s="539">
        <v>20230221</v>
      </c>
      <c r="B294" s="523">
        <v>280</v>
      </c>
      <c r="C294" s="523" t="s">
        <v>11175</v>
      </c>
      <c r="D294" s="523" t="s">
        <v>8947</v>
      </c>
      <c r="E294" s="523">
        <v>1100</v>
      </c>
      <c r="F294" s="523" t="s">
        <v>9081</v>
      </c>
      <c r="G294" s="523" t="s">
        <v>11176</v>
      </c>
      <c r="H294" s="538"/>
      <c r="I294" s="540">
        <v>44978</v>
      </c>
      <c r="J294" s="541" t="s">
        <v>10392</v>
      </c>
      <c r="K294" s="541" t="s">
        <v>9440</v>
      </c>
      <c r="L294" s="541"/>
      <c r="M294" s="50" t="s">
        <v>205</v>
      </c>
      <c r="N294" s="50" t="s">
        <v>205</v>
      </c>
      <c r="O294" s="50" t="s">
        <v>205</v>
      </c>
      <c r="P294" s="50" t="s">
        <v>205</v>
      </c>
      <c r="Q294" s="50" t="s">
        <v>205</v>
      </c>
      <c r="R294" s="16" t="s">
        <v>19769</v>
      </c>
      <c r="S294" s="16" t="s">
        <v>19770</v>
      </c>
      <c r="T294" s="16" t="s">
        <v>19771</v>
      </c>
      <c r="U294" s="17">
        <v>1100</v>
      </c>
      <c r="V294" s="18">
        <v>6500</v>
      </c>
      <c r="W294" s="16" t="s">
        <v>19772</v>
      </c>
      <c r="X294" s="50" t="s">
        <v>205</v>
      </c>
      <c r="Y294" s="50" t="s">
        <v>205</v>
      </c>
      <c r="Z294" t="s">
        <v>11177</v>
      </c>
    </row>
    <row r="295" spans="1:26" ht="18" customHeight="1">
      <c r="A295" s="539">
        <v>20230221</v>
      </c>
      <c r="B295" s="523">
        <v>281</v>
      </c>
      <c r="C295" s="523" t="s">
        <v>11178</v>
      </c>
      <c r="D295" s="523" t="s">
        <v>219</v>
      </c>
      <c r="E295" s="523">
        <v>1110</v>
      </c>
      <c r="F295" s="523" t="s">
        <v>9217</v>
      </c>
      <c r="G295" s="523" t="s">
        <v>11179</v>
      </c>
      <c r="H295" s="538"/>
      <c r="I295" s="540">
        <v>44978</v>
      </c>
      <c r="J295" s="541" t="s">
        <v>11180</v>
      </c>
      <c r="K295" s="541" t="s">
        <v>9440</v>
      </c>
      <c r="L295" s="541"/>
      <c r="M295" s="50" t="s">
        <v>205</v>
      </c>
      <c r="N295" s="50" t="s">
        <v>205</v>
      </c>
      <c r="O295" s="50" t="s">
        <v>205</v>
      </c>
      <c r="P295" s="50" t="s">
        <v>205</v>
      </c>
      <c r="Q295" s="50" t="s">
        <v>205</v>
      </c>
      <c r="R295" s="16" t="s">
        <v>19773</v>
      </c>
      <c r="S295" s="16" t="s">
        <v>5834</v>
      </c>
      <c r="T295" s="16" t="s">
        <v>19774</v>
      </c>
      <c r="U295" s="17">
        <v>1110</v>
      </c>
      <c r="V295" s="18">
        <v>24864</v>
      </c>
      <c r="W295" s="16" t="s">
        <v>19751</v>
      </c>
      <c r="X295" s="50" t="s">
        <v>205</v>
      </c>
      <c r="Y295" s="50" t="s">
        <v>205</v>
      </c>
    </row>
    <row r="296" spans="1:26" ht="18" customHeight="1">
      <c r="A296" s="539">
        <v>20230222</v>
      </c>
      <c r="B296" s="523">
        <v>282</v>
      </c>
      <c r="C296" s="523" t="s">
        <v>11181</v>
      </c>
      <c r="D296" s="523" t="s">
        <v>10500</v>
      </c>
      <c r="E296" s="523">
        <v>950</v>
      </c>
      <c r="F296" s="523" t="s">
        <v>9225</v>
      </c>
      <c r="G296" s="523" t="s">
        <v>11182</v>
      </c>
      <c r="H296" s="538"/>
      <c r="I296" s="540">
        <v>44978</v>
      </c>
      <c r="J296" s="541" t="s">
        <v>10861</v>
      </c>
      <c r="K296" s="541" t="s">
        <v>9440</v>
      </c>
      <c r="L296" s="541"/>
      <c r="M296" s="50" t="s">
        <v>205</v>
      </c>
      <c r="N296" s="50" t="s">
        <v>205</v>
      </c>
      <c r="O296" s="50" t="s">
        <v>205</v>
      </c>
      <c r="P296" s="50" t="s">
        <v>205</v>
      </c>
      <c r="Q296" s="50" t="s">
        <v>205</v>
      </c>
      <c r="R296" s="16" t="s">
        <v>19775</v>
      </c>
      <c r="S296" s="16" t="s">
        <v>11183</v>
      </c>
      <c r="T296" s="16" t="s">
        <v>11184</v>
      </c>
      <c r="U296" s="17">
        <v>950</v>
      </c>
      <c r="V296" s="18">
        <v>11400</v>
      </c>
      <c r="W296" s="16" t="s">
        <v>19776</v>
      </c>
      <c r="X296" s="50" t="s">
        <v>205</v>
      </c>
      <c r="Y296" s="50" t="s">
        <v>205</v>
      </c>
      <c r="Z296" t="s">
        <v>10512</v>
      </c>
    </row>
    <row r="297" spans="1:26" ht="18" customHeight="1">
      <c r="A297" s="539">
        <v>20230222</v>
      </c>
      <c r="B297" s="523">
        <v>283</v>
      </c>
      <c r="C297" s="523" t="s">
        <v>11185</v>
      </c>
      <c r="D297" s="523" t="s">
        <v>219</v>
      </c>
      <c r="E297" s="523">
        <v>1889</v>
      </c>
      <c r="F297" s="523" t="s">
        <v>9529</v>
      </c>
      <c r="G297" s="523" t="s">
        <v>11186</v>
      </c>
      <c r="H297" s="538"/>
      <c r="I297" s="540">
        <v>44979</v>
      </c>
      <c r="J297" s="541" t="s">
        <v>11187</v>
      </c>
      <c r="K297" s="541" t="s">
        <v>9440</v>
      </c>
      <c r="L297" s="541"/>
      <c r="M297" s="50" t="s">
        <v>205</v>
      </c>
      <c r="N297" s="50" t="s">
        <v>205</v>
      </c>
      <c r="O297" s="50" t="s">
        <v>205</v>
      </c>
      <c r="P297" s="50" t="s">
        <v>205</v>
      </c>
      <c r="Q297" s="50" t="s">
        <v>205</v>
      </c>
      <c r="R297" s="16" t="s">
        <v>11185</v>
      </c>
      <c r="S297" s="16" t="s">
        <v>3211</v>
      </c>
      <c r="T297" s="16" t="s">
        <v>11188</v>
      </c>
      <c r="U297" s="17">
        <v>1889</v>
      </c>
      <c r="V297" s="18">
        <v>22611.7</v>
      </c>
      <c r="W297" s="16" t="s">
        <v>872</v>
      </c>
      <c r="X297" s="50" t="s">
        <v>205</v>
      </c>
      <c r="Y297" s="50" t="s">
        <v>205</v>
      </c>
      <c r="Z297" t="s">
        <v>10681</v>
      </c>
    </row>
    <row r="298" spans="1:26" ht="18" customHeight="1">
      <c r="A298" s="539">
        <v>20230222</v>
      </c>
      <c r="B298" s="523">
        <v>284</v>
      </c>
      <c r="C298" s="523" t="s">
        <v>11189</v>
      </c>
      <c r="D298" s="523" t="s">
        <v>9503</v>
      </c>
      <c r="E298" s="523">
        <v>1500</v>
      </c>
      <c r="F298" s="523" t="s">
        <v>8298</v>
      </c>
      <c r="G298" s="523" t="s">
        <v>11190</v>
      </c>
      <c r="H298" s="538"/>
      <c r="I298" s="540">
        <v>44979</v>
      </c>
      <c r="J298" s="541" t="s">
        <v>11191</v>
      </c>
      <c r="K298" s="541" t="s">
        <v>9440</v>
      </c>
      <c r="L298" s="541"/>
      <c r="M298" s="50" t="s">
        <v>205</v>
      </c>
      <c r="N298" s="50" t="s">
        <v>205</v>
      </c>
      <c r="O298" s="50" t="s">
        <v>205</v>
      </c>
      <c r="P298" s="50" t="s">
        <v>205</v>
      </c>
      <c r="Q298" s="50" t="s">
        <v>205</v>
      </c>
      <c r="R298" s="16" t="s">
        <v>19777</v>
      </c>
      <c r="S298" s="16" t="s">
        <v>19403</v>
      </c>
      <c r="T298" s="16" t="s">
        <v>19778</v>
      </c>
      <c r="U298" s="17">
        <v>1500</v>
      </c>
      <c r="V298" s="18">
        <v>12150</v>
      </c>
      <c r="W298" s="16" t="s">
        <v>19779</v>
      </c>
      <c r="X298" s="50" t="s">
        <v>205</v>
      </c>
      <c r="Y298" s="50" t="s">
        <v>205</v>
      </c>
      <c r="Z298" t="s">
        <v>19780</v>
      </c>
    </row>
    <row r="299" spans="1:26" ht="18" customHeight="1">
      <c r="A299" s="539">
        <v>20230222</v>
      </c>
      <c r="B299" s="523">
        <v>285</v>
      </c>
      <c r="C299" s="523" t="s">
        <v>11192</v>
      </c>
      <c r="D299" s="523" t="s">
        <v>8996</v>
      </c>
      <c r="E299" s="523">
        <v>1000</v>
      </c>
      <c r="F299" s="523" t="s">
        <v>9074</v>
      </c>
      <c r="G299" s="523" t="s">
        <v>11193</v>
      </c>
      <c r="H299" s="538"/>
      <c r="I299" s="540">
        <v>44979</v>
      </c>
      <c r="J299" s="541" t="s">
        <v>9781</v>
      </c>
      <c r="K299" s="541" t="s">
        <v>9440</v>
      </c>
      <c r="L299" s="541"/>
      <c r="M299" s="50" t="s">
        <v>205</v>
      </c>
      <c r="N299" s="50" t="s">
        <v>205</v>
      </c>
      <c r="O299" s="50" t="s">
        <v>205</v>
      </c>
      <c r="P299" s="50" t="s">
        <v>205</v>
      </c>
      <c r="Q299" s="50" t="s">
        <v>205</v>
      </c>
      <c r="R299" s="16" t="s">
        <v>19781</v>
      </c>
      <c r="S299" s="16" t="s">
        <v>19782</v>
      </c>
      <c r="T299" s="16" t="s">
        <v>19783</v>
      </c>
      <c r="U299" s="17">
        <v>1000</v>
      </c>
      <c r="V299" s="18">
        <v>7560</v>
      </c>
      <c r="W299" s="16" t="s">
        <v>19740</v>
      </c>
      <c r="X299" s="50" t="s">
        <v>205</v>
      </c>
      <c r="Y299" s="50" t="s">
        <v>205</v>
      </c>
      <c r="Z299" t="s">
        <v>11194</v>
      </c>
    </row>
    <row r="300" spans="1:26" ht="18" customHeight="1">
      <c r="A300" s="539">
        <v>20230222</v>
      </c>
      <c r="B300" s="523">
        <v>286</v>
      </c>
      <c r="C300" s="523" t="s">
        <v>11195</v>
      </c>
      <c r="D300" s="560" t="s">
        <v>19784</v>
      </c>
      <c r="E300" s="523">
        <v>1840</v>
      </c>
      <c r="F300" s="523" t="s">
        <v>9529</v>
      </c>
      <c r="G300" s="523" t="s">
        <v>11196</v>
      </c>
      <c r="H300" s="538"/>
      <c r="I300" s="540">
        <v>44977</v>
      </c>
      <c r="J300" s="541" t="s">
        <v>11197</v>
      </c>
      <c r="K300" s="541" t="s">
        <v>9440</v>
      </c>
      <c r="L300" s="541"/>
      <c r="M300" s="50" t="s">
        <v>205</v>
      </c>
      <c r="N300" s="50" t="s">
        <v>205</v>
      </c>
      <c r="O300" s="50" t="s">
        <v>205</v>
      </c>
      <c r="P300" s="50" t="s">
        <v>205</v>
      </c>
      <c r="Q300" s="50" t="s">
        <v>205</v>
      </c>
      <c r="R300" s="16" t="s">
        <v>9327</v>
      </c>
      <c r="S300" s="16" t="s">
        <v>19785</v>
      </c>
      <c r="T300" s="16" t="s">
        <v>19786</v>
      </c>
      <c r="U300" s="17">
        <v>1839</v>
      </c>
      <c r="V300" s="18">
        <v>21443.4</v>
      </c>
      <c r="W300" s="16" t="s">
        <v>19787</v>
      </c>
      <c r="X300" s="50" t="s">
        <v>205</v>
      </c>
      <c r="Y300" s="50" t="s">
        <v>205</v>
      </c>
      <c r="Z300" t="s">
        <v>10681</v>
      </c>
    </row>
    <row r="301" spans="1:26" ht="18" customHeight="1">
      <c r="A301" s="539">
        <v>20230223</v>
      </c>
      <c r="B301" s="523">
        <v>287</v>
      </c>
      <c r="C301" s="523" t="s">
        <v>857</v>
      </c>
      <c r="D301" s="523" t="s">
        <v>10607</v>
      </c>
      <c r="E301" s="523">
        <v>1958</v>
      </c>
      <c r="F301" s="523" t="s">
        <v>8994</v>
      </c>
      <c r="G301" s="523" t="s">
        <v>858</v>
      </c>
      <c r="H301" s="538"/>
      <c r="I301" s="540">
        <v>44979</v>
      </c>
      <c r="J301" s="541" t="s">
        <v>11198</v>
      </c>
      <c r="K301" s="541" t="s">
        <v>9440</v>
      </c>
      <c r="L301" s="541"/>
      <c r="M301" s="50" t="s">
        <v>205</v>
      </c>
      <c r="N301" s="50" t="s">
        <v>205</v>
      </c>
      <c r="O301" s="50" t="s">
        <v>205</v>
      </c>
      <c r="P301" s="50" t="s">
        <v>205</v>
      </c>
      <c r="Q301" s="50" t="s">
        <v>205</v>
      </c>
      <c r="R301" s="16" t="s">
        <v>857</v>
      </c>
      <c r="S301" s="16" t="s">
        <v>860</v>
      </c>
      <c r="T301" s="16" t="s">
        <v>861</v>
      </c>
      <c r="U301" s="17">
        <v>1958</v>
      </c>
      <c r="V301" s="18">
        <v>24678.18</v>
      </c>
      <c r="W301" s="16" t="s">
        <v>862</v>
      </c>
      <c r="X301" s="50" t="s">
        <v>205</v>
      </c>
      <c r="Y301" s="50" t="s">
        <v>205</v>
      </c>
    </row>
    <row r="302" spans="1:26" ht="18" customHeight="1">
      <c r="A302" s="539">
        <v>20230223</v>
      </c>
      <c r="B302" s="523">
        <v>288</v>
      </c>
      <c r="C302" s="523" t="s">
        <v>863</v>
      </c>
      <c r="D302" s="523" t="s">
        <v>10607</v>
      </c>
      <c r="E302" s="523">
        <v>1958</v>
      </c>
      <c r="F302" s="523" t="s">
        <v>8994</v>
      </c>
      <c r="G302" s="523" t="s">
        <v>864</v>
      </c>
      <c r="H302" s="538"/>
      <c r="I302" s="540">
        <v>44979</v>
      </c>
      <c r="J302" s="541" t="s">
        <v>11199</v>
      </c>
      <c r="K302" s="541" t="s">
        <v>9440</v>
      </c>
      <c r="L302" s="541"/>
      <c r="M302" s="50" t="s">
        <v>205</v>
      </c>
      <c r="N302" s="50" t="s">
        <v>205</v>
      </c>
      <c r="O302" s="50" t="s">
        <v>205</v>
      </c>
      <c r="P302" s="50" t="s">
        <v>205</v>
      </c>
      <c r="Q302" s="50" t="s">
        <v>205</v>
      </c>
      <c r="R302" s="16" t="s">
        <v>863</v>
      </c>
      <c r="S302" s="16" t="s">
        <v>860</v>
      </c>
      <c r="T302" s="16" t="s">
        <v>866</v>
      </c>
      <c r="U302" s="17">
        <v>1958</v>
      </c>
      <c r="V302" s="18">
        <v>24678.14</v>
      </c>
      <c r="W302" s="16" t="s">
        <v>862</v>
      </c>
      <c r="X302" s="50" t="s">
        <v>205</v>
      </c>
      <c r="Y302" s="50" t="s">
        <v>205</v>
      </c>
    </row>
    <row r="303" spans="1:26" ht="18" customHeight="1">
      <c r="A303" s="539">
        <v>20230223</v>
      </c>
      <c r="B303" s="523">
        <v>289</v>
      </c>
      <c r="C303" s="523" t="s">
        <v>11200</v>
      </c>
      <c r="D303" s="523" t="s">
        <v>10500</v>
      </c>
      <c r="E303" s="523">
        <v>900</v>
      </c>
      <c r="F303" s="523" t="s">
        <v>8949</v>
      </c>
      <c r="G303" s="523" t="s">
        <v>11201</v>
      </c>
      <c r="H303" s="538"/>
      <c r="I303" s="540">
        <v>44980</v>
      </c>
      <c r="J303" s="541" t="s">
        <v>11202</v>
      </c>
      <c r="K303" s="541" t="s">
        <v>9440</v>
      </c>
      <c r="L303" s="541"/>
      <c r="M303" s="50" t="s">
        <v>205</v>
      </c>
      <c r="N303" s="50" t="s">
        <v>205</v>
      </c>
      <c r="O303" s="50" t="s">
        <v>205</v>
      </c>
      <c r="P303" s="50" t="s">
        <v>205</v>
      </c>
      <c r="Q303" s="50" t="s">
        <v>205</v>
      </c>
      <c r="R303" s="16" t="s">
        <v>11200</v>
      </c>
      <c r="S303" s="16" t="s">
        <v>1199</v>
      </c>
      <c r="T303" s="16" t="s">
        <v>11203</v>
      </c>
      <c r="U303" s="17">
        <v>900</v>
      </c>
      <c r="V303" s="18">
        <v>9900</v>
      </c>
      <c r="W303" s="16" t="s">
        <v>862</v>
      </c>
      <c r="X303" s="50" t="s">
        <v>205</v>
      </c>
      <c r="Y303" s="50" t="s">
        <v>205</v>
      </c>
      <c r="Z303" t="s">
        <v>10512</v>
      </c>
    </row>
    <row r="304" spans="1:26" ht="18" customHeight="1">
      <c r="A304" s="539">
        <v>20230223</v>
      </c>
      <c r="B304" s="523">
        <v>290</v>
      </c>
      <c r="C304" s="523" t="s">
        <v>11204</v>
      </c>
      <c r="D304" s="523" t="s">
        <v>219</v>
      </c>
      <c r="E304" s="523">
        <v>1075</v>
      </c>
      <c r="F304" s="523" t="s">
        <v>9139</v>
      </c>
      <c r="G304" s="523" t="s">
        <v>11205</v>
      </c>
      <c r="H304" s="538"/>
      <c r="I304" s="540">
        <v>44980</v>
      </c>
      <c r="J304" s="541" t="s">
        <v>11206</v>
      </c>
      <c r="K304" s="541" t="s">
        <v>9440</v>
      </c>
      <c r="L304" s="541"/>
      <c r="M304" s="50" t="s">
        <v>205</v>
      </c>
      <c r="N304" s="50" t="s">
        <v>205</v>
      </c>
      <c r="O304" s="50" t="s">
        <v>205</v>
      </c>
      <c r="P304" s="50" t="s">
        <v>205</v>
      </c>
      <c r="Q304" s="50" t="s">
        <v>205</v>
      </c>
      <c r="R304" s="16" t="s">
        <v>11204</v>
      </c>
      <c r="S304" s="16" t="s">
        <v>11207</v>
      </c>
      <c r="T304" s="16" t="s">
        <v>11208</v>
      </c>
      <c r="U304" s="17">
        <v>1075</v>
      </c>
      <c r="V304" s="18">
        <v>24660</v>
      </c>
      <c r="W304" s="16" t="s">
        <v>11209</v>
      </c>
      <c r="X304" s="50" t="s">
        <v>205</v>
      </c>
      <c r="Y304" s="50" t="s">
        <v>205</v>
      </c>
      <c r="Z304" t="s">
        <v>11210</v>
      </c>
    </row>
    <row r="305" spans="1:26" ht="18" customHeight="1">
      <c r="A305" s="539">
        <v>20230224</v>
      </c>
      <c r="B305" s="523">
        <v>291</v>
      </c>
      <c r="C305" s="523" t="s">
        <v>11211</v>
      </c>
      <c r="D305" s="523" t="s">
        <v>9743</v>
      </c>
      <c r="E305" s="523">
        <v>2028</v>
      </c>
      <c r="F305" s="523" t="s">
        <v>9206</v>
      </c>
      <c r="G305" s="523" t="s">
        <v>11212</v>
      </c>
      <c r="H305" s="538"/>
      <c r="I305" s="540">
        <v>44981</v>
      </c>
      <c r="J305" s="541" t="s">
        <v>11213</v>
      </c>
      <c r="K305" s="541" t="s">
        <v>9440</v>
      </c>
      <c r="L305" s="541"/>
      <c r="M305" s="50" t="s">
        <v>205</v>
      </c>
      <c r="N305" s="50" t="s">
        <v>205</v>
      </c>
      <c r="O305" s="50" t="s">
        <v>205</v>
      </c>
      <c r="P305" s="50" t="s">
        <v>205</v>
      </c>
      <c r="Q305" s="50" t="s">
        <v>205</v>
      </c>
      <c r="R305" s="16" t="s">
        <v>11211</v>
      </c>
      <c r="S305" s="16" t="s">
        <v>11214</v>
      </c>
      <c r="T305" s="16" t="s">
        <v>11215</v>
      </c>
      <c r="U305" s="17">
        <v>2028</v>
      </c>
      <c r="V305" s="18">
        <v>23000</v>
      </c>
      <c r="W305" s="16" t="s">
        <v>885</v>
      </c>
      <c r="X305" s="50" t="s">
        <v>205</v>
      </c>
      <c r="Y305" s="50" t="s">
        <v>205</v>
      </c>
      <c r="Z305" t="s">
        <v>10621</v>
      </c>
    </row>
    <row r="306" spans="1:26" ht="18" customHeight="1">
      <c r="A306" s="539">
        <v>20230224</v>
      </c>
      <c r="B306" s="523">
        <v>292</v>
      </c>
      <c r="C306" s="523" t="s">
        <v>867</v>
      </c>
      <c r="D306" s="523" t="s">
        <v>8896</v>
      </c>
      <c r="E306" s="523">
        <v>2300</v>
      </c>
      <c r="F306" s="523" t="s">
        <v>121</v>
      </c>
      <c r="G306" s="523" t="s">
        <v>868</v>
      </c>
      <c r="H306" s="538"/>
      <c r="I306" s="540">
        <v>44980</v>
      </c>
      <c r="J306" s="541" t="s">
        <v>11216</v>
      </c>
      <c r="K306" s="541" t="s">
        <v>9440</v>
      </c>
      <c r="L306" s="541"/>
      <c r="M306" s="50" t="s">
        <v>205</v>
      </c>
      <c r="N306" s="50" t="s">
        <v>205</v>
      </c>
      <c r="O306" s="50" t="s">
        <v>205</v>
      </c>
      <c r="P306" s="50" t="s">
        <v>205</v>
      </c>
      <c r="Q306" s="50" t="s">
        <v>205</v>
      </c>
      <c r="R306" s="16" t="s">
        <v>11217</v>
      </c>
      <c r="S306" s="16" t="s">
        <v>5834</v>
      </c>
      <c r="T306" s="16" t="s">
        <v>11218</v>
      </c>
      <c r="U306" s="17">
        <v>2300</v>
      </c>
      <c r="V306" s="18">
        <v>23805</v>
      </c>
      <c r="W306" s="16" t="s">
        <v>19751</v>
      </c>
      <c r="X306" s="50" t="s">
        <v>205</v>
      </c>
      <c r="Y306" s="50" t="s">
        <v>205</v>
      </c>
    </row>
    <row r="307" spans="1:26" ht="18" customHeight="1">
      <c r="A307" s="539">
        <v>20230227</v>
      </c>
      <c r="B307" s="523">
        <v>293</v>
      </c>
      <c r="C307" s="523" t="s">
        <v>873</v>
      </c>
      <c r="D307" s="523" t="s">
        <v>8896</v>
      </c>
      <c r="E307" s="523">
        <v>1925</v>
      </c>
      <c r="F307" s="523" t="s">
        <v>8994</v>
      </c>
      <c r="G307" s="523" t="s">
        <v>874</v>
      </c>
      <c r="H307" s="538"/>
      <c r="I307" s="540">
        <v>44980</v>
      </c>
      <c r="J307" s="541" t="s">
        <v>10910</v>
      </c>
      <c r="K307" s="541" t="s">
        <v>9440</v>
      </c>
      <c r="L307" s="541"/>
      <c r="M307" s="50" t="s">
        <v>205</v>
      </c>
      <c r="N307" s="50" t="s">
        <v>205</v>
      </c>
      <c r="O307" s="50" t="s">
        <v>205</v>
      </c>
      <c r="P307" s="50" t="s">
        <v>205</v>
      </c>
      <c r="Q307" s="50" t="s">
        <v>205</v>
      </c>
      <c r="R307" s="16" t="s">
        <v>19788</v>
      </c>
      <c r="S307" s="16" t="s">
        <v>19310</v>
      </c>
      <c r="T307" s="16" t="s">
        <v>11219</v>
      </c>
      <c r="U307" s="17">
        <v>1925</v>
      </c>
      <c r="V307" s="18">
        <v>24640</v>
      </c>
      <c r="W307" s="16" t="s">
        <v>19776</v>
      </c>
      <c r="X307" s="50" t="s">
        <v>205</v>
      </c>
      <c r="Y307" s="50" t="s">
        <v>205</v>
      </c>
    </row>
    <row r="308" spans="1:26" ht="18" customHeight="1">
      <c r="A308" s="539">
        <v>20230227</v>
      </c>
      <c r="B308" s="523">
        <v>294</v>
      </c>
      <c r="C308" s="523" t="s">
        <v>11220</v>
      </c>
      <c r="D308" s="523" t="s">
        <v>10500</v>
      </c>
      <c r="E308" s="523">
        <v>1000</v>
      </c>
      <c r="F308" s="523" t="s">
        <v>8949</v>
      </c>
      <c r="G308" s="523" t="s">
        <v>11221</v>
      </c>
      <c r="H308" s="538"/>
      <c r="I308" s="540">
        <v>44984</v>
      </c>
      <c r="J308" s="541" t="s">
        <v>11222</v>
      </c>
      <c r="K308" s="541" t="s">
        <v>9440</v>
      </c>
      <c r="L308" s="541"/>
      <c r="M308" s="50" t="s">
        <v>205</v>
      </c>
      <c r="N308" s="50" t="s">
        <v>205</v>
      </c>
      <c r="O308" s="50" t="s">
        <v>205</v>
      </c>
      <c r="P308" s="50" t="s">
        <v>205</v>
      </c>
      <c r="Q308" s="50" t="s">
        <v>205</v>
      </c>
      <c r="R308" s="16" t="s">
        <v>19789</v>
      </c>
      <c r="S308" s="16" t="s">
        <v>19790</v>
      </c>
      <c r="T308" s="16" t="s">
        <v>19791</v>
      </c>
      <c r="U308" s="17">
        <v>1000</v>
      </c>
      <c r="V308" s="18">
        <v>12000</v>
      </c>
      <c r="W308" s="16" t="s">
        <v>11224</v>
      </c>
      <c r="X308" s="50" t="s">
        <v>205</v>
      </c>
      <c r="Y308" s="50" t="s">
        <v>205</v>
      </c>
      <c r="Z308" t="s">
        <v>10503</v>
      </c>
    </row>
    <row r="309" spans="1:26" ht="18" customHeight="1">
      <c r="A309" s="539">
        <v>20230227</v>
      </c>
      <c r="B309" s="523">
        <v>295</v>
      </c>
      <c r="C309" s="523" t="s">
        <v>11225</v>
      </c>
      <c r="D309" s="523" t="s">
        <v>8947</v>
      </c>
      <c r="E309" s="523">
        <v>790</v>
      </c>
      <c r="F309" s="523" t="s">
        <v>9250</v>
      </c>
      <c r="G309" s="523" t="s">
        <v>11226</v>
      </c>
      <c r="H309" s="538"/>
      <c r="I309" s="540">
        <v>44982</v>
      </c>
      <c r="J309" s="541" t="s">
        <v>11227</v>
      </c>
      <c r="K309" s="541" t="s">
        <v>9440</v>
      </c>
      <c r="L309" s="541"/>
      <c r="M309" s="50" t="s">
        <v>205</v>
      </c>
      <c r="N309" s="50" t="s">
        <v>205</v>
      </c>
      <c r="O309" s="50" t="s">
        <v>205</v>
      </c>
      <c r="P309" s="50" t="s">
        <v>205</v>
      </c>
      <c r="Q309" s="50" t="s">
        <v>205</v>
      </c>
      <c r="R309" s="16" t="s">
        <v>19792</v>
      </c>
      <c r="S309" s="16" t="s">
        <v>19770</v>
      </c>
      <c r="T309" s="16" t="s">
        <v>19793</v>
      </c>
      <c r="U309" s="17">
        <v>790</v>
      </c>
      <c r="V309" s="18">
        <v>4859.3999999999996</v>
      </c>
      <c r="W309" s="16" t="s">
        <v>19751</v>
      </c>
      <c r="X309" s="50" t="s">
        <v>205</v>
      </c>
      <c r="Y309" s="50" t="s">
        <v>205</v>
      </c>
      <c r="Z309" t="s">
        <v>10564</v>
      </c>
    </row>
    <row r="310" spans="1:26" ht="18" customHeight="1">
      <c r="A310" s="539">
        <v>20230227</v>
      </c>
      <c r="B310" s="523">
        <v>296</v>
      </c>
      <c r="C310" s="523" t="s">
        <v>11228</v>
      </c>
      <c r="D310" s="523" t="s">
        <v>9503</v>
      </c>
      <c r="E310" s="523">
        <v>348</v>
      </c>
      <c r="F310" s="523" t="s">
        <v>9254</v>
      </c>
      <c r="G310" s="523" t="s">
        <v>11229</v>
      </c>
      <c r="H310" s="538"/>
      <c r="I310" s="540">
        <v>44982</v>
      </c>
      <c r="J310" s="541" t="s">
        <v>10883</v>
      </c>
      <c r="K310" s="541" t="s">
        <v>9440</v>
      </c>
      <c r="L310" s="541"/>
      <c r="M310" s="50" t="s">
        <v>205</v>
      </c>
      <c r="N310" s="50" t="s">
        <v>205</v>
      </c>
      <c r="O310" s="50" t="s">
        <v>205</v>
      </c>
      <c r="P310" s="50" t="s">
        <v>205</v>
      </c>
      <c r="Q310" s="50" t="s">
        <v>205</v>
      </c>
      <c r="R310" s="16" t="s">
        <v>19794</v>
      </c>
      <c r="S310" s="16" t="s">
        <v>19259</v>
      </c>
      <c r="T310" s="16" t="s">
        <v>19795</v>
      </c>
      <c r="U310" s="17">
        <v>348</v>
      </c>
      <c r="V310" s="18">
        <v>4176</v>
      </c>
      <c r="W310" s="16" t="s">
        <v>19796</v>
      </c>
      <c r="X310" s="50" t="s">
        <v>205</v>
      </c>
      <c r="Y310" s="50" t="s">
        <v>205</v>
      </c>
      <c r="Z310" t="s">
        <v>11230</v>
      </c>
    </row>
    <row r="311" spans="1:26" ht="18" customHeight="1">
      <c r="A311" s="539">
        <v>20230227</v>
      </c>
      <c r="B311" s="523">
        <v>297</v>
      </c>
      <c r="C311" s="523" t="s">
        <v>889</v>
      </c>
      <c r="D311" s="523" t="s">
        <v>8896</v>
      </c>
      <c r="E311" s="523">
        <v>1917</v>
      </c>
      <c r="F311" s="523" t="s">
        <v>8994</v>
      </c>
      <c r="G311" s="523" t="s">
        <v>886</v>
      </c>
      <c r="H311" s="538"/>
      <c r="I311" s="540">
        <v>44982</v>
      </c>
      <c r="J311" s="541" t="s">
        <v>11231</v>
      </c>
      <c r="K311" s="541" t="s">
        <v>9440</v>
      </c>
      <c r="L311" s="541"/>
      <c r="M311" s="50" t="s">
        <v>205</v>
      </c>
      <c r="N311" s="50" t="s">
        <v>205</v>
      </c>
      <c r="O311" s="50" t="s">
        <v>205</v>
      </c>
      <c r="P311" s="50" t="s">
        <v>205</v>
      </c>
      <c r="Q311" s="50" t="s">
        <v>205</v>
      </c>
      <c r="R311" s="16" t="s">
        <v>19797</v>
      </c>
      <c r="S311" s="16" t="s">
        <v>19798</v>
      </c>
      <c r="T311" s="16" t="s">
        <v>19799</v>
      </c>
      <c r="U311" s="17">
        <v>1917</v>
      </c>
      <c r="V311" s="18">
        <v>23962.5</v>
      </c>
      <c r="W311" s="16" t="s">
        <v>11233</v>
      </c>
      <c r="X311" s="50" t="s">
        <v>205</v>
      </c>
      <c r="Y311" s="50" t="s">
        <v>205</v>
      </c>
    </row>
    <row r="312" spans="1:26" ht="18" customHeight="1">
      <c r="A312" s="539">
        <v>20230227</v>
      </c>
      <c r="B312" s="523">
        <v>298</v>
      </c>
      <c r="C312" s="523" t="s">
        <v>893</v>
      </c>
      <c r="D312" s="523" t="s">
        <v>8896</v>
      </c>
      <c r="E312" s="523">
        <v>1917</v>
      </c>
      <c r="F312" s="523" t="s">
        <v>8994</v>
      </c>
      <c r="G312" s="523" t="s">
        <v>891</v>
      </c>
      <c r="H312" s="538"/>
      <c r="I312" s="540">
        <v>44982</v>
      </c>
      <c r="J312" s="541" t="s">
        <v>11234</v>
      </c>
      <c r="K312" s="541" t="s">
        <v>9440</v>
      </c>
      <c r="L312" s="541"/>
      <c r="M312" s="50" t="s">
        <v>205</v>
      </c>
      <c r="N312" s="50" t="s">
        <v>205</v>
      </c>
      <c r="O312" s="50" t="s">
        <v>205</v>
      </c>
      <c r="P312" s="50" t="s">
        <v>205</v>
      </c>
      <c r="Q312" s="50" t="s">
        <v>205</v>
      </c>
      <c r="R312" s="16" t="s">
        <v>19800</v>
      </c>
      <c r="S312" s="16" t="s">
        <v>19798</v>
      </c>
      <c r="T312" s="16" t="s">
        <v>19801</v>
      </c>
      <c r="U312" s="17">
        <v>1917</v>
      </c>
      <c r="V312" s="18">
        <v>23962.5</v>
      </c>
      <c r="W312" s="16" t="s">
        <v>19802</v>
      </c>
      <c r="X312" s="50" t="s">
        <v>205</v>
      </c>
      <c r="Y312" s="50" t="s">
        <v>205</v>
      </c>
    </row>
    <row r="313" spans="1:26" ht="18" customHeight="1">
      <c r="A313" s="539">
        <v>20230227</v>
      </c>
      <c r="B313" s="523">
        <v>299</v>
      </c>
      <c r="C313" s="523" t="s">
        <v>882</v>
      </c>
      <c r="D313" s="523" t="s">
        <v>8896</v>
      </c>
      <c r="E313" s="523">
        <v>1960</v>
      </c>
      <c r="F313" s="523" t="s">
        <v>8994</v>
      </c>
      <c r="G313" s="523" t="s">
        <v>879</v>
      </c>
      <c r="H313" s="538"/>
      <c r="I313" s="540">
        <v>44982</v>
      </c>
      <c r="J313" s="541" t="s">
        <v>11235</v>
      </c>
      <c r="K313" s="541" t="s">
        <v>9440</v>
      </c>
      <c r="L313" s="541"/>
      <c r="M313" s="50" t="s">
        <v>205</v>
      </c>
      <c r="N313" s="50" t="s">
        <v>205</v>
      </c>
      <c r="O313" s="50" t="s">
        <v>205</v>
      </c>
      <c r="P313" s="50" t="s">
        <v>205</v>
      </c>
      <c r="Q313" s="50" t="s">
        <v>205</v>
      </c>
      <c r="R313" s="16" t="s">
        <v>11236</v>
      </c>
      <c r="S313" s="16" t="s">
        <v>19798</v>
      </c>
      <c r="T313" s="16" t="s">
        <v>884</v>
      </c>
      <c r="U313" s="17">
        <v>1960</v>
      </c>
      <c r="V313" s="18">
        <v>24500</v>
      </c>
      <c r="W313" s="16" t="s">
        <v>19803</v>
      </c>
      <c r="X313" s="50" t="s">
        <v>205</v>
      </c>
      <c r="Y313" s="50" t="s">
        <v>205</v>
      </c>
    </row>
    <row r="314" spans="1:26" ht="18" customHeight="1">
      <c r="A314" s="539">
        <v>20230227</v>
      </c>
      <c r="B314" s="523">
        <v>300</v>
      </c>
      <c r="C314" s="523" t="s">
        <v>11237</v>
      </c>
      <c r="D314" s="523" t="s">
        <v>8996</v>
      </c>
      <c r="E314" s="523">
        <v>845</v>
      </c>
      <c r="F314" s="523" t="s">
        <v>9268</v>
      </c>
      <c r="G314" s="523" t="s">
        <v>11238</v>
      </c>
      <c r="H314" s="538"/>
      <c r="I314" s="540">
        <v>44982</v>
      </c>
      <c r="J314" s="541" t="s">
        <v>10453</v>
      </c>
      <c r="K314" s="541" t="s">
        <v>9440</v>
      </c>
      <c r="L314" s="541"/>
      <c r="M314" s="50" t="s">
        <v>205</v>
      </c>
      <c r="N314" s="50" t="s">
        <v>205</v>
      </c>
      <c r="O314" s="50" t="s">
        <v>205</v>
      </c>
      <c r="P314" s="50" t="s">
        <v>205</v>
      </c>
      <c r="Q314" s="50" t="s">
        <v>205</v>
      </c>
      <c r="R314" s="16" t="s">
        <v>19804</v>
      </c>
      <c r="S314" s="16" t="s">
        <v>19805</v>
      </c>
      <c r="T314" s="16" t="s">
        <v>19806</v>
      </c>
      <c r="U314" s="17">
        <v>845</v>
      </c>
      <c r="V314" s="18">
        <v>9472.74</v>
      </c>
      <c r="W314" s="16" t="s">
        <v>11233</v>
      </c>
      <c r="X314" s="50" t="s">
        <v>205</v>
      </c>
      <c r="Y314" s="50" t="s">
        <v>205</v>
      </c>
      <c r="Z314" t="s">
        <v>11239</v>
      </c>
    </row>
    <row r="315" spans="1:26" ht="18" customHeight="1">
      <c r="A315" s="539">
        <v>20230227</v>
      </c>
      <c r="B315" s="523">
        <v>301</v>
      </c>
      <c r="C315" s="523" t="s">
        <v>11240</v>
      </c>
      <c r="D315" s="523" t="s">
        <v>219</v>
      </c>
      <c r="E315" s="523">
        <v>1050</v>
      </c>
      <c r="F315" s="523" t="s">
        <v>9245</v>
      </c>
      <c r="G315" s="523" t="s">
        <v>11241</v>
      </c>
      <c r="H315" s="538"/>
      <c r="I315" s="540">
        <v>44984</v>
      </c>
      <c r="J315" s="541" t="s">
        <v>10866</v>
      </c>
      <c r="K315" s="541" t="s">
        <v>9440</v>
      </c>
      <c r="L315" s="541"/>
      <c r="M315" s="50" t="s">
        <v>205</v>
      </c>
      <c r="N315" s="50" t="s">
        <v>205</v>
      </c>
      <c r="O315" s="50" t="s">
        <v>205</v>
      </c>
      <c r="P315" s="50" t="s">
        <v>205</v>
      </c>
      <c r="Q315" s="50" t="s">
        <v>205</v>
      </c>
      <c r="R315" s="16" t="s">
        <v>19807</v>
      </c>
      <c r="S315" s="16" t="s">
        <v>19808</v>
      </c>
      <c r="T315" s="16" t="s">
        <v>19809</v>
      </c>
      <c r="U315" s="17">
        <v>1050</v>
      </c>
      <c r="V315" s="18">
        <v>24937.5</v>
      </c>
      <c r="W315" s="16" t="s">
        <v>19810</v>
      </c>
      <c r="X315" s="50" t="s">
        <v>205</v>
      </c>
      <c r="Y315" s="50" t="s">
        <v>205</v>
      </c>
    </row>
    <row r="316" spans="1:26" ht="18" customHeight="1">
      <c r="A316" s="539">
        <v>20230227</v>
      </c>
      <c r="B316" s="523">
        <v>302</v>
      </c>
      <c r="C316" s="523" t="s">
        <v>11243</v>
      </c>
      <c r="D316" s="523" t="s">
        <v>10500</v>
      </c>
      <c r="E316" s="523">
        <v>1000</v>
      </c>
      <c r="F316" s="523" t="s">
        <v>11244</v>
      </c>
      <c r="G316" s="523" t="s">
        <v>11245</v>
      </c>
      <c r="H316" s="538"/>
      <c r="I316" s="540">
        <v>44984</v>
      </c>
      <c r="J316" s="541" t="s">
        <v>11246</v>
      </c>
      <c r="K316" s="541" t="s">
        <v>9440</v>
      </c>
      <c r="L316" s="541"/>
      <c r="M316" s="50" t="s">
        <v>205</v>
      </c>
      <c r="N316" s="50" t="s">
        <v>205</v>
      </c>
      <c r="O316" s="50" t="s">
        <v>205</v>
      </c>
      <c r="P316" s="50" t="s">
        <v>205</v>
      </c>
      <c r="Q316" s="50" t="s">
        <v>205</v>
      </c>
      <c r="R316" s="16" t="s">
        <v>19811</v>
      </c>
      <c r="S316" s="16" t="s">
        <v>19790</v>
      </c>
      <c r="T316" s="16" t="s">
        <v>19812</v>
      </c>
      <c r="U316" s="17">
        <v>1000</v>
      </c>
      <c r="V316" s="18">
        <v>11000</v>
      </c>
      <c r="W316" s="16" t="s">
        <v>11224</v>
      </c>
      <c r="X316" s="50" t="s">
        <v>205</v>
      </c>
      <c r="Y316" s="50" t="s">
        <v>205</v>
      </c>
      <c r="Z316" t="s">
        <v>10512</v>
      </c>
    </row>
    <row r="317" spans="1:26" ht="18" customHeight="1">
      <c r="A317" s="539">
        <v>20230228</v>
      </c>
      <c r="B317" s="523">
        <v>303</v>
      </c>
      <c r="C317" s="523" t="s">
        <v>11247</v>
      </c>
      <c r="D317" s="523" t="s">
        <v>219</v>
      </c>
      <c r="E317" s="523">
        <v>2140</v>
      </c>
      <c r="F317" s="523" t="s">
        <v>9139</v>
      </c>
      <c r="G317" s="523" t="s">
        <v>11248</v>
      </c>
      <c r="H317" s="538"/>
      <c r="I317" s="540">
        <v>44984</v>
      </c>
      <c r="J317" s="541" t="s">
        <v>10797</v>
      </c>
      <c r="K317" s="541" t="s">
        <v>9440</v>
      </c>
      <c r="L317" s="541"/>
      <c r="M317" s="50" t="s">
        <v>205</v>
      </c>
      <c r="N317" s="50" t="s">
        <v>205</v>
      </c>
      <c r="O317" s="50" t="s">
        <v>205</v>
      </c>
      <c r="P317" s="50" t="s">
        <v>205</v>
      </c>
      <c r="Q317" s="50" t="s">
        <v>205</v>
      </c>
      <c r="R317" s="16" t="s">
        <v>19813</v>
      </c>
      <c r="S317" s="16" t="s">
        <v>19814</v>
      </c>
      <c r="T317" s="16" t="s">
        <v>19815</v>
      </c>
      <c r="U317" s="17">
        <v>2140</v>
      </c>
      <c r="V317" s="18">
        <v>24990</v>
      </c>
      <c r="W317" s="16" t="s">
        <v>19796</v>
      </c>
      <c r="X317" s="50" t="s">
        <v>205</v>
      </c>
      <c r="Y317" s="50" t="s">
        <v>205</v>
      </c>
    </row>
    <row r="318" spans="1:26" ht="18" customHeight="1">
      <c r="A318" s="539">
        <v>20230228</v>
      </c>
      <c r="B318" s="523">
        <v>304</v>
      </c>
      <c r="C318" s="523" t="s">
        <v>11249</v>
      </c>
      <c r="D318" s="523" t="s">
        <v>8947</v>
      </c>
      <c r="E318" s="523">
        <v>972</v>
      </c>
      <c r="F318" s="523" t="s">
        <v>9180</v>
      </c>
      <c r="G318" s="523" t="s">
        <v>11250</v>
      </c>
      <c r="H318" s="538"/>
      <c r="I318" s="540">
        <v>44984</v>
      </c>
      <c r="J318" s="541" t="s">
        <v>11198</v>
      </c>
      <c r="K318" s="541" t="s">
        <v>9440</v>
      </c>
      <c r="L318" s="541"/>
      <c r="M318" s="50" t="s">
        <v>205</v>
      </c>
      <c r="N318" s="50" t="s">
        <v>205</v>
      </c>
      <c r="O318" s="50" t="s">
        <v>205</v>
      </c>
      <c r="P318" s="50" t="s">
        <v>205</v>
      </c>
      <c r="Q318" s="50" t="s">
        <v>205</v>
      </c>
      <c r="R318" s="16" t="s">
        <v>11249</v>
      </c>
      <c r="S318" s="16" t="s">
        <v>11251</v>
      </c>
      <c r="T318" s="16" t="s">
        <v>11252</v>
      </c>
      <c r="U318" s="17">
        <v>972</v>
      </c>
      <c r="V318" s="18">
        <v>7581.6</v>
      </c>
      <c r="W318" s="16" t="s">
        <v>11253</v>
      </c>
      <c r="X318" s="50" t="s">
        <v>205</v>
      </c>
      <c r="Y318" s="50" t="s">
        <v>205</v>
      </c>
      <c r="Z318" t="s">
        <v>11254</v>
      </c>
    </row>
    <row r="319" spans="1:26" ht="18" customHeight="1">
      <c r="A319" s="539">
        <v>20230228</v>
      </c>
      <c r="B319" s="523">
        <v>305</v>
      </c>
      <c r="C319" s="523" t="s">
        <v>11255</v>
      </c>
      <c r="D319" s="523" t="s">
        <v>10514</v>
      </c>
      <c r="E319" s="523">
        <v>2200</v>
      </c>
      <c r="F319" s="523" t="s">
        <v>9234</v>
      </c>
      <c r="G319" s="523" t="s">
        <v>11256</v>
      </c>
      <c r="H319" s="538"/>
      <c r="I319" s="540">
        <v>44985</v>
      </c>
      <c r="J319" s="541" t="s">
        <v>9715</v>
      </c>
      <c r="K319" s="541" t="s">
        <v>9440</v>
      </c>
      <c r="L319" s="541"/>
      <c r="M319" s="50" t="s">
        <v>205</v>
      </c>
      <c r="N319" s="50" t="s">
        <v>205</v>
      </c>
      <c r="O319" s="50" t="s">
        <v>205</v>
      </c>
      <c r="P319" s="50" t="s">
        <v>205</v>
      </c>
      <c r="Q319" s="50" t="s">
        <v>205</v>
      </c>
      <c r="R319" s="16" t="s">
        <v>19816</v>
      </c>
      <c r="S319" s="16" t="s">
        <v>19817</v>
      </c>
      <c r="T319" s="16" t="s">
        <v>11257</v>
      </c>
      <c r="U319" s="17">
        <v>2200</v>
      </c>
      <c r="V319" s="18">
        <v>15400</v>
      </c>
      <c r="W319" s="16" t="s">
        <v>19818</v>
      </c>
      <c r="X319" s="50" t="s">
        <v>205</v>
      </c>
      <c r="Y319" s="50" t="s">
        <v>205</v>
      </c>
    </row>
    <row r="320" spans="1:26" ht="18" customHeight="1">
      <c r="A320" s="539">
        <v>20230228</v>
      </c>
      <c r="B320" s="523">
        <v>306</v>
      </c>
      <c r="C320" s="523" t="s">
        <v>11259</v>
      </c>
      <c r="D320" s="523" t="s">
        <v>9488</v>
      </c>
      <c r="E320" s="523">
        <v>2400</v>
      </c>
      <c r="F320" s="523" t="s">
        <v>11260</v>
      </c>
      <c r="G320" s="523" t="s">
        <v>11261</v>
      </c>
      <c r="H320" s="538"/>
      <c r="I320" s="540">
        <v>44985</v>
      </c>
      <c r="J320" s="541" t="s">
        <v>11262</v>
      </c>
      <c r="K320" s="541" t="s">
        <v>9440</v>
      </c>
      <c r="L320" s="541"/>
      <c r="M320" s="50" t="s">
        <v>205</v>
      </c>
      <c r="N320" s="50" t="s">
        <v>205</v>
      </c>
      <c r="O320" s="50" t="s">
        <v>205</v>
      </c>
      <c r="P320" s="50" t="s">
        <v>205</v>
      </c>
      <c r="Q320" s="50" t="s">
        <v>205</v>
      </c>
      <c r="R320" s="16" t="s">
        <v>19819</v>
      </c>
      <c r="S320" s="16" t="s">
        <v>19441</v>
      </c>
      <c r="T320" s="16" t="s">
        <v>11263</v>
      </c>
      <c r="U320" s="17">
        <v>2400</v>
      </c>
      <c r="V320" s="18">
        <v>24980</v>
      </c>
      <c r="W320" s="16" t="s">
        <v>11258</v>
      </c>
      <c r="X320" s="50" t="s">
        <v>205</v>
      </c>
      <c r="Y320" s="50" t="s">
        <v>205</v>
      </c>
      <c r="Z320" t="s">
        <v>11264</v>
      </c>
    </row>
    <row r="321" spans="1:26" ht="18" customHeight="1">
      <c r="A321" s="539">
        <v>20230228</v>
      </c>
      <c r="B321" s="523">
        <v>307</v>
      </c>
      <c r="C321" s="523" t="s">
        <v>11265</v>
      </c>
      <c r="D321" s="523" t="s">
        <v>8947</v>
      </c>
      <c r="E321" s="523">
        <v>1190</v>
      </c>
      <c r="F321" s="523" t="s">
        <v>8949</v>
      </c>
      <c r="G321" s="523" t="s">
        <v>11266</v>
      </c>
      <c r="H321" s="538"/>
      <c r="I321" s="540">
        <v>44985</v>
      </c>
      <c r="J321" s="541" t="s">
        <v>11267</v>
      </c>
      <c r="K321" s="541" t="s">
        <v>9440</v>
      </c>
      <c r="L321" s="541"/>
      <c r="M321" s="50" t="s">
        <v>205</v>
      </c>
      <c r="N321" s="50" t="s">
        <v>205</v>
      </c>
      <c r="O321" s="50" t="s">
        <v>205</v>
      </c>
      <c r="P321" s="50" t="s">
        <v>205</v>
      </c>
      <c r="Q321" s="50" t="s">
        <v>205</v>
      </c>
      <c r="R321" s="16" t="s">
        <v>11268</v>
      </c>
      <c r="S321" s="16" t="s">
        <v>19820</v>
      </c>
      <c r="T321" s="16" t="s">
        <v>19821</v>
      </c>
      <c r="U321" s="17">
        <v>1190</v>
      </c>
      <c r="V321" s="18">
        <v>6842.5</v>
      </c>
      <c r="W321" s="16" t="s">
        <v>19810</v>
      </c>
      <c r="X321" s="50" t="s">
        <v>205</v>
      </c>
      <c r="Y321" s="50" t="s">
        <v>205</v>
      </c>
      <c r="Z321" t="s">
        <v>10475</v>
      </c>
    </row>
    <row r="322" spans="1:26" ht="18" customHeight="1">
      <c r="A322" s="539">
        <v>20230228</v>
      </c>
      <c r="B322" s="523">
        <v>308</v>
      </c>
      <c r="C322" s="523" t="s">
        <v>11269</v>
      </c>
      <c r="D322" s="523" t="s">
        <v>8947</v>
      </c>
      <c r="E322" s="523">
        <v>1528</v>
      </c>
      <c r="F322" s="523" t="s">
        <v>9095</v>
      </c>
      <c r="G322" s="523" t="s">
        <v>11270</v>
      </c>
      <c r="H322" s="538"/>
      <c r="I322" s="540">
        <v>44985</v>
      </c>
      <c r="J322" s="541" t="s">
        <v>11271</v>
      </c>
      <c r="K322" s="541" t="s">
        <v>9440</v>
      </c>
      <c r="L322" s="541"/>
      <c r="M322" s="50" t="s">
        <v>205</v>
      </c>
      <c r="N322" s="50" t="s">
        <v>205</v>
      </c>
      <c r="O322" s="50" t="s">
        <v>205</v>
      </c>
      <c r="P322" s="50" t="s">
        <v>205</v>
      </c>
      <c r="Q322" s="50" t="s">
        <v>205</v>
      </c>
      <c r="R322" s="16" t="s">
        <v>19822</v>
      </c>
      <c r="S322" s="16" t="s">
        <v>19330</v>
      </c>
      <c r="T322" s="16" t="s">
        <v>19823</v>
      </c>
      <c r="U322" s="17">
        <v>1528</v>
      </c>
      <c r="V322" s="18">
        <v>7640</v>
      </c>
      <c r="W322" s="16" t="s">
        <v>11258</v>
      </c>
      <c r="X322" s="50" t="s">
        <v>205</v>
      </c>
      <c r="Y322" s="50" t="s">
        <v>205</v>
      </c>
    </row>
    <row r="323" spans="1:26" ht="18" customHeight="1">
      <c r="A323" s="539">
        <v>20230228</v>
      </c>
      <c r="B323" s="523">
        <v>309</v>
      </c>
      <c r="C323" s="523" t="s">
        <v>11272</v>
      </c>
      <c r="D323" s="523" t="s">
        <v>219</v>
      </c>
      <c r="E323" s="523">
        <v>1880</v>
      </c>
      <c r="F323" s="523" t="s">
        <v>8949</v>
      </c>
      <c r="G323" s="523" t="s">
        <v>11273</v>
      </c>
      <c r="H323" s="538"/>
      <c r="I323" s="540">
        <v>44985</v>
      </c>
      <c r="J323" s="541" t="s">
        <v>11274</v>
      </c>
      <c r="K323" s="541" t="s">
        <v>9440</v>
      </c>
      <c r="L323" s="541"/>
      <c r="M323" s="50" t="s">
        <v>205</v>
      </c>
      <c r="N323" s="50" t="s">
        <v>205</v>
      </c>
      <c r="O323" s="50" t="s">
        <v>205</v>
      </c>
      <c r="P323" s="50" t="s">
        <v>205</v>
      </c>
      <c r="Q323" s="50" t="s">
        <v>205</v>
      </c>
      <c r="R323" s="16" t="s">
        <v>19824</v>
      </c>
      <c r="S323" s="16" t="s">
        <v>19825</v>
      </c>
      <c r="T323" s="16" t="s">
        <v>19826</v>
      </c>
      <c r="U323" s="17">
        <v>1880</v>
      </c>
      <c r="V323" s="18">
        <v>18634</v>
      </c>
      <c r="W323" s="16" t="s">
        <v>19810</v>
      </c>
      <c r="X323" s="50" t="s">
        <v>205</v>
      </c>
      <c r="Y323" s="50" t="s">
        <v>205</v>
      </c>
      <c r="Z323" t="s">
        <v>10998</v>
      </c>
    </row>
    <row r="324" spans="1:26" ht="18" customHeight="1">
      <c r="A324" s="539">
        <v>20230302</v>
      </c>
      <c r="B324" s="523">
        <v>310</v>
      </c>
      <c r="C324" s="523" t="s">
        <v>11275</v>
      </c>
      <c r="D324" s="523" t="s">
        <v>9320</v>
      </c>
      <c r="E324" s="523">
        <v>1120</v>
      </c>
      <c r="F324" s="523" t="s">
        <v>8298</v>
      </c>
      <c r="G324" s="523" t="s">
        <v>11276</v>
      </c>
      <c r="H324" s="538"/>
      <c r="I324" s="540">
        <v>44987</v>
      </c>
      <c r="J324" s="541" t="s">
        <v>11277</v>
      </c>
      <c r="K324" s="541" t="s">
        <v>9440</v>
      </c>
      <c r="L324" s="541"/>
      <c r="M324" s="50" t="s">
        <v>205</v>
      </c>
      <c r="N324" s="50" t="s">
        <v>205</v>
      </c>
      <c r="O324" s="50" t="s">
        <v>205</v>
      </c>
      <c r="P324" s="50" t="s">
        <v>205</v>
      </c>
      <c r="Q324" s="50" t="s">
        <v>205</v>
      </c>
      <c r="R324" s="16" t="s">
        <v>19827</v>
      </c>
      <c r="S324" s="16" t="s">
        <v>19828</v>
      </c>
      <c r="T324" s="16" t="s">
        <v>19829</v>
      </c>
      <c r="U324" s="17">
        <v>1120</v>
      </c>
      <c r="V324" s="18">
        <v>24760</v>
      </c>
      <c r="W324" s="16" t="s">
        <v>11278</v>
      </c>
      <c r="X324" s="50" t="s">
        <v>205</v>
      </c>
      <c r="Y324" s="50" t="s">
        <v>205</v>
      </c>
      <c r="Z324" t="s">
        <v>11044</v>
      </c>
    </row>
    <row r="325" spans="1:26" ht="18" customHeight="1">
      <c r="A325" s="539">
        <v>20230302</v>
      </c>
      <c r="B325" s="523">
        <v>311</v>
      </c>
      <c r="C325" s="523" t="s">
        <v>905</v>
      </c>
      <c r="D325" s="523" t="s">
        <v>8897</v>
      </c>
      <c r="E325" s="523">
        <v>1815</v>
      </c>
      <c r="F325" s="523" t="s">
        <v>8994</v>
      </c>
      <c r="G325" s="523" t="s">
        <v>906</v>
      </c>
      <c r="H325" s="538"/>
      <c r="I325" s="540">
        <v>44985</v>
      </c>
      <c r="J325" s="541" t="s">
        <v>10478</v>
      </c>
      <c r="K325" s="541" t="s">
        <v>9440</v>
      </c>
      <c r="L325" s="541"/>
      <c r="M325" s="50" t="s">
        <v>205</v>
      </c>
      <c r="N325" s="50" t="s">
        <v>205</v>
      </c>
      <c r="O325" s="50" t="s">
        <v>205</v>
      </c>
      <c r="P325" s="50" t="s">
        <v>205</v>
      </c>
      <c r="Q325" s="50" t="s">
        <v>205</v>
      </c>
      <c r="R325" s="16" t="s">
        <v>11279</v>
      </c>
      <c r="S325" s="16" t="s">
        <v>19830</v>
      </c>
      <c r="T325" s="16" t="s">
        <v>11280</v>
      </c>
      <c r="U325" s="17">
        <v>1815</v>
      </c>
      <c r="V325" s="18">
        <v>22956.12</v>
      </c>
      <c r="W325" s="16" t="s">
        <v>19831</v>
      </c>
      <c r="X325" s="50" t="s">
        <v>205</v>
      </c>
      <c r="Y325" s="50" t="s">
        <v>205</v>
      </c>
    </row>
    <row r="326" spans="1:26" ht="18" customHeight="1">
      <c r="A326" s="539">
        <v>20230302</v>
      </c>
      <c r="B326" s="523">
        <v>312</v>
      </c>
      <c r="C326" s="523" t="s">
        <v>900</v>
      </c>
      <c r="D326" s="523" t="s">
        <v>8897</v>
      </c>
      <c r="E326" s="523">
        <v>1960</v>
      </c>
      <c r="F326" s="523" t="s">
        <v>8994</v>
      </c>
      <c r="G326" s="523" t="s">
        <v>901</v>
      </c>
      <c r="H326" s="538"/>
      <c r="I326" s="540">
        <v>44985</v>
      </c>
      <c r="J326" s="541" t="s">
        <v>11281</v>
      </c>
      <c r="K326" s="541" t="s">
        <v>9440</v>
      </c>
      <c r="L326" s="541"/>
      <c r="M326" s="50" t="s">
        <v>205</v>
      </c>
      <c r="N326" s="50" t="s">
        <v>205</v>
      </c>
      <c r="O326" s="50" t="s">
        <v>205</v>
      </c>
      <c r="P326" s="50" t="s">
        <v>205</v>
      </c>
      <c r="Q326" s="50" t="s">
        <v>205</v>
      </c>
      <c r="R326" s="16" t="s">
        <v>19832</v>
      </c>
      <c r="S326" s="16" t="s">
        <v>4079</v>
      </c>
      <c r="T326" s="16" t="s">
        <v>19833</v>
      </c>
      <c r="U326" s="17">
        <v>1960</v>
      </c>
      <c r="V326" s="18">
        <v>24500</v>
      </c>
      <c r="W326" s="16" t="s">
        <v>11282</v>
      </c>
      <c r="X326" s="50" t="s">
        <v>205</v>
      </c>
      <c r="Y326" s="50" t="s">
        <v>205</v>
      </c>
    </row>
    <row r="327" spans="1:26" ht="18" customHeight="1">
      <c r="A327" s="539">
        <v>20230302</v>
      </c>
      <c r="B327" s="523">
        <v>313</v>
      </c>
      <c r="C327" s="523" t="s">
        <v>926</v>
      </c>
      <c r="D327" s="523" t="s">
        <v>8905</v>
      </c>
      <c r="E327" s="523">
        <v>1980</v>
      </c>
      <c r="F327" s="523" t="s">
        <v>8994</v>
      </c>
      <c r="G327" s="523" t="s">
        <v>927</v>
      </c>
      <c r="H327" s="538"/>
      <c r="I327" s="540">
        <v>44987</v>
      </c>
      <c r="J327" s="541" t="s">
        <v>11283</v>
      </c>
      <c r="K327" s="541" t="s">
        <v>9440</v>
      </c>
      <c r="L327" s="541"/>
      <c r="M327" s="50" t="s">
        <v>205</v>
      </c>
      <c r="N327" s="50" t="s">
        <v>205</v>
      </c>
      <c r="O327" s="50" t="s">
        <v>205</v>
      </c>
      <c r="P327" s="50" t="s">
        <v>205</v>
      </c>
      <c r="Q327" s="50" t="s">
        <v>205</v>
      </c>
      <c r="R327" s="16" t="s">
        <v>19834</v>
      </c>
      <c r="S327" s="16" t="s">
        <v>19798</v>
      </c>
      <c r="T327" s="16" t="s">
        <v>19835</v>
      </c>
      <c r="U327" s="17">
        <v>1980</v>
      </c>
      <c r="V327" s="18">
        <v>24948</v>
      </c>
      <c r="W327" s="16" t="s">
        <v>19803</v>
      </c>
      <c r="X327" s="50" t="s">
        <v>205</v>
      </c>
      <c r="Y327" s="50" t="s">
        <v>205</v>
      </c>
    </row>
    <row r="328" spans="1:26" ht="18" customHeight="1">
      <c r="A328" s="539">
        <v>20230302</v>
      </c>
      <c r="B328" s="523">
        <v>314</v>
      </c>
      <c r="C328" s="523" t="s">
        <v>911</v>
      </c>
      <c r="D328" s="523" t="s">
        <v>8897</v>
      </c>
      <c r="E328" s="523">
        <v>1815</v>
      </c>
      <c r="F328" s="523" t="s">
        <v>8994</v>
      </c>
      <c r="G328" s="523" t="s">
        <v>912</v>
      </c>
      <c r="H328" s="538"/>
      <c r="I328" s="540">
        <v>44987</v>
      </c>
      <c r="J328" s="541" t="s">
        <v>11284</v>
      </c>
      <c r="K328" s="541" t="s">
        <v>9440</v>
      </c>
      <c r="L328" s="541"/>
      <c r="M328" s="50" t="s">
        <v>205</v>
      </c>
      <c r="N328" s="50" t="s">
        <v>205</v>
      </c>
      <c r="O328" s="50" t="s">
        <v>205</v>
      </c>
      <c r="P328" s="50" t="s">
        <v>205</v>
      </c>
      <c r="Q328" s="50" t="s">
        <v>205</v>
      </c>
      <c r="R328" s="16" t="s">
        <v>19836</v>
      </c>
      <c r="S328" s="16" t="s">
        <v>4079</v>
      </c>
      <c r="T328" s="16" t="s">
        <v>19837</v>
      </c>
      <c r="U328" s="17">
        <v>1815</v>
      </c>
      <c r="V328" s="18">
        <v>22956.12</v>
      </c>
      <c r="W328" s="16" t="s">
        <v>19838</v>
      </c>
      <c r="X328" s="50" t="s">
        <v>205</v>
      </c>
      <c r="Y328" s="50" t="s">
        <v>205</v>
      </c>
    </row>
    <row r="329" spans="1:26" ht="18" customHeight="1">
      <c r="A329" s="539">
        <v>20230302</v>
      </c>
      <c r="B329" s="523">
        <v>315</v>
      </c>
      <c r="C329" s="523" t="s">
        <v>916</v>
      </c>
      <c r="D329" s="523" t="s">
        <v>8897</v>
      </c>
      <c r="E329" s="523">
        <v>1500</v>
      </c>
      <c r="F329" s="523" t="s">
        <v>121</v>
      </c>
      <c r="G329" s="523" t="s">
        <v>917</v>
      </c>
      <c r="H329" s="538"/>
      <c r="I329" s="540">
        <v>44987</v>
      </c>
      <c r="J329" s="541" t="s">
        <v>10365</v>
      </c>
      <c r="K329" s="541" t="s">
        <v>9440</v>
      </c>
      <c r="L329" s="541"/>
      <c r="M329" s="50" t="s">
        <v>205</v>
      </c>
      <c r="N329" s="50" t="s">
        <v>205</v>
      </c>
      <c r="O329" s="50" t="s">
        <v>205</v>
      </c>
      <c r="P329" s="50" t="s">
        <v>205</v>
      </c>
      <c r="Q329" s="50" t="s">
        <v>205</v>
      </c>
      <c r="R329" s="16" t="s">
        <v>19839</v>
      </c>
      <c r="S329" s="16" t="s">
        <v>19840</v>
      </c>
      <c r="T329" s="16" t="s">
        <v>11285</v>
      </c>
      <c r="U329" s="17">
        <v>1500</v>
      </c>
      <c r="V329" s="18">
        <v>23310</v>
      </c>
      <c r="W329" s="16" t="s">
        <v>19838</v>
      </c>
      <c r="X329" s="50" t="s">
        <v>205</v>
      </c>
      <c r="Y329" s="50" t="s">
        <v>205</v>
      </c>
    </row>
    <row r="330" spans="1:26" ht="18" customHeight="1">
      <c r="A330" s="539">
        <v>20230302</v>
      </c>
      <c r="B330" s="523">
        <v>316</v>
      </c>
      <c r="C330" s="523" t="s">
        <v>921</v>
      </c>
      <c r="D330" s="523" t="s">
        <v>8897</v>
      </c>
      <c r="E330" s="523">
        <v>1500</v>
      </c>
      <c r="F330" s="523" t="s">
        <v>121</v>
      </c>
      <c r="G330" s="523" t="s">
        <v>922</v>
      </c>
      <c r="H330" s="538"/>
      <c r="I330" s="540">
        <v>44987</v>
      </c>
      <c r="J330" s="541" t="s">
        <v>11286</v>
      </c>
      <c r="K330" s="541" t="s">
        <v>9440</v>
      </c>
      <c r="L330" s="541"/>
      <c r="M330" s="50" t="s">
        <v>205</v>
      </c>
      <c r="N330" s="50" t="s">
        <v>205</v>
      </c>
      <c r="O330" s="50" t="s">
        <v>205</v>
      </c>
      <c r="P330" s="50" t="s">
        <v>205</v>
      </c>
      <c r="Q330" s="50" t="s">
        <v>205</v>
      </c>
      <c r="R330" s="16" t="s">
        <v>11287</v>
      </c>
      <c r="S330" s="16" t="s">
        <v>19840</v>
      </c>
      <c r="T330" s="16" t="s">
        <v>11288</v>
      </c>
      <c r="U330" s="17">
        <v>1500</v>
      </c>
      <c r="V330" s="18">
        <v>23310</v>
      </c>
      <c r="W330" s="16" t="s">
        <v>19838</v>
      </c>
      <c r="X330" s="50" t="s">
        <v>205</v>
      </c>
      <c r="Y330" s="50" t="s">
        <v>205</v>
      </c>
    </row>
    <row r="331" spans="1:26" ht="18" customHeight="1">
      <c r="A331" s="539">
        <v>20230302</v>
      </c>
      <c r="B331" s="523">
        <v>317</v>
      </c>
      <c r="C331" s="523" t="s">
        <v>11289</v>
      </c>
      <c r="D331" s="523" t="s">
        <v>9320</v>
      </c>
      <c r="E331" s="523">
        <v>1120</v>
      </c>
      <c r="F331" s="523" t="s">
        <v>8298</v>
      </c>
      <c r="G331" s="523" t="s">
        <v>11290</v>
      </c>
      <c r="H331" s="538"/>
      <c r="I331" s="540">
        <v>44987</v>
      </c>
      <c r="J331" s="541" t="s">
        <v>11291</v>
      </c>
      <c r="K331" s="541" t="s">
        <v>9440</v>
      </c>
      <c r="L331" s="541"/>
      <c r="M331" s="50" t="s">
        <v>205</v>
      </c>
      <c r="N331" s="50" t="s">
        <v>205</v>
      </c>
      <c r="O331" s="50" t="s">
        <v>205</v>
      </c>
      <c r="P331" s="50" t="s">
        <v>205</v>
      </c>
      <c r="Q331" s="50" t="s">
        <v>205</v>
      </c>
      <c r="R331" s="16" t="s">
        <v>19841</v>
      </c>
      <c r="S331" s="16" t="s">
        <v>19842</v>
      </c>
      <c r="T331" s="16" t="s">
        <v>19843</v>
      </c>
      <c r="U331" s="17">
        <v>1120</v>
      </c>
      <c r="V331" s="18">
        <v>24760</v>
      </c>
      <c r="W331" s="16" t="s">
        <v>19844</v>
      </c>
      <c r="X331" s="50" t="s">
        <v>205</v>
      </c>
      <c r="Y331" s="50" t="s">
        <v>205</v>
      </c>
      <c r="Z331" t="s">
        <v>11293</v>
      </c>
    </row>
    <row r="332" spans="1:26" ht="18" customHeight="1">
      <c r="A332" s="539">
        <v>20230302</v>
      </c>
      <c r="B332" s="523">
        <v>318</v>
      </c>
      <c r="C332" s="523" t="s">
        <v>895</v>
      </c>
      <c r="D332" s="523" t="s">
        <v>9319</v>
      </c>
      <c r="E332" s="523">
        <v>1533</v>
      </c>
      <c r="F332" s="523" t="s">
        <v>121</v>
      </c>
      <c r="G332" s="523" t="s">
        <v>896</v>
      </c>
      <c r="H332" s="538"/>
      <c r="I332" s="540">
        <v>44987</v>
      </c>
      <c r="J332" s="541" t="s">
        <v>11206</v>
      </c>
      <c r="K332" s="541" t="s">
        <v>9440</v>
      </c>
      <c r="L332" s="541"/>
      <c r="M332" s="50" t="s">
        <v>205</v>
      </c>
      <c r="N332" s="50" t="s">
        <v>205</v>
      </c>
      <c r="O332" s="50" t="s">
        <v>205</v>
      </c>
      <c r="P332" s="50" t="s">
        <v>205</v>
      </c>
      <c r="Q332" s="50" t="s">
        <v>205</v>
      </c>
      <c r="R332" s="16" t="s">
        <v>11294</v>
      </c>
      <c r="S332" s="16" t="s">
        <v>8719</v>
      </c>
      <c r="T332" s="16" t="s">
        <v>19845</v>
      </c>
      <c r="U332" s="17">
        <v>1533</v>
      </c>
      <c r="V332" s="18">
        <v>23838.15</v>
      </c>
      <c r="W332" s="16" t="s">
        <v>19846</v>
      </c>
      <c r="X332" s="50" t="s">
        <v>205</v>
      </c>
      <c r="Y332" s="50" t="s">
        <v>205</v>
      </c>
    </row>
    <row r="333" spans="1:26" ht="18" customHeight="1">
      <c r="A333" s="539">
        <v>20230302</v>
      </c>
      <c r="B333" s="523">
        <v>319</v>
      </c>
      <c r="C333" s="523" t="s">
        <v>11295</v>
      </c>
      <c r="D333" s="523" t="s">
        <v>219</v>
      </c>
      <c r="E333" s="523">
        <v>1110</v>
      </c>
      <c r="F333" s="523" t="s">
        <v>9217</v>
      </c>
      <c r="G333" s="523" t="s">
        <v>11296</v>
      </c>
      <c r="H333" s="538"/>
      <c r="I333" s="540">
        <v>44987</v>
      </c>
      <c r="J333" s="541" t="s">
        <v>11297</v>
      </c>
      <c r="K333" s="541" t="s">
        <v>9440</v>
      </c>
      <c r="L333" s="541"/>
      <c r="M333" s="50" t="s">
        <v>205</v>
      </c>
      <c r="N333" s="50" t="s">
        <v>205</v>
      </c>
      <c r="O333" s="50" t="s">
        <v>205</v>
      </c>
      <c r="P333" s="50" t="s">
        <v>205</v>
      </c>
      <c r="Q333" s="50" t="s">
        <v>205</v>
      </c>
      <c r="R333" s="16" t="s">
        <v>19847</v>
      </c>
      <c r="S333" s="16" t="s">
        <v>11298</v>
      </c>
      <c r="T333" s="16" t="s">
        <v>19848</v>
      </c>
      <c r="U333" s="17">
        <v>1110</v>
      </c>
      <c r="V333" s="18">
        <v>24864</v>
      </c>
      <c r="W333" s="16" t="s">
        <v>19849</v>
      </c>
      <c r="X333" s="50" t="s">
        <v>205</v>
      </c>
      <c r="Y333" s="50" t="s">
        <v>205</v>
      </c>
    </row>
    <row r="334" spans="1:26" ht="18" customHeight="1">
      <c r="A334" s="539">
        <v>20230302</v>
      </c>
      <c r="B334" s="523">
        <v>320</v>
      </c>
      <c r="C334" s="523" t="s">
        <v>11299</v>
      </c>
      <c r="D334" s="523" t="s">
        <v>9320</v>
      </c>
      <c r="E334" s="523">
        <v>1100</v>
      </c>
      <c r="F334" s="523" t="s">
        <v>8298</v>
      </c>
      <c r="G334" s="523" t="s">
        <v>11300</v>
      </c>
      <c r="H334" s="538"/>
      <c r="I334" s="540">
        <v>44987</v>
      </c>
      <c r="J334" s="541" t="s">
        <v>11301</v>
      </c>
      <c r="K334" s="541" t="s">
        <v>9440</v>
      </c>
      <c r="L334" s="541"/>
      <c r="M334" s="50" t="s">
        <v>205</v>
      </c>
      <c r="N334" s="50" t="s">
        <v>205</v>
      </c>
      <c r="O334" s="50" t="s">
        <v>205</v>
      </c>
      <c r="P334" s="50" t="s">
        <v>205</v>
      </c>
      <c r="Q334" s="50" t="s">
        <v>205</v>
      </c>
      <c r="R334" s="16" t="s">
        <v>19850</v>
      </c>
      <c r="S334" s="16" t="s">
        <v>19842</v>
      </c>
      <c r="T334" s="16" t="s">
        <v>19851</v>
      </c>
      <c r="U334" s="17">
        <v>1100</v>
      </c>
      <c r="V334" s="18">
        <v>24330</v>
      </c>
      <c r="W334" s="16" t="s">
        <v>19844</v>
      </c>
      <c r="X334" s="50" t="s">
        <v>205</v>
      </c>
      <c r="Y334" s="50" t="s">
        <v>205</v>
      </c>
      <c r="Z334" t="s">
        <v>11293</v>
      </c>
    </row>
    <row r="335" spans="1:26" ht="18" customHeight="1">
      <c r="A335" s="539">
        <v>20230303</v>
      </c>
      <c r="B335" s="523">
        <v>319</v>
      </c>
      <c r="C335" s="523" t="s">
        <v>11295</v>
      </c>
      <c r="D335" s="523" t="s">
        <v>219</v>
      </c>
      <c r="E335" s="523">
        <v>1110</v>
      </c>
      <c r="F335" s="523" t="s">
        <v>9217</v>
      </c>
      <c r="G335" s="523" t="s">
        <v>11296</v>
      </c>
      <c r="H335" s="538"/>
      <c r="I335" s="540">
        <v>44987</v>
      </c>
      <c r="J335" s="541" t="s">
        <v>11297</v>
      </c>
      <c r="K335" s="541" t="s">
        <v>9440</v>
      </c>
      <c r="L335" s="541"/>
      <c r="M335" s="50" t="s">
        <v>205</v>
      </c>
      <c r="N335" s="50" t="s">
        <v>205</v>
      </c>
      <c r="O335" s="50" t="s">
        <v>205</v>
      </c>
      <c r="P335" s="50" t="s">
        <v>205</v>
      </c>
      <c r="Q335" s="50" t="s">
        <v>205</v>
      </c>
      <c r="R335" s="16" t="s">
        <v>19852</v>
      </c>
      <c r="S335" s="16" t="s">
        <v>19853</v>
      </c>
      <c r="T335" s="16" t="s">
        <v>19848</v>
      </c>
      <c r="U335" s="17">
        <v>1110</v>
      </c>
      <c r="V335" s="18">
        <v>24864</v>
      </c>
      <c r="W335" s="16" t="s">
        <v>19838</v>
      </c>
      <c r="X335" s="50" t="s">
        <v>205</v>
      </c>
      <c r="Y335" s="50" t="s">
        <v>205</v>
      </c>
    </row>
    <row r="336" spans="1:26" ht="18" customHeight="1">
      <c r="A336" s="539">
        <v>20230303</v>
      </c>
      <c r="B336" s="523">
        <v>321</v>
      </c>
      <c r="C336" s="523" t="s">
        <v>11302</v>
      </c>
      <c r="D336" s="523" t="s">
        <v>10406</v>
      </c>
      <c r="E336" s="523">
        <v>3270</v>
      </c>
      <c r="F336" s="523" t="s">
        <v>9104</v>
      </c>
      <c r="G336" s="523" t="s">
        <v>11303</v>
      </c>
      <c r="H336" s="538"/>
      <c r="I336" s="540">
        <v>44987</v>
      </c>
      <c r="J336" s="541" t="s">
        <v>11304</v>
      </c>
      <c r="K336" s="541" t="s">
        <v>9440</v>
      </c>
      <c r="L336" s="541"/>
      <c r="M336" s="50" t="s">
        <v>205</v>
      </c>
      <c r="N336" s="50" t="s">
        <v>205</v>
      </c>
      <c r="O336" s="50" t="s">
        <v>205</v>
      </c>
      <c r="P336" s="50" t="s">
        <v>205</v>
      </c>
      <c r="Q336" s="50" t="s">
        <v>205</v>
      </c>
      <c r="R336" s="16" t="s">
        <v>19854</v>
      </c>
      <c r="S336" s="16" t="s">
        <v>19855</v>
      </c>
      <c r="T336" s="16" t="s">
        <v>19856</v>
      </c>
      <c r="U336" s="17">
        <v>3270</v>
      </c>
      <c r="V336" s="18">
        <v>23070</v>
      </c>
      <c r="W336" s="16" t="s">
        <v>19838</v>
      </c>
      <c r="X336" s="50" t="s">
        <v>205</v>
      </c>
      <c r="Y336" s="50" t="s">
        <v>205</v>
      </c>
      <c r="Z336" t="s">
        <v>11062</v>
      </c>
    </row>
    <row r="337" spans="1:26" ht="18" customHeight="1">
      <c r="A337" s="539">
        <v>20230303</v>
      </c>
      <c r="B337" s="523">
        <v>322</v>
      </c>
      <c r="C337" s="523" t="s">
        <v>11305</v>
      </c>
      <c r="D337" s="523" t="s">
        <v>10890</v>
      </c>
      <c r="E337" s="523">
        <v>1600</v>
      </c>
      <c r="F337" s="523" t="s">
        <v>9095</v>
      </c>
      <c r="G337" s="523" t="s">
        <v>19857</v>
      </c>
      <c r="H337" s="538"/>
      <c r="I337" s="540">
        <v>44988</v>
      </c>
      <c r="J337" s="541" t="s">
        <v>11162</v>
      </c>
      <c r="K337" s="541" t="s">
        <v>9440</v>
      </c>
      <c r="L337" s="541"/>
      <c r="M337" s="50" t="s">
        <v>205</v>
      </c>
      <c r="N337" s="50" t="s">
        <v>205</v>
      </c>
      <c r="O337" s="50" t="s">
        <v>205</v>
      </c>
      <c r="P337" s="50" t="s">
        <v>205</v>
      </c>
      <c r="Q337" s="50" t="s">
        <v>205</v>
      </c>
      <c r="R337" s="16" t="s">
        <v>19858</v>
      </c>
      <c r="S337" s="16" t="s">
        <v>9716</v>
      </c>
      <c r="T337" s="16" t="s">
        <v>11306</v>
      </c>
      <c r="U337" s="17">
        <v>1600</v>
      </c>
      <c r="V337" s="18">
        <v>9560</v>
      </c>
      <c r="W337" s="16" t="s">
        <v>19859</v>
      </c>
      <c r="X337" s="50" t="s">
        <v>205</v>
      </c>
      <c r="Y337" s="50" t="s">
        <v>205</v>
      </c>
      <c r="Z337" t="s">
        <v>10863</v>
      </c>
    </row>
    <row r="338" spans="1:26" ht="18" customHeight="1">
      <c r="A338" s="539">
        <v>20230303</v>
      </c>
      <c r="B338" s="523">
        <v>323</v>
      </c>
      <c r="C338" s="523" t="s">
        <v>11308</v>
      </c>
      <c r="D338" s="523" t="s">
        <v>9320</v>
      </c>
      <c r="E338" s="523">
        <v>1110</v>
      </c>
      <c r="F338" s="523" t="s">
        <v>8298</v>
      </c>
      <c r="G338" s="523" t="s">
        <v>11309</v>
      </c>
      <c r="H338" s="538"/>
      <c r="I338" s="540">
        <v>44988</v>
      </c>
      <c r="J338" s="541" t="s">
        <v>11310</v>
      </c>
      <c r="K338" s="541" t="s">
        <v>9440</v>
      </c>
      <c r="L338" s="541"/>
      <c r="M338" s="50" t="s">
        <v>205</v>
      </c>
      <c r="N338" s="50" t="s">
        <v>205</v>
      </c>
      <c r="O338" s="50" t="s">
        <v>205</v>
      </c>
      <c r="P338" s="50" t="s">
        <v>205</v>
      </c>
      <c r="Q338" s="50" t="s">
        <v>205</v>
      </c>
      <c r="R338" s="16" t="s">
        <v>11308</v>
      </c>
      <c r="S338" s="16" t="s">
        <v>10655</v>
      </c>
      <c r="T338" s="16" t="s">
        <v>11311</v>
      </c>
      <c r="U338" s="17">
        <v>1110</v>
      </c>
      <c r="V338" s="18">
        <v>24540</v>
      </c>
      <c r="W338" s="16" t="s">
        <v>11312</v>
      </c>
      <c r="X338" s="50" t="s">
        <v>205</v>
      </c>
      <c r="Y338" s="50" t="s">
        <v>205</v>
      </c>
      <c r="Z338" t="s">
        <v>11293</v>
      </c>
    </row>
    <row r="339" spans="1:26" ht="18" customHeight="1">
      <c r="A339" s="539">
        <v>20230303</v>
      </c>
      <c r="B339" s="523">
        <v>324</v>
      </c>
      <c r="C339" s="523" t="s">
        <v>11313</v>
      </c>
      <c r="D339" s="523" t="s">
        <v>9320</v>
      </c>
      <c r="E339" s="523">
        <v>1100</v>
      </c>
      <c r="F339" s="523" t="s">
        <v>8298</v>
      </c>
      <c r="G339" s="523" t="s">
        <v>11314</v>
      </c>
      <c r="H339" s="538"/>
      <c r="I339" s="540">
        <v>44988</v>
      </c>
      <c r="J339" s="541" t="s">
        <v>11315</v>
      </c>
      <c r="K339" s="541" t="s">
        <v>9440</v>
      </c>
      <c r="L339" s="541"/>
      <c r="M339" s="50" t="s">
        <v>205</v>
      </c>
      <c r="N339" s="50" t="s">
        <v>205</v>
      </c>
      <c r="O339" s="50" t="s">
        <v>205</v>
      </c>
      <c r="P339" s="50" t="s">
        <v>205</v>
      </c>
      <c r="Q339" s="50" t="s">
        <v>205</v>
      </c>
      <c r="R339" s="16" t="s">
        <v>11313</v>
      </c>
      <c r="S339" s="16" t="s">
        <v>10655</v>
      </c>
      <c r="T339" s="16" t="s">
        <v>11316</v>
      </c>
      <c r="U339" s="17">
        <v>1100</v>
      </c>
      <c r="V339" s="18">
        <v>24150</v>
      </c>
      <c r="W339" s="16" t="s">
        <v>11312</v>
      </c>
      <c r="X339" s="50" t="s">
        <v>205</v>
      </c>
      <c r="Y339" s="50" t="s">
        <v>205</v>
      </c>
      <c r="Z339" t="s">
        <v>11293</v>
      </c>
    </row>
    <row r="340" spans="1:26" ht="18" customHeight="1">
      <c r="A340" s="539">
        <v>20230303</v>
      </c>
      <c r="B340" s="523">
        <v>325</v>
      </c>
      <c r="C340" s="523" t="s">
        <v>11317</v>
      </c>
      <c r="D340" s="523" t="s">
        <v>9320</v>
      </c>
      <c r="E340" s="523">
        <v>1100</v>
      </c>
      <c r="F340" s="523" t="s">
        <v>8298</v>
      </c>
      <c r="G340" s="523" t="s">
        <v>11318</v>
      </c>
      <c r="H340" s="538"/>
      <c r="I340" s="540">
        <v>44988</v>
      </c>
      <c r="J340" s="541" t="s">
        <v>11319</v>
      </c>
      <c r="K340" s="541" t="s">
        <v>9440</v>
      </c>
      <c r="L340" s="541"/>
      <c r="M340" s="50" t="s">
        <v>205</v>
      </c>
      <c r="N340" s="50" t="s">
        <v>205</v>
      </c>
      <c r="O340" s="50" t="s">
        <v>205</v>
      </c>
      <c r="P340" s="50" t="s">
        <v>205</v>
      </c>
      <c r="Q340" s="50" t="s">
        <v>205</v>
      </c>
      <c r="R340" s="16" t="s">
        <v>19860</v>
      </c>
      <c r="S340" s="16" t="s">
        <v>11292</v>
      </c>
      <c r="T340" s="16" t="s">
        <v>19861</v>
      </c>
      <c r="U340" s="17">
        <v>1100</v>
      </c>
      <c r="V340" s="18">
        <v>24290</v>
      </c>
      <c r="W340" s="16" t="s">
        <v>19844</v>
      </c>
      <c r="X340" s="50" t="s">
        <v>205</v>
      </c>
      <c r="Y340" s="50" t="s">
        <v>205</v>
      </c>
      <c r="Z340" t="s">
        <v>11293</v>
      </c>
    </row>
    <row r="341" spans="1:26" ht="18" customHeight="1">
      <c r="A341" s="539">
        <v>20230303</v>
      </c>
      <c r="B341" s="523">
        <v>326</v>
      </c>
      <c r="C341" s="523" t="s">
        <v>11320</v>
      </c>
      <c r="D341" s="523" t="s">
        <v>219</v>
      </c>
      <c r="E341" s="523">
        <v>778</v>
      </c>
      <c r="F341" s="523" t="s">
        <v>9211</v>
      </c>
      <c r="G341" s="523" t="s">
        <v>11321</v>
      </c>
      <c r="H341" s="538"/>
      <c r="I341" s="540">
        <v>44988</v>
      </c>
      <c r="J341" s="541" t="s">
        <v>9527</v>
      </c>
      <c r="K341" s="541" t="s">
        <v>9440</v>
      </c>
      <c r="L341" s="541"/>
      <c r="M341" s="50" t="s">
        <v>205</v>
      </c>
      <c r="N341" s="50" t="s">
        <v>205</v>
      </c>
      <c r="O341" s="50" t="s">
        <v>205</v>
      </c>
      <c r="P341" s="50" t="s">
        <v>205</v>
      </c>
      <c r="Q341" s="50" t="s">
        <v>205</v>
      </c>
      <c r="R341" s="16" t="s">
        <v>19862</v>
      </c>
      <c r="S341" s="16" t="s">
        <v>19863</v>
      </c>
      <c r="T341" s="16" t="s">
        <v>11323</v>
      </c>
      <c r="U341" s="17">
        <v>778</v>
      </c>
      <c r="V341" s="18">
        <v>21333.65</v>
      </c>
      <c r="W341" s="16" t="s">
        <v>11258</v>
      </c>
      <c r="X341" s="50" t="s">
        <v>205</v>
      </c>
      <c r="Y341" s="50" t="s">
        <v>205</v>
      </c>
    </row>
    <row r="342" spans="1:26" ht="18" customHeight="1">
      <c r="A342" s="539">
        <v>20230303</v>
      </c>
      <c r="B342" s="523">
        <v>327</v>
      </c>
      <c r="C342" s="523" t="s">
        <v>11324</v>
      </c>
      <c r="D342" s="523" t="s">
        <v>9743</v>
      </c>
      <c r="E342" s="523">
        <v>1748</v>
      </c>
      <c r="F342" s="523" t="s">
        <v>9206</v>
      </c>
      <c r="G342" s="523" t="s">
        <v>11325</v>
      </c>
      <c r="H342" s="538"/>
      <c r="I342" s="540">
        <v>44988</v>
      </c>
      <c r="J342" s="541" t="s">
        <v>9466</v>
      </c>
      <c r="K342" s="541" t="s">
        <v>9440</v>
      </c>
      <c r="L342" s="541"/>
      <c r="M342" s="50" t="s">
        <v>205</v>
      </c>
      <c r="N342" s="50" t="s">
        <v>205</v>
      </c>
      <c r="O342" s="50" t="s">
        <v>205</v>
      </c>
      <c r="P342" s="50" t="s">
        <v>205</v>
      </c>
      <c r="Q342" s="50" t="s">
        <v>205</v>
      </c>
      <c r="R342" s="16" t="s">
        <v>19864</v>
      </c>
      <c r="S342" s="16" t="s">
        <v>10506</v>
      </c>
      <c r="T342" s="16" t="s">
        <v>19865</v>
      </c>
      <c r="U342" s="17">
        <v>1748</v>
      </c>
      <c r="V342" s="18">
        <v>24228</v>
      </c>
      <c r="W342" s="16" t="s">
        <v>19866</v>
      </c>
      <c r="X342" s="50" t="s">
        <v>205</v>
      </c>
      <c r="Y342" s="50" t="s">
        <v>205</v>
      </c>
      <c r="Z342" t="s">
        <v>11326</v>
      </c>
    </row>
    <row r="343" spans="1:26" ht="18" customHeight="1">
      <c r="A343" s="539">
        <v>20230303</v>
      </c>
      <c r="B343" s="523">
        <v>328</v>
      </c>
      <c r="C343" s="523" t="s">
        <v>943</v>
      </c>
      <c r="D343" s="523" t="s">
        <v>8891</v>
      </c>
      <c r="E343" s="523">
        <v>925</v>
      </c>
      <c r="F343" s="523" t="s">
        <v>8994</v>
      </c>
      <c r="G343" s="523" t="s">
        <v>11327</v>
      </c>
      <c r="H343" s="538"/>
      <c r="I343" s="540">
        <v>44988</v>
      </c>
      <c r="J343" s="541" t="s">
        <v>10735</v>
      </c>
      <c r="K343" s="541" t="s">
        <v>9440</v>
      </c>
      <c r="L343" s="541"/>
      <c r="M343" s="50" t="s">
        <v>205</v>
      </c>
      <c r="N343" s="50" t="s">
        <v>205</v>
      </c>
      <c r="O343" s="50" t="s">
        <v>205</v>
      </c>
      <c r="P343" s="50" t="s">
        <v>205</v>
      </c>
      <c r="Q343" s="50" t="s">
        <v>205</v>
      </c>
      <c r="R343" s="16" t="s">
        <v>19867</v>
      </c>
      <c r="S343" s="16" t="s">
        <v>19538</v>
      </c>
      <c r="T343" s="16" t="s">
        <v>11328</v>
      </c>
      <c r="U343" s="17">
        <v>925</v>
      </c>
      <c r="V343" s="18">
        <v>11840</v>
      </c>
      <c r="W343" s="16" t="s">
        <v>19868</v>
      </c>
      <c r="X343" s="50" t="s">
        <v>205</v>
      </c>
      <c r="Y343" s="50" t="s">
        <v>205</v>
      </c>
    </row>
    <row r="344" spans="1:26" ht="18" customHeight="1">
      <c r="A344" s="539">
        <v>20230303</v>
      </c>
      <c r="B344" s="523">
        <v>329</v>
      </c>
      <c r="C344" s="523" t="s">
        <v>929</v>
      </c>
      <c r="D344" s="523" t="s">
        <v>10849</v>
      </c>
      <c r="E344" s="523">
        <v>1960</v>
      </c>
      <c r="F344" s="523" t="s">
        <v>8994</v>
      </c>
      <c r="G344" s="523" t="s">
        <v>930</v>
      </c>
      <c r="H344" s="538"/>
      <c r="I344" s="540">
        <v>44988</v>
      </c>
      <c r="J344" s="541" t="s">
        <v>11329</v>
      </c>
      <c r="K344" s="541" t="s">
        <v>9440</v>
      </c>
      <c r="L344" s="541"/>
      <c r="M344" s="50" t="s">
        <v>205</v>
      </c>
      <c r="N344" s="50" t="s">
        <v>205</v>
      </c>
      <c r="O344" s="50" t="s">
        <v>205</v>
      </c>
      <c r="P344" s="50" t="s">
        <v>205</v>
      </c>
      <c r="Q344" s="50" t="s">
        <v>205</v>
      </c>
      <c r="R344" s="16" t="s">
        <v>19869</v>
      </c>
      <c r="S344" s="16" t="s">
        <v>19870</v>
      </c>
      <c r="T344" s="16" t="s">
        <v>19871</v>
      </c>
      <c r="U344" s="17">
        <v>1960</v>
      </c>
      <c r="V344" s="18">
        <v>24500</v>
      </c>
      <c r="W344" s="16" t="s">
        <v>19831</v>
      </c>
      <c r="X344" s="50" t="s">
        <v>205</v>
      </c>
      <c r="Y344" s="50" t="s">
        <v>205</v>
      </c>
    </row>
    <row r="345" spans="1:26" ht="18" customHeight="1">
      <c r="A345" s="539">
        <v>20230303</v>
      </c>
      <c r="B345" s="523">
        <v>330</v>
      </c>
      <c r="C345" s="523" t="s">
        <v>935</v>
      </c>
      <c r="D345" s="523" t="s">
        <v>10849</v>
      </c>
      <c r="E345" s="523">
        <v>1960</v>
      </c>
      <c r="F345" s="523" t="s">
        <v>8994</v>
      </c>
      <c r="G345" s="523" t="s">
        <v>936</v>
      </c>
      <c r="H345" s="538"/>
      <c r="I345" s="540">
        <v>44988</v>
      </c>
      <c r="J345" s="541" t="s">
        <v>11330</v>
      </c>
      <c r="K345" s="541" t="s">
        <v>9440</v>
      </c>
      <c r="L345" s="541"/>
      <c r="M345" s="50" t="s">
        <v>205</v>
      </c>
      <c r="N345" s="50" t="s">
        <v>205</v>
      </c>
      <c r="O345" s="50" t="s">
        <v>205</v>
      </c>
      <c r="P345" s="50" t="s">
        <v>205</v>
      </c>
      <c r="Q345" s="50" t="s">
        <v>205</v>
      </c>
      <c r="R345" s="16" t="s">
        <v>19872</v>
      </c>
      <c r="S345" s="16" t="s">
        <v>19840</v>
      </c>
      <c r="T345" s="16" t="s">
        <v>11331</v>
      </c>
      <c r="U345" s="17">
        <v>1960</v>
      </c>
      <c r="V345" s="18">
        <v>24500</v>
      </c>
      <c r="W345" s="16" t="s">
        <v>19831</v>
      </c>
      <c r="X345" s="50" t="s">
        <v>205</v>
      </c>
      <c r="Y345" s="50" t="s">
        <v>205</v>
      </c>
    </row>
    <row r="346" spans="1:26" ht="18" customHeight="1">
      <c r="A346" s="539">
        <v>20230306</v>
      </c>
      <c r="B346" s="523">
        <v>331</v>
      </c>
      <c r="C346" s="523" t="s">
        <v>11332</v>
      </c>
      <c r="D346" s="523" t="s">
        <v>19873</v>
      </c>
      <c r="E346" s="523">
        <v>3800</v>
      </c>
      <c r="F346" s="523" t="s">
        <v>19874</v>
      </c>
      <c r="G346" s="523" t="s">
        <v>19875</v>
      </c>
      <c r="H346" s="538"/>
      <c r="I346" s="540">
        <v>44988</v>
      </c>
      <c r="J346" s="541" t="s">
        <v>11334</v>
      </c>
      <c r="K346" s="541" t="s">
        <v>9440</v>
      </c>
      <c r="L346" s="541"/>
      <c r="M346" s="50" t="s">
        <v>205</v>
      </c>
      <c r="N346" s="50" t="s">
        <v>205</v>
      </c>
      <c r="O346" s="50" t="s">
        <v>205</v>
      </c>
      <c r="P346" s="50" t="s">
        <v>205</v>
      </c>
      <c r="Q346" s="50" t="s">
        <v>205</v>
      </c>
      <c r="R346" s="16" t="s">
        <v>19872</v>
      </c>
      <c r="S346" s="16" t="s">
        <v>19840</v>
      </c>
      <c r="T346" s="16" t="s">
        <v>19876</v>
      </c>
      <c r="U346" s="17">
        <v>1960</v>
      </c>
      <c r="V346" s="18">
        <v>24500</v>
      </c>
      <c r="W346" s="16" t="s">
        <v>19831</v>
      </c>
      <c r="X346" s="50" t="s">
        <v>205</v>
      </c>
      <c r="Y346" s="50" t="s">
        <v>205</v>
      </c>
      <c r="Z346" t="s">
        <v>19877</v>
      </c>
    </row>
    <row r="347" spans="1:26" ht="18" customHeight="1">
      <c r="A347" s="539">
        <v>20230306</v>
      </c>
      <c r="B347" s="523">
        <v>332</v>
      </c>
      <c r="C347" s="523" t="s">
        <v>11335</v>
      </c>
      <c r="D347" s="523" t="s">
        <v>19873</v>
      </c>
      <c r="E347" s="523">
        <v>913</v>
      </c>
      <c r="F347" s="523" t="s">
        <v>8949</v>
      </c>
      <c r="G347" s="523" t="s">
        <v>19878</v>
      </c>
      <c r="H347" s="538"/>
      <c r="I347" s="540">
        <v>44989</v>
      </c>
      <c r="J347" s="541" t="s">
        <v>19879</v>
      </c>
      <c r="K347" s="541" t="s">
        <v>9440</v>
      </c>
      <c r="L347" s="561"/>
      <c r="M347" s="50" t="s">
        <v>205</v>
      </c>
      <c r="N347" s="50" t="s">
        <v>205</v>
      </c>
      <c r="O347" s="50" t="s">
        <v>205</v>
      </c>
      <c r="P347" s="50" t="s">
        <v>205</v>
      </c>
      <c r="Q347" s="50" t="s">
        <v>205</v>
      </c>
      <c r="X347" s="50" t="s">
        <v>205</v>
      </c>
      <c r="Y347" s="50" t="s">
        <v>205</v>
      </c>
      <c r="Z347" t="s">
        <v>10503</v>
      </c>
    </row>
    <row r="348" spans="1:26" ht="18" customHeight="1">
      <c r="A348" s="539">
        <v>20230306</v>
      </c>
      <c r="B348" s="523">
        <v>333</v>
      </c>
      <c r="C348" s="523" t="s">
        <v>11336</v>
      </c>
      <c r="D348" s="523" t="s">
        <v>19880</v>
      </c>
      <c r="E348" s="523">
        <v>1100</v>
      </c>
      <c r="F348" s="523" t="s">
        <v>8298</v>
      </c>
      <c r="G348" s="523" t="s">
        <v>19881</v>
      </c>
      <c r="H348" s="538"/>
      <c r="I348" s="540">
        <v>44991</v>
      </c>
      <c r="J348" s="541" t="s">
        <v>19640</v>
      </c>
      <c r="K348" s="541" t="s">
        <v>9440</v>
      </c>
      <c r="L348" s="561"/>
      <c r="M348" s="50" t="s">
        <v>205</v>
      </c>
      <c r="N348" s="50" t="s">
        <v>205</v>
      </c>
      <c r="O348" s="50" t="s">
        <v>205</v>
      </c>
      <c r="P348" s="50" t="s">
        <v>205</v>
      </c>
      <c r="Q348" s="50" t="s">
        <v>205</v>
      </c>
      <c r="X348" s="50" t="s">
        <v>205</v>
      </c>
      <c r="Y348" s="50" t="s">
        <v>205</v>
      </c>
      <c r="Z348" t="s">
        <v>11293</v>
      </c>
    </row>
    <row r="349" spans="1:26" ht="18" customHeight="1">
      <c r="A349" s="539">
        <v>20230306</v>
      </c>
      <c r="B349" s="523">
        <v>334</v>
      </c>
      <c r="C349" s="523" t="s">
        <v>946</v>
      </c>
      <c r="D349" s="523" t="s">
        <v>19882</v>
      </c>
      <c r="E349" s="523">
        <v>1925</v>
      </c>
      <c r="F349" s="523" t="s">
        <v>52</v>
      </c>
      <c r="G349" s="523" t="s">
        <v>19883</v>
      </c>
      <c r="H349" s="538"/>
      <c r="I349" s="540">
        <v>44988</v>
      </c>
      <c r="J349" s="541" t="s">
        <v>19884</v>
      </c>
      <c r="K349" s="541" t="s">
        <v>9440</v>
      </c>
      <c r="L349" s="561"/>
      <c r="M349" s="50" t="s">
        <v>205</v>
      </c>
      <c r="N349" s="50" t="s">
        <v>205</v>
      </c>
      <c r="O349" s="50" t="s">
        <v>205</v>
      </c>
      <c r="P349" s="50" t="s">
        <v>205</v>
      </c>
      <c r="Q349" s="50" t="s">
        <v>205</v>
      </c>
      <c r="X349" s="50" t="s">
        <v>205</v>
      </c>
      <c r="Y349" s="50" t="s">
        <v>205</v>
      </c>
    </row>
    <row r="350" spans="1:26" ht="18" customHeight="1">
      <c r="A350" s="539">
        <v>20230306</v>
      </c>
      <c r="B350" s="523">
        <v>335</v>
      </c>
      <c r="C350" s="523" t="s">
        <v>963</v>
      </c>
      <c r="D350" s="523" t="s">
        <v>19882</v>
      </c>
      <c r="E350" s="523">
        <v>1960</v>
      </c>
      <c r="F350" s="523" t="s">
        <v>52</v>
      </c>
      <c r="G350" s="523" t="s">
        <v>19885</v>
      </c>
      <c r="H350" s="538"/>
      <c r="I350" s="540">
        <v>44991</v>
      </c>
      <c r="J350" s="541" t="s">
        <v>19886</v>
      </c>
      <c r="K350" s="541" t="s">
        <v>9440</v>
      </c>
      <c r="L350" s="561"/>
      <c r="M350" s="50" t="s">
        <v>205</v>
      </c>
      <c r="N350" s="50" t="s">
        <v>205</v>
      </c>
      <c r="O350" s="50" t="s">
        <v>205</v>
      </c>
      <c r="P350" s="50" t="s">
        <v>205</v>
      </c>
      <c r="Q350" s="50" t="s">
        <v>205</v>
      </c>
      <c r="X350" s="50" t="s">
        <v>205</v>
      </c>
      <c r="Y350" s="50" t="s">
        <v>205</v>
      </c>
    </row>
    <row r="351" spans="1:26" ht="18" customHeight="1">
      <c r="A351" s="539">
        <v>20230306</v>
      </c>
      <c r="B351" s="523">
        <v>336</v>
      </c>
      <c r="C351" s="523" t="s">
        <v>958</v>
      </c>
      <c r="D351" s="523" t="s">
        <v>19887</v>
      </c>
      <c r="E351" s="523">
        <v>1980</v>
      </c>
      <c r="F351" s="523" t="s">
        <v>52</v>
      </c>
      <c r="G351" s="523" t="s">
        <v>19888</v>
      </c>
      <c r="H351" s="538"/>
      <c r="I351" s="540">
        <v>44991</v>
      </c>
      <c r="J351" s="541" t="s">
        <v>19889</v>
      </c>
      <c r="K351" s="541" t="s">
        <v>9440</v>
      </c>
      <c r="L351" s="561"/>
      <c r="M351" s="50" t="s">
        <v>205</v>
      </c>
      <c r="N351" s="50" t="s">
        <v>205</v>
      </c>
      <c r="O351" s="50" t="s">
        <v>205</v>
      </c>
      <c r="P351" s="50" t="s">
        <v>205</v>
      </c>
      <c r="Q351" s="50" t="s">
        <v>205</v>
      </c>
      <c r="X351" s="50" t="s">
        <v>205</v>
      </c>
      <c r="Y351" s="50" t="s">
        <v>205</v>
      </c>
    </row>
    <row r="352" spans="1:26" ht="18" customHeight="1">
      <c r="A352" s="539">
        <v>20230306</v>
      </c>
      <c r="B352" s="523">
        <v>337</v>
      </c>
      <c r="C352" s="523" t="s">
        <v>966</v>
      </c>
      <c r="D352" s="523" t="s">
        <v>19890</v>
      </c>
      <c r="E352" s="523">
        <v>1985</v>
      </c>
      <c r="F352" s="523" t="s">
        <v>52</v>
      </c>
      <c r="G352" s="523" t="s">
        <v>11337</v>
      </c>
      <c r="H352" s="538"/>
      <c r="I352" s="540">
        <v>44991</v>
      </c>
      <c r="J352" s="541" t="s">
        <v>19891</v>
      </c>
      <c r="K352" s="541" t="s">
        <v>9440</v>
      </c>
      <c r="L352" s="561"/>
      <c r="M352" s="50" t="s">
        <v>205</v>
      </c>
      <c r="N352" s="50" t="s">
        <v>205</v>
      </c>
      <c r="O352" s="50" t="s">
        <v>205</v>
      </c>
      <c r="P352" s="50" t="s">
        <v>205</v>
      </c>
      <c r="Q352" s="50" t="s">
        <v>205</v>
      </c>
      <c r="X352" s="50" t="s">
        <v>205</v>
      </c>
      <c r="Y352" s="50" t="s">
        <v>205</v>
      </c>
    </row>
    <row r="353" spans="1:26" ht="18" customHeight="1">
      <c r="A353" s="539">
        <v>20230306</v>
      </c>
      <c r="B353" s="523">
        <v>338</v>
      </c>
      <c r="C353" s="523" t="s">
        <v>949</v>
      </c>
      <c r="D353" s="523" t="s">
        <v>19892</v>
      </c>
      <c r="E353" s="523">
        <v>1916</v>
      </c>
      <c r="F353" s="523" t="s">
        <v>52</v>
      </c>
      <c r="G353" s="523" t="s">
        <v>19893</v>
      </c>
      <c r="H353" s="538"/>
      <c r="I353" s="540">
        <v>44989</v>
      </c>
      <c r="J353" s="541" t="s">
        <v>19894</v>
      </c>
      <c r="K353" s="541" t="s">
        <v>9440</v>
      </c>
      <c r="L353" s="561"/>
      <c r="M353" s="50" t="s">
        <v>205</v>
      </c>
      <c r="N353" s="50" t="s">
        <v>205</v>
      </c>
      <c r="O353" s="50" t="s">
        <v>205</v>
      </c>
      <c r="P353" s="50" t="s">
        <v>205</v>
      </c>
      <c r="Q353" s="50" t="s">
        <v>205</v>
      </c>
      <c r="X353" s="50" t="s">
        <v>205</v>
      </c>
      <c r="Y353" s="50" t="s">
        <v>205</v>
      </c>
    </row>
    <row r="354" spans="1:26" ht="18" customHeight="1">
      <c r="A354" s="539">
        <v>20230306</v>
      </c>
      <c r="B354" s="523">
        <v>339</v>
      </c>
      <c r="C354" s="523" t="s">
        <v>970</v>
      </c>
      <c r="D354" s="523" t="s">
        <v>8157</v>
      </c>
      <c r="E354" s="523">
        <v>1953</v>
      </c>
      <c r="F354" s="523" t="s">
        <v>52</v>
      </c>
      <c r="G354" s="523" t="s">
        <v>11338</v>
      </c>
      <c r="H354" s="538"/>
      <c r="I354" s="540">
        <v>44991</v>
      </c>
      <c r="J354" s="541" t="s">
        <v>19895</v>
      </c>
      <c r="K354" s="541" t="s">
        <v>9440</v>
      </c>
      <c r="L354" s="561"/>
      <c r="M354" s="50" t="s">
        <v>205</v>
      </c>
      <c r="N354" s="50" t="s">
        <v>205</v>
      </c>
      <c r="O354" s="50" t="s">
        <v>205</v>
      </c>
      <c r="P354" s="50" t="s">
        <v>205</v>
      </c>
      <c r="Q354" s="50" t="s">
        <v>205</v>
      </c>
      <c r="X354" s="50" t="s">
        <v>205</v>
      </c>
      <c r="Y354" s="50" t="s">
        <v>205</v>
      </c>
    </row>
    <row r="355" spans="1:26" ht="18" customHeight="1">
      <c r="A355" s="539">
        <v>20230306</v>
      </c>
      <c r="B355" s="523">
        <v>340</v>
      </c>
      <c r="C355" s="523" t="s">
        <v>953</v>
      </c>
      <c r="D355" s="523" t="s">
        <v>19896</v>
      </c>
      <c r="E355" s="523">
        <v>1916</v>
      </c>
      <c r="F355" s="523" t="s">
        <v>52</v>
      </c>
      <c r="G355" s="523" t="s">
        <v>19897</v>
      </c>
      <c r="H355" s="538"/>
      <c r="I355" s="540">
        <v>44991</v>
      </c>
      <c r="J355" s="541" t="s">
        <v>19898</v>
      </c>
      <c r="K355" s="541" t="s">
        <v>9440</v>
      </c>
      <c r="L355" s="561"/>
      <c r="M355" s="50" t="s">
        <v>205</v>
      </c>
      <c r="N355" s="50" t="s">
        <v>205</v>
      </c>
      <c r="O355" s="50" t="s">
        <v>205</v>
      </c>
      <c r="P355" s="50" t="s">
        <v>205</v>
      </c>
      <c r="Q355" s="50" t="s">
        <v>205</v>
      </c>
      <c r="X355" s="50" t="s">
        <v>205</v>
      </c>
      <c r="Y355" s="50" t="s">
        <v>205</v>
      </c>
    </row>
    <row r="356" spans="1:26" ht="18" customHeight="1">
      <c r="A356" s="539">
        <v>20230307</v>
      </c>
      <c r="B356" s="523">
        <v>341</v>
      </c>
      <c r="C356" s="523" t="s">
        <v>11340</v>
      </c>
      <c r="D356" s="523" t="s">
        <v>10493</v>
      </c>
      <c r="E356" s="523">
        <v>900</v>
      </c>
      <c r="F356" s="523" t="s">
        <v>9104</v>
      </c>
      <c r="G356" s="523" t="s">
        <v>11341</v>
      </c>
      <c r="H356" s="538"/>
      <c r="I356" s="540">
        <v>44992</v>
      </c>
      <c r="J356" s="541" t="s">
        <v>11342</v>
      </c>
      <c r="K356" s="541" t="s">
        <v>9440</v>
      </c>
      <c r="L356" s="541"/>
      <c r="M356" s="50" t="s">
        <v>205</v>
      </c>
      <c r="N356" s="50" t="s">
        <v>205</v>
      </c>
      <c r="O356" s="50" t="s">
        <v>205</v>
      </c>
      <c r="P356" s="50" t="s">
        <v>205</v>
      </c>
      <c r="Q356" s="50" t="s">
        <v>205</v>
      </c>
      <c r="R356" s="16" t="s">
        <v>11343</v>
      </c>
      <c r="S356" s="16" t="s">
        <v>11344</v>
      </c>
      <c r="T356" s="16" t="s">
        <v>19899</v>
      </c>
      <c r="U356" s="17">
        <v>900</v>
      </c>
      <c r="V356" s="18">
        <v>11700</v>
      </c>
      <c r="W356" s="16" t="s">
        <v>19900</v>
      </c>
      <c r="X356" s="50" t="s">
        <v>205</v>
      </c>
      <c r="Y356" s="50" t="s">
        <v>205</v>
      </c>
      <c r="Z356" t="s">
        <v>11346</v>
      </c>
    </row>
    <row r="357" spans="1:26" ht="18" customHeight="1">
      <c r="A357" s="539">
        <v>20230307</v>
      </c>
      <c r="B357" s="523">
        <v>342</v>
      </c>
      <c r="C357" s="523" t="s">
        <v>11347</v>
      </c>
      <c r="D357" s="523" t="s">
        <v>9078</v>
      </c>
      <c r="E357" s="523">
        <v>1100</v>
      </c>
      <c r="F357" s="523" t="s">
        <v>8298</v>
      </c>
      <c r="G357" s="523" t="s">
        <v>11348</v>
      </c>
      <c r="H357" s="538"/>
      <c r="I357" s="540">
        <v>44991</v>
      </c>
      <c r="J357" s="541" t="s">
        <v>11349</v>
      </c>
      <c r="K357" s="541" t="s">
        <v>9440</v>
      </c>
      <c r="L357" s="541"/>
      <c r="M357" s="50" t="s">
        <v>205</v>
      </c>
      <c r="N357" s="50" t="s">
        <v>205</v>
      </c>
      <c r="O357" s="50" t="s">
        <v>205</v>
      </c>
      <c r="P357" s="50" t="s">
        <v>205</v>
      </c>
      <c r="Q357" s="50" t="s">
        <v>205</v>
      </c>
      <c r="R357" s="16" t="s">
        <v>11347</v>
      </c>
      <c r="S357" s="16" t="s">
        <v>11350</v>
      </c>
      <c r="T357" s="16" t="s">
        <v>11351</v>
      </c>
      <c r="U357" s="17">
        <v>1100</v>
      </c>
      <c r="V357" s="18">
        <v>23470</v>
      </c>
      <c r="W357" s="16" t="s">
        <v>1052</v>
      </c>
      <c r="X357" s="50" t="s">
        <v>205</v>
      </c>
      <c r="Y357" s="50" t="s">
        <v>205</v>
      </c>
    </row>
    <row r="358" spans="1:26" ht="18" customHeight="1">
      <c r="A358" s="539">
        <v>20230307</v>
      </c>
      <c r="B358" s="523">
        <v>343</v>
      </c>
      <c r="C358" s="523" t="s">
        <v>11352</v>
      </c>
      <c r="D358" s="523" t="s">
        <v>9078</v>
      </c>
      <c r="E358" s="523">
        <v>1100</v>
      </c>
      <c r="F358" s="523" t="s">
        <v>8298</v>
      </c>
      <c r="G358" s="523" t="s">
        <v>11353</v>
      </c>
      <c r="H358" s="538"/>
      <c r="I358" s="540">
        <v>44991</v>
      </c>
      <c r="J358" s="541" t="s">
        <v>11354</v>
      </c>
      <c r="K358" s="541" t="s">
        <v>9440</v>
      </c>
      <c r="L358" s="541"/>
      <c r="M358" s="50" t="s">
        <v>205</v>
      </c>
      <c r="N358" s="50" t="s">
        <v>205</v>
      </c>
      <c r="O358" s="50" t="s">
        <v>205</v>
      </c>
      <c r="P358" s="50" t="s">
        <v>205</v>
      </c>
      <c r="Q358" s="50" t="s">
        <v>205</v>
      </c>
      <c r="R358" s="16" t="s">
        <v>11352</v>
      </c>
      <c r="S358" s="16" t="s">
        <v>11350</v>
      </c>
      <c r="T358" s="16" t="s">
        <v>11355</v>
      </c>
      <c r="U358" s="17">
        <v>1100</v>
      </c>
      <c r="V358" s="18">
        <v>24520</v>
      </c>
      <c r="W358" s="16" t="s">
        <v>1052</v>
      </c>
      <c r="X358" s="50" t="s">
        <v>205</v>
      </c>
      <c r="Y358" s="50" t="s">
        <v>205</v>
      </c>
    </row>
    <row r="359" spans="1:26" ht="18" customHeight="1">
      <c r="A359" s="539">
        <v>20230307</v>
      </c>
      <c r="B359" s="523">
        <v>344</v>
      </c>
      <c r="C359" s="523" t="s">
        <v>11356</v>
      </c>
      <c r="D359" s="523" t="s">
        <v>10500</v>
      </c>
      <c r="E359" s="523">
        <v>1850</v>
      </c>
      <c r="F359" s="523" t="s">
        <v>8949</v>
      </c>
      <c r="G359" s="523" t="s">
        <v>11357</v>
      </c>
      <c r="H359" s="538"/>
      <c r="I359" s="540">
        <v>44992</v>
      </c>
      <c r="J359" s="541" t="s">
        <v>11358</v>
      </c>
      <c r="K359" s="541" t="s">
        <v>9440</v>
      </c>
      <c r="L359" s="541"/>
      <c r="M359" s="50" t="s">
        <v>205</v>
      </c>
      <c r="N359" s="50" t="s">
        <v>205</v>
      </c>
      <c r="O359" s="50" t="s">
        <v>205</v>
      </c>
      <c r="P359" s="50" t="s">
        <v>205</v>
      </c>
      <c r="Q359" s="50" t="s">
        <v>205</v>
      </c>
      <c r="R359" s="16" t="s">
        <v>11359</v>
      </c>
      <c r="S359" s="16" t="s">
        <v>19687</v>
      </c>
      <c r="T359" s="16" t="s">
        <v>19901</v>
      </c>
      <c r="U359" s="17">
        <v>1850</v>
      </c>
      <c r="V359" s="18">
        <v>7030</v>
      </c>
      <c r="W359" s="16" t="s">
        <v>11360</v>
      </c>
      <c r="X359" s="50" t="s">
        <v>205</v>
      </c>
      <c r="Y359" s="50" t="s">
        <v>205</v>
      </c>
      <c r="Z359" t="s">
        <v>11361</v>
      </c>
    </row>
    <row r="360" spans="1:26" ht="18" customHeight="1">
      <c r="A360" s="539">
        <v>20230307</v>
      </c>
      <c r="B360" s="523">
        <v>345</v>
      </c>
      <c r="C360" s="523" t="s">
        <v>11362</v>
      </c>
      <c r="D360" s="523" t="s">
        <v>219</v>
      </c>
      <c r="E360" s="523">
        <v>2000</v>
      </c>
      <c r="F360" s="523" t="s">
        <v>9269</v>
      </c>
      <c r="G360" s="523" t="s">
        <v>11363</v>
      </c>
      <c r="H360" s="538"/>
      <c r="I360" s="540">
        <v>44991</v>
      </c>
      <c r="J360" s="541" t="s">
        <v>10823</v>
      </c>
      <c r="K360" s="541" t="s">
        <v>9440</v>
      </c>
      <c r="L360" s="541"/>
      <c r="M360" s="50" t="s">
        <v>205</v>
      </c>
      <c r="N360" s="50" t="s">
        <v>205</v>
      </c>
      <c r="O360" s="50" t="s">
        <v>205</v>
      </c>
      <c r="P360" s="50" t="s">
        <v>205</v>
      </c>
      <c r="Q360" s="50" t="s">
        <v>205</v>
      </c>
      <c r="R360" s="16" t="s">
        <v>19902</v>
      </c>
      <c r="S360" s="16" t="s">
        <v>19903</v>
      </c>
      <c r="T360" s="16" t="s">
        <v>19904</v>
      </c>
      <c r="U360" s="17">
        <v>2000</v>
      </c>
      <c r="V360" s="18">
        <v>22074.69</v>
      </c>
      <c r="W360" s="16" t="s">
        <v>11345</v>
      </c>
      <c r="X360" s="50" t="s">
        <v>205</v>
      </c>
      <c r="Y360" s="50" t="s">
        <v>205</v>
      </c>
    </row>
    <row r="361" spans="1:26" ht="18" customHeight="1">
      <c r="A361" s="539">
        <v>20230307</v>
      </c>
      <c r="B361" s="523">
        <v>346</v>
      </c>
      <c r="C361" s="523" t="s">
        <v>11364</v>
      </c>
      <c r="D361" s="523" t="s">
        <v>10628</v>
      </c>
      <c r="E361" s="523">
        <v>1119</v>
      </c>
      <c r="F361" s="523" t="s">
        <v>9095</v>
      </c>
      <c r="G361" s="523" t="s">
        <v>11365</v>
      </c>
      <c r="H361" s="538"/>
      <c r="I361" s="540">
        <v>44992</v>
      </c>
      <c r="J361" s="541" t="s">
        <v>11366</v>
      </c>
      <c r="K361" s="541" t="s">
        <v>9440</v>
      </c>
      <c r="L361" s="541"/>
      <c r="M361" s="50" t="s">
        <v>205</v>
      </c>
      <c r="N361" s="50" t="s">
        <v>205</v>
      </c>
      <c r="O361" s="50" t="s">
        <v>205</v>
      </c>
      <c r="P361" s="50" t="s">
        <v>205</v>
      </c>
      <c r="Q361" s="50" t="s">
        <v>205</v>
      </c>
      <c r="R361" s="16" t="s">
        <v>11364</v>
      </c>
      <c r="S361" s="16" t="s">
        <v>8362</v>
      </c>
      <c r="T361" s="16" t="s">
        <v>11367</v>
      </c>
      <c r="U361" s="17">
        <v>1119</v>
      </c>
      <c r="V361" s="18">
        <v>4070.88</v>
      </c>
      <c r="W361" s="16" t="s">
        <v>1052</v>
      </c>
      <c r="X361" s="50" t="s">
        <v>205</v>
      </c>
      <c r="Y361" s="50" t="s">
        <v>205</v>
      </c>
    </row>
    <row r="362" spans="1:26" ht="18" customHeight="1">
      <c r="A362" s="539">
        <v>20230307</v>
      </c>
      <c r="B362" s="523">
        <v>347</v>
      </c>
      <c r="C362" s="523" t="s">
        <v>978</v>
      </c>
      <c r="D362" s="523" t="s">
        <v>10607</v>
      </c>
      <c r="E362" s="523">
        <v>1958</v>
      </c>
      <c r="F362" s="523" t="s">
        <v>8994</v>
      </c>
      <c r="G362" s="523" t="s">
        <v>979</v>
      </c>
      <c r="H362" s="538"/>
      <c r="I362" s="540">
        <v>44991</v>
      </c>
      <c r="J362" s="541" t="s">
        <v>11368</v>
      </c>
      <c r="K362" s="541" t="s">
        <v>9440</v>
      </c>
      <c r="L362" s="541"/>
      <c r="M362" s="50" t="s">
        <v>205</v>
      </c>
      <c r="N362" s="50" t="s">
        <v>205</v>
      </c>
      <c r="O362" s="50" t="s">
        <v>205</v>
      </c>
      <c r="P362" s="50" t="s">
        <v>205</v>
      </c>
      <c r="Q362" s="50" t="s">
        <v>205</v>
      </c>
      <c r="R362" s="16" t="s">
        <v>19905</v>
      </c>
      <c r="S362" s="16" t="s">
        <v>19906</v>
      </c>
      <c r="T362" s="16" t="s">
        <v>19907</v>
      </c>
      <c r="U362" s="17">
        <v>1958</v>
      </c>
      <c r="V362" s="18">
        <v>24678</v>
      </c>
      <c r="W362" s="16" t="s">
        <v>19908</v>
      </c>
      <c r="X362" s="50" t="s">
        <v>205</v>
      </c>
      <c r="Y362" s="50" t="s">
        <v>205</v>
      </c>
    </row>
    <row r="363" spans="1:26" ht="18" customHeight="1">
      <c r="A363" s="539">
        <v>20230307</v>
      </c>
      <c r="B363" s="523">
        <v>348</v>
      </c>
      <c r="C363" s="523" t="s">
        <v>982</v>
      </c>
      <c r="D363" s="523" t="s">
        <v>8897</v>
      </c>
      <c r="E363" s="523">
        <v>1960</v>
      </c>
      <c r="F363" s="523" t="s">
        <v>8994</v>
      </c>
      <c r="G363" s="523" t="s">
        <v>983</v>
      </c>
      <c r="H363" s="538"/>
      <c r="I363" s="540">
        <v>44992</v>
      </c>
      <c r="J363" s="541" t="s">
        <v>10773</v>
      </c>
      <c r="K363" s="541" t="s">
        <v>9440</v>
      </c>
      <c r="L363" s="541"/>
      <c r="M363" s="50" t="s">
        <v>205</v>
      </c>
      <c r="N363" s="50" t="s">
        <v>205</v>
      </c>
      <c r="O363" s="50" t="s">
        <v>205</v>
      </c>
      <c r="P363" s="50" t="s">
        <v>205</v>
      </c>
      <c r="Q363" s="50" t="s">
        <v>205</v>
      </c>
      <c r="R363" s="16" t="s">
        <v>982</v>
      </c>
      <c r="S363" s="16" t="s">
        <v>986</v>
      </c>
      <c r="T363" s="16" t="s">
        <v>987</v>
      </c>
      <c r="U363" s="17">
        <v>1960</v>
      </c>
      <c r="V363" s="18">
        <v>24500</v>
      </c>
      <c r="W363" s="16" t="s">
        <v>988</v>
      </c>
      <c r="X363" s="50" t="s">
        <v>205</v>
      </c>
      <c r="Y363" s="50" t="s">
        <v>205</v>
      </c>
    </row>
    <row r="364" spans="1:26" ht="18" customHeight="1">
      <c r="A364" s="539">
        <v>20230307</v>
      </c>
      <c r="B364" s="523">
        <v>349</v>
      </c>
      <c r="C364" s="523" t="s">
        <v>989</v>
      </c>
      <c r="D364" s="523" t="s">
        <v>9537</v>
      </c>
      <c r="E364" s="523">
        <v>1916</v>
      </c>
      <c r="F364" s="523" t="s">
        <v>8994</v>
      </c>
      <c r="G364" s="523" t="s">
        <v>990</v>
      </c>
      <c r="H364" s="538"/>
      <c r="I364" s="540">
        <v>44992</v>
      </c>
      <c r="J364" s="541" t="s">
        <v>11369</v>
      </c>
      <c r="K364" s="541" t="s">
        <v>9440</v>
      </c>
      <c r="L364" s="541"/>
      <c r="M364" s="50" t="s">
        <v>205</v>
      </c>
      <c r="N364" s="50" t="s">
        <v>205</v>
      </c>
      <c r="O364" s="50" t="s">
        <v>205</v>
      </c>
      <c r="P364" s="50" t="s">
        <v>205</v>
      </c>
      <c r="Q364" s="50" t="s">
        <v>205</v>
      </c>
      <c r="R364" s="16" t="s">
        <v>989</v>
      </c>
      <c r="S364" s="16" t="s">
        <v>986</v>
      </c>
      <c r="T364" s="16" t="s">
        <v>993</v>
      </c>
      <c r="U364" s="17">
        <v>1916</v>
      </c>
      <c r="V364" s="18">
        <v>24444.75</v>
      </c>
      <c r="W364" s="16" t="s">
        <v>988</v>
      </c>
      <c r="X364" s="50" t="s">
        <v>205</v>
      </c>
      <c r="Y364" s="50" t="s">
        <v>205</v>
      </c>
    </row>
    <row r="365" spans="1:26" ht="18" customHeight="1">
      <c r="A365" s="539">
        <v>20230307</v>
      </c>
      <c r="B365" s="523">
        <v>350</v>
      </c>
      <c r="C365" s="523" t="s">
        <v>11370</v>
      </c>
      <c r="D365" s="523" t="s">
        <v>219</v>
      </c>
      <c r="E365" s="523">
        <v>1115</v>
      </c>
      <c r="F365" s="523" t="s">
        <v>9245</v>
      </c>
      <c r="G365" s="523" t="s">
        <v>11371</v>
      </c>
      <c r="H365" s="538"/>
      <c r="I365" s="540">
        <v>44992</v>
      </c>
      <c r="J365" s="541" t="s">
        <v>11372</v>
      </c>
      <c r="K365" s="541" t="s">
        <v>9440</v>
      </c>
      <c r="L365" s="541"/>
      <c r="M365" s="50" t="s">
        <v>205</v>
      </c>
      <c r="N365" s="50" t="s">
        <v>205</v>
      </c>
      <c r="O365" s="50" t="s">
        <v>205</v>
      </c>
      <c r="P365" s="50" t="s">
        <v>205</v>
      </c>
      <c r="Q365" s="50" t="s">
        <v>205</v>
      </c>
      <c r="R365" s="16" t="s">
        <v>11373</v>
      </c>
      <c r="S365" s="16" t="s">
        <v>19909</v>
      </c>
      <c r="T365" s="16" t="s">
        <v>19910</v>
      </c>
      <c r="U365" s="17">
        <v>1115</v>
      </c>
      <c r="V365" s="18">
        <v>24976</v>
      </c>
      <c r="W365" s="16" t="s">
        <v>19900</v>
      </c>
      <c r="X365" s="50" t="s">
        <v>205</v>
      </c>
      <c r="Y365" s="50" t="s">
        <v>205</v>
      </c>
    </row>
    <row r="366" spans="1:26" ht="18" customHeight="1">
      <c r="A366" s="539">
        <v>20230307</v>
      </c>
      <c r="B366" s="523">
        <v>351</v>
      </c>
      <c r="C366" s="523" t="s">
        <v>974</v>
      </c>
      <c r="D366" s="523" t="s">
        <v>8891</v>
      </c>
      <c r="E366" s="523">
        <v>1917</v>
      </c>
      <c r="F366" s="523" t="s">
        <v>8994</v>
      </c>
      <c r="G366" s="523" t="s">
        <v>975</v>
      </c>
      <c r="H366" s="538"/>
      <c r="I366" s="540">
        <v>44992</v>
      </c>
      <c r="J366" s="541" t="s">
        <v>11372</v>
      </c>
      <c r="K366" s="541" t="s">
        <v>9440</v>
      </c>
      <c r="L366" s="541"/>
      <c r="M366" s="50" t="s">
        <v>205</v>
      </c>
      <c r="N366" s="50" t="s">
        <v>205</v>
      </c>
      <c r="O366" s="50" t="s">
        <v>205</v>
      </c>
      <c r="P366" s="50" t="s">
        <v>205</v>
      </c>
      <c r="Q366" s="50" t="s">
        <v>205</v>
      </c>
      <c r="R366" s="16" t="s">
        <v>974</v>
      </c>
      <c r="S366" s="16" t="s">
        <v>986</v>
      </c>
      <c r="T366" s="16" t="s">
        <v>11374</v>
      </c>
      <c r="U366" s="17">
        <v>1917</v>
      </c>
      <c r="V366" s="18">
        <v>23962.5</v>
      </c>
      <c r="W366" s="16" t="s">
        <v>988</v>
      </c>
      <c r="X366" s="50" t="s">
        <v>205</v>
      </c>
      <c r="Y366" s="50" t="s">
        <v>205</v>
      </c>
    </row>
    <row r="367" spans="1:26" ht="18" customHeight="1">
      <c r="A367" s="539">
        <v>20230308</v>
      </c>
      <c r="B367" s="523">
        <v>352</v>
      </c>
      <c r="C367" s="523" t="s">
        <v>11375</v>
      </c>
      <c r="D367" s="523" t="s">
        <v>10890</v>
      </c>
      <c r="E367" s="523">
        <v>1550</v>
      </c>
      <c r="F367" s="523" t="s">
        <v>9095</v>
      </c>
      <c r="G367" s="523" t="s">
        <v>11376</v>
      </c>
      <c r="H367" s="538"/>
      <c r="I367" s="540">
        <v>44992</v>
      </c>
      <c r="J367" s="541" t="s">
        <v>11377</v>
      </c>
      <c r="K367" s="541" t="s">
        <v>9440</v>
      </c>
      <c r="L367" s="541"/>
      <c r="M367" s="50" t="s">
        <v>205</v>
      </c>
      <c r="N367" s="50" t="s">
        <v>205</v>
      </c>
      <c r="O367" s="50" t="s">
        <v>205</v>
      </c>
      <c r="P367" s="50" t="s">
        <v>205</v>
      </c>
      <c r="Q367" s="50" t="s">
        <v>205</v>
      </c>
      <c r="R367" s="16" t="s">
        <v>11378</v>
      </c>
      <c r="S367" s="16" t="s">
        <v>19911</v>
      </c>
      <c r="T367" s="16" t="s">
        <v>19912</v>
      </c>
      <c r="U367" s="17">
        <v>1550</v>
      </c>
      <c r="V367" s="18">
        <v>9550</v>
      </c>
      <c r="W367" s="16" t="s">
        <v>11360</v>
      </c>
      <c r="X367" s="50" t="s">
        <v>205</v>
      </c>
      <c r="Y367" s="50" t="s">
        <v>205</v>
      </c>
      <c r="Z367" t="s">
        <v>11379</v>
      </c>
    </row>
    <row r="368" spans="1:26" ht="18" customHeight="1">
      <c r="A368" s="539">
        <v>20230308</v>
      </c>
      <c r="B368" s="523">
        <v>353</v>
      </c>
      <c r="C368" s="523" t="s">
        <v>11380</v>
      </c>
      <c r="D368" s="523" t="s">
        <v>10500</v>
      </c>
      <c r="E368" s="523">
        <v>1490</v>
      </c>
      <c r="F368" s="523" t="s">
        <v>9225</v>
      </c>
      <c r="G368" s="523" t="s">
        <v>11381</v>
      </c>
      <c r="H368" s="538"/>
      <c r="I368" s="540">
        <v>44992</v>
      </c>
      <c r="J368" s="541" t="s">
        <v>10539</v>
      </c>
      <c r="K368" s="541" t="s">
        <v>9440</v>
      </c>
      <c r="L368" s="541"/>
      <c r="M368" s="50" t="s">
        <v>205</v>
      </c>
      <c r="N368" s="50" t="s">
        <v>205</v>
      </c>
      <c r="O368" s="50" t="s">
        <v>205</v>
      </c>
      <c r="P368" s="50" t="s">
        <v>205</v>
      </c>
      <c r="Q368" s="50" t="s">
        <v>205</v>
      </c>
      <c r="R368" s="16" t="s">
        <v>11382</v>
      </c>
      <c r="S368" s="16" t="s">
        <v>19687</v>
      </c>
      <c r="T368" s="16" t="s">
        <v>19913</v>
      </c>
      <c r="U368" s="17">
        <v>1490</v>
      </c>
      <c r="V368" s="18">
        <v>8940</v>
      </c>
      <c r="W368" s="16" t="s">
        <v>19914</v>
      </c>
      <c r="X368" s="50" t="s">
        <v>205</v>
      </c>
      <c r="Y368" s="50" t="s">
        <v>205</v>
      </c>
      <c r="Z368" t="s">
        <v>10503</v>
      </c>
    </row>
    <row r="369" spans="1:26" ht="18" customHeight="1">
      <c r="A369" s="539">
        <v>20230308</v>
      </c>
      <c r="B369" s="523">
        <v>354</v>
      </c>
      <c r="C369" s="523" t="s">
        <v>11383</v>
      </c>
      <c r="D369" s="523" t="s">
        <v>8947</v>
      </c>
      <c r="E369" s="523">
        <v>986</v>
      </c>
      <c r="F369" s="523" t="s">
        <v>11384</v>
      </c>
      <c r="G369" s="523" t="s">
        <v>11385</v>
      </c>
      <c r="H369" s="538"/>
      <c r="I369" s="540">
        <v>44993</v>
      </c>
      <c r="J369" s="541" t="s">
        <v>11386</v>
      </c>
      <c r="K369" s="541" t="s">
        <v>9440</v>
      </c>
      <c r="L369" s="541"/>
      <c r="M369" s="50" t="s">
        <v>205</v>
      </c>
      <c r="N369" s="50" t="s">
        <v>205</v>
      </c>
      <c r="O369" s="50" t="s">
        <v>205</v>
      </c>
      <c r="P369" s="50" t="s">
        <v>205</v>
      </c>
      <c r="Q369" s="50" t="s">
        <v>205</v>
      </c>
      <c r="R369" s="16" t="s">
        <v>19915</v>
      </c>
      <c r="S369" s="16" t="s">
        <v>19538</v>
      </c>
      <c r="T369" s="16" t="s">
        <v>19916</v>
      </c>
      <c r="U369" s="17">
        <v>986</v>
      </c>
      <c r="V369" s="18">
        <v>7094.52</v>
      </c>
      <c r="W369" s="16" t="s">
        <v>11307</v>
      </c>
      <c r="X369" s="50" t="s">
        <v>205</v>
      </c>
      <c r="Y369" s="50" t="s">
        <v>205</v>
      </c>
      <c r="Z369" t="s">
        <v>10747</v>
      </c>
    </row>
    <row r="370" spans="1:26" ht="18" customHeight="1">
      <c r="A370" s="539">
        <v>20230308</v>
      </c>
      <c r="B370" s="523">
        <v>355</v>
      </c>
      <c r="C370" s="523" t="s">
        <v>11387</v>
      </c>
      <c r="D370" s="523" t="s">
        <v>208</v>
      </c>
      <c r="E370" s="523">
        <v>2000</v>
      </c>
      <c r="F370" s="523" t="s">
        <v>11165</v>
      </c>
      <c r="G370" s="523" t="s">
        <v>11388</v>
      </c>
      <c r="H370" s="538"/>
      <c r="I370" s="540">
        <v>44993</v>
      </c>
      <c r="J370" s="541" t="s">
        <v>11389</v>
      </c>
      <c r="K370" s="541" t="s">
        <v>9440</v>
      </c>
      <c r="L370" s="541"/>
      <c r="M370" s="50" t="s">
        <v>205</v>
      </c>
      <c r="N370" s="50" t="s">
        <v>205</v>
      </c>
      <c r="O370" s="50" t="s">
        <v>205</v>
      </c>
      <c r="P370" s="50" t="s">
        <v>205</v>
      </c>
      <c r="Q370" s="50" t="s">
        <v>205</v>
      </c>
      <c r="R370" s="16" t="s">
        <v>19917</v>
      </c>
      <c r="S370" s="16" t="s">
        <v>4253</v>
      </c>
      <c r="T370" s="16" t="s">
        <v>19918</v>
      </c>
      <c r="U370" s="17">
        <v>2000</v>
      </c>
      <c r="V370" s="18">
        <v>22800</v>
      </c>
      <c r="W370" s="16" t="s">
        <v>19914</v>
      </c>
      <c r="X370" s="50" t="s">
        <v>205</v>
      </c>
      <c r="Y370" s="50" t="s">
        <v>205</v>
      </c>
      <c r="Z370" t="s">
        <v>11390</v>
      </c>
    </row>
    <row r="371" spans="1:26" ht="18" customHeight="1">
      <c r="A371" s="539">
        <v>20230308</v>
      </c>
      <c r="B371" s="523">
        <v>356</v>
      </c>
      <c r="C371" s="523" t="s">
        <v>11391</v>
      </c>
      <c r="D371" s="523" t="s">
        <v>8947</v>
      </c>
      <c r="E371" s="523">
        <v>1680</v>
      </c>
      <c r="F371" s="523" t="s">
        <v>9246</v>
      </c>
      <c r="G371" s="523" t="s">
        <v>11392</v>
      </c>
      <c r="H371" s="538"/>
      <c r="I371" s="540">
        <v>44993</v>
      </c>
      <c r="J371" s="541" t="s">
        <v>9561</v>
      </c>
      <c r="K371" s="541" t="s">
        <v>9440</v>
      </c>
      <c r="L371" s="541"/>
      <c r="M371" s="50" t="s">
        <v>205</v>
      </c>
      <c r="N371" s="50" t="s">
        <v>205</v>
      </c>
      <c r="O371" s="50" t="s">
        <v>205</v>
      </c>
      <c r="P371" s="50" t="s">
        <v>205</v>
      </c>
      <c r="Q371" s="50" t="s">
        <v>205</v>
      </c>
      <c r="R371" s="16" t="s">
        <v>11393</v>
      </c>
      <c r="S371" s="16" t="s">
        <v>19919</v>
      </c>
      <c r="T371" s="16" t="s">
        <v>19920</v>
      </c>
      <c r="U371" s="17">
        <v>1680</v>
      </c>
      <c r="V371" s="18">
        <v>7000</v>
      </c>
      <c r="W371" s="16" t="s">
        <v>19921</v>
      </c>
      <c r="X371" s="50" t="s">
        <v>205</v>
      </c>
      <c r="Y371" s="50" t="s">
        <v>205</v>
      </c>
      <c r="Z371" t="s">
        <v>11395</v>
      </c>
    </row>
    <row r="372" spans="1:26" ht="18" customHeight="1">
      <c r="A372" s="539">
        <v>20230308</v>
      </c>
      <c r="B372" s="523">
        <v>357</v>
      </c>
      <c r="C372" s="523" t="s">
        <v>1009</v>
      </c>
      <c r="D372" s="523" t="s">
        <v>8896</v>
      </c>
      <c r="E372" s="523">
        <v>1917</v>
      </c>
      <c r="F372" s="523" t="s">
        <v>8994</v>
      </c>
      <c r="G372" s="523" t="s">
        <v>1010</v>
      </c>
      <c r="H372" s="538"/>
      <c r="I372" s="540">
        <v>44993</v>
      </c>
      <c r="J372" s="541" t="s">
        <v>11396</v>
      </c>
      <c r="K372" s="541" t="s">
        <v>9440</v>
      </c>
      <c r="L372" s="541"/>
      <c r="M372" s="50" t="s">
        <v>205</v>
      </c>
      <c r="N372" s="50" t="s">
        <v>205</v>
      </c>
      <c r="O372" s="50" t="s">
        <v>205</v>
      </c>
      <c r="P372" s="50" t="s">
        <v>205</v>
      </c>
      <c r="Q372" s="50" t="s">
        <v>205</v>
      </c>
      <c r="R372" s="16" t="s">
        <v>19922</v>
      </c>
      <c r="S372" s="16" t="s">
        <v>19923</v>
      </c>
      <c r="T372" s="16" t="s">
        <v>19924</v>
      </c>
      <c r="U372" s="17">
        <v>1917</v>
      </c>
      <c r="V372" s="18">
        <v>23962.5</v>
      </c>
      <c r="W372" s="16" t="s">
        <v>19925</v>
      </c>
      <c r="X372" s="50" t="s">
        <v>205</v>
      </c>
      <c r="Y372" s="50" t="s">
        <v>205</v>
      </c>
    </row>
    <row r="373" spans="1:26" ht="18" customHeight="1">
      <c r="A373" s="539">
        <v>20230308</v>
      </c>
      <c r="B373" s="523">
        <v>358</v>
      </c>
      <c r="C373" s="523" t="s">
        <v>1001</v>
      </c>
      <c r="D373" s="523" t="s">
        <v>10607</v>
      </c>
      <c r="E373" s="523">
        <v>1980</v>
      </c>
      <c r="F373" s="523" t="s">
        <v>8994</v>
      </c>
      <c r="G373" s="523" t="s">
        <v>1002</v>
      </c>
      <c r="H373" s="538"/>
      <c r="I373" s="540">
        <v>44992</v>
      </c>
      <c r="J373" s="541" t="s">
        <v>10861</v>
      </c>
      <c r="K373" s="541" t="s">
        <v>9440</v>
      </c>
      <c r="L373" s="541"/>
      <c r="M373" s="50" t="s">
        <v>205</v>
      </c>
      <c r="N373" s="50" t="s">
        <v>205</v>
      </c>
      <c r="O373" s="50" t="s">
        <v>205</v>
      </c>
      <c r="P373" s="50" t="s">
        <v>205</v>
      </c>
      <c r="Q373" s="50" t="s">
        <v>205</v>
      </c>
      <c r="R373" s="16" t="s">
        <v>19926</v>
      </c>
      <c r="S373" s="16" t="s">
        <v>19927</v>
      </c>
      <c r="T373" s="16" t="s">
        <v>11399</v>
      </c>
      <c r="U373" s="17">
        <v>1980</v>
      </c>
      <c r="V373" s="18">
        <v>24948</v>
      </c>
      <c r="W373" s="16" t="s">
        <v>19908</v>
      </c>
      <c r="X373" s="50" t="s">
        <v>205</v>
      </c>
      <c r="Y373" s="50" t="s">
        <v>205</v>
      </c>
    </row>
    <row r="374" spans="1:26" ht="18" customHeight="1">
      <c r="A374" s="539">
        <v>20230308</v>
      </c>
      <c r="B374" s="523">
        <v>359</v>
      </c>
      <c r="C374" s="523" t="s">
        <v>1013</v>
      </c>
      <c r="D374" s="523" t="s">
        <v>8897</v>
      </c>
      <c r="E374" s="523">
        <v>1500</v>
      </c>
      <c r="F374" s="523" t="s">
        <v>121</v>
      </c>
      <c r="G374" s="523" t="s">
        <v>1014</v>
      </c>
      <c r="H374" s="538"/>
      <c r="I374" s="540">
        <v>44993</v>
      </c>
      <c r="J374" s="541" t="s">
        <v>9785</v>
      </c>
      <c r="K374" s="541" t="s">
        <v>9440</v>
      </c>
      <c r="L374" s="541"/>
      <c r="M374" s="50" t="s">
        <v>205</v>
      </c>
      <c r="N374" s="50" t="s">
        <v>205</v>
      </c>
      <c r="O374" s="50" t="s">
        <v>205</v>
      </c>
      <c r="P374" s="50" t="s">
        <v>205</v>
      </c>
      <c r="Q374" s="50" t="s">
        <v>205</v>
      </c>
      <c r="R374" s="16" t="s">
        <v>11400</v>
      </c>
      <c r="S374" s="16" t="s">
        <v>19928</v>
      </c>
      <c r="T374" s="16" t="s">
        <v>19929</v>
      </c>
      <c r="U374" s="17">
        <v>1500</v>
      </c>
      <c r="V374" s="18">
        <v>23467.5</v>
      </c>
      <c r="W374" s="16" t="s">
        <v>19914</v>
      </c>
      <c r="X374" s="50" t="s">
        <v>205</v>
      </c>
      <c r="Y374" s="50" t="s">
        <v>205</v>
      </c>
    </row>
    <row r="375" spans="1:26" ht="18" customHeight="1">
      <c r="A375" s="539">
        <v>20230308</v>
      </c>
      <c r="B375" s="523">
        <v>360</v>
      </c>
      <c r="C375" s="523" t="s">
        <v>994</v>
      </c>
      <c r="D375" s="523" t="s">
        <v>9766</v>
      </c>
      <c r="E375" s="523">
        <v>1817</v>
      </c>
      <c r="F375" s="523" t="s">
        <v>8994</v>
      </c>
      <c r="G375" s="523" t="s">
        <v>995</v>
      </c>
      <c r="H375" s="538"/>
      <c r="I375" s="540">
        <v>44993</v>
      </c>
      <c r="J375" s="541" t="s">
        <v>11402</v>
      </c>
      <c r="K375" s="541" t="s">
        <v>9440</v>
      </c>
      <c r="L375" s="541"/>
      <c r="M375" s="50" t="s">
        <v>205</v>
      </c>
      <c r="N375" s="50" t="s">
        <v>205</v>
      </c>
      <c r="O375" s="50" t="s">
        <v>205</v>
      </c>
      <c r="P375" s="50" t="s">
        <v>205</v>
      </c>
      <c r="Q375" s="50" t="s">
        <v>205</v>
      </c>
      <c r="R375" s="16" t="s">
        <v>19930</v>
      </c>
      <c r="S375" s="16" t="s">
        <v>11403</v>
      </c>
      <c r="T375" s="16" t="s">
        <v>19931</v>
      </c>
      <c r="U375" s="17">
        <v>1817</v>
      </c>
      <c r="V375" s="18">
        <v>22813.55</v>
      </c>
      <c r="W375" s="16" t="s">
        <v>19908</v>
      </c>
      <c r="X375" s="50" t="s">
        <v>205</v>
      </c>
      <c r="Y375" s="50" t="s">
        <v>205</v>
      </c>
    </row>
    <row r="376" spans="1:26" ht="18" customHeight="1">
      <c r="A376" s="539">
        <v>20230308</v>
      </c>
      <c r="B376" s="523">
        <v>361</v>
      </c>
      <c r="C376" s="523" t="s">
        <v>997</v>
      </c>
      <c r="D376" s="523" t="s">
        <v>9766</v>
      </c>
      <c r="E376" s="523">
        <v>1939</v>
      </c>
      <c r="F376" s="523" t="s">
        <v>8994</v>
      </c>
      <c r="G376" s="523" t="s">
        <v>998</v>
      </c>
      <c r="H376" s="538"/>
      <c r="I376" s="540">
        <v>44993</v>
      </c>
      <c r="J376" s="541" t="s">
        <v>11404</v>
      </c>
      <c r="K376" s="541" t="s">
        <v>9440</v>
      </c>
      <c r="L376" s="541"/>
      <c r="M376" s="50" t="s">
        <v>205</v>
      </c>
      <c r="N376" s="50" t="s">
        <v>205</v>
      </c>
      <c r="O376" s="50" t="s">
        <v>205</v>
      </c>
      <c r="P376" s="50" t="s">
        <v>205</v>
      </c>
      <c r="Q376" s="50" t="s">
        <v>205</v>
      </c>
      <c r="R376" s="16" t="s">
        <v>11405</v>
      </c>
      <c r="S376" s="16" t="s">
        <v>19927</v>
      </c>
      <c r="T376" s="16" t="s">
        <v>19932</v>
      </c>
      <c r="U376" s="17">
        <v>1939</v>
      </c>
      <c r="V376" s="18">
        <v>24345.03</v>
      </c>
      <c r="W376" s="16" t="s">
        <v>19908</v>
      </c>
      <c r="X376" s="50" t="s">
        <v>205</v>
      </c>
      <c r="Y376" s="50" t="s">
        <v>205</v>
      </c>
    </row>
    <row r="377" spans="1:26" ht="18" customHeight="1">
      <c r="A377" s="539">
        <v>20230308</v>
      </c>
      <c r="B377" s="523">
        <v>362</v>
      </c>
      <c r="C377" s="523" t="s">
        <v>1006</v>
      </c>
      <c r="D377" s="523" t="s">
        <v>8896</v>
      </c>
      <c r="E377" s="523">
        <v>1960</v>
      </c>
      <c r="F377" s="523" t="s">
        <v>8994</v>
      </c>
      <c r="G377" s="523" t="s">
        <v>1007</v>
      </c>
      <c r="H377" s="538"/>
      <c r="I377" s="540">
        <v>44993</v>
      </c>
      <c r="J377" s="541" t="s">
        <v>11406</v>
      </c>
      <c r="K377" s="541" t="s">
        <v>9440</v>
      </c>
      <c r="L377" s="541"/>
      <c r="M377" s="50" t="s">
        <v>205</v>
      </c>
      <c r="N377" s="50" t="s">
        <v>205</v>
      </c>
      <c r="O377" s="50" t="s">
        <v>205</v>
      </c>
      <c r="P377" s="50" t="s">
        <v>205</v>
      </c>
      <c r="Q377" s="50" t="s">
        <v>205</v>
      </c>
      <c r="R377" s="16" t="s">
        <v>19933</v>
      </c>
      <c r="S377" s="16" t="s">
        <v>19934</v>
      </c>
      <c r="T377" s="16" t="s">
        <v>19935</v>
      </c>
      <c r="U377" s="17">
        <v>1960</v>
      </c>
      <c r="V377" s="18">
        <v>24500</v>
      </c>
      <c r="W377" s="16" t="s">
        <v>19936</v>
      </c>
      <c r="X377" s="50" t="s">
        <v>205</v>
      </c>
      <c r="Y377" s="50" t="s">
        <v>205</v>
      </c>
    </row>
    <row r="378" spans="1:26" ht="18" customHeight="1">
      <c r="A378" s="539">
        <v>20230309</v>
      </c>
      <c r="B378" s="523">
        <v>363</v>
      </c>
      <c r="C378" s="523" t="s">
        <v>11407</v>
      </c>
      <c r="D378" s="523" t="s">
        <v>10578</v>
      </c>
      <c r="E378" s="523">
        <v>1000</v>
      </c>
      <c r="F378" s="523" t="s">
        <v>9211</v>
      </c>
      <c r="G378" s="523" t="s">
        <v>11408</v>
      </c>
      <c r="H378" s="538"/>
      <c r="I378" s="540">
        <v>44993</v>
      </c>
      <c r="J378" s="541" t="s">
        <v>10811</v>
      </c>
      <c r="K378" s="541" t="s">
        <v>9440</v>
      </c>
      <c r="L378" s="541"/>
      <c r="M378" s="50" t="s">
        <v>205</v>
      </c>
      <c r="N378" s="50" t="s">
        <v>205</v>
      </c>
      <c r="O378" s="50" t="s">
        <v>205</v>
      </c>
      <c r="P378" s="50" t="s">
        <v>205</v>
      </c>
      <c r="Q378" s="50" t="s">
        <v>205</v>
      </c>
      <c r="R378" s="16" t="s">
        <v>19937</v>
      </c>
      <c r="S378" s="16" t="s">
        <v>19938</v>
      </c>
      <c r="T378" s="16" t="s">
        <v>11410</v>
      </c>
      <c r="U378" s="17">
        <v>1000</v>
      </c>
      <c r="V378" s="18">
        <v>17526</v>
      </c>
      <c r="W378" s="16" t="s">
        <v>11360</v>
      </c>
      <c r="X378" s="50" t="s">
        <v>205</v>
      </c>
      <c r="Y378" s="50" t="s">
        <v>205</v>
      </c>
      <c r="Z378" t="s">
        <v>11411</v>
      </c>
    </row>
    <row r="379" spans="1:26" ht="18" customHeight="1">
      <c r="A379" s="539">
        <v>20230309</v>
      </c>
      <c r="B379" s="523">
        <v>364</v>
      </c>
      <c r="C379" s="523" t="s">
        <v>11412</v>
      </c>
      <c r="D379" s="523" t="s">
        <v>8947</v>
      </c>
      <c r="E379" s="523">
        <v>895</v>
      </c>
      <c r="F379" s="523" t="s">
        <v>9180</v>
      </c>
      <c r="G379" s="523" t="s">
        <v>11413</v>
      </c>
      <c r="H379" s="538"/>
      <c r="I379" s="540">
        <v>44993</v>
      </c>
      <c r="J379" s="541" t="s">
        <v>11414</v>
      </c>
      <c r="K379" s="541" t="s">
        <v>9440</v>
      </c>
      <c r="L379" s="541"/>
      <c r="M379" s="50" t="s">
        <v>205</v>
      </c>
      <c r="N379" s="50" t="s">
        <v>205</v>
      </c>
      <c r="O379" s="50" t="s">
        <v>205</v>
      </c>
      <c r="P379" s="50" t="s">
        <v>205</v>
      </c>
      <c r="Q379" s="50" t="s">
        <v>205</v>
      </c>
      <c r="R379" s="16" t="s">
        <v>11412</v>
      </c>
      <c r="S379" s="16" t="s">
        <v>944</v>
      </c>
      <c r="T379" s="16" t="s">
        <v>11415</v>
      </c>
      <c r="U379" s="17">
        <v>895</v>
      </c>
      <c r="V379" s="18">
        <v>7160</v>
      </c>
      <c r="W379" s="16" t="s">
        <v>11416</v>
      </c>
      <c r="X379" s="50" t="s">
        <v>205</v>
      </c>
      <c r="Y379" s="50" t="s">
        <v>205</v>
      </c>
      <c r="Z379" t="s">
        <v>10606</v>
      </c>
    </row>
    <row r="380" spans="1:26" ht="18" customHeight="1">
      <c r="A380" s="539">
        <v>20230309</v>
      </c>
      <c r="B380" s="523">
        <v>365</v>
      </c>
      <c r="C380" s="523" t="s">
        <v>11417</v>
      </c>
      <c r="D380" s="523" t="s">
        <v>8947</v>
      </c>
      <c r="E380" s="523">
        <v>1060</v>
      </c>
      <c r="F380" s="523" t="s">
        <v>8949</v>
      </c>
      <c r="G380" s="523" t="s">
        <v>11418</v>
      </c>
      <c r="H380" s="538"/>
      <c r="I380" s="540">
        <v>44994</v>
      </c>
      <c r="J380" s="541" t="s">
        <v>11386</v>
      </c>
      <c r="K380" s="541" t="s">
        <v>9440</v>
      </c>
      <c r="L380" s="541"/>
      <c r="M380" s="50" t="s">
        <v>205</v>
      </c>
      <c r="N380" s="50" t="s">
        <v>205</v>
      </c>
      <c r="O380" s="50" t="s">
        <v>205</v>
      </c>
      <c r="P380" s="50" t="s">
        <v>205</v>
      </c>
      <c r="Q380" s="50" t="s">
        <v>205</v>
      </c>
      <c r="R380" s="16" t="s">
        <v>19939</v>
      </c>
      <c r="S380" s="16" t="s">
        <v>11344</v>
      </c>
      <c r="T380" s="16" t="s">
        <v>11419</v>
      </c>
      <c r="U380" s="17">
        <v>1060</v>
      </c>
      <c r="V380" s="18">
        <v>4665</v>
      </c>
      <c r="W380" s="16" t="s">
        <v>19900</v>
      </c>
      <c r="X380" s="50" t="s">
        <v>205</v>
      </c>
      <c r="Y380" s="50" t="s">
        <v>205</v>
      </c>
      <c r="Z380" t="s">
        <v>10758</v>
      </c>
    </row>
    <row r="381" spans="1:26" ht="18" customHeight="1">
      <c r="A381" s="539">
        <v>20230309</v>
      </c>
      <c r="B381" s="523">
        <v>366</v>
      </c>
      <c r="C381" s="523" t="s">
        <v>1021</v>
      </c>
      <c r="D381" s="523" t="s">
        <v>9319</v>
      </c>
      <c r="E381" s="523">
        <v>1533</v>
      </c>
      <c r="F381" s="523" t="s">
        <v>121</v>
      </c>
      <c r="G381" s="523" t="s">
        <v>1022</v>
      </c>
      <c r="H381" s="538"/>
      <c r="I381" s="540">
        <v>44994</v>
      </c>
      <c r="J381" s="541" t="s">
        <v>11358</v>
      </c>
      <c r="K381" s="541" t="s">
        <v>9440</v>
      </c>
      <c r="L381" s="541"/>
      <c r="M381" s="50" t="s">
        <v>205</v>
      </c>
      <c r="N381" s="50" t="s">
        <v>205</v>
      </c>
      <c r="O381" s="50" t="s">
        <v>205</v>
      </c>
      <c r="P381" s="50" t="s">
        <v>205</v>
      </c>
      <c r="Q381" s="50" t="s">
        <v>205</v>
      </c>
      <c r="R381" s="16" t="s">
        <v>11420</v>
      </c>
      <c r="S381" s="16" t="s">
        <v>10377</v>
      </c>
      <c r="T381" s="16" t="s">
        <v>11421</v>
      </c>
      <c r="U381" s="17">
        <v>1533</v>
      </c>
      <c r="V381" s="18">
        <v>23838.15</v>
      </c>
      <c r="W381" s="16" t="s">
        <v>19940</v>
      </c>
      <c r="X381" s="50" t="s">
        <v>205</v>
      </c>
      <c r="Y381" s="50" t="s">
        <v>205</v>
      </c>
    </row>
    <row r="382" spans="1:26" ht="18" customHeight="1">
      <c r="A382" s="539">
        <v>20230309</v>
      </c>
      <c r="B382" s="523">
        <v>367</v>
      </c>
      <c r="C382" s="523" t="s">
        <v>1025</v>
      </c>
      <c r="D382" s="523" t="s">
        <v>9319</v>
      </c>
      <c r="E382" s="523">
        <v>1533</v>
      </c>
      <c r="F382" s="523" t="s">
        <v>8955</v>
      </c>
      <c r="G382" s="523" t="s">
        <v>1026</v>
      </c>
      <c r="H382" s="538"/>
      <c r="I382" s="540">
        <v>44994</v>
      </c>
      <c r="J382" s="541" t="s">
        <v>10383</v>
      </c>
      <c r="K382" s="541" t="s">
        <v>9440</v>
      </c>
      <c r="L382" s="541"/>
      <c r="M382" s="50" t="s">
        <v>205</v>
      </c>
      <c r="N382" s="50" t="s">
        <v>205</v>
      </c>
      <c r="O382" s="50" t="s">
        <v>205</v>
      </c>
      <c r="P382" s="50" t="s">
        <v>205</v>
      </c>
      <c r="Q382" s="50" t="s">
        <v>205</v>
      </c>
      <c r="R382" s="16" t="s">
        <v>19941</v>
      </c>
      <c r="S382" s="16" t="s">
        <v>19191</v>
      </c>
      <c r="T382" s="16" t="s">
        <v>19942</v>
      </c>
      <c r="U382" s="17">
        <v>1533</v>
      </c>
      <c r="V382" s="18">
        <v>23838.15</v>
      </c>
      <c r="W382" s="16" t="s">
        <v>11422</v>
      </c>
      <c r="X382" s="50" t="s">
        <v>205</v>
      </c>
      <c r="Y382" s="50" t="s">
        <v>205</v>
      </c>
    </row>
    <row r="383" spans="1:26" ht="18" customHeight="1">
      <c r="A383" s="539">
        <v>20230309</v>
      </c>
      <c r="B383" s="523">
        <v>368</v>
      </c>
      <c r="C383" s="523" t="s">
        <v>1033</v>
      </c>
      <c r="D383" s="523" t="s">
        <v>8897</v>
      </c>
      <c r="E383" s="523">
        <v>1500</v>
      </c>
      <c r="F383" s="523" t="s">
        <v>121</v>
      </c>
      <c r="G383" s="523" t="s">
        <v>1034</v>
      </c>
      <c r="H383" s="538"/>
      <c r="I383" s="540">
        <v>44993</v>
      </c>
      <c r="J383" s="541" t="s">
        <v>11423</v>
      </c>
      <c r="K383" s="541" t="s">
        <v>9440</v>
      </c>
      <c r="L383" s="541"/>
      <c r="M383" s="50" t="s">
        <v>205</v>
      </c>
      <c r="N383" s="50" t="s">
        <v>205</v>
      </c>
      <c r="O383" s="50" t="s">
        <v>205</v>
      </c>
      <c r="P383" s="50" t="s">
        <v>205</v>
      </c>
      <c r="Q383" s="50" t="s">
        <v>205</v>
      </c>
      <c r="R383" s="16" t="s">
        <v>19943</v>
      </c>
      <c r="S383" s="16" t="s">
        <v>19923</v>
      </c>
      <c r="T383" s="16" t="s">
        <v>19944</v>
      </c>
      <c r="U383" s="17">
        <v>1500</v>
      </c>
      <c r="V383" s="18">
        <v>23310</v>
      </c>
      <c r="W383" s="16" t="s">
        <v>19925</v>
      </c>
      <c r="X383" s="50" t="s">
        <v>205</v>
      </c>
      <c r="Y383" s="50" t="s">
        <v>205</v>
      </c>
    </row>
    <row r="384" spans="1:26" ht="18" customHeight="1">
      <c r="A384" s="539">
        <v>20230309</v>
      </c>
      <c r="B384" s="523">
        <v>369</v>
      </c>
      <c r="C384" s="523" t="s">
        <v>1036</v>
      </c>
      <c r="D384" s="523" t="s">
        <v>8897</v>
      </c>
      <c r="E384" s="523">
        <v>1500</v>
      </c>
      <c r="F384" s="523" t="s">
        <v>121</v>
      </c>
      <c r="G384" s="523" t="s">
        <v>1037</v>
      </c>
      <c r="H384" s="538"/>
      <c r="I384" s="540">
        <v>44994</v>
      </c>
      <c r="J384" s="541" t="s">
        <v>11424</v>
      </c>
      <c r="K384" s="541" t="s">
        <v>9440</v>
      </c>
      <c r="L384" s="541"/>
      <c r="M384" s="50" t="s">
        <v>205</v>
      </c>
      <c r="N384" s="50" t="s">
        <v>205</v>
      </c>
      <c r="O384" s="50" t="s">
        <v>205</v>
      </c>
      <c r="P384" s="50" t="s">
        <v>205</v>
      </c>
      <c r="Q384" s="50" t="s">
        <v>205</v>
      </c>
      <c r="R384" s="16" t="s">
        <v>11425</v>
      </c>
      <c r="S384" s="16" t="s">
        <v>11397</v>
      </c>
      <c r="T384" s="16" t="s">
        <v>11426</v>
      </c>
      <c r="U384" s="17">
        <v>1500</v>
      </c>
      <c r="V384" s="18">
        <v>23467.5</v>
      </c>
      <c r="W384" s="16" t="s">
        <v>11398</v>
      </c>
      <c r="X384" s="50" t="s">
        <v>205</v>
      </c>
      <c r="Y384" s="50" t="s">
        <v>205</v>
      </c>
    </row>
    <row r="385" spans="1:26" ht="18" customHeight="1">
      <c r="A385" s="539">
        <v>20230309</v>
      </c>
      <c r="B385" s="523">
        <v>370</v>
      </c>
      <c r="C385" s="523" t="s">
        <v>1043</v>
      </c>
      <c r="D385" s="523" t="s">
        <v>8897</v>
      </c>
      <c r="E385" s="523">
        <v>1960</v>
      </c>
      <c r="F385" s="523" t="s">
        <v>8994</v>
      </c>
      <c r="G385" s="523" t="s">
        <v>1044</v>
      </c>
      <c r="H385" s="538"/>
      <c r="I385" s="540">
        <v>44994</v>
      </c>
      <c r="J385" s="541" t="s">
        <v>11427</v>
      </c>
      <c r="K385" s="541" t="s">
        <v>9440</v>
      </c>
      <c r="L385" s="541"/>
      <c r="M385" s="50" t="s">
        <v>205</v>
      </c>
      <c r="N385" s="50" t="s">
        <v>205</v>
      </c>
      <c r="O385" s="50" t="s">
        <v>205</v>
      </c>
      <c r="P385" s="50" t="s">
        <v>205</v>
      </c>
      <c r="Q385" s="50" t="s">
        <v>205</v>
      </c>
      <c r="R385" s="16" t="s">
        <v>19945</v>
      </c>
      <c r="S385" s="16" t="s">
        <v>19923</v>
      </c>
      <c r="T385" s="16" t="s">
        <v>11428</v>
      </c>
      <c r="U385" s="17">
        <v>1960</v>
      </c>
      <c r="V385" s="18">
        <v>24500</v>
      </c>
      <c r="W385" s="16" t="s">
        <v>11398</v>
      </c>
      <c r="X385" s="50" t="s">
        <v>205</v>
      </c>
      <c r="Y385" s="50" t="s">
        <v>205</v>
      </c>
    </row>
    <row r="386" spans="1:26" ht="18" customHeight="1">
      <c r="A386" s="539">
        <v>20230309</v>
      </c>
      <c r="B386" s="523">
        <v>371</v>
      </c>
      <c r="C386" s="523" t="s">
        <v>1029</v>
      </c>
      <c r="D386" s="523" t="s">
        <v>168</v>
      </c>
      <c r="E386" s="523">
        <v>1568</v>
      </c>
      <c r="F386" s="523" t="s">
        <v>8955</v>
      </c>
      <c r="G386" s="523" t="s">
        <v>1030</v>
      </c>
      <c r="H386" s="538"/>
      <c r="I386" s="540">
        <v>44994</v>
      </c>
      <c r="J386" s="541" t="s">
        <v>10589</v>
      </c>
      <c r="K386" s="541" t="s">
        <v>9440</v>
      </c>
      <c r="L386" s="541"/>
      <c r="M386" s="50" t="s">
        <v>205</v>
      </c>
      <c r="N386" s="50" t="s">
        <v>205</v>
      </c>
      <c r="O386" s="50" t="s">
        <v>205</v>
      </c>
      <c r="P386" s="50" t="s">
        <v>205</v>
      </c>
      <c r="Q386" s="50" t="s">
        <v>205</v>
      </c>
      <c r="R386" s="16" t="s">
        <v>19946</v>
      </c>
      <c r="S386" s="16" t="s">
        <v>19934</v>
      </c>
      <c r="T386" s="16" t="s">
        <v>11429</v>
      </c>
      <c r="U386" s="17">
        <v>1568</v>
      </c>
      <c r="V386" s="18">
        <v>24304</v>
      </c>
      <c r="W386" s="16" t="s">
        <v>11398</v>
      </c>
      <c r="X386" s="50" t="s">
        <v>205</v>
      </c>
      <c r="Y386" s="50" t="s">
        <v>205</v>
      </c>
      <c r="Z386" t="s">
        <v>11430</v>
      </c>
    </row>
    <row r="387" spans="1:26" ht="18" customHeight="1">
      <c r="A387" s="539">
        <v>20230309</v>
      </c>
      <c r="B387" s="523">
        <v>372</v>
      </c>
      <c r="C387" s="523" t="s">
        <v>1040</v>
      </c>
      <c r="D387" s="523" t="s">
        <v>8897</v>
      </c>
      <c r="E387" s="523">
        <v>1568</v>
      </c>
      <c r="F387" s="523" t="s">
        <v>8955</v>
      </c>
      <c r="G387" s="523" t="s">
        <v>1041</v>
      </c>
      <c r="H387" s="538"/>
      <c r="I387" s="540">
        <v>44994</v>
      </c>
      <c r="J387" s="541" t="s">
        <v>10778</v>
      </c>
      <c r="K387" s="541" t="s">
        <v>9440</v>
      </c>
      <c r="L387" s="541"/>
      <c r="M387" s="50" t="s">
        <v>205</v>
      </c>
      <c r="N387" s="50" t="s">
        <v>205</v>
      </c>
      <c r="O387" s="50" t="s">
        <v>205</v>
      </c>
      <c r="P387" s="50" t="s">
        <v>205</v>
      </c>
      <c r="Q387" s="50" t="s">
        <v>205</v>
      </c>
      <c r="R387" s="16" t="s">
        <v>19947</v>
      </c>
      <c r="S387" s="16" t="s">
        <v>19923</v>
      </c>
      <c r="T387" s="16" t="s">
        <v>19948</v>
      </c>
      <c r="U387" s="17">
        <v>1568</v>
      </c>
      <c r="V387" s="18">
        <v>24304</v>
      </c>
      <c r="W387" s="16" t="s">
        <v>19925</v>
      </c>
      <c r="X387" s="50" t="s">
        <v>205</v>
      </c>
      <c r="Y387" s="50" t="s">
        <v>205</v>
      </c>
    </row>
    <row r="388" spans="1:26" ht="18" customHeight="1">
      <c r="A388" s="539">
        <v>20230309</v>
      </c>
      <c r="B388" s="523">
        <v>373</v>
      </c>
      <c r="C388" s="523" t="s">
        <v>1045</v>
      </c>
      <c r="D388" s="523" t="s">
        <v>8897</v>
      </c>
      <c r="E388" s="523">
        <v>1500</v>
      </c>
      <c r="F388" s="523" t="s">
        <v>121</v>
      </c>
      <c r="G388" s="523" t="s">
        <v>1046</v>
      </c>
      <c r="H388" s="538"/>
      <c r="I388" s="540">
        <v>44994</v>
      </c>
      <c r="J388" s="541" t="s">
        <v>11431</v>
      </c>
      <c r="K388" s="541" t="s">
        <v>9440</v>
      </c>
      <c r="L388" s="541"/>
      <c r="M388" s="50" t="s">
        <v>205</v>
      </c>
      <c r="N388" s="50" t="s">
        <v>205</v>
      </c>
      <c r="O388" s="50" t="s">
        <v>205</v>
      </c>
      <c r="P388" s="50" t="s">
        <v>205</v>
      </c>
      <c r="Q388" s="50" t="s">
        <v>205</v>
      </c>
      <c r="R388" s="16" t="s">
        <v>11432</v>
      </c>
      <c r="S388" s="16" t="s">
        <v>11401</v>
      </c>
      <c r="T388" s="16" t="s">
        <v>11433</v>
      </c>
      <c r="U388" s="17">
        <v>1500</v>
      </c>
      <c r="V388" s="18">
        <v>23310</v>
      </c>
      <c r="W388" s="16" t="s">
        <v>19914</v>
      </c>
      <c r="X388" s="50" t="s">
        <v>205</v>
      </c>
      <c r="Y388" s="50" t="s">
        <v>205</v>
      </c>
    </row>
    <row r="389" spans="1:26" ht="18" customHeight="1">
      <c r="A389" s="539">
        <v>20230310</v>
      </c>
      <c r="B389" s="523">
        <v>374</v>
      </c>
      <c r="C389" s="523" t="s">
        <v>11434</v>
      </c>
      <c r="D389" s="523" t="s">
        <v>10578</v>
      </c>
      <c r="E389" s="523">
        <v>806</v>
      </c>
      <c r="F389" s="523" t="s">
        <v>9211</v>
      </c>
      <c r="G389" s="523" t="s">
        <v>11435</v>
      </c>
      <c r="H389" s="538"/>
      <c r="I389" s="540">
        <v>44995</v>
      </c>
      <c r="J389" s="541" t="s">
        <v>10769</v>
      </c>
      <c r="K389" s="541" t="s">
        <v>9440</v>
      </c>
      <c r="L389" s="541"/>
      <c r="M389" s="50" t="s">
        <v>205</v>
      </c>
      <c r="N389" s="50" t="s">
        <v>205</v>
      </c>
      <c r="O389" s="50" t="s">
        <v>205</v>
      </c>
      <c r="P389" s="50" t="s">
        <v>205</v>
      </c>
      <c r="Q389" s="50" t="s">
        <v>205</v>
      </c>
      <c r="R389" s="16" t="s">
        <v>11436</v>
      </c>
      <c r="S389" s="16" t="s">
        <v>11437</v>
      </c>
      <c r="T389" s="16" t="s">
        <v>11438</v>
      </c>
      <c r="U389" s="17">
        <v>806</v>
      </c>
      <c r="V389" s="18">
        <v>22702.74</v>
      </c>
      <c r="W389" s="16" t="s">
        <v>19949</v>
      </c>
      <c r="X389" s="50" t="s">
        <v>205</v>
      </c>
      <c r="Y389" s="50" t="s">
        <v>205</v>
      </c>
      <c r="Z389" t="s">
        <v>11439</v>
      </c>
    </row>
    <row r="390" spans="1:26" ht="18" customHeight="1">
      <c r="A390" s="539">
        <v>20230310</v>
      </c>
      <c r="B390" s="523">
        <v>375</v>
      </c>
      <c r="C390" s="523" t="s">
        <v>11440</v>
      </c>
      <c r="D390" s="523" t="s">
        <v>219</v>
      </c>
      <c r="E390" s="523">
        <v>2056</v>
      </c>
      <c r="F390" s="523" t="s">
        <v>9529</v>
      </c>
      <c r="G390" s="523" t="s">
        <v>11441</v>
      </c>
      <c r="H390" s="538"/>
      <c r="I390" s="540">
        <v>44995</v>
      </c>
      <c r="J390" s="541" t="s">
        <v>10630</v>
      </c>
      <c r="K390" s="541" t="s">
        <v>9440</v>
      </c>
      <c r="L390" s="541"/>
      <c r="M390" s="50" t="s">
        <v>205</v>
      </c>
      <c r="N390" s="50" t="s">
        <v>205</v>
      </c>
      <c r="O390" s="50" t="s">
        <v>205</v>
      </c>
      <c r="P390" s="50" t="s">
        <v>205</v>
      </c>
      <c r="Q390" s="50" t="s">
        <v>205</v>
      </c>
      <c r="R390" s="16" t="s">
        <v>19950</v>
      </c>
      <c r="S390" s="16" t="s">
        <v>19951</v>
      </c>
      <c r="T390" s="16" t="s">
        <v>19952</v>
      </c>
      <c r="U390" s="17">
        <v>2056</v>
      </c>
      <c r="V390" s="18">
        <v>24865.4</v>
      </c>
      <c r="W390" s="16" t="s">
        <v>19949</v>
      </c>
      <c r="X390" s="50" t="s">
        <v>205</v>
      </c>
      <c r="Y390" s="50" t="s">
        <v>205</v>
      </c>
      <c r="Z390" t="s">
        <v>11025</v>
      </c>
    </row>
    <row r="391" spans="1:26" ht="18" customHeight="1">
      <c r="A391" s="539">
        <v>20230310</v>
      </c>
      <c r="B391" s="523">
        <v>376</v>
      </c>
      <c r="C391" s="523" t="s">
        <v>1063</v>
      </c>
      <c r="D391" s="523" t="s">
        <v>168</v>
      </c>
      <c r="E391" s="523">
        <v>1960</v>
      </c>
      <c r="F391" s="523" t="s">
        <v>8994</v>
      </c>
      <c r="G391" s="523" t="s">
        <v>1064</v>
      </c>
      <c r="H391" s="538"/>
      <c r="I391" s="540">
        <v>44994</v>
      </c>
      <c r="J391" s="541" t="s">
        <v>11442</v>
      </c>
      <c r="K391" s="541" t="s">
        <v>9440</v>
      </c>
      <c r="L391" s="541"/>
      <c r="M391" s="50" t="s">
        <v>205</v>
      </c>
      <c r="N391" s="50" t="s">
        <v>205</v>
      </c>
      <c r="O391" s="50" t="s">
        <v>205</v>
      </c>
      <c r="P391" s="50" t="s">
        <v>205</v>
      </c>
      <c r="Q391" s="50" t="s">
        <v>205</v>
      </c>
      <c r="R391" s="16" t="s">
        <v>19953</v>
      </c>
      <c r="S391" s="16" t="s">
        <v>19923</v>
      </c>
      <c r="T391" s="16" t="s">
        <v>19954</v>
      </c>
      <c r="U391" s="17">
        <v>1960</v>
      </c>
      <c r="V391" s="18">
        <v>24500</v>
      </c>
      <c r="W391" s="16" t="s">
        <v>19936</v>
      </c>
      <c r="X391" s="50" t="s">
        <v>205</v>
      </c>
      <c r="Y391" s="50" t="s">
        <v>205</v>
      </c>
      <c r="Z391" t="s">
        <v>11430</v>
      </c>
    </row>
    <row r="392" spans="1:26" ht="18" customHeight="1">
      <c r="A392" s="539">
        <v>20230310</v>
      </c>
      <c r="B392" s="523">
        <v>377</v>
      </c>
      <c r="C392" s="523" t="s">
        <v>1067</v>
      </c>
      <c r="D392" s="523" t="s">
        <v>168</v>
      </c>
      <c r="E392" s="523">
        <v>1960</v>
      </c>
      <c r="F392" s="523" t="s">
        <v>8994</v>
      </c>
      <c r="G392" s="523" t="s">
        <v>1068</v>
      </c>
      <c r="H392" s="538"/>
      <c r="I392" s="540">
        <v>44994</v>
      </c>
      <c r="J392" s="541" t="s">
        <v>10757</v>
      </c>
      <c r="K392" s="541" t="s">
        <v>9440</v>
      </c>
      <c r="L392" s="541"/>
      <c r="M392" s="50" t="s">
        <v>205</v>
      </c>
      <c r="N392" s="50" t="s">
        <v>205</v>
      </c>
      <c r="O392" s="50" t="s">
        <v>205</v>
      </c>
      <c r="P392" s="50" t="s">
        <v>205</v>
      </c>
      <c r="Q392" s="50" t="s">
        <v>205</v>
      </c>
      <c r="R392" s="16" t="s">
        <v>11443</v>
      </c>
      <c r="S392" s="16" t="s">
        <v>19923</v>
      </c>
      <c r="T392" s="16" t="s">
        <v>19955</v>
      </c>
      <c r="U392" s="17">
        <v>1960</v>
      </c>
      <c r="V392" s="18">
        <v>24500</v>
      </c>
      <c r="W392" s="16" t="s">
        <v>11398</v>
      </c>
      <c r="X392" s="50" t="s">
        <v>205</v>
      </c>
      <c r="Y392" s="50" t="s">
        <v>205</v>
      </c>
      <c r="Z392" t="s">
        <v>11444</v>
      </c>
    </row>
    <row r="393" spans="1:26" ht="18" customHeight="1">
      <c r="A393" s="539">
        <v>20230310</v>
      </c>
      <c r="B393" s="523">
        <v>378</v>
      </c>
      <c r="C393" s="523" t="s">
        <v>11445</v>
      </c>
      <c r="D393" s="523" t="s">
        <v>10514</v>
      </c>
      <c r="E393" s="523">
        <v>3600</v>
      </c>
      <c r="F393" s="523" t="s">
        <v>9234</v>
      </c>
      <c r="G393" s="523" t="s">
        <v>11446</v>
      </c>
      <c r="H393" s="538"/>
      <c r="I393" s="540">
        <v>44995</v>
      </c>
      <c r="J393" s="541" t="s">
        <v>11447</v>
      </c>
      <c r="K393" s="541" t="s">
        <v>9440</v>
      </c>
      <c r="L393" s="541"/>
      <c r="M393" s="50" t="s">
        <v>205</v>
      </c>
      <c r="N393" s="50" t="s">
        <v>205</v>
      </c>
      <c r="O393" s="50" t="s">
        <v>205</v>
      </c>
      <c r="P393" s="50" t="s">
        <v>205</v>
      </c>
      <c r="Q393" s="50" t="s">
        <v>205</v>
      </c>
      <c r="R393" s="16" t="s">
        <v>19956</v>
      </c>
      <c r="S393" s="16" t="s">
        <v>19957</v>
      </c>
      <c r="T393" s="16" t="s">
        <v>19958</v>
      </c>
      <c r="U393" s="17">
        <v>3600</v>
      </c>
      <c r="V393" s="18">
        <v>14983.2</v>
      </c>
      <c r="W393" s="16" t="s">
        <v>19914</v>
      </c>
      <c r="X393" s="50" t="s">
        <v>205</v>
      </c>
      <c r="Y393" s="50" t="s">
        <v>205</v>
      </c>
      <c r="Z393" t="s">
        <v>11448</v>
      </c>
    </row>
    <row r="394" spans="1:26" ht="18" customHeight="1">
      <c r="A394" s="539">
        <v>20230310</v>
      </c>
      <c r="B394" s="523">
        <v>379</v>
      </c>
      <c r="C394" s="523" t="s">
        <v>11449</v>
      </c>
      <c r="D394" s="523" t="s">
        <v>10578</v>
      </c>
      <c r="E394" s="523">
        <v>804</v>
      </c>
      <c r="F394" s="523" t="s">
        <v>9211</v>
      </c>
      <c r="G394" s="523" t="s">
        <v>11450</v>
      </c>
      <c r="H394" s="538"/>
      <c r="I394" s="540">
        <v>44995</v>
      </c>
      <c r="J394" s="541" t="s">
        <v>11451</v>
      </c>
      <c r="K394" s="541" t="s">
        <v>9440</v>
      </c>
      <c r="L394" s="541"/>
      <c r="M394" s="50" t="s">
        <v>205</v>
      </c>
      <c r="N394" s="50" t="s">
        <v>205</v>
      </c>
      <c r="O394" s="50" t="s">
        <v>205</v>
      </c>
      <c r="P394" s="50" t="s">
        <v>205</v>
      </c>
      <c r="Q394" s="50" t="s">
        <v>205</v>
      </c>
      <c r="R394" s="16" t="s">
        <v>19959</v>
      </c>
      <c r="S394" s="16" t="s">
        <v>19960</v>
      </c>
      <c r="T394" s="16" t="s">
        <v>19961</v>
      </c>
      <c r="U394" s="17">
        <v>804</v>
      </c>
      <c r="V394" s="18">
        <v>22683.62</v>
      </c>
      <c r="W394" s="16" t="s">
        <v>19949</v>
      </c>
      <c r="X394" s="50" t="s">
        <v>205</v>
      </c>
      <c r="Y394" s="50" t="s">
        <v>205</v>
      </c>
      <c r="Z394" t="s">
        <v>11439</v>
      </c>
    </row>
    <row r="395" spans="1:26" ht="18" customHeight="1">
      <c r="A395" s="539">
        <v>20230310</v>
      </c>
      <c r="B395" s="523">
        <v>380</v>
      </c>
      <c r="C395" s="523" t="s">
        <v>11452</v>
      </c>
      <c r="D395" s="523" t="s">
        <v>10500</v>
      </c>
      <c r="E395" s="523">
        <v>1480</v>
      </c>
      <c r="F395" s="523" t="s">
        <v>11244</v>
      </c>
      <c r="G395" s="523" t="s">
        <v>11453</v>
      </c>
      <c r="H395" s="538"/>
      <c r="I395" s="540">
        <v>44995</v>
      </c>
      <c r="J395" s="541" t="s">
        <v>10897</v>
      </c>
      <c r="K395" s="541" t="s">
        <v>9440</v>
      </c>
      <c r="L395" s="541"/>
      <c r="M395" s="50" t="s">
        <v>205</v>
      </c>
      <c r="N395" s="50" t="s">
        <v>205</v>
      </c>
      <c r="O395" s="50" t="s">
        <v>205</v>
      </c>
      <c r="P395" s="50" t="s">
        <v>205</v>
      </c>
      <c r="Q395" s="50" t="s">
        <v>205</v>
      </c>
      <c r="R395" s="16" t="s">
        <v>19962</v>
      </c>
      <c r="S395" s="16" t="s">
        <v>19963</v>
      </c>
      <c r="T395" s="16" t="s">
        <v>11454</v>
      </c>
      <c r="U395" s="17">
        <v>1480</v>
      </c>
      <c r="V395" s="18">
        <v>8140</v>
      </c>
      <c r="W395" s="16" t="s">
        <v>19964</v>
      </c>
      <c r="X395" s="50" t="s">
        <v>205</v>
      </c>
      <c r="Y395" s="50" t="s">
        <v>205</v>
      </c>
      <c r="Z395" s="562" t="s">
        <v>11456</v>
      </c>
    </row>
    <row r="396" spans="1:26" ht="18" customHeight="1">
      <c r="A396" s="539">
        <v>20230310</v>
      </c>
      <c r="B396" s="523">
        <v>381</v>
      </c>
      <c r="C396" s="523" t="s">
        <v>1053</v>
      </c>
      <c r="D396" s="523" t="s">
        <v>9319</v>
      </c>
      <c r="E396" s="523">
        <v>1958</v>
      </c>
      <c r="F396" s="523" t="s">
        <v>8994</v>
      </c>
      <c r="G396" s="523" t="s">
        <v>1054</v>
      </c>
      <c r="H396" s="538"/>
      <c r="I396" s="540">
        <v>44995</v>
      </c>
      <c r="J396" s="541" t="s">
        <v>9700</v>
      </c>
      <c r="K396" s="541" t="s">
        <v>9440</v>
      </c>
      <c r="L396" s="541"/>
      <c r="M396" s="50" t="s">
        <v>205</v>
      </c>
      <c r="N396" s="50" t="s">
        <v>205</v>
      </c>
      <c r="O396" s="50" t="s">
        <v>205</v>
      </c>
      <c r="P396" s="50" t="s">
        <v>205</v>
      </c>
      <c r="Q396" s="50" t="s">
        <v>205</v>
      </c>
      <c r="R396" s="16" t="s">
        <v>19965</v>
      </c>
      <c r="S396" s="16" t="s">
        <v>19966</v>
      </c>
      <c r="T396" s="16" t="s">
        <v>19967</v>
      </c>
      <c r="U396" s="17">
        <v>1958</v>
      </c>
      <c r="V396" s="18">
        <v>24678.19</v>
      </c>
      <c r="W396" s="16" t="s">
        <v>19964</v>
      </c>
      <c r="X396" s="50" t="s">
        <v>205</v>
      </c>
      <c r="Y396" s="50" t="s">
        <v>205</v>
      </c>
    </row>
    <row r="397" spans="1:26" ht="18" customHeight="1">
      <c r="A397" s="539">
        <v>20230310</v>
      </c>
      <c r="B397" s="523">
        <v>382</v>
      </c>
      <c r="C397" s="523" t="s">
        <v>1059</v>
      </c>
      <c r="D397" s="523" t="s">
        <v>9319</v>
      </c>
      <c r="E397" s="523">
        <v>1958</v>
      </c>
      <c r="F397" s="523" t="s">
        <v>8994</v>
      </c>
      <c r="G397" s="523" t="s">
        <v>1060</v>
      </c>
      <c r="H397" s="538"/>
      <c r="I397" s="540">
        <v>44995</v>
      </c>
      <c r="J397" s="541" t="s">
        <v>10388</v>
      </c>
      <c r="K397" s="541" t="s">
        <v>9440</v>
      </c>
      <c r="L397" s="541"/>
      <c r="M397" s="50" t="s">
        <v>205</v>
      </c>
      <c r="N397" s="50" t="s">
        <v>205</v>
      </c>
      <c r="O397" s="50" t="s">
        <v>205</v>
      </c>
      <c r="P397" s="50" t="s">
        <v>205</v>
      </c>
      <c r="Q397" s="50" t="s">
        <v>205</v>
      </c>
      <c r="R397" s="16" t="s">
        <v>19968</v>
      </c>
      <c r="S397" s="16" t="s">
        <v>19966</v>
      </c>
      <c r="T397" s="16" t="s">
        <v>19969</v>
      </c>
      <c r="U397" s="17">
        <v>1958</v>
      </c>
      <c r="V397" s="18">
        <v>24678</v>
      </c>
      <c r="W397" s="16" t="s">
        <v>19964</v>
      </c>
      <c r="X397" s="50" t="s">
        <v>205</v>
      </c>
      <c r="Y397" s="50" t="s">
        <v>205</v>
      </c>
    </row>
    <row r="398" spans="1:26" ht="18" customHeight="1">
      <c r="A398" s="539">
        <v>20230310</v>
      </c>
      <c r="B398" s="523">
        <v>383</v>
      </c>
      <c r="C398" s="523" t="s">
        <v>11458</v>
      </c>
      <c r="D398" s="523" t="s">
        <v>10578</v>
      </c>
      <c r="E398" s="523">
        <v>803</v>
      </c>
      <c r="F398" s="523" t="s">
        <v>9211</v>
      </c>
      <c r="G398" s="523" t="s">
        <v>11459</v>
      </c>
      <c r="H398" s="538"/>
      <c r="I398" s="540">
        <v>44995</v>
      </c>
      <c r="J398" s="541" t="s">
        <v>9490</v>
      </c>
      <c r="K398" s="541" t="s">
        <v>9440</v>
      </c>
      <c r="L398" s="541"/>
      <c r="M398" s="50" t="s">
        <v>205</v>
      </c>
      <c r="N398" s="50" t="s">
        <v>205</v>
      </c>
      <c r="O398" s="50" t="s">
        <v>205</v>
      </c>
      <c r="P398" s="50" t="s">
        <v>205</v>
      </c>
      <c r="Q398" s="50" t="s">
        <v>205</v>
      </c>
      <c r="R398" s="16" t="s">
        <v>19970</v>
      </c>
      <c r="S398" s="16" t="s">
        <v>11437</v>
      </c>
      <c r="T398" s="16" t="s">
        <v>19971</v>
      </c>
      <c r="U398" s="17">
        <v>803</v>
      </c>
      <c r="V398" s="18">
        <v>22709.08</v>
      </c>
      <c r="W398" s="16" t="s">
        <v>19949</v>
      </c>
      <c r="X398" s="50" t="s">
        <v>205</v>
      </c>
      <c r="Y398" s="50" t="s">
        <v>205</v>
      </c>
      <c r="Z398" t="s">
        <v>11439</v>
      </c>
    </row>
    <row r="399" spans="1:26" ht="18" customHeight="1">
      <c r="A399" s="539">
        <v>20230310</v>
      </c>
      <c r="B399" s="523">
        <v>384</v>
      </c>
      <c r="C399" s="523" t="s">
        <v>11460</v>
      </c>
      <c r="D399" s="523" t="s">
        <v>10500</v>
      </c>
      <c r="E399" s="523">
        <v>2760</v>
      </c>
      <c r="F399" s="523" t="s">
        <v>11461</v>
      </c>
      <c r="G399" s="523" t="s">
        <v>11462</v>
      </c>
      <c r="H399" s="538"/>
      <c r="I399" s="540">
        <v>44995</v>
      </c>
      <c r="J399" s="541" t="s">
        <v>11463</v>
      </c>
      <c r="K399" s="541" t="s">
        <v>9440</v>
      </c>
      <c r="L399" s="541"/>
      <c r="M399" s="50" t="s">
        <v>205</v>
      </c>
      <c r="N399" s="50" t="s">
        <v>205</v>
      </c>
      <c r="O399" s="50" t="s">
        <v>205</v>
      </c>
      <c r="P399" s="50" t="s">
        <v>205</v>
      </c>
      <c r="Q399" s="50" t="s">
        <v>205</v>
      </c>
      <c r="R399" s="508" t="s">
        <v>11460</v>
      </c>
      <c r="S399" s="16" t="s">
        <v>19972</v>
      </c>
      <c r="T399" s="16" t="s">
        <v>19973</v>
      </c>
      <c r="U399" s="17">
        <v>2760</v>
      </c>
      <c r="V399" s="18">
        <v>22820</v>
      </c>
      <c r="W399" s="16" t="s">
        <v>19964</v>
      </c>
      <c r="X399" s="50" t="s">
        <v>205</v>
      </c>
      <c r="Y399" s="50" t="s">
        <v>205</v>
      </c>
      <c r="Z399" t="s">
        <v>10503</v>
      </c>
    </row>
    <row r="400" spans="1:26" ht="18" customHeight="1">
      <c r="A400" s="539">
        <v>20230310</v>
      </c>
      <c r="B400" s="523">
        <v>385</v>
      </c>
      <c r="C400" s="523" t="s">
        <v>11464</v>
      </c>
      <c r="D400" s="523" t="s">
        <v>8947</v>
      </c>
      <c r="E400" s="523">
        <v>726</v>
      </c>
      <c r="F400" s="523" t="s">
        <v>9074</v>
      </c>
      <c r="G400" s="523" t="s">
        <v>11465</v>
      </c>
      <c r="H400" s="538"/>
      <c r="I400" s="540">
        <v>44995</v>
      </c>
      <c r="J400" s="541" t="s">
        <v>11466</v>
      </c>
      <c r="K400" s="541" t="s">
        <v>9440</v>
      </c>
      <c r="L400" s="541"/>
      <c r="M400" s="50" t="s">
        <v>205</v>
      </c>
      <c r="N400" s="50" t="s">
        <v>205</v>
      </c>
      <c r="O400" s="50" t="s">
        <v>205</v>
      </c>
      <c r="P400" s="50" t="s">
        <v>205</v>
      </c>
      <c r="Q400" s="50" t="s">
        <v>205</v>
      </c>
      <c r="R400" s="16" t="s">
        <v>19974</v>
      </c>
      <c r="S400" s="16" t="s">
        <v>19670</v>
      </c>
      <c r="T400" s="16" t="s">
        <v>11467</v>
      </c>
      <c r="U400" s="17">
        <v>726</v>
      </c>
      <c r="V400" s="18">
        <v>8349</v>
      </c>
      <c r="W400" s="16" t="s">
        <v>19908</v>
      </c>
      <c r="X400" s="50" t="s">
        <v>205</v>
      </c>
      <c r="Y400" s="50" t="s">
        <v>205</v>
      </c>
      <c r="Z400" t="s">
        <v>10564</v>
      </c>
    </row>
    <row r="401" spans="1:26" ht="18" customHeight="1">
      <c r="A401" s="539">
        <v>20230310</v>
      </c>
      <c r="B401" s="523">
        <v>386</v>
      </c>
      <c r="C401" s="523" t="s">
        <v>1048</v>
      </c>
      <c r="D401" s="523" t="s">
        <v>8896</v>
      </c>
      <c r="E401" s="523">
        <v>2300</v>
      </c>
      <c r="F401" s="523" t="s">
        <v>121</v>
      </c>
      <c r="G401" s="523" t="s">
        <v>1049</v>
      </c>
      <c r="H401" s="538"/>
      <c r="I401" s="540">
        <v>44995</v>
      </c>
      <c r="J401" s="541" t="s">
        <v>11468</v>
      </c>
      <c r="K401" s="541" t="s">
        <v>9440</v>
      </c>
      <c r="L401" s="541"/>
      <c r="M401" s="50" t="s">
        <v>205</v>
      </c>
      <c r="N401" s="50" t="s">
        <v>205</v>
      </c>
      <c r="O401" s="50" t="s">
        <v>205</v>
      </c>
      <c r="P401" s="50" t="s">
        <v>205</v>
      </c>
      <c r="Q401" s="50" t="s">
        <v>205</v>
      </c>
      <c r="R401" s="16" t="s">
        <v>19975</v>
      </c>
      <c r="S401" s="16" t="s">
        <v>19909</v>
      </c>
      <c r="T401" s="16" t="s">
        <v>19976</v>
      </c>
      <c r="U401" s="17">
        <v>2300</v>
      </c>
      <c r="V401" s="18">
        <v>23805</v>
      </c>
      <c r="W401" s="16" t="s">
        <v>11345</v>
      </c>
      <c r="X401" s="50" t="s">
        <v>205</v>
      </c>
      <c r="Y401" s="50" t="s">
        <v>205</v>
      </c>
    </row>
    <row r="402" spans="1:26" ht="18" customHeight="1">
      <c r="A402" s="539">
        <v>20230313</v>
      </c>
      <c r="B402" s="523">
        <v>387</v>
      </c>
      <c r="C402" s="523" t="s">
        <v>11469</v>
      </c>
      <c r="D402" s="523" t="s">
        <v>10406</v>
      </c>
      <c r="E402" s="523">
        <v>3354</v>
      </c>
      <c r="F402" s="523" t="s">
        <v>9104</v>
      </c>
      <c r="G402" s="523" t="s">
        <v>11470</v>
      </c>
      <c r="H402" s="538"/>
      <c r="I402" s="540">
        <v>44996</v>
      </c>
      <c r="J402" s="541" t="s">
        <v>11471</v>
      </c>
      <c r="K402" s="541" t="s">
        <v>9440</v>
      </c>
      <c r="L402" s="541"/>
      <c r="M402" s="50" t="s">
        <v>205</v>
      </c>
      <c r="N402" s="50" t="s">
        <v>205</v>
      </c>
      <c r="O402" s="50" t="s">
        <v>205</v>
      </c>
      <c r="P402" s="50" t="s">
        <v>205</v>
      </c>
      <c r="Q402" s="50" t="s">
        <v>205</v>
      </c>
      <c r="R402" s="16" t="s">
        <v>19977</v>
      </c>
      <c r="S402" s="16" t="s">
        <v>19365</v>
      </c>
      <c r="T402" s="16" t="s">
        <v>19978</v>
      </c>
      <c r="U402" s="17">
        <v>3354</v>
      </c>
      <c r="V402" s="18">
        <v>23400</v>
      </c>
      <c r="W402" s="16" t="s">
        <v>11455</v>
      </c>
      <c r="X402" s="50" t="s">
        <v>205</v>
      </c>
      <c r="Y402" s="50" t="s">
        <v>205</v>
      </c>
      <c r="Z402" t="s">
        <v>11062</v>
      </c>
    </row>
    <row r="403" spans="1:26" ht="18" customHeight="1">
      <c r="A403" s="539">
        <v>20230313</v>
      </c>
      <c r="B403" s="523">
        <v>388</v>
      </c>
      <c r="C403" s="523" t="s">
        <v>11472</v>
      </c>
      <c r="D403" s="523" t="s">
        <v>8996</v>
      </c>
      <c r="E403" s="523">
        <v>2358</v>
      </c>
      <c r="F403" s="523" t="s">
        <v>9180</v>
      </c>
      <c r="G403" s="523" t="s">
        <v>11473</v>
      </c>
      <c r="H403" s="538"/>
      <c r="I403" s="540">
        <v>44995</v>
      </c>
      <c r="J403" s="541" t="s">
        <v>11474</v>
      </c>
      <c r="K403" s="541" t="s">
        <v>9440</v>
      </c>
      <c r="L403" s="541"/>
      <c r="M403" s="50" t="s">
        <v>205</v>
      </c>
      <c r="N403" s="50" t="s">
        <v>205</v>
      </c>
      <c r="O403" s="50" t="s">
        <v>205</v>
      </c>
      <c r="P403" s="50" t="s">
        <v>205</v>
      </c>
      <c r="Q403" s="50" t="s">
        <v>205</v>
      </c>
      <c r="R403" s="16" t="s">
        <v>19979</v>
      </c>
      <c r="S403" s="16" t="s">
        <v>19980</v>
      </c>
      <c r="T403" s="16" t="s">
        <v>19981</v>
      </c>
      <c r="U403" s="17">
        <v>2358</v>
      </c>
      <c r="V403" s="18">
        <v>8253</v>
      </c>
      <c r="W403" s="16" t="s">
        <v>11398</v>
      </c>
      <c r="X403" s="50" t="s">
        <v>205</v>
      </c>
      <c r="Y403" s="50" t="s">
        <v>205</v>
      </c>
      <c r="Z403" t="s">
        <v>10667</v>
      </c>
    </row>
    <row r="404" spans="1:26" ht="18" customHeight="1">
      <c r="A404" s="539">
        <v>20230313</v>
      </c>
      <c r="B404" s="523">
        <v>389</v>
      </c>
      <c r="C404" s="523" t="s">
        <v>11475</v>
      </c>
      <c r="D404" s="523" t="s">
        <v>219</v>
      </c>
      <c r="E404" s="523">
        <v>795</v>
      </c>
      <c r="F404" s="523" t="s">
        <v>9211</v>
      </c>
      <c r="G404" s="523" t="s">
        <v>11476</v>
      </c>
      <c r="H404" s="538"/>
      <c r="I404" s="540">
        <v>44998</v>
      </c>
      <c r="J404" s="541" t="s">
        <v>11477</v>
      </c>
      <c r="K404" s="541" t="s">
        <v>9440</v>
      </c>
      <c r="L404" s="541"/>
      <c r="M404" s="50" t="s">
        <v>205</v>
      </c>
      <c r="N404" s="50" t="s">
        <v>205</v>
      </c>
      <c r="O404" s="50" t="s">
        <v>205</v>
      </c>
      <c r="P404" s="50" t="s">
        <v>205</v>
      </c>
      <c r="Q404" s="50" t="s">
        <v>205</v>
      </c>
      <c r="R404" s="16" t="s">
        <v>19982</v>
      </c>
      <c r="S404" s="16" t="s">
        <v>19983</v>
      </c>
      <c r="T404" s="16" t="s">
        <v>19984</v>
      </c>
      <c r="U404" s="17">
        <v>795</v>
      </c>
      <c r="V404" s="18">
        <v>21722.240000000002</v>
      </c>
      <c r="W404" s="16" t="s">
        <v>19985</v>
      </c>
      <c r="X404" s="50" t="s">
        <v>205</v>
      </c>
      <c r="Y404" s="50" t="s">
        <v>205</v>
      </c>
    </row>
    <row r="405" spans="1:26" ht="18" customHeight="1">
      <c r="A405" s="539">
        <v>20230313</v>
      </c>
      <c r="B405" s="523">
        <v>390</v>
      </c>
      <c r="C405" s="523" t="s">
        <v>11478</v>
      </c>
      <c r="D405" s="523" t="s">
        <v>8947</v>
      </c>
      <c r="E405" s="523">
        <v>796</v>
      </c>
      <c r="F405" s="523" t="s">
        <v>9180</v>
      </c>
      <c r="G405" s="523" t="s">
        <v>11479</v>
      </c>
      <c r="H405" s="538"/>
      <c r="I405" s="540">
        <v>44996</v>
      </c>
      <c r="J405" s="541" t="s">
        <v>11070</v>
      </c>
      <c r="K405" s="541" t="s">
        <v>9440</v>
      </c>
      <c r="L405" s="541"/>
      <c r="M405" s="50" t="s">
        <v>205</v>
      </c>
      <c r="N405" s="50" t="s">
        <v>205</v>
      </c>
      <c r="O405" s="50" t="s">
        <v>205</v>
      </c>
      <c r="P405" s="50" t="s">
        <v>205</v>
      </c>
      <c r="Q405" s="50" t="s">
        <v>205</v>
      </c>
      <c r="R405" s="16" t="s">
        <v>11478</v>
      </c>
      <c r="S405" s="16" t="s">
        <v>11480</v>
      </c>
      <c r="T405" s="16" t="s">
        <v>11481</v>
      </c>
      <c r="U405" s="17">
        <v>796</v>
      </c>
      <c r="V405" s="18">
        <v>6227.5</v>
      </c>
      <c r="W405" s="16" t="s">
        <v>1052</v>
      </c>
      <c r="X405" s="50" t="s">
        <v>205</v>
      </c>
      <c r="Y405" s="50" t="s">
        <v>205</v>
      </c>
      <c r="Z405" t="s">
        <v>10606</v>
      </c>
    </row>
    <row r="406" spans="1:26" ht="18" customHeight="1">
      <c r="A406" s="539">
        <v>20230313</v>
      </c>
      <c r="B406" s="523">
        <v>391</v>
      </c>
      <c r="C406" s="523" t="s">
        <v>1071</v>
      </c>
      <c r="D406" s="523" t="s">
        <v>51</v>
      </c>
      <c r="E406" s="523">
        <v>1916</v>
      </c>
      <c r="F406" s="523" t="s">
        <v>8994</v>
      </c>
      <c r="G406" s="523" t="s">
        <v>1072</v>
      </c>
      <c r="H406" s="538"/>
      <c r="I406" s="540">
        <v>44995</v>
      </c>
      <c r="J406" s="541" t="s">
        <v>10951</v>
      </c>
      <c r="K406" s="541" t="s">
        <v>9440</v>
      </c>
      <c r="L406" s="541"/>
      <c r="M406" s="50" t="s">
        <v>205</v>
      </c>
      <c r="N406" s="50" t="s">
        <v>205</v>
      </c>
      <c r="O406" s="50" t="s">
        <v>205</v>
      </c>
      <c r="P406" s="50" t="s">
        <v>205</v>
      </c>
      <c r="Q406" s="50" t="s">
        <v>205</v>
      </c>
      <c r="R406" s="16" t="s">
        <v>19986</v>
      </c>
      <c r="S406" s="16" t="s">
        <v>11457</v>
      </c>
      <c r="T406" s="16" t="s">
        <v>11482</v>
      </c>
      <c r="U406" s="17">
        <v>1916</v>
      </c>
      <c r="V406" s="18">
        <v>24026.639999999999</v>
      </c>
      <c r="W406" s="16" t="s">
        <v>19964</v>
      </c>
      <c r="X406" s="50" t="s">
        <v>205</v>
      </c>
      <c r="Y406" s="50" t="s">
        <v>205</v>
      </c>
    </row>
    <row r="407" spans="1:26" ht="18" customHeight="1">
      <c r="A407" s="539">
        <v>20230313</v>
      </c>
      <c r="B407" s="523">
        <v>392</v>
      </c>
      <c r="C407" s="523" t="s">
        <v>1077</v>
      </c>
      <c r="D407" s="523" t="s">
        <v>8897</v>
      </c>
      <c r="E407" s="523">
        <v>1500</v>
      </c>
      <c r="F407" s="523" t="s">
        <v>121</v>
      </c>
      <c r="G407" s="523" t="s">
        <v>1074</v>
      </c>
      <c r="H407" s="538"/>
      <c r="I407" s="540">
        <v>44996</v>
      </c>
      <c r="J407" s="541" t="s">
        <v>11483</v>
      </c>
      <c r="K407" s="541" t="s">
        <v>9440</v>
      </c>
      <c r="L407" s="541"/>
      <c r="M407" s="50" t="s">
        <v>205</v>
      </c>
      <c r="N407" s="50" t="s">
        <v>205</v>
      </c>
      <c r="O407" s="50" t="s">
        <v>205</v>
      </c>
      <c r="P407" s="50" t="s">
        <v>205</v>
      </c>
      <c r="Q407" s="50" t="s">
        <v>205</v>
      </c>
      <c r="R407" s="16" t="s">
        <v>1077</v>
      </c>
      <c r="S407" s="16" t="s">
        <v>1078</v>
      </c>
      <c r="T407" s="16" t="s">
        <v>1079</v>
      </c>
      <c r="U407" s="17">
        <v>1500</v>
      </c>
      <c r="V407" s="18">
        <v>23310</v>
      </c>
      <c r="W407" s="16" t="s">
        <v>1080</v>
      </c>
      <c r="X407" s="50" t="s">
        <v>205</v>
      </c>
      <c r="Y407" s="50" t="s">
        <v>205</v>
      </c>
    </row>
    <row r="408" spans="1:26" ht="18" customHeight="1">
      <c r="A408" s="539">
        <v>20230314</v>
      </c>
      <c r="B408" s="523">
        <v>393</v>
      </c>
      <c r="C408" s="523" t="s">
        <v>11484</v>
      </c>
      <c r="D408" s="523" t="s">
        <v>9078</v>
      </c>
      <c r="E408" s="523">
        <v>1600</v>
      </c>
      <c r="F408" s="523" t="s">
        <v>8298</v>
      </c>
      <c r="G408" s="523" t="s">
        <v>11485</v>
      </c>
      <c r="H408" s="538"/>
      <c r="I408" s="540">
        <v>44999</v>
      </c>
      <c r="J408" s="541" t="s">
        <v>11486</v>
      </c>
      <c r="K408" s="541" t="s">
        <v>9440</v>
      </c>
      <c r="L408" s="541"/>
      <c r="M408" s="50" t="s">
        <v>205</v>
      </c>
      <c r="N408" s="50" t="s">
        <v>205</v>
      </c>
      <c r="O408" s="50" t="s">
        <v>205</v>
      </c>
      <c r="P408" s="50" t="s">
        <v>205</v>
      </c>
      <c r="Q408" s="50" t="s">
        <v>205</v>
      </c>
      <c r="R408" s="16" t="s">
        <v>19987</v>
      </c>
      <c r="S408" s="16" t="s">
        <v>19988</v>
      </c>
      <c r="T408" s="16" t="s">
        <v>11488</v>
      </c>
      <c r="U408" s="17">
        <v>1600</v>
      </c>
      <c r="V408" s="18">
        <v>24800</v>
      </c>
      <c r="W408" s="16" t="s">
        <v>19989</v>
      </c>
      <c r="X408" s="50" t="s">
        <v>205</v>
      </c>
      <c r="Y408" s="50" t="s">
        <v>205</v>
      </c>
    </row>
    <row r="409" spans="1:26" ht="18" customHeight="1">
      <c r="A409" s="539">
        <v>20230314</v>
      </c>
      <c r="B409" s="523">
        <v>394</v>
      </c>
      <c r="C409" s="523" t="s">
        <v>11490</v>
      </c>
      <c r="D409" s="523" t="s">
        <v>219</v>
      </c>
      <c r="E409" s="523">
        <v>1115</v>
      </c>
      <c r="F409" s="523" t="s">
        <v>9217</v>
      </c>
      <c r="G409" s="523" t="s">
        <v>11491</v>
      </c>
      <c r="H409" s="538"/>
      <c r="I409" s="540">
        <v>44998</v>
      </c>
      <c r="J409" s="541" t="s">
        <v>11492</v>
      </c>
      <c r="K409" s="541" t="s">
        <v>9440</v>
      </c>
      <c r="L409" s="541"/>
      <c r="M409" s="50" t="s">
        <v>205</v>
      </c>
      <c r="N409" s="50" t="s">
        <v>205</v>
      </c>
      <c r="O409" s="50" t="s">
        <v>205</v>
      </c>
      <c r="P409" s="50" t="s">
        <v>205</v>
      </c>
      <c r="Q409" s="50" t="s">
        <v>205</v>
      </c>
      <c r="R409" s="16" t="s">
        <v>19990</v>
      </c>
      <c r="S409" s="16" t="s">
        <v>11493</v>
      </c>
      <c r="T409" s="16" t="s">
        <v>11494</v>
      </c>
      <c r="U409" s="17">
        <v>1115</v>
      </c>
      <c r="V409" s="18">
        <v>24976</v>
      </c>
      <c r="W409" s="16" t="s">
        <v>11495</v>
      </c>
      <c r="X409" s="50" t="s">
        <v>205</v>
      </c>
      <c r="Y409" s="50" t="s">
        <v>205</v>
      </c>
      <c r="Z409" t="s">
        <v>11496</v>
      </c>
    </row>
    <row r="410" spans="1:26" ht="18" customHeight="1">
      <c r="A410" s="539">
        <v>20230314</v>
      </c>
      <c r="B410" s="523">
        <v>395</v>
      </c>
      <c r="C410" s="523" t="s">
        <v>1089</v>
      </c>
      <c r="D410" s="523" t="s">
        <v>168</v>
      </c>
      <c r="E410" s="523">
        <v>1960</v>
      </c>
      <c r="F410" s="523" t="s">
        <v>8994</v>
      </c>
      <c r="G410" s="523" t="s">
        <v>1090</v>
      </c>
      <c r="H410" s="538"/>
      <c r="I410" s="540">
        <v>44998</v>
      </c>
      <c r="J410" s="541" t="s">
        <v>11497</v>
      </c>
      <c r="K410" s="541" t="s">
        <v>9440</v>
      </c>
      <c r="L410" s="541"/>
      <c r="M410" s="50" t="s">
        <v>205</v>
      </c>
      <c r="N410" s="50" t="s">
        <v>205</v>
      </c>
      <c r="O410" s="50" t="s">
        <v>205</v>
      </c>
      <c r="P410" s="50" t="s">
        <v>205</v>
      </c>
      <c r="Q410" s="50" t="s">
        <v>205</v>
      </c>
      <c r="R410" s="16" t="s">
        <v>11498</v>
      </c>
      <c r="S410" s="16" t="s">
        <v>19991</v>
      </c>
      <c r="T410" s="16" t="s">
        <v>19992</v>
      </c>
      <c r="U410" s="17">
        <v>1960</v>
      </c>
      <c r="V410" s="18">
        <v>24500</v>
      </c>
      <c r="W410" s="16" t="s">
        <v>19993</v>
      </c>
      <c r="X410" s="50" t="s">
        <v>205</v>
      </c>
      <c r="Y410" s="50" t="s">
        <v>205</v>
      </c>
      <c r="Z410" t="s">
        <v>11430</v>
      </c>
    </row>
    <row r="411" spans="1:26" ht="18" customHeight="1">
      <c r="A411" s="539">
        <v>20230314</v>
      </c>
      <c r="B411" s="523">
        <v>396</v>
      </c>
      <c r="C411" s="523" t="s">
        <v>1096</v>
      </c>
      <c r="D411" s="523" t="s">
        <v>51</v>
      </c>
      <c r="E411" s="523">
        <v>1916</v>
      </c>
      <c r="F411" s="523" t="s">
        <v>8994</v>
      </c>
      <c r="G411" s="523" t="s">
        <v>1097</v>
      </c>
      <c r="H411" s="538"/>
      <c r="I411" s="540">
        <v>44998</v>
      </c>
      <c r="J411" s="541" t="s">
        <v>11499</v>
      </c>
      <c r="K411" s="541" t="s">
        <v>9440</v>
      </c>
      <c r="L411" s="541"/>
      <c r="M411" s="50" t="s">
        <v>205</v>
      </c>
      <c r="N411" s="50" t="s">
        <v>205</v>
      </c>
      <c r="O411" s="50" t="s">
        <v>205</v>
      </c>
      <c r="P411" s="50" t="s">
        <v>205</v>
      </c>
      <c r="Q411" s="50" t="s">
        <v>205</v>
      </c>
      <c r="R411" s="16" t="s">
        <v>19994</v>
      </c>
      <c r="S411" s="16" t="s">
        <v>19991</v>
      </c>
      <c r="T411" s="16" t="s">
        <v>11500</v>
      </c>
      <c r="U411" s="17">
        <v>1916</v>
      </c>
      <c r="V411" s="18">
        <v>24026.639999999999</v>
      </c>
      <c r="W411" s="16" t="s">
        <v>19985</v>
      </c>
      <c r="X411" s="50" t="s">
        <v>205</v>
      </c>
      <c r="Y411" s="50" t="s">
        <v>205</v>
      </c>
    </row>
    <row r="412" spans="1:26" ht="18" customHeight="1">
      <c r="A412" s="539">
        <v>20230314</v>
      </c>
      <c r="B412" s="523">
        <v>397</v>
      </c>
      <c r="C412" s="523" t="s">
        <v>1098</v>
      </c>
      <c r="D412" s="523" t="s">
        <v>9537</v>
      </c>
      <c r="E412" s="523">
        <v>1916</v>
      </c>
      <c r="F412" s="523" t="s">
        <v>8994</v>
      </c>
      <c r="G412" s="523" t="s">
        <v>1099</v>
      </c>
      <c r="H412" s="538"/>
      <c r="I412" s="540">
        <v>44998</v>
      </c>
      <c r="J412" s="541" t="s">
        <v>10652</v>
      </c>
      <c r="K412" s="541" t="s">
        <v>9440</v>
      </c>
      <c r="L412" s="541"/>
      <c r="M412" s="50" t="s">
        <v>205</v>
      </c>
      <c r="N412" s="50" t="s">
        <v>205</v>
      </c>
      <c r="O412" s="50" t="s">
        <v>205</v>
      </c>
      <c r="P412" s="50" t="s">
        <v>205</v>
      </c>
      <c r="Q412" s="50" t="s">
        <v>205</v>
      </c>
      <c r="R412" s="16" t="s">
        <v>19995</v>
      </c>
      <c r="S412" s="16" t="s">
        <v>5517</v>
      </c>
      <c r="T412" s="16" t="s">
        <v>19996</v>
      </c>
      <c r="U412" s="17">
        <v>1916</v>
      </c>
      <c r="V412" s="18">
        <v>24026.639999999999</v>
      </c>
      <c r="W412" s="16" t="s">
        <v>19993</v>
      </c>
      <c r="X412" s="50" t="s">
        <v>205</v>
      </c>
      <c r="Y412" s="50" t="s">
        <v>205</v>
      </c>
    </row>
    <row r="413" spans="1:26" ht="18" customHeight="1">
      <c r="A413" s="539">
        <v>20230314</v>
      </c>
      <c r="B413" s="523">
        <v>398</v>
      </c>
      <c r="C413" s="523" t="s">
        <v>11501</v>
      </c>
      <c r="D413" s="523" t="s">
        <v>219</v>
      </c>
      <c r="E413" s="523">
        <v>1880</v>
      </c>
      <c r="F413" s="523" t="s">
        <v>8949</v>
      </c>
      <c r="G413" s="523" t="s">
        <v>11502</v>
      </c>
      <c r="H413" s="538"/>
      <c r="I413" s="540">
        <v>44998</v>
      </c>
      <c r="J413" s="541" t="s">
        <v>11122</v>
      </c>
      <c r="K413" s="541" t="s">
        <v>9440</v>
      </c>
      <c r="L413" s="541"/>
      <c r="M413" s="50" t="s">
        <v>205</v>
      </c>
      <c r="N413" s="50" t="s">
        <v>205</v>
      </c>
      <c r="O413" s="50" t="s">
        <v>205</v>
      </c>
      <c r="P413" s="50" t="s">
        <v>205</v>
      </c>
      <c r="Q413" s="50" t="s">
        <v>205</v>
      </c>
      <c r="R413" s="16" t="s">
        <v>19997</v>
      </c>
      <c r="S413" s="16" t="s">
        <v>19998</v>
      </c>
      <c r="T413" s="16" t="s">
        <v>19999</v>
      </c>
      <c r="U413" s="17">
        <v>1880</v>
      </c>
      <c r="V413" s="18">
        <v>18634</v>
      </c>
      <c r="W413" s="16" t="s">
        <v>1058</v>
      </c>
      <c r="X413" s="50" t="s">
        <v>205</v>
      </c>
      <c r="Y413" s="50" t="s">
        <v>205</v>
      </c>
      <c r="Z413" t="s">
        <v>10998</v>
      </c>
    </row>
    <row r="414" spans="1:26" ht="18" customHeight="1">
      <c r="A414" s="539">
        <v>20230314</v>
      </c>
      <c r="B414" s="523">
        <v>399</v>
      </c>
      <c r="C414" s="523" t="s">
        <v>1092</v>
      </c>
      <c r="D414" s="523" t="s">
        <v>8897</v>
      </c>
      <c r="E414" s="523">
        <v>1500</v>
      </c>
      <c r="F414" s="523" t="s">
        <v>121</v>
      </c>
      <c r="G414" s="523" t="s">
        <v>1093</v>
      </c>
      <c r="H414" s="538"/>
      <c r="I414" s="540">
        <v>44999</v>
      </c>
      <c r="J414" s="541" t="s">
        <v>9700</v>
      </c>
      <c r="K414" s="541" t="s">
        <v>9440</v>
      </c>
      <c r="L414" s="541"/>
      <c r="M414" s="50" t="s">
        <v>205</v>
      </c>
      <c r="N414" s="50" t="s">
        <v>205</v>
      </c>
      <c r="O414" s="50" t="s">
        <v>205</v>
      </c>
      <c r="P414" s="50" t="s">
        <v>205</v>
      </c>
      <c r="Q414" s="50" t="s">
        <v>205</v>
      </c>
      <c r="R414" s="16" t="s">
        <v>11503</v>
      </c>
      <c r="S414" s="16" t="s">
        <v>5517</v>
      </c>
      <c r="T414" s="16" t="s">
        <v>11504</v>
      </c>
      <c r="U414" s="17">
        <v>1500</v>
      </c>
      <c r="V414" s="18">
        <v>23310</v>
      </c>
      <c r="W414" s="16" t="s">
        <v>19993</v>
      </c>
      <c r="X414" s="50" t="s">
        <v>205</v>
      </c>
      <c r="Y414" s="50" t="s">
        <v>205</v>
      </c>
    </row>
    <row r="415" spans="1:26" ht="18" customHeight="1">
      <c r="A415" s="539">
        <v>20230314</v>
      </c>
      <c r="B415" s="523">
        <v>400</v>
      </c>
      <c r="C415" s="523" t="s">
        <v>1081</v>
      </c>
      <c r="D415" s="523" t="s">
        <v>9766</v>
      </c>
      <c r="E415" s="523">
        <v>1958</v>
      </c>
      <c r="F415" s="523" t="s">
        <v>8994</v>
      </c>
      <c r="G415" s="523" t="s">
        <v>1082</v>
      </c>
      <c r="H415" s="538"/>
      <c r="I415" s="540">
        <v>44999</v>
      </c>
      <c r="J415" s="541" t="s">
        <v>10360</v>
      </c>
      <c r="K415" s="541" t="s">
        <v>9440</v>
      </c>
      <c r="L415" s="541"/>
      <c r="M415" s="50" t="s">
        <v>205</v>
      </c>
      <c r="N415" s="50" t="s">
        <v>205</v>
      </c>
      <c r="O415" s="50" t="s">
        <v>205</v>
      </c>
      <c r="P415" s="50" t="s">
        <v>205</v>
      </c>
      <c r="Q415" s="50" t="s">
        <v>205</v>
      </c>
      <c r="R415" s="16" t="s">
        <v>20000</v>
      </c>
      <c r="S415" s="16" t="s">
        <v>20001</v>
      </c>
      <c r="T415" s="16" t="s">
        <v>20002</v>
      </c>
      <c r="U415" s="17">
        <v>1958</v>
      </c>
      <c r="V415" s="18">
        <v>24457.42</v>
      </c>
      <c r="W415" s="16" t="s">
        <v>19964</v>
      </c>
      <c r="X415" s="50" t="s">
        <v>205</v>
      </c>
      <c r="Y415" s="50" t="s">
        <v>205</v>
      </c>
    </row>
    <row r="416" spans="1:26" ht="18" customHeight="1">
      <c r="A416" s="539">
        <v>20230314</v>
      </c>
      <c r="B416" s="523">
        <v>401</v>
      </c>
      <c r="C416" s="523" t="s">
        <v>1085</v>
      </c>
      <c r="D416" s="523" t="s">
        <v>9766</v>
      </c>
      <c r="E416" s="523">
        <v>1958</v>
      </c>
      <c r="F416" s="523" t="s">
        <v>8994</v>
      </c>
      <c r="G416" s="523" t="s">
        <v>1086</v>
      </c>
      <c r="H416" s="538"/>
      <c r="I416" s="540">
        <v>44999</v>
      </c>
      <c r="J416" s="541" t="s">
        <v>9700</v>
      </c>
      <c r="K416" s="541" t="s">
        <v>9440</v>
      </c>
      <c r="L416" s="541"/>
      <c r="M416" s="50" t="s">
        <v>205</v>
      </c>
      <c r="N416" s="50" t="s">
        <v>205</v>
      </c>
      <c r="O416" s="50" t="s">
        <v>205</v>
      </c>
      <c r="P416" s="50" t="s">
        <v>205</v>
      </c>
      <c r="Q416" s="50" t="s">
        <v>205</v>
      </c>
      <c r="R416" s="16" t="s">
        <v>20003</v>
      </c>
      <c r="S416" s="16" t="s">
        <v>20001</v>
      </c>
      <c r="T416" s="16" t="s">
        <v>20004</v>
      </c>
      <c r="U416" s="17">
        <v>1958</v>
      </c>
      <c r="V416" s="18">
        <v>24583.32</v>
      </c>
      <c r="W416" s="16" t="s">
        <v>20005</v>
      </c>
      <c r="X416" s="50" t="s">
        <v>205</v>
      </c>
      <c r="Y416" s="50" t="s">
        <v>205</v>
      </c>
    </row>
    <row r="417" spans="1:26" ht="18" customHeight="1">
      <c r="A417" s="539">
        <v>20230314</v>
      </c>
      <c r="B417" s="523">
        <v>402</v>
      </c>
      <c r="C417" s="523" t="s">
        <v>11505</v>
      </c>
      <c r="D417" s="523" t="s">
        <v>11506</v>
      </c>
      <c r="E417" s="523">
        <v>805</v>
      </c>
      <c r="F417" s="523" t="s">
        <v>9211</v>
      </c>
      <c r="G417" s="523" t="s">
        <v>11507</v>
      </c>
      <c r="H417" s="538"/>
      <c r="I417" s="540">
        <v>44999</v>
      </c>
      <c r="J417" s="541" t="s">
        <v>11508</v>
      </c>
      <c r="K417" s="541" t="s">
        <v>9440</v>
      </c>
      <c r="L417" s="541"/>
      <c r="M417" s="50" t="s">
        <v>205</v>
      </c>
      <c r="N417" s="50" t="s">
        <v>205</v>
      </c>
      <c r="O417" s="50" t="s">
        <v>205</v>
      </c>
      <c r="P417" s="50" t="s">
        <v>205</v>
      </c>
      <c r="Q417" s="50" t="s">
        <v>205</v>
      </c>
      <c r="R417" s="16" t="s">
        <v>11509</v>
      </c>
      <c r="S417" s="16" t="s">
        <v>19983</v>
      </c>
      <c r="T417" s="16" t="s">
        <v>20006</v>
      </c>
      <c r="U417" s="17">
        <v>805</v>
      </c>
      <c r="V417" s="18">
        <v>23193.5</v>
      </c>
      <c r="W417" s="16" t="s">
        <v>19993</v>
      </c>
      <c r="X417" s="50" t="s">
        <v>205</v>
      </c>
      <c r="Y417" s="50" t="s">
        <v>205</v>
      </c>
    </row>
    <row r="418" spans="1:26" ht="18" customHeight="1">
      <c r="A418" s="539">
        <v>20230315</v>
      </c>
      <c r="B418" s="523">
        <v>403</v>
      </c>
      <c r="C418" s="523" t="s">
        <v>11510</v>
      </c>
      <c r="D418" s="523" t="s">
        <v>11511</v>
      </c>
      <c r="E418" s="523">
        <v>2400</v>
      </c>
      <c r="F418" s="523" t="s">
        <v>9165</v>
      </c>
      <c r="G418" s="523" t="s">
        <v>11512</v>
      </c>
      <c r="H418" s="538"/>
      <c r="I418" s="540">
        <v>44999</v>
      </c>
      <c r="J418" s="541" t="s">
        <v>11513</v>
      </c>
      <c r="K418" s="541" t="s">
        <v>9440</v>
      </c>
      <c r="L418" s="541"/>
      <c r="M418" s="50" t="s">
        <v>205</v>
      </c>
      <c r="N418" s="50" t="s">
        <v>205</v>
      </c>
      <c r="O418" s="50" t="s">
        <v>205</v>
      </c>
      <c r="P418" s="50" t="s">
        <v>205</v>
      </c>
      <c r="Q418" s="50" t="s">
        <v>205</v>
      </c>
      <c r="R418" s="16" t="s">
        <v>20007</v>
      </c>
      <c r="S418" s="16" t="s">
        <v>11487</v>
      </c>
      <c r="T418" s="16" t="s">
        <v>20008</v>
      </c>
      <c r="U418" s="17">
        <v>2400</v>
      </c>
      <c r="V418" s="18">
        <v>24900</v>
      </c>
      <c r="W418" s="16" t="s">
        <v>19989</v>
      </c>
      <c r="X418" s="50" t="s">
        <v>205</v>
      </c>
      <c r="Y418" s="50" t="s">
        <v>205</v>
      </c>
      <c r="Z418" s="562" t="s">
        <v>20009</v>
      </c>
    </row>
    <row r="419" spans="1:26" ht="18" customHeight="1">
      <c r="A419" s="539">
        <v>20230315</v>
      </c>
      <c r="B419" s="523">
        <v>404</v>
      </c>
      <c r="C419" s="523" t="s">
        <v>11514</v>
      </c>
      <c r="D419" s="523" t="s">
        <v>10578</v>
      </c>
      <c r="E419" s="523">
        <v>1120</v>
      </c>
      <c r="F419" s="523" t="s">
        <v>8298</v>
      </c>
      <c r="G419" s="523" t="s">
        <v>11515</v>
      </c>
      <c r="H419" s="538"/>
      <c r="I419" s="540">
        <v>44999</v>
      </c>
      <c r="J419" s="541" t="s">
        <v>11516</v>
      </c>
      <c r="K419" s="541" t="s">
        <v>9440</v>
      </c>
      <c r="L419" s="541"/>
      <c r="M419" s="50" t="s">
        <v>205</v>
      </c>
      <c r="N419" s="50" t="s">
        <v>205</v>
      </c>
      <c r="O419" s="50" t="s">
        <v>205</v>
      </c>
      <c r="P419" s="50" t="s">
        <v>205</v>
      </c>
      <c r="Q419" s="50" t="s">
        <v>205</v>
      </c>
      <c r="R419" s="16" t="s">
        <v>20010</v>
      </c>
      <c r="S419" s="16" t="s">
        <v>10462</v>
      </c>
      <c r="T419" s="16" t="s">
        <v>11517</v>
      </c>
      <c r="U419" s="17">
        <v>1120</v>
      </c>
      <c r="V419" s="18">
        <v>24470</v>
      </c>
      <c r="W419" s="16" t="s">
        <v>11518</v>
      </c>
      <c r="X419" s="50" t="s">
        <v>205</v>
      </c>
      <c r="Y419" s="50" t="s">
        <v>205</v>
      </c>
      <c r="Z419" t="s">
        <v>11519</v>
      </c>
    </row>
    <row r="420" spans="1:26" ht="18" customHeight="1">
      <c r="A420" s="539">
        <v>20230315</v>
      </c>
      <c r="B420" s="523">
        <v>405</v>
      </c>
      <c r="C420" s="523" t="s">
        <v>11520</v>
      </c>
      <c r="D420" s="523" t="s">
        <v>9320</v>
      </c>
      <c r="E420" s="523">
        <v>1100</v>
      </c>
      <c r="F420" s="523" t="s">
        <v>8298</v>
      </c>
      <c r="G420" s="523" t="s">
        <v>11521</v>
      </c>
      <c r="H420" s="538"/>
      <c r="I420" s="540">
        <v>45000</v>
      </c>
      <c r="J420" s="541" t="s">
        <v>11424</v>
      </c>
      <c r="K420" s="541" t="s">
        <v>9440</v>
      </c>
      <c r="L420" s="541"/>
      <c r="M420" s="50" t="s">
        <v>205</v>
      </c>
      <c r="N420" s="50" t="s">
        <v>205</v>
      </c>
      <c r="O420" s="50" t="s">
        <v>205</v>
      </c>
      <c r="P420" s="50" t="s">
        <v>205</v>
      </c>
      <c r="Q420" s="50" t="s">
        <v>205</v>
      </c>
      <c r="R420" s="16" t="s">
        <v>20011</v>
      </c>
      <c r="S420" s="16" t="s">
        <v>19250</v>
      </c>
      <c r="T420" s="16" t="s">
        <v>20012</v>
      </c>
      <c r="U420" s="17">
        <v>1100</v>
      </c>
      <c r="V420" s="18">
        <v>24080</v>
      </c>
      <c r="W420" s="16" t="s">
        <v>20013</v>
      </c>
      <c r="X420" s="50" t="s">
        <v>205</v>
      </c>
      <c r="Y420" s="50" t="s">
        <v>205</v>
      </c>
      <c r="Z420" t="s">
        <v>11293</v>
      </c>
    </row>
    <row r="421" spans="1:26" ht="18" customHeight="1">
      <c r="A421" s="539">
        <v>20230315</v>
      </c>
      <c r="B421" s="523">
        <v>406</v>
      </c>
      <c r="C421" s="523" t="s">
        <v>11522</v>
      </c>
      <c r="D421" s="523" t="s">
        <v>11523</v>
      </c>
      <c r="E421" s="523">
        <v>1990</v>
      </c>
      <c r="F421" s="523" t="s">
        <v>9260</v>
      </c>
      <c r="G421" s="523" t="s">
        <v>11524</v>
      </c>
      <c r="H421" s="538"/>
      <c r="I421" s="540">
        <v>45000</v>
      </c>
      <c r="J421" s="541" t="s">
        <v>11525</v>
      </c>
      <c r="K421" s="541" t="s">
        <v>9440</v>
      </c>
      <c r="L421" s="541"/>
      <c r="M421" s="50" t="s">
        <v>205</v>
      </c>
      <c r="N421" s="50" t="s">
        <v>205</v>
      </c>
      <c r="O421" s="50" t="s">
        <v>205</v>
      </c>
      <c r="P421" s="50" t="s">
        <v>205</v>
      </c>
      <c r="Q421" s="50" t="s">
        <v>205</v>
      </c>
      <c r="R421" s="16" t="s">
        <v>11522</v>
      </c>
      <c r="S421" s="16" t="s">
        <v>8293</v>
      </c>
      <c r="T421" s="16" t="s">
        <v>11526</v>
      </c>
      <c r="U421" s="17">
        <v>1990</v>
      </c>
      <c r="V421" s="18">
        <v>24350</v>
      </c>
      <c r="W421" s="16" t="s">
        <v>11527</v>
      </c>
      <c r="X421" s="50" t="s">
        <v>205</v>
      </c>
      <c r="Y421" s="50" t="s">
        <v>205</v>
      </c>
      <c r="Z421" t="s">
        <v>11528</v>
      </c>
    </row>
    <row r="422" spans="1:26" ht="18" customHeight="1">
      <c r="A422" s="539">
        <v>20230315</v>
      </c>
      <c r="B422" s="523">
        <v>407</v>
      </c>
      <c r="C422" s="523" t="s">
        <v>1100</v>
      </c>
      <c r="D422" s="523" t="s">
        <v>8896</v>
      </c>
      <c r="E422" s="523">
        <v>1960</v>
      </c>
      <c r="F422" s="523" t="s">
        <v>8994</v>
      </c>
      <c r="G422" s="523" t="s">
        <v>1101</v>
      </c>
      <c r="H422" s="538"/>
      <c r="I422" s="540">
        <v>45000</v>
      </c>
      <c r="J422" s="541" t="s">
        <v>11497</v>
      </c>
      <c r="K422" s="541" t="s">
        <v>9440</v>
      </c>
      <c r="L422" s="541"/>
      <c r="M422" s="50" t="s">
        <v>205</v>
      </c>
      <c r="N422" s="50" t="s">
        <v>205</v>
      </c>
      <c r="O422" s="50" t="s">
        <v>205</v>
      </c>
      <c r="P422" s="50" t="s">
        <v>205</v>
      </c>
      <c r="Q422" s="50" t="s">
        <v>205</v>
      </c>
      <c r="R422" s="16" t="s">
        <v>20014</v>
      </c>
      <c r="S422" s="16" t="s">
        <v>11529</v>
      </c>
      <c r="T422" s="16" t="s">
        <v>20015</v>
      </c>
      <c r="U422" s="17">
        <v>1960</v>
      </c>
      <c r="V422" s="18">
        <v>24500</v>
      </c>
      <c r="W422" s="16" t="s">
        <v>20013</v>
      </c>
      <c r="X422" s="50" t="s">
        <v>205</v>
      </c>
      <c r="Y422" s="50" t="s">
        <v>205</v>
      </c>
    </row>
    <row r="423" spans="1:26" ht="18" customHeight="1">
      <c r="A423" s="539">
        <v>20230315</v>
      </c>
      <c r="B423" s="523">
        <v>408</v>
      </c>
      <c r="C423" s="523" t="s">
        <v>1104</v>
      </c>
      <c r="D423" s="523" t="s">
        <v>10607</v>
      </c>
      <c r="E423" s="523">
        <v>1815</v>
      </c>
      <c r="F423" s="523" t="s">
        <v>8994</v>
      </c>
      <c r="G423" s="523" t="s">
        <v>1105</v>
      </c>
      <c r="H423" s="538"/>
      <c r="I423" s="540">
        <v>44999</v>
      </c>
      <c r="J423" s="541" t="s">
        <v>11404</v>
      </c>
      <c r="K423" s="541" t="s">
        <v>9440</v>
      </c>
      <c r="L423" s="541"/>
      <c r="M423" s="50" t="s">
        <v>205</v>
      </c>
      <c r="N423" s="50" t="s">
        <v>205</v>
      </c>
      <c r="O423" s="50" t="s">
        <v>205</v>
      </c>
      <c r="P423" s="50" t="s">
        <v>205</v>
      </c>
      <c r="Q423" s="50" t="s">
        <v>205</v>
      </c>
      <c r="R423" s="16" t="s">
        <v>20016</v>
      </c>
      <c r="S423" s="16" t="s">
        <v>20017</v>
      </c>
      <c r="T423" s="16" t="s">
        <v>20018</v>
      </c>
      <c r="U423" s="17">
        <v>1815</v>
      </c>
      <c r="V423" s="18">
        <v>22956.12</v>
      </c>
      <c r="W423" s="16" t="s">
        <v>20013</v>
      </c>
      <c r="X423" s="50" t="s">
        <v>205</v>
      </c>
      <c r="Y423" s="50" t="s">
        <v>205</v>
      </c>
    </row>
    <row r="424" spans="1:26" ht="18" customHeight="1">
      <c r="A424" s="539">
        <v>20230315</v>
      </c>
      <c r="B424" s="523">
        <v>409</v>
      </c>
      <c r="C424" s="523" t="s">
        <v>1109</v>
      </c>
      <c r="D424" s="523" t="s">
        <v>9319</v>
      </c>
      <c r="E424" s="523">
        <v>1533</v>
      </c>
      <c r="F424" s="523" t="s">
        <v>121</v>
      </c>
      <c r="G424" s="523" t="s">
        <v>1110</v>
      </c>
      <c r="H424" s="538"/>
      <c r="I424" s="540">
        <v>45000</v>
      </c>
      <c r="J424" s="541" t="s">
        <v>9618</v>
      </c>
      <c r="K424" s="541" t="s">
        <v>9440</v>
      </c>
      <c r="L424" s="541"/>
      <c r="M424" s="50" t="s">
        <v>205</v>
      </c>
      <c r="N424" s="50" t="s">
        <v>205</v>
      </c>
      <c r="O424" s="50" t="s">
        <v>205</v>
      </c>
      <c r="P424" s="50" t="s">
        <v>205</v>
      </c>
      <c r="Q424" s="50" t="s">
        <v>205</v>
      </c>
      <c r="R424" s="16" t="s">
        <v>1109</v>
      </c>
      <c r="S424" s="16" t="s">
        <v>986</v>
      </c>
      <c r="T424" s="16" t="s">
        <v>11530</v>
      </c>
      <c r="U424" s="17">
        <v>1533</v>
      </c>
      <c r="V424" s="18">
        <v>23838.15</v>
      </c>
      <c r="W424" s="16" t="s">
        <v>988</v>
      </c>
      <c r="X424" s="50" t="s">
        <v>205</v>
      </c>
      <c r="Y424" s="50" t="s">
        <v>205</v>
      </c>
    </row>
    <row r="425" spans="1:26" ht="18" customHeight="1">
      <c r="A425" s="539">
        <v>20230315</v>
      </c>
      <c r="B425" s="523">
        <v>410</v>
      </c>
      <c r="C425" s="523" t="s">
        <v>11531</v>
      </c>
      <c r="D425" s="523" t="s">
        <v>10578</v>
      </c>
      <c r="E425" s="523">
        <v>1120</v>
      </c>
      <c r="F425" s="523" t="s">
        <v>8298</v>
      </c>
      <c r="G425" s="523" t="s">
        <v>9063</v>
      </c>
      <c r="H425" s="538"/>
      <c r="I425" s="540">
        <v>45000</v>
      </c>
      <c r="J425" s="541" t="s">
        <v>11330</v>
      </c>
      <c r="K425" s="541" t="s">
        <v>9440</v>
      </c>
      <c r="L425" s="541"/>
      <c r="M425" s="50" t="s">
        <v>205</v>
      </c>
      <c r="N425" s="50" t="s">
        <v>205</v>
      </c>
      <c r="O425" s="50" t="s">
        <v>205</v>
      </c>
      <c r="P425" s="50" t="s">
        <v>205</v>
      </c>
      <c r="Q425" s="50" t="s">
        <v>205</v>
      </c>
      <c r="R425" s="16" t="s">
        <v>20019</v>
      </c>
      <c r="S425" s="16" t="s">
        <v>10462</v>
      </c>
      <c r="T425" s="16" t="s">
        <v>11532</v>
      </c>
      <c r="U425" s="17">
        <v>1120</v>
      </c>
      <c r="V425" s="18">
        <v>24560</v>
      </c>
      <c r="W425" s="16" t="s">
        <v>20020</v>
      </c>
      <c r="X425" s="50" t="s">
        <v>205</v>
      </c>
      <c r="Y425" s="50" t="s">
        <v>205</v>
      </c>
      <c r="Z425" t="s">
        <v>11519</v>
      </c>
    </row>
    <row r="426" spans="1:26" ht="18" customHeight="1">
      <c r="A426" s="539">
        <v>20230315</v>
      </c>
      <c r="B426" s="523">
        <v>411</v>
      </c>
      <c r="C426" s="523" t="s">
        <v>11533</v>
      </c>
      <c r="D426" s="523" t="s">
        <v>9078</v>
      </c>
      <c r="E426" s="523">
        <v>1100</v>
      </c>
      <c r="F426" s="523" t="s">
        <v>8298</v>
      </c>
      <c r="G426" s="523" t="s">
        <v>11534</v>
      </c>
      <c r="H426" s="538"/>
      <c r="I426" s="540">
        <v>45000</v>
      </c>
      <c r="J426" s="541" t="s">
        <v>11006</v>
      </c>
      <c r="K426" s="541" t="s">
        <v>9440</v>
      </c>
      <c r="L426" s="541"/>
      <c r="M426" s="50" t="s">
        <v>205</v>
      </c>
      <c r="N426" s="50" t="s">
        <v>205</v>
      </c>
      <c r="O426" s="50" t="s">
        <v>205</v>
      </c>
      <c r="P426" s="50" t="s">
        <v>205</v>
      </c>
      <c r="Q426" s="50" t="s">
        <v>205</v>
      </c>
      <c r="R426" s="16" t="s">
        <v>20021</v>
      </c>
      <c r="S426" s="16" t="s">
        <v>19250</v>
      </c>
      <c r="T426" s="16" t="s">
        <v>20022</v>
      </c>
      <c r="U426" s="17">
        <v>1100</v>
      </c>
      <c r="V426" s="18">
        <v>23220</v>
      </c>
      <c r="W426" s="16" t="s">
        <v>20013</v>
      </c>
      <c r="X426" s="50" t="s">
        <v>205</v>
      </c>
      <c r="Y426" s="50" t="s">
        <v>205</v>
      </c>
    </row>
    <row r="427" spans="1:26" ht="18" customHeight="1">
      <c r="A427" s="539">
        <v>20230315</v>
      </c>
      <c r="B427" s="523">
        <v>412</v>
      </c>
      <c r="C427" s="523" t="s">
        <v>11535</v>
      </c>
      <c r="D427" s="523" t="s">
        <v>8947</v>
      </c>
      <c r="E427" s="523">
        <v>2500</v>
      </c>
      <c r="F427" s="523" t="s">
        <v>8949</v>
      </c>
      <c r="G427" s="523" t="s">
        <v>11536</v>
      </c>
      <c r="H427" s="538"/>
      <c r="I427" s="540">
        <v>45000</v>
      </c>
      <c r="J427" s="541" t="s">
        <v>11537</v>
      </c>
      <c r="K427" s="541" t="s">
        <v>9440</v>
      </c>
      <c r="L427" s="541"/>
      <c r="M427" s="50" t="s">
        <v>205</v>
      </c>
      <c r="N427" s="50" t="s">
        <v>205</v>
      </c>
      <c r="O427" s="50" t="s">
        <v>205</v>
      </c>
      <c r="P427" s="50" t="s">
        <v>205</v>
      </c>
      <c r="Q427" s="50" t="s">
        <v>205</v>
      </c>
      <c r="R427" s="16" t="s">
        <v>11535</v>
      </c>
      <c r="S427" s="16" t="s">
        <v>11538</v>
      </c>
      <c r="T427" s="16" t="s">
        <v>11539</v>
      </c>
      <c r="U427" s="17">
        <v>2500</v>
      </c>
      <c r="V427" s="18">
        <v>16467</v>
      </c>
      <c r="W427" s="16" t="s">
        <v>1058</v>
      </c>
      <c r="X427" s="50" t="s">
        <v>205</v>
      </c>
      <c r="Y427" s="50" t="s">
        <v>205</v>
      </c>
      <c r="Z427" t="s">
        <v>11540</v>
      </c>
    </row>
    <row r="428" spans="1:26" ht="18" customHeight="1">
      <c r="A428" s="539">
        <v>20230316</v>
      </c>
      <c r="B428" s="523">
        <v>413</v>
      </c>
      <c r="C428" s="523" t="s">
        <v>11541</v>
      </c>
      <c r="D428" s="523" t="s">
        <v>10500</v>
      </c>
      <c r="E428" s="523">
        <v>915</v>
      </c>
      <c r="F428" s="523" t="s">
        <v>8949</v>
      </c>
      <c r="G428" s="523" t="s">
        <v>11542</v>
      </c>
      <c r="H428" s="538"/>
      <c r="I428" s="540">
        <v>45001</v>
      </c>
      <c r="J428" s="541" t="s">
        <v>11486</v>
      </c>
      <c r="K428" s="541" t="s">
        <v>9440</v>
      </c>
      <c r="L428" s="541"/>
      <c r="M428" s="50" t="s">
        <v>205</v>
      </c>
      <c r="N428" s="50" t="s">
        <v>205</v>
      </c>
      <c r="O428" s="50" t="s">
        <v>205</v>
      </c>
      <c r="P428" s="50" t="s">
        <v>205</v>
      </c>
      <c r="Q428" s="50" t="s">
        <v>205</v>
      </c>
      <c r="R428" s="16" t="s">
        <v>20023</v>
      </c>
      <c r="S428" s="16" t="s">
        <v>19742</v>
      </c>
      <c r="T428" s="16" t="s">
        <v>20024</v>
      </c>
      <c r="U428" s="17">
        <v>915</v>
      </c>
      <c r="V428" s="18">
        <v>10980</v>
      </c>
      <c r="W428" s="16" t="s">
        <v>20025</v>
      </c>
      <c r="X428" s="50" t="s">
        <v>205</v>
      </c>
      <c r="Y428" s="50" t="s">
        <v>205</v>
      </c>
      <c r="Z428" t="s">
        <v>10512</v>
      </c>
    </row>
    <row r="429" spans="1:26" ht="18" customHeight="1">
      <c r="A429" s="539">
        <v>20230316</v>
      </c>
      <c r="B429" s="523">
        <v>414</v>
      </c>
      <c r="C429" s="523" t="s">
        <v>11544</v>
      </c>
      <c r="D429" s="523" t="s">
        <v>8947</v>
      </c>
      <c r="E429" s="523">
        <v>950</v>
      </c>
      <c r="F429" s="523" t="s">
        <v>11384</v>
      </c>
      <c r="G429" s="523" t="s">
        <v>11545</v>
      </c>
      <c r="H429" s="538"/>
      <c r="I429" s="540">
        <v>45000</v>
      </c>
      <c r="J429" s="541" t="s">
        <v>11546</v>
      </c>
      <c r="K429" s="541" t="s">
        <v>9440</v>
      </c>
      <c r="L429" s="541"/>
      <c r="M429" s="50" t="s">
        <v>205</v>
      </c>
      <c r="N429" s="50" t="s">
        <v>205</v>
      </c>
      <c r="O429" s="50" t="s">
        <v>205</v>
      </c>
      <c r="P429" s="50" t="s">
        <v>205</v>
      </c>
      <c r="Q429" s="50" t="s">
        <v>205</v>
      </c>
      <c r="R429" s="16" t="s">
        <v>11544</v>
      </c>
      <c r="S429" s="16" t="s">
        <v>2102</v>
      </c>
      <c r="T429" s="16" t="s">
        <v>11547</v>
      </c>
      <c r="U429" s="17">
        <v>950</v>
      </c>
      <c r="V429" s="18">
        <v>7046.7</v>
      </c>
      <c r="W429" s="16" t="s">
        <v>11548</v>
      </c>
      <c r="X429" s="50" t="s">
        <v>205</v>
      </c>
      <c r="Y429" s="50" t="s">
        <v>205</v>
      </c>
      <c r="Z429" t="s">
        <v>10747</v>
      </c>
    </row>
    <row r="430" spans="1:26" ht="18" customHeight="1">
      <c r="A430" s="539">
        <v>20230316</v>
      </c>
      <c r="B430" s="523">
        <v>415</v>
      </c>
      <c r="C430" s="523" t="s">
        <v>11549</v>
      </c>
      <c r="D430" s="523" t="s">
        <v>8947</v>
      </c>
      <c r="E430" s="523">
        <v>900</v>
      </c>
      <c r="F430" s="523" t="s">
        <v>11165</v>
      </c>
      <c r="G430" s="523" t="s">
        <v>11550</v>
      </c>
      <c r="H430" s="538"/>
      <c r="I430" s="540">
        <v>45000</v>
      </c>
      <c r="J430" s="541" t="s">
        <v>10823</v>
      </c>
      <c r="K430" s="541" t="s">
        <v>9440</v>
      </c>
      <c r="L430" s="541"/>
      <c r="M430" s="50" t="s">
        <v>205</v>
      </c>
      <c r="N430" s="50" t="s">
        <v>205</v>
      </c>
      <c r="O430" s="50" t="s">
        <v>205</v>
      </c>
      <c r="P430" s="50" t="s">
        <v>205</v>
      </c>
      <c r="Q430" s="50" t="s">
        <v>205</v>
      </c>
      <c r="R430" s="16" t="s">
        <v>11549</v>
      </c>
      <c r="S430" s="16" t="s">
        <v>3937</v>
      </c>
      <c r="T430" s="16" t="s">
        <v>11551</v>
      </c>
      <c r="U430" s="17">
        <v>900</v>
      </c>
      <c r="V430" s="18">
        <v>9900</v>
      </c>
      <c r="W430" s="16" t="s">
        <v>11527</v>
      </c>
      <c r="X430" s="50" t="s">
        <v>205</v>
      </c>
      <c r="Y430" s="50" t="s">
        <v>205</v>
      </c>
      <c r="Z430" t="s">
        <v>11552</v>
      </c>
    </row>
    <row r="431" spans="1:26" ht="18" customHeight="1">
      <c r="A431" s="539">
        <v>20230316</v>
      </c>
      <c r="B431" s="523">
        <v>416</v>
      </c>
      <c r="C431" s="523" t="s">
        <v>1115</v>
      </c>
      <c r="D431" s="523" t="s">
        <v>9319</v>
      </c>
      <c r="E431" s="523">
        <v>1958</v>
      </c>
      <c r="F431" s="523" t="s">
        <v>8994</v>
      </c>
      <c r="G431" s="523" t="s">
        <v>1116</v>
      </c>
      <c r="H431" s="538"/>
      <c r="I431" s="540">
        <v>45000</v>
      </c>
      <c r="J431" s="541" t="s">
        <v>9768</v>
      </c>
      <c r="K431" s="541" t="s">
        <v>9440</v>
      </c>
      <c r="L431" s="541"/>
      <c r="M431" s="50" t="s">
        <v>205</v>
      </c>
      <c r="N431" s="50" t="s">
        <v>205</v>
      </c>
      <c r="O431" s="50" t="s">
        <v>205</v>
      </c>
      <c r="P431" s="50" t="s">
        <v>205</v>
      </c>
      <c r="Q431" s="50" t="s">
        <v>205</v>
      </c>
      <c r="R431" s="16" t="s">
        <v>20026</v>
      </c>
      <c r="S431" s="16" t="s">
        <v>20027</v>
      </c>
      <c r="T431" s="16" t="s">
        <v>20028</v>
      </c>
      <c r="U431" s="17">
        <v>1958</v>
      </c>
      <c r="V431" s="18">
        <v>24678.35</v>
      </c>
      <c r="W431" s="16" t="s">
        <v>20029</v>
      </c>
      <c r="X431" s="50" t="s">
        <v>205</v>
      </c>
      <c r="Y431" s="50" t="s">
        <v>205</v>
      </c>
    </row>
    <row r="432" spans="1:26" ht="18" customHeight="1">
      <c r="A432" s="539">
        <v>20230316</v>
      </c>
      <c r="B432" s="523">
        <v>417</v>
      </c>
      <c r="C432" s="523" t="s">
        <v>1119</v>
      </c>
      <c r="D432" s="523" t="s">
        <v>10410</v>
      </c>
      <c r="E432" s="523">
        <v>1958</v>
      </c>
      <c r="F432" s="523" t="s">
        <v>8994</v>
      </c>
      <c r="G432" s="523" t="s">
        <v>1120</v>
      </c>
      <c r="H432" s="538"/>
      <c r="I432" s="540">
        <v>45000</v>
      </c>
      <c r="J432" s="541" t="s">
        <v>9511</v>
      </c>
      <c r="K432" s="541" t="s">
        <v>9440</v>
      </c>
      <c r="L432" s="541"/>
      <c r="M432" s="50" t="s">
        <v>205</v>
      </c>
      <c r="N432" s="50" t="s">
        <v>205</v>
      </c>
      <c r="O432" s="50" t="s">
        <v>205</v>
      </c>
      <c r="P432" s="50" t="s">
        <v>205</v>
      </c>
      <c r="Q432" s="50" t="s">
        <v>205</v>
      </c>
      <c r="R432" s="16" t="s">
        <v>11554</v>
      </c>
      <c r="S432" s="16" t="s">
        <v>11553</v>
      </c>
      <c r="T432" s="16" t="s">
        <v>20030</v>
      </c>
      <c r="U432" s="17">
        <v>1958</v>
      </c>
      <c r="V432" s="18">
        <v>24678.16</v>
      </c>
      <c r="W432" s="16" t="s">
        <v>20029</v>
      </c>
      <c r="X432" s="50" t="s">
        <v>205</v>
      </c>
      <c r="Y432" s="50" t="s">
        <v>205</v>
      </c>
      <c r="Z432" s="562" t="s">
        <v>20031</v>
      </c>
    </row>
    <row r="433" spans="1:26" ht="18" customHeight="1">
      <c r="A433" s="539">
        <v>20230316</v>
      </c>
      <c r="B433" s="523">
        <v>418</v>
      </c>
      <c r="C433" s="523" t="s">
        <v>11555</v>
      </c>
      <c r="D433" s="523" t="s">
        <v>8947</v>
      </c>
      <c r="E433" s="523">
        <v>746</v>
      </c>
      <c r="F433" s="523" t="s">
        <v>11556</v>
      </c>
      <c r="G433" s="523" t="s">
        <v>11557</v>
      </c>
      <c r="H433" s="538"/>
      <c r="I433" s="540">
        <v>45001</v>
      </c>
      <c r="J433" s="541" t="s">
        <v>11558</v>
      </c>
      <c r="K433" s="541" t="s">
        <v>9440</v>
      </c>
      <c r="L433" s="541"/>
      <c r="M433" s="50" t="s">
        <v>205</v>
      </c>
      <c r="N433" s="50" t="s">
        <v>205</v>
      </c>
      <c r="O433" s="50" t="s">
        <v>205</v>
      </c>
      <c r="P433" s="50" t="s">
        <v>205</v>
      </c>
      <c r="Q433" s="50" t="s">
        <v>205</v>
      </c>
      <c r="R433" s="16" t="s">
        <v>11555</v>
      </c>
      <c r="S433" s="16" t="s">
        <v>3937</v>
      </c>
      <c r="T433" s="16" t="s">
        <v>11559</v>
      </c>
      <c r="U433" s="17">
        <v>746</v>
      </c>
      <c r="V433" s="18">
        <v>7373.48</v>
      </c>
      <c r="W433" s="16" t="s">
        <v>11527</v>
      </c>
      <c r="X433" s="50" t="s">
        <v>205</v>
      </c>
      <c r="Y433" s="50" t="s">
        <v>205</v>
      </c>
      <c r="Z433" t="s">
        <v>10747</v>
      </c>
    </row>
    <row r="434" spans="1:26" ht="18" customHeight="1">
      <c r="A434" s="539">
        <v>20230316</v>
      </c>
      <c r="B434" s="523">
        <v>419</v>
      </c>
      <c r="C434" s="523" t="s">
        <v>11560</v>
      </c>
      <c r="D434" s="523" t="s">
        <v>9743</v>
      </c>
      <c r="E434" s="523">
        <v>2013</v>
      </c>
      <c r="F434" s="523" t="s">
        <v>9206</v>
      </c>
      <c r="G434" s="523" t="s">
        <v>11561</v>
      </c>
      <c r="H434" s="538"/>
      <c r="I434" s="540">
        <v>44999</v>
      </c>
      <c r="J434" s="541" t="s">
        <v>11562</v>
      </c>
      <c r="K434" s="541" t="s">
        <v>9440</v>
      </c>
      <c r="L434" s="541"/>
      <c r="M434" s="50" t="s">
        <v>205</v>
      </c>
      <c r="N434" s="50" t="s">
        <v>205</v>
      </c>
      <c r="O434" s="50" t="s">
        <v>205</v>
      </c>
      <c r="P434" s="50" t="s">
        <v>205</v>
      </c>
      <c r="Q434" s="50" t="s">
        <v>205</v>
      </c>
      <c r="R434" s="16" t="s">
        <v>20032</v>
      </c>
      <c r="S434" s="16" t="s">
        <v>20033</v>
      </c>
      <c r="T434" s="16" t="s">
        <v>20034</v>
      </c>
      <c r="U434" s="17">
        <v>2013</v>
      </c>
      <c r="V434" s="18">
        <v>22500</v>
      </c>
      <c r="W434" s="16" t="s">
        <v>20029</v>
      </c>
      <c r="X434" s="50" t="s">
        <v>205</v>
      </c>
      <c r="Y434" s="50" t="s">
        <v>205</v>
      </c>
      <c r="Z434" t="s">
        <v>11563</v>
      </c>
    </row>
    <row r="435" spans="1:26" ht="18" customHeight="1">
      <c r="A435" s="539">
        <v>20230316</v>
      </c>
      <c r="B435" s="523">
        <v>420</v>
      </c>
      <c r="C435" s="523" t="s">
        <v>1123</v>
      </c>
      <c r="D435" s="523" t="s">
        <v>8891</v>
      </c>
      <c r="E435" s="523">
        <v>1917</v>
      </c>
      <c r="F435" s="523" t="s">
        <v>8994</v>
      </c>
      <c r="G435" s="523" t="s">
        <v>1124</v>
      </c>
      <c r="H435" s="538"/>
      <c r="I435" s="540">
        <v>45001</v>
      </c>
      <c r="J435" s="541" t="s">
        <v>11564</v>
      </c>
      <c r="K435" s="541" t="s">
        <v>9440</v>
      </c>
      <c r="L435" s="541"/>
      <c r="M435" s="50" t="s">
        <v>205</v>
      </c>
      <c r="N435" s="50" t="s">
        <v>205</v>
      </c>
      <c r="O435" s="50" t="s">
        <v>205</v>
      </c>
      <c r="P435" s="50" t="s">
        <v>205</v>
      </c>
      <c r="Q435" s="50" t="s">
        <v>205</v>
      </c>
      <c r="R435" s="16" t="s">
        <v>20035</v>
      </c>
      <c r="S435" s="16" t="s">
        <v>20036</v>
      </c>
      <c r="T435" s="16" t="s">
        <v>20037</v>
      </c>
      <c r="U435" s="17">
        <v>1917</v>
      </c>
      <c r="V435" s="18">
        <v>23962.5</v>
      </c>
      <c r="W435" s="16" t="s">
        <v>20029</v>
      </c>
      <c r="X435" s="50" t="s">
        <v>205</v>
      </c>
      <c r="Y435" s="50" t="s">
        <v>205</v>
      </c>
    </row>
    <row r="436" spans="1:26" ht="18" customHeight="1">
      <c r="A436" s="539">
        <v>20230317</v>
      </c>
      <c r="B436" s="523">
        <v>421</v>
      </c>
      <c r="C436" s="523" t="s">
        <v>11565</v>
      </c>
      <c r="D436" s="523" t="s">
        <v>9743</v>
      </c>
      <c r="E436" s="523">
        <v>2210</v>
      </c>
      <c r="F436" s="523" t="s">
        <v>9206</v>
      </c>
      <c r="G436" s="523" t="s">
        <v>2638</v>
      </c>
      <c r="H436" s="538"/>
      <c r="I436" s="540">
        <v>45002</v>
      </c>
      <c r="J436" s="541" t="s">
        <v>11566</v>
      </c>
      <c r="K436" s="541" t="s">
        <v>9440</v>
      </c>
      <c r="L436" s="541"/>
      <c r="M436" s="50" t="s">
        <v>205</v>
      </c>
      <c r="N436" s="50" t="s">
        <v>205</v>
      </c>
      <c r="O436" s="50" t="s">
        <v>205</v>
      </c>
      <c r="P436" s="50" t="s">
        <v>205</v>
      </c>
      <c r="Q436" s="50" t="s">
        <v>205</v>
      </c>
      <c r="R436" s="16" t="s">
        <v>20038</v>
      </c>
      <c r="S436" s="16" t="s">
        <v>20039</v>
      </c>
      <c r="T436" s="16" t="s">
        <v>20040</v>
      </c>
      <c r="U436" s="17">
        <v>2210</v>
      </c>
      <c r="V436" s="18">
        <v>23205</v>
      </c>
      <c r="W436" s="16" t="s">
        <v>20041</v>
      </c>
      <c r="X436" s="50" t="s">
        <v>205</v>
      </c>
      <c r="Y436" s="50" t="s">
        <v>205</v>
      </c>
      <c r="Z436" t="s">
        <v>11568</v>
      </c>
    </row>
    <row r="437" spans="1:26" ht="18" customHeight="1">
      <c r="A437" s="539">
        <v>20230317</v>
      </c>
      <c r="B437" s="523">
        <v>422</v>
      </c>
      <c r="C437" s="523" t="s">
        <v>1143</v>
      </c>
      <c r="D437" s="523" t="s">
        <v>11569</v>
      </c>
      <c r="E437" s="523">
        <v>1925</v>
      </c>
      <c r="F437" s="523" t="s">
        <v>8994</v>
      </c>
      <c r="G437" s="523" t="s">
        <v>1144</v>
      </c>
      <c r="H437" s="538"/>
      <c r="I437" s="540">
        <v>45001</v>
      </c>
      <c r="J437" s="541" t="s">
        <v>11570</v>
      </c>
      <c r="K437" s="541" t="s">
        <v>9440</v>
      </c>
      <c r="L437" s="541"/>
      <c r="M437" s="50" t="s">
        <v>205</v>
      </c>
      <c r="N437" s="50" t="s">
        <v>205</v>
      </c>
      <c r="O437" s="50" t="s">
        <v>205</v>
      </c>
      <c r="P437" s="50" t="s">
        <v>205</v>
      </c>
      <c r="Q437" s="50" t="s">
        <v>205</v>
      </c>
      <c r="R437" s="16" t="s">
        <v>11571</v>
      </c>
      <c r="S437" s="16" t="s">
        <v>19770</v>
      </c>
      <c r="T437" s="16" t="s">
        <v>20042</v>
      </c>
      <c r="U437" s="17">
        <v>1925</v>
      </c>
      <c r="V437" s="18">
        <v>24640</v>
      </c>
      <c r="W437" s="16" t="s">
        <v>19989</v>
      </c>
      <c r="X437" s="50" t="s">
        <v>205</v>
      </c>
      <c r="Y437" s="50" t="s">
        <v>205</v>
      </c>
    </row>
    <row r="438" spans="1:26" ht="18" customHeight="1">
      <c r="A438" s="539">
        <v>20230317</v>
      </c>
      <c r="B438" s="523">
        <v>423</v>
      </c>
      <c r="C438" s="523" t="s">
        <v>1140</v>
      </c>
      <c r="D438" s="523" t="s">
        <v>8891</v>
      </c>
      <c r="E438" s="523">
        <v>1925</v>
      </c>
      <c r="F438" s="523" t="s">
        <v>8994</v>
      </c>
      <c r="G438" s="523" t="s">
        <v>1141</v>
      </c>
      <c r="H438" s="538"/>
      <c r="I438" s="540">
        <v>45001</v>
      </c>
      <c r="J438" s="541" t="s">
        <v>11094</v>
      </c>
      <c r="K438" s="541" t="s">
        <v>9440</v>
      </c>
      <c r="L438" s="541"/>
      <c r="M438" s="50" t="s">
        <v>205</v>
      </c>
      <c r="N438" s="50" t="s">
        <v>205</v>
      </c>
      <c r="O438" s="50" t="s">
        <v>205</v>
      </c>
      <c r="P438" s="50" t="s">
        <v>205</v>
      </c>
      <c r="Q438" s="50" t="s">
        <v>205</v>
      </c>
      <c r="R438" s="16" t="s">
        <v>20043</v>
      </c>
      <c r="S438" s="16" t="s">
        <v>20044</v>
      </c>
      <c r="T438" s="16" t="s">
        <v>20045</v>
      </c>
      <c r="U438" s="17">
        <v>1925</v>
      </c>
      <c r="V438" s="18">
        <v>24640</v>
      </c>
      <c r="W438" s="16" t="s">
        <v>11489</v>
      </c>
      <c r="X438" s="50" t="s">
        <v>205</v>
      </c>
      <c r="Y438" s="50" t="s">
        <v>205</v>
      </c>
    </row>
    <row r="439" spans="1:26" ht="18" customHeight="1">
      <c r="A439" s="539">
        <v>20230317</v>
      </c>
      <c r="B439" s="523">
        <v>424</v>
      </c>
      <c r="C439" s="523" t="s">
        <v>1162</v>
      </c>
      <c r="D439" s="523" t="s">
        <v>8897</v>
      </c>
      <c r="E439" s="523">
        <v>1500</v>
      </c>
      <c r="F439" s="523" t="s">
        <v>121</v>
      </c>
      <c r="G439" s="523" t="s">
        <v>1163</v>
      </c>
      <c r="H439" s="538"/>
      <c r="I439" s="540">
        <v>45001</v>
      </c>
      <c r="J439" s="541" t="s">
        <v>11006</v>
      </c>
      <c r="K439" s="541" t="s">
        <v>9440</v>
      </c>
      <c r="L439" s="541"/>
      <c r="M439" s="50" t="s">
        <v>205</v>
      </c>
      <c r="N439" s="50" t="s">
        <v>205</v>
      </c>
      <c r="O439" s="50" t="s">
        <v>205</v>
      </c>
      <c r="P439" s="50" t="s">
        <v>205</v>
      </c>
      <c r="Q439" s="50" t="s">
        <v>205</v>
      </c>
      <c r="R439" s="16" t="s">
        <v>20046</v>
      </c>
      <c r="S439" s="16" t="s">
        <v>20047</v>
      </c>
      <c r="T439" s="16" t="s">
        <v>11572</v>
      </c>
      <c r="U439" s="17">
        <v>1500</v>
      </c>
      <c r="V439" s="18">
        <v>23467.5</v>
      </c>
      <c r="W439" s="16" t="s">
        <v>20029</v>
      </c>
      <c r="X439" s="50" t="s">
        <v>205</v>
      </c>
      <c r="Y439" s="50" t="s">
        <v>205</v>
      </c>
    </row>
    <row r="440" spans="1:26" ht="18" customHeight="1">
      <c r="A440" s="539">
        <v>20230317</v>
      </c>
      <c r="B440" s="523">
        <v>425</v>
      </c>
      <c r="C440" s="523" t="s">
        <v>1155</v>
      </c>
      <c r="D440" s="523" t="s">
        <v>9537</v>
      </c>
      <c r="E440" s="523">
        <v>1916</v>
      </c>
      <c r="F440" s="523" t="s">
        <v>8994</v>
      </c>
      <c r="G440" s="523" t="s">
        <v>1156</v>
      </c>
      <c r="H440" s="538"/>
      <c r="I440" s="540">
        <v>45002</v>
      </c>
      <c r="J440" s="541" t="s">
        <v>11573</v>
      </c>
      <c r="K440" s="541" t="s">
        <v>9440</v>
      </c>
      <c r="L440" s="541"/>
      <c r="M440" s="50" t="s">
        <v>205</v>
      </c>
      <c r="N440" s="50" t="s">
        <v>205</v>
      </c>
      <c r="O440" s="50" t="s">
        <v>205</v>
      </c>
      <c r="P440" s="50" t="s">
        <v>205</v>
      </c>
      <c r="Q440" s="50" t="s">
        <v>205</v>
      </c>
      <c r="R440" s="16" t="s">
        <v>20048</v>
      </c>
      <c r="S440" s="16" t="s">
        <v>20047</v>
      </c>
      <c r="T440" s="16" t="s">
        <v>1158</v>
      </c>
      <c r="U440" s="17">
        <v>1916</v>
      </c>
      <c r="V440" s="18">
        <v>24179.919999999998</v>
      </c>
      <c r="W440" s="16" t="s">
        <v>20025</v>
      </c>
      <c r="X440" s="50" t="s">
        <v>205</v>
      </c>
      <c r="Y440" s="50" t="s">
        <v>205</v>
      </c>
    </row>
    <row r="441" spans="1:26" ht="18" customHeight="1">
      <c r="A441" s="539">
        <v>20230317</v>
      </c>
      <c r="B441" s="523">
        <v>426</v>
      </c>
      <c r="C441" s="523" t="s">
        <v>1159</v>
      </c>
      <c r="D441" s="523" t="s">
        <v>9537</v>
      </c>
      <c r="E441" s="523">
        <v>1916</v>
      </c>
      <c r="F441" s="523" t="s">
        <v>8994</v>
      </c>
      <c r="G441" s="523" t="s">
        <v>1160</v>
      </c>
      <c r="H441" s="538"/>
      <c r="I441" s="540">
        <v>45001</v>
      </c>
      <c r="J441" s="541" t="s">
        <v>11574</v>
      </c>
      <c r="K441" s="541" t="s">
        <v>9440</v>
      </c>
      <c r="L441" s="541"/>
      <c r="M441" s="50" t="s">
        <v>205</v>
      </c>
      <c r="N441" s="50" t="s">
        <v>205</v>
      </c>
      <c r="O441" s="50" t="s">
        <v>205</v>
      </c>
      <c r="P441" s="50" t="s">
        <v>205</v>
      </c>
      <c r="Q441" s="50" t="s">
        <v>205</v>
      </c>
      <c r="R441" s="16" t="s">
        <v>11575</v>
      </c>
      <c r="S441" s="16" t="s">
        <v>11553</v>
      </c>
      <c r="T441" s="16" t="s">
        <v>20049</v>
      </c>
      <c r="U441" s="17">
        <v>1916</v>
      </c>
      <c r="V441" s="18">
        <v>24026.639999999999</v>
      </c>
      <c r="W441" s="16" t="s">
        <v>11543</v>
      </c>
      <c r="X441" s="50" t="s">
        <v>205</v>
      </c>
      <c r="Y441" s="50" t="s">
        <v>205</v>
      </c>
    </row>
    <row r="442" spans="1:26" ht="18" customHeight="1">
      <c r="A442" s="539">
        <v>20230317</v>
      </c>
      <c r="B442" s="523">
        <v>427</v>
      </c>
      <c r="C442" s="523" t="s">
        <v>1130</v>
      </c>
      <c r="D442" s="523" t="s">
        <v>9766</v>
      </c>
      <c r="E442" s="523">
        <v>1939</v>
      </c>
      <c r="F442" s="523" t="s">
        <v>8994</v>
      </c>
      <c r="G442" s="523" t="s">
        <v>1131</v>
      </c>
      <c r="H442" s="538"/>
      <c r="I442" s="540">
        <v>45002</v>
      </c>
      <c r="J442" s="541" t="s">
        <v>11116</v>
      </c>
      <c r="K442" s="541" t="s">
        <v>9440</v>
      </c>
      <c r="L442" s="541"/>
      <c r="M442" s="50" t="s">
        <v>205</v>
      </c>
      <c r="N442" s="50" t="s">
        <v>205</v>
      </c>
      <c r="O442" s="50" t="s">
        <v>205</v>
      </c>
      <c r="P442" s="50" t="s">
        <v>205</v>
      </c>
      <c r="Q442" s="50" t="s">
        <v>205</v>
      </c>
      <c r="R442" s="16" t="s">
        <v>1130</v>
      </c>
      <c r="S442" s="16" t="s">
        <v>1056</v>
      </c>
      <c r="T442" s="16" t="s">
        <v>1133</v>
      </c>
      <c r="U442" s="17">
        <v>1939</v>
      </c>
      <c r="V442" s="18">
        <v>24344.65</v>
      </c>
      <c r="W442" s="16" t="s">
        <v>1058</v>
      </c>
      <c r="X442" s="50" t="s">
        <v>205</v>
      </c>
      <c r="Y442" s="50" t="s">
        <v>205</v>
      </c>
    </row>
    <row r="443" spans="1:26" ht="18" customHeight="1">
      <c r="A443" s="539">
        <v>20230317</v>
      </c>
      <c r="B443" s="523">
        <v>428</v>
      </c>
      <c r="C443" s="523" t="s">
        <v>1134</v>
      </c>
      <c r="D443" s="523" t="s">
        <v>9766</v>
      </c>
      <c r="E443" s="523">
        <v>1860</v>
      </c>
      <c r="F443" s="523" t="s">
        <v>8994</v>
      </c>
      <c r="G443" s="523" t="s">
        <v>1135</v>
      </c>
      <c r="H443" s="538"/>
      <c r="I443" s="540">
        <v>45002</v>
      </c>
      <c r="J443" s="541" t="s">
        <v>11319</v>
      </c>
      <c r="K443" s="541" t="s">
        <v>9440</v>
      </c>
      <c r="L443" s="541"/>
      <c r="M443" s="50" t="s">
        <v>205</v>
      </c>
      <c r="N443" s="50" t="s">
        <v>205</v>
      </c>
      <c r="O443" s="50" t="s">
        <v>205</v>
      </c>
      <c r="P443" s="50" t="s">
        <v>205</v>
      </c>
      <c r="Q443" s="50" t="s">
        <v>205</v>
      </c>
      <c r="R443" s="16" t="s">
        <v>1134</v>
      </c>
      <c r="S443" s="16" t="s">
        <v>1138</v>
      </c>
      <c r="T443" s="16" t="s">
        <v>1139</v>
      </c>
      <c r="U443" s="17">
        <v>1860</v>
      </c>
      <c r="V443" s="18">
        <v>23353.19</v>
      </c>
      <c r="W443" s="16" t="s">
        <v>1080</v>
      </c>
      <c r="X443" s="50" t="s">
        <v>205</v>
      </c>
      <c r="Y443" s="50" t="s">
        <v>205</v>
      </c>
    </row>
    <row r="444" spans="1:26" ht="18" customHeight="1">
      <c r="A444" s="539">
        <v>20230317</v>
      </c>
      <c r="B444" s="523">
        <v>429</v>
      </c>
      <c r="C444" s="523" t="s">
        <v>1126</v>
      </c>
      <c r="D444" s="523" t="s">
        <v>9766</v>
      </c>
      <c r="E444" s="523">
        <v>1953</v>
      </c>
      <c r="F444" s="523" t="s">
        <v>8994</v>
      </c>
      <c r="G444" s="523" t="s">
        <v>1127</v>
      </c>
      <c r="H444" s="538"/>
      <c r="I444" s="540">
        <v>45002</v>
      </c>
      <c r="J444" s="541" t="s">
        <v>11010</v>
      </c>
      <c r="K444" s="541" t="s">
        <v>9440</v>
      </c>
      <c r="L444" s="541"/>
      <c r="M444" s="50" t="s">
        <v>205</v>
      </c>
      <c r="N444" s="50" t="s">
        <v>205</v>
      </c>
      <c r="O444" s="50" t="s">
        <v>205</v>
      </c>
      <c r="P444" s="50" t="s">
        <v>205</v>
      </c>
      <c r="Q444" s="50" t="s">
        <v>205</v>
      </c>
      <c r="R444" s="16" t="s">
        <v>1126</v>
      </c>
      <c r="S444" s="16" t="s">
        <v>1056</v>
      </c>
      <c r="T444" s="16" t="s">
        <v>1129</v>
      </c>
      <c r="U444" s="17">
        <v>1953</v>
      </c>
      <c r="V444" s="18">
        <v>24520.42</v>
      </c>
      <c r="W444" s="16" t="s">
        <v>1058</v>
      </c>
      <c r="X444" s="50" t="s">
        <v>205</v>
      </c>
      <c r="Y444" s="50" t="s">
        <v>205</v>
      </c>
    </row>
    <row r="445" spans="1:26" ht="18" customHeight="1">
      <c r="A445" s="539">
        <v>20230317</v>
      </c>
      <c r="B445" s="523">
        <v>430</v>
      </c>
      <c r="C445" s="523" t="s">
        <v>1147</v>
      </c>
      <c r="D445" s="523" t="s">
        <v>9537</v>
      </c>
      <c r="E445" s="523">
        <v>1916</v>
      </c>
      <c r="F445" s="523" t="s">
        <v>8994</v>
      </c>
      <c r="G445" s="523" t="s">
        <v>1148</v>
      </c>
      <c r="H445" s="538"/>
      <c r="I445" s="540">
        <v>45002</v>
      </c>
      <c r="J445" s="541" t="s">
        <v>10589</v>
      </c>
      <c r="K445" s="541" t="s">
        <v>9440</v>
      </c>
      <c r="L445" s="541"/>
      <c r="M445" s="50" t="s">
        <v>205</v>
      </c>
      <c r="N445" s="50" t="s">
        <v>205</v>
      </c>
      <c r="O445" s="50" t="s">
        <v>205</v>
      </c>
      <c r="P445" s="50" t="s">
        <v>205</v>
      </c>
      <c r="Q445" s="50" t="s">
        <v>205</v>
      </c>
      <c r="R445" s="16" t="s">
        <v>11576</v>
      </c>
      <c r="S445" s="16" t="s">
        <v>20047</v>
      </c>
      <c r="T445" s="16" t="s">
        <v>1153</v>
      </c>
      <c r="U445" s="17">
        <v>1916</v>
      </c>
      <c r="V445" s="18">
        <v>24179.919999999998</v>
      </c>
      <c r="W445" s="16" t="s">
        <v>20029</v>
      </c>
      <c r="X445" s="50" t="s">
        <v>205</v>
      </c>
      <c r="Y445" s="50" t="s">
        <v>205</v>
      </c>
    </row>
    <row r="446" spans="1:26" ht="18" customHeight="1">
      <c r="A446" s="539">
        <v>20230320</v>
      </c>
      <c r="B446" s="523">
        <v>431</v>
      </c>
      <c r="C446" s="523" t="s">
        <v>11577</v>
      </c>
      <c r="D446" s="523" t="s">
        <v>219</v>
      </c>
      <c r="E446" s="523">
        <v>1700</v>
      </c>
      <c r="F446" s="523" t="s">
        <v>9546</v>
      </c>
      <c r="G446" s="523" t="s">
        <v>210</v>
      </c>
      <c r="H446" s="538"/>
      <c r="I446" s="540">
        <v>45003</v>
      </c>
      <c r="J446" s="541" t="s">
        <v>11578</v>
      </c>
      <c r="K446" s="541" t="s">
        <v>9440</v>
      </c>
      <c r="L446" s="541"/>
      <c r="M446" s="50" t="s">
        <v>205</v>
      </c>
      <c r="N446" s="50" t="s">
        <v>205</v>
      </c>
      <c r="O446" s="50" t="s">
        <v>205</v>
      </c>
      <c r="P446" s="50" t="s">
        <v>205</v>
      </c>
      <c r="Q446" s="50" t="s">
        <v>205</v>
      </c>
      <c r="R446" s="16" t="s">
        <v>11577</v>
      </c>
      <c r="S446" s="16" t="s">
        <v>11579</v>
      </c>
      <c r="T446" s="16" t="s">
        <v>11580</v>
      </c>
      <c r="U446" s="17">
        <v>1700</v>
      </c>
      <c r="V446" s="18">
        <v>20400</v>
      </c>
      <c r="W446" s="16" t="s">
        <v>11581</v>
      </c>
      <c r="X446" s="50" t="s">
        <v>205</v>
      </c>
      <c r="Y446" s="50" t="s">
        <v>205</v>
      </c>
    </row>
    <row r="447" spans="1:26" ht="18" customHeight="1">
      <c r="A447" s="539">
        <v>20230320</v>
      </c>
      <c r="B447" s="523">
        <v>432</v>
      </c>
      <c r="C447" s="523" t="s">
        <v>214</v>
      </c>
      <c r="D447" s="523" t="s">
        <v>208</v>
      </c>
      <c r="E447" s="523">
        <v>2500</v>
      </c>
      <c r="F447" s="523" t="s">
        <v>8949</v>
      </c>
      <c r="G447" s="523" t="s">
        <v>215</v>
      </c>
      <c r="H447" s="538"/>
      <c r="I447" s="540">
        <v>45005</v>
      </c>
      <c r="J447" s="541" t="s">
        <v>10694</v>
      </c>
      <c r="K447" s="541" t="s">
        <v>9440</v>
      </c>
      <c r="L447" s="541"/>
      <c r="M447" s="50" t="s">
        <v>205</v>
      </c>
      <c r="N447" s="50" t="s">
        <v>205</v>
      </c>
      <c r="O447" s="50" t="s">
        <v>205</v>
      </c>
      <c r="P447" s="50" t="s">
        <v>205</v>
      </c>
      <c r="Q447" s="50" t="s">
        <v>205</v>
      </c>
      <c r="R447" s="16" t="s">
        <v>11582</v>
      </c>
      <c r="S447" s="16" t="s">
        <v>19349</v>
      </c>
      <c r="T447" s="16" t="s">
        <v>20050</v>
      </c>
      <c r="U447" s="17">
        <v>2500</v>
      </c>
      <c r="V447" s="18">
        <v>21650</v>
      </c>
      <c r="W447" s="16" t="s">
        <v>20051</v>
      </c>
      <c r="X447" s="50" t="s">
        <v>205</v>
      </c>
      <c r="Y447" s="50" t="s">
        <v>205</v>
      </c>
      <c r="Z447" t="s">
        <v>11583</v>
      </c>
    </row>
    <row r="448" spans="1:26" ht="18" customHeight="1">
      <c r="A448" s="539">
        <v>20230320</v>
      </c>
      <c r="B448" s="523">
        <v>433</v>
      </c>
      <c r="C448" s="523" t="s">
        <v>1171</v>
      </c>
      <c r="D448" s="523" t="s">
        <v>10607</v>
      </c>
      <c r="E448" s="523">
        <v>1980</v>
      </c>
      <c r="F448" s="523" t="s">
        <v>8994</v>
      </c>
      <c r="G448" s="523" t="s">
        <v>1172</v>
      </c>
      <c r="H448" s="538"/>
      <c r="I448" s="540">
        <v>45003</v>
      </c>
      <c r="J448" s="541" t="s">
        <v>11584</v>
      </c>
      <c r="K448" s="541" t="s">
        <v>9440</v>
      </c>
      <c r="L448" s="541"/>
      <c r="M448" s="50" t="s">
        <v>205</v>
      </c>
      <c r="N448" s="50" t="s">
        <v>205</v>
      </c>
      <c r="O448" s="50" t="s">
        <v>205</v>
      </c>
      <c r="P448" s="50" t="s">
        <v>205</v>
      </c>
      <c r="Q448" s="50" t="s">
        <v>205</v>
      </c>
      <c r="R448" s="16" t="s">
        <v>20052</v>
      </c>
      <c r="S448" s="16" t="s">
        <v>20053</v>
      </c>
      <c r="T448" s="16" t="s">
        <v>20054</v>
      </c>
      <c r="U448" s="17">
        <v>1980</v>
      </c>
      <c r="V448" s="18">
        <v>24948</v>
      </c>
      <c r="W448" s="16" t="s">
        <v>20051</v>
      </c>
      <c r="X448" s="50" t="s">
        <v>205</v>
      </c>
      <c r="Y448" s="50" t="s">
        <v>205</v>
      </c>
    </row>
    <row r="449" spans="1:26" ht="18" customHeight="1">
      <c r="A449" s="539">
        <v>20230320</v>
      </c>
      <c r="B449" s="523">
        <v>434</v>
      </c>
      <c r="C449" s="523" t="s">
        <v>1206</v>
      </c>
      <c r="D449" s="523" t="s">
        <v>10849</v>
      </c>
      <c r="E449" s="523">
        <v>1960</v>
      </c>
      <c r="F449" s="523" t="s">
        <v>8994</v>
      </c>
      <c r="G449" s="523" t="s">
        <v>11585</v>
      </c>
      <c r="H449" s="538"/>
      <c r="I449" s="540">
        <v>45005</v>
      </c>
      <c r="J449" s="541" t="s">
        <v>11586</v>
      </c>
      <c r="K449" s="541" t="s">
        <v>9440</v>
      </c>
      <c r="L449" s="541"/>
      <c r="M449" s="50" t="s">
        <v>205</v>
      </c>
      <c r="N449" s="50" t="s">
        <v>205</v>
      </c>
      <c r="O449" s="50" t="s">
        <v>205</v>
      </c>
      <c r="P449" s="50" t="s">
        <v>205</v>
      </c>
      <c r="Q449" s="50" t="s">
        <v>205</v>
      </c>
      <c r="R449" s="16" t="s">
        <v>11587</v>
      </c>
      <c r="S449" s="16" t="s">
        <v>20055</v>
      </c>
      <c r="T449" s="16" t="s">
        <v>20056</v>
      </c>
      <c r="U449" s="17">
        <v>1960</v>
      </c>
      <c r="V449" s="18">
        <v>24500</v>
      </c>
      <c r="W449" s="16" t="s">
        <v>11588</v>
      </c>
      <c r="X449" s="50" t="s">
        <v>205</v>
      </c>
      <c r="Y449" s="50" t="s">
        <v>205</v>
      </c>
    </row>
    <row r="450" spans="1:26" ht="18" customHeight="1">
      <c r="A450" s="539">
        <v>20230320</v>
      </c>
      <c r="B450" s="523">
        <v>435</v>
      </c>
      <c r="C450" s="523" t="s">
        <v>1183</v>
      </c>
      <c r="D450" s="523" t="s">
        <v>9766</v>
      </c>
      <c r="E450" s="523">
        <v>1827</v>
      </c>
      <c r="F450" s="523" t="s">
        <v>8994</v>
      </c>
      <c r="G450" s="523" t="s">
        <v>1184</v>
      </c>
      <c r="H450" s="538"/>
      <c r="I450" s="540">
        <v>45003</v>
      </c>
      <c r="J450" s="541" t="s">
        <v>9597</v>
      </c>
      <c r="K450" s="541" t="s">
        <v>9440</v>
      </c>
      <c r="L450" s="541"/>
      <c r="M450" s="50" t="s">
        <v>205</v>
      </c>
      <c r="N450" s="50" t="s">
        <v>205</v>
      </c>
      <c r="O450" s="50" t="s">
        <v>205</v>
      </c>
      <c r="P450" s="50" t="s">
        <v>205</v>
      </c>
      <c r="Q450" s="50" t="s">
        <v>205</v>
      </c>
      <c r="R450" s="16" t="s">
        <v>20057</v>
      </c>
      <c r="S450" s="16" t="s">
        <v>11553</v>
      </c>
      <c r="T450" s="16" t="s">
        <v>20058</v>
      </c>
      <c r="U450" s="17">
        <v>1827</v>
      </c>
      <c r="V450" s="18">
        <v>22938.89</v>
      </c>
      <c r="W450" s="16" t="s">
        <v>20029</v>
      </c>
      <c r="X450" s="50" t="s">
        <v>205</v>
      </c>
      <c r="Y450" s="50" t="s">
        <v>205</v>
      </c>
    </row>
    <row r="451" spans="1:26" ht="18" customHeight="1">
      <c r="A451" s="539">
        <v>20230320</v>
      </c>
      <c r="B451" s="523">
        <v>436</v>
      </c>
      <c r="C451" s="523" t="s">
        <v>1177</v>
      </c>
      <c r="D451" s="523" t="s">
        <v>9766</v>
      </c>
      <c r="E451" s="523">
        <v>1859</v>
      </c>
      <c r="F451" s="523" t="s">
        <v>8994</v>
      </c>
      <c r="G451" s="523" t="s">
        <v>1178</v>
      </c>
      <c r="H451" s="538"/>
      <c r="I451" s="540">
        <v>45003</v>
      </c>
      <c r="J451" s="541" t="s">
        <v>10589</v>
      </c>
      <c r="K451" s="541" t="s">
        <v>9440</v>
      </c>
      <c r="L451" s="541"/>
      <c r="M451" s="50" t="s">
        <v>205</v>
      </c>
      <c r="N451" s="50" t="s">
        <v>205</v>
      </c>
      <c r="O451" s="50" t="s">
        <v>205</v>
      </c>
      <c r="P451" s="50" t="s">
        <v>205</v>
      </c>
      <c r="Q451" s="50" t="s">
        <v>205</v>
      </c>
      <c r="R451" s="16" t="s">
        <v>20059</v>
      </c>
      <c r="S451" s="16" t="s">
        <v>20060</v>
      </c>
      <c r="T451" s="16" t="s">
        <v>20061</v>
      </c>
      <c r="U451" s="17">
        <v>1859</v>
      </c>
      <c r="V451" s="18">
        <v>23179.03</v>
      </c>
      <c r="W451" s="16" t="s">
        <v>20041</v>
      </c>
      <c r="X451" s="50" t="s">
        <v>205</v>
      </c>
      <c r="Y451" s="50" t="s">
        <v>205</v>
      </c>
    </row>
    <row r="452" spans="1:26" ht="18" customHeight="1">
      <c r="A452" s="539">
        <v>20230320</v>
      </c>
      <c r="B452" s="523">
        <v>437</v>
      </c>
      <c r="C452" s="523" t="s">
        <v>1219</v>
      </c>
      <c r="D452" s="523" t="s">
        <v>9537</v>
      </c>
      <c r="E452" s="523">
        <v>1916</v>
      </c>
      <c r="F452" s="523" t="s">
        <v>8994</v>
      </c>
      <c r="G452" s="523" t="s">
        <v>1220</v>
      </c>
      <c r="H452" s="538"/>
      <c r="I452" s="540">
        <v>45005</v>
      </c>
      <c r="J452" s="541" t="s">
        <v>11590</v>
      </c>
      <c r="K452" s="541" t="s">
        <v>9440</v>
      </c>
      <c r="L452" s="541"/>
      <c r="M452" s="50" t="s">
        <v>205</v>
      </c>
      <c r="N452" s="50" t="s">
        <v>205</v>
      </c>
      <c r="O452" s="50" t="s">
        <v>205</v>
      </c>
      <c r="P452" s="50" t="s">
        <v>205</v>
      </c>
      <c r="Q452" s="50" t="s">
        <v>205</v>
      </c>
      <c r="R452" s="16" t="s">
        <v>20062</v>
      </c>
      <c r="S452" s="16" t="s">
        <v>20063</v>
      </c>
      <c r="T452" s="16" t="s">
        <v>11591</v>
      </c>
      <c r="U452" s="17">
        <v>1916</v>
      </c>
      <c r="V452" s="18">
        <v>24026.639999999999</v>
      </c>
      <c r="W452" s="16" t="s">
        <v>20064</v>
      </c>
      <c r="X452" s="50" t="s">
        <v>205</v>
      </c>
      <c r="Y452" s="50" t="s">
        <v>205</v>
      </c>
    </row>
    <row r="453" spans="1:26" ht="18" customHeight="1">
      <c r="A453" s="539">
        <v>20230320</v>
      </c>
      <c r="B453" s="523">
        <v>438</v>
      </c>
      <c r="C453" s="523" t="s">
        <v>1224</v>
      </c>
      <c r="D453" s="523" t="s">
        <v>9537</v>
      </c>
      <c r="E453" s="523">
        <v>1916</v>
      </c>
      <c r="F453" s="523" t="s">
        <v>8994</v>
      </c>
      <c r="G453" s="523" t="s">
        <v>1225</v>
      </c>
      <c r="H453" s="538"/>
      <c r="I453" s="540">
        <v>45005</v>
      </c>
      <c r="J453" s="541" t="s">
        <v>9750</v>
      </c>
      <c r="K453" s="541" t="s">
        <v>9440</v>
      </c>
      <c r="L453" s="541"/>
      <c r="M453" s="50" t="s">
        <v>205</v>
      </c>
      <c r="N453" s="50" t="s">
        <v>205</v>
      </c>
      <c r="O453" s="50" t="s">
        <v>205</v>
      </c>
      <c r="P453" s="50" t="s">
        <v>205</v>
      </c>
      <c r="Q453" s="50" t="s">
        <v>205</v>
      </c>
      <c r="R453" s="16" t="s">
        <v>20065</v>
      </c>
      <c r="S453" s="16" t="s">
        <v>20055</v>
      </c>
      <c r="T453" s="16" t="s">
        <v>20066</v>
      </c>
      <c r="U453" s="17">
        <v>1916</v>
      </c>
      <c r="V453" s="18">
        <v>24026.639999999999</v>
      </c>
      <c r="W453" s="16" t="s">
        <v>20067</v>
      </c>
      <c r="X453" s="50" t="s">
        <v>205</v>
      </c>
      <c r="Y453" s="50" t="s">
        <v>205</v>
      </c>
    </row>
    <row r="454" spans="1:26" ht="18" customHeight="1">
      <c r="A454" s="539">
        <v>20230320</v>
      </c>
      <c r="B454" s="523">
        <v>439</v>
      </c>
      <c r="C454" s="523" t="s">
        <v>1228</v>
      </c>
      <c r="D454" s="523" t="s">
        <v>8905</v>
      </c>
      <c r="E454" s="523">
        <v>1980</v>
      </c>
      <c r="F454" s="523" t="s">
        <v>8994</v>
      </c>
      <c r="G454" s="523" t="s">
        <v>228</v>
      </c>
      <c r="H454" s="538"/>
      <c r="I454" s="540">
        <v>45005</v>
      </c>
      <c r="J454" s="541" t="s">
        <v>10880</v>
      </c>
      <c r="K454" s="541" t="s">
        <v>9440</v>
      </c>
      <c r="L454" s="541"/>
      <c r="M454" s="50" t="s">
        <v>205</v>
      </c>
      <c r="N454" s="50" t="s">
        <v>205</v>
      </c>
      <c r="O454" s="50" t="s">
        <v>205</v>
      </c>
      <c r="P454" s="50" t="s">
        <v>205</v>
      </c>
      <c r="Q454" s="50" t="s">
        <v>205</v>
      </c>
      <c r="R454" s="16" t="s">
        <v>20068</v>
      </c>
      <c r="S454" s="16" t="s">
        <v>20063</v>
      </c>
      <c r="T454" s="16" t="s">
        <v>20069</v>
      </c>
      <c r="U454" s="17">
        <v>1980</v>
      </c>
      <c r="V454" s="18">
        <v>24948</v>
      </c>
      <c r="W454" s="16" t="s">
        <v>20064</v>
      </c>
      <c r="X454" s="50" t="s">
        <v>205</v>
      </c>
      <c r="Y454" s="50" t="s">
        <v>205</v>
      </c>
    </row>
    <row r="455" spans="1:26" ht="18" customHeight="1">
      <c r="A455" s="539">
        <v>20230320</v>
      </c>
      <c r="B455" s="523">
        <v>440</v>
      </c>
      <c r="C455" s="523" t="s">
        <v>1166</v>
      </c>
      <c r="D455" s="523" t="s">
        <v>10607</v>
      </c>
      <c r="E455" s="523">
        <v>1980</v>
      </c>
      <c r="F455" s="523" t="s">
        <v>8994</v>
      </c>
      <c r="G455" s="523" t="s">
        <v>1167</v>
      </c>
      <c r="H455" s="538"/>
      <c r="I455" s="540">
        <v>45005</v>
      </c>
      <c r="J455" s="541" t="s">
        <v>11592</v>
      </c>
      <c r="K455" s="541" t="s">
        <v>9440</v>
      </c>
      <c r="L455" s="541"/>
      <c r="M455" s="50" t="s">
        <v>205</v>
      </c>
      <c r="N455" s="50" t="s">
        <v>205</v>
      </c>
      <c r="O455" s="50" t="s">
        <v>205</v>
      </c>
      <c r="P455" s="50" t="s">
        <v>205</v>
      </c>
      <c r="Q455" s="50" t="s">
        <v>205</v>
      </c>
      <c r="R455" s="16"/>
      <c r="S455" s="16"/>
      <c r="T455" s="16"/>
      <c r="U455" s="17">
        <v>1980</v>
      </c>
      <c r="V455" s="18"/>
      <c r="W455" s="16"/>
      <c r="X455" s="50" t="s">
        <v>205</v>
      </c>
      <c r="Y455" s="50" t="s">
        <v>205</v>
      </c>
    </row>
    <row r="456" spans="1:26" ht="18" customHeight="1">
      <c r="A456" s="539">
        <v>20230320</v>
      </c>
      <c r="B456" s="523">
        <v>441</v>
      </c>
      <c r="C456" s="523" t="s">
        <v>1196</v>
      </c>
      <c r="D456" s="523" t="s">
        <v>8891</v>
      </c>
      <c r="E456" s="523">
        <v>1925</v>
      </c>
      <c r="F456" s="523" t="s">
        <v>8994</v>
      </c>
      <c r="G456" s="523" t="s">
        <v>1197</v>
      </c>
      <c r="H456" s="538"/>
      <c r="I456" s="540">
        <v>45005</v>
      </c>
      <c r="J456" s="541" t="s">
        <v>10453</v>
      </c>
      <c r="K456" s="541" t="s">
        <v>9440</v>
      </c>
      <c r="L456" s="541"/>
      <c r="M456" s="50" t="s">
        <v>205</v>
      </c>
      <c r="N456" s="50" t="s">
        <v>205</v>
      </c>
      <c r="O456" s="50" t="s">
        <v>205</v>
      </c>
      <c r="P456" s="50" t="s">
        <v>205</v>
      </c>
      <c r="Q456" s="50" t="s">
        <v>205</v>
      </c>
      <c r="R456" s="16"/>
      <c r="S456" s="16"/>
      <c r="T456" s="16"/>
      <c r="U456" s="17">
        <v>1925</v>
      </c>
      <c r="V456" s="18"/>
      <c r="W456" s="16"/>
      <c r="X456" s="50" t="s">
        <v>205</v>
      </c>
      <c r="Y456" s="50" t="s">
        <v>205</v>
      </c>
    </row>
    <row r="457" spans="1:26" ht="18" customHeight="1">
      <c r="A457" s="539">
        <v>20230320</v>
      </c>
      <c r="B457" s="523">
        <v>442</v>
      </c>
      <c r="C457" s="523" t="s">
        <v>1211</v>
      </c>
      <c r="D457" s="523" t="s">
        <v>51</v>
      </c>
      <c r="E457" s="523">
        <v>1958</v>
      </c>
      <c r="F457" s="523" t="s">
        <v>8994</v>
      </c>
      <c r="G457" s="523" t="s">
        <v>1212</v>
      </c>
      <c r="H457" s="538"/>
      <c r="I457" s="540">
        <v>45005</v>
      </c>
      <c r="J457" s="541" t="s">
        <v>9679</v>
      </c>
      <c r="K457" s="541" t="s">
        <v>9440</v>
      </c>
      <c r="L457" s="541"/>
      <c r="M457" s="50" t="s">
        <v>205</v>
      </c>
      <c r="N457" s="50" t="s">
        <v>205</v>
      </c>
      <c r="O457" s="50" t="s">
        <v>205</v>
      </c>
      <c r="P457" s="50" t="s">
        <v>205</v>
      </c>
      <c r="Q457" s="50" t="s">
        <v>205</v>
      </c>
      <c r="R457" s="16"/>
      <c r="S457" s="16"/>
      <c r="T457" s="16"/>
      <c r="U457" s="17">
        <v>1958</v>
      </c>
      <c r="V457" s="18"/>
      <c r="W457" s="16"/>
      <c r="X457" s="50" t="s">
        <v>205</v>
      </c>
      <c r="Y457" s="50" t="s">
        <v>205</v>
      </c>
    </row>
    <row r="458" spans="1:26" ht="18" customHeight="1">
      <c r="A458" s="539">
        <v>20230320</v>
      </c>
      <c r="B458" s="523">
        <v>443</v>
      </c>
      <c r="C458" s="523" t="s">
        <v>1189</v>
      </c>
      <c r="D458" s="523" t="s">
        <v>8891</v>
      </c>
      <c r="E458" s="523">
        <v>1917</v>
      </c>
      <c r="F458" s="523" t="s">
        <v>8994</v>
      </c>
      <c r="G458" s="523" t="s">
        <v>11593</v>
      </c>
      <c r="H458" s="538"/>
      <c r="I458" s="540">
        <v>45005</v>
      </c>
      <c r="J458" s="541" t="s">
        <v>11594</v>
      </c>
      <c r="K458" s="541" t="s">
        <v>9440</v>
      </c>
      <c r="L458" s="541"/>
      <c r="M458" s="50" t="s">
        <v>205</v>
      </c>
      <c r="N458" s="50" t="s">
        <v>205</v>
      </c>
      <c r="O458" s="50" t="s">
        <v>205</v>
      </c>
      <c r="P458" s="50" t="s">
        <v>205</v>
      </c>
      <c r="Q458" s="50" t="s">
        <v>205</v>
      </c>
      <c r="R458" s="16" t="s">
        <v>11595</v>
      </c>
      <c r="S458" s="16" t="s">
        <v>20063</v>
      </c>
      <c r="T458" s="16" t="s">
        <v>11596</v>
      </c>
      <c r="U458" s="17">
        <v>1917</v>
      </c>
      <c r="V458" s="18">
        <v>23962.5</v>
      </c>
      <c r="W458" s="16" t="s">
        <v>20064</v>
      </c>
      <c r="X458" s="50" t="s">
        <v>205</v>
      </c>
      <c r="Y458" s="50" t="s">
        <v>205</v>
      </c>
    </row>
    <row r="459" spans="1:26" ht="18" customHeight="1">
      <c r="A459" s="539">
        <v>20230320</v>
      </c>
      <c r="B459" s="523">
        <v>444</v>
      </c>
      <c r="C459" s="523" t="s">
        <v>1215</v>
      </c>
      <c r="D459" s="523" t="s">
        <v>51</v>
      </c>
      <c r="E459" s="523">
        <v>1958</v>
      </c>
      <c r="F459" s="523" t="s">
        <v>8994</v>
      </c>
      <c r="G459" s="523" t="s">
        <v>1216</v>
      </c>
      <c r="H459" s="538"/>
      <c r="I459" s="540">
        <v>45005</v>
      </c>
      <c r="J459" s="541" t="s">
        <v>9808</v>
      </c>
      <c r="K459" s="541" t="s">
        <v>9440</v>
      </c>
      <c r="L459" s="541"/>
      <c r="M459" s="50" t="s">
        <v>205</v>
      </c>
      <c r="N459" s="50" t="s">
        <v>205</v>
      </c>
      <c r="O459" s="50" t="s">
        <v>205</v>
      </c>
      <c r="P459" s="50" t="s">
        <v>205</v>
      </c>
      <c r="Q459" s="50" t="s">
        <v>205</v>
      </c>
      <c r="R459" s="16" t="s">
        <v>20070</v>
      </c>
      <c r="S459" s="16" t="s">
        <v>20055</v>
      </c>
      <c r="T459" s="16" t="s">
        <v>20071</v>
      </c>
      <c r="U459" s="17">
        <v>1958</v>
      </c>
      <c r="V459" s="18">
        <v>24678.14</v>
      </c>
      <c r="W459" s="16" t="s">
        <v>20064</v>
      </c>
      <c r="X459" s="50" t="s">
        <v>205</v>
      </c>
      <c r="Y459" s="50" t="s">
        <v>205</v>
      </c>
    </row>
    <row r="460" spans="1:26" ht="18" customHeight="1">
      <c r="A460" s="539">
        <v>20230320</v>
      </c>
      <c r="B460" s="523">
        <v>445</v>
      </c>
      <c r="C460" s="523" t="s">
        <v>1201</v>
      </c>
      <c r="D460" s="523" t="s">
        <v>8918</v>
      </c>
      <c r="E460" s="523">
        <v>1958</v>
      </c>
      <c r="F460" s="523" t="s">
        <v>8994</v>
      </c>
      <c r="G460" s="523" t="s">
        <v>1202</v>
      </c>
      <c r="H460" s="538"/>
      <c r="I460" s="540">
        <v>45005</v>
      </c>
      <c r="J460" s="541" t="s">
        <v>10461</v>
      </c>
      <c r="K460" s="541" t="s">
        <v>9440</v>
      </c>
      <c r="L460" s="541"/>
      <c r="M460" s="50" t="s">
        <v>205</v>
      </c>
      <c r="N460" s="50" t="s">
        <v>205</v>
      </c>
      <c r="O460" s="50" t="s">
        <v>205</v>
      </c>
      <c r="P460" s="50" t="s">
        <v>205</v>
      </c>
      <c r="Q460" s="50" t="s">
        <v>205</v>
      </c>
      <c r="R460" s="16" t="s">
        <v>20072</v>
      </c>
      <c r="S460" s="16" t="s">
        <v>20055</v>
      </c>
      <c r="T460" s="16" t="s">
        <v>20073</v>
      </c>
      <c r="U460" s="17">
        <v>1958</v>
      </c>
      <c r="V460" s="18">
        <v>24583.17</v>
      </c>
      <c r="W460" s="16" t="s">
        <v>20064</v>
      </c>
      <c r="X460" s="50" t="s">
        <v>205</v>
      </c>
      <c r="Y460" s="50" t="s">
        <v>205</v>
      </c>
    </row>
    <row r="461" spans="1:26" ht="18" customHeight="1">
      <c r="A461" s="539">
        <v>20230321</v>
      </c>
      <c r="B461" s="523">
        <v>446</v>
      </c>
      <c r="C461" s="523" t="s">
        <v>11597</v>
      </c>
      <c r="D461" s="523" t="s">
        <v>9320</v>
      </c>
      <c r="E461" s="523">
        <v>1120</v>
      </c>
      <c r="F461" s="523" t="s">
        <v>8298</v>
      </c>
      <c r="G461" s="523" t="s">
        <v>11598</v>
      </c>
      <c r="H461" s="538"/>
      <c r="I461" s="540">
        <v>45006</v>
      </c>
      <c r="J461" s="541" t="s">
        <v>11310</v>
      </c>
      <c r="K461" s="541" t="s">
        <v>9440</v>
      </c>
      <c r="L461" s="541"/>
      <c r="M461" s="50" t="s">
        <v>205</v>
      </c>
      <c r="N461" s="50" t="s">
        <v>205</v>
      </c>
      <c r="O461" s="50" t="s">
        <v>205</v>
      </c>
      <c r="P461" s="50" t="s">
        <v>205</v>
      </c>
      <c r="Q461" s="50" t="s">
        <v>205</v>
      </c>
      <c r="R461" s="16" t="s">
        <v>20074</v>
      </c>
      <c r="S461" s="16" t="s">
        <v>20075</v>
      </c>
      <c r="T461" s="16" t="s">
        <v>20076</v>
      </c>
      <c r="U461" s="17">
        <v>2240</v>
      </c>
      <c r="V461" s="18">
        <v>49370</v>
      </c>
      <c r="W461" s="16" t="s">
        <v>20077</v>
      </c>
      <c r="X461" s="50" t="s">
        <v>205</v>
      </c>
      <c r="Y461" s="50" t="s">
        <v>205</v>
      </c>
      <c r="Z461" t="s">
        <v>20078</v>
      </c>
    </row>
    <row r="462" spans="1:26" ht="18" customHeight="1">
      <c r="A462" s="539">
        <v>20230321</v>
      </c>
      <c r="B462" s="523">
        <v>446</v>
      </c>
      <c r="C462" s="523" t="s">
        <v>11597</v>
      </c>
      <c r="D462" s="523" t="s">
        <v>9320</v>
      </c>
      <c r="E462" s="523">
        <v>1120</v>
      </c>
      <c r="F462" s="523" t="s">
        <v>8298</v>
      </c>
      <c r="G462" s="523" t="s">
        <v>11602</v>
      </c>
      <c r="H462" s="538"/>
      <c r="I462" s="540">
        <v>45006</v>
      </c>
      <c r="J462" s="541" t="s">
        <v>11310</v>
      </c>
      <c r="K462" s="541" t="s">
        <v>9440</v>
      </c>
      <c r="L462" s="541"/>
      <c r="M462" s="50" t="s">
        <v>205</v>
      </c>
      <c r="N462" s="50" t="s">
        <v>205</v>
      </c>
      <c r="O462" s="50" t="s">
        <v>205</v>
      </c>
      <c r="P462" s="50" t="s">
        <v>205</v>
      </c>
      <c r="Q462" s="50" t="s">
        <v>205</v>
      </c>
      <c r="R462" s="16"/>
      <c r="S462" s="16"/>
      <c r="T462" s="16"/>
      <c r="U462" s="17"/>
      <c r="V462" s="18"/>
      <c r="W462" s="16"/>
      <c r="X462" s="50" t="s">
        <v>205</v>
      </c>
      <c r="Y462" s="50" t="s">
        <v>205</v>
      </c>
      <c r="Z462" t="s">
        <v>20079</v>
      </c>
    </row>
    <row r="463" spans="1:26" ht="18" customHeight="1">
      <c r="A463" s="539">
        <v>20230321</v>
      </c>
      <c r="B463" s="523">
        <v>447</v>
      </c>
      <c r="C463" s="523" t="s">
        <v>11603</v>
      </c>
      <c r="D463" s="523" t="s">
        <v>8947</v>
      </c>
      <c r="E463" s="523">
        <v>871</v>
      </c>
      <c r="F463" s="523" t="s">
        <v>9180</v>
      </c>
      <c r="G463" s="523" t="s">
        <v>11604</v>
      </c>
      <c r="H463" s="538"/>
      <c r="I463" s="540">
        <v>45005</v>
      </c>
      <c r="J463" s="541" t="s">
        <v>11605</v>
      </c>
      <c r="K463" s="541" t="s">
        <v>9440</v>
      </c>
      <c r="L463" s="541"/>
      <c r="M463" s="50" t="s">
        <v>205</v>
      </c>
      <c r="N463" s="50" t="s">
        <v>205</v>
      </c>
      <c r="O463" s="50" t="s">
        <v>205</v>
      </c>
      <c r="P463" s="50" t="s">
        <v>205</v>
      </c>
      <c r="Q463" s="50" t="s">
        <v>205</v>
      </c>
      <c r="R463" s="16" t="s">
        <v>11606</v>
      </c>
      <c r="S463" s="16" t="s">
        <v>20080</v>
      </c>
      <c r="T463" s="16" t="s">
        <v>20081</v>
      </c>
      <c r="U463" s="17">
        <v>871</v>
      </c>
      <c r="V463" s="18">
        <v>5472.2</v>
      </c>
      <c r="W463" s="16" t="s">
        <v>20082</v>
      </c>
      <c r="X463" s="50" t="s">
        <v>205</v>
      </c>
      <c r="Y463" s="50" t="s">
        <v>205</v>
      </c>
      <c r="Z463" t="s">
        <v>10758</v>
      </c>
    </row>
    <row r="464" spans="1:26" ht="18" customHeight="1">
      <c r="A464" s="539">
        <v>20230321</v>
      </c>
      <c r="B464" s="523">
        <v>448</v>
      </c>
      <c r="C464" s="523" t="s">
        <v>11607</v>
      </c>
      <c r="D464" s="523" t="s">
        <v>8947</v>
      </c>
      <c r="E464" s="523">
        <v>896</v>
      </c>
      <c r="F464" s="523" t="s">
        <v>9180</v>
      </c>
      <c r="G464" s="523" t="s">
        <v>10634</v>
      </c>
      <c r="H464" s="538"/>
      <c r="I464" s="540">
        <v>45006</v>
      </c>
      <c r="J464" s="541" t="s">
        <v>11608</v>
      </c>
      <c r="K464" s="541" t="s">
        <v>9440</v>
      </c>
      <c r="L464" s="541"/>
      <c r="M464" s="50" t="s">
        <v>205</v>
      </c>
      <c r="N464" s="50" t="s">
        <v>205</v>
      </c>
      <c r="O464" s="50" t="s">
        <v>205</v>
      </c>
      <c r="P464" s="50" t="s">
        <v>205</v>
      </c>
      <c r="Q464" s="50" t="s">
        <v>205</v>
      </c>
      <c r="R464" s="16" t="s">
        <v>11609</v>
      </c>
      <c r="S464" s="16" t="s">
        <v>10625</v>
      </c>
      <c r="T464" s="16" t="s">
        <v>20083</v>
      </c>
      <c r="U464" s="17">
        <v>896</v>
      </c>
      <c r="V464" s="18">
        <v>6988.8</v>
      </c>
      <c r="W464" s="16" t="s">
        <v>20051</v>
      </c>
      <c r="X464" s="50" t="s">
        <v>205</v>
      </c>
      <c r="Y464" s="50" t="s">
        <v>205</v>
      </c>
      <c r="Z464" t="s">
        <v>11610</v>
      </c>
    </row>
    <row r="465" spans="1:26" ht="18" customHeight="1">
      <c r="A465" s="539">
        <v>20230321</v>
      </c>
      <c r="B465" s="523">
        <v>449</v>
      </c>
      <c r="C465" s="523" t="s">
        <v>11611</v>
      </c>
      <c r="D465" s="523" t="s">
        <v>219</v>
      </c>
      <c r="E465" s="523">
        <v>1110</v>
      </c>
      <c r="F465" s="523" t="s">
        <v>10802</v>
      </c>
      <c r="G465" s="523" t="s">
        <v>11612</v>
      </c>
      <c r="H465" s="538"/>
      <c r="I465" s="540">
        <v>45006</v>
      </c>
      <c r="J465" s="541" t="s">
        <v>9539</v>
      </c>
      <c r="K465" s="541" t="s">
        <v>9440</v>
      </c>
      <c r="L465" s="541"/>
      <c r="M465" s="50" t="s">
        <v>205</v>
      </c>
      <c r="N465" s="50" t="s">
        <v>205</v>
      </c>
      <c r="O465" s="50" t="s">
        <v>205</v>
      </c>
      <c r="P465" s="50" t="s">
        <v>205</v>
      </c>
      <c r="Q465" s="50" t="s">
        <v>205</v>
      </c>
      <c r="R465" s="16" t="s">
        <v>20084</v>
      </c>
      <c r="S465" s="16" t="s">
        <v>20085</v>
      </c>
      <c r="T465" s="16" t="s">
        <v>20086</v>
      </c>
      <c r="U465" s="17">
        <v>1110</v>
      </c>
      <c r="V465" s="18">
        <v>24864</v>
      </c>
      <c r="W465" s="16" t="s">
        <v>20087</v>
      </c>
      <c r="X465" s="50" t="s">
        <v>205</v>
      </c>
      <c r="Y465" s="50" t="s">
        <v>205</v>
      </c>
    </row>
    <row r="466" spans="1:26" ht="18" customHeight="1">
      <c r="A466" s="539">
        <v>20230321</v>
      </c>
      <c r="B466" s="523">
        <v>450</v>
      </c>
      <c r="C466" s="523" t="s">
        <v>11613</v>
      </c>
      <c r="D466" s="523" t="s">
        <v>219</v>
      </c>
      <c r="E466" s="523">
        <v>4446</v>
      </c>
      <c r="F466" s="523" t="s">
        <v>8949</v>
      </c>
      <c r="G466" s="523" t="s">
        <v>11614</v>
      </c>
      <c r="H466" s="538"/>
      <c r="I466" s="540">
        <v>45006</v>
      </c>
      <c r="J466" s="541" t="s">
        <v>10420</v>
      </c>
      <c r="K466" s="541" t="s">
        <v>9440</v>
      </c>
      <c r="L466" s="541"/>
      <c r="M466" s="50" t="s">
        <v>205</v>
      </c>
      <c r="N466" s="50" t="s">
        <v>205</v>
      </c>
      <c r="O466" s="50" t="s">
        <v>205</v>
      </c>
      <c r="P466" s="50" t="s">
        <v>205</v>
      </c>
      <c r="Q466" s="50" t="s">
        <v>205</v>
      </c>
      <c r="R466" s="16" t="s">
        <v>20088</v>
      </c>
      <c r="S466" s="16" t="s">
        <v>11615</v>
      </c>
      <c r="T466" s="16" t="s">
        <v>20089</v>
      </c>
      <c r="U466" s="17">
        <v>4446</v>
      </c>
      <c r="V466" s="18">
        <v>11864.4</v>
      </c>
      <c r="W466" s="16" t="s">
        <v>20064</v>
      </c>
      <c r="X466" s="50" t="s">
        <v>205</v>
      </c>
      <c r="Y466" s="50" t="s">
        <v>205</v>
      </c>
      <c r="Z466" t="s">
        <v>11616</v>
      </c>
    </row>
    <row r="467" spans="1:26" ht="18" customHeight="1">
      <c r="A467" s="539">
        <v>20230321</v>
      </c>
      <c r="B467" s="523">
        <v>451</v>
      </c>
      <c r="C467" s="523" t="s">
        <v>11617</v>
      </c>
      <c r="D467" s="523" t="s">
        <v>9320</v>
      </c>
      <c r="E467" s="523">
        <v>1100</v>
      </c>
      <c r="F467" s="523" t="s">
        <v>8298</v>
      </c>
      <c r="G467" s="523" t="s">
        <v>11618</v>
      </c>
      <c r="H467" s="538"/>
      <c r="I467" s="540">
        <v>45006</v>
      </c>
      <c r="J467" s="541" t="s">
        <v>11619</v>
      </c>
      <c r="K467" s="541" t="s">
        <v>9440</v>
      </c>
      <c r="L467" s="541"/>
      <c r="M467" s="50" t="s">
        <v>205</v>
      </c>
      <c r="N467" s="50" t="s">
        <v>205</v>
      </c>
      <c r="O467" s="50" t="s">
        <v>205</v>
      </c>
      <c r="P467" s="50" t="s">
        <v>205</v>
      </c>
      <c r="Q467" s="50" t="s">
        <v>205</v>
      </c>
      <c r="R467" s="16" t="s">
        <v>20090</v>
      </c>
      <c r="S467" s="16" t="s">
        <v>20091</v>
      </c>
      <c r="T467" s="16" t="s">
        <v>20092</v>
      </c>
      <c r="U467" s="17">
        <v>2200</v>
      </c>
      <c r="V467" s="18">
        <v>48160</v>
      </c>
      <c r="W467" s="16" t="s">
        <v>20077</v>
      </c>
      <c r="X467" s="50" t="s">
        <v>205</v>
      </c>
      <c r="Y467" s="50" t="s">
        <v>205</v>
      </c>
      <c r="Z467" t="s">
        <v>20079</v>
      </c>
    </row>
    <row r="468" spans="1:26" ht="18" customHeight="1">
      <c r="A468" s="539">
        <v>20230321</v>
      </c>
      <c r="B468" s="523">
        <v>451</v>
      </c>
      <c r="C468" s="523" t="s">
        <v>11617</v>
      </c>
      <c r="D468" s="523" t="s">
        <v>9320</v>
      </c>
      <c r="E468" s="523">
        <v>1100</v>
      </c>
      <c r="F468" s="523" t="s">
        <v>8298</v>
      </c>
      <c r="G468" s="523" t="s">
        <v>11620</v>
      </c>
      <c r="H468" s="538"/>
      <c r="I468" s="540">
        <v>45006</v>
      </c>
      <c r="J468" s="541" t="s">
        <v>11619</v>
      </c>
      <c r="K468" s="541" t="s">
        <v>9440</v>
      </c>
      <c r="L468" s="541"/>
      <c r="M468" s="50" t="s">
        <v>205</v>
      </c>
      <c r="N468" s="50" t="s">
        <v>205</v>
      </c>
      <c r="O468" s="50" t="s">
        <v>205</v>
      </c>
      <c r="P468" s="50" t="s">
        <v>205</v>
      </c>
      <c r="Q468" s="50" t="s">
        <v>205</v>
      </c>
      <c r="R468" s="16"/>
      <c r="S468" s="16"/>
      <c r="T468" s="16"/>
      <c r="U468" s="17"/>
      <c r="V468" s="18"/>
      <c r="W468" s="16"/>
      <c r="X468" s="50" t="s">
        <v>205</v>
      </c>
      <c r="Y468" s="50" t="s">
        <v>205</v>
      </c>
      <c r="Z468" t="s">
        <v>20079</v>
      </c>
    </row>
    <row r="469" spans="1:26" ht="18" customHeight="1">
      <c r="A469" s="539">
        <v>20230321</v>
      </c>
      <c r="B469" s="523">
        <v>452</v>
      </c>
      <c r="C469" s="523" t="s">
        <v>11621</v>
      </c>
      <c r="D469" s="523" t="s">
        <v>9078</v>
      </c>
      <c r="E469" s="523">
        <v>1150</v>
      </c>
      <c r="F469" s="523" t="s">
        <v>8298</v>
      </c>
      <c r="G469" s="523" t="s">
        <v>11622</v>
      </c>
      <c r="H469" s="538"/>
      <c r="I469" s="540">
        <v>45006</v>
      </c>
      <c r="J469" s="541" t="s">
        <v>10572</v>
      </c>
      <c r="K469" s="541" t="s">
        <v>9440</v>
      </c>
      <c r="L469" s="541"/>
      <c r="M469" s="50" t="s">
        <v>205</v>
      </c>
      <c r="N469" s="50" t="s">
        <v>205</v>
      </c>
      <c r="O469" s="50" t="s">
        <v>205</v>
      </c>
      <c r="P469" s="50" t="s">
        <v>205</v>
      </c>
      <c r="Q469" s="50" t="s">
        <v>205</v>
      </c>
      <c r="R469" s="16" t="s">
        <v>20093</v>
      </c>
      <c r="S469" s="16" t="s">
        <v>20091</v>
      </c>
      <c r="T469" s="16" t="s">
        <v>20094</v>
      </c>
      <c r="U469" s="17">
        <v>1150</v>
      </c>
      <c r="V469" s="18">
        <v>24390</v>
      </c>
      <c r="W469" s="16" t="s">
        <v>20077</v>
      </c>
      <c r="X469" s="50" t="s">
        <v>205</v>
      </c>
      <c r="Y469" s="50" t="s">
        <v>205</v>
      </c>
    </row>
    <row r="470" spans="1:26" ht="18" customHeight="1">
      <c r="A470" s="539">
        <v>20230321</v>
      </c>
      <c r="B470" s="523">
        <v>453</v>
      </c>
      <c r="C470" s="523" t="s">
        <v>11623</v>
      </c>
      <c r="D470" s="523" t="s">
        <v>9078</v>
      </c>
      <c r="E470" s="523">
        <v>1150</v>
      </c>
      <c r="F470" s="523" t="s">
        <v>8298</v>
      </c>
      <c r="G470" s="523" t="s">
        <v>11624</v>
      </c>
      <c r="H470" s="538"/>
      <c r="I470" s="540">
        <v>45006</v>
      </c>
      <c r="J470" s="541" t="s">
        <v>10525</v>
      </c>
      <c r="K470" s="541" t="s">
        <v>9440</v>
      </c>
      <c r="L470" s="541"/>
      <c r="M470" s="50" t="s">
        <v>205</v>
      </c>
      <c r="N470" s="50" t="s">
        <v>205</v>
      </c>
      <c r="O470" s="50" t="s">
        <v>205</v>
      </c>
      <c r="P470" s="50" t="s">
        <v>205</v>
      </c>
      <c r="Q470" s="50" t="s">
        <v>205</v>
      </c>
      <c r="R470" s="16" t="s">
        <v>20095</v>
      </c>
      <c r="S470" s="16" t="s">
        <v>11599</v>
      </c>
      <c r="T470" s="16" t="s">
        <v>20096</v>
      </c>
      <c r="U470" s="17">
        <v>1150</v>
      </c>
      <c r="V470" s="18">
        <v>24150</v>
      </c>
      <c r="W470" s="16" t="s">
        <v>20077</v>
      </c>
      <c r="X470" s="50" t="s">
        <v>205</v>
      </c>
      <c r="Y470" s="50" t="s">
        <v>205</v>
      </c>
    </row>
    <row r="471" spans="1:26" ht="18" customHeight="1">
      <c r="A471" s="539">
        <v>20230321</v>
      </c>
      <c r="B471" s="523">
        <v>454</v>
      </c>
      <c r="C471" s="523" t="s">
        <v>220</v>
      </c>
      <c r="D471" s="523" t="s">
        <v>219</v>
      </c>
      <c r="E471" s="523">
        <v>2400</v>
      </c>
      <c r="F471" s="523" t="s">
        <v>9269</v>
      </c>
      <c r="G471" s="523" t="s">
        <v>221</v>
      </c>
      <c r="H471" s="538"/>
      <c r="I471" s="540">
        <v>45006</v>
      </c>
      <c r="J471" s="541" t="s">
        <v>11625</v>
      </c>
      <c r="K471" s="541" t="s">
        <v>9440</v>
      </c>
      <c r="L471" s="541"/>
      <c r="M471" s="50" t="s">
        <v>205</v>
      </c>
      <c r="N471" s="50" t="s">
        <v>205</v>
      </c>
      <c r="O471" s="50" t="s">
        <v>205</v>
      </c>
      <c r="P471" s="50" t="s">
        <v>205</v>
      </c>
      <c r="Q471" s="50" t="s">
        <v>205</v>
      </c>
      <c r="R471" s="16" t="s">
        <v>20097</v>
      </c>
      <c r="S471" s="16" t="s">
        <v>20098</v>
      </c>
      <c r="T471" s="16" t="s">
        <v>11627</v>
      </c>
      <c r="U471" s="17">
        <v>2400</v>
      </c>
      <c r="V471" s="18">
        <v>24984</v>
      </c>
      <c r="W471" s="16" t="s">
        <v>20099</v>
      </c>
      <c r="X471" s="50" t="s">
        <v>205</v>
      </c>
      <c r="Y471" s="50" t="s">
        <v>205</v>
      </c>
    </row>
    <row r="472" spans="1:26" ht="18" customHeight="1">
      <c r="A472" s="539">
        <v>20230322</v>
      </c>
      <c r="B472" s="523">
        <v>455</v>
      </c>
      <c r="C472" s="523" t="s">
        <v>11628</v>
      </c>
      <c r="D472" s="523" t="s">
        <v>10493</v>
      </c>
      <c r="E472" s="523">
        <v>2200</v>
      </c>
      <c r="F472" s="523" t="s">
        <v>9206</v>
      </c>
      <c r="G472" s="523" t="s">
        <v>11629</v>
      </c>
      <c r="H472" s="538"/>
      <c r="I472" s="540">
        <v>45007</v>
      </c>
      <c r="J472" s="541" t="s">
        <v>10764</v>
      </c>
      <c r="K472" s="541" t="s">
        <v>9440</v>
      </c>
      <c r="L472" s="541"/>
      <c r="M472" s="50" t="s">
        <v>205</v>
      </c>
      <c r="N472" s="50" t="s">
        <v>205</v>
      </c>
      <c r="O472" s="50" t="s">
        <v>205</v>
      </c>
      <c r="P472" s="50" t="s">
        <v>205</v>
      </c>
      <c r="Q472" s="50" t="s">
        <v>205</v>
      </c>
      <c r="R472" s="16" t="s">
        <v>20100</v>
      </c>
      <c r="S472" s="16" t="s">
        <v>20101</v>
      </c>
      <c r="T472" s="16" t="s">
        <v>20102</v>
      </c>
      <c r="U472" s="17">
        <v>2200</v>
      </c>
      <c r="V472" s="18">
        <v>23100</v>
      </c>
      <c r="W472" s="16" t="s">
        <v>20099</v>
      </c>
      <c r="X472" s="50" t="s">
        <v>205</v>
      </c>
      <c r="Y472" s="50" t="s">
        <v>205</v>
      </c>
      <c r="Z472" t="s">
        <v>20103</v>
      </c>
    </row>
    <row r="473" spans="1:26" ht="18" customHeight="1">
      <c r="A473" s="539">
        <v>20230322</v>
      </c>
      <c r="B473" s="523">
        <v>456</v>
      </c>
      <c r="C473" s="523" t="s">
        <v>1238</v>
      </c>
      <c r="D473" s="523" t="s">
        <v>51</v>
      </c>
      <c r="E473" s="523">
        <v>1958</v>
      </c>
      <c r="F473" s="523" t="s">
        <v>8994</v>
      </c>
      <c r="G473" s="523" t="s">
        <v>1239</v>
      </c>
      <c r="H473" s="538"/>
      <c r="I473" s="540">
        <v>45006</v>
      </c>
      <c r="J473" s="541" t="s">
        <v>11028</v>
      </c>
      <c r="K473" s="541" t="s">
        <v>9440</v>
      </c>
      <c r="L473" s="541"/>
      <c r="M473" s="50" t="s">
        <v>205</v>
      </c>
      <c r="N473" s="50" t="s">
        <v>205</v>
      </c>
      <c r="O473" s="50" t="s">
        <v>205</v>
      </c>
      <c r="P473" s="50" t="s">
        <v>205</v>
      </c>
      <c r="Q473" s="50" t="s">
        <v>205</v>
      </c>
      <c r="R473" s="16" t="s">
        <v>20104</v>
      </c>
      <c r="S473" s="16" t="s">
        <v>20055</v>
      </c>
      <c r="T473" s="16" t="s">
        <v>20105</v>
      </c>
      <c r="U473" s="17">
        <v>1958</v>
      </c>
      <c r="V473" s="18">
        <v>24678.14</v>
      </c>
      <c r="W473" s="16" t="s">
        <v>20064</v>
      </c>
      <c r="X473" s="50" t="s">
        <v>205</v>
      </c>
      <c r="Y473" s="50" t="s">
        <v>205</v>
      </c>
    </row>
    <row r="474" spans="1:26" ht="18" customHeight="1">
      <c r="A474" s="539">
        <v>20230322</v>
      </c>
      <c r="B474" s="523">
        <v>457</v>
      </c>
      <c r="C474" s="523" t="s">
        <v>1241</v>
      </c>
      <c r="D474" s="523" t="s">
        <v>51</v>
      </c>
      <c r="E474" s="523">
        <v>1958</v>
      </c>
      <c r="F474" s="523" t="s">
        <v>8994</v>
      </c>
      <c r="G474" s="523" t="s">
        <v>1242</v>
      </c>
      <c r="H474" s="538"/>
      <c r="I474" s="540">
        <v>45006</v>
      </c>
      <c r="J474" s="541" t="s">
        <v>9700</v>
      </c>
      <c r="K474" s="541" t="s">
        <v>9440</v>
      </c>
      <c r="L474" s="541"/>
      <c r="M474" s="50" t="s">
        <v>205</v>
      </c>
      <c r="N474" s="50" t="s">
        <v>205</v>
      </c>
      <c r="O474" s="50" t="s">
        <v>205</v>
      </c>
      <c r="P474" s="50" t="s">
        <v>205</v>
      </c>
      <c r="Q474" s="50" t="s">
        <v>205</v>
      </c>
      <c r="R474" s="16" t="s">
        <v>20106</v>
      </c>
      <c r="S474" s="16" t="s">
        <v>20055</v>
      </c>
      <c r="T474" s="16" t="s">
        <v>11630</v>
      </c>
      <c r="U474" s="17">
        <v>1958</v>
      </c>
      <c r="V474" s="18">
        <v>24678.16</v>
      </c>
      <c r="W474" s="16" t="s">
        <v>11588</v>
      </c>
      <c r="X474" s="50" t="s">
        <v>205</v>
      </c>
      <c r="Y474" s="50" t="s">
        <v>205</v>
      </c>
    </row>
    <row r="475" spans="1:26" ht="18" customHeight="1">
      <c r="A475" s="539">
        <v>20230322</v>
      </c>
      <c r="B475" s="523">
        <v>458</v>
      </c>
      <c r="C475" s="523" t="s">
        <v>1244</v>
      </c>
      <c r="D475" s="523" t="s">
        <v>9319</v>
      </c>
      <c r="E475" s="523">
        <v>1940</v>
      </c>
      <c r="F475" s="523" t="s">
        <v>8994</v>
      </c>
      <c r="G475" s="523" t="s">
        <v>1245</v>
      </c>
      <c r="H475" s="538"/>
      <c r="I475" s="540">
        <v>45006</v>
      </c>
      <c r="J475" s="541" t="s">
        <v>11631</v>
      </c>
      <c r="K475" s="541" t="s">
        <v>9440</v>
      </c>
      <c r="L475" s="541"/>
      <c r="M475" s="50" t="s">
        <v>205</v>
      </c>
      <c r="N475" s="50" t="s">
        <v>205</v>
      </c>
      <c r="O475" s="50" t="s">
        <v>205</v>
      </c>
      <c r="P475" s="50" t="s">
        <v>205</v>
      </c>
      <c r="Q475" s="50" t="s">
        <v>205</v>
      </c>
      <c r="R475" s="16" t="s">
        <v>20107</v>
      </c>
      <c r="S475" s="16" t="s">
        <v>20108</v>
      </c>
      <c r="T475" s="16" t="s">
        <v>20109</v>
      </c>
      <c r="U475" s="17">
        <v>1940</v>
      </c>
      <c r="V475" s="18">
        <v>24444</v>
      </c>
      <c r="W475" s="16" t="s">
        <v>20077</v>
      </c>
      <c r="X475" s="50" t="s">
        <v>205</v>
      </c>
      <c r="Y475" s="50" t="s">
        <v>205</v>
      </c>
    </row>
    <row r="476" spans="1:26" ht="18" customHeight="1">
      <c r="A476" s="539">
        <v>20230322</v>
      </c>
      <c r="B476" s="523">
        <v>459</v>
      </c>
      <c r="C476" s="523" t="s">
        <v>1246</v>
      </c>
      <c r="D476" s="523" t="s">
        <v>9319</v>
      </c>
      <c r="E476" s="523">
        <v>1980</v>
      </c>
      <c r="F476" s="523" t="s">
        <v>8994</v>
      </c>
      <c r="G476" s="523" t="s">
        <v>1247</v>
      </c>
      <c r="H476" s="538"/>
      <c r="I476" s="540">
        <v>45006</v>
      </c>
      <c r="J476" s="541" t="s">
        <v>11632</v>
      </c>
      <c r="K476" s="541" t="s">
        <v>9440</v>
      </c>
      <c r="L476" s="541"/>
      <c r="M476" s="50" t="s">
        <v>205</v>
      </c>
      <c r="N476" s="50" t="s">
        <v>205</v>
      </c>
      <c r="O476" s="50" t="s">
        <v>205</v>
      </c>
      <c r="P476" s="50" t="s">
        <v>205</v>
      </c>
      <c r="Q476" s="50" t="s">
        <v>205</v>
      </c>
      <c r="R476" s="16" t="s">
        <v>20110</v>
      </c>
      <c r="S476" s="16" t="s">
        <v>20108</v>
      </c>
      <c r="T476" s="16" t="s">
        <v>20111</v>
      </c>
      <c r="U476" s="17">
        <v>1980</v>
      </c>
      <c r="V476" s="18">
        <v>24948</v>
      </c>
      <c r="W476" s="16" t="s">
        <v>20077</v>
      </c>
      <c r="X476" s="50" t="s">
        <v>205</v>
      </c>
      <c r="Y476" s="50" t="s">
        <v>205</v>
      </c>
    </row>
    <row r="477" spans="1:26" ht="18" customHeight="1">
      <c r="A477" s="539">
        <v>20230322</v>
      </c>
      <c r="B477" s="523">
        <v>460</v>
      </c>
      <c r="C477" s="523" t="s">
        <v>11633</v>
      </c>
      <c r="D477" s="523" t="s">
        <v>9743</v>
      </c>
      <c r="E477" s="523">
        <v>1850</v>
      </c>
      <c r="F477" s="523" t="s">
        <v>9206</v>
      </c>
      <c r="G477" s="523" t="s">
        <v>11634</v>
      </c>
      <c r="H477" s="538"/>
      <c r="I477" s="540">
        <v>45005</v>
      </c>
      <c r="J477" s="541" t="s">
        <v>9681</v>
      </c>
      <c r="K477" s="541" t="s">
        <v>9440</v>
      </c>
      <c r="L477" s="541"/>
      <c r="M477" s="50" t="s">
        <v>205</v>
      </c>
      <c r="N477" s="50" t="s">
        <v>205</v>
      </c>
      <c r="O477" s="50" t="s">
        <v>205</v>
      </c>
      <c r="P477" s="50" t="s">
        <v>205</v>
      </c>
      <c r="Q477" s="50" t="s">
        <v>205</v>
      </c>
      <c r="R477" s="16" t="s">
        <v>20112</v>
      </c>
      <c r="S477" s="16" t="s">
        <v>20033</v>
      </c>
      <c r="T477" s="16" t="s">
        <v>11635</v>
      </c>
      <c r="U477" s="17">
        <v>1850</v>
      </c>
      <c r="V477" s="18">
        <v>23500</v>
      </c>
      <c r="W477" s="16" t="s">
        <v>20113</v>
      </c>
      <c r="X477" s="50" t="s">
        <v>205</v>
      </c>
      <c r="Y477" s="50" t="s">
        <v>205</v>
      </c>
      <c r="Z477" t="s">
        <v>10621</v>
      </c>
    </row>
    <row r="478" spans="1:26" ht="18" customHeight="1">
      <c r="A478" s="539">
        <v>20230322</v>
      </c>
      <c r="B478" s="523">
        <v>461</v>
      </c>
      <c r="C478" s="523" t="s">
        <v>1234</v>
      </c>
      <c r="D478" s="523" t="s">
        <v>9766</v>
      </c>
      <c r="E478" s="523">
        <v>1842</v>
      </c>
      <c r="F478" s="523" t="s">
        <v>8994</v>
      </c>
      <c r="G478" s="523" t="s">
        <v>1235</v>
      </c>
      <c r="H478" s="538"/>
      <c r="I478" s="540">
        <v>45007</v>
      </c>
      <c r="J478" s="541" t="s">
        <v>11636</v>
      </c>
      <c r="K478" s="541" t="s">
        <v>9440</v>
      </c>
      <c r="L478" s="541"/>
      <c r="M478" s="50" t="s">
        <v>205</v>
      </c>
      <c r="N478" s="50" t="s">
        <v>205</v>
      </c>
      <c r="O478" s="50" t="s">
        <v>205</v>
      </c>
      <c r="P478" s="50" t="s">
        <v>205</v>
      </c>
      <c r="Q478" s="50" t="s">
        <v>205</v>
      </c>
      <c r="R478" s="16" t="s">
        <v>20114</v>
      </c>
      <c r="S478" s="16" t="s">
        <v>11637</v>
      </c>
      <c r="T478" s="16" t="s">
        <v>11638</v>
      </c>
      <c r="U478" s="17">
        <v>1842</v>
      </c>
      <c r="V478" s="18">
        <v>23127.02</v>
      </c>
      <c r="W478" s="16" t="s">
        <v>11567</v>
      </c>
      <c r="X478" s="50" t="s">
        <v>205</v>
      </c>
      <c r="Y478" s="50" t="s">
        <v>205</v>
      </c>
    </row>
    <row r="479" spans="1:26" ht="18" customHeight="1">
      <c r="A479" s="539">
        <v>20230322</v>
      </c>
      <c r="B479" s="523">
        <v>462</v>
      </c>
      <c r="C479" s="523" t="s">
        <v>11639</v>
      </c>
      <c r="D479" s="523" t="s">
        <v>9476</v>
      </c>
      <c r="E479" s="523">
        <v>1165</v>
      </c>
      <c r="F479" s="523" t="s">
        <v>9089</v>
      </c>
      <c r="G479" s="523" t="s">
        <v>11640</v>
      </c>
      <c r="H479" s="538"/>
      <c r="I479" s="540">
        <v>45007</v>
      </c>
      <c r="J479" s="541" t="s">
        <v>10742</v>
      </c>
      <c r="K479" s="541" t="s">
        <v>9440</v>
      </c>
      <c r="L479" s="541"/>
      <c r="M479" s="50" t="s">
        <v>205</v>
      </c>
      <c r="N479" s="50" t="s">
        <v>205</v>
      </c>
      <c r="O479" s="50" t="s">
        <v>205</v>
      </c>
      <c r="P479" s="50" t="s">
        <v>205</v>
      </c>
      <c r="Q479" s="50" t="s">
        <v>205</v>
      </c>
      <c r="R479" s="16" t="s">
        <v>20115</v>
      </c>
      <c r="S479" s="16" t="s">
        <v>10519</v>
      </c>
      <c r="T479" s="16" t="s">
        <v>20116</v>
      </c>
      <c r="U479" s="17">
        <v>5825</v>
      </c>
      <c r="V479" s="18">
        <v>124655</v>
      </c>
      <c r="W479" s="16" t="s">
        <v>20077</v>
      </c>
      <c r="X479" s="50" t="s">
        <v>205</v>
      </c>
      <c r="Y479" s="50" t="s">
        <v>205</v>
      </c>
      <c r="Z479" t="s">
        <v>20117</v>
      </c>
    </row>
    <row r="480" spans="1:26" ht="18" customHeight="1">
      <c r="A480" s="539">
        <v>20230322</v>
      </c>
      <c r="B480" s="523">
        <v>462</v>
      </c>
      <c r="C480" s="523" t="s">
        <v>11639</v>
      </c>
      <c r="D480" s="523" t="s">
        <v>9476</v>
      </c>
      <c r="E480" s="523">
        <v>1165</v>
      </c>
      <c r="F480" s="523" t="s">
        <v>9089</v>
      </c>
      <c r="G480" s="523" t="s">
        <v>11642</v>
      </c>
      <c r="H480" s="538"/>
      <c r="I480" s="540">
        <v>45007</v>
      </c>
      <c r="J480" s="541" t="s">
        <v>10742</v>
      </c>
      <c r="K480" s="541" t="s">
        <v>9440</v>
      </c>
      <c r="L480" s="541"/>
      <c r="M480" s="50" t="s">
        <v>205</v>
      </c>
      <c r="N480" s="50" t="s">
        <v>205</v>
      </c>
      <c r="O480" s="50" t="s">
        <v>205</v>
      </c>
      <c r="P480" s="50" t="s">
        <v>205</v>
      </c>
      <c r="Q480" s="50" t="s">
        <v>205</v>
      </c>
      <c r="R480" s="16"/>
      <c r="S480" s="16"/>
      <c r="T480" s="16"/>
      <c r="U480" s="17"/>
      <c r="V480" s="18"/>
      <c r="W480" s="16"/>
      <c r="X480" s="50" t="s">
        <v>205</v>
      </c>
      <c r="Y480" s="50" t="s">
        <v>205</v>
      </c>
      <c r="Z480" t="s">
        <v>20118</v>
      </c>
    </row>
    <row r="481" spans="1:26" ht="18" customHeight="1">
      <c r="A481" s="539">
        <v>20230322</v>
      </c>
      <c r="B481" s="523">
        <v>462</v>
      </c>
      <c r="C481" s="523" t="s">
        <v>11639</v>
      </c>
      <c r="D481" s="523" t="s">
        <v>9476</v>
      </c>
      <c r="E481" s="523">
        <v>1165</v>
      </c>
      <c r="F481" s="523" t="s">
        <v>9089</v>
      </c>
      <c r="G481" s="523" t="s">
        <v>11643</v>
      </c>
      <c r="H481" s="538"/>
      <c r="I481" s="540">
        <v>45007</v>
      </c>
      <c r="J481" s="541" t="s">
        <v>10742</v>
      </c>
      <c r="K481" s="541" t="s">
        <v>9440</v>
      </c>
      <c r="L481" s="541"/>
      <c r="M481" s="50" t="s">
        <v>205</v>
      </c>
      <c r="N481" s="50" t="s">
        <v>205</v>
      </c>
      <c r="O481" s="50" t="s">
        <v>205</v>
      </c>
      <c r="P481" s="50" t="s">
        <v>205</v>
      </c>
      <c r="Q481" s="50" t="s">
        <v>205</v>
      </c>
      <c r="R481" s="16"/>
      <c r="S481" s="16"/>
      <c r="T481" s="16"/>
      <c r="U481" s="17"/>
      <c r="V481" s="18"/>
      <c r="W481" s="16"/>
      <c r="X481" s="50" t="s">
        <v>205</v>
      </c>
      <c r="Y481" s="50" t="s">
        <v>205</v>
      </c>
      <c r="Z481" t="s">
        <v>11641</v>
      </c>
    </row>
    <row r="482" spans="1:26" ht="18" customHeight="1">
      <c r="A482" s="539">
        <v>20230322</v>
      </c>
      <c r="B482" s="523">
        <v>462</v>
      </c>
      <c r="C482" s="523" t="s">
        <v>11639</v>
      </c>
      <c r="D482" s="523" t="s">
        <v>9476</v>
      </c>
      <c r="E482" s="523">
        <v>1165</v>
      </c>
      <c r="F482" s="523" t="s">
        <v>9089</v>
      </c>
      <c r="G482" s="523" t="s">
        <v>11644</v>
      </c>
      <c r="H482" s="538"/>
      <c r="I482" s="540">
        <v>45007</v>
      </c>
      <c r="J482" s="541" t="s">
        <v>10742</v>
      </c>
      <c r="K482" s="541" t="s">
        <v>9440</v>
      </c>
      <c r="L482" s="541"/>
      <c r="M482" s="50" t="s">
        <v>205</v>
      </c>
      <c r="N482" s="50" t="s">
        <v>205</v>
      </c>
      <c r="O482" s="50" t="s">
        <v>205</v>
      </c>
      <c r="P482" s="50" t="s">
        <v>205</v>
      </c>
      <c r="Q482" s="50" t="s">
        <v>205</v>
      </c>
      <c r="R482" s="16"/>
      <c r="S482" s="16"/>
      <c r="T482" s="16"/>
      <c r="U482" s="17"/>
      <c r="V482" s="18"/>
      <c r="W482" s="16"/>
      <c r="X482" s="50" t="s">
        <v>205</v>
      </c>
      <c r="Y482" s="50" t="s">
        <v>205</v>
      </c>
      <c r="Z482" t="s">
        <v>20118</v>
      </c>
    </row>
    <row r="483" spans="1:26" ht="18" customHeight="1">
      <c r="A483" s="539">
        <v>20230322</v>
      </c>
      <c r="B483" s="523">
        <v>462</v>
      </c>
      <c r="C483" s="523" t="s">
        <v>11639</v>
      </c>
      <c r="D483" s="523" t="s">
        <v>9476</v>
      </c>
      <c r="E483" s="523">
        <v>1165</v>
      </c>
      <c r="F483" s="523" t="s">
        <v>9089</v>
      </c>
      <c r="G483" s="523" t="s">
        <v>11645</v>
      </c>
      <c r="H483" s="538"/>
      <c r="I483" s="540">
        <v>45007</v>
      </c>
      <c r="J483" s="541" t="s">
        <v>10742</v>
      </c>
      <c r="K483" s="541" t="s">
        <v>9440</v>
      </c>
      <c r="L483" s="541"/>
      <c r="M483" s="50" t="s">
        <v>205</v>
      </c>
      <c r="N483" s="50" t="s">
        <v>205</v>
      </c>
      <c r="O483" s="50" t="s">
        <v>205</v>
      </c>
      <c r="P483" s="50" t="s">
        <v>205</v>
      </c>
      <c r="Q483" s="50" t="s">
        <v>205</v>
      </c>
      <c r="R483" s="16"/>
      <c r="S483" s="16"/>
      <c r="T483" s="16"/>
      <c r="U483" s="17"/>
      <c r="V483" s="18"/>
      <c r="W483" s="16"/>
      <c r="X483" s="50" t="s">
        <v>205</v>
      </c>
      <c r="Y483" s="50" t="s">
        <v>205</v>
      </c>
      <c r="Z483" t="s">
        <v>20118</v>
      </c>
    </row>
    <row r="484" spans="1:26" ht="18" customHeight="1">
      <c r="A484" s="539">
        <v>20230322</v>
      </c>
      <c r="B484" s="523">
        <v>463</v>
      </c>
      <c r="C484" s="523" t="s">
        <v>11646</v>
      </c>
      <c r="D484" s="523" t="s">
        <v>10493</v>
      </c>
      <c r="E484" s="523">
        <v>1200</v>
      </c>
      <c r="F484" s="523" t="s">
        <v>9206</v>
      </c>
      <c r="G484" s="523" t="s">
        <v>11647</v>
      </c>
      <c r="H484" s="538"/>
      <c r="I484" s="540">
        <v>45007</v>
      </c>
      <c r="J484" s="541" t="s">
        <v>9532</v>
      </c>
      <c r="K484" s="541" t="s">
        <v>9440</v>
      </c>
      <c r="L484" s="541"/>
      <c r="M484" s="50" t="s">
        <v>205</v>
      </c>
      <c r="N484" s="50" t="s">
        <v>205</v>
      </c>
      <c r="O484" s="50" t="s">
        <v>205</v>
      </c>
      <c r="P484" s="50" t="s">
        <v>205</v>
      </c>
      <c r="Q484" s="50" t="s">
        <v>205</v>
      </c>
      <c r="R484" s="16" t="s">
        <v>20119</v>
      </c>
      <c r="S484" s="16" t="s">
        <v>20101</v>
      </c>
      <c r="T484" s="16" t="s">
        <v>20120</v>
      </c>
      <c r="U484" s="17">
        <v>1200</v>
      </c>
      <c r="V484" s="18">
        <v>23100</v>
      </c>
      <c r="W484" s="16" t="s">
        <v>20099</v>
      </c>
      <c r="X484" s="50" t="s">
        <v>205</v>
      </c>
      <c r="Y484" s="50" t="s">
        <v>205</v>
      </c>
      <c r="Z484" t="s">
        <v>20121</v>
      </c>
    </row>
    <row r="485" spans="1:26" ht="18" customHeight="1">
      <c r="A485" s="539">
        <v>20230322</v>
      </c>
      <c r="B485" s="523">
        <v>464</v>
      </c>
      <c r="C485" s="523" t="s">
        <v>1230</v>
      </c>
      <c r="D485" s="523" t="s">
        <v>9766</v>
      </c>
      <c r="E485" s="523">
        <v>1953</v>
      </c>
      <c r="F485" s="523" t="s">
        <v>8994</v>
      </c>
      <c r="G485" s="523" t="s">
        <v>1231</v>
      </c>
      <c r="H485" s="538"/>
      <c r="I485" s="540">
        <v>45007</v>
      </c>
      <c r="J485" s="541" t="s">
        <v>10648</v>
      </c>
      <c r="K485" s="541" t="s">
        <v>9440</v>
      </c>
      <c r="L485" s="541"/>
      <c r="M485" s="50" t="s">
        <v>205</v>
      </c>
      <c r="N485" s="50" t="s">
        <v>205</v>
      </c>
      <c r="O485" s="50" t="s">
        <v>205</v>
      </c>
      <c r="P485" s="50" t="s">
        <v>205</v>
      </c>
      <c r="Q485" s="50" t="s">
        <v>205</v>
      </c>
      <c r="R485" s="16" t="s">
        <v>20122</v>
      </c>
      <c r="S485" s="16" t="s">
        <v>20123</v>
      </c>
      <c r="T485" s="16" t="s">
        <v>20124</v>
      </c>
      <c r="U485" s="17">
        <v>1953</v>
      </c>
      <c r="V485" s="18">
        <v>24520.39</v>
      </c>
      <c r="W485" s="16" t="s">
        <v>11567</v>
      </c>
      <c r="X485" s="50" t="s">
        <v>205</v>
      </c>
      <c r="Y485" s="50" t="s">
        <v>205</v>
      </c>
    </row>
    <row r="486" spans="1:26" ht="18" customHeight="1">
      <c r="A486" s="539">
        <v>20230323</v>
      </c>
      <c r="B486" s="523">
        <v>465</v>
      </c>
      <c r="C486" s="523" t="s">
        <v>1250</v>
      </c>
      <c r="D486" s="523" t="s">
        <v>9766</v>
      </c>
      <c r="E486" s="523">
        <v>1909</v>
      </c>
      <c r="F486" s="523" t="s">
        <v>8994</v>
      </c>
      <c r="G486" s="523" t="s">
        <v>1251</v>
      </c>
      <c r="H486" s="538"/>
      <c r="I486" s="540">
        <v>45007</v>
      </c>
      <c r="J486" s="541" t="s">
        <v>11648</v>
      </c>
      <c r="K486" s="541" t="s">
        <v>9440</v>
      </c>
      <c r="L486" s="541"/>
      <c r="M486" s="50" t="s">
        <v>205</v>
      </c>
      <c r="N486" s="50" t="s">
        <v>205</v>
      </c>
      <c r="O486" s="50" t="s">
        <v>205</v>
      </c>
      <c r="P486" s="50" t="s">
        <v>205</v>
      </c>
      <c r="Q486" s="50" t="s">
        <v>205</v>
      </c>
      <c r="R486" s="16" t="s">
        <v>20125</v>
      </c>
      <c r="S486" s="16" t="s">
        <v>20060</v>
      </c>
      <c r="T486" s="16" t="s">
        <v>11649</v>
      </c>
      <c r="U486" s="17">
        <v>1909</v>
      </c>
      <c r="V486" s="18">
        <v>23968.27</v>
      </c>
      <c r="W486" s="16" t="s">
        <v>20041</v>
      </c>
      <c r="X486" s="50" t="s">
        <v>205</v>
      </c>
      <c r="Y486" s="50" t="s">
        <v>205</v>
      </c>
    </row>
    <row r="487" spans="1:26" ht="18" customHeight="1">
      <c r="A487" s="539">
        <v>20230323</v>
      </c>
      <c r="B487" s="523">
        <v>466</v>
      </c>
      <c r="C487" s="523" t="s">
        <v>11650</v>
      </c>
      <c r="D487" s="523" t="s">
        <v>9476</v>
      </c>
      <c r="E487" s="523">
        <v>1584</v>
      </c>
      <c r="F487" s="523" t="s">
        <v>8949</v>
      </c>
      <c r="G487" s="523" t="s">
        <v>11651</v>
      </c>
      <c r="H487" s="538"/>
      <c r="I487" s="540">
        <v>45008</v>
      </c>
      <c r="J487" s="541" t="s">
        <v>11652</v>
      </c>
      <c r="K487" s="541" t="s">
        <v>9440</v>
      </c>
      <c r="L487" s="541"/>
      <c r="M487" s="50" t="s">
        <v>205</v>
      </c>
      <c r="N487" s="50" t="s">
        <v>205</v>
      </c>
      <c r="O487" s="50" t="s">
        <v>205</v>
      </c>
      <c r="P487" s="50" t="s">
        <v>205</v>
      </c>
      <c r="Q487" s="50" t="s">
        <v>205</v>
      </c>
      <c r="R487" s="16" t="s">
        <v>20126</v>
      </c>
      <c r="S487" s="16" t="s">
        <v>20127</v>
      </c>
      <c r="T487" s="16" t="s">
        <v>11654</v>
      </c>
      <c r="U487" s="17">
        <v>1584</v>
      </c>
      <c r="V487" s="18">
        <v>21867.89</v>
      </c>
      <c r="W487" s="16" t="s">
        <v>20128</v>
      </c>
      <c r="X487" s="50" t="s">
        <v>205</v>
      </c>
      <c r="Y487" s="50" t="s">
        <v>205</v>
      </c>
      <c r="Z487" t="s">
        <v>11656</v>
      </c>
    </row>
    <row r="488" spans="1:26" ht="18" customHeight="1">
      <c r="A488" s="539">
        <v>20230323</v>
      </c>
      <c r="B488" s="523">
        <v>467</v>
      </c>
      <c r="C488" s="523" t="s">
        <v>11657</v>
      </c>
      <c r="D488" s="523" t="s">
        <v>9320</v>
      </c>
      <c r="E488" s="523">
        <v>1120</v>
      </c>
      <c r="F488" s="523" t="s">
        <v>8298</v>
      </c>
      <c r="G488" s="523" t="s">
        <v>11658</v>
      </c>
      <c r="H488" s="538"/>
      <c r="I488" s="540">
        <v>45007</v>
      </c>
      <c r="J488" s="541" t="s">
        <v>11659</v>
      </c>
      <c r="K488" s="541" t="s">
        <v>9440</v>
      </c>
      <c r="L488" s="541"/>
      <c r="M488" s="50" t="s">
        <v>205</v>
      </c>
      <c r="N488" s="50" t="s">
        <v>205</v>
      </c>
      <c r="O488" s="50" t="s">
        <v>205</v>
      </c>
      <c r="P488" s="50" t="s">
        <v>205</v>
      </c>
      <c r="Q488" s="50" t="s">
        <v>205</v>
      </c>
      <c r="R488" s="16" t="s">
        <v>20129</v>
      </c>
      <c r="S488" s="16" t="s">
        <v>20130</v>
      </c>
      <c r="T488" s="16" t="s">
        <v>20131</v>
      </c>
      <c r="U488" s="17">
        <v>2240</v>
      </c>
      <c r="V488" s="18">
        <v>49230</v>
      </c>
      <c r="W488" s="16" t="s">
        <v>20013</v>
      </c>
      <c r="X488" s="50" t="s">
        <v>205</v>
      </c>
      <c r="Y488" s="50" t="s">
        <v>205</v>
      </c>
      <c r="Z488" t="s">
        <v>20079</v>
      </c>
    </row>
    <row r="489" spans="1:26" ht="18" customHeight="1">
      <c r="A489" s="539">
        <v>20230323</v>
      </c>
      <c r="B489" s="523">
        <v>467</v>
      </c>
      <c r="C489" s="523" t="s">
        <v>11657</v>
      </c>
      <c r="D489" s="523" t="s">
        <v>9320</v>
      </c>
      <c r="E489" s="523">
        <v>1120</v>
      </c>
      <c r="F489" s="523" t="s">
        <v>8298</v>
      </c>
      <c r="G489" s="523" t="s">
        <v>11660</v>
      </c>
      <c r="H489" s="538"/>
      <c r="I489" s="540">
        <v>45007</v>
      </c>
      <c r="J489" s="541" t="s">
        <v>11659</v>
      </c>
      <c r="K489" s="541" t="s">
        <v>9440</v>
      </c>
      <c r="L489" s="541"/>
      <c r="M489" s="50" t="s">
        <v>205</v>
      </c>
      <c r="N489" s="50" t="s">
        <v>205</v>
      </c>
      <c r="O489" s="50" t="s">
        <v>205</v>
      </c>
      <c r="P489" s="50" t="s">
        <v>205</v>
      </c>
      <c r="Q489" s="50" t="s">
        <v>205</v>
      </c>
      <c r="R489" s="16"/>
      <c r="S489" s="16"/>
      <c r="T489" s="16"/>
      <c r="U489" s="17"/>
      <c r="V489" s="18"/>
      <c r="W489" s="16"/>
      <c r="X489" s="50" t="s">
        <v>205</v>
      </c>
      <c r="Y489" s="50" t="s">
        <v>205</v>
      </c>
      <c r="Z489" t="s">
        <v>11601</v>
      </c>
    </row>
    <row r="490" spans="1:26" ht="18" customHeight="1">
      <c r="A490" s="539">
        <v>20230323</v>
      </c>
      <c r="B490" s="523">
        <v>468</v>
      </c>
      <c r="C490" s="523" t="s">
        <v>11661</v>
      </c>
      <c r="D490" s="523" t="s">
        <v>10493</v>
      </c>
      <c r="E490" s="523">
        <v>1750</v>
      </c>
      <c r="F490" s="523" t="s">
        <v>9206</v>
      </c>
      <c r="G490" s="523" t="s">
        <v>11662</v>
      </c>
      <c r="H490" s="538"/>
      <c r="I490" s="540">
        <v>45007</v>
      </c>
      <c r="J490" s="541" t="s">
        <v>11663</v>
      </c>
      <c r="K490" s="541" t="s">
        <v>9440</v>
      </c>
      <c r="L490" s="541"/>
      <c r="M490" s="50" t="s">
        <v>205</v>
      </c>
      <c r="N490" s="50" t="s">
        <v>205</v>
      </c>
      <c r="O490" s="50" t="s">
        <v>205</v>
      </c>
      <c r="P490" s="50" t="s">
        <v>205</v>
      </c>
      <c r="Q490" s="50" t="s">
        <v>205</v>
      </c>
      <c r="R490" s="16" t="s">
        <v>20132</v>
      </c>
      <c r="S490" s="16" t="s">
        <v>20033</v>
      </c>
      <c r="T490" s="16" t="s">
        <v>11664</v>
      </c>
      <c r="U490" s="17">
        <v>1750</v>
      </c>
      <c r="V490" s="18">
        <v>24500</v>
      </c>
      <c r="W490" s="16" t="s">
        <v>20133</v>
      </c>
      <c r="X490" s="50" t="s">
        <v>205</v>
      </c>
      <c r="Y490" s="50" t="s">
        <v>205</v>
      </c>
      <c r="Z490" t="s">
        <v>11665</v>
      </c>
    </row>
    <row r="491" spans="1:26" ht="18" customHeight="1">
      <c r="A491" s="539">
        <v>20230323</v>
      </c>
      <c r="B491" s="523">
        <v>469</v>
      </c>
      <c r="C491" s="523" t="s">
        <v>11666</v>
      </c>
      <c r="D491" s="523" t="s">
        <v>9078</v>
      </c>
      <c r="E491" s="523">
        <v>1150</v>
      </c>
      <c r="F491" s="523" t="s">
        <v>8298</v>
      </c>
      <c r="G491" s="523" t="s">
        <v>11667</v>
      </c>
      <c r="H491" s="538"/>
      <c r="I491" s="540">
        <v>45008</v>
      </c>
      <c r="J491" s="541" t="s">
        <v>9684</v>
      </c>
      <c r="K491" s="541" t="s">
        <v>9440</v>
      </c>
      <c r="L491" s="541"/>
      <c r="M491" s="50" t="s">
        <v>205</v>
      </c>
      <c r="N491" s="50" t="s">
        <v>205</v>
      </c>
      <c r="O491" s="50" t="s">
        <v>205</v>
      </c>
      <c r="P491" s="50" t="s">
        <v>205</v>
      </c>
      <c r="Q491" s="50" t="s">
        <v>205</v>
      </c>
      <c r="R491" s="16" t="s">
        <v>20134</v>
      </c>
      <c r="S491" s="16" t="s">
        <v>11599</v>
      </c>
      <c r="T491" s="16" t="s">
        <v>20135</v>
      </c>
      <c r="U491" s="17">
        <v>1150</v>
      </c>
      <c r="V491" s="18">
        <v>24330</v>
      </c>
      <c r="W491" s="16" t="s">
        <v>11600</v>
      </c>
      <c r="X491" s="50" t="s">
        <v>205</v>
      </c>
      <c r="Y491" s="50" t="s">
        <v>205</v>
      </c>
    </row>
    <row r="492" spans="1:26" ht="18" customHeight="1">
      <c r="A492" s="539">
        <v>20230323</v>
      </c>
      <c r="B492" s="523">
        <v>470</v>
      </c>
      <c r="C492" s="523" t="s">
        <v>11668</v>
      </c>
      <c r="D492" s="523" t="s">
        <v>10500</v>
      </c>
      <c r="E492" s="523">
        <v>962</v>
      </c>
      <c r="F492" s="523" t="s">
        <v>8949</v>
      </c>
      <c r="G492" s="523" t="s">
        <v>11669</v>
      </c>
      <c r="H492" s="538"/>
      <c r="I492" s="540">
        <v>45007</v>
      </c>
      <c r="J492" s="541" t="s">
        <v>11199</v>
      </c>
      <c r="K492" s="541" t="s">
        <v>9440</v>
      </c>
      <c r="L492" s="541"/>
      <c r="M492" s="50" t="s">
        <v>205</v>
      </c>
      <c r="N492" s="50" t="s">
        <v>205</v>
      </c>
      <c r="O492" s="50" t="s">
        <v>205</v>
      </c>
      <c r="P492" s="50" t="s">
        <v>205</v>
      </c>
      <c r="Q492" s="50" t="s">
        <v>205</v>
      </c>
      <c r="R492" s="16" t="s">
        <v>20136</v>
      </c>
      <c r="S492" s="16" t="s">
        <v>19360</v>
      </c>
      <c r="T492" s="16" t="s">
        <v>20137</v>
      </c>
      <c r="U492" s="17">
        <v>962</v>
      </c>
      <c r="V492" s="18">
        <v>10582</v>
      </c>
      <c r="W492" s="16" t="s">
        <v>20099</v>
      </c>
      <c r="X492" s="50" t="s">
        <v>205</v>
      </c>
      <c r="Y492" s="50" t="s">
        <v>205</v>
      </c>
      <c r="Z492" t="s">
        <v>11154</v>
      </c>
    </row>
    <row r="493" spans="1:26" ht="18" customHeight="1">
      <c r="A493" s="539">
        <v>20230323</v>
      </c>
      <c r="B493" s="523">
        <v>471</v>
      </c>
      <c r="C493" s="523" t="s">
        <v>11670</v>
      </c>
      <c r="D493" s="523" t="s">
        <v>219</v>
      </c>
      <c r="E493" s="523">
        <v>1880</v>
      </c>
      <c r="F493" s="523" t="s">
        <v>8949</v>
      </c>
      <c r="G493" s="523" t="s">
        <v>11671</v>
      </c>
      <c r="H493" s="538"/>
      <c r="I493" s="540">
        <v>45008</v>
      </c>
      <c r="J493" s="541" t="s">
        <v>11235</v>
      </c>
      <c r="K493" s="541" t="s">
        <v>9440</v>
      </c>
      <c r="L493" s="541"/>
      <c r="M493" s="50" t="s">
        <v>205</v>
      </c>
      <c r="N493" s="50" t="s">
        <v>205</v>
      </c>
      <c r="O493" s="50" t="s">
        <v>205</v>
      </c>
      <c r="P493" s="50" t="s">
        <v>205</v>
      </c>
      <c r="Q493" s="50" t="s">
        <v>205</v>
      </c>
      <c r="R493" s="16" t="s">
        <v>20138</v>
      </c>
      <c r="S493" s="16" t="s">
        <v>20139</v>
      </c>
      <c r="T493" s="16" t="s">
        <v>20140</v>
      </c>
      <c r="U493" s="17">
        <v>1880</v>
      </c>
      <c r="V493" s="18">
        <v>18634</v>
      </c>
      <c r="W493" s="16" t="s">
        <v>20064</v>
      </c>
      <c r="X493" s="50" t="s">
        <v>205</v>
      </c>
      <c r="Y493" s="50" t="s">
        <v>205</v>
      </c>
      <c r="Z493" t="s">
        <v>10998</v>
      </c>
    </row>
    <row r="494" spans="1:26" ht="18" customHeight="1">
      <c r="A494" s="539">
        <v>20230323</v>
      </c>
      <c r="B494" s="523">
        <v>472</v>
      </c>
      <c r="C494" s="523" t="s">
        <v>11673</v>
      </c>
      <c r="D494" s="523" t="s">
        <v>8947</v>
      </c>
      <c r="E494" s="523">
        <v>600</v>
      </c>
      <c r="F494" s="523" t="s">
        <v>9053</v>
      </c>
      <c r="G494" s="523" t="s">
        <v>11674</v>
      </c>
      <c r="H494" s="538"/>
      <c r="I494" s="540">
        <v>45007</v>
      </c>
      <c r="J494" s="541" t="s">
        <v>11675</v>
      </c>
      <c r="K494" s="541" t="s">
        <v>9440</v>
      </c>
      <c r="L494" s="541"/>
      <c r="M494" s="50" t="s">
        <v>205</v>
      </c>
      <c r="N494" s="50" t="s">
        <v>205</v>
      </c>
      <c r="O494" s="50" t="s">
        <v>205</v>
      </c>
      <c r="P494" s="50" t="s">
        <v>205</v>
      </c>
      <c r="Q494" s="50" t="s">
        <v>205</v>
      </c>
      <c r="R494" s="16" t="s">
        <v>20141</v>
      </c>
      <c r="S494" s="16" t="s">
        <v>11676</v>
      </c>
      <c r="T494" s="16" t="s">
        <v>11677</v>
      </c>
      <c r="U494" s="17">
        <v>600</v>
      </c>
      <c r="V494" s="18">
        <v>5100</v>
      </c>
      <c r="W494" s="16" t="s">
        <v>20113</v>
      </c>
      <c r="X494" s="50" t="s">
        <v>205</v>
      </c>
      <c r="Y494" s="50" t="s">
        <v>205</v>
      </c>
      <c r="Z494" t="s">
        <v>11678</v>
      </c>
    </row>
    <row r="495" spans="1:26" ht="18" customHeight="1">
      <c r="A495" s="539">
        <v>20230323</v>
      </c>
      <c r="B495" s="523">
        <v>473</v>
      </c>
      <c r="C495" s="523" t="s">
        <v>11679</v>
      </c>
      <c r="D495" s="523" t="s">
        <v>219</v>
      </c>
      <c r="E495" s="523">
        <v>1722</v>
      </c>
      <c r="F495" s="523" t="s">
        <v>9546</v>
      </c>
      <c r="G495" s="523" t="s">
        <v>11680</v>
      </c>
      <c r="H495" s="538"/>
      <c r="I495" s="540">
        <v>45008</v>
      </c>
      <c r="J495" s="541" t="s">
        <v>11681</v>
      </c>
      <c r="K495" s="541" t="s">
        <v>9440</v>
      </c>
      <c r="L495" s="541"/>
      <c r="M495" s="50" t="s">
        <v>205</v>
      </c>
      <c r="N495" s="50" t="s">
        <v>205</v>
      </c>
      <c r="O495" s="50" t="s">
        <v>205</v>
      </c>
      <c r="P495" s="50" t="s">
        <v>205</v>
      </c>
      <c r="Q495" s="50" t="s">
        <v>205</v>
      </c>
      <c r="R495" s="16" t="s">
        <v>11682</v>
      </c>
      <c r="S495" s="16" t="s">
        <v>20142</v>
      </c>
      <c r="T495" s="16" t="s">
        <v>11683</v>
      </c>
      <c r="U495" s="17">
        <v>1722</v>
      </c>
      <c r="V495" s="18">
        <v>20319.599999999999</v>
      </c>
      <c r="W495" s="16" t="s">
        <v>11655</v>
      </c>
      <c r="X495" s="50" t="s">
        <v>205</v>
      </c>
      <c r="Y495" s="50" t="s">
        <v>205</v>
      </c>
    </row>
    <row r="496" spans="1:26" ht="18" customHeight="1">
      <c r="A496" s="539">
        <v>20230323</v>
      </c>
      <c r="B496" s="523">
        <v>474</v>
      </c>
      <c r="C496" s="523" t="s">
        <v>11684</v>
      </c>
      <c r="D496" s="523" t="s">
        <v>9476</v>
      </c>
      <c r="E496" s="523">
        <v>1584</v>
      </c>
      <c r="F496" s="523" t="s">
        <v>8949</v>
      </c>
      <c r="G496" s="523" t="s">
        <v>11685</v>
      </c>
      <c r="H496" s="538"/>
      <c r="I496" s="540">
        <v>45008</v>
      </c>
      <c r="J496" s="541" t="s">
        <v>11138</v>
      </c>
      <c r="K496" s="541" t="s">
        <v>9440</v>
      </c>
      <c r="L496" s="541"/>
      <c r="M496" s="50" t="s">
        <v>205</v>
      </c>
      <c r="N496" s="50" t="s">
        <v>205</v>
      </c>
      <c r="O496" s="50" t="s">
        <v>205</v>
      </c>
      <c r="P496" s="50" t="s">
        <v>205</v>
      </c>
      <c r="Q496" s="50" t="s">
        <v>205</v>
      </c>
      <c r="R496" s="16" t="s">
        <v>20143</v>
      </c>
      <c r="S496" s="16" t="s">
        <v>11653</v>
      </c>
      <c r="T496" s="16" t="s">
        <v>20144</v>
      </c>
      <c r="U496" s="17">
        <v>1584</v>
      </c>
      <c r="V496" s="18">
        <v>21867.89</v>
      </c>
      <c r="W496" s="16" t="s">
        <v>11655</v>
      </c>
      <c r="X496" s="50" t="s">
        <v>205</v>
      </c>
      <c r="Y496" s="50" t="s">
        <v>205</v>
      </c>
    </row>
    <row r="497" spans="1:26" ht="18" customHeight="1">
      <c r="A497" s="539">
        <v>20230323</v>
      </c>
      <c r="B497" s="523">
        <v>475</v>
      </c>
      <c r="C497" s="523" t="s">
        <v>11686</v>
      </c>
      <c r="D497" s="523" t="s">
        <v>10493</v>
      </c>
      <c r="E497" s="523">
        <v>1750</v>
      </c>
      <c r="F497" s="523" t="s">
        <v>9206</v>
      </c>
      <c r="G497" s="523" t="s">
        <v>11687</v>
      </c>
      <c r="H497" s="538"/>
      <c r="I497" s="540">
        <v>45008</v>
      </c>
      <c r="J497" s="541" t="s">
        <v>11202</v>
      </c>
      <c r="K497" s="541" t="s">
        <v>9440</v>
      </c>
      <c r="L497" s="541"/>
      <c r="M497" s="50" t="s">
        <v>205</v>
      </c>
      <c r="N497" s="50" t="s">
        <v>205</v>
      </c>
      <c r="O497" s="50" t="s">
        <v>205</v>
      </c>
      <c r="P497" s="50" t="s">
        <v>205</v>
      </c>
      <c r="Q497" s="50" t="s">
        <v>205</v>
      </c>
      <c r="R497" s="16" t="s">
        <v>20145</v>
      </c>
      <c r="S497" s="16" t="s">
        <v>20033</v>
      </c>
      <c r="T497" s="16" t="s">
        <v>11688</v>
      </c>
      <c r="U497" s="17">
        <v>1750</v>
      </c>
      <c r="V497" s="18">
        <v>24500</v>
      </c>
      <c r="W497" s="16" t="s">
        <v>20133</v>
      </c>
      <c r="X497" s="50" t="s">
        <v>205</v>
      </c>
      <c r="Y497" s="50" t="s">
        <v>205</v>
      </c>
      <c r="Z497" t="s">
        <v>11665</v>
      </c>
    </row>
    <row r="498" spans="1:26" ht="18" customHeight="1">
      <c r="A498" s="539">
        <v>20230323</v>
      </c>
      <c r="B498" s="523">
        <v>476</v>
      </c>
      <c r="C498" s="523" t="s">
        <v>11689</v>
      </c>
      <c r="D498" s="523" t="s">
        <v>9078</v>
      </c>
      <c r="E498" s="523">
        <v>4340</v>
      </c>
      <c r="F498" s="523" t="s">
        <v>9060</v>
      </c>
      <c r="G498" s="523" t="s">
        <v>11690</v>
      </c>
      <c r="H498" s="538"/>
      <c r="I498" s="540">
        <v>45008</v>
      </c>
      <c r="J498" s="541" t="s">
        <v>10649</v>
      </c>
      <c r="K498" s="541" t="s">
        <v>9440</v>
      </c>
      <c r="L498" s="541"/>
      <c r="M498" s="50" t="s">
        <v>205</v>
      </c>
      <c r="N498" s="50" t="s">
        <v>205</v>
      </c>
      <c r="O498" s="50" t="s">
        <v>205</v>
      </c>
      <c r="P498" s="50" t="s">
        <v>205</v>
      </c>
      <c r="Q498" s="50" t="s">
        <v>205</v>
      </c>
      <c r="R498" s="16" t="s">
        <v>20146</v>
      </c>
      <c r="S498" s="16" t="s">
        <v>20147</v>
      </c>
      <c r="T498" s="16" t="s">
        <v>20148</v>
      </c>
      <c r="U498" s="17">
        <v>4340</v>
      </c>
      <c r="V498" s="18">
        <v>24000</v>
      </c>
      <c r="W498" s="16" t="s">
        <v>20113</v>
      </c>
      <c r="X498" s="50" t="s">
        <v>205</v>
      </c>
      <c r="Y498" s="50" t="s">
        <v>205</v>
      </c>
    </row>
    <row r="499" spans="1:26" ht="18" customHeight="1">
      <c r="A499" s="539">
        <v>20230324</v>
      </c>
      <c r="B499" s="523">
        <v>477</v>
      </c>
      <c r="C499" s="523" t="s">
        <v>11691</v>
      </c>
      <c r="D499" s="523" t="s">
        <v>8947</v>
      </c>
      <c r="E499" s="523">
        <v>745</v>
      </c>
      <c r="F499" s="523" t="s">
        <v>8949</v>
      </c>
      <c r="G499" s="523" t="s">
        <v>11692</v>
      </c>
      <c r="H499" s="538"/>
      <c r="I499" s="540">
        <v>45008</v>
      </c>
      <c r="J499" s="541" t="s">
        <v>11693</v>
      </c>
      <c r="K499" s="541" t="s">
        <v>9440</v>
      </c>
      <c r="L499" s="541"/>
      <c r="M499" s="50" t="s">
        <v>205</v>
      </c>
      <c r="N499" s="50" t="s">
        <v>205</v>
      </c>
      <c r="O499" s="50" t="s">
        <v>205</v>
      </c>
      <c r="P499" s="50" t="s">
        <v>205</v>
      </c>
      <c r="Q499" s="50" t="s">
        <v>205</v>
      </c>
      <c r="R499" s="16" t="s">
        <v>20149</v>
      </c>
      <c r="S499" s="16" t="s">
        <v>20150</v>
      </c>
      <c r="T499" s="16" t="s">
        <v>20151</v>
      </c>
      <c r="U499" s="17">
        <v>745</v>
      </c>
      <c r="V499" s="18">
        <v>8587.7999999999993</v>
      </c>
      <c r="W499" s="16" t="s">
        <v>20113</v>
      </c>
      <c r="X499" s="50" t="s">
        <v>205</v>
      </c>
      <c r="Y499" s="50" t="s">
        <v>205</v>
      </c>
      <c r="Z499" t="s">
        <v>10592</v>
      </c>
    </row>
    <row r="500" spans="1:26" ht="18" customHeight="1">
      <c r="A500" s="539">
        <v>20230324</v>
      </c>
      <c r="B500" s="523">
        <v>478</v>
      </c>
      <c r="C500" s="523" t="s">
        <v>11694</v>
      </c>
      <c r="D500" s="523" t="s">
        <v>208</v>
      </c>
      <c r="E500" s="523">
        <v>2250</v>
      </c>
      <c r="F500" s="523" t="s">
        <v>8949</v>
      </c>
      <c r="G500" s="523" t="s">
        <v>11695</v>
      </c>
      <c r="H500" s="538"/>
      <c r="I500" s="540">
        <v>45009</v>
      </c>
      <c r="J500" s="541" t="s">
        <v>11590</v>
      </c>
      <c r="K500" s="541" t="s">
        <v>9440</v>
      </c>
      <c r="L500" s="541"/>
      <c r="M500" s="50" t="s">
        <v>205</v>
      </c>
      <c r="N500" s="50" t="s">
        <v>205</v>
      </c>
      <c r="O500" s="50" t="s">
        <v>205</v>
      </c>
      <c r="P500" s="50" t="s">
        <v>205</v>
      </c>
      <c r="Q500" s="50" t="s">
        <v>205</v>
      </c>
      <c r="R500" s="16" t="s">
        <v>11696</v>
      </c>
      <c r="S500" s="16" t="s">
        <v>19330</v>
      </c>
      <c r="T500" s="16" t="s">
        <v>20152</v>
      </c>
      <c r="U500" s="17">
        <v>2250</v>
      </c>
      <c r="V500" s="18">
        <v>23100</v>
      </c>
      <c r="W500" s="16" t="s">
        <v>20113</v>
      </c>
      <c r="X500" s="50" t="s">
        <v>205</v>
      </c>
      <c r="Y500" s="50" t="s">
        <v>205</v>
      </c>
      <c r="Z500" t="s">
        <v>11697</v>
      </c>
    </row>
    <row r="501" spans="1:26" ht="18" customHeight="1">
      <c r="A501" s="539">
        <v>20230324</v>
      </c>
      <c r="B501" s="523">
        <v>479</v>
      </c>
      <c r="C501" s="523" t="s">
        <v>1258</v>
      </c>
      <c r="D501" s="523" t="s">
        <v>51</v>
      </c>
      <c r="E501" s="523">
        <v>1958</v>
      </c>
      <c r="F501" s="523" t="s">
        <v>8994</v>
      </c>
      <c r="G501" s="523" t="s">
        <v>1259</v>
      </c>
      <c r="H501" s="538"/>
      <c r="I501" s="540">
        <v>45008</v>
      </c>
      <c r="J501" s="541" t="s">
        <v>10472</v>
      </c>
      <c r="K501" s="541" t="s">
        <v>9440</v>
      </c>
      <c r="L501" s="541"/>
      <c r="M501" s="50" t="s">
        <v>205</v>
      </c>
      <c r="N501" s="50" t="s">
        <v>205</v>
      </c>
      <c r="O501" s="50" t="s">
        <v>205</v>
      </c>
      <c r="P501" s="50" t="s">
        <v>205</v>
      </c>
      <c r="Q501" s="50" t="s">
        <v>205</v>
      </c>
      <c r="R501" s="16" t="s">
        <v>20153</v>
      </c>
      <c r="S501" s="16" t="s">
        <v>20154</v>
      </c>
      <c r="T501" s="16" t="s">
        <v>20155</v>
      </c>
      <c r="U501" s="17">
        <v>1958</v>
      </c>
      <c r="V501" s="18">
        <v>24678.16</v>
      </c>
      <c r="W501" s="16" t="s">
        <v>20128</v>
      </c>
      <c r="X501" s="50" t="s">
        <v>205</v>
      </c>
      <c r="Y501" s="50" t="s">
        <v>205</v>
      </c>
    </row>
    <row r="502" spans="1:26" ht="18" customHeight="1">
      <c r="A502" s="539">
        <v>20230324</v>
      </c>
      <c r="B502" s="523">
        <v>480</v>
      </c>
      <c r="C502" s="523" t="s">
        <v>1261</v>
      </c>
      <c r="D502" s="523" t="s">
        <v>51</v>
      </c>
      <c r="E502" s="523">
        <v>1958</v>
      </c>
      <c r="F502" s="523" t="s">
        <v>8994</v>
      </c>
      <c r="G502" s="523" t="s">
        <v>1262</v>
      </c>
      <c r="H502" s="538"/>
      <c r="I502" s="540">
        <v>45008</v>
      </c>
      <c r="J502" s="541" t="s">
        <v>11698</v>
      </c>
      <c r="K502" s="541" t="s">
        <v>9440</v>
      </c>
      <c r="L502" s="541"/>
      <c r="M502" s="50" t="s">
        <v>205</v>
      </c>
      <c r="N502" s="50" t="s">
        <v>205</v>
      </c>
      <c r="O502" s="50" t="s">
        <v>205</v>
      </c>
      <c r="P502" s="50" t="s">
        <v>205</v>
      </c>
      <c r="Q502" s="50" t="s">
        <v>205</v>
      </c>
      <c r="R502" s="16" t="s">
        <v>11699</v>
      </c>
      <c r="S502" s="16" t="s">
        <v>20154</v>
      </c>
      <c r="T502" s="16" t="s">
        <v>20156</v>
      </c>
      <c r="U502" s="17">
        <v>1958</v>
      </c>
      <c r="V502" s="18">
        <v>24678.16</v>
      </c>
      <c r="W502" s="16" t="s">
        <v>20128</v>
      </c>
      <c r="X502" s="50" t="s">
        <v>205</v>
      </c>
      <c r="Y502" s="50" t="s">
        <v>205</v>
      </c>
    </row>
    <row r="503" spans="1:26" ht="18" customHeight="1">
      <c r="A503" s="539">
        <v>20230324</v>
      </c>
      <c r="B503" s="523">
        <v>482</v>
      </c>
      <c r="C503" s="523" t="s">
        <v>11700</v>
      </c>
      <c r="D503" s="523" t="s">
        <v>10500</v>
      </c>
      <c r="E503" s="523">
        <v>948</v>
      </c>
      <c r="F503" s="523" t="s">
        <v>8949</v>
      </c>
      <c r="G503" s="523" t="s">
        <v>11701</v>
      </c>
      <c r="H503" s="538"/>
      <c r="I503" s="540">
        <v>45009</v>
      </c>
      <c r="J503" s="541" t="s">
        <v>9810</v>
      </c>
      <c r="K503" s="541" t="s">
        <v>9440</v>
      </c>
      <c r="L503" s="541"/>
      <c r="M503" s="50" t="s">
        <v>205</v>
      </c>
      <c r="N503" s="50" t="s">
        <v>205</v>
      </c>
      <c r="O503" s="50" t="s">
        <v>205</v>
      </c>
      <c r="P503" s="50" t="s">
        <v>205</v>
      </c>
      <c r="Q503" s="50" t="s">
        <v>205</v>
      </c>
      <c r="R503" s="16" t="s">
        <v>11700</v>
      </c>
      <c r="S503" s="16" t="s">
        <v>944</v>
      </c>
      <c r="T503" s="16" t="s">
        <v>11702</v>
      </c>
      <c r="U503" s="17">
        <v>948</v>
      </c>
      <c r="V503" s="18">
        <v>13272</v>
      </c>
      <c r="W503" s="16" t="s">
        <v>11703</v>
      </c>
      <c r="X503" s="50" t="s">
        <v>205</v>
      </c>
      <c r="Y503" s="50" t="s">
        <v>205</v>
      </c>
      <c r="Z503" t="s">
        <v>10512</v>
      </c>
    </row>
    <row r="504" spans="1:26" ht="18" customHeight="1">
      <c r="A504" s="539">
        <v>20230324</v>
      </c>
      <c r="B504" s="523">
        <v>483</v>
      </c>
      <c r="C504" s="523" t="s">
        <v>11704</v>
      </c>
      <c r="D504" s="523" t="s">
        <v>10500</v>
      </c>
      <c r="E504" s="523">
        <v>900</v>
      </c>
      <c r="F504" s="523" t="s">
        <v>8949</v>
      </c>
      <c r="G504" s="523" t="s">
        <v>11701</v>
      </c>
      <c r="H504" s="538"/>
      <c r="I504" s="540">
        <v>45009</v>
      </c>
      <c r="J504" s="541" t="s">
        <v>9810</v>
      </c>
      <c r="K504" s="541" t="s">
        <v>9440</v>
      </c>
      <c r="L504" s="541"/>
      <c r="M504" s="50" t="s">
        <v>205</v>
      </c>
      <c r="N504" s="50" t="s">
        <v>205</v>
      </c>
      <c r="O504" s="50" t="s">
        <v>205</v>
      </c>
      <c r="P504" s="50" t="s">
        <v>205</v>
      </c>
      <c r="Q504" s="50" t="s">
        <v>205</v>
      </c>
      <c r="R504" s="16" t="s">
        <v>11704</v>
      </c>
      <c r="S504" s="16" t="s">
        <v>944</v>
      </c>
      <c r="T504" s="16" t="s">
        <v>11705</v>
      </c>
      <c r="U504" s="17">
        <v>900</v>
      </c>
      <c r="V504" s="18">
        <v>9900</v>
      </c>
      <c r="W504" s="16" t="s">
        <v>11703</v>
      </c>
      <c r="X504" s="50" t="s">
        <v>205</v>
      </c>
      <c r="Y504" s="50" t="s">
        <v>205</v>
      </c>
      <c r="Z504" t="s">
        <v>20157</v>
      </c>
    </row>
    <row r="505" spans="1:26" ht="18" customHeight="1">
      <c r="A505" s="539">
        <v>20230324</v>
      </c>
      <c r="B505" s="523">
        <v>484</v>
      </c>
      <c r="C505" s="523" t="s">
        <v>11706</v>
      </c>
      <c r="D505" s="523" t="s">
        <v>9078</v>
      </c>
      <c r="E505" s="523">
        <v>4400</v>
      </c>
      <c r="F505" s="523" t="s">
        <v>9060</v>
      </c>
      <c r="G505" s="523" t="s">
        <v>11707</v>
      </c>
      <c r="H505" s="538"/>
      <c r="I505" s="540">
        <v>45009</v>
      </c>
      <c r="J505" s="541" t="s">
        <v>11146</v>
      </c>
      <c r="K505" s="541" t="s">
        <v>9440</v>
      </c>
      <c r="L505" s="541"/>
      <c r="M505" s="50" t="s">
        <v>205</v>
      </c>
      <c r="N505" s="50" t="s">
        <v>205</v>
      </c>
      <c r="O505" s="50" t="s">
        <v>205</v>
      </c>
      <c r="P505" s="50" t="s">
        <v>205</v>
      </c>
      <c r="Q505" s="50" t="s">
        <v>205</v>
      </c>
      <c r="R505" s="16" t="s">
        <v>11706</v>
      </c>
      <c r="S505" s="16" t="s">
        <v>11708</v>
      </c>
      <c r="T505" s="16" t="s">
        <v>11709</v>
      </c>
      <c r="U505" s="17">
        <v>4400</v>
      </c>
      <c r="V505" s="18">
        <v>24200</v>
      </c>
      <c r="W505" s="16" t="s">
        <v>11710</v>
      </c>
      <c r="X505" s="50" t="s">
        <v>205</v>
      </c>
      <c r="Y505" s="50" t="s">
        <v>205</v>
      </c>
    </row>
    <row r="506" spans="1:26" ht="18" customHeight="1">
      <c r="A506" s="539">
        <v>20230324</v>
      </c>
      <c r="B506" s="523">
        <v>485</v>
      </c>
      <c r="C506" s="523" t="s">
        <v>1253</v>
      </c>
      <c r="D506" s="523" t="s">
        <v>9766</v>
      </c>
      <c r="E506" s="523">
        <v>1958</v>
      </c>
      <c r="F506" s="523" t="s">
        <v>8994</v>
      </c>
      <c r="G506" s="523" t="s">
        <v>1254</v>
      </c>
      <c r="H506" s="538"/>
      <c r="I506" s="540">
        <v>45009</v>
      </c>
      <c r="J506" s="541" t="s">
        <v>10909</v>
      </c>
      <c r="K506" s="541" t="s">
        <v>9440</v>
      </c>
      <c r="L506" s="541"/>
      <c r="M506" s="50" t="s">
        <v>205</v>
      </c>
      <c r="N506" s="50" t="s">
        <v>205</v>
      </c>
      <c r="O506" s="50" t="s">
        <v>205</v>
      </c>
      <c r="P506" s="50" t="s">
        <v>205</v>
      </c>
      <c r="Q506" s="50" t="s">
        <v>205</v>
      </c>
      <c r="R506" s="16" t="s">
        <v>20158</v>
      </c>
      <c r="S506" s="16" t="s">
        <v>20060</v>
      </c>
      <c r="T506" s="16" t="s">
        <v>20159</v>
      </c>
      <c r="U506" s="17">
        <v>1958</v>
      </c>
      <c r="V506" s="18">
        <v>24457.4</v>
      </c>
      <c r="W506" s="16" t="s">
        <v>11567</v>
      </c>
      <c r="X506" s="50" t="s">
        <v>205</v>
      </c>
      <c r="Y506" s="50" t="s">
        <v>205</v>
      </c>
    </row>
    <row r="507" spans="1:26" ht="18" customHeight="1">
      <c r="A507" s="539">
        <v>20230324</v>
      </c>
      <c r="B507" s="523">
        <v>486</v>
      </c>
      <c r="C507" s="523" t="s">
        <v>1255</v>
      </c>
      <c r="D507" s="523" t="s">
        <v>9766</v>
      </c>
      <c r="E507" s="523">
        <v>1958</v>
      </c>
      <c r="F507" s="523" t="s">
        <v>8994</v>
      </c>
      <c r="G507" s="523" t="s">
        <v>1256</v>
      </c>
      <c r="H507" s="538"/>
      <c r="I507" s="540">
        <v>45009</v>
      </c>
      <c r="J507" s="541" t="s">
        <v>11711</v>
      </c>
      <c r="K507" s="541" t="s">
        <v>9440</v>
      </c>
      <c r="L507" s="541"/>
      <c r="M507" s="50" t="s">
        <v>205</v>
      </c>
      <c r="N507" s="50" t="s">
        <v>205</v>
      </c>
      <c r="O507" s="50" t="s">
        <v>205</v>
      </c>
      <c r="P507" s="50" t="s">
        <v>205</v>
      </c>
      <c r="Q507" s="50" t="s">
        <v>205</v>
      </c>
      <c r="R507" s="16" t="s">
        <v>20160</v>
      </c>
      <c r="S507" s="16" t="s">
        <v>20060</v>
      </c>
      <c r="T507" s="16" t="s">
        <v>20161</v>
      </c>
      <c r="U507" s="17">
        <v>1958</v>
      </c>
      <c r="V507" s="18">
        <v>24457.45</v>
      </c>
      <c r="W507" s="16" t="s">
        <v>20041</v>
      </c>
      <c r="X507" s="50" t="s">
        <v>205</v>
      </c>
      <c r="Y507" s="50" t="s">
        <v>205</v>
      </c>
    </row>
    <row r="508" spans="1:26" ht="18" customHeight="1">
      <c r="A508" s="539">
        <v>20230324</v>
      </c>
      <c r="B508" s="523">
        <v>487</v>
      </c>
      <c r="C508" s="523" t="s">
        <v>1264</v>
      </c>
      <c r="D508" s="523" t="s">
        <v>9537</v>
      </c>
      <c r="E508" s="523">
        <v>1916</v>
      </c>
      <c r="F508" s="523" t="s">
        <v>8994</v>
      </c>
      <c r="G508" s="523" t="s">
        <v>1265</v>
      </c>
      <c r="H508" s="538"/>
      <c r="I508" s="540">
        <v>45009</v>
      </c>
      <c r="J508" s="541" t="s">
        <v>11101</v>
      </c>
      <c r="K508" s="541" t="s">
        <v>9440</v>
      </c>
      <c r="L508" s="541"/>
      <c r="M508" s="50" t="s">
        <v>205</v>
      </c>
      <c r="N508" s="50" t="s">
        <v>205</v>
      </c>
      <c r="O508" s="50" t="s">
        <v>205</v>
      </c>
      <c r="P508" s="50" t="s">
        <v>205</v>
      </c>
      <c r="Q508" s="50" t="s">
        <v>205</v>
      </c>
      <c r="R508" s="16" t="s">
        <v>20162</v>
      </c>
      <c r="S508" s="16" t="s">
        <v>20154</v>
      </c>
      <c r="T508" s="16" t="s">
        <v>20163</v>
      </c>
      <c r="U508" s="17">
        <v>1916</v>
      </c>
      <c r="V508" s="18">
        <v>24026.639999999999</v>
      </c>
      <c r="W508" s="16" t="s">
        <v>20128</v>
      </c>
      <c r="X508" s="50" t="s">
        <v>205</v>
      </c>
      <c r="Y508" s="50" t="s">
        <v>205</v>
      </c>
    </row>
    <row r="509" spans="1:26" ht="18" customHeight="1">
      <c r="A509" s="539">
        <v>20230327</v>
      </c>
      <c r="B509" s="523">
        <v>488</v>
      </c>
      <c r="C509" s="523" t="s">
        <v>11712</v>
      </c>
      <c r="D509" s="523" t="s">
        <v>9476</v>
      </c>
      <c r="E509" s="523">
        <v>1584</v>
      </c>
      <c r="F509" s="523" t="s">
        <v>8949</v>
      </c>
      <c r="G509" s="523" t="s">
        <v>11713</v>
      </c>
      <c r="H509" s="538"/>
      <c r="I509" s="540">
        <v>45010</v>
      </c>
      <c r="J509" s="541" t="s">
        <v>9791</v>
      </c>
      <c r="K509" s="541" t="s">
        <v>9440</v>
      </c>
      <c r="L509" s="541"/>
      <c r="M509" s="50" t="s">
        <v>205</v>
      </c>
      <c r="N509" s="50" t="s">
        <v>205</v>
      </c>
      <c r="O509" s="50" t="s">
        <v>205</v>
      </c>
      <c r="P509" s="50" t="s">
        <v>205</v>
      </c>
      <c r="Q509" s="50" t="s">
        <v>205</v>
      </c>
      <c r="R509" s="16" t="s">
        <v>20164</v>
      </c>
      <c r="S509" s="16" t="s">
        <v>20165</v>
      </c>
      <c r="T509" s="16" t="s">
        <v>20166</v>
      </c>
      <c r="U509" s="17">
        <v>1584</v>
      </c>
      <c r="V509" s="18">
        <v>21867.89</v>
      </c>
      <c r="W509" s="16" t="s">
        <v>20167</v>
      </c>
      <c r="X509" s="50" t="s">
        <v>205</v>
      </c>
      <c r="Y509" s="50" t="s">
        <v>205</v>
      </c>
      <c r="Z509" t="s">
        <v>11716</v>
      </c>
    </row>
    <row r="510" spans="1:26" ht="18" customHeight="1">
      <c r="A510" s="539">
        <v>20230327</v>
      </c>
      <c r="B510" s="523">
        <v>489</v>
      </c>
      <c r="C510" s="523" t="s">
        <v>11717</v>
      </c>
      <c r="D510" s="523" t="s">
        <v>10578</v>
      </c>
      <c r="E510" s="523">
        <v>1263</v>
      </c>
      <c r="F510" s="523" t="s">
        <v>9211</v>
      </c>
      <c r="G510" s="523" t="s">
        <v>11718</v>
      </c>
      <c r="H510" s="538"/>
      <c r="I510" s="540">
        <v>45010</v>
      </c>
      <c r="J510" s="541" t="s">
        <v>9707</v>
      </c>
      <c r="K510" s="541" t="s">
        <v>9440</v>
      </c>
      <c r="L510" s="541"/>
      <c r="M510" s="50" t="s">
        <v>205</v>
      </c>
      <c r="N510" s="50" t="s">
        <v>205</v>
      </c>
      <c r="O510" s="50" t="s">
        <v>205</v>
      </c>
      <c r="P510" s="50" t="s">
        <v>205</v>
      </c>
      <c r="Q510" s="50" t="s">
        <v>205</v>
      </c>
      <c r="R510" s="16" t="s">
        <v>20168</v>
      </c>
      <c r="S510" s="16" t="s">
        <v>20165</v>
      </c>
      <c r="T510" s="16" t="s">
        <v>20169</v>
      </c>
      <c r="U510" s="17">
        <v>1263</v>
      </c>
      <c r="V510" s="18">
        <v>21051</v>
      </c>
      <c r="W510" s="16" t="s">
        <v>20167</v>
      </c>
      <c r="X510" s="50" t="s">
        <v>205</v>
      </c>
      <c r="Y510" s="50" t="s">
        <v>205</v>
      </c>
      <c r="Z510" t="s">
        <v>11719</v>
      </c>
    </row>
    <row r="511" spans="1:26" ht="18" customHeight="1">
      <c r="A511" s="539">
        <v>20230327</v>
      </c>
      <c r="B511" s="523">
        <v>490</v>
      </c>
      <c r="C511" s="523" t="s">
        <v>11720</v>
      </c>
      <c r="D511" s="523" t="s">
        <v>219</v>
      </c>
      <c r="E511" s="523">
        <v>2140</v>
      </c>
      <c r="F511" s="523" t="s">
        <v>9139</v>
      </c>
      <c r="G511" s="523" t="s">
        <v>11721</v>
      </c>
      <c r="H511" s="538"/>
      <c r="I511" s="540">
        <v>45010</v>
      </c>
      <c r="J511" s="541" t="s">
        <v>11722</v>
      </c>
      <c r="K511" s="541" t="s">
        <v>9440</v>
      </c>
      <c r="L511" s="541"/>
      <c r="M511" s="50" t="s">
        <v>205</v>
      </c>
      <c r="N511" s="50" t="s">
        <v>205</v>
      </c>
      <c r="O511" s="50" t="s">
        <v>205</v>
      </c>
      <c r="P511" s="50" t="s">
        <v>205</v>
      </c>
      <c r="Q511" s="50" t="s">
        <v>205</v>
      </c>
      <c r="R511" s="16" t="s">
        <v>11720</v>
      </c>
      <c r="S511" s="16" t="s">
        <v>4001</v>
      </c>
      <c r="T511" s="16" t="s">
        <v>11723</v>
      </c>
      <c r="U511" s="17">
        <v>2140</v>
      </c>
      <c r="V511" s="18">
        <v>24990</v>
      </c>
      <c r="W511" s="16" t="s">
        <v>11710</v>
      </c>
      <c r="X511" s="50" t="s">
        <v>205</v>
      </c>
      <c r="Y511" s="50" t="s">
        <v>205</v>
      </c>
    </row>
    <row r="512" spans="1:26" ht="18" customHeight="1">
      <c r="A512" s="539">
        <v>20230327</v>
      </c>
      <c r="B512" s="523">
        <v>491</v>
      </c>
      <c r="C512" s="523" t="s">
        <v>11724</v>
      </c>
      <c r="D512" s="523" t="s">
        <v>9503</v>
      </c>
      <c r="E512" s="523">
        <v>1000</v>
      </c>
      <c r="F512" s="523" t="s">
        <v>9176</v>
      </c>
      <c r="G512" s="523" t="s">
        <v>10354</v>
      </c>
      <c r="H512" s="538"/>
      <c r="I512" s="540">
        <v>45012</v>
      </c>
      <c r="J512" s="541" t="s">
        <v>11725</v>
      </c>
      <c r="K512" s="541" t="s">
        <v>9440</v>
      </c>
      <c r="L512" s="541"/>
      <c r="M512" s="50" t="s">
        <v>205</v>
      </c>
      <c r="N512" s="50" t="s">
        <v>205</v>
      </c>
      <c r="O512" s="50" t="s">
        <v>205</v>
      </c>
      <c r="P512" s="50" t="s">
        <v>205</v>
      </c>
      <c r="Q512" s="50" t="s">
        <v>205</v>
      </c>
      <c r="R512" s="16" t="s">
        <v>20170</v>
      </c>
      <c r="S512" s="16" t="s">
        <v>20171</v>
      </c>
      <c r="T512" s="16" t="s">
        <v>11726</v>
      </c>
      <c r="U512" s="17">
        <v>1000</v>
      </c>
      <c r="V512" s="18">
        <v>12000</v>
      </c>
      <c r="W512" s="16" t="s">
        <v>20172</v>
      </c>
      <c r="X512" s="50" t="s">
        <v>205</v>
      </c>
      <c r="Y512" s="50" t="s">
        <v>205</v>
      </c>
      <c r="Z512" t="s">
        <v>11230</v>
      </c>
    </row>
    <row r="513" spans="1:26" ht="18" customHeight="1">
      <c r="A513" s="539">
        <v>20230327</v>
      </c>
      <c r="B513" s="523">
        <v>492</v>
      </c>
      <c r="C513" s="523" t="s">
        <v>11728</v>
      </c>
      <c r="D513" s="523" t="s">
        <v>208</v>
      </c>
      <c r="E513" s="523">
        <v>2250</v>
      </c>
      <c r="F513" s="523" t="s">
        <v>8949</v>
      </c>
      <c r="G513" s="523" t="s">
        <v>11729</v>
      </c>
      <c r="H513" s="538"/>
      <c r="I513" s="540">
        <v>45009</v>
      </c>
      <c r="J513" s="541" t="s">
        <v>11730</v>
      </c>
      <c r="K513" s="541" t="s">
        <v>9440</v>
      </c>
      <c r="L513" s="541"/>
      <c r="M513" s="50" t="s">
        <v>205</v>
      </c>
      <c r="N513" s="50" t="s">
        <v>205</v>
      </c>
      <c r="O513" s="50" t="s">
        <v>205</v>
      </c>
      <c r="P513" s="50" t="s">
        <v>205</v>
      </c>
      <c r="Q513" s="50" t="s">
        <v>205</v>
      </c>
      <c r="R513" s="16" t="s">
        <v>20173</v>
      </c>
      <c r="S513" s="16" t="s">
        <v>9716</v>
      </c>
      <c r="T513" s="16" t="s">
        <v>20174</v>
      </c>
      <c r="U513" s="17">
        <v>2250</v>
      </c>
      <c r="V513" s="18">
        <v>17500</v>
      </c>
      <c r="W513" s="16" t="s">
        <v>20172</v>
      </c>
      <c r="X513" s="50" t="s">
        <v>205</v>
      </c>
      <c r="Y513" s="50" t="s">
        <v>205</v>
      </c>
      <c r="Z513" t="s">
        <v>11731</v>
      </c>
    </row>
    <row r="514" spans="1:26" ht="18" customHeight="1">
      <c r="A514" s="539">
        <v>20230327</v>
      </c>
      <c r="B514" s="523">
        <v>493</v>
      </c>
      <c r="C514" s="523" t="s">
        <v>1285</v>
      </c>
      <c r="D514" s="523" t="s">
        <v>8896</v>
      </c>
      <c r="E514" s="523">
        <v>1925</v>
      </c>
      <c r="F514" s="523" t="s">
        <v>6380</v>
      </c>
      <c r="G514" s="523" t="s">
        <v>1286</v>
      </c>
      <c r="H514" s="538"/>
      <c r="I514" s="540">
        <v>45009</v>
      </c>
      <c r="J514" s="541" t="s">
        <v>11732</v>
      </c>
      <c r="K514" s="541" t="s">
        <v>9440</v>
      </c>
      <c r="L514" s="541"/>
      <c r="M514" s="50" t="s">
        <v>205</v>
      </c>
      <c r="N514" s="50" t="s">
        <v>205</v>
      </c>
      <c r="O514" s="50" t="s">
        <v>205</v>
      </c>
      <c r="P514" s="50" t="s">
        <v>205</v>
      </c>
      <c r="Q514" s="50" t="s">
        <v>205</v>
      </c>
      <c r="R514" s="16" t="s">
        <v>20175</v>
      </c>
      <c r="S514" s="16" t="s">
        <v>20176</v>
      </c>
      <c r="T514" s="16" t="s">
        <v>20177</v>
      </c>
      <c r="U514" s="17">
        <v>1925</v>
      </c>
      <c r="V514" s="18">
        <v>24640</v>
      </c>
      <c r="W514" s="16" t="s">
        <v>20167</v>
      </c>
      <c r="X514" s="50" t="s">
        <v>205</v>
      </c>
      <c r="Y514" s="50" t="s">
        <v>205</v>
      </c>
    </row>
    <row r="515" spans="1:26" ht="18" customHeight="1">
      <c r="A515" s="539">
        <v>20230327</v>
      </c>
      <c r="B515" s="523">
        <v>494</v>
      </c>
      <c r="C515" s="523" t="s">
        <v>1271</v>
      </c>
      <c r="D515" s="523" t="s">
        <v>8894</v>
      </c>
      <c r="E515" s="523">
        <v>1960</v>
      </c>
      <c r="F515" s="523" t="s">
        <v>8994</v>
      </c>
      <c r="G515" s="523" t="s">
        <v>1272</v>
      </c>
      <c r="H515" s="538"/>
      <c r="I515" s="540">
        <v>45009</v>
      </c>
      <c r="J515" s="541" t="s">
        <v>11732</v>
      </c>
      <c r="K515" s="541" t="s">
        <v>9440</v>
      </c>
      <c r="L515" s="541"/>
      <c r="M515" s="50" t="s">
        <v>205</v>
      </c>
      <c r="N515" s="50" t="s">
        <v>205</v>
      </c>
      <c r="O515" s="50" t="s">
        <v>205</v>
      </c>
      <c r="P515" s="50" t="s">
        <v>205</v>
      </c>
      <c r="Q515" s="50" t="s">
        <v>205</v>
      </c>
      <c r="R515" s="16" t="s">
        <v>20178</v>
      </c>
      <c r="S515" s="16" t="s">
        <v>20179</v>
      </c>
      <c r="T515" s="16" t="s">
        <v>11733</v>
      </c>
      <c r="U515" s="17">
        <v>1960</v>
      </c>
      <c r="V515" s="18">
        <v>24500</v>
      </c>
      <c r="W515" s="16" t="s">
        <v>20167</v>
      </c>
      <c r="X515" s="50" t="s">
        <v>205</v>
      </c>
      <c r="Y515" s="50" t="s">
        <v>205</v>
      </c>
    </row>
    <row r="516" spans="1:26" ht="18" customHeight="1">
      <c r="A516" s="539">
        <v>20230327</v>
      </c>
      <c r="B516" s="523">
        <v>495</v>
      </c>
      <c r="C516" s="523" t="s">
        <v>1274</v>
      </c>
      <c r="D516" s="523" t="s">
        <v>10607</v>
      </c>
      <c r="E516" s="523">
        <v>1815</v>
      </c>
      <c r="F516" s="523" t="s">
        <v>10924</v>
      </c>
      <c r="G516" s="523" t="s">
        <v>1275</v>
      </c>
      <c r="H516" s="538"/>
      <c r="I516" s="540">
        <v>45012</v>
      </c>
      <c r="J516" s="541" t="s">
        <v>10453</v>
      </c>
      <c r="K516" s="541" t="s">
        <v>9440</v>
      </c>
      <c r="L516" s="541"/>
      <c r="M516" s="50" t="s">
        <v>205</v>
      </c>
      <c r="N516" s="50" t="s">
        <v>205</v>
      </c>
      <c r="O516" s="50" t="s">
        <v>205</v>
      </c>
      <c r="P516" s="50" t="s">
        <v>205</v>
      </c>
      <c r="Q516" s="50" t="s">
        <v>205</v>
      </c>
      <c r="R516" s="16" t="s">
        <v>20180</v>
      </c>
      <c r="S516" s="16" t="s">
        <v>19195</v>
      </c>
      <c r="T516" s="16" t="s">
        <v>20181</v>
      </c>
      <c r="U516" s="17">
        <v>1815</v>
      </c>
      <c r="V516" s="18">
        <v>22956.12</v>
      </c>
      <c r="W516" s="16" t="s">
        <v>20172</v>
      </c>
      <c r="X516" s="50" t="s">
        <v>205</v>
      </c>
      <c r="Y516" s="50" t="s">
        <v>205</v>
      </c>
    </row>
    <row r="517" spans="1:26" ht="18" customHeight="1">
      <c r="A517" s="539">
        <v>20230327</v>
      </c>
      <c r="B517" s="523">
        <v>496</v>
      </c>
      <c r="C517" s="523" t="s">
        <v>1288</v>
      </c>
      <c r="D517" s="523" t="s">
        <v>8891</v>
      </c>
      <c r="E517" s="523">
        <v>1960</v>
      </c>
      <c r="F517" s="523" t="s">
        <v>8994</v>
      </c>
      <c r="G517" s="523" t="s">
        <v>1289</v>
      </c>
      <c r="H517" s="538"/>
      <c r="I517" s="540">
        <v>45012</v>
      </c>
      <c r="J517" s="541" t="s">
        <v>11734</v>
      </c>
      <c r="K517" s="541" t="s">
        <v>9440</v>
      </c>
      <c r="L517" s="541"/>
      <c r="M517" s="50" t="s">
        <v>205</v>
      </c>
      <c r="N517" s="50" t="s">
        <v>205</v>
      </c>
      <c r="O517" s="50" t="s">
        <v>205</v>
      </c>
      <c r="P517" s="50" t="s">
        <v>205</v>
      </c>
      <c r="Q517" s="50" t="s">
        <v>205</v>
      </c>
      <c r="R517" s="16" t="s">
        <v>20182</v>
      </c>
      <c r="S517" s="16" t="s">
        <v>19195</v>
      </c>
      <c r="T517" s="16" t="s">
        <v>20183</v>
      </c>
      <c r="U517" s="17">
        <v>1960</v>
      </c>
      <c r="V517" s="18">
        <v>24500</v>
      </c>
      <c r="W517" s="16" t="s">
        <v>20172</v>
      </c>
      <c r="X517" s="50" t="s">
        <v>205</v>
      </c>
      <c r="Y517" s="50" t="s">
        <v>205</v>
      </c>
    </row>
    <row r="518" spans="1:26" ht="18" customHeight="1">
      <c r="A518" s="539">
        <v>20230327</v>
      </c>
      <c r="B518" s="523">
        <v>497</v>
      </c>
      <c r="C518" s="523" t="s">
        <v>11735</v>
      </c>
      <c r="D518" s="523" t="s">
        <v>10431</v>
      </c>
      <c r="E518" s="523">
        <v>2968</v>
      </c>
      <c r="F518" s="523" t="s">
        <v>9104</v>
      </c>
      <c r="G518" s="523" t="s">
        <v>11736</v>
      </c>
      <c r="H518" s="538"/>
      <c r="I518" s="540">
        <v>45012</v>
      </c>
      <c r="J518" s="541" t="s">
        <v>10962</v>
      </c>
      <c r="K518" s="541" t="s">
        <v>9440</v>
      </c>
      <c r="L518" s="541"/>
      <c r="M518" s="50" t="s">
        <v>205</v>
      </c>
      <c r="N518" s="50" t="s">
        <v>205</v>
      </c>
      <c r="O518" s="50" t="s">
        <v>205</v>
      </c>
      <c r="P518" s="50" t="s">
        <v>205</v>
      </c>
      <c r="Q518" s="50" t="s">
        <v>205</v>
      </c>
      <c r="R518" s="16" t="s">
        <v>20184</v>
      </c>
      <c r="S518" s="16" t="s">
        <v>19187</v>
      </c>
      <c r="T518" s="16" t="s">
        <v>11737</v>
      </c>
      <c r="U518" s="17">
        <v>2968</v>
      </c>
      <c r="V518" s="18">
        <v>21000</v>
      </c>
      <c r="W518" s="16" t="s">
        <v>20172</v>
      </c>
      <c r="X518" s="50" t="s">
        <v>205</v>
      </c>
      <c r="Y518" s="50" t="s">
        <v>205</v>
      </c>
      <c r="Z518" t="s">
        <v>10436</v>
      </c>
    </row>
    <row r="519" spans="1:26" ht="18" customHeight="1">
      <c r="A519" s="539">
        <v>20230327</v>
      </c>
      <c r="B519" s="523">
        <v>498</v>
      </c>
      <c r="C519" s="523" t="s">
        <v>1281</v>
      </c>
      <c r="D519" s="523" t="s">
        <v>9537</v>
      </c>
      <c r="E519" s="523">
        <v>1916</v>
      </c>
      <c r="F519" s="523" t="s">
        <v>8994</v>
      </c>
      <c r="G519" s="523" t="s">
        <v>1282</v>
      </c>
      <c r="H519" s="538"/>
      <c r="I519" s="540">
        <v>45012</v>
      </c>
      <c r="J519" s="541" t="s">
        <v>11040</v>
      </c>
      <c r="K519" s="541" t="s">
        <v>9440</v>
      </c>
      <c r="L519" s="541"/>
      <c r="M519" s="50" t="s">
        <v>205</v>
      </c>
      <c r="N519" s="50" t="s">
        <v>205</v>
      </c>
      <c r="O519" s="50" t="s">
        <v>205</v>
      </c>
      <c r="P519" s="50" t="s">
        <v>205</v>
      </c>
      <c r="Q519" s="50" t="s">
        <v>205</v>
      </c>
      <c r="R519" s="16" t="s">
        <v>20185</v>
      </c>
      <c r="S519" s="16" t="s">
        <v>19195</v>
      </c>
      <c r="T519" s="16" t="s">
        <v>20186</v>
      </c>
      <c r="U519" s="17">
        <v>1916</v>
      </c>
      <c r="V519" s="18">
        <v>24026.639999999999</v>
      </c>
      <c r="W519" s="16" t="s">
        <v>11727</v>
      </c>
      <c r="X519" s="50" t="s">
        <v>205</v>
      </c>
      <c r="Y519" s="50" t="s">
        <v>205</v>
      </c>
    </row>
    <row r="520" spans="1:26" ht="18" customHeight="1">
      <c r="A520" s="539">
        <v>20230327</v>
      </c>
      <c r="B520" s="523">
        <v>499</v>
      </c>
      <c r="C520" s="523" t="s">
        <v>11738</v>
      </c>
      <c r="D520" s="523" t="s">
        <v>219</v>
      </c>
      <c r="E520" s="523">
        <v>1721</v>
      </c>
      <c r="F520" s="523" t="s">
        <v>9529</v>
      </c>
      <c r="G520" s="523" t="s">
        <v>11739</v>
      </c>
      <c r="H520" s="538"/>
      <c r="I520" s="540">
        <v>45012</v>
      </c>
      <c r="J520" s="541" t="s">
        <v>10396</v>
      </c>
      <c r="K520" s="541" t="s">
        <v>9440</v>
      </c>
      <c r="L520" s="541"/>
      <c r="M520" s="50" t="s">
        <v>205</v>
      </c>
      <c r="N520" s="50" t="s">
        <v>205</v>
      </c>
      <c r="O520" s="50" t="s">
        <v>205</v>
      </c>
      <c r="P520" s="50" t="s">
        <v>205</v>
      </c>
      <c r="Q520" s="50" t="s">
        <v>205</v>
      </c>
      <c r="R520" s="16" t="s">
        <v>20187</v>
      </c>
      <c r="S520" s="16" t="s">
        <v>20188</v>
      </c>
      <c r="T520" s="16" t="s">
        <v>20189</v>
      </c>
      <c r="U520" s="17">
        <v>1721</v>
      </c>
      <c r="V520" s="18">
        <v>24771.4</v>
      </c>
      <c r="W520" s="16" t="s">
        <v>20172</v>
      </c>
      <c r="X520" s="50" t="s">
        <v>205</v>
      </c>
      <c r="Y520" s="50" t="s">
        <v>205</v>
      </c>
      <c r="Z520" t="s">
        <v>10681</v>
      </c>
    </row>
    <row r="521" spans="1:26" ht="18" customHeight="1">
      <c r="A521" s="539">
        <v>20230328</v>
      </c>
      <c r="B521" s="523">
        <v>500</v>
      </c>
      <c r="C521" s="523" t="s">
        <v>11740</v>
      </c>
      <c r="D521" s="523" t="s">
        <v>10483</v>
      </c>
      <c r="E521" s="523">
        <v>4570</v>
      </c>
      <c r="F521" s="523" t="s">
        <v>9069</v>
      </c>
      <c r="G521" s="523" t="s">
        <v>11741</v>
      </c>
      <c r="H521" s="538"/>
      <c r="I521" s="540">
        <v>45013</v>
      </c>
      <c r="J521" s="541" t="s">
        <v>11525</v>
      </c>
      <c r="K521" s="541" t="s">
        <v>9440</v>
      </c>
      <c r="L521" s="541"/>
      <c r="M521" s="50" t="s">
        <v>205</v>
      </c>
      <c r="N521" s="50" t="s">
        <v>205</v>
      </c>
      <c r="O521" s="50" t="s">
        <v>205</v>
      </c>
      <c r="P521" s="50" t="s">
        <v>205</v>
      </c>
      <c r="Q521" s="50" t="s">
        <v>205</v>
      </c>
      <c r="R521" s="16" t="s">
        <v>20190</v>
      </c>
      <c r="S521" s="16" t="s">
        <v>10719</v>
      </c>
      <c r="T521" s="16" t="s">
        <v>11742</v>
      </c>
      <c r="U521" s="17">
        <v>4570</v>
      </c>
      <c r="V521" s="18">
        <v>24900</v>
      </c>
      <c r="W521" s="16" t="s">
        <v>20191</v>
      </c>
      <c r="X521" s="50" t="s">
        <v>205</v>
      </c>
      <c r="Y521" s="50" t="s">
        <v>205</v>
      </c>
      <c r="Z521" t="s">
        <v>10986</v>
      </c>
    </row>
    <row r="522" spans="1:26" ht="18" customHeight="1">
      <c r="A522" s="539">
        <v>20230328</v>
      </c>
      <c r="B522" s="523">
        <v>501</v>
      </c>
      <c r="C522" s="523" t="s">
        <v>11744</v>
      </c>
      <c r="D522" s="523" t="s">
        <v>9583</v>
      </c>
      <c r="E522" s="523">
        <v>1105</v>
      </c>
      <c r="F522" s="523" t="s">
        <v>8298</v>
      </c>
      <c r="G522" s="523" t="s">
        <v>11745</v>
      </c>
      <c r="H522" s="538"/>
      <c r="I522" s="540">
        <v>45013</v>
      </c>
      <c r="J522" s="541" t="s">
        <v>11746</v>
      </c>
      <c r="K522" s="541" t="s">
        <v>9440</v>
      </c>
      <c r="L522" s="541"/>
      <c r="M522" s="50" t="s">
        <v>205</v>
      </c>
      <c r="N522" s="50" t="s">
        <v>205</v>
      </c>
      <c r="O522" s="50" t="s">
        <v>205</v>
      </c>
      <c r="P522" s="50" t="s">
        <v>205</v>
      </c>
      <c r="Q522" s="50" t="s">
        <v>205</v>
      </c>
      <c r="R522" s="16" t="s">
        <v>11744</v>
      </c>
      <c r="S522" s="16" t="s">
        <v>11747</v>
      </c>
      <c r="T522" s="16" t="s">
        <v>11748</v>
      </c>
      <c r="U522" s="17">
        <v>1105</v>
      </c>
      <c r="V522" s="18">
        <v>23440</v>
      </c>
      <c r="W522" s="16" t="s">
        <v>11749</v>
      </c>
      <c r="X522" s="50" t="s">
        <v>205</v>
      </c>
      <c r="Y522" s="50" t="s">
        <v>205</v>
      </c>
    </row>
    <row r="523" spans="1:26" ht="18" customHeight="1">
      <c r="A523" s="539">
        <v>20230328</v>
      </c>
      <c r="B523" s="523">
        <v>502</v>
      </c>
      <c r="C523" s="523" t="s">
        <v>11750</v>
      </c>
      <c r="D523" s="523" t="s">
        <v>10493</v>
      </c>
      <c r="E523" s="523">
        <v>2800</v>
      </c>
      <c r="F523" s="523" t="s">
        <v>9104</v>
      </c>
      <c r="G523" s="523" t="s">
        <v>11751</v>
      </c>
      <c r="H523" s="538"/>
      <c r="I523" s="540">
        <v>45012</v>
      </c>
      <c r="J523" s="541" t="s">
        <v>11752</v>
      </c>
      <c r="K523" s="541" t="s">
        <v>9440</v>
      </c>
      <c r="L523" s="541"/>
      <c r="M523" s="50" t="s">
        <v>205</v>
      </c>
      <c r="N523" s="50" t="s">
        <v>205</v>
      </c>
      <c r="O523" s="50" t="s">
        <v>205</v>
      </c>
      <c r="P523" s="50" t="s">
        <v>205</v>
      </c>
      <c r="Q523" s="50" t="s">
        <v>205</v>
      </c>
      <c r="R523" s="16" t="s">
        <v>20192</v>
      </c>
      <c r="S523" s="16" t="s">
        <v>11753</v>
      </c>
      <c r="T523" s="16" t="s">
        <v>11754</v>
      </c>
      <c r="U523" s="17">
        <v>2800</v>
      </c>
      <c r="V523" s="18">
        <v>20800</v>
      </c>
      <c r="W523" s="16" t="s">
        <v>11755</v>
      </c>
      <c r="X523" s="50" t="s">
        <v>205</v>
      </c>
      <c r="Y523" s="50" t="s">
        <v>205</v>
      </c>
      <c r="Z523" t="s">
        <v>11756</v>
      </c>
    </row>
    <row r="524" spans="1:26" ht="18" customHeight="1">
      <c r="A524" s="539">
        <v>20230328</v>
      </c>
      <c r="B524" s="523">
        <v>503</v>
      </c>
      <c r="C524" s="523" t="s">
        <v>11757</v>
      </c>
      <c r="D524" s="523" t="s">
        <v>219</v>
      </c>
      <c r="E524" s="523">
        <v>2090</v>
      </c>
      <c r="F524" s="523" t="s">
        <v>9139</v>
      </c>
      <c r="G524" s="523" t="s">
        <v>11758</v>
      </c>
      <c r="H524" s="538"/>
      <c r="I524" s="540">
        <v>45012</v>
      </c>
      <c r="J524" s="541" t="s">
        <v>11759</v>
      </c>
      <c r="K524" s="541" t="s">
        <v>9440</v>
      </c>
      <c r="L524" s="541"/>
      <c r="M524" s="50" t="s">
        <v>205</v>
      </c>
      <c r="N524" s="50" t="s">
        <v>205</v>
      </c>
      <c r="O524" s="50" t="s">
        <v>205</v>
      </c>
      <c r="P524" s="50" t="s">
        <v>205</v>
      </c>
      <c r="Q524" s="50" t="s">
        <v>205</v>
      </c>
      <c r="R524" s="16" t="s">
        <v>11760</v>
      </c>
      <c r="S524" s="16" t="s">
        <v>20193</v>
      </c>
      <c r="T524" s="16" t="s">
        <v>20194</v>
      </c>
      <c r="U524" s="17">
        <v>2090</v>
      </c>
      <c r="V524" s="18">
        <v>24900</v>
      </c>
      <c r="W524" s="16" t="s">
        <v>20195</v>
      </c>
      <c r="X524" s="50" t="s">
        <v>205</v>
      </c>
      <c r="Y524" s="50" t="s">
        <v>205</v>
      </c>
    </row>
    <row r="525" spans="1:26" ht="18" customHeight="1">
      <c r="A525" s="539">
        <v>20230328</v>
      </c>
      <c r="B525" s="523">
        <v>504</v>
      </c>
      <c r="C525" s="523" t="s">
        <v>209</v>
      </c>
      <c r="D525" s="523" t="s">
        <v>208</v>
      </c>
      <c r="E525" s="523">
        <v>3100</v>
      </c>
      <c r="F525" s="523" t="s">
        <v>8949</v>
      </c>
      <c r="G525" s="523" t="s">
        <v>11761</v>
      </c>
      <c r="H525" s="538"/>
      <c r="I525" s="540">
        <v>45013</v>
      </c>
      <c r="J525" s="541" t="s">
        <v>11234</v>
      </c>
      <c r="K525" s="541" t="s">
        <v>9440</v>
      </c>
      <c r="L525" s="541"/>
      <c r="M525" s="50" t="s">
        <v>205</v>
      </c>
      <c r="N525" s="50" t="s">
        <v>205</v>
      </c>
      <c r="O525" s="50" t="s">
        <v>205</v>
      </c>
      <c r="P525" s="50" t="s">
        <v>205</v>
      </c>
      <c r="Q525" s="50" t="s">
        <v>205</v>
      </c>
      <c r="R525" s="16" t="s">
        <v>11762</v>
      </c>
      <c r="S525" s="16" t="s">
        <v>20196</v>
      </c>
      <c r="T525" s="16" t="s">
        <v>11763</v>
      </c>
      <c r="U525" s="17">
        <v>3100</v>
      </c>
      <c r="V525" s="18">
        <v>20300</v>
      </c>
      <c r="W525" s="16" t="s">
        <v>20197</v>
      </c>
      <c r="X525" s="50" t="s">
        <v>205</v>
      </c>
      <c r="Y525" s="50" t="s">
        <v>205</v>
      </c>
      <c r="Z525" t="s">
        <v>11583</v>
      </c>
    </row>
    <row r="526" spans="1:26" ht="18" customHeight="1">
      <c r="A526" s="539">
        <v>20230328</v>
      </c>
      <c r="B526" s="523">
        <v>505</v>
      </c>
      <c r="C526" s="523" t="s">
        <v>11764</v>
      </c>
      <c r="D526" s="523" t="s">
        <v>9078</v>
      </c>
      <c r="E526" s="523">
        <v>1100</v>
      </c>
      <c r="F526" s="523" t="s">
        <v>8298</v>
      </c>
      <c r="G526" s="523" t="s">
        <v>11765</v>
      </c>
      <c r="H526" s="538"/>
      <c r="I526" s="540">
        <v>45013</v>
      </c>
      <c r="J526" s="541" t="s">
        <v>11766</v>
      </c>
      <c r="K526" s="541" t="s">
        <v>9440</v>
      </c>
      <c r="L526" s="541"/>
      <c r="M526" s="50" t="s">
        <v>205</v>
      </c>
      <c r="N526" s="50" t="s">
        <v>205</v>
      </c>
      <c r="O526" s="50" t="s">
        <v>205</v>
      </c>
      <c r="P526" s="50" t="s">
        <v>205</v>
      </c>
      <c r="Q526" s="50" t="s">
        <v>205</v>
      </c>
      <c r="R526" s="16" t="s">
        <v>20198</v>
      </c>
      <c r="S526" s="16" t="s">
        <v>10389</v>
      </c>
      <c r="T526" s="16" t="s">
        <v>20199</v>
      </c>
      <c r="U526" s="17">
        <v>1100</v>
      </c>
      <c r="V526" s="18">
        <v>24570</v>
      </c>
      <c r="W526" s="16" t="s">
        <v>20191</v>
      </c>
      <c r="X526" s="50" t="s">
        <v>205</v>
      </c>
      <c r="Y526" s="50" t="s">
        <v>205</v>
      </c>
    </row>
    <row r="527" spans="1:26" ht="18" customHeight="1">
      <c r="A527" s="539">
        <v>20230328</v>
      </c>
      <c r="B527" s="523">
        <v>506</v>
      </c>
      <c r="C527" s="523" t="s">
        <v>1297</v>
      </c>
      <c r="D527" s="523" t="s">
        <v>10607</v>
      </c>
      <c r="E527" s="523">
        <v>1815</v>
      </c>
      <c r="F527" s="523" t="s">
        <v>8994</v>
      </c>
      <c r="G527" s="523" t="s">
        <v>1298</v>
      </c>
      <c r="H527" s="538"/>
      <c r="I527" s="540">
        <v>45012</v>
      </c>
      <c r="J527" s="541" t="s">
        <v>11028</v>
      </c>
      <c r="K527" s="541" t="s">
        <v>9440</v>
      </c>
      <c r="L527" s="541"/>
      <c r="M527" s="50" t="s">
        <v>205</v>
      </c>
      <c r="N527" s="50" t="s">
        <v>205</v>
      </c>
      <c r="O527" s="50" t="s">
        <v>205</v>
      </c>
      <c r="P527" s="50" t="s">
        <v>205</v>
      </c>
      <c r="Q527" s="50" t="s">
        <v>205</v>
      </c>
      <c r="R527" s="16" t="s">
        <v>20200</v>
      </c>
      <c r="S527" s="16" t="s">
        <v>19195</v>
      </c>
      <c r="T527" s="16" t="s">
        <v>11767</v>
      </c>
      <c r="U527" s="17">
        <v>1815</v>
      </c>
      <c r="V527" s="18">
        <v>22956.12</v>
      </c>
      <c r="W527" s="16" t="s">
        <v>11727</v>
      </c>
      <c r="X527" s="50" t="s">
        <v>205</v>
      </c>
      <c r="Y527" s="50" t="s">
        <v>205</v>
      </c>
    </row>
    <row r="528" spans="1:26" ht="18" customHeight="1">
      <c r="A528" s="539">
        <v>20230328</v>
      </c>
      <c r="B528" s="523">
        <v>507</v>
      </c>
      <c r="C528" s="523" t="s">
        <v>1292</v>
      </c>
      <c r="D528" s="523" t="s">
        <v>8897</v>
      </c>
      <c r="E528" s="523">
        <v>1500</v>
      </c>
      <c r="F528" s="523" t="s">
        <v>121</v>
      </c>
      <c r="G528" s="523" t="s">
        <v>1293</v>
      </c>
      <c r="H528" s="538"/>
      <c r="I528" s="540">
        <v>45013</v>
      </c>
      <c r="J528" s="541" t="s">
        <v>11768</v>
      </c>
      <c r="K528" s="541" t="s">
        <v>9440</v>
      </c>
      <c r="L528" s="541"/>
      <c r="M528" s="50" t="s">
        <v>205</v>
      </c>
      <c r="N528" s="50" t="s">
        <v>205</v>
      </c>
      <c r="O528" s="50" t="s">
        <v>205</v>
      </c>
      <c r="P528" s="50" t="s">
        <v>205</v>
      </c>
      <c r="Q528" s="50" t="s">
        <v>205</v>
      </c>
      <c r="R528" s="16" t="s">
        <v>1292</v>
      </c>
      <c r="S528" s="16" t="s">
        <v>1278</v>
      </c>
      <c r="T528" s="16" t="s">
        <v>1296</v>
      </c>
      <c r="U528" s="17">
        <v>1500</v>
      </c>
      <c r="V528" s="18">
        <v>23467.5</v>
      </c>
      <c r="W528" s="16" t="s">
        <v>1280</v>
      </c>
      <c r="X528" s="50" t="s">
        <v>205</v>
      </c>
      <c r="Y528" s="50" t="s">
        <v>205</v>
      </c>
    </row>
    <row r="529" spans="1:26" ht="18" customHeight="1">
      <c r="A529" s="539">
        <v>20230328</v>
      </c>
      <c r="B529" s="523">
        <v>508</v>
      </c>
      <c r="C529" s="523" t="s">
        <v>11769</v>
      </c>
      <c r="D529" s="523" t="s">
        <v>9078</v>
      </c>
      <c r="E529" s="523">
        <v>1100</v>
      </c>
      <c r="F529" s="523" t="s">
        <v>8298</v>
      </c>
      <c r="G529" s="523" t="s">
        <v>11770</v>
      </c>
      <c r="H529" s="538"/>
      <c r="I529" s="540">
        <v>45013</v>
      </c>
      <c r="J529" s="541" t="s">
        <v>11771</v>
      </c>
      <c r="K529" s="541" t="s">
        <v>9440</v>
      </c>
      <c r="L529" s="541"/>
      <c r="M529" s="50" t="s">
        <v>205</v>
      </c>
      <c r="N529" s="50" t="s">
        <v>205</v>
      </c>
      <c r="O529" s="50" t="s">
        <v>205</v>
      </c>
      <c r="P529" s="50" t="s">
        <v>205</v>
      </c>
      <c r="Q529" s="50" t="s">
        <v>205</v>
      </c>
      <c r="R529" s="16" t="s">
        <v>11772</v>
      </c>
      <c r="S529" s="16" t="s">
        <v>10389</v>
      </c>
      <c r="T529" s="16" t="s">
        <v>11773</v>
      </c>
      <c r="U529" s="17">
        <v>1100</v>
      </c>
      <c r="V529" s="18">
        <v>24490</v>
      </c>
      <c r="W529" s="16" t="s">
        <v>20191</v>
      </c>
      <c r="X529" s="50" t="s">
        <v>205</v>
      </c>
      <c r="Y529" s="50" t="s">
        <v>205</v>
      </c>
    </row>
    <row r="530" spans="1:26" ht="18" customHeight="1">
      <c r="A530" s="539">
        <v>20230328</v>
      </c>
      <c r="B530" s="523">
        <v>509</v>
      </c>
      <c r="C530" s="523" t="s">
        <v>11774</v>
      </c>
      <c r="D530" s="523" t="s">
        <v>9583</v>
      </c>
      <c r="E530" s="523">
        <v>1100</v>
      </c>
      <c r="F530" s="523" t="s">
        <v>8298</v>
      </c>
      <c r="G530" s="523" t="s">
        <v>11775</v>
      </c>
      <c r="H530" s="538"/>
      <c r="I530" s="540">
        <v>45013</v>
      </c>
      <c r="J530" s="541" t="s">
        <v>9771</v>
      </c>
      <c r="K530" s="541" t="s">
        <v>9440</v>
      </c>
      <c r="L530" s="541"/>
      <c r="M530" s="50" t="s">
        <v>205</v>
      </c>
      <c r="N530" s="50" t="s">
        <v>205</v>
      </c>
      <c r="O530" s="50" t="s">
        <v>205</v>
      </c>
      <c r="P530" s="50" t="s">
        <v>205</v>
      </c>
      <c r="Q530" s="50" t="s">
        <v>205</v>
      </c>
      <c r="R530" s="16" t="s">
        <v>11774</v>
      </c>
      <c r="S530" s="16" t="s">
        <v>11747</v>
      </c>
      <c r="T530" s="16" t="s">
        <v>11776</v>
      </c>
      <c r="U530" s="17">
        <v>3300</v>
      </c>
      <c r="V530" s="18">
        <v>70550</v>
      </c>
      <c r="W530" s="16" t="s">
        <v>11749</v>
      </c>
      <c r="X530" s="50" t="s">
        <v>205</v>
      </c>
      <c r="Y530" s="50" t="s">
        <v>205</v>
      </c>
    </row>
    <row r="531" spans="1:26" ht="18" customHeight="1">
      <c r="A531" s="539">
        <v>20230328</v>
      </c>
      <c r="B531" s="523">
        <v>509</v>
      </c>
      <c r="C531" s="523" t="s">
        <v>11774</v>
      </c>
      <c r="D531" s="523" t="s">
        <v>9583</v>
      </c>
      <c r="E531" s="523">
        <v>1100</v>
      </c>
      <c r="F531" s="523" t="s">
        <v>8298</v>
      </c>
      <c r="G531" s="523" t="s">
        <v>11777</v>
      </c>
      <c r="H531" s="538"/>
      <c r="I531" s="540">
        <v>45013</v>
      </c>
      <c r="J531" s="541" t="s">
        <v>9771</v>
      </c>
      <c r="K531" s="541" t="s">
        <v>9440</v>
      </c>
      <c r="L531" s="541"/>
      <c r="M531" s="50" t="s">
        <v>205</v>
      </c>
      <c r="N531" s="50" t="s">
        <v>205</v>
      </c>
      <c r="O531" s="50" t="s">
        <v>205</v>
      </c>
      <c r="P531" s="50" t="s">
        <v>205</v>
      </c>
      <c r="Q531" s="50" t="s">
        <v>205</v>
      </c>
      <c r="R531" s="16"/>
      <c r="S531" s="16"/>
      <c r="T531" s="16"/>
      <c r="U531" s="17"/>
      <c r="V531" s="18"/>
      <c r="W531" s="16"/>
      <c r="X531" s="50" t="s">
        <v>205</v>
      </c>
      <c r="Y531" s="50" t="s">
        <v>205</v>
      </c>
    </row>
    <row r="532" spans="1:26" ht="18" customHeight="1">
      <c r="A532" s="539">
        <v>20230328</v>
      </c>
      <c r="B532" s="523">
        <v>509</v>
      </c>
      <c r="C532" s="523" t="s">
        <v>11774</v>
      </c>
      <c r="D532" s="523" t="s">
        <v>9583</v>
      </c>
      <c r="E532" s="523">
        <v>1100</v>
      </c>
      <c r="F532" s="523" t="s">
        <v>8298</v>
      </c>
      <c r="G532" s="523" t="s">
        <v>11778</v>
      </c>
      <c r="H532" s="538"/>
      <c r="I532" s="540">
        <v>45013</v>
      </c>
      <c r="J532" s="541" t="s">
        <v>9771</v>
      </c>
      <c r="K532" s="541" t="s">
        <v>9440</v>
      </c>
      <c r="L532" s="541"/>
      <c r="M532" s="50" t="s">
        <v>205</v>
      </c>
      <c r="N532" s="50" t="s">
        <v>205</v>
      </c>
      <c r="O532" s="50" t="s">
        <v>205</v>
      </c>
      <c r="P532" s="50" t="s">
        <v>205</v>
      </c>
      <c r="Q532" s="50" t="s">
        <v>205</v>
      </c>
      <c r="R532" s="16"/>
      <c r="S532" s="16"/>
      <c r="T532" s="16"/>
      <c r="U532" s="17"/>
      <c r="V532" s="18"/>
      <c r="W532" s="16"/>
      <c r="X532" s="50" t="s">
        <v>205</v>
      </c>
      <c r="Y532" s="50" t="s">
        <v>205</v>
      </c>
    </row>
    <row r="533" spans="1:26" ht="18" customHeight="1">
      <c r="A533" s="539">
        <v>20230328</v>
      </c>
      <c r="B533" s="523">
        <v>510</v>
      </c>
      <c r="C533" s="523" t="s">
        <v>11779</v>
      </c>
      <c r="D533" s="523" t="s">
        <v>9476</v>
      </c>
      <c r="E533" s="523">
        <v>1584</v>
      </c>
      <c r="F533" s="523" t="s">
        <v>8949</v>
      </c>
      <c r="G533" s="523" t="s">
        <v>11780</v>
      </c>
      <c r="H533" s="538"/>
      <c r="I533" s="540">
        <v>45013</v>
      </c>
      <c r="J533" s="541" t="s">
        <v>10753</v>
      </c>
      <c r="K533" s="541" t="s">
        <v>9440</v>
      </c>
      <c r="L533" s="541"/>
      <c r="M533" s="50" t="s">
        <v>205</v>
      </c>
      <c r="N533" s="50" t="s">
        <v>205</v>
      </c>
      <c r="O533" s="50" t="s">
        <v>205</v>
      </c>
      <c r="P533" s="50" t="s">
        <v>205</v>
      </c>
      <c r="Q533" s="50" t="s">
        <v>205</v>
      </c>
      <c r="R533" s="16" t="s">
        <v>20201</v>
      </c>
      <c r="S533" s="16" t="s">
        <v>20202</v>
      </c>
      <c r="T533" s="16" t="s">
        <v>20203</v>
      </c>
      <c r="U533" s="17">
        <v>1584</v>
      </c>
      <c r="V533" s="18">
        <v>21867.89</v>
      </c>
      <c r="W533" s="16" t="s">
        <v>11715</v>
      </c>
      <c r="X533" s="50" t="s">
        <v>205</v>
      </c>
      <c r="Y533" s="50" t="s">
        <v>205</v>
      </c>
      <c r="Z533" t="s">
        <v>11781</v>
      </c>
    </row>
    <row r="534" spans="1:26" ht="18" customHeight="1">
      <c r="A534" s="539">
        <v>20230329</v>
      </c>
      <c r="B534" s="523">
        <v>511</v>
      </c>
      <c r="C534" s="523" t="s">
        <v>11782</v>
      </c>
      <c r="D534" s="523" t="s">
        <v>9078</v>
      </c>
      <c r="E534" s="523">
        <v>1150</v>
      </c>
      <c r="F534" s="523" t="s">
        <v>8298</v>
      </c>
      <c r="G534" s="523" t="s">
        <v>11783</v>
      </c>
      <c r="H534" s="538"/>
      <c r="I534" s="540">
        <v>45014</v>
      </c>
      <c r="J534" s="541" t="s">
        <v>11784</v>
      </c>
      <c r="K534" s="541" t="s">
        <v>9440</v>
      </c>
      <c r="L534" s="541"/>
      <c r="M534" s="50" t="s">
        <v>205</v>
      </c>
      <c r="N534" s="50" t="s">
        <v>205</v>
      </c>
      <c r="O534" s="50" t="s">
        <v>205</v>
      </c>
      <c r="P534" s="50" t="s">
        <v>205</v>
      </c>
      <c r="Q534" s="50" t="s">
        <v>205</v>
      </c>
      <c r="R534" s="16" t="s">
        <v>11785</v>
      </c>
      <c r="S534" s="16" t="s">
        <v>19201</v>
      </c>
      <c r="T534" s="16" t="s">
        <v>20204</v>
      </c>
      <c r="U534" s="17">
        <v>1150</v>
      </c>
      <c r="V534" s="18">
        <v>24340</v>
      </c>
      <c r="W534" s="16" t="s">
        <v>20191</v>
      </c>
      <c r="X534" s="50" t="s">
        <v>205</v>
      </c>
      <c r="Y534" s="50" t="s">
        <v>205</v>
      </c>
    </row>
    <row r="535" spans="1:26" ht="18" customHeight="1">
      <c r="A535" s="539">
        <v>20230329</v>
      </c>
      <c r="B535" s="523">
        <v>512</v>
      </c>
      <c r="C535" s="523" t="s">
        <v>11786</v>
      </c>
      <c r="D535" s="523" t="s">
        <v>11787</v>
      </c>
      <c r="E535" s="523">
        <v>2600</v>
      </c>
      <c r="F535" s="523" t="s">
        <v>9104</v>
      </c>
      <c r="G535" s="523" t="s">
        <v>11788</v>
      </c>
      <c r="H535" s="538"/>
      <c r="I535" s="540">
        <v>45013</v>
      </c>
      <c r="J535" s="541" t="s">
        <v>11789</v>
      </c>
      <c r="K535" s="541" t="s">
        <v>9440</v>
      </c>
      <c r="L535" s="541"/>
      <c r="M535" s="50" t="s">
        <v>205</v>
      </c>
      <c r="N535" s="50" t="s">
        <v>205</v>
      </c>
      <c r="O535" s="50" t="s">
        <v>205</v>
      </c>
      <c r="P535" s="50" t="s">
        <v>205</v>
      </c>
      <c r="Q535" s="50" t="s">
        <v>205</v>
      </c>
      <c r="R535" s="16" t="s">
        <v>11790</v>
      </c>
      <c r="S535" s="16" t="s">
        <v>20205</v>
      </c>
      <c r="T535" s="16" t="s">
        <v>20206</v>
      </c>
      <c r="U535" s="17">
        <v>2600</v>
      </c>
      <c r="V535" s="18">
        <v>18330</v>
      </c>
      <c r="W535" s="16" t="s">
        <v>11755</v>
      </c>
      <c r="X535" s="50" t="s">
        <v>205</v>
      </c>
      <c r="Y535" s="50" t="s">
        <v>205</v>
      </c>
      <c r="Z535" t="s">
        <v>11791</v>
      </c>
    </row>
    <row r="536" spans="1:26" ht="18" customHeight="1">
      <c r="A536" s="539">
        <v>20230329</v>
      </c>
      <c r="B536" s="523">
        <v>513</v>
      </c>
      <c r="C536" s="523" t="s">
        <v>1300</v>
      </c>
      <c r="D536" s="523" t="s">
        <v>8891</v>
      </c>
      <c r="E536" s="523">
        <v>1960</v>
      </c>
      <c r="F536" s="523" t="s">
        <v>6346</v>
      </c>
      <c r="G536" s="523" t="s">
        <v>1301</v>
      </c>
      <c r="H536" s="538"/>
      <c r="I536" s="540">
        <v>45014</v>
      </c>
      <c r="J536" s="541" t="s">
        <v>11792</v>
      </c>
      <c r="K536" s="541" t="s">
        <v>9440</v>
      </c>
      <c r="L536" s="541"/>
      <c r="M536" s="50" t="s">
        <v>205</v>
      </c>
      <c r="N536" s="50" t="s">
        <v>205</v>
      </c>
      <c r="O536" s="50" t="s">
        <v>205</v>
      </c>
      <c r="P536" s="50" t="s">
        <v>205</v>
      </c>
      <c r="Q536" s="50" t="s">
        <v>205</v>
      </c>
      <c r="R536" s="16" t="s">
        <v>20207</v>
      </c>
      <c r="S536" s="16" t="s">
        <v>10381</v>
      </c>
      <c r="T536" s="16" t="s">
        <v>20208</v>
      </c>
      <c r="U536" s="17">
        <v>1960</v>
      </c>
      <c r="V536" s="18">
        <v>24500</v>
      </c>
      <c r="W536" s="16" t="s">
        <v>20172</v>
      </c>
      <c r="X536" s="50" t="s">
        <v>205</v>
      </c>
      <c r="Y536" s="50" t="s">
        <v>205</v>
      </c>
    </row>
    <row r="537" spans="1:26" ht="18" customHeight="1">
      <c r="A537" s="539">
        <v>20230329</v>
      </c>
      <c r="B537" s="523">
        <v>514</v>
      </c>
      <c r="C537" s="523" t="s">
        <v>1304</v>
      </c>
      <c r="D537" s="523" t="s">
        <v>8891</v>
      </c>
      <c r="E537" s="523">
        <v>1960</v>
      </c>
      <c r="F537" s="523" t="s">
        <v>8994</v>
      </c>
      <c r="G537" s="523" t="s">
        <v>1305</v>
      </c>
      <c r="H537" s="538"/>
      <c r="I537" s="540">
        <v>45014</v>
      </c>
      <c r="J537" s="541" t="s">
        <v>11369</v>
      </c>
      <c r="K537" s="541" t="s">
        <v>9440</v>
      </c>
      <c r="L537" s="541"/>
      <c r="M537" s="50" t="s">
        <v>205</v>
      </c>
      <c r="N537" s="50" t="s">
        <v>205</v>
      </c>
      <c r="O537" s="50" t="s">
        <v>205</v>
      </c>
      <c r="P537" s="50" t="s">
        <v>205</v>
      </c>
      <c r="Q537" s="50" t="s">
        <v>205</v>
      </c>
      <c r="R537" s="16" t="s">
        <v>11793</v>
      </c>
      <c r="S537" s="16" t="s">
        <v>10381</v>
      </c>
      <c r="T537" s="16" t="s">
        <v>11794</v>
      </c>
      <c r="U537" s="17">
        <v>1960</v>
      </c>
      <c r="V537" s="18">
        <v>24500</v>
      </c>
      <c r="W537" s="16" t="s">
        <v>20172</v>
      </c>
      <c r="X537" s="50" t="s">
        <v>205</v>
      </c>
      <c r="Y537" s="50" t="s">
        <v>205</v>
      </c>
    </row>
    <row r="538" spans="1:26" ht="18" customHeight="1">
      <c r="A538" s="539">
        <v>20230329</v>
      </c>
      <c r="B538" s="523">
        <v>515</v>
      </c>
      <c r="C538" s="523" t="s">
        <v>11795</v>
      </c>
      <c r="D538" s="523" t="s">
        <v>8947</v>
      </c>
      <c r="E538" s="523">
        <v>1680</v>
      </c>
      <c r="F538" s="523" t="s">
        <v>8949</v>
      </c>
      <c r="G538" s="523" t="s">
        <v>11796</v>
      </c>
      <c r="H538" s="538"/>
      <c r="I538" s="540">
        <v>45014</v>
      </c>
      <c r="J538" s="541" t="s">
        <v>11797</v>
      </c>
      <c r="K538" s="541" t="s">
        <v>9440</v>
      </c>
      <c r="L538" s="541"/>
      <c r="M538" s="50" t="s">
        <v>205</v>
      </c>
      <c r="N538" s="50" t="s">
        <v>205</v>
      </c>
      <c r="O538" s="50" t="s">
        <v>205</v>
      </c>
      <c r="P538" s="50" t="s">
        <v>205</v>
      </c>
      <c r="Q538" s="50" t="s">
        <v>205</v>
      </c>
      <c r="R538" s="16" t="s">
        <v>20209</v>
      </c>
      <c r="S538" s="16" t="s">
        <v>11344</v>
      </c>
      <c r="T538" s="16" t="s">
        <v>20210</v>
      </c>
      <c r="U538" s="17">
        <v>1680</v>
      </c>
      <c r="V538" s="18">
        <v>7000</v>
      </c>
      <c r="W538" s="16" t="s">
        <v>20191</v>
      </c>
      <c r="X538" s="50" t="s">
        <v>205</v>
      </c>
      <c r="Y538" s="50" t="s">
        <v>205</v>
      </c>
      <c r="Z538" t="s">
        <v>11395</v>
      </c>
    </row>
    <row r="539" spans="1:26" ht="18" customHeight="1">
      <c r="A539" s="539">
        <v>20230329</v>
      </c>
      <c r="B539" s="523">
        <v>516</v>
      </c>
      <c r="C539" s="523" t="s">
        <v>11798</v>
      </c>
      <c r="D539" s="523" t="s">
        <v>9320</v>
      </c>
      <c r="E539" s="523">
        <v>1100</v>
      </c>
      <c r="F539" s="523" t="s">
        <v>8298</v>
      </c>
      <c r="G539" s="523" t="s">
        <v>11799</v>
      </c>
      <c r="H539" s="538"/>
      <c r="I539" s="540">
        <v>45014</v>
      </c>
      <c r="J539" s="541" t="s">
        <v>11800</v>
      </c>
      <c r="K539" s="541" t="s">
        <v>9440</v>
      </c>
      <c r="L539" s="541"/>
      <c r="M539" s="50" t="s">
        <v>205</v>
      </c>
      <c r="N539" s="50" t="s">
        <v>205</v>
      </c>
      <c r="O539" s="50" t="s">
        <v>205</v>
      </c>
      <c r="P539" s="50" t="s">
        <v>205</v>
      </c>
      <c r="Q539" s="50" t="s">
        <v>205</v>
      </c>
      <c r="R539" s="16" t="s">
        <v>20211</v>
      </c>
      <c r="S539" s="16" t="s">
        <v>19201</v>
      </c>
      <c r="T539" s="16" t="s">
        <v>20212</v>
      </c>
      <c r="U539" s="17">
        <v>2200</v>
      </c>
      <c r="V539" s="18">
        <v>48360</v>
      </c>
      <c r="W539" s="16" t="s">
        <v>20191</v>
      </c>
      <c r="X539" s="50" t="s">
        <v>205</v>
      </c>
      <c r="Y539" s="50" t="s">
        <v>205</v>
      </c>
      <c r="Z539" t="s">
        <v>20079</v>
      </c>
    </row>
    <row r="540" spans="1:26" ht="18" customHeight="1">
      <c r="A540" s="539">
        <v>20230329</v>
      </c>
      <c r="B540" s="523">
        <v>516</v>
      </c>
      <c r="C540" s="523" t="s">
        <v>11798</v>
      </c>
      <c r="D540" s="523" t="s">
        <v>9320</v>
      </c>
      <c r="E540" s="523">
        <v>1100</v>
      </c>
      <c r="F540" s="523" t="s">
        <v>8298</v>
      </c>
      <c r="G540" s="523" t="s">
        <v>11801</v>
      </c>
      <c r="H540" s="538"/>
      <c r="I540" s="540">
        <v>45014</v>
      </c>
      <c r="J540" s="541" t="s">
        <v>11800</v>
      </c>
      <c r="K540" s="541" t="s">
        <v>9440</v>
      </c>
      <c r="L540" s="541"/>
      <c r="M540" s="50" t="s">
        <v>205</v>
      </c>
      <c r="N540" s="50" t="s">
        <v>205</v>
      </c>
      <c r="O540" s="50" t="s">
        <v>205</v>
      </c>
      <c r="P540" s="50" t="s">
        <v>205</v>
      </c>
      <c r="Q540" s="50" t="s">
        <v>205</v>
      </c>
      <c r="R540" s="16"/>
      <c r="S540" s="16"/>
      <c r="T540" s="16"/>
      <c r="U540" s="17"/>
      <c r="V540" s="18"/>
      <c r="W540" s="16"/>
      <c r="X540" s="50" t="s">
        <v>205</v>
      </c>
      <c r="Y540" s="50" t="s">
        <v>205</v>
      </c>
      <c r="Z540" t="s">
        <v>20078</v>
      </c>
    </row>
    <row r="541" spans="1:26" ht="18" customHeight="1">
      <c r="A541" s="539">
        <v>20230329</v>
      </c>
      <c r="B541" s="523">
        <v>517</v>
      </c>
      <c r="C541" s="523" t="s">
        <v>11802</v>
      </c>
      <c r="D541" s="523" t="s">
        <v>8947</v>
      </c>
      <c r="E541" s="523">
        <v>2950</v>
      </c>
      <c r="F541" s="523" t="s">
        <v>8949</v>
      </c>
      <c r="G541" s="523" t="s">
        <v>11803</v>
      </c>
      <c r="H541" s="538"/>
      <c r="I541" s="540">
        <v>45014</v>
      </c>
      <c r="J541" s="541" t="s">
        <v>11804</v>
      </c>
      <c r="K541" s="541" t="s">
        <v>9440</v>
      </c>
      <c r="L541" s="541" t="s">
        <v>20213</v>
      </c>
      <c r="M541" s="50" t="s">
        <v>205</v>
      </c>
      <c r="N541" s="50" t="s">
        <v>205</v>
      </c>
      <c r="O541" s="50" t="s">
        <v>205</v>
      </c>
      <c r="P541" s="50" t="s">
        <v>205</v>
      </c>
      <c r="Q541" s="50" t="s">
        <v>205</v>
      </c>
      <c r="R541" s="16" t="s">
        <v>20214</v>
      </c>
      <c r="S541" s="16" t="s">
        <v>19825</v>
      </c>
      <c r="T541" s="16" t="s">
        <v>20215</v>
      </c>
      <c r="U541" s="17">
        <v>2950</v>
      </c>
      <c r="V541" s="18">
        <v>11747.5</v>
      </c>
      <c r="W541" s="16" t="s">
        <v>20216</v>
      </c>
      <c r="X541" s="50" t="s">
        <v>205</v>
      </c>
      <c r="Y541" s="50" t="s">
        <v>205</v>
      </c>
      <c r="Z541" t="s">
        <v>10564</v>
      </c>
    </row>
    <row r="542" spans="1:26" ht="18" customHeight="1">
      <c r="A542" s="539">
        <v>20230329</v>
      </c>
      <c r="B542" s="523">
        <v>518</v>
      </c>
      <c r="C542" s="523" t="s">
        <v>11806</v>
      </c>
      <c r="D542" s="523" t="s">
        <v>9078</v>
      </c>
      <c r="E542" s="523">
        <v>1150</v>
      </c>
      <c r="F542" s="523" t="s">
        <v>8298</v>
      </c>
      <c r="G542" s="523" t="s">
        <v>11807</v>
      </c>
      <c r="H542" s="538"/>
      <c r="I542" s="540">
        <v>45014</v>
      </c>
      <c r="J542" s="541" t="s">
        <v>11808</v>
      </c>
      <c r="K542" s="541" t="s">
        <v>9440</v>
      </c>
      <c r="L542" s="541"/>
      <c r="M542" s="50" t="s">
        <v>205</v>
      </c>
      <c r="N542" s="50" t="s">
        <v>205</v>
      </c>
      <c r="O542" s="50" t="s">
        <v>205</v>
      </c>
      <c r="P542" s="50" t="s">
        <v>205</v>
      </c>
      <c r="Q542" s="50" t="s">
        <v>205</v>
      </c>
      <c r="R542" s="16" t="s">
        <v>20217</v>
      </c>
      <c r="S542" s="16" t="s">
        <v>19201</v>
      </c>
      <c r="T542" s="16" t="s">
        <v>20218</v>
      </c>
      <c r="U542" s="17">
        <v>1150</v>
      </c>
      <c r="V542" s="18">
        <v>24360</v>
      </c>
      <c r="W542" s="16" t="s">
        <v>11743</v>
      </c>
      <c r="X542" s="50" t="s">
        <v>205</v>
      </c>
      <c r="Y542" s="50" t="s">
        <v>205</v>
      </c>
    </row>
    <row r="543" spans="1:26" ht="18" customHeight="1">
      <c r="A543" s="539">
        <v>20230330</v>
      </c>
      <c r="B543" s="523">
        <v>519</v>
      </c>
      <c r="C543" s="523" t="s">
        <v>1329</v>
      </c>
      <c r="D543" s="523" t="s">
        <v>8891</v>
      </c>
      <c r="E543" s="523">
        <v>1925</v>
      </c>
      <c r="F543" s="523" t="s">
        <v>10924</v>
      </c>
      <c r="G543" s="523" t="s">
        <v>1330</v>
      </c>
      <c r="H543" s="538"/>
      <c r="I543" s="540">
        <v>45014</v>
      </c>
      <c r="J543" s="541" t="s">
        <v>11809</v>
      </c>
      <c r="K543" s="541" t="s">
        <v>9440</v>
      </c>
      <c r="L543" s="494"/>
      <c r="M543" s="50"/>
      <c r="N543" s="50"/>
      <c r="O543" s="50"/>
      <c r="P543" s="50"/>
      <c r="Q543" s="50"/>
      <c r="R543" s="16" t="s">
        <v>20219</v>
      </c>
      <c r="S543" s="16" t="s">
        <v>4790</v>
      </c>
      <c r="T543" s="16" t="s">
        <v>20220</v>
      </c>
      <c r="U543" s="17">
        <v>1925</v>
      </c>
      <c r="V543" s="18">
        <v>24640</v>
      </c>
      <c r="W543" s="16" t="s">
        <v>11810</v>
      </c>
      <c r="X543" s="50"/>
      <c r="Y543" s="50"/>
    </row>
    <row r="544" spans="1:26" ht="18" customHeight="1">
      <c r="A544" s="539">
        <v>20230330</v>
      </c>
      <c r="B544" s="523">
        <v>520</v>
      </c>
      <c r="C544" s="523" t="s">
        <v>1314</v>
      </c>
      <c r="D544" s="523" t="s">
        <v>9766</v>
      </c>
      <c r="E544" s="523">
        <v>1952</v>
      </c>
      <c r="F544" s="523" t="s">
        <v>6346</v>
      </c>
      <c r="G544" s="523" t="s">
        <v>1315</v>
      </c>
      <c r="H544" s="538"/>
      <c r="I544" s="540">
        <v>45014</v>
      </c>
      <c r="J544" s="541" t="s">
        <v>11811</v>
      </c>
      <c r="K544" s="541" t="s">
        <v>9440</v>
      </c>
      <c r="L544" s="494" t="s">
        <v>205</v>
      </c>
      <c r="M544" s="50" t="s">
        <v>205</v>
      </c>
      <c r="N544" s="50" t="s">
        <v>205</v>
      </c>
      <c r="O544" s="50" t="s">
        <v>205</v>
      </c>
      <c r="P544" s="50" t="s">
        <v>205</v>
      </c>
      <c r="Q544" s="50" t="s">
        <v>205</v>
      </c>
      <c r="R544" s="16" t="s">
        <v>20221</v>
      </c>
      <c r="S544" s="16" t="s">
        <v>20222</v>
      </c>
      <c r="T544" s="16" t="s">
        <v>20223</v>
      </c>
      <c r="U544" s="17">
        <v>1952</v>
      </c>
      <c r="V544" s="18">
        <v>24507.85</v>
      </c>
      <c r="W544" s="16" t="s">
        <v>20041</v>
      </c>
      <c r="X544" s="50" t="s">
        <v>205</v>
      </c>
      <c r="Y544" s="50" t="s">
        <v>205</v>
      </c>
    </row>
    <row r="545" spans="1:26" ht="18" customHeight="1">
      <c r="A545" s="539">
        <v>20230330</v>
      </c>
      <c r="B545" s="523">
        <v>521</v>
      </c>
      <c r="C545" s="523" t="s">
        <v>1308</v>
      </c>
      <c r="D545" s="523" t="s">
        <v>9766</v>
      </c>
      <c r="E545" s="523">
        <v>1958</v>
      </c>
      <c r="F545" s="523" t="s">
        <v>6346</v>
      </c>
      <c r="G545" s="523" t="s">
        <v>1309</v>
      </c>
      <c r="H545" s="538"/>
      <c r="I545" s="540">
        <v>45014</v>
      </c>
      <c r="J545" s="541" t="s">
        <v>11584</v>
      </c>
      <c r="K545" s="541" t="s">
        <v>9440</v>
      </c>
      <c r="L545" s="494" t="s">
        <v>205</v>
      </c>
      <c r="M545" s="50" t="s">
        <v>205</v>
      </c>
      <c r="N545" s="50" t="s">
        <v>205</v>
      </c>
      <c r="O545" s="50" t="s">
        <v>205</v>
      </c>
      <c r="P545" s="50" t="s">
        <v>205</v>
      </c>
      <c r="Q545" s="50" t="s">
        <v>205</v>
      </c>
      <c r="R545" s="16" t="s">
        <v>20224</v>
      </c>
      <c r="S545" s="16" t="s">
        <v>11589</v>
      </c>
      <c r="T545" s="16" t="s">
        <v>20225</v>
      </c>
      <c r="U545" s="17">
        <v>1958</v>
      </c>
      <c r="V545" s="18">
        <v>24583.34</v>
      </c>
      <c r="W545" s="16" t="s">
        <v>20041</v>
      </c>
      <c r="X545" s="50" t="s">
        <v>205</v>
      </c>
      <c r="Y545" s="50" t="s">
        <v>205</v>
      </c>
    </row>
    <row r="546" spans="1:26" ht="18" customHeight="1">
      <c r="A546" s="539">
        <v>20230330</v>
      </c>
      <c r="B546" s="523">
        <v>522</v>
      </c>
      <c r="C546" s="523" t="s">
        <v>1311</v>
      </c>
      <c r="D546" s="523" t="s">
        <v>9766</v>
      </c>
      <c r="E546" s="523">
        <v>1958</v>
      </c>
      <c r="F546" s="523" t="s">
        <v>6346</v>
      </c>
      <c r="G546" s="523" t="s">
        <v>1312</v>
      </c>
      <c r="H546" s="538"/>
      <c r="I546" s="540">
        <v>45014</v>
      </c>
      <c r="J546" s="541" t="s">
        <v>11812</v>
      </c>
      <c r="K546" s="541" t="s">
        <v>9440</v>
      </c>
      <c r="L546" s="494" t="s">
        <v>205</v>
      </c>
      <c r="M546" s="50" t="s">
        <v>205</v>
      </c>
      <c r="N546" s="50" t="s">
        <v>205</v>
      </c>
      <c r="O546" s="50" t="s">
        <v>205</v>
      </c>
      <c r="P546" s="50" t="s">
        <v>205</v>
      </c>
      <c r="Q546" s="50" t="s">
        <v>205</v>
      </c>
      <c r="R546" s="16" t="s">
        <v>20226</v>
      </c>
      <c r="S546" s="16" t="s">
        <v>20060</v>
      </c>
      <c r="T546" s="16" t="s">
        <v>20227</v>
      </c>
      <c r="U546" s="17">
        <v>1958</v>
      </c>
      <c r="V546" s="18">
        <v>24583.33</v>
      </c>
      <c r="W546" s="16" t="s">
        <v>20041</v>
      </c>
      <c r="X546" s="50" t="s">
        <v>205</v>
      </c>
      <c r="Y546" s="50" t="s">
        <v>205</v>
      </c>
    </row>
    <row r="547" spans="1:26" ht="18" customHeight="1">
      <c r="A547" s="539">
        <v>20230330</v>
      </c>
      <c r="B547" s="523">
        <v>523</v>
      </c>
      <c r="C547" s="523" t="s">
        <v>1324</v>
      </c>
      <c r="D547" s="523" t="s">
        <v>9537</v>
      </c>
      <c r="E547" s="523">
        <v>1916</v>
      </c>
      <c r="F547" s="523" t="s">
        <v>6346</v>
      </c>
      <c r="G547" s="523" t="s">
        <v>1325</v>
      </c>
      <c r="H547" s="538"/>
      <c r="I547" s="540">
        <v>45014</v>
      </c>
      <c r="J547" s="541" t="s">
        <v>11813</v>
      </c>
      <c r="K547" s="541" t="s">
        <v>9440</v>
      </c>
      <c r="L547" s="494"/>
      <c r="M547" s="50"/>
      <c r="N547" s="50"/>
      <c r="O547" s="50"/>
      <c r="P547" s="50"/>
      <c r="Q547" s="50"/>
      <c r="R547" s="16" t="s">
        <v>20228</v>
      </c>
      <c r="S547" s="16" t="s">
        <v>20229</v>
      </c>
      <c r="T547" s="16" t="s">
        <v>20230</v>
      </c>
      <c r="U547" s="17">
        <v>1916</v>
      </c>
      <c r="V547" s="18">
        <v>24026.639999999999</v>
      </c>
      <c r="W547" s="16" t="s">
        <v>20231</v>
      </c>
      <c r="X547" s="50"/>
      <c r="Y547" s="50"/>
    </row>
    <row r="548" spans="1:26" ht="18" customHeight="1">
      <c r="A548" s="539">
        <v>20230330</v>
      </c>
      <c r="B548" s="523">
        <v>524</v>
      </c>
      <c r="C548" s="523" t="s">
        <v>11814</v>
      </c>
      <c r="D548" s="523" t="s">
        <v>9078</v>
      </c>
      <c r="E548" s="523">
        <v>1150</v>
      </c>
      <c r="F548" s="523" t="s">
        <v>8298</v>
      </c>
      <c r="G548" s="523" t="s">
        <v>11815</v>
      </c>
      <c r="H548" s="538"/>
      <c r="I548" s="540">
        <v>45015</v>
      </c>
      <c r="J548" s="541" t="s">
        <v>11816</v>
      </c>
      <c r="K548" s="541" t="s">
        <v>9440</v>
      </c>
      <c r="L548" s="494" t="s">
        <v>205</v>
      </c>
      <c r="M548" s="50" t="s">
        <v>205</v>
      </c>
      <c r="N548" s="50" t="s">
        <v>205</v>
      </c>
      <c r="O548" s="50" t="s">
        <v>205</v>
      </c>
      <c r="P548" s="50" t="s">
        <v>205</v>
      </c>
      <c r="Q548" s="50" t="s">
        <v>205</v>
      </c>
      <c r="R548" s="16" t="s">
        <v>20232</v>
      </c>
      <c r="S548" s="16" t="s">
        <v>19201</v>
      </c>
      <c r="T548" s="16" t="s">
        <v>20233</v>
      </c>
      <c r="U548" s="17">
        <v>1150</v>
      </c>
      <c r="V548" s="18">
        <v>24400</v>
      </c>
      <c r="W548" s="16" t="s">
        <v>20191</v>
      </c>
      <c r="X548" s="50" t="s">
        <v>205</v>
      </c>
      <c r="Y548" s="50" t="s">
        <v>205</v>
      </c>
    </row>
    <row r="549" spans="1:26" ht="18" customHeight="1">
      <c r="A549" s="539">
        <v>20230330</v>
      </c>
      <c r="B549" s="523">
        <v>525</v>
      </c>
      <c r="C549" s="523" t="s">
        <v>11817</v>
      </c>
      <c r="D549" s="523" t="s">
        <v>8996</v>
      </c>
      <c r="E549" s="523">
        <v>845</v>
      </c>
      <c r="F549" s="523" t="s">
        <v>9268</v>
      </c>
      <c r="G549" s="523" t="s">
        <v>11818</v>
      </c>
      <c r="H549" s="538"/>
      <c r="I549" s="540">
        <v>45015</v>
      </c>
      <c r="J549" s="541" t="s">
        <v>11819</v>
      </c>
      <c r="K549" s="541" t="s">
        <v>9440</v>
      </c>
      <c r="L549" s="494">
        <v>20</v>
      </c>
      <c r="M549" s="50" t="s">
        <v>205</v>
      </c>
      <c r="N549" s="50" t="s">
        <v>205</v>
      </c>
      <c r="O549" s="50" t="s">
        <v>205</v>
      </c>
      <c r="P549" s="50" t="s">
        <v>205</v>
      </c>
      <c r="Q549" s="50" t="s">
        <v>205</v>
      </c>
      <c r="R549" s="16" t="s">
        <v>20234</v>
      </c>
      <c r="S549" s="16" t="s">
        <v>20235</v>
      </c>
      <c r="T549" s="16" t="s">
        <v>20236</v>
      </c>
      <c r="U549" s="17">
        <v>845</v>
      </c>
      <c r="V549" s="18">
        <v>9437.81</v>
      </c>
      <c r="W549" s="16" t="s">
        <v>20237</v>
      </c>
      <c r="X549" s="50" t="s">
        <v>205</v>
      </c>
      <c r="Y549" s="50" t="s">
        <v>205</v>
      </c>
      <c r="Z549" t="s">
        <v>11820</v>
      </c>
    </row>
    <row r="550" spans="1:26" ht="18" customHeight="1">
      <c r="A550" s="539">
        <v>20230330</v>
      </c>
      <c r="B550" s="523">
        <v>526</v>
      </c>
      <c r="C550" s="523" t="s">
        <v>11821</v>
      </c>
      <c r="D550" s="523" t="s">
        <v>10500</v>
      </c>
      <c r="E550" s="523">
        <v>1850</v>
      </c>
      <c r="F550" s="523" t="s">
        <v>8949</v>
      </c>
      <c r="G550" s="523" t="s">
        <v>11822</v>
      </c>
      <c r="H550" s="538"/>
      <c r="I550" s="540">
        <v>45015</v>
      </c>
      <c r="J550" s="541" t="s">
        <v>11291</v>
      </c>
      <c r="K550" s="541" t="s">
        <v>9440</v>
      </c>
      <c r="L550" s="494">
        <v>40</v>
      </c>
      <c r="M550" s="50" t="s">
        <v>205</v>
      </c>
      <c r="N550" s="50" t="s">
        <v>205</v>
      </c>
      <c r="O550" s="50" t="s">
        <v>205</v>
      </c>
      <c r="P550" s="50" t="s">
        <v>205</v>
      </c>
      <c r="Q550" s="50" t="s">
        <v>205</v>
      </c>
      <c r="R550" s="16" t="s">
        <v>20238</v>
      </c>
      <c r="S550" s="16" t="s">
        <v>20239</v>
      </c>
      <c r="T550" s="16" t="s">
        <v>20240</v>
      </c>
      <c r="U550" s="17">
        <v>1850</v>
      </c>
      <c r="V550" s="18">
        <v>13875</v>
      </c>
      <c r="W550" s="16" t="s">
        <v>20241</v>
      </c>
      <c r="X550" s="50" t="s">
        <v>205</v>
      </c>
      <c r="Y550" s="50" t="s">
        <v>205</v>
      </c>
      <c r="Z550" t="s">
        <v>11824</v>
      </c>
    </row>
    <row r="551" spans="1:26" ht="18" customHeight="1">
      <c r="A551" s="539">
        <v>20230330</v>
      </c>
      <c r="B551" s="523">
        <v>527</v>
      </c>
      <c r="C551" s="523" t="s">
        <v>11825</v>
      </c>
      <c r="D551" s="523" t="s">
        <v>219</v>
      </c>
      <c r="E551" s="523">
        <v>1750</v>
      </c>
      <c r="F551" s="523" t="s">
        <v>9546</v>
      </c>
      <c r="G551" s="523" t="s">
        <v>11826</v>
      </c>
      <c r="H551" s="538"/>
      <c r="I551" s="540">
        <v>45015</v>
      </c>
      <c r="J551" s="541" t="s">
        <v>11202</v>
      </c>
      <c r="K551" s="541" t="s">
        <v>9440</v>
      </c>
      <c r="L551" s="494" t="s">
        <v>205</v>
      </c>
      <c r="M551" s="50" t="s">
        <v>205</v>
      </c>
      <c r="N551" s="50" t="s">
        <v>205</v>
      </c>
      <c r="O551" s="50" t="s">
        <v>205</v>
      </c>
      <c r="P551" s="50" t="s">
        <v>205</v>
      </c>
      <c r="Q551" s="50" t="s">
        <v>205</v>
      </c>
      <c r="R551" s="16" t="s">
        <v>20242</v>
      </c>
      <c r="S551" s="16" t="s">
        <v>11827</v>
      </c>
      <c r="T551" s="16" t="s">
        <v>20243</v>
      </c>
      <c r="U551" s="17">
        <v>1750</v>
      </c>
      <c r="V551" s="18">
        <v>20800</v>
      </c>
      <c r="W551" s="16" t="s">
        <v>20241</v>
      </c>
      <c r="X551" s="50" t="s">
        <v>205</v>
      </c>
      <c r="Y551" s="50" t="s">
        <v>205</v>
      </c>
    </row>
    <row r="552" spans="1:26" ht="18" customHeight="1">
      <c r="A552" s="539">
        <v>20230330</v>
      </c>
      <c r="B552" s="523">
        <v>528</v>
      </c>
      <c r="C552" s="523" t="s">
        <v>1317</v>
      </c>
      <c r="D552" s="523" t="s">
        <v>9537</v>
      </c>
      <c r="E552" s="523">
        <v>1916</v>
      </c>
      <c r="F552" s="523" t="s">
        <v>6346</v>
      </c>
      <c r="G552" s="523" t="s">
        <v>1318</v>
      </c>
      <c r="H552" s="538"/>
      <c r="I552" s="540">
        <v>45015</v>
      </c>
      <c r="J552" s="541" t="s">
        <v>11711</v>
      </c>
      <c r="K552" s="541" t="s">
        <v>9440</v>
      </c>
      <c r="L552" s="494"/>
      <c r="M552" s="50"/>
      <c r="N552" s="50"/>
      <c r="O552" s="50"/>
      <c r="P552" s="50"/>
      <c r="Q552" s="50"/>
      <c r="R552" s="16" t="s">
        <v>20244</v>
      </c>
      <c r="S552" s="16" t="s">
        <v>20235</v>
      </c>
      <c r="T552" s="16" t="s">
        <v>20245</v>
      </c>
      <c r="U552" s="17">
        <v>1916</v>
      </c>
      <c r="V552" s="18">
        <v>24026.639999999999</v>
      </c>
      <c r="W552" s="16" t="s">
        <v>20241</v>
      </c>
      <c r="X552" s="50"/>
      <c r="Y552" s="50"/>
    </row>
    <row r="553" spans="1:26" ht="18" customHeight="1">
      <c r="A553" s="539">
        <v>20230331</v>
      </c>
      <c r="B553" s="523">
        <v>529</v>
      </c>
      <c r="C553" s="523" t="s">
        <v>11828</v>
      </c>
      <c r="D553" s="523" t="s">
        <v>10406</v>
      </c>
      <c r="E553" s="523">
        <v>3242</v>
      </c>
      <c r="F553" s="523" t="s">
        <v>9104</v>
      </c>
      <c r="G553" s="523" t="s">
        <v>11829</v>
      </c>
      <c r="H553" s="538"/>
      <c r="I553" s="540">
        <v>45014</v>
      </c>
      <c r="J553" s="541" t="s">
        <v>11830</v>
      </c>
      <c r="K553" s="541" t="s">
        <v>9440</v>
      </c>
      <c r="L553" s="494" t="s">
        <v>205</v>
      </c>
      <c r="M553" s="50" t="s">
        <v>205</v>
      </c>
      <c r="N553" s="50" t="s">
        <v>205</v>
      </c>
      <c r="O553" s="50" t="s">
        <v>205</v>
      </c>
      <c r="P553" s="50" t="s">
        <v>205</v>
      </c>
      <c r="Q553" s="50" t="s">
        <v>205</v>
      </c>
      <c r="R553" s="16" t="s">
        <v>20246</v>
      </c>
      <c r="S553" s="16" t="s">
        <v>11831</v>
      </c>
      <c r="T553" s="16" t="s">
        <v>20247</v>
      </c>
      <c r="U553" s="17">
        <v>3242</v>
      </c>
      <c r="V553" s="18">
        <v>22985</v>
      </c>
      <c r="W553" s="16" t="s">
        <v>20237</v>
      </c>
      <c r="X553" s="50" t="s">
        <v>205</v>
      </c>
      <c r="Y553" s="50" t="s">
        <v>205</v>
      </c>
      <c r="Z553" t="s">
        <v>11832</v>
      </c>
    </row>
    <row r="554" spans="1:26" ht="18" customHeight="1">
      <c r="A554" s="539">
        <v>20230331</v>
      </c>
      <c r="B554" s="523">
        <v>530</v>
      </c>
      <c r="C554" s="523" t="s">
        <v>11833</v>
      </c>
      <c r="D554" s="523" t="s">
        <v>8947</v>
      </c>
      <c r="E554" s="523">
        <v>800</v>
      </c>
      <c r="F554" s="523" t="s">
        <v>9227</v>
      </c>
      <c r="G554" s="523" t="s">
        <v>11834</v>
      </c>
      <c r="H554" s="538"/>
      <c r="I554" s="540">
        <v>45015</v>
      </c>
      <c r="J554" s="541" t="s">
        <v>11835</v>
      </c>
      <c r="K554" s="541" t="s">
        <v>9440</v>
      </c>
      <c r="L554" s="494">
        <v>20</v>
      </c>
      <c r="M554" s="50" t="s">
        <v>205</v>
      </c>
      <c r="N554" s="50" t="s">
        <v>205</v>
      </c>
      <c r="O554" s="50" t="s">
        <v>205</v>
      </c>
      <c r="P554" s="50" t="s">
        <v>205</v>
      </c>
      <c r="Q554" s="50" t="s">
        <v>205</v>
      </c>
      <c r="R554" s="16" t="s">
        <v>20248</v>
      </c>
      <c r="S554" s="16" t="s">
        <v>20249</v>
      </c>
      <c r="T554" s="16" t="s">
        <v>11836</v>
      </c>
      <c r="U554" s="17">
        <v>800</v>
      </c>
      <c r="V554" s="18">
        <v>9360</v>
      </c>
      <c r="W554" s="16" t="s">
        <v>11805</v>
      </c>
      <c r="X554" s="50" t="s">
        <v>205</v>
      </c>
      <c r="Y554" s="50" t="s">
        <v>205</v>
      </c>
      <c r="Z554" t="s">
        <v>11837</v>
      </c>
    </row>
    <row r="555" spans="1:26" ht="18" customHeight="1">
      <c r="A555" s="539">
        <v>20230331</v>
      </c>
      <c r="B555" s="523">
        <v>531</v>
      </c>
      <c r="C555" s="523" t="s">
        <v>1344</v>
      </c>
      <c r="D555" s="523" t="s">
        <v>10849</v>
      </c>
      <c r="E555" s="523">
        <v>1960</v>
      </c>
      <c r="F555" s="523" t="s">
        <v>6346</v>
      </c>
      <c r="G555" s="523" t="s">
        <v>1345</v>
      </c>
      <c r="H555" s="538"/>
      <c r="I555" s="540">
        <v>45015</v>
      </c>
      <c r="J555" s="541" t="s">
        <v>11838</v>
      </c>
      <c r="K555" s="541" t="s">
        <v>9440</v>
      </c>
      <c r="L555" s="494"/>
      <c r="M555" s="50"/>
      <c r="N555" s="50"/>
      <c r="O555" s="50"/>
      <c r="P555" s="50"/>
      <c r="Q555" s="50"/>
      <c r="R555" s="16" t="s">
        <v>20250</v>
      </c>
      <c r="S555" s="16" t="s">
        <v>20251</v>
      </c>
      <c r="T555" s="16" t="s">
        <v>11839</v>
      </c>
      <c r="U555" s="17">
        <v>1960</v>
      </c>
      <c r="V555" s="18">
        <v>24500</v>
      </c>
      <c r="W555" s="16" t="s">
        <v>20252</v>
      </c>
      <c r="X555" s="50"/>
      <c r="Y555" s="50"/>
    </row>
    <row r="556" spans="1:26" ht="18" customHeight="1">
      <c r="A556" s="539">
        <v>20230331</v>
      </c>
      <c r="B556" s="523">
        <v>532</v>
      </c>
      <c r="C556" s="523" t="s">
        <v>1336</v>
      </c>
      <c r="D556" s="523" t="s">
        <v>9766</v>
      </c>
      <c r="E556" s="523">
        <v>1958</v>
      </c>
      <c r="F556" s="523" t="s">
        <v>8994</v>
      </c>
      <c r="G556" s="523" t="s">
        <v>1337</v>
      </c>
      <c r="H556" s="538"/>
      <c r="I556" s="540">
        <v>45015</v>
      </c>
      <c r="J556" s="541" t="s">
        <v>11840</v>
      </c>
      <c r="K556" s="541" t="s">
        <v>9440</v>
      </c>
      <c r="L556" s="494" t="s">
        <v>205</v>
      </c>
      <c r="M556" s="50" t="s">
        <v>205</v>
      </c>
      <c r="N556" s="50" t="s">
        <v>205</v>
      </c>
      <c r="O556" s="50" t="s">
        <v>205</v>
      </c>
      <c r="P556" s="50" t="s">
        <v>205</v>
      </c>
      <c r="Q556" s="50" t="s">
        <v>205</v>
      </c>
      <c r="R556" s="16" t="s">
        <v>11841</v>
      </c>
      <c r="S556" s="16" t="s">
        <v>20253</v>
      </c>
      <c r="T556" s="16" t="s">
        <v>11842</v>
      </c>
      <c r="U556" s="17">
        <v>1958</v>
      </c>
      <c r="V556" s="18">
        <v>24523.15</v>
      </c>
      <c r="W556" s="16" t="s">
        <v>11588</v>
      </c>
      <c r="X556" s="50" t="s">
        <v>205</v>
      </c>
      <c r="Y556" s="50" t="s">
        <v>205</v>
      </c>
    </row>
    <row r="557" spans="1:26" ht="18" customHeight="1">
      <c r="A557" s="539">
        <v>20230331</v>
      </c>
      <c r="B557" s="523">
        <v>533</v>
      </c>
      <c r="C557" s="523" t="s">
        <v>1339</v>
      </c>
      <c r="D557" s="523" t="s">
        <v>9766</v>
      </c>
      <c r="E557" s="523">
        <v>1839</v>
      </c>
      <c r="F557" s="523" t="s">
        <v>8994</v>
      </c>
      <c r="G557" s="523" t="s">
        <v>1340</v>
      </c>
      <c r="H557" s="538"/>
      <c r="I557" s="540">
        <v>45016</v>
      </c>
      <c r="J557" s="541" t="s">
        <v>10388</v>
      </c>
      <c r="K557" s="541" t="s">
        <v>9440</v>
      </c>
      <c r="L557" s="494" t="s">
        <v>205</v>
      </c>
      <c r="M557" s="50" t="s">
        <v>205</v>
      </c>
      <c r="N557" s="50" t="s">
        <v>205</v>
      </c>
      <c r="O557" s="50" t="s">
        <v>205</v>
      </c>
      <c r="P557" s="50" t="s">
        <v>205</v>
      </c>
      <c r="Q557" s="50" t="s">
        <v>205</v>
      </c>
      <c r="R557" s="16" t="s">
        <v>20254</v>
      </c>
      <c r="S557" s="16" t="s">
        <v>20154</v>
      </c>
      <c r="T557" s="16" t="s">
        <v>11843</v>
      </c>
      <c r="U557" s="17">
        <v>1839</v>
      </c>
      <c r="V557" s="18">
        <v>23089.57</v>
      </c>
      <c r="W557" s="16" t="s">
        <v>11655</v>
      </c>
      <c r="X557" s="50" t="s">
        <v>205</v>
      </c>
      <c r="Y557" s="50" t="s">
        <v>205</v>
      </c>
    </row>
    <row r="558" spans="1:26" ht="18" customHeight="1">
      <c r="A558" s="539">
        <v>20230331</v>
      </c>
      <c r="B558" s="523">
        <v>534</v>
      </c>
      <c r="C558" s="523" t="s">
        <v>1341</v>
      </c>
      <c r="D558" s="523" t="s">
        <v>9766</v>
      </c>
      <c r="E558" s="523">
        <v>1958</v>
      </c>
      <c r="F558" s="523" t="s">
        <v>8994</v>
      </c>
      <c r="G558" s="523" t="s">
        <v>1342</v>
      </c>
      <c r="H558" s="538"/>
      <c r="I558" s="540">
        <v>45016</v>
      </c>
      <c r="J558" s="541" t="s">
        <v>9511</v>
      </c>
      <c r="K558" s="541" t="s">
        <v>9440</v>
      </c>
      <c r="L558" s="494" t="s">
        <v>205</v>
      </c>
      <c r="M558" s="50" t="s">
        <v>205</v>
      </c>
      <c r="N558" s="50" t="s">
        <v>205</v>
      </c>
      <c r="O558" s="50" t="s">
        <v>205</v>
      </c>
      <c r="P558" s="50" t="s">
        <v>205</v>
      </c>
      <c r="Q558" s="50" t="s">
        <v>205</v>
      </c>
      <c r="R558" s="16" t="s">
        <v>20255</v>
      </c>
      <c r="S558" s="16" t="s">
        <v>20154</v>
      </c>
      <c r="T558" s="16" t="s">
        <v>11844</v>
      </c>
      <c r="U558" s="17">
        <v>1958</v>
      </c>
      <c r="V558" s="18">
        <v>24457.4</v>
      </c>
      <c r="W558" s="16" t="s">
        <v>20128</v>
      </c>
      <c r="X558" s="50" t="s">
        <v>205</v>
      </c>
      <c r="Y558" s="50" t="s">
        <v>205</v>
      </c>
    </row>
    <row r="559" spans="1:26" ht="18" customHeight="1">
      <c r="A559" s="539">
        <v>20230331</v>
      </c>
      <c r="B559" s="523">
        <v>535</v>
      </c>
      <c r="C559" s="523" t="s">
        <v>1348</v>
      </c>
      <c r="D559" s="523" t="s">
        <v>51</v>
      </c>
      <c r="E559" s="523">
        <v>1958</v>
      </c>
      <c r="F559" s="523" t="s">
        <v>8994</v>
      </c>
      <c r="G559" s="523" t="s">
        <v>1349</v>
      </c>
      <c r="H559" s="538"/>
      <c r="I559" s="540">
        <v>45016</v>
      </c>
      <c r="J559" s="541" t="s">
        <v>9810</v>
      </c>
      <c r="K559" s="541" t="s">
        <v>9440</v>
      </c>
      <c r="L559" s="494" t="s">
        <v>205</v>
      </c>
      <c r="M559" s="50" t="s">
        <v>205</v>
      </c>
      <c r="N559" s="50" t="s">
        <v>205</v>
      </c>
      <c r="O559" s="50" t="s">
        <v>205</v>
      </c>
      <c r="P559" s="50" t="s">
        <v>205</v>
      </c>
      <c r="Q559" s="50" t="s">
        <v>205</v>
      </c>
      <c r="R559" s="16" t="s">
        <v>20256</v>
      </c>
      <c r="S559" s="16" t="s">
        <v>20235</v>
      </c>
      <c r="T559" s="16" t="s">
        <v>20257</v>
      </c>
      <c r="U559" s="17">
        <v>1958</v>
      </c>
      <c r="V559" s="18">
        <v>24678</v>
      </c>
      <c r="W559" s="16" t="s">
        <v>20241</v>
      </c>
      <c r="X559" s="50" t="s">
        <v>205</v>
      </c>
      <c r="Y559" s="50" t="s">
        <v>205</v>
      </c>
    </row>
    <row r="560" spans="1:26" ht="18" customHeight="1">
      <c r="A560" s="539">
        <v>20230403</v>
      </c>
      <c r="B560" s="523">
        <v>536</v>
      </c>
      <c r="C560" s="523" t="s">
        <v>11845</v>
      </c>
      <c r="D560" s="523" t="s">
        <v>10890</v>
      </c>
      <c r="E560" s="523">
        <v>1200</v>
      </c>
      <c r="F560" s="523" t="s">
        <v>9095</v>
      </c>
      <c r="G560" s="523" t="s">
        <v>11846</v>
      </c>
      <c r="H560" s="538"/>
      <c r="I560" s="540">
        <v>45019</v>
      </c>
      <c r="J560" s="541" t="s">
        <v>11847</v>
      </c>
      <c r="K560" s="541" t="s">
        <v>9440</v>
      </c>
      <c r="L560" s="494">
        <v>20</v>
      </c>
      <c r="M560" s="50" t="s">
        <v>205</v>
      </c>
      <c r="N560" s="50" t="s">
        <v>205</v>
      </c>
      <c r="O560" s="50" t="s">
        <v>205</v>
      </c>
      <c r="P560" s="50" t="s">
        <v>205</v>
      </c>
      <c r="Q560" s="50" t="s">
        <v>205</v>
      </c>
      <c r="R560" s="16" t="s">
        <v>11845</v>
      </c>
      <c r="S560" s="16" t="s">
        <v>11848</v>
      </c>
      <c r="T560" s="16" t="s">
        <v>11849</v>
      </c>
      <c r="U560" s="17">
        <v>1200</v>
      </c>
      <c r="V560" s="18">
        <v>8820</v>
      </c>
      <c r="W560" s="16" t="s">
        <v>11850</v>
      </c>
      <c r="X560" s="50" t="s">
        <v>205</v>
      </c>
      <c r="Y560" s="50" t="s">
        <v>205</v>
      </c>
      <c r="Z560" t="s">
        <v>11379</v>
      </c>
    </row>
    <row r="561" spans="1:26" ht="18" customHeight="1">
      <c r="A561" s="539">
        <v>20230403</v>
      </c>
      <c r="B561" s="523">
        <v>537</v>
      </c>
      <c r="C561" s="523" t="s">
        <v>11851</v>
      </c>
      <c r="D561" s="523" t="s">
        <v>10500</v>
      </c>
      <c r="E561" s="523">
        <v>1537</v>
      </c>
      <c r="F561" s="523" t="s">
        <v>8949</v>
      </c>
      <c r="G561" s="523" t="s">
        <v>11852</v>
      </c>
      <c r="H561" s="538"/>
      <c r="I561" s="540">
        <v>45016</v>
      </c>
      <c r="J561" s="541" t="s">
        <v>11116</v>
      </c>
      <c r="K561" s="541" t="s">
        <v>9440</v>
      </c>
      <c r="L561" s="494">
        <v>20</v>
      </c>
      <c r="M561" s="50" t="s">
        <v>205</v>
      </c>
      <c r="N561" s="50" t="s">
        <v>205</v>
      </c>
      <c r="O561" s="50" t="s">
        <v>205</v>
      </c>
      <c r="P561" s="50" t="s">
        <v>205</v>
      </c>
      <c r="Q561" s="50" t="s">
        <v>205</v>
      </c>
      <c r="R561" s="16" t="s">
        <v>11853</v>
      </c>
      <c r="S561" s="16" t="s">
        <v>20258</v>
      </c>
      <c r="T561" s="16" t="s">
        <v>20259</v>
      </c>
      <c r="U561" s="17">
        <v>1537</v>
      </c>
      <c r="V561" s="18">
        <v>10759</v>
      </c>
      <c r="W561" s="16" t="s">
        <v>11810</v>
      </c>
      <c r="X561" s="50" t="s">
        <v>205</v>
      </c>
      <c r="Y561" s="50" t="s">
        <v>205</v>
      </c>
      <c r="Z561" t="s">
        <v>20260</v>
      </c>
    </row>
    <row r="562" spans="1:26" ht="18" customHeight="1">
      <c r="A562" s="539">
        <v>20230403</v>
      </c>
      <c r="B562" s="523">
        <v>538</v>
      </c>
      <c r="C562" s="523" t="s">
        <v>1351</v>
      </c>
      <c r="D562" s="523" t="s">
        <v>8894</v>
      </c>
      <c r="E562" s="523">
        <v>1958</v>
      </c>
      <c r="F562" s="523" t="s">
        <v>6346</v>
      </c>
      <c r="G562" s="523" t="s">
        <v>1352</v>
      </c>
      <c r="H562" s="538"/>
      <c r="I562" s="540">
        <v>45019</v>
      </c>
      <c r="J562" s="541" t="s">
        <v>11854</v>
      </c>
      <c r="K562" s="541" t="s">
        <v>9440</v>
      </c>
      <c r="L562" s="494"/>
      <c r="M562" s="50" t="s">
        <v>205</v>
      </c>
      <c r="N562" s="50" t="s">
        <v>205</v>
      </c>
      <c r="O562" s="50" t="s">
        <v>205</v>
      </c>
      <c r="P562" s="50" t="s">
        <v>205</v>
      </c>
      <c r="Q562" s="50" t="s">
        <v>205</v>
      </c>
      <c r="R562" s="16" t="s">
        <v>20261</v>
      </c>
      <c r="S562" s="16" t="s">
        <v>20262</v>
      </c>
      <c r="T562" s="16" t="s">
        <v>20263</v>
      </c>
      <c r="U562" s="17">
        <v>1958</v>
      </c>
      <c r="V562" s="18">
        <v>24515.3</v>
      </c>
      <c r="W562" s="16" t="s">
        <v>20264</v>
      </c>
      <c r="X562" s="50" t="s">
        <v>205</v>
      </c>
      <c r="Y562" s="50" t="s">
        <v>205</v>
      </c>
    </row>
    <row r="563" spans="1:26" ht="18" customHeight="1">
      <c r="A563" s="539">
        <v>20230403</v>
      </c>
      <c r="B563" s="523">
        <v>539</v>
      </c>
      <c r="C563" s="523" t="s">
        <v>1355</v>
      </c>
      <c r="D563" s="523" t="s">
        <v>10607</v>
      </c>
      <c r="E563" s="523">
        <v>1958</v>
      </c>
      <c r="F563" s="523" t="s">
        <v>10924</v>
      </c>
      <c r="G563" s="523" t="s">
        <v>1356</v>
      </c>
      <c r="H563" s="538"/>
      <c r="I563" s="540">
        <v>45017</v>
      </c>
      <c r="J563" s="541" t="s">
        <v>11028</v>
      </c>
      <c r="K563" s="541" t="s">
        <v>9440</v>
      </c>
      <c r="L563" s="494"/>
      <c r="M563" s="50"/>
      <c r="N563" s="50"/>
      <c r="O563" s="50"/>
      <c r="P563" s="50"/>
      <c r="Q563" s="50"/>
      <c r="R563" s="16" t="s">
        <v>20265</v>
      </c>
      <c r="S563" s="16" t="s">
        <v>20262</v>
      </c>
      <c r="T563" s="16" t="s">
        <v>20266</v>
      </c>
      <c r="U563" s="17">
        <v>1958</v>
      </c>
      <c r="V563" s="18">
        <v>24678.18</v>
      </c>
      <c r="W563" s="16" t="s">
        <v>20264</v>
      </c>
      <c r="X563" s="50"/>
      <c r="Y563" s="50"/>
    </row>
    <row r="564" spans="1:26" ht="18" customHeight="1">
      <c r="A564" s="539">
        <v>20230403</v>
      </c>
      <c r="B564" s="523">
        <v>540</v>
      </c>
      <c r="C564" s="523" t="s">
        <v>1361</v>
      </c>
      <c r="D564" s="523" t="s">
        <v>51</v>
      </c>
      <c r="E564" s="523">
        <v>1958</v>
      </c>
      <c r="F564" s="523" t="s">
        <v>8994</v>
      </c>
      <c r="G564" s="523" t="s">
        <v>1362</v>
      </c>
      <c r="H564" s="538"/>
      <c r="I564" s="540">
        <v>45017</v>
      </c>
      <c r="J564" s="541" t="s">
        <v>10446</v>
      </c>
      <c r="K564" s="541" t="s">
        <v>9440</v>
      </c>
      <c r="L564" s="494" t="s">
        <v>205</v>
      </c>
      <c r="M564" s="50" t="s">
        <v>205</v>
      </c>
      <c r="N564" s="50" t="s">
        <v>205</v>
      </c>
      <c r="O564" s="50" t="s">
        <v>205</v>
      </c>
      <c r="P564" s="50" t="s">
        <v>205</v>
      </c>
      <c r="Q564" s="50" t="s">
        <v>205</v>
      </c>
      <c r="R564" s="16" t="s">
        <v>20267</v>
      </c>
      <c r="S564" s="16" t="s">
        <v>20268</v>
      </c>
      <c r="T564" s="16" t="s">
        <v>20269</v>
      </c>
      <c r="U564" s="17">
        <v>1958</v>
      </c>
      <c r="V564" s="18">
        <v>24678.14</v>
      </c>
      <c r="W564" s="16" t="s">
        <v>20264</v>
      </c>
      <c r="X564" s="50" t="s">
        <v>205</v>
      </c>
      <c r="Y564" s="50" t="s">
        <v>205</v>
      </c>
    </row>
    <row r="565" spans="1:26" ht="18" customHeight="1">
      <c r="A565" s="539">
        <v>20230403</v>
      </c>
      <c r="B565" s="523">
        <v>541</v>
      </c>
      <c r="C565" s="523" t="s">
        <v>11856</v>
      </c>
      <c r="D565" s="523" t="s">
        <v>9537</v>
      </c>
      <c r="E565" s="523">
        <v>2200</v>
      </c>
      <c r="F565" s="523" t="s">
        <v>9234</v>
      </c>
      <c r="G565" s="523" t="s">
        <v>11857</v>
      </c>
      <c r="H565" s="538"/>
      <c r="I565" s="540">
        <v>45019</v>
      </c>
      <c r="J565" s="541" t="s">
        <v>11858</v>
      </c>
      <c r="K565" s="541" t="s">
        <v>9440</v>
      </c>
      <c r="L565" s="494">
        <v>20</v>
      </c>
      <c r="M565" s="50"/>
      <c r="N565" s="50"/>
      <c r="O565" s="50"/>
      <c r="P565" s="50"/>
      <c r="Q565" s="50"/>
      <c r="R565" s="16" t="s">
        <v>11859</v>
      </c>
      <c r="S565" s="16" t="s">
        <v>19337</v>
      </c>
      <c r="T565" s="16" t="s">
        <v>20270</v>
      </c>
      <c r="U565" s="17">
        <v>2200</v>
      </c>
      <c r="V565" s="18">
        <v>15400</v>
      </c>
      <c r="W565" s="16" t="s">
        <v>20271</v>
      </c>
      <c r="X565" s="50"/>
      <c r="Y565" s="50"/>
      <c r="Z565" t="s">
        <v>11860</v>
      </c>
    </row>
    <row r="566" spans="1:26" ht="18" customHeight="1">
      <c r="A566" s="539">
        <v>20230403</v>
      </c>
      <c r="B566" s="523">
        <v>542</v>
      </c>
      <c r="C566" s="523" t="s">
        <v>1365</v>
      </c>
      <c r="D566" s="523" t="s">
        <v>8905</v>
      </c>
      <c r="E566" s="523">
        <v>1960</v>
      </c>
      <c r="F566" s="523" t="s">
        <v>6346</v>
      </c>
      <c r="G566" s="523" t="s">
        <v>1366</v>
      </c>
      <c r="H566" s="538"/>
      <c r="I566" s="540">
        <v>45019</v>
      </c>
      <c r="J566" s="541" t="s">
        <v>11161</v>
      </c>
      <c r="K566" s="541" t="s">
        <v>9440</v>
      </c>
      <c r="L566" s="512" t="s">
        <v>205</v>
      </c>
      <c r="M566" s="50" t="s">
        <v>205</v>
      </c>
      <c r="N566" s="50" t="s">
        <v>205</v>
      </c>
      <c r="O566" s="50" t="s">
        <v>205</v>
      </c>
      <c r="P566" s="50" t="s">
        <v>205</v>
      </c>
      <c r="Q566" s="50" t="s">
        <v>205</v>
      </c>
      <c r="R566" s="16" t="s">
        <v>1365</v>
      </c>
      <c r="S566" s="16" t="s">
        <v>1369</v>
      </c>
      <c r="T566" s="16" t="s">
        <v>11861</v>
      </c>
      <c r="U566" s="17">
        <v>1960</v>
      </c>
      <c r="V566" s="18">
        <v>24500</v>
      </c>
      <c r="W566" s="16" t="s">
        <v>1371</v>
      </c>
      <c r="X566" s="50" t="s">
        <v>205</v>
      </c>
      <c r="Y566" s="50" t="s">
        <v>205</v>
      </c>
    </row>
    <row r="567" spans="1:26" ht="18" customHeight="1">
      <c r="A567" s="539">
        <v>20230403</v>
      </c>
      <c r="B567" s="523">
        <v>543</v>
      </c>
      <c r="C567" s="523" t="s">
        <v>11862</v>
      </c>
      <c r="D567" s="523" t="s">
        <v>9476</v>
      </c>
      <c r="E567" s="523">
        <v>1200</v>
      </c>
      <c r="F567" s="523" t="s">
        <v>9089</v>
      </c>
      <c r="G567" s="523" t="s">
        <v>11863</v>
      </c>
      <c r="H567" s="538"/>
      <c r="I567" s="540">
        <v>45019</v>
      </c>
      <c r="J567" s="541" t="s">
        <v>11864</v>
      </c>
      <c r="K567" s="541" t="s">
        <v>9440</v>
      </c>
      <c r="L567" s="494" t="s">
        <v>205</v>
      </c>
      <c r="M567" s="50" t="s">
        <v>205</v>
      </c>
      <c r="N567" s="50" t="s">
        <v>205</v>
      </c>
      <c r="O567" s="50" t="s">
        <v>205</v>
      </c>
      <c r="P567" s="50" t="s">
        <v>205</v>
      </c>
      <c r="Q567" s="50" t="s">
        <v>205</v>
      </c>
      <c r="R567" s="16" t="s">
        <v>20272</v>
      </c>
      <c r="S567" s="16" t="s">
        <v>20273</v>
      </c>
      <c r="T567" s="16" t="s">
        <v>11866</v>
      </c>
      <c r="U567" s="17">
        <v>2400</v>
      </c>
      <c r="V567" s="18">
        <v>49800</v>
      </c>
      <c r="W567" s="16" t="s">
        <v>11867</v>
      </c>
      <c r="X567" s="50" t="s">
        <v>205</v>
      </c>
      <c r="Y567" s="50" t="s">
        <v>205</v>
      </c>
      <c r="Z567" t="s">
        <v>20118</v>
      </c>
    </row>
    <row r="568" spans="1:26" ht="18" customHeight="1">
      <c r="A568" s="539">
        <v>20230403</v>
      </c>
      <c r="B568" s="523">
        <v>543</v>
      </c>
      <c r="C568" s="523" t="s">
        <v>11862</v>
      </c>
      <c r="D568" s="523" t="s">
        <v>9476</v>
      </c>
      <c r="E568" s="523">
        <v>1200</v>
      </c>
      <c r="F568" s="523" t="s">
        <v>9089</v>
      </c>
      <c r="G568" s="523" t="s">
        <v>11868</v>
      </c>
      <c r="H568" s="538"/>
      <c r="I568" s="540">
        <v>45019</v>
      </c>
      <c r="J568" s="541" t="s">
        <v>11864</v>
      </c>
      <c r="K568" s="541" t="s">
        <v>9440</v>
      </c>
      <c r="L568" s="494" t="s">
        <v>205</v>
      </c>
      <c r="M568" s="50" t="s">
        <v>205</v>
      </c>
      <c r="N568" s="50" t="s">
        <v>205</v>
      </c>
      <c r="O568" s="50" t="s">
        <v>205</v>
      </c>
      <c r="P568" s="50" t="s">
        <v>205</v>
      </c>
      <c r="Q568" s="50" t="s">
        <v>205</v>
      </c>
      <c r="R568" s="16"/>
      <c r="S568" s="16"/>
      <c r="T568" s="16"/>
      <c r="U568" s="17"/>
      <c r="V568" s="18"/>
      <c r="W568" s="16"/>
      <c r="X568" s="50" t="s">
        <v>205</v>
      </c>
      <c r="Y568" s="50" t="s">
        <v>205</v>
      </c>
      <c r="Z568" t="s">
        <v>20118</v>
      </c>
    </row>
    <row r="569" spans="1:26" ht="18" customHeight="1">
      <c r="A569" s="539">
        <v>20230403</v>
      </c>
      <c r="B569" s="523">
        <v>544</v>
      </c>
      <c r="C569" s="523" t="s">
        <v>11869</v>
      </c>
      <c r="D569" s="523" t="s">
        <v>10500</v>
      </c>
      <c r="E569" s="523">
        <v>1500</v>
      </c>
      <c r="F569" s="523" t="s">
        <v>8949</v>
      </c>
      <c r="G569" s="523" t="s">
        <v>11870</v>
      </c>
      <c r="H569" s="538"/>
      <c r="I569" s="540">
        <v>45019</v>
      </c>
      <c r="J569" s="541" t="s">
        <v>11871</v>
      </c>
      <c r="K569" s="541" t="s">
        <v>9440</v>
      </c>
      <c r="L569" s="494">
        <v>20</v>
      </c>
      <c r="M569" s="50" t="s">
        <v>205</v>
      </c>
      <c r="N569" s="50" t="s">
        <v>205</v>
      </c>
      <c r="O569" s="50" t="s">
        <v>205</v>
      </c>
      <c r="P569" s="50" t="s">
        <v>205</v>
      </c>
      <c r="Q569" s="50" t="s">
        <v>205</v>
      </c>
      <c r="R569" s="16" t="s">
        <v>11872</v>
      </c>
      <c r="S569" s="16" t="s">
        <v>20274</v>
      </c>
      <c r="T569" s="16" t="s">
        <v>20275</v>
      </c>
      <c r="U569" s="17">
        <v>1500</v>
      </c>
      <c r="V569" s="18">
        <v>9000</v>
      </c>
      <c r="W569" s="16" t="s">
        <v>20271</v>
      </c>
      <c r="X569" s="50" t="s">
        <v>205</v>
      </c>
      <c r="Y569" s="50" t="s">
        <v>205</v>
      </c>
      <c r="Z569" t="s">
        <v>10512</v>
      </c>
    </row>
    <row r="570" spans="1:26" ht="18" customHeight="1">
      <c r="A570" s="539">
        <v>20230403</v>
      </c>
      <c r="B570" s="523">
        <v>545</v>
      </c>
      <c r="C570" s="523" t="s">
        <v>11873</v>
      </c>
      <c r="D570" s="523" t="s">
        <v>219</v>
      </c>
      <c r="E570" s="523">
        <v>1115</v>
      </c>
      <c r="F570" s="523" t="s">
        <v>9217</v>
      </c>
      <c r="G570" s="523" t="s">
        <v>11874</v>
      </c>
      <c r="H570" s="538"/>
      <c r="I570" s="540">
        <v>45019</v>
      </c>
      <c r="J570" s="541" t="s">
        <v>10453</v>
      </c>
      <c r="K570" s="541" t="s">
        <v>9440</v>
      </c>
      <c r="L570" s="494" t="s">
        <v>205</v>
      </c>
      <c r="M570" s="50" t="s">
        <v>205</v>
      </c>
      <c r="N570" s="50" t="s">
        <v>205</v>
      </c>
      <c r="O570" s="50" t="s">
        <v>205</v>
      </c>
      <c r="P570" s="50" t="s">
        <v>205</v>
      </c>
      <c r="Q570" s="50" t="s">
        <v>205</v>
      </c>
      <c r="R570" s="16" t="s">
        <v>20276</v>
      </c>
      <c r="S570" s="16" t="s">
        <v>20273</v>
      </c>
      <c r="T570" s="16" t="s">
        <v>20277</v>
      </c>
      <c r="U570" s="17">
        <v>1115</v>
      </c>
      <c r="V570" s="18">
        <v>24976</v>
      </c>
      <c r="W570" s="16" t="s">
        <v>20278</v>
      </c>
      <c r="X570" s="50" t="s">
        <v>205</v>
      </c>
      <c r="Y570" s="50" t="s">
        <v>205</v>
      </c>
    </row>
    <row r="571" spans="1:26" ht="18" customHeight="1">
      <c r="A571" s="539">
        <v>20230403</v>
      </c>
      <c r="B571" s="523">
        <v>546</v>
      </c>
      <c r="C571" s="523" t="s">
        <v>1359</v>
      </c>
      <c r="D571" s="523" t="s">
        <v>9537</v>
      </c>
      <c r="E571" s="523">
        <v>1916</v>
      </c>
      <c r="F571" s="523" t="s">
        <v>6346</v>
      </c>
      <c r="G571" s="523" t="s">
        <v>1360</v>
      </c>
      <c r="H571" s="538"/>
      <c r="I571" s="540">
        <v>45019</v>
      </c>
      <c r="J571" s="541" t="s">
        <v>11562</v>
      </c>
      <c r="K571" s="541" t="s">
        <v>9440</v>
      </c>
      <c r="L571" s="494"/>
      <c r="M571" s="50"/>
      <c r="N571" s="50"/>
      <c r="O571" s="50"/>
      <c r="P571" s="50"/>
      <c r="Q571" s="50"/>
      <c r="R571" s="16" t="s">
        <v>20279</v>
      </c>
      <c r="S571" s="16" t="s">
        <v>11855</v>
      </c>
      <c r="T571" s="16" t="s">
        <v>20280</v>
      </c>
      <c r="U571" s="17">
        <v>1916</v>
      </c>
      <c r="V571" s="18">
        <v>24478.49</v>
      </c>
      <c r="W571" s="16" t="s">
        <v>20264</v>
      </c>
      <c r="X571" s="50"/>
      <c r="Y571" s="50"/>
    </row>
    <row r="572" spans="1:26" ht="18" customHeight="1">
      <c r="A572" s="539">
        <v>20230404</v>
      </c>
      <c r="B572" s="523">
        <v>547</v>
      </c>
      <c r="C572" s="523" t="s">
        <v>11875</v>
      </c>
      <c r="D572" s="523" t="s">
        <v>9078</v>
      </c>
      <c r="E572" s="523">
        <v>4400</v>
      </c>
      <c r="F572" s="523" t="s">
        <v>8298</v>
      </c>
      <c r="G572" s="523" t="s">
        <v>11876</v>
      </c>
      <c r="H572" s="538"/>
      <c r="I572" s="540">
        <v>45020</v>
      </c>
      <c r="J572" s="541" t="s">
        <v>11877</v>
      </c>
      <c r="K572" s="541" t="s">
        <v>9440</v>
      </c>
      <c r="L572" s="494"/>
      <c r="M572" s="50"/>
      <c r="N572" s="50"/>
      <c r="O572" s="50"/>
      <c r="P572" s="50"/>
      <c r="Q572" s="50"/>
      <c r="R572" s="16" t="s">
        <v>11878</v>
      </c>
      <c r="S572" s="16" t="s">
        <v>20281</v>
      </c>
      <c r="T572" s="16" t="s">
        <v>20282</v>
      </c>
      <c r="U572" s="17">
        <v>4400</v>
      </c>
      <c r="V572" s="18">
        <v>23710</v>
      </c>
      <c r="W572" s="16" t="s">
        <v>20283</v>
      </c>
      <c r="X572" s="50"/>
      <c r="Y572" s="50"/>
    </row>
    <row r="573" spans="1:26" ht="18" customHeight="1">
      <c r="A573" s="539">
        <v>20230404</v>
      </c>
      <c r="B573" s="523">
        <v>548</v>
      </c>
      <c r="C573" s="523" t="s">
        <v>11880</v>
      </c>
      <c r="D573" s="523" t="s">
        <v>9537</v>
      </c>
      <c r="E573" s="523">
        <v>2200</v>
      </c>
      <c r="F573" s="523" t="s">
        <v>11055</v>
      </c>
      <c r="G573" s="523" t="s">
        <v>11881</v>
      </c>
      <c r="H573" s="538"/>
      <c r="I573" s="540">
        <v>45020</v>
      </c>
      <c r="J573" s="541" t="s">
        <v>11882</v>
      </c>
      <c r="K573" s="541" t="s">
        <v>9440</v>
      </c>
      <c r="L573" s="494">
        <v>20</v>
      </c>
      <c r="M573" s="50"/>
      <c r="N573" s="50"/>
      <c r="O573" s="50"/>
      <c r="P573" s="50"/>
      <c r="Q573" s="50"/>
      <c r="R573" s="16" t="s">
        <v>20284</v>
      </c>
      <c r="S573" s="16" t="s">
        <v>19337</v>
      </c>
      <c r="T573" s="16" t="s">
        <v>20285</v>
      </c>
      <c r="U573" s="17">
        <v>2200</v>
      </c>
      <c r="V573" s="18">
        <v>15400</v>
      </c>
      <c r="W573" s="16" t="s">
        <v>20283</v>
      </c>
      <c r="X573" s="50"/>
      <c r="Y573" s="50"/>
      <c r="Z573" t="s">
        <v>11860</v>
      </c>
    </row>
    <row r="574" spans="1:26" ht="18" customHeight="1">
      <c r="A574" s="539">
        <v>20230404</v>
      </c>
      <c r="B574" s="523">
        <v>549</v>
      </c>
      <c r="C574" s="523" t="s">
        <v>1378</v>
      </c>
      <c r="D574" s="523" t="s">
        <v>8896</v>
      </c>
      <c r="E574" s="523">
        <v>2300</v>
      </c>
      <c r="F574" s="523" t="s">
        <v>121</v>
      </c>
      <c r="G574" s="523" t="s">
        <v>1379</v>
      </c>
      <c r="H574" s="538"/>
      <c r="I574" s="540">
        <v>45019</v>
      </c>
      <c r="J574" s="541" t="s">
        <v>11216</v>
      </c>
      <c r="K574" s="541" t="s">
        <v>9440</v>
      </c>
      <c r="L574" s="494"/>
      <c r="M574" s="50"/>
      <c r="N574" s="50"/>
      <c r="O574" s="50"/>
      <c r="P574" s="50"/>
      <c r="Q574" s="50"/>
      <c r="R574" s="16" t="s">
        <v>20286</v>
      </c>
      <c r="S574" s="16" t="s">
        <v>20287</v>
      </c>
      <c r="T574" s="16" t="s">
        <v>11883</v>
      </c>
      <c r="U574" s="17">
        <v>2300</v>
      </c>
      <c r="V574" s="18">
        <v>23805</v>
      </c>
      <c r="W574" s="16" t="s">
        <v>20264</v>
      </c>
      <c r="X574" s="50"/>
      <c r="Y574" s="50"/>
    </row>
    <row r="575" spans="1:26" ht="18" customHeight="1">
      <c r="A575" s="539">
        <v>20230404</v>
      </c>
      <c r="B575" s="523">
        <v>550</v>
      </c>
      <c r="C575" s="523" t="s">
        <v>1375</v>
      </c>
      <c r="D575" s="523" t="s">
        <v>9766</v>
      </c>
      <c r="E575" s="523">
        <v>1958</v>
      </c>
      <c r="F575" s="523" t="s">
        <v>6346</v>
      </c>
      <c r="G575" s="523" t="s">
        <v>1376</v>
      </c>
      <c r="H575" s="538"/>
      <c r="I575" s="540">
        <v>45020</v>
      </c>
      <c r="J575" s="541" t="s">
        <v>10955</v>
      </c>
      <c r="K575" s="541" t="s">
        <v>9440</v>
      </c>
      <c r="L575" s="512"/>
      <c r="M575" s="50"/>
      <c r="N575" s="50"/>
      <c r="O575" s="50"/>
      <c r="P575" s="50"/>
      <c r="Q575" s="50"/>
      <c r="R575" s="16" t="s">
        <v>20288</v>
      </c>
      <c r="S575" s="16" t="s">
        <v>20262</v>
      </c>
      <c r="T575" s="16" t="s">
        <v>20289</v>
      </c>
      <c r="U575" s="17">
        <v>1958</v>
      </c>
      <c r="V575" s="18">
        <v>24523.17</v>
      </c>
      <c r="W575" s="16" t="s">
        <v>20264</v>
      </c>
      <c r="X575" s="50"/>
      <c r="Y575" s="50"/>
    </row>
    <row r="576" spans="1:26" ht="18" customHeight="1">
      <c r="A576" s="539">
        <v>20230404</v>
      </c>
      <c r="B576" s="523">
        <v>551</v>
      </c>
      <c r="C576" s="523" t="s">
        <v>11884</v>
      </c>
      <c r="D576" s="523" t="s">
        <v>9476</v>
      </c>
      <c r="E576" s="523">
        <v>1180</v>
      </c>
      <c r="F576" s="523" t="s">
        <v>9089</v>
      </c>
      <c r="G576" s="523" t="s">
        <v>11885</v>
      </c>
      <c r="H576" s="538"/>
      <c r="I576" s="540">
        <v>45020</v>
      </c>
      <c r="J576" s="541" t="s">
        <v>11886</v>
      </c>
      <c r="K576" s="541" t="s">
        <v>9440</v>
      </c>
      <c r="L576" s="494"/>
      <c r="M576" s="50"/>
      <c r="N576" s="50"/>
      <c r="O576" s="50"/>
      <c r="P576" s="50"/>
      <c r="Q576" s="50"/>
      <c r="R576" s="16" t="s">
        <v>20290</v>
      </c>
      <c r="S576" s="16" t="s">
        <v>20291</v>
      </c>
      <c r="T576" s="16" t="s">
        <v>20292</v>
      </c>
      <c r="U576" s="17">
        <v>3540</v>
      </c>
      <c r="V576" s="18">
        <v>74340</v>
      </c>
      <c r="W576" s="16" t="s">
        <v>20293</v>
      </c>
      <c r="X576" s="50"/>
      <c r="Y576" s="50"/>
      <c r="Z576" t="s">
        <v>11887</v>
      </c>
    </row>
    <row r="577" spans="1:26" ht="18" customHeight="1">
      <c r="A577" s="539">
        <v>20230404</v>
      </c>
      <c r="B577" s="523">
        <v>551</v>
      </c>
      <c r="C577" s="523" t="s">
        <v>11884</v>
      </c>
      <c r="D577" s="523" t="s">
        <v>9476</v>
      </c>
      <c r="E577" s="523">
        <v>1180</v>
      </c>
      <c r="F577" s="523" t="s">
        <v>9089</v>
      </c>
      <c r="G577" s="523" t="s">
        <v>11888</v>
      </c>
      <c r="H577" s="538"/>
      <c r="I577" s="540">
        <v>45020</v>
      </c>
      <c r="J577" s="541" t="s">
        <v>11886</v>
      </c>
      <c r="K577" s="541" t="s">
        <v>9440</v>
      </c>
      <c r="L577" s="494"/>
      <c r="M577" s="50"/>
      <c r="N577" s="50"/>
      <c r="O577" s="50"/>
      <c r="P577" s="50"/>
      <c r="Q577" s="50"/>
      <c r="R577" s="16"/>
      <c r="S577" s="16"/>
      <c r="T577" s="16"/>
      <c r="U577" s="17"/>
      <c r="V577" s="18"/>
      <c r="W577" s="16"/>
      <c r="X577" s="50"/>
      <c r="Y577" s="50"/>
      <c r="Z577" t="s">
        <v>11887</v>
      </c>
    </row>
    <row r="578" spans="1:26" ht="18" customHeight="1">
      <c r="A578" s="539">
        <v>20230404</v>
      </c>
      <c r="B578" s="523">
        <v>551</v>
      </c>
      <c r="C578" s="523" t="s">
        <v>11884</v>
      </c>
      <c r="D578" s="523" t="s">
        <v>9476</v>
      </c>
      <c r="E578" s="523">
        <v>1180</v>
      </c>
      <c r="F578" s="523" t="s">
        <v>9089</v>
      </c>
      <c r="G578" s="523" t="s">
        <v>11889</v>
      </c>
      <c r="H578" s="538"/>
      <c r="I578" s="540">
        <v>45020</v>
      </c>
      <c r="J578" s="541" t="s">
        <v>11886</v>
      </c>
      <c r="K578" s="541" t="s">
        <v>9440</v>
      </c>
      <c r="L578" s="494"/>
      <c r="M578" s="50"/>
      <c r="N578" s="50"/>
      <c r="O578" s="50"/>
      <c r="P578" s="50"/>
      <c r="Q578" s="50"/>
      <c r="R578" s="16"/>
      <c r="S578" s="16"/>
      <c r="T578" s="16"/>
      <c r="U578" s="17"/>
      <c r="V578" s="18"/>
      <c r="W578" s="16"/>
      <c r="X578" s="50"/>
      <c r="Y578" s="50"/>
      <c r="Z578" t="s">
        <v>20294</v>
      </c>
    </row>
    <row r="579" spans="1:26" ht="18" customHeight="1">
      <c r="A579" s="539">
        <v>20230404</v>
      </c>
      <c r="B579" s="523">
        <v>552</v>
      </c>
      <c r="C579" s="523" t="s">
        <v>1382</v>
      </c>
      <c r="D579" s="523" t="s">
        <v>10849</v>
      </c>
      <c r="E579" s="523">
        <v>1960</v>
      </c>
      <c r="F579" s="523" t="s">
        <v>8994</v>
      </c>
      <c r="G579" s="523" t="s">
        <v>1383</v>
      </c>
      <c r="H579" s="538"/>
      <c r="I579" s="540">
        <v>45020</v>
      </c>
      <c r="J579" s="541" t="s">
        <v>9721</v>
      </c>
      <c r="K579" s="541" t="s">
        <v>9440</v>
      </c>
      <c r="L579" s="494" t="s">
        <v>205</v>
      </c>
      <c r="M579" s="50" t="s">
        <v>205</v>
      </c>
      <c r="N579" s="50" t="s">
        <v>205</v>
      </c>
      <c r="O579" s="50" t="s">
        <v>205</v>
      </c>
      <c r="P579" s="50" t="s">
        <v>205</v>
      </c>
      <c r="Q579" s="50" t="s">
        <v>205</v>
      </c>
      <c r="R579" s="16" t="s">
        <v>20295</v>
      </c>
      <c r="S579" s="16" t="s">
        <v>4694</v>
      </c>
      <c r="T579" s="16" t="s">
        <v>20296</v>
      </c>
      <c r="U579" s="17">
        <v>1960</v>
      </c>
      <c r="V579" s="18">
        <v>24500</v>
      </c>
      <c r="W579" s="16" t="s">
        <v>20297</v>
      </c>
      <c r="X579" s="50" t="s">
        <v>205</v>
      </c>
      <c r="Y579" s="50" t="s">
        <v>205</v>
      </c>
    </row>
    <row r="580" spans="1:26" ht="18" customHeight="1">
      <c r="A580" s="539">
        <v>20230404</v>
      </c>
      <c r="B580" s="523">
        <v>553</v>
      </c>
      <c r="C580" s="523" t="s">
        <v>1372</v>
      </c>
      <c r="D580" s="523" t="s">
        <v>9766</v>
      </c>
      <c r="E580" s="523">
        <v>1958</v>
      </c>
      <c r="F580" s="523" t="s">
        <v>6346</v>
      </c>
      <c r="G580" s="523" t="s">
        <v>1373</v>
      </c>
      <c r="H580" s="538"/>
      <c r="I580" s="540">
        <v>45020</v>
      </c>
      <c r="J580" s="541" t="s">
        <v>11891</v>
      </c>
      <c r="K580" s="541" t="s">
        <v>9440</v>
      </c>
      <c r="L580" s="494"/>
      <c r="M580" s="50"/>
      <c r="N580" s="50"/>
      <c r="O580" s="50"/>
      <c r="P580" s="50"/>
      <c r="Q580" s="50"/>
      <c r="R580" s="16" t="s">
        <v>11892</v>
      </c>
      <c r="S580" s="16" t="s">
        <v>20298</v>
      </c>
      <c r="T580" s="16" t="s">
        <v>11893</v>
      </c>
      <c r="U580" s="17">
        <v>1958</v>
      </c>
      <c r="V580" s="18">
        <v>24583.52</v>
      </c>
      <c r="W580" s="16" t="s">
        <v>20216</v>
      </c>
      <c r="X580" s="50"/>
      <c r="Y580" s="50"/>
    </row>
    <row r="581" spans="1:26" ht="18" customHeight="1">
      <c r="A581" s="539">
        <v>20230404</v>
      </c>
      <c r="B581" s="523">
        <v>554</v>
      </c>
      <c r="C581" s="523" t="s">
        <v>11894</v>
      </c>
      <c r="D581" s="523" t="s">
        <v>9476</v>
      </c>
      <c r="E581" s="523">
        <v>1180</v>
      </c>
      <c r="F581" s="523" t="s">
        <v>9089</v>
      </c>
      <c r="G581" s="523" t="s">
        <v>11895</v>
      </c>
      <c r="H581" s="538"/>
      <c r="I581" s="540">
        <v>45020</v>
      </c>
      <c r="J581" s="541" t="s">
        <v>11896</v>
      </c>
      <c r="K581" s="541" t="s">
        <v>9440</v>
      </c>
      <c r="L581" s="494"/>
      <c r="M581" s="50"/>
      <c r="N581" s="50"/>
      <c r="O581" s="50"/>
      <c r="P581" s="50"/>
      <c r="Q581" s="50"/>
      <c r="R581" s="16" t="s">
        <v>20299</v>
      </c>
      <c r="S581" s="16" t="s">
        <v>20291</v>
      </c>
      <c r="T581" s="16" t="s">
        <v>20300</v>
      </c>
      <c r="U581" s="17">
        <v>4720</v>
      </c>
      <c r="V581" s="18">
        <v>99120</v>
      </c>
      <c r="W581" s="16" t="s">
        <v>20264</v>
      </c>
      <c r="X581" s="50"/>
      <c r="Y581" s="50"/>
      <c r="Z581" t="s">
        <v>11887</v>
      </c>
    </row>
    <row r="582" spans="1:26" ht="18" customHeight="1">
      <c r="A582" s="539">
        <v>20230404</v>
      </c>
      <c r="B582" s="523">
        <v>554</v>
      </c>
      <c r="C582" s="523" t="s">
        <v>20299</v>
      </c>
      <c r="D582" s="523" t="s">
        <v>9476</v>
      </c>
      <c r="E582" s="523">
        <v>1180</v>
      </c>
      <c r="F582" s="523" t="s">
        <v>9089</v>
      </c>
      <c r="G582" s="523" t="s">
        <v>11897</v>
      </c>
      <c r="H582" s="538"/>
      <c r="I582" s="540">
        <v>45020</v>
      </c>
      <c r="J582" s="541" t="s">
        <v>11896</v>
      </c>
      <c r="K582" s="541" t="s">
        <v>9440</v>
      </c>
      <c r="L582" s="494" t="s">
        <v>205</v>
      </c>
      <c r="M582" s="50" t="s">
        <v>205</v>
      </c>
      <c r="N582" s="50" t="s">
        <v>205</v>
      </c>
      <c r="O582" s="50" t="s">
        <v>205</v>
      </c>
      <c r="P582" s="50" t="s">
        <v>205</v>
      </c>
      <c r="Q582" s="50" t="s">
        <v>205</v>
      </c>
      <c r="R582" s="16"/>
      <c r="S582" s="16"/>
      <c r="T582" s="16"/>
      <c r="U582" s="17"/>
      <c r="V582" s="18"/>
      <c r="W582" s="16"/>
      <c r="X582" s="50" t="s">
        <v>205</v>
      </c>
      <c r="Y582" s="50" t="s">
        <v>205</v>
      </c>
      <c r="Z582" t="s">
        <v>20294</v>
      </c>
    </row>
    <row r="583" spans="1:26" ht="18" customHeight="1">
      <c r="A583" s="539">
        <v>20230404</v>
      </c>
      <c r="B583" s="523">
        <v>554</v>
      </c>
      <c r="C583" s="523" t="s">
        <v>20299</v>
      </c>
      <c r="D583" s="523" t="s">
        <v>9476</v>
      </c>
      <c r="E583" s="523">
        <v>1180</v>
      </c>
      <c r="F583" s="523" t="s">
        <v>9089</v>
      </c>
      <c r="G583" s="523" t="s">
        <v>11898</v>
      </c>
      <c r="H583" s="538"/>
      <c r="I583" s="540">
        <v>45020</v>
      </c>
      <c r="J583" s="541" t="s">
        <v>11896</v>
      </c>
      <c r="K583" s="541" t="s">
        <v>9440</v>
      </c>
      <c r="L583" s="494"/>
      <c r="M583" s="50"/>
      <c r="N583" s="50"/>
      <c r="O583" s="50"/>
      <c r="P583" s="50"/>
      <c r="Q583" s="50"/>
      <c r="R583" s="16"/>
      <c r="S583" s="16"/>
      <c r="T583" s="16"/>
      <c r="U583" s="17"/>
      <c r="V583" s="18"/>
      <c r="W583" s="16"/>
      <c r="X583" s="50"/>
      <c r="Y583" s="50"/>
      <c r="Z583" t="s">
        <v>20294</v>
      </c>
    </row>
    <row r="584" spans="1:26" ht="18" customHeight="1">
      <c r="A584" s="539">
        <v>20230404</v>
      </c>
      <c r="B584" s="523">
        <v>554</v>
      </c>
      <c r="C584" s="523" t="s">
        <v>20299</v>
      </c>
      <c r="D584" s="523" t="s">
        <v>9476</v>
      </c>
      <c r="E584" s="523">
        <v>1180</v>
      </c>
      <c r="F584" s="523" t="s">
        <v>9089</v>
      </c>
      <c r="G584" s="523" t="s">
        <v>11899</v>
      </c>
      <c r="H584" s="538"/>
      <c r="I584" s="540">
        <v>45020</v>
      </c>
      <c r="J584" s="541" t="s">
        <v>11896</v>
      </c>
      <c r="K584" s="541" t="s">
        <v>9440</v>
      </c>
      <c r="L584" s="494"/>
      <c r="M584" s="50"/>
      <c r="N584" s="50"/>
      <c r="O584" s="50"/>
      <c r="P584" s="50"/>
      <c r="Q584" s="50"/>
      <c r="R584" s="16"/>
      <c r="S584" s="16"/>
      <c r="T584" s="16"/>
      <c r="U584" s="17"/>
      <c r="V584" s="18"/>
      <c r="W584" s="16"/>
      <c r="X584" s="50"/>
      <c r="Y584" s="50"/>
      <c r="Z584" t="s">
        <v>20294</v>
      </c>
    </row>
    <row r="585" spans="1:26" ht="18" customHeight="1">
      <c r="A585" s="539">
        <v>20230405</v>
      </c>
      <c r="B585" s="523">
        <v>555</v>
      </c>
      <c r="C585" s="523" t="s">
        <v>11900</v>
      </c>
      <c r="D585" s="523" t="s">
        <v>8996</v>
      </c>
      <c r="E585" s="523">
        <v>850</v>
      </c>
      <c r="F585" s="523" t="s">
        <v>9180</v>
      </c>
      <c r="G585" s="523" t="s">
        <v>11901</v>
      </c>
      <c r="H585" s="538"/>
      <c r="I585" s="540">
        <v>45021</v>
      </c>
      <c r="J585" s="541" t="s">
        <v>10945</v>
      </c>
      <c r="K585" s="541" t="s">
        <v>9440</v>
      </c>
      <c r="L585" s="494">
        <v>20</v>
      </c>
      <c r="M585" s="50" t="s">
        <v>205</v>
      </c>
      <c r="N585" s="50" t="s">
        <v>205</v>
      </c>
      <c r="O585" s="50" t="s">
        <v>205</v>
      </c>
      <c r="P585" s="50" t="s">
        <v>205</v>
      </c>
      <c r="Q585" s="50" t="s">
        <v>205</v>
      </c>
      <c r="R585" s="16" t="s">
        <v>20301</v>
      </c>
      <c r="S585" s="16" t="s">
        <v>19337</v>
      </c>
      <c r="T585" s="16" t="s">
        <v>20302</v>
      </c>
      <c r="U585" s="17">
        <v>850</v>
      </c>
      <c r="V585" s="18">
        <v>6425</v>
      </c>
      <c r="W585" s="16" t="s">
        <v>20283</v>
      </c>
      <c r="X585" s="50" t="s">
        <v>205</v>
      </c>
      <c r="Y585" s="50" t="s">
        <v>205</v>
      </c>
      <c r="Z585" t="s">
        <v>11902</v>
      </c>
    </row>
    <row r="586" spans="1:26" ht="18" customHeight="1">
      <c r="A586" s="539">
        <v>20230405</v>
      </c>
      <c r="B586" s="523">
        <v>556</v>
      </c>
      <c r="C586" s="523" t="s">
        <v>11903</v>
      </c>
      <c r="D586" s="523" t="s">
        <v>10500</v>
      </c>
      <c r="E586" s="523">
        <v>1750</v>
      </c>
      <c r="F586" s="523" t="s">
        <v>8949</v>
      </c>
      <c r="G586" s="523" t="s">
        <v>11904</v>
      </c>
      <c r="H586" s="538"/>
      <c r="I586" s="540">
        <v>45021</v>
      </c>
      <c r="J586" s="541" t="s">
        <v>11905</v>
      </c>
      <c r="K586" s="541" t="s">
        <v>9440</v>
      </c>
      <c r="L586" s="494">
        <v>20</v>
      </c>
      <c r="M586" s="50"/>
      <c r="N586" s="50"/>
      <c r="O586" s="50"/>
      <c r="P586" s="50"/>
      <c r="Q586" s="50"/>
      <c r="R586" s="16" t="s">
        <v>20303</v>
      </c>
      <c r="S586" s="16" t="s">
        <v>19337</v>
      </c>
      <c r="T586" s="16" t="s">
        <v>20304</v>
      </c>
      <c r="U586" s="17">
        <v>1750</v>
      </c>
      <c r="V586" s="18">
        <v>6250</v>
      </c>
      <c r="W586" s="16" t="s">
        <v>20283</v>
      </c>
      <c r="X586" s="50"/>
      <c r="Y586" s="50"/>
      <c r="Z586" t="s">
        <v>10512</v>
      </c>
    </row>
    <row r="587" spans="1:26" ht="18" customHeight="1">
      <c r="A587" s="539">
        <v>20230405</v>
      </c>
      <c r="B587" s="523">
        <v>557</v>
      </c>
      <c r="C587" s="523" t="s">
        <v>11906</v>
      </c>
      <c r="D587" s="523" t="s">
        <v>10500</v>
      </c>
      <c r="E587" s="523">
        <v>1850</v>
      </c>
      <c r="F587" s="523" t="s">
        <v>8949</v>
      </c>
      <c r="G587" s="523" t="s">
        <v>11907</v>
      </c>
      <c r="H587" s="538"/>
      <c r="I587" s="540">
        <v>45020</v>
      </c>
      <c r="J587" s="541" t="s">
        <v>11908</v>
      </c>
      <c r="K587" s="541" t="s">
        <v>9440</v>
      </c>
      <c r="L587" s="494"/>
      <c r="M587" s="50"/>
      <c r="N587" s="50"/>
      <c r="O587" s="50"/>
      <c r="P587" s="50"/>
      <c r="Q587" s="50"/>
      <c r="R587" s="16" t="s">
        <v>20305</v>
      </c>
      <c r="S587" s="16" t="s">
        <v>19770</v>
      </c>
      <c r="T587" s="16" t="s">
        <v>20306</v>
      </c>
      <c r="U587" s="17">
        <v>1850</v>
      </c>
      <c r="V587" s="18">
        <v>7500</v>
      </c>
      <c r="W587" s="16" t="s">
        <v>20271</v>
      </c>
      <c r="X587" s="50"/>
      <c r="Y587" s="50"/>
      <c r="Z587" t="s">
        <v>11909</v>
      </c>
    </row>
    <row r="588" spans="1:26" ht="18" customHeight="1">
      <c r="A588" s="539">
        <v>20230405</v>
      </c>
      <c r="B588" s="523">
        <v>558</v>
      </c>
      <c r="C588" s="523" t="s">
        <v>1394</v>
      </c>
      <c r="D588" s="523" t="s">
        <v>8891</v>
      </c>
      <c r="E588" s="523">
        <v>1917</v>
      </c>
      <c r="F588" s="523" t="s">
        <v>8994</v>
      </c>
      <c r="G588" s="523" t="s">
        <v>1395</v>
      </c>
      <c r="H588" s="538"/>
      <c r="I588" s="540">
        <v>45021</v>
      </c>
      <c r="J588" s="541" t="s">
        <v>11910</v>
      </c>
      <c r="K588" s="541" t="s">
        <v>9440</v>
      </c>
      <c r="L588" s="494" t="s">
        <v>205</v>
      </c>
      <c r="M588" s="50" t="s">
        <v>205</v>
      </c>
      <c r="N588" s="50" t="s">
        <v>205</v>
      </c>
      <c r="O588" s="50" t="s">
        <v>205</v>
      </c>
      <c r="P588" s="50" t="s">
        <v>205</v>
      </c>
      <c r="Q588" s="50" t="s">
        <v>205</v>
      </c>
      <c r="R588" s="16" t="s">
        <v>20307</v>
      </c>
      <c r="S588" s="16" t="s">
        <v>20308</v>
      </c>
      <c r="T588" s="16" t="s">
        <v>20309</v>
      </c>
      <c r="U588" s="17">
        <v>1917</v>
      </c>
      <c r="V588" s="18">
        <v>23962.5</v>
      </c>
      <c r="W588" s="16" t="s">
        <v>20310</v>
      </c>
      <c r="X588" s="50" t="s">
        <v>205</v>
      </c>
      <c r="Y588" s="50" t="s">
        <v>205</v>
      </c>
    </row>
    <row r="589" spans="1:26" ht="18" customHeight="1">
      <c r="A589" s="539">
        <v>20230405</v>
      </c>
      <c r="B589" s="523">
        <v>559</v>
      </c>
      <c r="C589" s="523" t="s">
        <v>1413</v>
      </c>
      <c r="D589" s="523" t="s">
        <v>10849</v>
      </c>
      <c r="E589" s="523">
        <v>1960</v>
      </c>
      <c r="F589" s="523" t="s">
        <v>8994</v>
      </c>
      <c r="G589" s="523" t="s">
        <v>1414</v>
      </c>
      <c r="H589" s="538"/>
      <c r="I589" s="540">
        <v>45020</v>
      </c>
      <c r="J589" s="541" t="s">
        <v>11912</v>
      </c>
      <c r="K589" s="541" t="s">
        <v>9440</v>
      </c>
      <c r="L589" s="494" t="s">
        <v>205</v>
      </c>
      <c r="M589" s="50" t="s">
        <v>205</v>
      </c>
      <c r="N589" s="50" t="s">
        <v>205</v>
      </c>
      <c r="O589" s="50" t="s">
        <v>205</v>
      </c>
      <c r="P589" s="50" t="s">
        <v>205</v>
      </c>
      <c r="Q589" s="50" t="s">
        <v>205</v>
      </c>
      <c r="R589" s="16" t="s">
        <v>20311</v>
      </c>
      <c r="S589" s="16" t="s">
        <v>20312</v>
      </c>
      <c r="T589" s="16" t="s">
        <v>11913</v>
      </c>
      <c r="U589" s="17">
        <v>1960</v>
      </c>
      <c r="V589" s="18">
        <v>24500</v>
      </c>
      <c r="W589" s="16" t="s">
        <v>11890</v>
      </c>
      <c r="X589" s="50" t="s">
        <v>205</v>
      </c>
      <c r="Y589" s="50" t="s">
        <v>205</v>
      </c>
    </row>
    <row r="590" spans="1:26" ht="18" customHeight="1">
      <c r="A590" s="539">
        <v>20230405</v>
      </c>
      <c r="B590" s="523">
        <v>560</v>
      </c>
      <c r="C590" s="523" t="s">
        <v>1398</v>
      </c>
      <c r="D590" s="523" t="s">
        <v>8897</v>
      </c>
      <c r="E590" s="523">
        <v>1960</v>
      </c>
      <c r="F590" s="523" t="s">
        <v>8994</v>
      </c>
      <c r="G590" s="523" t="s">
        <v>1399</v>
      </c>
      <c r="H590" s="538"/>
      <c r="I590" s="540">
        <v>45020</v>
      </c>
      <c r="J590" s="541" t="s">
        <v>11914</v>
      </c>
      <c r="K590" s="541" t="s">
        <v>9440</v>
      </c>
      <c r="L590" s="494" t="s">
        <v>205</v>
      </c>
      <c r="M590" s="50" t="s">
        <v>205</v>
      </c>
      <c r="N590" s="50" t="s">
        <v>205</v>
      </c>
      <c r="O590" s="50" t="s">
        <v>205</v>
      </c>
      <c r="P590" s="50" t="s">
        <v>205</v>
      </c>
      <c r="Q590" s="50" t="s">
        <v>205</v>
      </c>
      <c r="R590" s="16" t="s">
        <v>20313</v>
      </c>
      <c r="S590" s="16" t="s">
        <v>11915</v>
      </c>
      <c r="T590" s="16" t="s">
        <v>11916</v>
      </c>
      <c r="U590" s="17">
        <v>1960</v>
      </c>
      <c r="V590" s="18">
        <v>24500</v>
      </c>
      <c r="W590" s="16" t="s">
        <v>11911</v>
      </c>
      <c r="X590" s="50" t="s">
        <v>205</v>
      </c>
      <c r="Y590" s="50" t="s">
        <v>205</v>
      </c>
    </row>
    <row r="591" spans="1:26" ht="18" customHeight="1">
      <c r="A591" s="539">
        <v>20230405</v>
      </c>
      <c r="B591" s="523">
        <v>561</v>
      </c>
      <c r="C591" s="523" t="s">
        <v>1421</v>
      </c>
      <c r="D591" s="523" t="s">
        <v>51</v>
      </c>
      <c r="E591" s="523">
        <v>1958</v>
      </c>
      <c r="F591" s="523" t="s">
        <v>8994</v>
      </c>
      <c r="G591" s="523" t="s">
        <v>1422</v>
      </c>
      <c r="H591" s="538"/>
      <c r="I591" s="540">
        <v>45021</v>
      </c>
      <c r="J591" s="541" t="s">
        <v>11586</v>
      </c>
      <c r="K591" s="541" t="s">
        <v>9440</v>
      </c>
      <c r="L591" s="512" t="s">
        <v>205</v>
      </c>
      <c r="M591" s="50" t="s">
        <v>205</v>
      </c>
      <c r="N591" s="50" t="s">
        <v>205</v>
      </c>
      <c r="O591" s="50" t="s">
        <v>205</v>
      </c>
      <c r="P591" s="50" t="s">
        <v>205</v>
      </c>
      <c r="Q591" s="50" t="s">
        <v>205</v>
      </c>
      <c r="R591" s="16" t="s">
        <v>11917</v>
      </c>
      <c r="S591" s="16" t="s">
        <v>18772</v>
      </c>
      <c r="T591" s="16" t="s">
        <v>20314</v>
      </c>
      <c r="U591" s="17">
        <v>1958</v>
      </c>
      <c r="V591" s="18">
        <v>24583.279999999999</v>
      </c>
      <c r="W591" s="16" t="s">
        <v>20297</v>
      </c>
      <c r="X591" s="50" t="s">
        <v>205</v>
      </c>
      <c r="Y591" s="50" t="s">
        <v>205</v>
      </c>
    </row>
    <row r="592" spans="1:26" ht="18" customHeight="1">
      <c r="A592" s="539">
        <v>20230405</v>
      </c>
      <c r="B592" s="523">
        <v>562</v>
      </c>
      <c r="C592" s="523" t="s">
        <v>1385</v>
      </c>
      <c r="D592" s="523" t="s">
        <v>9537</v>
      </c>
      <c r="E592" s="523">
        <v>1916</v>
      </c>
      <c r="F592" s="523" t="s">
        <v>8994</v>
      </c>
      <c r="G592" s="523" t="s">
        <v>1386</v>
      </c>
      <c r="H592" s="538"/>
      <c r="I592" s="540">
        <v>45020</v>
      </c>
      <c r="J592" s="541" t="s">
        <v>11918</v>
      </c>
      <c r="K592" s="541" t="s">
        <v>9440</v>
      </c>
      <c r="L592" s="512" t="s">
        <v>205</v>
      </c>
      <c r="M592" s="50" t="s">
        <v>205</v>
      </c>
      <c r="N592" s="50" t="s">
        <v>205</v>
      </c>
      <c r="O592" s="50" t="s">
        <v>205</v>
      </c>
      <c r="P592" s="50" t="s">
        <v>205</v>
      </c>
      <c r="Q592" s="50" t="s">
        <v>205</v>
      </c>
      <c r="R592" s="16" t="s">
        <v>20315</v>
      </c>
      <c r="S592" s="16" t="s">
        <v>20312</v>
      </c>
      <c r="T592" s="16" t="s">
        <v>20316</v>
      </c>
      <c r="U592" s="17">
        <v>1916</v>
      </c>
      <c r="V592" s="18">
        <v>24026.639999999999</v>
      </c>
      <c r="W592" s="16" t="s">
        <v>20297</v>
      </c>
      <c r="X592" s="50" t="s">
        <v>205</v>
      </c>
      <c r="Y592" s="50" t="s">
        <v>205</v>
      </c>
    </row>
    <row r="593" spans="1:26" ht="18" customHeight="1">
      <c r="A593" s="539">
        <v>20230405</v>
      </c>
      <c r="B593" s="523">
        <v>563</v>
      </c>
      <c r="C593" s="523" t="s">
        <v>1402</v>
      </c>
      <c r="D593" s="523" t="s">
        <v>8905</v>
      </c>
      <c r="E593" s="523">
        <v>1960</v>
      </c>
      <c r="F593" s="523" t="s">
        <v>10924</v>
      </c>
      <c r="G593" s="523" t="s">
        <v>1403</v>
      </c>
      <c r="H593" s="538"/>
      <c r="I593" s="540">
        <v>45020</v>
      </c>
      <c r="J593" s="541" t="s">
        <v>11919</v>
      </c>
      <c r="K593" s="541" t="s">
        <v>9440</v>
      </c>
      <c r="L593" s="512"/>
      <c r="M593" s="50"/>
      <c r="N593" s="50"/>
      <c r="O593" s="50"/>
      <c r="P593" s="50"/>
      <c r="Q593" s="50"/>
      <c r="R593" s="16" t="s">
        <v>20317</v>
      </c>
      <c r="S593" s="16" t="s">
        <v>20318</v>
      </c>
      <c r="T593" s="16" t="s">
        <v>11920</v>
      </c>
      <c r="U593" s="17">
        <v>1960</v>
      </c>
      <c r="V593" s="18">
        <v>24500</v>
      </c>
      <c r="W593" s="16" t="s">
        <v>20319</v>
      </c>
      <c r="X593" s="50"/>
      <c r="Y593" s="50"/>
    </row>
    <row r="594" spans="1:26" ht="18" customHeight="1">
      <c r="A594" s="539">
        <v>20230405</v>
      </c>
      <c r="B594" s="523">
        <v>564</v>
      </c>
      <c r="C594" s="523" t="s">
        <v>11921</v>
      </c>
      <c r="D594" s="523" t="s">
        <v>10500</v>
      </c>
      <c r="E594" s="523">
        <v>1100</v>
      </c>
      <c r="F594" s="523" t="s">
        <v>8949</v>
      </c>
      <c r="G594" s="523" t="s">
        <v>11922</v>
      </c>
      <c r="H594" s="538"/>
      <c r="I594" s="540">
        <v>45021</v>
      </c>
      <c r="J594" s="541" t="s">
        <v>10580</v>
      </c>
      <c r="K594" s="541" t="s">
        <v>9440</v>
      </c>
      <c r="L594" s="494"/>
      <c r="M594" s="50"/>
      <c r="N594" s="50"/>
      <c r="O594" s="50"/>
      <c r="P594" s="50"/>
      <c r="Q594" s="50"/>
      <c r="R594" s="16" t="s">
        <v>20320</v>
      </c>
      <c r="S594" s="16" t="s">
        <v>9624</v>
      </c>
      <c r="T594" s="16" t="s">
        <v>20321</v>
      </c>
      <c r="U594" s="17">
        <v>1100</v>
      </c>
      <c r="V594" s="18">
        <v>8800</v>
      </c>
      <c r="W594" s="16" t="s">
        <v>20271</v>
      </c>
      <c r="X594" s="50"/>
      <c r="Y594" s="50"/>
      <c r="Z594" t="s">
        <v>11909</v>
      </c>
    </row>
    <row r="595" spans="1:26" ht="18" customHeight="1">
      <c r="A595" s="539">
        <v>20230405</v>
      </c>
      <c r="B595" s="523">
        <v>565</v>
      </c>
      <c r="C595" s="523" t="s">
        <v>1405</v>
      </c>
      <c r="D595" s="523" t="s">
        <v>8891</v>
      </c>
      <c r="E595" s="523">
        <v>1917</v>
      </c>
      <c r="F595" s="523" t="s">
        <v>8994</v>
      </c>
      <c r="G595" s="523" t="s">
        <v>1406</v>
      </c>
      <c r="H595" s="538"/>
      <c r="I595" s="540">
        <v>45021</v>
      </c>
      <c r="J595" s="541" t="s">
        <v>11291</v>
      </c>
      <c r="K595" s="541" t="s">
        <v>9440</v>
      </c>
      <c r="L595" s="494" t="s">
        <v>205</v>
      </c>
      <c r="M595" s="50" t="s">
        <v>205</v>
      </c>
      <c r="N595" s="50" t="s">
        <v>205</v>
      </c>
      <c r="O595" s="50" t="s">
        <v>205</v>
      </c>
      <c r="P595" s="50" t="s">
        <v>205</v>
      </c>
      <c r="Q595" s="50" t="s">
        <v>205</v>
      </c>
      <c r="R595" s="16" t="s">
        <v>20322</v>
      </c>
      <c r="S595" s="16" t="s">
        <v>20323</v>
      </c>
      <c r="T595" s="16" t="s">
        <v>11923</v>
      </c>
      <c r="U595" s="17">
        <v>1917</v>
      </c>
      <c r="V595" s="18">
        <v>23962.5</v>
      </c>
      <c r="W595" s="16" t="s">
        <v>11911</v>
      </c>
      <c r="X595" s="50" t="s">
        <v>205</v>
      </c>
      <c r="Y595" s="50" t="s">
        <v>205</v>
      </c>
    </row>
    <row r="596" spans="1:26" ht="18" customHeight="1">
      <c r="A596" s="539">
        <v>20230405</v>
      </c>
      <c r="B596" s="523">
        <v>566</v>
      </c>
      <c r="C596" s="523" t="s">
        <v>1416</v>
      </c>
      <c r="D596" s="523" t="s">
        <v>51</v>
      </c>
      <c r="E596" s="523">
        <v>1958</v>
      </c>
      <c r="F596" s="523" t="s">
        <v>8994</v>
      </c>
      <c r="G596" s="523" t="s">
        <v>1417</v>
      </c>
      <c r="H596" s="538"/>
      <c r="I596" s="540">
        <v>45021</v>
      </c>
      <c r="J596" s="541" t="s">
        <v>9647</v>
      </c>
      <c r="K596" s="541" t="s">
        <v>9440</v>
      </c>
      <c r="L596" s="494" t="s">
        <v>205</v>
      </c>
      <c r="M596" s="50" t="s">
        <v>205</v>
      </c>
      <c r="N596" s="50" t="s">
        <v>205</v>
      </c>
      <c r="O596" s="50" t="s">
        <v>205</v>
      </c>
      <c r="P596" s="50" t="s">
        <v>205</v>
      </c>
      <c r="Q596" s="50" t="s">
        <v>205</v>
      </c>
      <c r="R596" s="16" t="s">
        <v>20324</v>
      </c>
      <c r="S596" s="16" t="s">
        <v>20312</v>
      </c>
      <c r="T596" s="16" t="s">
        <v>11924</v>
      </c>
      <c r="U596" s="17">
        <v>1958</v>
      </c>
      <c r="V596" s="18">
        <v>24678.240000000002</v>
      </c>
      <c r="W596" s="16" t="s">
        <v>11890</v>
      </c>
      <c r="X596" s="50" t="s">
        <v>205</v>
      </c>
      <c r="Y596" s="50" t="s">
        <v>205</v>
      </c>
    </row>
    <row r="597" spans="1:26" ht="18" customHeight="1">
      <c r="A597" s="539">
        <v>20230405</v>
      </c>
      <c r="B597" s="523">
        <v>567</v>
      </c>
      <c r="C597" s="523" t="s">
        <v>1418</v>
      </c>
      <c r="D597" s="523" t="s">
        <v>51</v>
      </c>
      <c r="E597" s="523">
        <v>1958</v>
      </c>
      <c r="F597" s="523" t="s">
        <v>8994</v>
      </c>
      <c r="G597" s="523" t="s">
        <v>1419</v>
      </c>
      <c r="H597" s="538"/>
      <c r="I597" s="540">
        <v>45021</v>
      </c>
      <c r="J597" s="541" t="s">
        <v>11925</v>
      </c>
      <c r="K597" s="541" t="s">
        <v>9440</v>
      </c>
      <c r="L597" s="494" t="s">
        <v>205</v>
      </c>
      <c r="M597" s="50" t="s">
        <v>205</v>
      </c>
      <c r="N597" s="50" t="s">
        <v>205</v>
      </c>
      <c r="O597" s="50" t="s">
        <v>205</v>
      </c>
      <c r="P597" s="50" t="s">
        <v>205</v>
      </c>
      <c r="Q597" s="50" t="s">
        <v>205</v>
      </c>
      <c r="R597" s="16" t="s">
        <v>20325</v>
      </c>
      <c r="S597" s="16" t="s">
        <v>20312</v>
      </c>
      <c r="T597" s="16" t="s">
        <v>11926</v>
      </c>
      <c r="U597" s="17">
        <v>1958</v>
      </c>
      <c r="V597" s="18">
        <v>24678.240000000002</v>
      </c>
      <c r="W597" s="16" t="s">
        <v>20297</v>
      </c>
      <c r="X597" s="50" t="s">
        <v>205</v>
      </c>
      <c r="Y597" s="50" t="s">
        <v>205</v>
      </c>
    </row>
    <row r="598" spans="1:26" ht="18" customHeight="1">
      <c r="A598" s="539">
        <v>20230405</v>
      </c>
      <c r="B598" s="523">
        <v>568</v>
      </c>
      <c r="C598" s="523" t="s">
        <v>11927</v>
      </c>
      <c r="D598" s="523" t="s">
        <v>9537</v>
      </c>
      <c r="E598" s="523">
        <v>1916</v>
      </c>
      <c r="F598" s="523" t="s">
        <v>8994</v>
      </c>
      <c r="G598" s="523" t="s">
        <v>1392</v>
      </c>
      <c r="H598" s="538"/>
      <c r="I598" s="540">
        <v>45021</v>
      </c>
      <c r="J598" s="541" t="s">
        <v>11035</v>
      </c>
      <c r="K598" s="541" t="s">
        <v>9440</v>
      </c>
      <c r="L598" s="494" t="s">
        <v>205</v>
      </c>
      <c r="M598" s="50" t="s">
        <v>205</v>
      </c>
      <c r="N598" s="50" t="s">
        <v>205</v>
      </c>
      <c r="O598" s="50" t="s">
        <v>205</v>
      </c>
      <c r="P598" s="50" t="s">
        <v>205</v>
      </c>
      <c r="Q598" s="50" t="s">
        <v>205</v>
      </c>
      <c r="R598" s="16" t="s">
        <v>20326</v>
      </c>
      <c r="S598" s="16" t="s">
        <v>20312</v>
      </c>
      <c r="T598" s="16" t="s">
        <v>20327</v>
      </c>
      <c r="U598" s="17">
        <v>1916</v>
      </c>
      <c r="V598" s="18">
        <v>24026.639999999999</v>
      </c>
      <c r="W598" s="16" t="s">
        <v>20328</v>
      </c>
      <c r="X598" s="50" t="s">
        <v>205</v>
      </c>
      <c r="Y598" s="50" t="s">
        <v>205</v>
      </c>
    </row>
    <row r="599" spans="1:26" ht="18" customHeight="1">
      <c r="A599" s="539">
        <v>20230405</v>
      </c>
      <c r="B599" s="523">
        <v>569</v>
      </c>
      <c r="C599" s="523" t="s">
        <v>1408</v>
      </c>
      <c r="D599" s="523" t="s">
        <v>8894</v>
      </c>
      <c r="E599" s="523">
        <v>1960</v>
      </c>
      <c r="F599" s="523" t="s">
        <v>10924</v>
      </c>
      <c r="G599" s="523" t="s">
        <v>1409</v>
      </c>
      <c r="H599" s="538"/>
      <c r="I599" s="540">
        <v>45021</v>
      </c>
      <c r="J599" s="541" t="s">
        <v>11928</v>
      </c>
      <c r="K599" s="541" t="s">
        <v>9440</v>
      </c>
      <c r="L599" s="512"/>
      <c r="M599" s="50"/>
      <c r="N599" s="50"/>
      <c r="O599" s="50"/>
      <c r="P599" s="50"/>
      <c r="Q599" s="50"/>
      <c r="R599" s="16" t="s">
        <v>20329</v>
      </c>
      <c r="S599" s="16" t="s">
        <v>20323</v>
      </c>
      <c r="T599" s="16" t="s">
        <v>20330</v>
      </c>
      <c r="U599" s="17">
        <v>1960</v>
      </c>
      <c r="V599" s="18">
        <v>24500</v>
      </c>
      <c r="W599" s="16" t="s">
        <v>20310</v>
      </c>
      <c r="X599" s="50"/>
      <c r="Y599" s="50"/>
    </row>
    <row r="600" spans="1:26" ht="18" customHeight="1">
      <c r="A600" s="539">
        <v>20230406</v>
      </c>
      <c r="B600" s="523">
        <v>570</v>
      </c>
      <c r="C600" s="523" t="s">
        <v>11929</v>
      </c>
      <c r="D600" s="523" t="s">
        <v>10406</v>
      </c>
      <c r="E600" s="523">
        <v>3237</v>
      </c>
      <c r="F600" s="523" t="s">
        <v>9104</v>
      </c>
      <c r="G600" s="523" t="s">
        <v>11930</v>
      </c>
      <c r="H600" s="538"/>
      <c r="I600" s="540">
        <v>45021</v>
      </c>
      <c r="J600" s="541" t="s">
        <v>11931</v>
      </c>
      <c r="K600" s="541" t="s">
        <v>9440</v>
      </c>
      <c r="L600" s="494" t="s">
        <v>205</v>
      </c>
      <c r="M600" s="50" t="s">
        <v>205</v>
      </c>
      <c r="N600" s="50" t="s">
        <v>205</v>
      </c>
      <c r="O600" s="50" t="s">
        <v>205</v>
      </c>
      <c r="P600" s="50" t="s">
        <v>205</v>
      </c>
      <c r="Q600" s="50" t="s">
        <v>205</v>
      </c>
      <c r="R600" s="16" t="s">
        <v>11932</v>
      </c>
      <c r="S600" s="16" t="s">
        <v>20331</v>
      </c>
      <c r="T600" s="16" t="s">
        <v>20332</v>
      </c>
      <c r="U600" s="17">
        <v>3237</v>
      </c>
      <c r="V600" s="18">
        <v>22600</v>
      </c>
      <c r="W600" s="16" t="s">
        <v>11890</v>
      </c>
      <c r="X600" s="50" t="s">
        <v>205</v>
      </c>
      <c r="Y600" s="50" t="s">
        <v>205</v>
      </c>
      <c r="Z600" t="s">
        <v>11933</v>
      </c>
    </row>
    <row r="601" spans="1:26" ht="18" customHeight="1">
      <c r="A601" s="539">
        <v>20230406</v>
      </c>
      <c r="B601" s="523">
        <v>571</v>
      </c>
      <c r="C601" s="523" t="s">
        <v>1426</v>
      </c>
      <c r="D601" s="523" t="s">
        <v>8897</v>
      </c>
      <c r="E601" s="523">
        <v>1500</v>
      </c>
      <c r="F601" s="523" t="s">
        <v>121</v>
      </c>
      <c r="G601" s="523" t="s">
        <v>1427</v>
      </c>
      <c r="H601" s="538"/>
      <c r="I601" s="540">
        <v>45021</v>
      </c>
      <c r="J601" s="541" t="s">
        <v>11934</v>
      </c>
      <c r="K601" s="541" t="s">
        <v>9440</v>
      </c>
      <c r="L601" s="494"/>
      <c r="M601" s="50" t="s">
        <v>205</v>
      </c>
      <c r="N601" s="50" t="s">
        <v>205</v>
      </c>
      <c r="O601" s="50" t="s">
        <v>205</v>
      </c>
      <c r="P601" s="50" t="s">
        <v>205</v>
      </c>
      <c r="Q601" s="50" t="s">
        <v>205</v>
      </c>
      <c r="R601" s="16" t="s">
        <v>20333</v>
      </c>
      <c r="S601" s="16" t="s">
        <v>11915</v>
      </c>
      <c r="T601" s="16" t="s">
        <v>20334</v>
      </c>
      <c r="U601" s="17">
        <v>1500</v>
      </c>
      <c r="V601" s="18">
        <v>23467.5</v>
      </c>
      <c r="W601" s="16" t="s">
        <v>20310</v>
      </c>
      <c r="X601" s="50" t="s">
        <v>205</v>
      </c>
      <c r="Y601" s="50" t="s">
        <v>205</v>
      </c>
    </row>
    <row r="602" spans="1:26" ht="18" customHeight="1">
      <c r="A602" s="539">
        <v>20230406</v>
      </c>
      <c r="B602" s="523">
        <v>572</v>
      </c>
      <c r="C602" s="523" t="s">
        <v>1430</v>
      </c>
      <c r="D602" s="523" t="s">
        <v>9537</v>
      </c>
      <c r="E602" s="523">
        <v>1916</v>
      </c>
      <c r="F602" s="523" t="s">
        <v>8994</v>
      </c>
      <c r="G602" s="523" t="s">
        <v>1431</v>
      </c>
      <c r="H602" s="538"/>
      <c r="I602" s="540">
        <v>45021</v>
      </c>
      <c r="J602" s="541" t="s">
        <v>10794</v>
      </c>
      <c r="K602" s="541" t="s">
        <v>9440</v>
      </c>
      <c r="L602" s="512" t="s">
        <v>205</v>
      </c>
      <c r="M602" s="50" t="s">
        <v>205</v>
      </c>
      <c r="N602" s="50" t="s">
        <v>205</v>
      </c>
      <c r="O602" s="50" t="s">
        <v>205</v>
      </c>
      <c r="P602" s="50" t="s">
        <v>205</v>
      </c>
      <c r="Q602" s="50" t="s">
        <v>205</v>
      </c>
      <c r="R602" s="16" t="s">
        <v>20335</v>
      </c>
      <c r="S602" s="16" t="s">
        <v>20312</v>
      </c>
      <c r="T602" s="16" t="s">
        <v>20336</v>
      </c>
      <c r="U602" s="17">
        <v>1916</v>
      </c>
      <c r="V602" s="18">
        <v>24026.639999999999</v>
      </c>
      <c r="W602" s="16" t="s">
        <v>20297</v>
      </c>
      <c r="X602" s="50" t="s">
        <v>205</v>
      </c>
      <c r="Y602" s="50" t="s">
        <v>205</v>
      </c>
    </row>
    <row r="603" spans="1:26" ht="18" customHeight="1">
      <c r="A603" s="539">
        <v>20230406</v>
      </c>
      <c r="B603" s="523">
        <v>573</v>
      </c>
      <c r="C603" s="523" t="s">
        <v>11935</v>
      </c>
      <c r="D603" s="523" t="s">
        <v>9476</v>
      </c>
      <c r="E603" s="523">
        <v>1584</v>
      </c>
      <c r="F603" s="523" t="s">
        <v>8949</v>
      </c>
      <c r="G603" s="523" t="s">
        <v>11936</v>
      </c>
      <c r="H603" s="538"/>
      <c r="I603" s="540">
        <v>45021</v>
      </c>
      <c r="J603" s="541" t="s">
        <v>11937</v>
      </c>
      <c r="K603" s="541" t="s">
        <v>9440</v>
      </c>
      <c r="L603" s="512"/>
      <c r="M603" s="50"/>
      <c r="N603" s="50"/>
      <c r="O603" s="50"/>
      <c r="P603" s="50"/>
      <c r="Q603" s="50"/>
      <c r="R603" s="16" t="s">
        <v>20337</v>
      </c>
      <c r="S603" s="16" t="s">
        <v>20338</v>
      </c>
      <c r="T603" s="16" t="s">
        <v>20339</v>
      </c>
      <c r="U603" s="17">
        <v>1584</v>
      </c>
      <c r="V603" s="18">
        <v>21867.89</v>
      </c>
      <c r="W603" s="16" t="s">
        <v>20278</v>
      </c>
      <c r="X603" s="50"/>
      <c r="Y603" s="50"/>
      <c r="Z603" t="s">
        <v>11938</v>
      </c>
    </row>
    <row r="604" spans="1:26" ht="18" customHeight="1">
      <c r="A604" s="539">
        <v>20230406</v>
      </c>
      <c r="B604" s="523">
        <v>574</v>
      </c>
      <c r="C604" s="523" t="s">
        <v>1433</v>
      </c>
      <c r="D604" s="523" t="s">
        <v>9319</v>
      </c>
      <c r="E604" s="523">
        <v>1916</v>
      </c>
      <c r="F604" s="523" t="s">
        <v>8994</v>
      </c>
      <c r="G604" s="523" t="s">
        <v>1434</v>
      </c>
      <c r="H604" s="538"/>
      <c r="I604" s="540">
        <v>45022</v>
      </c>
      <c r="J604" s="541" t="s">
        <v>11202</v>
      </c>
      <c r="K604" s="541" t="s">
        <v>9440</v>
      </c>
      <c r="L604" s="494" t="s">
        <v>205</v>
      </c>
      <c r="M604" s="50" t="s">
        <v>205</v>
      </c>
      <c r="N604" s="50" t="s">
        <v>205</v>
      </c>
      <c r="O604" s="50" t="s">
        <v>205</v>
      </c>
      <c r="P604" s="50" t="s">
        <v>205</v>
      </c>
      <c r="Q604" s="50" t="s">
        <v>205</v>
      </c>
      <c r="R604" s="16" t="s">
        <v>20340</v>
      </c>
      <c r="S604" s="16" t="s">
        <v>20323</v>
      </c>
      <c r="T604" s="16" t="s">
        <v>20341</v>
      </c>
      <c r="U604" s="17">
        <v>1916</v>
      </c>
      <c r="V604" s="18">
        <v>24179.919999999998</v>
      </c>
      <c r="W604" s="16" t="s">
        <v>11911</v>
      </c>
      <c r="X604" s="50" t="s">
        <v>205</v>
      </c>
      <c r="Y604" s="50" t="s">
        <v>205</v>
      </c>
    </row>
    <row r="605" spans="1:26" ht="18" customHeight="1">
      <c r="A605" s="539">
        <v>20230406</v>
      </c>
      <c r="B605" s="523">
        <v>575</v>
      </c>
      <c r="C605" s="523" t="s">
        <v>11939</v>
      </c>
      <c r="D605" s="523" t="s">
        <v>10493</v>
      </c>
      <c r="E605" s="523">
        <v>2300</v>
      </c>
      <c r="F605" s="523" t="s">
        <v>9206</v>
      </c>
      <c r="G605" s="523" t="s">
        <v>11940</v>
      </c>
      <c r="H605" s="538"/>
      <c r="I605" s="540">
        <v>45022</v>
      </c>
      <c r="J605" s="541" t="s">
        <v>11941</v>
      </c>
      <c r="K605" s="541" t="s">
        <v>9440</v>
      </c>
      <c r="L605" s="494" t="s">
        <v>205</v>
      </c>
      <c r="M605" s="50" t="s">
        <v>205</v>
      </c>
      <c r="N605" s="50" t="s">
        <v>205</v>
      </c>
      <c r="O605" s="50" t="s">
        <v>205</v>
      </c>
      <c r="P605" s="50" t="s">
        <v>205</v>
      </c>
      <c r="Q605" s="50" t="s">
        <v>205</v>
      </c>
      <c r="R605" s="16" t="s">
        <v>20342</v>
      </c>
      <c r="S605" s="16" t="s">
        <v>20343</v>
      </c>
      <c r="T605" s="16" t="s">
        <v>20344</v>
      </c>
      <c r="U605" s="17">
        <v>2300</v>
      </c>
      <c r="V605" s="18">
        <v>24955</v>
      </c>
      <c r="W605" s="16" t="s">
        <v>20345</v>
      </c>
      <c r="X605" s="50" t="s">
        <v>205</v>
      </c>
      <c r="Y605" s="50" t="s">
        <v>205</v>
      </c>
      <c r="Z605" t="s">
        <v>11942</v>
      </c>
    </row>
    <row r="606" spans="1:26" ht="18" customHeight="1">
      <c r="A606" s="539">
        <v>20230406</v>
      </c>
      <c r="B606" s="523">
        <v>576</v>
      </c>
      <c r="C606" s="523" t="s">
        <v>1424</v>
      </c>
      <c r="D606" s="523" t="s">
        <v>8897</v>
      </c>
      <c r="E606" s="523">
        <v>1500</v>
      </c>
      <c r="F606" s="523" t="s">
        <v>121</v>
      </c>
      <c r="G606" s="523" t="s">
        <v>1425</v>
      </c>
      <c r="H606" s="538"/>
      <c r="I606" s="540">
        <v>45022</v>
      </c>
      <c r="J606" s="541" t="s">
        <v>11943</v>
      </c>
      <c r="K606" s="541" t="s">
        <v>9440</v>
      </c>
      <c r="L606" s="512"/>
      <c r="M606" s="50" t="s">
        <v>205</v>
      </c>
      <c r="N606" s="50" t="s">
        <v>205</v>
      </c>
      <c r="O606" s="50" t="s">
        <v>205</v>
      </c>
      <c r="P606" s="50" t="s">
        <v>205</v>
      </c>
      <c r="Q606" s="50" t="s">
        <v>205</v>
      </c>
      <c r="R606" s="16" t="s">
        <v>20346</v>
      </c>
      <c r="S606" s="16" t="s">
        <v>20308</v>
      </c>
      <c r="T606" s="16" t="s">
        <v>20347</v>
      </c>
      <c r="U606" s="17">
        <v>1500</v>
      </c>
      <c r="V606" s="18">
        <v>23310</v>
      </c>
      <c r="W606" s="16" t="s">
        <v>20297</v>
      </c>
      <c r="X606" s="50" t="s">
        <v>205</v>
      </c>
      <c r="Y606" s="50" t="s">
        <v>205</v>
      </c>
    </row>
    <row r="607" spans="1:26" ht="18" customHeight="1">
      <c r="A607" s="539">
        <v>20230406</v>
      </c>
      <c r="B607" s="523">
        <v>577</v>
      </c>
      <c r="C607" s="523" t="s">
        <v>11944</v>
      </c>
      <c r="D607" s="523" t="s">
        <v>10514</v>
      </c>
      <c r="E607" s="523">
        <v>5000</v>
      </c>
      <c r="F607" s="523" t="s">
        <v>9060</v>
      </c>
      <c r="G607" s="523" t="s">
        <v>11945</v>
      </c>
      <c r="H607" s="538"/>
      <c r="I607" s="540">
        <v>45022</v>
      </c>
      <c r="J607" s="541" t="s">
        <v>10611</v>
      </c>
      <c r="K607" s="541" t="s">
        <v>9440</v>
      </c>
      <c r="L607" s="494" t="s">
        <v>205</v>
      </c>
      <c r="M607" s="50" t="s">
        <v>205</v>
      </c>
      <c r="N607" s="50" t="s">
        <v>205</v>
      </c>
      <c r="O607" s="50" t="s">
        <v>205</v>
      </c>
      <c r="P607" s="50" t="s">
        <v>205</v>
      </c>
      <c r="Q607" s="50" t="s">
        <v>205</v>
      </c>
      <c r="R607" s="16" t="s">
        <v>20348</v>
      </c>
      <c r="S607" s="16" t="s">
        <v>20349</v>
      </c>
      <c r="T607" s="16" t="s">
        <v>11946</v>
      </c>
      <c r="U607" s="17">
        <v>5000</v>
      </c>
      <c r="V607" s="18">
        <v>22500</v>
      </c>
      <c r="W607" s="16" t="s">
        <v>20350</v>
      </c>
      <c r="X607" s="50" t="s">
        <v>205</v>
      </c>
      <c r="Y607" s="50" t="s">
        <v>205</v>
      </c>
      <c r="Z607" t="s">
        <v>11947</v>
      </c>
    </row>
    <row r="608" spans="1:26" ht="18" customHeight="1">
      <c r="A608" s="539">
        <v>20230406</v>
      </c>
      <c r="B608" s="523">
        <v>578</v>
      </c>
      <c r="C608" s="523" t="s">
        <v>11948</v>
      </c>
      <c r="D608" s="523" t="s">
        <v>10578</v>
      </c>
      <c r="E608" s="523">
        <v>840</v>
      </c>
      <c r="F608" s="523" t="s">
        <v>9211</v>
      </c>
      <c r="G608" s="523" t="s">
        <v>11949</v>
      </c>
      <c r="H608" s="538"/>
      <c r="I608" s="540">
        <v>45022</v>
      </c>
      <c r="J608" s="541" t="s">
        <v>10794</v>
      </c>
      <c r="K608" s="541" t="s">
        <v>9440</v>
      </c>
      <c r="L608" s="494" t="s">
        <v>205</v>
      </c>
      <c r="M608" s="50" t="s">
        <v>205</v>
      </c>
      <c r="N608" s="50" t="s">
        <v>205</v>
      </c>
      <c r="O608" s="50" t="s">
        <v>205</v>
      </c>
      <c r="P608" s="50" t="s">
        <v>205</v>
      </c>
      <c r="Q608" s="50" t="s">
        <v>205</v>
      </c>
      <c r="R608" s="16" t="s">
        <v>20351</v>
      </c>
      <c r="S608" s="16" t="s">
        <v>20352</v>
      </c>
      <c r="T608" s="16" t="s">
        <v>20353</v>
      </c>
      <c r="U608" s="17">
        <v>840</v>
      </c>
      <c r="V608" s="18">
        <v>22740.48</v>
      </c>
      <c r="W608" s="16" t="s">
        <v>20297</v>
      </c>
      <c r="X608" s="50" t="s">
        <v>205</v>
      </c>
      <c r="Y608" s="50" t="s">
        <v>205</v>
      </c>
      <c r="Z608" t="s">
        <v>11719</v>
      </c>
    </row>
    <row r="609" spans="1:26" ht="18" customHeight="1">
      <c r="A609" s="539">
        <v>20230406</v>
      </c>
      <c r="B609" s="523">
        <v>579</v>
      </c>
      <c r="C609" s="523" t="s">
        <v>1435</v>
      </c>
      <c r="D609" s="523" t="s">
        <v>9319</v>
      </c>
      <c r="E609" s="523">
        <v>1916</v>
      </c>
      <c r="F609" s="523" t="s">
        <v>8994</v>
      </c>
      <c r="G609" s="523" t="s">
        <v>1436</v>
      </c>
      <c r="H609" s="538"/>
      <c r="I609" s="540">
        <v>45022</v>
      </c>
      <c r="J609" s="541" t="s">
        <v>10433</v>
      </c>
      <c r="K609" s="541" t="s">
        <v>9440</v>
      </c>
      <c r="L609" s="494" t="s">
        <v>205</v>
      </c>
      <c r="M609" s="50" t="s">
        <v>205</v>
      </c>
      <c r="N609" s="50" t="s">
        <v>205</v>
      </c>
      <c r="O609" s="50" t="s">
        <v>205</v>
      </c>
      <c r="P609" s="50" t="s">
        <v>205</v>
      </c>
      <c r="Q609" s="50" t="s">
        <v>205</v>
      </c>
      <c r="R609" s="16" t="s">
        <v>11950</v>
      </c>
      <c r="S609" s="16" t="s">
        <v>20354</v>
      </c>
      <c r="T609" s="16" t="s">
        <v>11951</v>
      </c>
      <c r="U609" s="17">
        <v>1916</v>
      </c>
      <c r="V609" s="18">
        <v>24179.919999999998</v>
      </c>
      <c r="W609" s="16" t="s">
        <v>20319</v>
      </c>
      <c r="X609" s="50" t="s">
        <v>205</v>
      </c>
      <c r="Y609" s="50" t="s">
        <v>205</v>
      </c>
    </row>
    <row r="610" spans="1:26" ht="18" customHeight="1">
      <c r="A610" s="539">
        <v>20230406</v>
      </c>
      <c r="B610" s="523">
        <v>580</v>
      </c>
      <c r="C610" s="523" t="s">
        <v>1438</v>
      </c>
      <c r="D610" s="523" t="s">
        <v>10410</v>
      </c>
      <c r="E610" s="523">
        <v>1958</v>
      </c>
      <c r="F610" s="523" t="s">
        <v>8994</v>
      </c>
      <c r="G610" s="523" t="s">
        <v>1439</v>
      </c>
      <c r="H610" s="538"/>
      <c r="I610" s="540">
        <v>45022</v>
      </c>
      <c r="J610" s="541" t="s">
        <v>11952</v>
      </c>
      <c r="K610" s="541" t="s">
        <v>9440</v>
      </c>
      <c r="L610" s="494" t="s">
        <v>205</v>
      </c>
      <c r="M610" s="50" t="s">
        <v>205</v>
      </c>
      <c r="N610" s="50" t="s">
        <v>205</v>
      </c>
      <c r="O610" s="50" t="s">
        <v>205</v>
      </c>
      <c r="P610" s="50" t="s">
        <v>205</v>
      </c>
      <c r="Q610" s="50" t="s">
        <v>205</v>
      </c>
      <c r="R610" s="16" t="s">
        <v>20355</v>
      </c>
      <c r="S610" s="16" t="s">
        <v>10573</v>
      </c>
      <c r="T610" s="16" t="s">
        <v>20356</v>
      </c>
      <c r="U610" s="17">
        <v>1958</v>
      </c>
      <c r="V610" s="18">
        <v>24678.22</v>
      </c>
      <c r="W610" s="16" t="s">
        <v>11953</v>
      </c>
      <c r="X610" s="50" t="s">
        <v>205</v>
      </c>
      <c r="Y610" s="50" t="s">
        <v>205</v>
      </c>
      <c r="Z610" t="s">
        <v>10848</v>
      </c>
    </row>
    <row r="611" spans="1:26" ht="18" customHeight="1">
      <c r="A611" s="539">
        <v>20230406</v>
      </c>
      <c r="B611" s="523">
        <v>581</v>
      </c>
      <c r="C611" s="523" t="s">
        <v>1441</v>
      </c>
      <c r="D611" s="523" t="s">
        <v>10410</v>
      </c>
      <c r="E611" s="523">
        <v>1958</v>
      </c>
      <c r="F611" s="523" t="s">
        <v>8994</v>
      </c>
      <c r="G611" s="523" t="s">
        <v>1442</v>
      </c>
      <c r="H611" s="538"/>
      <c r="I611" s="540">
        <v>45022</v>
      </c>
      <c r="J611" s="541" t="s">
        <v>11711</v>
      </c>
      <c r="K611" s="541" t="s">
        <v>9440</v>
      </c>
      <c r="L611" s="494" t="s">
        <v>205</v>
      </c>
      <c r="M611" s="50" t="s">
        <v>205</v>
      </c>
      <c r="N611" s="50" t="s">
        <v>205</v>
      </c>
      <c r="O611" s="50" t="s">
        <v>205</v>
      </c>
      <c r="P611" s="50" t="s">
        <v>205</v>
      </c>
      <c r="Q611" s="50" t="s">
        <v>205</v>
      </c>
      <c r="R611" s="16" t="s">
        <v>1441</v>
      </c>
      <c r="S611" s="16" t="s">
        <v>1509</v>
      </c>
      <c r="T611" s="16" t="s">
        <v>11954</v>
      </c>
      <c r="U611" s="17">
        <v>1958</v>
      </c>
      <c r="V611" s="18">
        <v>24678.15</v>
      </c>
      <c r="W611" s="16" t="s">
        <v>1568</v>
      </c>
      <c r="X611" s="50" t="s">
        <v>205</v>
      </c>
      <c r="Y611" s="50" t="s">
        <v>205</v>
      </c>
      <c r="Z611" t="s">
        <v>10848</v>
      </c>
    </row>
    <row r="612" spans="1:26" ht="18" customHeight="1">
      <c r="A612" s="539">
        <v>20230407</v>
      </c>
      <c r="B612" s="523">
        <v>582</v>
      </c>
      <c r="C612" s="523" t="s">
        <v>11955</v>
      </c>
      <c r="D612" s="523" t="s">
        <v>8947</v>
      </c>
      <c r="E612" s="523">
        <v>943</v>
      </c>
      <c r="F612" s="523" t="s">
        <v>11956</v>
      </c>
      <c r="G612" s="523" t="s">
        <v>11957</v>
      </c>
      <c r="H612" s="538"/>
      <c r="I612" s="540">
        <v>45022</v>
      </c>
      <c r="J612" s="541" t="s">
        <v>11958</v>
      </c>
      <c r="K612" s="541" t="s">
        <v>9440</v>
      </c>
      <c r="L612" s="494">
        <v>20</v>
      </c>
      <c r="M612" s="50" t="s">
        <v>205</v>
      </c>
      <c r="N612" s="50" t="s">
        <v>205</v>
      </c>
      <c r="O612" s="50" t="s">
        <v>205</v>
      </c>
      <c r="P612" s="50" t="s">
        <v>205</v>
      </c>
      <c r="Q612" s="50" t="s">
        <v>205</v>
      </c>
      <c r="R612" s="16" t="s">
        <v>20357</v>
      </c>
      <c r="S612" s="16" t="s">
        <v>19770</v>
      </c>
      <c r="T612" s="16" t="s">
        <v>20358</v>
      </c>
      <c r="U612" s="17">
        <v>943</v>
      </c>
      <c r="V612" s="18">
        <v>6999.76</v>
      </c>
      <c r="W612" s="16" t="s">
        <v>20310</v>
      </c>
      <c r="X612" s="50" t="s">
        <v>205</v>
      </c>
      <c r="Y612" s="50" t="s">
        <v>205</v>
      </c>
      <c r="Z612" t="s">
        <v>10747</v>
      </c>
    </row>
    <row r="613" spans="1:26" ht="18" customHeight="1">
      <c r="A613" s="539">
        <v>20230407</v>
      </c>
      <c r="B613" s="523">
        <v>583</v>
      </c>
      <c r="C613" s="523" t="s">
        <v>11959</v>
      </c>
      <c r="D613" s="523" t="s">
        <v>10890</v>
      </c>
      <c r="E613" s="523">
        <v>3650</v>
      </c>
      <c r="F613" s="523" t="s">
        <v>9234</v>
      </c>
      <c r="G613" s="523" t="s">
        <v>11960</v>
      </c>
      <c r="H613" s="538"/>
      <c r="I613" s="540">
        <v>45023</v>
      </c>
      <c r="J613" s="541" t="s">
        <v>11961</v>
      </c>
      <c r="K613" s="541" t="s">
        <v>9440</v>
      </c>
      <c r="L613" s="494">
        <v>40</v>
      </c>
      <c r="M613" s="50" t="s">
        <v>205</v>
      </c>
      <c r="N613" s="50" t="s">
        <v>205</v>
      </c>
      <c r="O613" s="50" t="s">
        <v>205</v>
      </c>
      <c r="P613" s="50" t="s">
        <v>205</v>
      </c>
      <c r="Q613" s="50" t="s">
        <v>205</v>
      </c>
      <c r="R613" s="16" t="s">
        <v>11962</v>
      </c>
      <c r="S613" s="16" t="s">
        <v>19310</v>
      </c>
      <c r="T613" s="16" t="s">
        <v>20359</v>
      </c>
      <c r="U613" s="17">
        <v>3650</v>
      </c>
      <c r="V613" s="18">
        <v>23335</v>
      </c>
      <c r="W613" s="16" t="s">
        <v>20345</v>
      </c>
      <c r="X613" s="50" t="s">
        <v>205</v>
      </c>
      <c r="Y613" s="50" t="s">
        <v>205</v>
      </c>
      <c r="Z613" t="s">
        <v>11132</v>
      </c>
    </row>
    <row r="614" spans="1:26" ht="18" customHeight="1">
      <c r="A614" s="539">
        <v>20230407</v>
      </c>
      <c r="B614" s="523">
        <v>584</v>
      </c>
      <c r="C614" s="523" t="s">
        <v>11963</v>
      </c>
      <c r="D614" s="523" t="s">
        <v>10578</v>
      </c>
      <c r="E614" s="523">
        <v>840</v>
      </c>
      <c r="F614" s="523" t="s">
        <v>9211</v>
      </c>
      <c r="G614" s="523" t="s">
        <v>11964</v>
      </c>
      <c r="H614" s="538"/>
      <c r="I614" s="540">
        <v>45022</v>
      </c>
      <c r="J614" s="541" t="s">
        <v>11965</v>
      </c>
      <c r="K614" s="541" t="s">
        <v>9440</v>
      </c>
      <c r="L614" s="494" t="s">
        <v>205</v>
      </c>
      <c r="M614" s="50" t="s">
        <v>205</v>
      </c>
      <c r="N614" s="50" t="s">
        <v>205</v>
      </c>
      <c r="O614" s="50" t="s">
        <v>205</v>
      </c>
      <c r="P614" s="50" t="s">
        <v>205</v>
      </c>
      <c r="Q614" s="50" t="s">
        <v>205</v>
      </c>
      <c r="R614" s="16" t="s">
        <v>20360</v>
      </c>
      <c r="S614" s="16" t="s">
        <v>20352</v>
      </c>
      <c r="T614" s="16" t="s">
        <v>11966</v>
      </c>
      <c r="U614" s="17">
        <v>840</v>
      </c>
      <c r="V614" s="18">
        <v>22740.48</v>
      </c>
      <c r="W614" s="16" t="s">
        <v>11890</v>
      </c>
      <c r="X614" s="50" t="s">
        <v>205</v>
      </c>
      <c r="Y614" s="50" t="s">
        <v>205</v>
      </c>
      <c r="Z614" t="s">
        <v>11719</v>
      </c>
    </row>
    <row r="615" spans="1:26" ht="18" customHeight="1">
      <c r="A615" s="539">
        <v>20230407</v>
      </c>
      <c r="B615" s="523">
        <v>585</v>
      </c>
      <c r="C615" s="523" t="s">
        <v>1446</v>
      </c>
      <c r="D615" s="523" t="s">
        <v>8897</v>
      </c>
      <c r="E615" s="523">
        <v>1815</v>
      </c>
      <c r="F615" s="523" t="s">
        <v>8994</v>
      </c>
      <c r="G615" s="523" t="s">
        <v>1447</v>
      </c>
      <c r="H615" s="538"/>
      <c r="I615" s="540">
        <v>45022</v>
      </c>
      <c r="J615" s="541" t="s">
        <v>10713</v>
      </c>
      <c r="K615" s="541" t="s">
        <v>9440</v>
      </c>
      <c r="L615" s="494" t="s">
        <v>205</v>
      </c>
      <c r="M615" s="50" t="s">
        <v>205</v>
      </c>
      <c r="N615" s="50" t="s">
        <v>205</v>
      </c>
      <c r="O615" s="50" t="s">
        <v>205</v>
      </c>
      <c r="P615" s="50" t="s">
        <v>205</v>
      </c>
      <c r="Q615" s="50" t="s">
        <v>205</v>
      </c>
      <c r="R615" s="16" t="s">
        <v>20361</v>
      </c>
      <c r="S615" s="16" t="s">
        <v>20318</v>
      </c>
      <c r="T615" s="16" t="s">
        <v>20362</v>
      </c>
      <c r="U615" s="17">
        <v>1815</v>
      </c>
      <c r="V615" s="18">
        <v>22956.12</v>
      </c>
      <c r="W615" s="16" t="s">
        <v>20319</v>
      </c>
      <c r="X615" s="50" t="s">
        <v>205</v>
      </c>
      <c r="Y615" s="50" t="s">
        <v>205</v>
      </c>
    </row>
    <row r="616" spans="1:26" ht="18" customHeight="1">
      <c r="A616" s="539">
        <v>20230407</v>
      </c>
      <c r="B616" s="523">
        <v>586</v>
      </c>
      <c r="C616" s="523" t="s">
        <v>1453</v>
      </c>
      <c r="D616" s="523" t="s">
        <v>8897</v>
      </c>
      <c r="E616" s="523">
        <v>1568</v>
      </c>
      <c r="F616" s="523" t="s">
        <v>6358</v>
      </c>
      <c r="G616" s="523" t="s">
        <v>1454</v>
      </c>
      <c r="H616" s="538"/>
      <c r="I616" s="540">
        <v>45023</v>
      </c>
      <c r="J616" s="541" t="s">
        <v>11071</v>
      </c>
      <c r="K616" s="541" t="s">
        <v>9440</v>
      </c>
      <c r="L616" s="494" t="s">
        <v>205</v>
      </c>
      <c r="M616" s="50" t="s">
        <v>205</v>
      </c>
      <c r="N616" s="50" t="s">
        <v>205</v>
      </c>
      <c r="O616" s="50" t="s">
        <v>205</v>
      </c>
      <c r="P616" s="50" t="s">
        <v>205</v>
      </c>
      <c r="Q616" s="50" t="s">
        <v>205</v>
      </c>
      <c r="R616" s="16" t="s">
        <v>20363</v>
      </c>
      <c r="S616" s="16" t="s">
        <v>20364</v>
      </c>
      <c r="T616" s="16" t="s">
        <v>20365</v>
      </c>
      <c r="U616" s="17">
        <v>1568</v>
      </c>
      <c r="V616" s="18">
        <v>24304</v>
      </c>
      <c r="W616" s="16" t="s">
        <v>20366</v>
      </c>
      <c r="X616" s="50" t="s">
        <v>205</v>
      </c>
      <c r="Y616" s="50" t="s">
        <v>205</v>
      </c>
    </row>
    <row r="617" spans="1:26" ht="18" customHeight="1">
      <c r="A617" s="539">
        <v>20230407</v>
      </c>
      <c r="B617" s="523">
        <v>587</v>
      </c>
      <c r="C617" s="523" t="s">
        <v>1461</v>
      </c>
      <c r="D617" s="523" t="s">
        <v>9537</v>
      </c>
      <c r="E617" s="523">
        <v>1916</v>
      </c>
      <c r="F617" s="523" t="s">
        <v>8994</v>
      </c>
      <c r="G617" s="523" t="s">
        <v>1462</v>
      </c>
      <c r="H617" s="538"/>
      <c r="I617" s="540">
        <v>45023</v>
      </c>
      <c r="J617" s="541" t="s">
        <v>11968</v>
      </c>
      <c r="K617" s="541" t="s">
        <v>9440</v>
      </c>
      <c r="L617" s="512" t="s">
        <v>205</v>
      </c>
      <c r="M617" s="50" t="s">
        <v>205</v>
      </c>
      <c r="N617" s="50" t="s">
        <v>205</v>
      </c>
      <c r="O617" s="50" t="s">
        <v>205</v>
      </c>
      <c r="P617" s="50" t="s">
        <v>205</v>
      </c>
      <c r="Q617" s="50" t="s">
        <v>205</v>
      </c>
      <c r="R617" s="16" t="s">
        <v>20367</v>
      </c>
      <c r="S617" s="16" t="s">
        <v>10573</v>
      </c>
      <c r="T617" s="16" t="s">
        <v>20368</v>
      </c>
      <c r="U617" s="17">
        <v>1916</v>
      </c>
      <c r="V617" s="18">
        <v>24026.639999999999</v>
      </c>
      <c r="W617" s="16" t="s">
        <v>20369</v>
      </c>
      <c r="X617" s="50" t="s">
        <v>205</v>
      </c>
      <c r="Y617" s="50" t="s">
        <v>205</v>
      </c>
    </row>
    <row r="618" spans="1:26" ht="18" customHeight="1">
      <c r="A618" s="539">
        <v>20230407</v>
      </c>
      <c r="B618" s="523">
        <v>588</v>
      </c>
      <c r="C618" s="523" t="s">
        <v>1450</v>
      </c>
      <c r="D618" s="523" t="s">
        <v>8897</v>
      </c>
      <c r="E618" s="523">
        <v>1500</v>
      </c>
      <c r="F618" s="523" t="s">
        <v>121</v>
      </c>
      <c r="G618" s="523" t="s">
        <v>1451</v>
      </c>
      <c r="H618" s="538"/>
      <c r="I618" s="540">
        <v>45023</v>
      </c>
      <c r="J618" s="541" t="s">
        <v>9466</v>
      </c>
      <c r="K618" s="541" t="s">
        <v>9440</v>
      </c>
      <c r="L618" s="494" t="s">
        <v>205</v>
      </c>
      <c r="M618" s="50" t="s">
        <v>205</v>
      </c>
      <c r="N618" s="50" t="s">
        <v>205</v>
      </c>
      <c r="O618" s="50" t="s">
        <v>205</v>
      </c>
      <c r="P618" s="50" t="s">
        <v>205</v>
      </c>
      <c r="Q618" s="50" t="s">
        <v>205</v>
      </c>
      <c r="R618" s="16" t="s">
        <v>11969</v>
      </c>
      <c r="S618" s="16" t="s">
        <v>20318</v>
      </c>
      <c r="T618" s="16" t="s">
        <v>20370</v>
      </c>
      <c r="U618" s="17">
        <v>1500</v>
      </c>
      <c r="V618" s="18">
        <v>23310</v>
      </c>
      <c r="W618" s="16" t="s">
        <v>11911</v>
      </c>
      <c r="X618" s="50" t="s">
        <v>205</v>
      </c>
      <c r="Y618" s="50" t="s">
        <v>205</v>
      </c>
    </row>
    <row r="619" spans="1:26" ht="18" customHeight="1">
      <c r="A619" s="539">
        <v>20230407</v>
      </c>
      <c r="B619" s="523">
        <v>589</v>
      </c>
      <c r="C619" s="523" t="s">
        <v>11970</v>
      </c>
      <c r="D619" s="523" t="s">
        <v>208</v>
      </c>
      <c r="E619" s="523">
        <v>2100</v>
      </c>
      <c r="F619" s="523" t="s">
        <v>8949</v>
      </c>
      <c r="G619" s="523" t="s">
        <v>11971</v>
      </c>
      <c r="H619" s="538"/>
      <c r="I619" s="540">
        <v>45023</v>
      </c>
      <c r="J619" s="541" t="s">
        <v>11202</v>
      </c>
      <c r="K619" s="541" t="s">
        <v>9440</v>
      </c>
      <c r="L619" s="494">
        <v>40</v>
      </c>
      <c r="M619" s="50" t="s">
        <v>205</v>
      </c>
      <c r="N619" s="50" t="s">
        <v>205</v>
      </c>
      <c r="O619" s="50" t="s">
        <v>205</v>
      </c>
      <c r="P619" s="50" t="s">
        <v>205</v>
      </c>
      <c r="Q619" s="50" t="s">
        <v>205</v>
      </c>
      <c r="R619" s="16" t="s">
        <v>20371</v>
      </c>
      <c r="S619" s="16" t="s">
        <v>19424</v>
      </c>
      <c r="T619" s="16" t="s">
        <v>20372</v>
      </c>
      <c r="U619" s="17">
        <v>2100</v>
      </c>
      <c r="V619" s="18">
        <v>24990</v>
      </c>
      <c r="W619" s="16" t="s">
        <v>20345</v>
      </c>
      <c r="X619" s="50" t="s">
        <v>205</v>
      </c>
      <c r="Y619" s="50" t="s">
        <v>205</v>
      </c>
      <c r="Z619" t="s">
        <v>11697</v>
      </c>
    </row>
    <row r="620" spans="1:26" ht="18" customHeight="1">
      <c r="A620" s="539">
        <v>20230407</v>
      </c>
      <c r="B620" s="523">
        <v>590</v>
      </c>
      <c r="C620" s="523" t="s">
        <v>1457</v>
      </c>
      <c r="D620" s="523" t="s">
        <v>9537</v>
      </c>
      <c r="E620" s="523">
        <v>1916</v>
      </c>
      <c r="F620" s="523" t="s">
        <v>8994</v>
      </c>
      <c r="G620" s="523" t="s">
        <v>1458</v>
      </c>
      <c r="H620" s="538"/>
      <c r="I620" s="540">
        <v>45023</v>
      </c>
      <c r="J620" s="541" t="s">
        <v>9551</v>
      </c>
      <c r="K620" s="541" t="s">
        <v>9440</v>
      </c>
      <c r="L620" s="494" t="s">
        <v>205</v>
      </c>
      <c r="M620" s="50" t="s">
        <v>205</v>
      </c>
      <c r="N620" s="50" t="s">
        <v>205</v>
      </c>
      <c r="O620" s="50" t="s">
        <v>205</v>
      </c>
      <c r="P620" s="50" t="s">
        <v>205</v>
      </c>
      <c r="Q620" s="50" t="s">
        <v>205</v>
      </c>
      <c r="R620" s="16" t="s">
        <v>20373</v>
      </c>
      <c r="S620" s="16" t="s">
        <v>19320</v>
      </c>
      <c r="T620" s="16" t="s">
        <v>20374</v>
      </c>
      <c r="U620" s="17">
        <v>1916</v>
      </c>
      <c r="V620" s="18">
        <v>24026.639999999999</v>
      </c>
      <c r="W620" s="16" t="s">
        <v>20369</v>
      </c>
      <c r="X620" s="50" t="s">
        <v>205</v>
      </c>
      <c r="Y620" s="50" t="s">
        <v>205</v>
      </c>
    </row>
    <row r="621" spans="1:26" ht="18" customHeight="1">
      <c r="A621" s="539">
        <v>20230407</v>
      </c>
      <c r="B621" s="523">
        <v>591</v>
      </c>
      <c r="C621" s="523" t="s">
        <v>1465</v>
      </c>
      <c r="D621" s="523" t="s">
        <v>9537</v>
      </c>
      <c r="E621" s="523">
        <v>1916</v>
      </c>
      <c r="F621" s="523" t="s">
        <v>8994</v>
      </c>
      <c r="G621" s="523" t="s">
        <v>1466</v>
      </c>
      <c r="H621" s="538"/>
      <c r="I621" s="540">
        <v>45023</v>
      </c>
      <c r="J621" s="541" t="s">
        <v>11972</v>
      </c>
      <c r="K621" s="541" t="s">
        <v>9440</v>
      </c>
      <c r="L621" s="494" t="s">
        <v>205</v>
      </c>
      <c r="M621" s="50" t="s">
        <v>205</v>
      </c>
      <c r="N621" s="50" t="s">
        <v>205</v>
      </c>
      <c r="O621" s="50" t="s">
        <v>205</v>
      </c>
      <c r="P621" s="50" t="s">
        <v>205</v>
      </c>
      <c r="Q621" s="50" t="s">
        <v>205</v>
      </c>
      <c r="R621" s="16" t="s">
        <v>20375</v>
      </c>
      <c r="S621" s="16" t="s">
        <v>11967</v>
      </c>
      <c r="T621" s="16" t="s">
        <v>11973</v>
      </c>
      <c r="U621" s="17">
        <v>1916</v>
      </c>
      <c r="V621" s="18">
        <v>24179.919999999998</v>
      </c>
      <c r="W621" s="16" t="s">
        <v>20366</v>
      </c>
      <c r="X621" s="50" t="s">
        <v>205</v>
      </c>
      <c r="Y621" s="50" t="s">
        <v>205</v>
      </c>
    </row>
    <row r="622" spans="1:26" ht="18" customHeight="1">
      <c r="A622" s="539">
        <v>20230407</v>
      </c>
      <c r="B622" s="523">
        <v>592</v>
      </c>
      <c r="C622" s="523" t="s">
        <v>11974</v>
      </c>
      <c r="D622" s="523" t="s">
        <v>8947</v>
      </c>
      <c r="E622" s="523">
        <v>836</v>
      </c>
      <c r="F622" s="523" t="s">
        <v>8949</v>
      </c>
      <c r="G622" s="523" t="s">
        <v>11975</v>
      </c>
      <c r="H622" s="538"/>
      <c r="I622" s="540">
        <v>45023</v>
      </c>
      <c r="J622" s="541" t="s">
        <v>10595</v>
      </c>
      <c r="K622" s="541" t="s">
        <v>9440</v>
      </c>
      <c r="L622" s="494">
        <v>20</v>
      </c>
      <c r="M622" s="50" t="s">
        <v>205</v>
      </c>
      <c r="N622" s="50" t="s">
        <v>205</v>
      </c>
      <c r="O622" s="50" t="s">
        <v>205</v>
      </c>
      <c r="P622" s="50" t="s">
        <v>205</v>
      </c>
      <c r="Q622" s="50" t="s">
        <v>205</v>
      </c>
      <c r="R622" s="16" t="s">
        <v>20376</v>
      </c>
      <c r="S622" s="16" t="s">
        <v>11976</v>
      </c>
      <c r="T622" s="16" t="s">
        <v>20377</v>
      </c>
      <c r="U622" s="17">
        <v>836</v>
      </c>
      <c r="V622" s="18">
        <v>14329.04</v>
      </c>
      <c r="W622" s="16" t="s">
        <v>20345</v>
      </c>
      <c r="X622" s="50" t="s">
        <v>205</v>
      </c>
      <c r="Y622" s="50" t="s">
        <v>205</v>
      </c>
      <c r="Z622" t="s">
        <v>10564</v>
      </c>
    </row>
    <row r="623" spans="1:26" ht="18" customHeight="1">
      <c r="A623" s="539">
        <v>20230410</v>
      </c>
      <c r="B623" s="523">
        <v>593</v>
      </c>
      <c r="C623" s="523" t="s">
        <v>11977</v>
      </c>
      <c r="D623" s="523" t="s">
        <v>10500</v>
      </c>
      <c r="E623" s="523">
        <v>950</v>
      </c>
      <c r="F623" s="523" t="s">
        <v>8949</v>
      </c>
      <c r="G623" s="523" t="s">
        <v>11978</v>
      </c>
      <c r="H623" s="538"/>
      <c r="I623" s="540">
        <v>45024</v>
      </c>
      <c r="J623" s="541" t="s">
        <v>11905</v>
      </c>
      <c r="K623" s="541" t="s">
        <v>9440</v>
      </c>
      <c r="L623" s="494">
        <v>20</v>
      </c>
      <c r="M623" s="50" t="s">
        <v>205</v>
      </c>
      <c r="N623" s="50" t="s">
        <v>205</v>
      </c>
      <c r="O623" s="50" t="s">
        <v>205</v>
      </c>
      <c r="P623" s="50" t="s">
        <v>205</v>
      </c>
      <c r="Q623" s="50" t="s">
        <v>205</v>
      </c>
      <c r="R623" s="16" t="s">
        <v>11979</v>
      </c>
      <c r="S623" s="16" t="s">
        <v>11980</v>
      </c>
      <c r="T623" s="16" t="s">
        <v>20378</v>
      </c>
      <c r="U623" s="17">
        <v>950</v>
      </c>
      <c r="V623" s="18">
        <v>10450</v>
      </c>
      <c r="W623" s="16" t="s">
        <v>20379</v>
      </c>
      <c r="X623" s="50" t="s">
        <v>205</v>
      </c>
      <c r="Y623" s="50" t="s">
        <v>205</v>
      </c>
      <c r="Z623" t="s">
        <v>10503</v>
      </c>
    </row>
    <row r="624" spans="1:26" ht="18" customHeight="1">
      <c r="A624" s="539">
        <v>20230410</v>
      </c>
      <c r="B624" s="523">
        <v>594</v>
      </c>
      <c r="C624" s="523" t="s">
        <v>11982</v>
      </c>
      <c r="D624" s="523" t="s">
        <v>10500</v>
      </c>
      <c r="E624" s="523">
        <v>950</v>
      </c>
      <c r="F624" s="523" t="s">
        <v>8949</v>
      </c>
      <c r="G624" s="523" t="s">
        <v>11983</v>
      </c>
      <c r="H624" s="538"/>
      <c r="I624" s="540">
        <v>45024</v>
      </c>
      <c r="J624" s="541" t="s">
        <v>11162</v>
      </c>
      <c r="K624" s="541" t="s">
        <v>9440</v>
      </c>
      <c r="L624" s="494">
        <v>20</v>
      </c>
      <c r="M624" s="50"/>
      <c r="N624" s="50"/>
      <c r="O624" s="50"/>
      <c r="P624" s="50"/>
      <c r="Q624" s="50"/>
      <c r="R624" s="16" t="s">
        <v>20380</v>
      </c>
      <c r="S624" s="16" t="s">
        <v>19349</v>
      </c>
      <c r="T624" s="16" t="s">
        <v>20381</v>
      </c>
      <c r="U624" s="17">
        <v>950</v>
      </c>
      <c r="V624" s="18">
        <v>10450</v>
      </c>
      <c r="W624" s="16" t="s">
        <v>20382</v>
      </c>
      <c r="X624" s="50"/>
      <c r="Y624" s="50"/>
      <c r="Z624" t="s">
        <v>10512</v>
      </c>
    </row>
    <row r="625" spans="1:26" ht="18" customHeight="1">
      <c r="A625" s="539">
        <v>20230410</v>
      </c>
      <c r="B625" s="523">
        <v>595</v>
      </c>
      <c r="C625" s="523" t="s">
        <v>11984</v>
      </c>
      <c r="D625" s="523" t="s">
        <v>8947</v>
      </c>
      <c r="E625" s="523">
        <v>896</v>
      </c>
      <c r="F625" s="523" t="s">
        <v>9180</v>
      </c>
      <c r="G625" s="523" t="s">
        <v>11985</v>
      </c>
      <c r="H625" s="538"/>
      <c r="I625" s="540">
        <v>45023</v>
      </c>
      <c r="J625" s="541" t="s">
        <v>10467</v>
      </c>
      <c r="K625" s="541" t="s">
        <v>9440</v>
      </c>
      <c r="L625" s="494">
        <v>20</v>
      </c>
      <c r="M625" s="50" t="s">
        <v>205</v>
      </c>
      <c r="N625" s="50" t="s">
        <v>205</v>
      </c>
      <c r="O625" s="50" t="s">
        <v>205</v>
      </c>
      <c r="P625" s="50" t="s">
        <v>205</v>
      </c>
      <c r="Q625" s="50" t="s">
        <v>205</v>
      </c>
      <c r="R625" s="16" t="s">
        <v>20383</v>
      </c>
      <c r="S625" s="16" t="s">
        <v>19337</v>
      </c>
      <c r="T625" s="16" t="s">
        <v>11986</v>
      </c>
      <c r="U625" s="17">
        <v>896</v>
      </c>
      <c r="V625" s="18">
        <v>6720</v>
      </c>
      <c r="W625" s="16" t="s">
        <v>20283</v>
      </c>
      <c r="X625" s="50" t="s">
        <v>205</v>
      </c>
      <c r="Y625" s="50" t="s">
        <v>205</v>
      </c>
      <c r="Z625" t="s">
        <v>10606</v>
      </c>
    </row>
    <row r="626" spans="1:26" ht="18" customHeight="1">
      <c r="A626" s="539">
        <v>20230410</v>
      </c>
      <c r="B626" s="523">
        <v>596</v>
      </c>
      <c r="C626" s="523" t="s">
        <v>1472</v>
      </c>
      <c r="D626" s="523" t="s">
        <v>9319</v>
      </c>
      <c r="E626" s="523">
        <v>1940</v>
      </c>
      <c r="F626" s="523" t="s">
        <v>8994</v>
      </c>
      <c r="G626" s="523" t="s">
        <v>1473</v>
      </c>
      <c r="H626" s="538"/>
      <c r="I626" s="540">
        <v>45024</v>
      </c>
      <c r="J626" s="541" t="s">
        <v>11987</v>
      </c>
      <c r="K626" s="541" t="s">
        <v>9440</v>
      </c>
      <c r="L626" s="494" t="s">
        <v>205</v>
      </c>
      <c r="M626" s="50" t="s">
        <v>205</v>
      </c>
      <c r="N626" s="50" t="s">
        <v>205</v>
      </c>
      <c r="O626" s="50" t="s">
        <v>205</v>
      </c>
      <c r="P626" s="50" t="s">
        <v>205</v>
      </c>
      <c r="Q626" s="50" t="s">
        <v>205</v>
      </c>
      <c r="R626" s="16" t="s">
        <v>20384</v>
      </c>
      <c r="S626" s="16" t="s">
        <v>19310</v>
      </c>
      <c r="T626" s="16" t="s">
        <v>11988</v>
      </c>
      <c r="U626" s="17">
        <v>1940</v>
      </c>
      <c r="V626" s="18">
        <v>24832</v>
      </c>
      <c r="W626" s="16" t="s">
        <v>20379</v>
      </c>
      <c r="X626" s="50" t="s">
        <v>205</v>
      </c>
      <c r="Y626" s="50" t="s">
        <v>205</v>
      </c>
    </row>
    <row r="627" spans="1:26" ht="18" customHeight="1">
      <c r="A627" s="539">
        <v>20230410</v>
      </c>
      <c r="B627" s="523">
        <v>597</v>
      </c>
      <c r="C627" s="523" t="s">
        <v>1479</v>
      </c>
      <c r="D627" s="523" t="s">
        <v>9319</v>
      </c>
      <c r="E627" s="523">
        <v>1940</v>
      </c>
      <c r="F627" s="523" t="s">
        <v>8994</v>
      </c>
      <c r="G627" s="523" t="s">
        <v>1480</v>
      </c>
      <c r="H627" s="538"/>
      <c r="I627" s="540">
        <v>45024</v>
      </c>
      <c r="J627" s="541" t="s">
        <v>11227</v>
      </c>
      <c r="K627" s="541" t="s">
        <v>9440</v>
      </c>
      <c r="L627" s="494" t="s">
        <v>205</v>
      </c>
      <c r="M627" s="50" t="s">
        <v>205</v>
      </c>
      <c r="N627" s="50" t="s">
        <v>205</v>
      </c>
      <c r="O627" s="50" t="s">
        <v>205</v>
      </c>
      <c r="P627" s="50" t="s">
        <v>205</v>
      </c>
      <c r="Q627" s="50" t="s">
        <v>205</v>
      </c>
      <c r="R627" s="16" t="s">
        <v>11989</v>
      </c>
      <c r="S627" s="16" t="s">
        <v>10556</v>
      </c>
      <c r="T627" s="16" t="s">
        <v>20385</v>
      </c>
      <c r="U627" s="17">
        <v>1940</v>
      </c>
      <c r="V627" s="18">
        <v>24444</v>
      </c>
      <c r="W627" s="16" t="s">
        <v>11981</v>
      </c>
      <c r="X627" s="50" t="s">
        <v>205</v>
      </c>
      <c r="Y627" s="50" t="s">
        <v>205</v>
      </c>
    </row>
    <row r="628" spans="1:26" ht="18" customHeight="1">
      <c r="A628" s="539">
        <v>20230410</v>
      </c>
      <c r="B628" s="523">
        <v>598</v>
      </c>
      <c r="C628" s="523" t="s">
        <v>11990</v>
      </c>
      <c r="D628" s="523" t="s">
        <v>10493</v>
      </c>
      <c r="E628" s="523">
        <v>2110</v>
      </c>
      <c r="F628" s="523" t="s">
        <v>9206</v>
      </c>
      <c r="G628" s="523" t="s">
        <v>11991</v>
      </c>
      <c r="H628" s="538"/>
      <c r="I628" s="540">
        <v>45026</v>
      </c>
      <c r="J628" s="541" t="s">
        <v>10750</v>
      </c>
      <c r="K628" s="541" t="s">
        <v>9440</v>
      </c>
      <c r="L628" s="494"/>
      <c r="M628" s="50"/>
      <c r="N628" s="50"/>
      <c r="O628" s="50"/>
      <c r="P628" s="50"/>
      <c r="Q628" s="50"/>
      <c r="R628" s="16" t="s">
        <v>11992</v>
      </c>
      <c r="S628" s="16" t="s">
        <v>20386</v>
      </c>
      <c r="T628" s="16" t="s">
        <v>20387</v>
      </c>
      <c r="U628" s="17">
        <v>2110</v>
      </c>
      <c r="V628" s="18">
        <v>23205</v>
      </c>
      <c r="W628" s="16" t="s">
        <v>20388</v>
      </c>
      <c r="X628" s="50"/>
      <c r="Y628" s="50"/>
      <c r="Z628" t="s">
        <v>11942</v>
      </c>
    </row>
    <row r="629" spans="1:26" ht="18" customHeight="1">
      <c r="A629" s="539">
        <v>20230411</v>
      </c>
      <c r="B629" s="523">
        <v>599</v>
      </c>
      <c r="C629" s="523" t="s">
        <v>11995</v>
      </c>
      <c r="D629" s="523" t="s">
        <v>10406</v>
      </c>
      <c r="E629" s="523">
        <v>3072</v>
      </c>
      <c r="F629" s="523" t="s">
        <v>9104</v>
      </c>
      <c r="G629" s="523" t="s">
        <v>11996</v>
      </c>
      <c r="H629" s="538"/>
      <c r="I629" s="540">
        <v>45026</v>
      </c>
      <c r="J629" s="541" t="s">
        <v>11997</v>
      </c>
      <c r="K629" s="541" t="s">
        <v>9440</v>
      </c>
      <c r="L629" s="494" t="s">
        <v>205</v>
      </c>
      <c r="M629" s="50" t="s">
        <v>205</v>
      </c>
      <c r="N629" s="50" t="s">
        <v>205</v>
      </c>
      <c r="O629" s="50" t="s">
        <v>205</v>
      </c>
      <c r="P629" s="50" t="s">
        <v>205</v>
      </c>
      <c r="Q629" s="50" t="s">
        <v>205</v>
      </c>
      <c r="R629" s="16" t="s">
        <v>20389</v>
      </c>
      <c r="S629" s="16" t="s">
        <v>20390</v>
      </c>
      <c r="T629" s="16" t="s">
        <v>20391</v>
      </c>
      <c r="U629" s="17">
        <v>3072</v>
      </c>
      <c r="V629" s="18">
        <v>22600</v>
      </c>
      <c r="W629" s="16" t="s">
        <v>11998</v>
      </c>
      <c r="X629" s="50" t="s">
        <v>205</v>
      </c>
      <c r="Y629" s="50" t="s">
        <v>205</v>
      </c>
      <c r="Z629" t="s">
        <v>11999</v>
      </c>
    </row>
    <row r="630" spans="1:26" ht="18" customHeight="1">
      <c r="A630" s="539">
        <v>20230411</v>
      </c>
      <c r="B630" s="523">
        <v>600</v>
      </c>
      <c r="C630" s="523" t="s">
        <v>12000</v>
      </c>
      <c r="D630" s="523" t="s">
        <v>219</v>
      </c>
      <c r="E630" s="523">
        <v>2560</v>
      </c>
      <c r="F630" s="523" t="s">
        <v>8949</v>
      </c>
      <c r="G630" s="523" t="s">
        <v>12001</v>
      </c>
      <c r="H630" s="538"/>
      <c r="I630" s="540">
        <v>45027</v>
      </c>
      <c r="J630" s="541" t="s">
        <v>11497</v>
      </c>
      <c r="K630" s="541" t="s">
        <v>9440</v>
      </c>
      <c r="L630" s="494">
        <v>40</v>
      </c>
      <c r="M630" s="50" t="s">
        <v>205</v>
      </c>
      <c r="N630" s="50" t="s">
        <v>205</v>
      </c>
      <c r="O630" s="50" t="s">
        <v>205</v>
      </c>
      <c r="P630" s="50" t="s">
        <v>205</v>
      </c>
      <c r="Q630" s="50" t="s">
        <v>205</v>
      </c>
      <c r="R630" s="16" t="s">
        <v>20392</v>
      </c>
      <c r="S630" s="16" t="s">
        <v>20393</v>
      </c>
      <c r="T630" s="16" t="s">
        <v>20394</v>
      </c>
      <c r="U630" s="17">
        <v>2560</v>
      </c>
      <c r="V630" s="18">
        <v>13568</v>
      </c>
      <c r="W630" s="16" t="s">
        <v>20395</v>
      </c>
      <c r="X630" s="50" t="s">
        <v>205</v>
      </c>
      <c r="Y630" s="50" t="s">
        <v>205</v>
      </c>
    </row>
    <row r="631" spans="1:26" ht="18" customHeight="1">
      <c r="A631" s="539">
        <v>20230411</v>
      </c>
      <c r="B631" s="523">
        <v>601</v>
      </c>
      <c r="C631" s="523" t="s">
        <v>12003</v>
      </c>
      <c r="D631" s="523" t="s">
        <v>8947</v>
      </c>
      <c r="E631" s="523">
        <v>980</v>
      </c>
      <c r="F631" s="523" t="s">
        <v>8949</v>
      </c>
      <c r="G631" s="523" t="s">
        <v>12004</v>
      </c>
      <c r="H631" s="538"/>
      <c r="I631" s="540">
        <v>45027</v>
      </c>
      <c r="J631" s="541" t="s">
        <v>10580</v>
      </c>
      <c r="K631" s="541" t="s">
        <v>9440</v>
      </c>
      <c r="L631" s="494">
        <v>20</v>
      </c>
      <c r="M631" s="50" t="s">
        <v>205</v>
      </c>
      <c r="N631" s="50" t="s">
        <v>205</v>
      </c>
      <c r="O631" s="50" t="s">
        <v>205</v>
      </c>
      <c r="P631" s="50" t="s">
        <v>205</v>
      </c>
      <c r="Q631" s="50" t="s">
        <v>205</v>
      </c>
      <c r="R631" s="16" t="s">
        <v>20396</v>
      </c>
      <c r="S631" s="16" t="s">
        <v>19349</v>
      </c>
      <c r="T631" s="16" t="s">
        <v>20397</v>
      </c>
      <c r="U631" s="17">
        <v>980</v>
      </c>
      <c r="V631" s="18">
        <v>7350</v>
      </c>
      <c r="W631" s="16" t="s">
        <v>20398</v>
      </c>
      <c r="X631" s="50" t="s">
        <v>205</v>
      </c>
      <c r="Y631" s="50" t="s">
        <v>205</v>
      </c>
      <c r="Z631" t="s">
        <v>12005</v>
      </c>
    </row>
    <row r="632" spans="1:26" ht="18" customHeight="1">
      <c r="A632" s="539">
        <v>20230411</v>
      </c>
      <c r="B632" s="523">
        <v>602</v>
      </c>
      <c r="C632" s="523" t="s">
        <v>1483</v>
      </c>
      <c r="D632" s="523" t="s">
        <v>9766</v>
      </c>
      <c r="E632" s="523">
        <v>1958</v>
      </c>
      <c r="F632" s="523" t="s">
        <v>6346</v>
      </c>
      <c r="G632" s="523" t="s">
        <v>1484</v>
      </c>
      <c r="H632" s="538"/>
      <c r="I632" s="540">
        <v>45026</v>
      </c>
      <c r="J632" s="541" t="s">
        <v>12006</v>
      </c>
      <c r="K632" s="541" t="s">
        <v>9440</v>
      </c>
      <c r="L632" s="494"/>
      <c r="M632" s="50"/>
      <c r="N632" s="50"/>
      <c r="O632" s="50"/>
      <c r="P632" s="50"/>
      <c r="Q632" s="50"/>
      <c r="R632" s="16" t="s">
        <v>20399</v>
      </c>
      <c r="S632" s="16" t="s">
        <v>20229</v>
      </c>
      <c r="T632" s="16" t="s">
        <v>20400</v>
      </c>
      <c r="U632" s="17">
        <v>1958</v>
      </c>
      <c r="V632" s="18">
        <v>24457.37</v>
      </c>
      <c r="W632" s="16" t="s">
        <v>20231</v>
      </c>
      <c r="X632" s="50"/>
      <c r="Y632" s="50"/>
    </row>
    <row r="633" spans="1:26" ht="18" customHeight="1">
      <c r="A633" s="539">
        <v>20230411</v>
      </c>
      <c r="B633" s="523">
        <v>603</v>
      </c>
      <c r="C633" s="523" t="s">
        <v>1487</v>
      </c>
      <c r="D633" s="523" t="s">
        <v>9766</v>
      </c>
      <c r="E633" s="523">
        <v>1842</v>
      </c>
      <c r="F633" s="523" t="s">
        <v>6346</v>
      </c>
      <c r="G633" s="523" t="s">
        <v>1488</v>
      </c>
      <c r="H633" s="538"/>
      <c r="I633" s="540">
        <v>45026</v>
      </c>
      <c r="J633" s="541" t="s">
        <v>12007</v>
      </c>
      <c r="K633" s="541" t="s">
        <v>9440</v>
      </c>
      <c r="L633" s="494"/>
      <c r="M633" s="50"/>
      <c r="N633" s="50"/>
      <c r="O633" s="50"/>
      <c r="P633" s="50"/>
      <c r="Q633" s="50"/>
      <c r="R633" s="16" t="s">
        <v>12008</v>
      </c>
      <c r="S633" s="16" t="s">
        <v>20229</v>
      </c>
      <c r="T633" s="16" t="s">
        <v>20401</v>
      </c>
      <c r="U633" s="17">
        <v>1842</v>
      </c>
      <c r="V633" s="18">
        <v>23127.13</v>
      </c>
      <c r="W633" s="16" t="s">
        <v>20241</v>
      </c>
      <c r="X633" s="50"/>
      <c r="Y633" s="50"/>
    </row>
    <row r="634" spans="1:26" ht="18" customHeight="1">
      <c r="A634" s="539">
        <v>20230411</v>
      </c>
      <c r="B634" s="523">
        <v>604</v>
      </c>
      <c r="C634" s="523" t="s">
        <v>12009</v>
      </c>
      <c r="D634" s="523" t="s">
        <v>9320</v>
      </c>
      <c r="E634" s="523">
        <v>1100</v>
      </c>
      <c r="F634" s="523" t="s">
        <v>8298</v>
      </c>
      <c r="G634" s="523" t="s">
        <v>12010</v>
      </c>
      <c r="H634" s="538"/>
      <c r="I634" s="540">
        <v>45027</v>
      </c>
      <c r="J634" s="541" t="s">
        <v>11811</v>
      </c>
      <c r="K634" s="541" t="s">
        <v>9440</v>
      </c>
      <c r="L634" s="494" t="s">
        <v>205</v>
      </c>
      <c r="M634" s="50" t="s">
        <v>205</v>
      </c>
      <c r="N634" s="50" t="s">
        <v>205</v>
      </c>
      <c r="O634" s="50" t="s">
        <v>205</v>
      </c>
      <c r="P634" s="50" t="s">
        <v>205</v>
      </c>
      <c r="Q634" s="50" t="s">
        <v>205</v>
      </c>
      <c r="R634" s="16" t="s">
        <v>20402</v>
      </c>
      <c r="S634" s="16" t="s">
        <v>20403</v>
      </c>
      <c r="T634" s="16" t="s">
        <v>20404</v>
      </c>
      <c r="U634" s="17">
        <v>2200</v>
      </c>
      <c r="V634" s="18">
        <v>48510</v>
      </c>
      <c r="W634" s="16" t="s">
        <v>20395</v>
      </c>
      <c r="X634" s="50" t="s">
        <v>205</v>
      </c>
      <c r="Y634" s="50" t="s">
        <v>205</v>
      </c>
      <c r="Z634" t="s">
        <v>20079</v>
      </c>
    </row>
    <row r="635" spans="1:26" ht="18" customHeight="1">
      <c r="A635" s="539">
        <v>20230411</v>
      </c>
      <c r="B635" s="523">
        <v>604</v>
      </c>
      <c r="C635" s="523" t="s">
        <v>12009</v>
      </c>
      <c r="D635" s="523" t="s">
        <v>9320</v>
      </c>
      <c r="E635" s="523">
        <v>1100</v>
      </c>
      <c r="F635" s="523" t="s">
        <v>8298</v>
      </c>
      <c r="G635" s="523" t="s">
        <v>12011</v>
      </c>
      <c r="H635" s="538"/>
      <c r="I635" s="540">
        <v>45027</v>
      </c>
      <c r="J635" s="541" t="s">
        <v>11811</v>
      </c>
      <c r="K635" s="541" t="s">
        <v>9440</v>
      </c>
      <c r="L635" s="494" t="s">
        <v>205</v>
      </c>
      <c r="M635" s="50" t="s">
        <v>205</v>
      </c>
      <c r="N635" s="50" t="s">
        <v>205</v>
      </c>
      <c r="O635" s="50" t="s">
        <v>205</v>
      </c>
      <c r="P635" s="50" t="s">
        <v>205</v>
      </c>
      <c r="Q635" s="50" t="s">
        <v>205</v>
      </c>
      <c r="R635" s="16"/>
      <c r="S635" s="16"/>
      <c r="T635" s="16"/>
      <c r="U635" s="17"/>
      <c r="V635" s="18"/>
      <c r="W635" s="16"/>
      <c r="X635" s="50" t="s">
        <v>205</v>
      </c>
      <c r="Y635" s="50" t="s">
        <v>205</v>
      </c>
      <c r="Z635" t="s">
        <v>20079</v>
      </c>
    </row>
    <row r="636" spans="1:26" ht="18" customHeight="1">
      <c r="A636" s="539">
        <v>20230411</v>
      </c>
      <c r="B636" s="523">
        <v>605</v>
      </c>
      <c r="C636" s="523" t="s">
        <v>12012</v>
      </c>
      <c r="D636" s="523" t="s">
        <v>8947</v>
      </c>
      <c r="E636" s="523">
        <v>742</v>
      </c>
      <c r="F636" s="523" t="s">
        <v>9246</v>
      </c>
      <c r="G636" s="523" t="s">
        <v>12013</v>
      </c>
      <c r="H636" s="538"/>
      <c r="I636" s="540">
        <v>45027</v>
      </c>
      <c r="J636" s="541" t="s">
        <v>11116</v>
      </c>
      <c r="K636" s="541" t="s">
        <v>9440</v>
      </c>
      <c r="L636" s="494">
        <v>20</v>
      </c>
      <c r="M636" s="50" t="s">
        <v>205</v>
      </c>
      <c r="N636" s="50" t="s">
        <v>205</v>
      </c>
      <c r="O636" s="50" t="s">
        <v>205</v>
      </c>
      <c r="P636" s="50" t="s">
        <v>205</v>
      </c>
      <c r="Q636" s="50" t="s">
        <v>205</v>
      </c>
      <c r="R636" s="16" t="s">
        <v>12012</v>
      </c>
      <c r="S636" s="16" t="s">
        <v>1199</v>
      </c>
      <c r="T636" s="16" t="s">
        <v>12014</v>
      </c>
      <c r="U636" s="17">
        <v>742</v>
      </c>
      <c r="V636" s="18">
        <v>8553.08</v>
      </c>
      <c r="W636" s="16" t="s">
        <v>12015</v>
      </c>
      <c r="X636" s="50" t="s">
        <v>205</v>
      </c>
      <c r="Y636" s="50" t="s">
        <v>205</v>
      </c>
      <c r="Z636" t="s">
        <v>10747</v>
      </c>
    </row>
    <row r="637" spans="1:26" ht="18" customHeight="1">
      <c r="A637" s="539">
        <v>20230412</v>
      </c>
      <c r="B637" s="523">
        <v>606</v>
      </c>
      <c r="C637" s="523" t="s">
        <v>12016</v>
      </c>
      <c r="D637" s="523" t="s">
        <v>9476</v>
      </c>
      <c r="E637" s="523">
        <v>1180</v>
      </c>
      <c r="F637" s="523" t="s">
        <v>9089</v>
      </c>
      <c r="G637" s="523" t="s">
        <v>12017</v>
      </c>
      <c r="H637" s="538"/>
      <c r="I637" s="540">
        <v>45027</v>
      </c>
      <c r="J637" s="541" t="s">
        <v>11574</v>
      </c>
      <c r="K637" s="541" t="s">
        <v>9440</v>
      </c>
      <c r="L637" s="494"/>
      <c r="M637" s="50"/>
      <c r="N637" s="50"/>
      <c r="O637" s="50"/>
      <c r="P637" s="50"/>
      <c r="Q637" s="50"/>
      <c r="R637" s="16" t="s">
        <v>12018</v>
      </c>
      <c r="S637" s="16" t="s">
        <v>20405</v>
      </c>
      <c r="T637" s="16" t="s">
        <v>20406</v>
      </c>
      <c r="U637" s="17">
        <v>1180</v>
      </c>
      <c r="V637" s="18">
        <v>24780</v>
      </c>
      <c r="W637" s="16" t="s">
        <v>20264</v>
      </c>
      <c r="X637" s="50"/>
      <c r="Y637" s="50"/>
      <c r="Z637" t="s">
        <v>11716</v>
      </c>
    </row>
    <row r="638" spans="1:26" ht="18" customHeight="1">
      <c r="A638" s="539">
        <v>20230412</v>
      </c>
      <c r="B638" s="523">
        <v>607</v>
      </c>
      <c r="C638" s="523" t="s">
        <v>12019</v>
      </c>
      <c r="D638" s="523" t="s">
        <v>9078</v>
      </c>
      <c r="E638" s="523">
        <v>1100</v>
      </c>
      <c r="F638" s="523" t="s">
        <v>8298</v>
      </c>
      <c r="G638" s="523" t="s">
        <v>12020</v>
      </c>
      <c r="H638" s="538"/>
      <c r="I638" s="540">
        <v>45027</v>
      </c>
      <c r="J638" s="541" t="s">
        <v>11625</v>
      </c>
      <c r="K638" s="541" t="s">
        <v>9440</v>
      </c>
      <c r="L638" s="494"/>
      <c r="M638" s="50"/>
      <c r="N638" s="50"/>
      <c r="O638" s="50"/>
      <c r="P638" s="50"/>
      <c r="Q638" s="50"/>
      <c r="R638" s="16" t="s">
        <v>20407</v>
      </c>
      <c r="S638" s="16" t="s">
        <v>20408</v>
      </c>
      <c r="T638" s="16" t="s">
        <v>20409</v>
      </c>
      <c r="U638" s="17">
        <v>1100</v>
      </c>
      <c r="V638" s="18">
        <v>24780</v>
      </c>
      <c r="W638" s="16" t="s">
        <v>20395</v>
      </c>
      <c r="X638" s="50"/>
      <c r="Y638" s="50"/>
    </row>
    <row r="639" spans="1:26" ht="18" customHeight="1">
      <c r="A639" s="539">
        <v>20230412</v>
      </c>
      <c r="B639" s="523">
        <v>608</v>
      </c>
      <c r="C639" s="523" t="s">
        <v>12021</v>
      </c>
      <c r="D639" s="523" t="s">
        <v>8996</v>
      </c>
      <c r="E639" s="523">
        <v>1000</v>
      </c>
      <c r="F639" s="523" t="s">
        <v>8949</v>
      </c>
      <c r="G639" s="523" t="s">
        <v>12022</v>
      </c>
      <c r="H639" s="538"/>
      <c r="I639" s="540">
        <v>45028</v>
      </c>
      <c r="J639" s="541" t="s">
        <v>11130</v>
      </c>
      <c r="K639" s="541" t="s">
        <v>9440</v>
      </c>
      <c r="L639" s="494">
        <v>20</v>
      </c>
      <c r="M639" s="50"/>
      <c r="N639" s="50"/>
      <c r="O639" s="50"/>
      <c r="P639" s="50"/>
      <c r="Q639" s="50"/>
      <c r="R639" s="16" t="s">
        <v>20410</v>
      </c>
      <c r="S639" s="16" t="s">
        <v>20411</v>
      </c>
      <c r="T639" s="16" t="s">
        <v>20412</v>
      </c>
      <c r="U639" s="17">
        <v>1000</v>
      </c>
      <c r="V639" s="18">
        <v>7560</v>
      </c>
      <c r="W639" s="16" t="s">
        <v>20413</v>
      </c>
      <c r="X639" s="50"/>
      <c r="Y639" s="50"/>
      <c r="Z639" t="s">
        <v>12025</v>
      </c>
    </row>
    <row r="640" spans="1:26" ht="18" customHeight="1">
      <c r="A640" s="539">
        <v>20230412</v>
      </c>
      <c r="B640" s="523">
        <v>609</v>
      </c>
      <c r="C640" s="523" t="s">
        <v>12026</v>
      </c>
      <c r="D640" s="523" t="s">
        <v>8947</v>
      </c>
      <c r="E640" s="523">
        <v>1750</v>
      </c>
      <c r="F640" s="523" t="s">
        <v>8949</v>
      </c>
      <c r="G640" s="523" t="s">
        <v>12027</v>
      </c>
      <c r="H640" s="538"/>
      <c r="I640" s="540">
        <v>45027</v>
      </c>
      <c r="J640" s="541" t="s">
        <v>12028</v>
      </c>
      <c r="K640" s="541" t="s">
        <v>9440</v>
      </c>
      <c r="L640" s="494">
        <v>40</v>
      </c>
      <c r="M640" s="50" t="s">
        <v>205</v>
      </c>
      <c r="N640" s="50" t="s">
        <v>205</v>
      </c>
      <c r="O640" s="50" t="s">
        <v>205</v>
      </c>
      <c r="P640" s="50" t="s">
        <v>205</v>
      </c>
      <c r="Q640" s="50" t="s">
        <v>205</v>
      </c>
      <c r="R640" s="16" t="s">
        <v>20414</v>
      </c>
      <c r="S640" s="16" t="s">
        <v>20408</v>
      </c>
      <c r="T640" s="16" t="s">
        <v>20415</v>
      </c>
      <c r="U640" s="17">
        <v>1750</v>
      </c>
      <c r="V640" s="18">
        <v>23980</v>
      </c>
      <c r="W640" s="16" t="s">
        <v>12002</v>
      </c>
      <c r="X640" s="50" t="s">
        <v>205</v>
      </c>
      <c r="Y640" s="50" t="s">
        <v>205</v>
      </c>
      <c r="Z640" t="s">
        <v>10475</v>
      </c>
    </row>
    <row r="641" spans="1:26" ht="18" customHeight="1">
      <c r="A641" s="539">
        <v>20230412</v>
      </c>
      <c r="B641" s="523">
        <v>610</v>
      </c>
      <c r="C641" s="523" t="s">
        <v>1498</v>
      </c>
      <c r="D641" s="523" t="s">
        <v>8896</v>
      </c>
      <c r="E641" s="523">
        <v>1925</v>
      </c>
      <c r="F641" s="523" t="s">
        <v>10924</v>
      </c>
      <c r="G641" s="523" t="s">
        <v>1499</v>
      </c>
      <c r="H641" s="538"/>
      <c r="I641" s="540">
        <v>45028</v>
      </c>
      <c r="J641" s="541" t="s">
        <v>12029</v>
      </c>
      <c r="K641" s="541" t="s">
        <v>9440</v>
      </c>
      <c r="L641" s="494"/>
      <c r="M641" s="50"/>
      <c r="N641" s="50"/>
      <c r="O641" s="50"/>
      <c r="P641" s="50"/>
      <c r="Q641" s="50"/>
      <c r="R641" s="16" t="s">
        <v>20416</v>
      </c>
      <c r="S641" s="16" t="s">
        <v>12030</v>
      </c>
      <c r="T641" s="16" t="s">
        <v>20417</v>
      </c>
      <c r="U641" s="17">
        <v>1925</v>
      </c>
      <c r="V641" s="18">
        <v>24640</v>
      </c>
      <c r="W641" s="16" t="s">
        <v>20418</v>
      </c>
      <c r="X641" s="50"/>
      <c r="Y641" s="50"/>
    </row>
    <row r="642" spans="1:26" ht="18" customHeight="1">
      <c r="A642" s="539">
        <v>20230412</v>
      </c>
      <c r="B642" s="523">
        <v>611</v>
      </c>
      <c r="C642" s="523" t="s">
        <v>1491</v>
      </c>
      <c r="D642" s="523" t="s">
        <v>8891</v>
      </c>
      <c r="E642" s="523">
        <v>1925</v>
      </c>
      <c r="F642" s="523" t="s">
        <v>8994</v>
      </c>
      <c r="G642" s="523" t="s">
        <v>1492</v>
      </c>
      <c r="H642" s="538"/>
      <c r="I642" s="540">
        <v>45028</v>
      </c>
      <c r="J642" s="541" t="s">
        <v>11590</v>
      </c>
      <c r="K642" s="541" t="s">
        <v>9440</v>
      </c>
      <c r="L642" s="494" t="s">
        <v>205</v>
      </c>
      <c r="M642" s="50" t="s">
        <v>205</v>
      </c>
      <c r="N642" s="50" t="s">
        <v>205</v>
      </c>
      <c r="O642" s="50" t="s">
        <v>205</v>
      </c>
      <c r="P642" s="50" t="s">
        <v>205</v>
      </c>
      <c r="Q642" s="50" t="s">
        <v>205</v>
      </c>
      <c r="R642" s="16" t="s">
        <v>20419</v>
      </c>
      <c r="S642" s="16" t="s">
        <v>20420</v>
      </c>
      <c r="T642" s="16" t="s">
        <v>20421</v>
      </c>
      <c r="U642" s="17">
        <v>1925</v>
      </c>
      <c r="V642" s="18">
        <v>24640</v>
      </c>
      <c r="W642" s="16" t="s">
        <v>20395</v>
      </c>
      <c r="X642" s="50" t="s">
        <v>205</v>
      </c>
      <c r="Y642" s="50" t="s">
        <v>205</v>
      </c>
    </row>
    <row r="643" spans="1:26" ht="18" customHeight="1">
      <c r="A643" s="539">
        <v>20230413</v>
      </c>
      <c r="B643" s="523">
        <v>612</v>
      </c>
      <c r="C643" s="523" t="s">
        <v>12031</v>
      </c>
      <c r="D643" s="523" t="s">
        <v>9320</v>
      </c>
      <c r="E643" s="523">
        <v>1100</v>
      </c>
      <c r="F643" s="523" t="s">
        <v>8298</v>
      </c>
      <c r="G643" s="523" t="s">
        <v>12032</v>
      </c>
      <c r="H643" s="538"/>
      <c r="I643" s="540">
        <v>45028</v>
      </c>
      <c r="J643" s="541" t="s">
        <v>11304</v>
      </c>
      <c r="K643" s="541" t="s">
        <v>9440</v>
      </c>
      <c r="L643" s="494" t="s">
        <v>205</v>
      </c>
      <c r="M643" s="50" t="s">
        <v>205</v>
      </c>
      <c r="N643" s="50" t="s">
        <v>205</v>
      </c>
      <c r="O643" s="50" t="s">
        <v>205</v>
      </c>
      <c r="P643" s="50" t="s">
        <v>205</v>
      </c>
      <c r="Q643" s="50" t="s">
        <v>205</v>
      </c>
      <c r="R643" s="16" t="s">
        <v>12033</v>
      </c>
      <c r="S643" s="16" t="s">
        <v>20422</v>
      </c>
      <c r="T643" s="16" t="s">
        <v>12034</v>
      </c>
      <c r="U643" s="17">
        <v>2200</v>
      </c>
      <c r="V643" s="18">
        <v>48060</v>
      </c>
      <c r="W643" s="16" t="s">
        <v>12024</v>
      </c>
      <c r="X643" s="50" t="s">
        <v>205</v>
      </c>
      <c r="Y643" s="50" t="s">
        <v>205</v>
      </c>
      <c r="Z643" t="s">
        <v>11044</v>
      </c>
    </row>
    <row r="644" spans="1:26" ht="18" customHeight="1">
      <c r="A644" s="539">
        <v>20230413</v>
      </c>
      <c r="B644" s="523">
        <v>612</v>
      </c>
      <c r="C644" s="523" t="s">
        <v>12031</v>
      </c>
      <c r="D644" s="523" t="s">
        <v>9320</v>
      </c>
      <c r="E644" s="523">
        <v>1100</v>
      </c>
      <c r="F644" s="523" t="s">
        <v>8298</v>
      </c>
      <c r="G644" s="523" t="s">
        <v>12035</v>
      </c>
      <c r="H644" s="538"/>
      <c r="I644" s="540">
        <v>45028</v>
      </c>
      <c r="J644" s="541" t="s">
        <v>11304</v>
      </c>
      <c r="K644" s="541" t="s">
        <v>9440</v>
      </c>
      <c r="L644" s="494" t="s">
        <v>205</v>
      </c>
      <c r="M644" s="50" t="s">
        <v>205</v>
      </c>
      <c r="N644" s="50" t="s">
        <v>205</v>
      </c>
      <c r="O644" s="50" t="s">
        <v>205</v>
      </c>
      <c r="P644" s="50" t="s">
        <v>205</v>
      </c>
      <c r="Q644" s="50" t="s">
        <v>205</v>
      </c>
      <c r="R644" s="16"/>
      <c r="S644" s="16"/>
      <c r="T644" s="16"/>
      <c r="U644" s="17"/>
      <c r="V644" s="18"/>
      <c r="W644" s="16"/>
      <c r="X644" s="50" t="s">
        <v>205</v>
      </c>
      <c r="Y644" s="50" t="s">
        <v>205</v>
      </c>
    </row>
    <row r="645" spans="1:26" ht="18" customHeight="1">
      <c r="A645" s="539">
        <v>20230413</v>
      </c>
      <c r="B645" s="523">
        <v>613</v>
      </c>
      <c r="C645" s="523" t="s">
        <v>12036</v>
      </c>
      <c r="D645" s="523" t="s">
        <v>8947</v>
      </c>
      <c r="E645" s="523">
        <v>632</v>
      </c>
      <c r="F645" s="523" t="s">
        <v>9247</v>
      </c>
      <c r="G645" s="523" t="s">
        <v>12037</v>
      </c>
      <c r="H645" s="538"/>
      <c r="I645" s="540">
        <v>45028</v>
      </c>
      <c r="J645" s="541" t="s">
        <v>10660</v>
      </c>
      <c r="K645" s="541" t="s">
        <v>9440</v>
      </c>
      <c r="L645" s="494">
        <v>20</v>
      </c>
      <c r="M645" s="50" t="s">
        <v>205</v>
      </c>
      <c r="N645" s="50" t="s">
        <v>205</v>
      </c>
      <c r="O645" s="50" t="s">
        <v>205</v>
      </c>
      <c r="P645" s="50" t="s">
        <v>205</v>
      </c>
      <c r="Q645" s="50" t="s">
        <v>205</v>
      </c>
      <c r="R645" s="16" t="s">
        <v>20423</v>
      </c>
      <c r="S645" s="16" t="s">
        <v>10625</v>
      </c>
      <c r="T645" s="16" t="s">
        <v>20424</v>
      </c>
      <c r="U645" s="17">
        <v>632</v>
      </c>
      <c r="V645" s="18">
        <v>5719.5</v>
      </c>
      <c r="W645" s="16" t="s">
        <v>11994</v>
      </c>
      <c r="X645" s="50" t="s">
        <v>205</v>
      </c>
      <c r="Y645" s="50" t="s">
        <v>205</v>
      </c>
      <c r="Z645" t="s">
        <v>11610</v>
      </c>
    </row>
    <row r="646" spans="1:26" ht="18" customHeight="1">
      <c r="A646" s="539">
        <v>20230413</v>
      </c>
      <c r="B646" s="523">
        <v>614</v>
      </c>
      <c r="C646" s="523" t="s">
        <v>1519</v>
      </c>
      <c r="D646" s="523" t="s">
        <v>8905</v>
      </c>
      <c r="E646" s="523">
        <v>1953</v>
      </c>
      <c r="F646" s="523" t="s">
        <v>8994</v>
      </c>
      <c r="G646" s="523" t="s">
        <v>1520</v>
      </c>
      <c r="H646" s="538"/>
      <c r="I646" s="540">
        <v>45028</v>
      </c>
      <c r="J646" s="541" t="s">
        <v>10888</v>
      </c>
      <c r="K646" s="541" t="s">
        <v>9440</v>
      </c>
      <c r="L646" s="494"/>
      <c r="M646" s="50"/>
      <c r="N646" s="50"/>
      <c r="O646" s="50"/>
      <c r="P646" s="50"/>
      <c r="Q646" s="50"/>
      <c r="R646" s="16" t="s">
        <v>20425</v>
      </c>
      <c r="S646" s="16" t="s">
        <v>20426</v>
      </c>
      <c r="T646" s="16" t="s">
        <v>20427</v>
      </c>
      <c r="U646" s="17">
        <v>1953</v>
      </c>
      <c r="V646" s="18">
        <v>24982.776000000002</v>
      </c>
      <c r="W646" s="16" t="s">
        <v>12039</v>
      </c>
      <c r="X646" s="50"/>
      <c r="Y646" s="50"/>
    </row>
    <row r="647" spans="1:26" ht="18" customHeight="1">
      <c r="A647" s="539">
        <v>20230413</v>
      </c>
      <c r="B647" s="523">
        <v>615</v>
      </c>
      <c r="C647" s="523" t="s">
        <v>12040</v>
      </c>
      <c r="D647" s="523" t="s">
        <v>219</v>
      </c>
      <c r="E647" s="523">
        <v>4446</v>
      </c>
      <c r="F647" s="523" t="s">
        <v>12041</v>
      </c>
      <c r="G647" s="523" t="s">
        <v>12042</v>
      </c>
      <c r="H647" s="538"/>
      <c r="I647" s="540">
        <v>45029</v>
      </c>
      <c r="J647" s="541" t="s">
        <v>10485</v>
      </c>
      <c r="K647" s="541" t="s">
        <v>9440</v>
      </c>
      <c r="L647" s="494" t="s">
        <v>205</v>
      </c>
      <c r="M647" s="50" t="s">
        <v>205</v>
      </c>
      <c r="N647" s="50" t="s">
        <v>205</v>
      </c>
      <c r="O647" s="50" t="s">
        <v>205</v>
      </c>
      <c r="P647" s="50" t="s">
        <v>205</v>
      </c>
      <c r="Q647" s="50" t="s">
        <v>205</v>
      </c>
      <c r="R647" s="16" t="s">
        <v>12040</v>
      </c>
      <c r="S647" s="16" t="s">
        <v>2620</v>
      </c>
      <c r="T647" s="16" t="s">
        <v>12043</v>
      </c>
      <c r="U647" s="17">
        <v>4446</v>
      </c>
      <c r="V647" s="18">
        <v>11810.4</v>
      </c>
      <c r="W647" s="16" t="s">
        <v>12044</v>
      </c>
      <c r="X647" s="50" t="s">
        <v>205</v>
      </c>
      <c r="Y647" s="50" t="s">
        <v>205</v>
      </c>
      <c r="Z647" t="s">
        <v>11616</v>
      </c>
    </row>
    <row r="648" spans="1:26" ht="18" customHeight="1">
      <c r="A648" s="539">
        <v>20230413</v>
      </c>
      <c r="B648" s="523">
        <v>616</v>
      </c>
      <c r="C648" s="523" t="s">
        <v>1511</v>
      </c>
      <c r="D648" s="523" t="s">
        <v>9766</v>
      </c>
      <c r="E648" s="523">
        <v>1958</v>
      </c>
      <c r="F648" s="523" t="s">
        <v>8994</v>
      </c>
      <c r="G648" s="523" t="s">
        <v>1512</v>
      </c>
      <c r="H648" s="538"/>
      <c r="I648" s="540">
        <v>45029</v>
      </c>
      <c r="J648" s="541" t="s">
        <v>9700</v>
      </c>
      <c r="K648" s="541" t="s">
        <v>9440</v>
      </c>
      <c r="L648" s="494" t="s">
        <v>205</v>
      </c>
      <c r="M648" s="50" t="s">
        <v>205</v>
      </c>
      <c r="N648" s="50" t="s">
        <v>205</v>
      </c>
      <c r="O648" s="50" t="s">
        <v>205</v>
      </c>
      <c r="P648" s="50" t="s">
        <v>205</v>
      </c>
      <c r="Q648" s="50" t="s">
        <v>205</v>
      </c>
      <c r="R648" s="16" t="s">
        <v>20428</v>
      </c>
      <c r="S648" s="16" t="s">
        <v>10573</v>
      </c>
      <c r="T648" s="16" t="s">
        <v>20429</v>
      </c>
      <c r="U648" s="17">
        <v>1958</v>
      </c>
      <c r="V648" s="18">
        <v>24457.39</v>
      </c>
      <c r="W648" s="16" t="s">
        <v>20369</v>
      </c>
      <c r="X648" s="50" t="s">
        <v>205</v>
      </c>
      <c r="Y648" s="50" t="s">
        <v>205</v>
      </c>
    </row>
    <row r="649" spans="1:26" ht="18" customHeight="1">
      <c r="A649" s="539">
        <v>20230413</v>
      </c>
      <c r="B649" s="523">
        <v>617</v>
      </c>
      <c r="C649" s="523" t="s">
        <v>1515</v>
      </c>
      <c r="D649" s="523" t="s">
        <v>9766</v>
      </c>
      <c r="E649" s="523">
        <v>1958</v>
      </c>
      <c r="F649" s="523" t="s">
        <v>8994</v>
      </c>
      <c r="G649" s="523" t="s">
        <v>1516</v>
      </c>
      <c r="H649" s="538"/>
      <c r="I649" s="540">
        <v>45029</v>
      </c>
      <c r="J649" s="541" t="s">
        <v>10485</v>
      </c>
      <c r="K649" s="541" t="s">
        <v>9440</v>
      </c>
      <c r="L649" s="494" t="s">
        <v>205</v>
      </c>
      <c r="M649" s="50" t="s">
        <v>205</v>
      </c>
      <c r="N649" s="50" t="s">
        <v>205</v>
      </c>
      <c r="O649" s="50" t="s">
        <v>205</v>
      </c>
      <c r="P649" s="50" t="s">
        <v>205</v>
      </c>
      <c r="Q649" s="50" t="s">
        <v>205</v>
      </c>
      <c r="R649" s="16" t="s">
        <v>20430</v>
      </c>
      <c r="S649" s="16" t="s">
        <v>20431</v>
      </c>
      <c r="T649" s="16" t="s">
        <v>12045</v>
      </c>
      <c r="U649" s="17">
        <v>1958</v>
      </c>
      <c r="V649" s="18">
        <v>24457.39</v>
      </c>
      <c r="W649" s="16" t="s">
        <v>20369</v>
      </c>
      <c r="X649" s="50" t="s">
        <v>205</v>
      </c>
      <c r="Y649" s="50" t="s">
        <v>205</v>
      </c>
    </row>
    <row r="650" spans="1:26" ht="18" customHeight="1">
      <c r="A650" s="539">
        <v>20230413</v>
      </c>
      <c r="B650" s="523">
        <v>618</v>
      </c>
      <c r="C650" s="523" t="s">
        <v>1501</v>
      </c>
      <c r="D650" s="523" t="s">
        <v>9766</v>
      </c>
      <c r="E650" s="523">
        <v>1958</v>
      </c>
      <c r="F650" s="523" t="s">
        <v>8994</v>
      </c>
      <c r="G650" s="523" t="s">
        <v>1502</v>
      </c>
      <c r="H650" s="538"/>
      <c r="I650" s="540">
        <v>45029</v>
      </c>
      <c r="J650" s="541" t="s">
        <v>11768</v>
      </c>
      <c r="K650" s="541" t="s">
        <v>9440</v>
      </c>
      <c r="L650" s="494" t="s">
        <v>205</v>
      </c>
      <c r="M650" s="50" t="s">
        <v>205</v>
      </c>
      <c r="N650" s="50" t="s">
        <v>205</v>
      </c>
      <c r="O650" s="50" t="s">
        <v>205</v>
      </c>
      <c r="P650" s="50" t="s">
        <v>205</v>
      </c>
      <c r="Q650" s="50" t="s">
        <v>205</v>
      </c>
      <c r="R650" s="16" t="s">
        <v>20432</v>
      </c>
      <c r="S650" s="16" t="s">
        <v>4694</v>
      </c>
      <c r="T650" s="16" t="s">
        <v>20433</v>
      </c>
      <c r="U650" s="17">
        <v>1958</v>
      </c>
      <c r="V650" s="18">
        <v>24457.4</v>
      </c>
      <c r="W650" s="16" t="s">
        <v>20328</v>
      </c>
      <c r="X650" s="50" t="s">
        <v>205</v>
      </c>
      <c r="Y650" s="50" t="s">
        <v>205</v>
      </c>
    </row>
    <row r="651" spans="1:26" ht="18" customHeight="1">
      <c r="A651" s="539">
        <v>20230413</v>
      </c>
      <c r="B651" s="523">
        <v>619</v>
      </c>
      <c r="C651" s="523" t="s">
        <v>1505</v>
      </c>
      <c r="D651" s="523" t="s">
        <v>9766</v>
      </c>
      <c r="E651" s="523">
        <v>1922</v>
      </c>
      <c r="F651" s="523" t="s">
        <v>8994</v>
      </c>
      <c r="G651" s="523" t="s">
        <v>1506</v>
      </c>
      <c r="H651" s="538"/>
      <c r="I651" s="540">
        <v>45029</v>
      </c>
      <c r="J651" s="541" t="s">
        <v>9741</v>
      </c>
      <c r="K651" s="541" t="s">
        <v>9440</v>
      </c>
      <c r="L651" s="494" t="s">
        <v>205</v>
      </c>
      <c r="M651" s="50" t="s">
        <v>205</v>
      </c>
      <c r="N651" s="50" t="s">
        <v>205</v>
      </c>
      <c r="O651" s="50" t="s">
        <v>205</v>
      </c>
      <c r="P651" s="50" t="s">
        <v>205</v>
      </c>
      <c r="Q651" s="50" t="s">
        <v>205</v>
      </c>
      <c r="R651" s="16" t="s">
        <v>12046</v>
      </c>
      <c r="S651" s="16" t="s">
        <v>19320</v>
      </c>
      <c r="T651" s="16" t="s">
        <v>20434</v>
      </c>
      <c r="U651" s="17">
        <v>1922</v>
      </c>
      <c r="V651" s="18">
        <v>24131.43</v>
      </c>
      <c r="W651" s="16" t="s">
        <v>20435</v>
      </c>
      <c r="X651" s="50" t="s">
        <v>205</v>
      </c>
      <c r="Y651" s="50" t="s">
        <v>205</v>
      </c>
    </row>
    <row r="652" spans="1:26" ht="18" customHeight="1">
      <c r="A652" s="539">
        <v>20230417</v>
      </c>
      <c r="B652" s="523">
        <v>620</v>
      </c>
      <c r="C652" s="523" t="s">
        <v>1532</v>
      </c>
      <c r="D652" s="523" t="s">
        <v>9319</v>
      </c>
      <c r="E652" s="523">
        <v>1940</v>
      </c>
      <c r="F652" s="523" t="s">
        <v>8994</v>
      </c>
      <c r="G652" s="523" t="s">
        <v>1533</v>
      </c>
      <c r="H652" s="538"/>
      <c r="I652" s="540">
        <v>45030</v>
      </c>
      <c r="J652" s="541" t="s">
        <v>9808</v>
      </c>
      <c r="K652" s="541" t="s">
        <v>9440</v>
      </c>
      <c r="L652" s="494" t="s">
        <v>205</v>
      </c>
      <c r="M652" s="50" t="s">
        <v>205</v>
      </c>
      <c r="N652" s="50" t="s">
        <v>205</v>
      </c>
      <c r="O652" s="50" t="s">
        <v>205</v>
      </c>
      <c r="P652" s="50" t="s">
        <v>205</v>
      </c>
      <c r="Q652" s="50" t="s">
        <v>205</v>
      </c>
      <c r="R652" s="16"/>
      <c r="S652" s="16"/>
      <c r="T652" s="16"/>
      <c r="U652" s="17"/>
      <c r="V652" s="18"/>
      <c r="W652" s="16"/>
      <c r="X652" s="50" t="s">
        <v>205</v>
      </c>
      <c r="Y652" s="50" t="s">
        <v>205</v>
      </c>
    </row>
    <row r="653" spans="1:26" ht="18" customHeight="1">
      <c r="A653" s="539">
        <v>20230417</v>
      </c>
      <c r="B653" s="523">
        <v>621</v>
      </c>
      <c r="C653" s="523" t="s">
        <v>1544</v>
      </c>
      <c r="D653" s="523" t="s">
        <v>8905</v>
      </c>
      <c r="E653" s="523">
        <v>1960</v>
      </c>
      <c r="F653" s="523" t="s">
        <v>8994</v>
      </c>
      <c r="G653" s="523" t="s">
        <v>1545</v>
      </c>
      <c r="H653" s="538"/>
      <c r="I653" s="540">
        <v>45030</v>
      </c>
      <c r="J653" s="541" t="s">
        <v>9808</v>
      </c>
      <c r="K653" s="541" t="s">
        <v>9440</v>
      </c>
      <c r="L653" s="494" t="s">
        <v>205</v>
      </c>
      <c r="M653" s="50" t="s">
        <v>205</v>
      </c>
      <c r="N653" s="50" t="s">
        <v>205</v>
      </c>
      <c r="O653" s="50" t="s">
        <v>205</v>
      </c>
      <c r="P653" s="50" t="s">
        <v>205</v>
      </c>
      <c r="Q653" s="50" t="s">
        <v>205</v>
      </c>
      <c r="R653" s="16" t="s">
        <v>20436</v>
      </c>
      <c r="S653" s="16" t="s">
        <v>20437</v>
      </c>
      <c r="T653" s="16" t="s">
        <v>12047</v>
      </c>
      <c r="U653" s="17">
        <v>1960</v>
      </c>
      <c r="V653" s="18">
        <v>24500</v>
      </c>
      <c r="W653" s="16" t="s">
        <v>12048</v>
      </c>
      <c r="X653" s="50" t="s">
        <v>205</v>
      </c>
      <c r="Y653" s="50" t="s">
        <v>205</v>
      </c>
    </row>
    <row r="654" spans="1:26" ht="18" customHeight="1">
      <c r="A654" s="539">
        <v>20230417</v>
      </c>
      <c r="B654" s="523">
        <v>622</v>
      </c>
      <c r="C654" s="523" t="s">
        <v>1548</v>
      </c>
      <c r="D654" s="523" t="s">
        <v>8905</v>
      </c>
      <c r="E654" s="523">
        <v>1960</v>
      </c>
      <c r="F654" s="523" t="s">
        <v>8994</v>
      </c>
      <c r="G654" s="523" t="s">
        <v>1549</v>
      </c>
      <c r="H654" s="538"/>
      <c r="I654" s="540">
        <v>45030</v>
      </c>
      <c r="J654" s="541" t="s">
        <v>12049</v>
      </c>
      <c r="K654" s="541" t="s">
        <v>9440</v>
      </c>
      <c r="L654" s="512" t="s">
        <v>205</v>
      </c>
      <c r="M654" s="50" t="s">
        <v>205</v>
      </c>
      <c r="N654" s="50" t="s">
        <v>205</v>
      </c>
      <c r="O654" s="50" t="s">
        <v>205</v>
      </c>
      <c r="P654" s="50" t="s">
        <v>205</v>
      </c>
      <c r="Q654" s="50" t="s">
        <v>205</v>
      </c>
      <c r="R654" s="16" t="s">
        <v>12050</v>
      </c>
      <c r="S654" s="16" t="s">
        <v>5421</v>
      </c>
      <c r="T654" s="16" t="s">
        <v>12051</v>
      </c>
      <c r="U654" s="17">
        <v>1960</v>
      </c>
      <c r="V654" s="18">
        <v>24500</v>
      </c>
      <c r="W654" s="16" t="s">
        <v>20438</v>
      </c>
      <c r="X654" s="50" t="s">
        <v>205</v>
      </c>
      <c r="Y654" s="50" t="s">
        <v>205</v>
      </c>
    </row>
    <row r="655" spans="1:26" ht="18" customHeight="1">
      <c r="A655" s="539">
        <v>20230417</v>
      </c>
      <c r="B655" s="523">
        <v>623</v>
      </c>
      <c r="C655" s="523" t="s">
        <v>1528</v>
      </c>
      <c r="D655" s="523" t="s">
        <v>9319</v>
      </c>
      <c r="E655" s="523">
        <v>1916</v>
      </c>
      <c r="F655" s="523" t="s">
        <v>8994</v>
      </c>
      <c r="G655" s="523" t="s">
        <v>1529</v>
      </c>
      <c r="H655" s="538"/>
      <c r="I655" s="540">
        <v>45030</v>
      </c>
      <c r="J655" s="541" t="s">
        <v>12052</v>
      </c>
      <c r="K655" s="541" t="s">
        <v>9440</v>
      </c>
      <c r="L655" s="512" t="s">
        <v>205</v>
      </c>
      <c r="M655" s="50" t="s">
        <v>205</v>
      </c>
      <c r="N655" s="50" t="s">
        <v>205</v>
      </c>
      <c r="O655" s="50" t="s">
        <v>205</v>
      </c>
      <c r="P655" s="50" t="s">
        <v>205</v>
      </c>
      <c r="Q655" s="50" t="s">
        <v>205</v>
      </c>
      <c r="R655" s="16"/>
      <c r="S655" s="16"/>
      <c r="T655" s="16"/>
      <c r="U655" s="17"/>
      <c r="V655" s="18"/>
      <c r="W655" s="16"/>
      <c r="X655" s="50" t="s">
        <v>205</v>
      </c>
      <c r="Y655" s="50" t="s">
        <v>205</v>
      </c>
    </row>
    <row r="656" spans="1:26" ht="18" customHeight="1">
      <c r="A656" s="539">
        <v>20230417</v>
      </c>
      <c r="B656" s="523">
        <v>624</v>
      </c>
      <c r="C656" s="523" t="s">
        <v>1523</v>
      </c>
      <c r="D656" s="523" t="s">
        <v>9319</v>
      </c>
      <c r="E656" s="523">
        <v>1916</v>
      </c>
      <c r="F656" s="523" t="s">
        <v>8994</v>
      </c>
      <c r="G656" s="523" t="s">
        <v>1524</v>
      </c>
      <c r="H656" s="538"/>
      <c r="I656" s="540">
        <v>45030</v>
      </c>
      <c r="J656" s="541" t="s">
        <v>12052</v>
      </c>
      <c r="K656" s="541" t="s">
        <v>9440</v>
      </c>
      <c r="L656" s="512" t="s">
        <v>205</v>
      </c>
      <c r="M656" s="50" t="s">
        <v>205</v>
      </c>
      <c r="N656" s="50" t="s">
        <v>205</v>
      </c>
      <c r="O656" s="50" t="s">
        <v>205</v>
      </c>
      <c r="P656" s="50" t="s">
        <v>205</v>
      </c>
      <c r="Q656" s="50" t="s">
        <v>205</v>
      </c>
      <c r="R656" s="16"/>
      <c r="S656" s="16"/>
      <c r="T656" s="16"/>
      <c r="U656" s="17"/>
      <c r="V656" s="18"/>
      <c r="W656" s="16"/>
      <c r="X656" s="50" t="s">
        <v>205</v>
      </c>
      <c r="Y656" s="50" t="s">
        <v>205</v>
      </c>
    </row>
    <row r="657" spans="1:26" ht="18" customHeight="1">
      <c r="A657" s="539">
        <v>20230417</v>
      </c>
      <c r="B657" s="523">
        <v>625</v>
      </c>
      <c r="C657" s="523" t="s">
        <v>12053</v>
      </c>
      <c r="D657" s="523" t="s">
        <v>8947</v>
      </c>
      <c r="E657" s="523">
        <v>1950</v>
      </c>
      <c r="F657" s="523" t="s">
        <v>9180</v>
      </c>
      <c r="G657" s="523" t="s">
        <v>12054</v>
      </c>
      <c r="H657" s="538"/>
      <c r="I657" s="540">
        <v>45030</v>
      </c>
      <c r="J657" s="541" t="s">
        <v>9770</v>
      </c>
      <c r="K657" s="541" t="s">
        <v>9440</v>
      </c>
      <c r="L657" s="512">
        <v>40</v>
      </c>
      <c r="M657" s="50" t="s">
        <v>205</v>
      </c>
      <c r="N657" s="50" t="s">
        <v>205</v>
      </c>
      <c r="O657" s="50" t="s">
        <v>205</v>
      </c>
      <c r="P657" s="50" t="s">
        <v>205</v>
      </c>
      <c r="Q657" s="50" t="s">
        <v>205</v>
      </c>
      <c r="R657" s="16" t="s">
        <v>20439</v>
      </c>
      <c r="S657" s="16" t="s">
        <v>19742</v>
      </c>
      <c r="T657" s="16" t="s">
        <v>20440</v>
      </c>
      <c r="U657" s="17">
        <v>1950</v>
      </c>
      <c r="V657" s="18">
        <v>12675</v>
      </c>
      <c r="W657" s="16" t="s">
        <v>20441</v>
      </c>
      <c r="X657" s="50" t="s">
        <v>205</v>
      </c>
      <c r="Y657" s="50" t="s">
        <v>205</v>
      </c>
    </row>
    <row r="658" spans="1:26" ht="18" customHeight="1">
      <c r="A658" s="539">
        <v>20230417</v>
      </c>
      <c r="B658" s="523">
        <v>626</v>
      </c>
      <c r="C658" s="523" t="s">
        <v>1537</v>
      </c>
      <c r="D658" s="523" t="s">
        <v>8897</v>
      </c>
      <c r="E658" s="523">
        <v>1815</v>
      </c>
      <c r="F658" s="523" t="s">
        <v>8994</v>
      </c>
      <c r="G658" s="523" t="s">
        <v>1538</v>
      </c>
      <c r="H658" s="538"/>
      <c r="I658" s="540">
        <v>45030</v>
      </c>
      <c r="J658" s="541" t="s">
        <v>12055</v>
      </c>
      <c r="K658" s="541" t="s">
        <v>9440</v>
      </c>
      <c r="L658" s="512" t="s">
        <v>205</v>
      </c>
      <c r="M658" s="50" t="s">
        <v>205</v>
      </c>
      <c r="N658" s="50" t="s">
        <v>205</v>
      </c>
      <c r="O658" s="50" t="s">
        <v>205</v>
      </c>
      <c r="P658" s="50" t="s">
        <v>205</v>
      </c>
      <c r="Q658" s="50" t="s">
        <v>205</v>
      </c>
      <c r="R658" s="16" t="s">
        <v>20442</v>
      </c>
      <c r="S658" s="16" t="s">
        <v>20437</v>
      </c>
      <c r="T658" s="16" t="s">
        <v>20443</v>
      </c>
      <c r="U658" s="17">
        <v>1815</v>
      </c>
      <c r="V658" s="18">
        <v>22781.88</v>
      </c>
      <c r="W658" s="16" t="s">
        <v>20438</v>
      </c>
      <c r="X658" s="50" t="s">
        <v>205</v>
      </c>
      <c r="Y658" s="50" t="s">
        <v>205</v>
      </c>
    </row>
    <row r="659" spans="1:26" ht="18" customHeight="1">
      <c r="A659" s="539">
        <v>20230417</v>
      </c>
      <c r="B659" s="523">
        <v>627</v>
      </c>
      <c r="C659" s="523" t="s">
        <v>12056</v>
      </c>
      <c r="D659" s="523" t="s">
        <v>9078</v>
      </c>
      <c r="E659" s="523">
        <v>1100</v>
      </c>
      <c r="F659" s="523" t="s">
        <v>8298</v>
      </c>
      <c r="G659" s="523" t="s">
        <v>12057</v>
      </c>
      <c r="H659" s="538"/>
      <c r="I659" s="540">
        <v>45030</v>
      </c>
      <c r="J659" s="541" t="s">
        <v>12058</v>
      </c>
      <c r="K659" s="541" t="s">
        <v>9440</v>
      </c>
      <c r="L659" s="512" t="s">
        <v>205</v>
      </c>
      <c r="M659" s="50" t="s">
        <v>205</v>
      </c>
      <c r="N659" s="50" t="s">
        <v>205</v>
      </c>
      <c r="O659" s="50" t="s">
        <v>205</v>
      </c>
      <c r="P659" s="50" t="s">
        <v>205</v>
      </c>
      <c r="Q659" s="50" t="s">
        <v>205</v>
      </c>
      <c r="R659" s="16" t="s">
        <v>20444</v>
      </c>
      <c r="S659" s="16" t="s">
        <v>20445</v>
      </c>
      <c r="T659" s="16" t="s">
        <v>20446</v>
      </c>
      <c r="U659" s="17">
        <v>1100</v>
      </c>
      <c r="V659" s="18">
        <v>24410</v>
      </c>
      <c r="W659" s="16" t="s">
        <v>20447</v>
      </c>
      <c r="X659" s="50" t="s">
        <v>205</v>
      </c>
      <c r="Y659" s="50" t="s">
        <v>205</v>
      </c>
    </row>
    <row r="660" spans="1:26" ht="18" customHeight="1">
      <c r="A660" s="539">
        <v>20230417</v>
      </c>
      <c r="B660" s="523">
        <v>628</v>
      </c>
      <c r="C660" s="523" t="s">
        <v>12059</v>
      </c>
      <c r="D660" s="523" t="s">
        <v>9078</v>
      </c>
      <c r="E660" s="523">
        <v>1100</v>
      </c>
      <c r="F660" s="523" t="s">
        <v>8298</v>
      </c>
      <c r="G660" s="523" t="s">
        <v>12060</v>
      </c>
      <c r="H660" s="538"/>
      <c r="I660" s="540">
        <v>45030</v>
      </c>
      <c r="J660" s="541" t="s">
        <v>12058</v>
      </c>
      <c r="K660" s="541" t="s">
        <v>9440</v>
      </c>
      <c r="L660" s="512" t="s">
        <v>205</v>
      </c>
      <c r="M660" s="50" t="s">
        <v>205</v>
      </c>
      <c r="N660" s="50" t="s">
        <v>205</v>
      </c>
      <c r="O660" s="50" t="s">
        <v>205</v>
      </c>
      <c r="P660" s="50" t="s">
        <v>205</v>
      </c>
      <c r="Q660" s="50" t="s">
        <v>205</v>
      </c>
      <c r="R660" s="16" t="s">
        <v>20448</v>
      </c>
      <c r="S660" s="16" t="s">
        <v>20449</v>
      </c>
      <c r="T660" s="16" t="s">
        <v>20450</v>
      </c>
      <c r="U660" s="17">
        <v>1100</v>
      </c>
      <c r="V660" s="18">
        <v>24490</v>
      </c>
      <c r="W660" s="16" t="s">
        <v>20447</v>
      </c>
      <c r="X660" s="50" t="s">
        <v>205</v>
      </c>
      <c r="Y660" s="50" t="s">
        <v>205</v>
      </c>
    </row>
    <row r="661" spans="1:26" ht="18" customHeight="1">
      <c r="A661" s="539">
        <v>20230417</v>
      </c>
      <c r="B661" s="523">
        <v>629</v>
      </c>
      <c r="C661" s="523" t="s">
        <v>12061</v>
      </c>
      <c r="D661" s="523" t="s">
        <v>10500</v>
      </c>
      <c r="E661" s="523">
        <v>1108</v>
      </c>
      <c r="F661" s="523" t="s">
        <v>9250</v>
      </c>
      <c r="G661" s="523" t="s">
        <v>12062</v>
      </c>
      <c r="H661" s="538"/>
      <c r="I661" s="540">
        <v>45030</v>
      </c>
      <c r="J661" s="541" t="s">
        <v>12058</v>
      </c>
      <c r="K661" s="541" t="s">
        <v>9440</v>
      </c>
      <c r="L661" s="512">
        <v>20</v>
      </c>
      <c r="M661" s="50" t="s">
        <v>205</v>
      </c>
      <c r="N661" s="50" t="s">
        <v>205</v>
      </c>
      <c r="O661" s="50" t="s">
        <v>205</v>
      </c>
      <c r="P661" s="50" t="s">
        <v>205</v>
      </c>
      <c r="Q661" s="50" t="s">
        <v>205</v>
      </c>
      <c r="R661" s="16" t="s">
        <v>12061</v>
      </c>
      <c r="S661" s="16" t="s">
        <v>9716</v>
      </c>
      <c r="T661" s="16" t="s">
        <v>12063</v>
      </c>
      <c r="U661" s="17">
        <v>1108</v>
      </c>
      <c r="V661" s="18">
        <v>7057.5</v>
      </c>
      <c r="W661" s="16" t="s">
        <v>12048</v>
      </c>
      <c r="X661" s="50" t="s">
        <v>205</v>
      </c>
      <c r="Y661" s="50" t="s">
        <v>205</v>
      </c>
      <c r="Z661" t="s">
        <v>11909</v>
      </c>
    </row>
    <row r="662" spans="1:26" ht="18" customHeight="1">
      <c r="A662" s="539">
        <v>20230417</v>
      </c>
      <c r="B662" s="523">
        <v>630</v>
      </c>
      <c r="C662" s="523" t="s">
        <v>1551</v>
      </c>
      <c r="D662" s="523" t="s">
        <v>9319</v>
      </c>
      <c r="E662" s="523">
        <v>1917</v>
      </c>
      <c r="F662" s="523" t="s">
        <v>8994</v>
      </c>
      <c r="G662" s="523" t="s">
        <v>1552</v>
      </c>
      <c r="H662" s="538"/>
      <c r="I662" s="540">
        <v>45030</v>
      </c>
      <c r="J662" s="541" t="s">
        <v>11330</v>
      </c>
      <c r="K662" s="541" t="s">
        <v>9440</v>
      </c>
      <c r="L662" s="494" t="s">
        <v>205</v>
      </c>
      <c r="M662" s="50" t="s">
        <v>205</v>
      </c>
      <c r="N662" s="50" t="s">
        <v>205</v>
      </c>
      <c r="O662" s="50" t="s">
        <v>205</v>
      </c>
      <c r="P662" s="50" t="s">
        <v>205</v>
      </c>
      <c r="Q662" s="50" t="s">
        <v>205</v>
      </c>
      <c r="R662" s="16" t="s">
        <v>1551</v>
      </c>
      <c r="S662" s="16" t="s">
        <v>1542</v>
      </c>
      <c r="T662" s="16" t="s">
        <v>12064</v>
      </c>
      <c r="U662" s="17">
        <v>1917</v>
      </c>
      <c r="V662" s="18">
        <v>23962.5</v>
      </c>
      <c r="W662" s="16" t="s">
        <v>1536</v>
      </c>
      <c r="X662" s="50" t="s">
        <v>205</v>
      </c>
      <c r="Y662" s="50" t="s">
        <v>205</v>
      </c>
    </row>
    <row r="663" spans="1:26" ht="18" customHeight="1">
      <c r="A663" s="539">
        <v>20230417</v>
      </c>
      <c r="B663" s="523">
        <v>631</v>
      </c>
      <c r="C663" s="523" t="s">
        <v>1555</v>
      </c>
      <c r="D663" s="523" t="s">
        <v>9319</v>
      </c>
      <c r="E663" s="523">
        <v>1980</v>
      </c>
      <c r="F663" s="523" t="s">
        <v>8994</v>
      </c>
      <c r="G663" s="523" t="s">
        <v>1556</v>
      </c>
      <c r="H663" s="538"/>
      <c r="I663" s="540">
        <v>45031</v>
      </c>
      <c r="J663" s="541" t="s">
        <v>12065</v>
      </c>
      <c r="K663" s="541" t="s">
        <v>9440</v>
      </c>
      <c r="L663" s="494" t="s">
        <v>205</v>
      </c>
      <c r="M663" s="50" t="s">
        <v>205</v>
      </c>
      <c r="N663" s="50" t="s">
        <v>205</v>
      </c>
      <c r="O663" s="50" t="s">
        <v>205</v>
      </c>
      <c r="P663" s="50" t="s">
        <v>205</v>
      </c>
      <c r="Q663" s="50" t="s">
        <v>205</v>
      </c>
      <c r="R663" s="16" t="s">
        <v>1555</v>
      </c>
      <c r="S663" s="16" t="s">
        <v>1557</v>
      </c>
      <c r="T663" s="16" t="s">
        <v>1558</v>
      </c>
      <c r="U663" s="17">
        <v>1980</v>
      </c>
      <c r="V663" s="18">
        <v>24948</v>
      </c>
      <c r="W663" s="16" t="s">
        <v>1559</v>
      </c>
      <c r="X663" s="50" t="s">
        <v>205</v>
      </c>
      <c r="Y663" s="50" t="s">
        <v>205</v>
      </c>
    </row>
    <row r="664" spans="1:26" ht="18" customHeight="1">
      <c r="A664" s="539">
        <v>20230417</v>
      </c>
      <c r="B664" s="523">
        <v>632</v>
      </c>
      <c r="C664" s="523" t="s">
        <v>12066</v>
      </c>
      <c r="D664" s="523" t="s">
        <v>8947</v>
      </c>
      <c r="E664" s="523">
        <v>850</v>
      </c>
      <c r="F664" s="523" t="s">
        <v>9180</v>
      </c>
      <c r="G664" s="523" t="s">
        <v>12067</v>
      </c>
      <c r="H664" s="538"/>
      <c r="I664" s="540">
        <v>45030</v>
      </c>
      <c r="J664" s="541" t="s">
        <v>10834</v>
      </c>
      <c r="K664" s="541" t="s">
        <v>9440</v>
      </c>
      <c r="L664" s="494">
        <v>20</v>
      </c>
      <c r="M664" s="50" t="s">
        <v>205</v>
      </c>
      <c r="N664" s="50" t="s">
        <v>205</v>
      </c>
      <c r="O664" s="50" t="s">
        <v>205</v>
      </c>
      <c r="P664" s="50" t="s">
        <v>205</v>
      </c>
      <c r="Q664" s="50" t="s">
        <v>205</v>
      </c>
      <c r="R664" s="16" t="s">
        <v>12066</v>
      </c>
      <c r="S664" s="16" t="s">
        <v>12068</v>
      </c>
      <c r="T664" s="16" t="s">
        <v>12069</v>
      </c>
      <c r="U664" s="17">
        <v>850</v>
      </c>
      <c r="V664" s="18">
        <v>6800</v>
      </c>
      <c r="W664" s="16" t="s">
        <v>12070</v>
      </c>
      <c r="X664" s="50" t="s">
        <v>205</v>
      </c>
      <c r="Y664" s="50" t="s">
        <v>205</v>
      </c>
      <c r="Z664" t="s">
        <v>12071</v>
      </c>
    </row>
    <row r="665" spans="1:26" ht="18" customHeight="1">
      <c r="A665" s="539">
        <v>20230417</v>
      </c>
      <c r="B665" s="523">
        <v>633</v>
      </c>
      <c r="C665" s="523" t="s">
        <v>12072</v>
      </c>
      <c r="D665" s="523" t="s">
        <v>8947</v>
      </c>
      <c r="E665" s="523">
        <v>1600</v>
      </c>
      <c r="F665" s="523" t="s">
        <v>8949</v>
      </c>
      <c r="G665" s="523" t="s">
        <v>12073</v>
      </c>
      <c r="H665" s="538"/>
      <c r="I665" s="540">
        <v>45030</v>
      </c>
      <c r="J665" s="541" t="s">
        <v>11304</v>
      </c>
      <c r="K665" s="541" t="s">
        <v>9440</v>
      </c>
      <c r="L665" s="494">
        <v>20</v>
      </c>
      <c r="M665" s="50" t="s">
        <v>205</v>
      </c>
      <c r="N665" s="50" t="s">
        <v>205</v>
      </c>
      <c r="O665" s="50" t="s">
        <v>205</v>
      </c>
      <c r="P665" s="50" t="s">
        <v>205</v>
      </c>
      <c r="Q665" s="50" t="s">
        <v>205</v>
      </c>
      <c r="R665" s="16" t="s">
        <v>12072</v>
      </c>
      <c r="S665" s="16" t="s">
        <v>944</v>
      </c>
      <c r="T665" s="16" t="s">
        <v>12074</v>
      </c>
      <c r="U665" s="17">
        <v>1600</v>
      </c>
      <c r="V665" s="18">
        <v>10240</v>
      </c>
      <c r="W665" s="16" t="s">
        <v>1527</v>
      </c>
      <c r="X665" s="50" t="s">
        <v>205</v>
      </c>
      <c r="Y665" s="50" t="s">
        <v>205</v>
      </c>
      <c r="Z665" t="s">
        <v>12071</v>
      </c>
    </row>
    <row r="666" spans="1:26" ht="18" customHeight="1">
      <c r="A666" s="539">
        <v>20230417</v>
      </c>
      <c r="B666" s="523">
        <v>634</v>
      </c>
      <c r="C666" s="523" t="s">
        <v>12075</v>
      </c>
      <c r="D666" s="523" t="s">
        <v>9503</v>
      </c>
      <c r="E666" s="523">
        <v>884</v>
      </c>
      <c r="F666" s="523" t="s">
        <v>12076</v>
      </c>
      <c r="G666" s="523" t="s">
        <v>9956</v>
      </c>
      <c r="H666" s="538"/>
      <c r="I666" s="540">
        <v>45031</v>
      </c>
      <c r="J666" s="541" t="s">
        <v>12077</v>
      </c>
      <c r="K666" s="541" t="s">
        <v>9440</v>
      </c>
      <c r="L666" s="494">
        <v>20</v>
      </c>
      <c r="M666" s="50" t="s">
        <v>205</v>
      </c>
      <c r="N666" s="50" t="s">
        <v>205</v>
      </c>
      <c r="O666" s="50" t="s">
        <v>205</v>
      </c>
      <c r="P666" s="50" t="s">
        <v>205</v>
      </c>
      <c r="Q666" s="50" t="s">
        <v>205</v>
      </c>
      <c r="R666" s="16" t="s">
        <v>20451</v>
      </c>
      <c r="S666" s="16" t="s">
        <v>11676</v>
      </c>
      <c r="T666" s="16" t="s">
        <v>12078</v>
      </c>
      <c r="U666" s="17">
        <v>884</v>
      </c>
      <c r="V666" s="18">
        <v>12152</v>
      </c>
      <c r="W666" s="16" t="s">
        <v>20452</v>
      </c>
      <c r="X666" s="50" t="s">
        <v>205</v>
      </c>
      <c r="Y666" s="50" t="s">
        <v>205</v>
      </c>
      <c r="Z666" t="s">
        <v>10358</v>
      </c>
    </row>
    <row r="667" spans="1:26" ht="18" customHeight="1">
      <c r="A667" s="539">
        <v>20230417</v>
      </c>
      <c r="B667" s="523">
        <v>635</v>
      </c>
      <c r="C667" s="523" t="s">
        <v>12079</v>
      </c>
      <c r="D667" s="523" t="s">
        <v>9476</v>
      </c>
      <c r="E667" s="523">
        <v>1200</v>
      </c>
      <c r="F667" s="523" t="s">
        <v>9089</v>
      </c>
      <c r="G667" s="523" t="s">
        <v>12080</v>
      </c>
      <c r="H667" s="538"/>
      <c r="I667" s="540">
        <v>45033</v>
      </c>
      <c r="J667" s="541" t="s">
        <v>11122</v>
      </c>
      <c r="K667" s="541" t="s">
        <v>9440</v>
      </c>
      <c r="L667" s="494"/>
      <c r="M667" s="50"/>
      <c r="N667" s="50"/>
      <c r="O667" s="50"/>
      <c r="P667" s="50"/>
      <c r="Q667" s="50"/>
      <c r="R667" s="16" t="s">
        <v>12079</v>
      </c>
      <c r="S667" s="16" t="s">
        <v>12081</v>
      </c>
      <c r="T667" s="16" t="s">
        <v>12082</v>
      </c>
      <c r="U667" s="17">
        <v>3600</v>
      </c>
      <c r="V667" s="18">
        <v>74970</v>
      </c>
      <c r="W667" s="16" t="s">
        <v>12083</v>
      </c>
      <c r="X667" s="50"/>
      <c r="Y667" s="50"/>
    </row>
    <row r="668" spans="1:26" ht="18" customHeight="1">
      <c r="A668" s="539">
        <v>20230417</v>
      </c>
      <c r="B668" s="523">
        <v>635</v>
      </c>
      <c r="C668" s="523" t="s">
        <v>12079</v>
      </c>
      <c r="D668" s="523" t="s">
        <v>9476</v>
      </c>
      <c r="E668" s="523">
        <v>1200</v>
      </c>
      <c r="F668" s="523" t="s">
        <v>9089</v>
      </c>
      <c r="G668" s="523" t="s">
        <v>12084</v>
      </c>
      <c r="H668" s="538" t="s">
        <v>9587</v>
      </c>
      <c r="I668" s="540">
        <v>45033</v>
      </c>
      <c r="J668" s="541" t="s">
        <v>11122</v>
      </c>
      <c r="K668" s="541" t="s">
        <v>9440</v>
      </c>
      <c r="L668" s="494"/>
      <c r="M668" s="50"/>
      <c r="N668" s="50"/>
      <c r="O668" s="50"/>
      <c r="P668" s="50"/>
      <c r="Q668" s="50"/>
      <c r="R668" s="16"/>
      <c r="S668" s="16"/>
      <c r="T668" s="16"/>
      <c r="U668" s="17"/>
      <c r="V668" s="18"/>
      <c r="W668" s="16"/>
      <c r="X668" s="50"/>
      <c r="Y668" s="50"/>
    </row>
    <row r="669" spans="1:26" ht="18" customHeight="1">
      <c r="A669" s="539">
        <v>20230417</v>
      </c>
      <c r="B669" s="523">
        <v>635</v>
      </c>
      <c r="C669" s="523" t="s">
        <v>12079</v>
      </c>
      <c r="D669" s="523" t="s">
        <v>9476</v>
      </c>
      <c r="E669" s="523">
        <v>1200</v>
      </c>
      <c r="F669" s="523" t="s">
        <v>9089</v>
      </c>
      <c r="G669" s="523" t="s">
        <v>12085</v>
      </c>
      <c r="H669" s="538" t="s">
        <v>12086</v>
      </c>
      <c r="I669" s="540">
        <v>45033</v>
      </c>
      <c r="J669" s="541" t="s">
        <v>11122</v>
      </c>
      <c r="K669" s="541" t="s">
        <v>9440</v>
      </c>
      <c r="L669" s="494"/>
      <c r="M669" s="50"/>
      <c r="N669" s="50"/>
      <c r="O669" s="50"/>
      <c r="P669" s="50"/>
      <c r="Q669" s="50"/>
      <c r="R669" s="16"/>
      <c r="S669" s="16"/>
      <c r="T669" s="16"/>
      <c r="U669" s="17"/>
      <c r="V669" s="18"/>
      <c r="W669" s="16"/>
      <c r="X669" s="50"/>
      <c r="Y669" s="50"/>
    </row>
    <row r="670" spans="1:26" ht="18" customHeight="1">
      <c r="A670" s="539">
        <v>20230417</v>
      </c>
      <c r="B670" s="523">
        <v>636</v>
      </c>
      <c r="C670" s="523" t="s">
        <v>12087</v>
      </c>
      <c r="D670" s="523" t="s">
        <v>219</v>
      </c>
      <c r="E670" s="523">
        <v>2100</v>
      </c>
      <c r="F670" s="523" t="s">
        <v>9211</v>
      </c>
      <c r="G670" s="523" t="s">
        <v>12088</v>
      </c>
      <c r="H670" s="538" t="s">
        <v>12089</v>
      </c>
      <c r="I670" s="540">
        <v>45033</v>
      </c>
      <c r="J670" s="541" t="s">
        <v>11284</v>
      </c>
      <c r="K670" s="541" t="s">
        <v>9440</v>
      </c>
      <c r="L670" s="494" t="s">
        <v>205</v>
      </c>
      <c r="M670" s="50" t="s">
        <v>205</v>
      </c>
      <c r="N670" s="50" t="s">
        <v>205</v>
      </c>
      <c r="O670" s="50" t="s">
        <v>205</v>
      </c>
      <c r="P670" s="50" t="s">
        <v>205</v>
      </c>
      <c r="Q670" s="50" t="s">
        <v>205</v>
      </c>
      <c r="R670" s="16" t="s">
        <v>20453</v>
      </c>
      <c r="S670" s="16" t="s">
        <v>20454</v>
      </c>
      <c r="T670" s="16" t="s">
        <v>20455</v>
      </c>
      <c r="U670" s="17">
        <v>2100</v>
      </c>
      <c r="V670" s="18">
        <v>23003.08</v>
      </c>
      <c r="W670" s="16" t="s">
        <v>12090</v>
      </c>
      <c r="X670" s="50" t="s">
        <v>205</v>
      </c>
      <c r="Y670" s="50" t="s">
        <v>205</v>
      </c>
      <c r="Z670" t="s">
        <v>20456</v>
      </c>
    </row>
    <row r="671" spans="1:26" ht="18" customHeight="1">
      <c r="A671" s="539">
        <v>20230418</v>
      </c>
      <c r="B671" s="523">
        <v>637</v>
      </c>
      <c r="C671" s="523" t="s">
        <v>12091</v>
      </c>
      <c r="D671" s="523" t="s">
        <v>10493</v>
      </c>
      <c r="E671" s="523">
        <v>1196</v>
      </c>
      <c r="F671" s="523" t="s">
        <v>9104</v>
      </c>
      <c r="G671" s="523" t="s">
        <v>12092</v>
      </c>
      <c r="H671" s="538"/>
      <c r="I671" s="540">
        <v>45033</v>
      </c>
      <c r="J671" s="541" t="s">
        <v>12093</v>
      </c>
      <c r="K671" s="541" t="s">
        <v>9440</v>
      </c>
      <c r="L671" s="494">
        <v>40</v>
      </c>
      <c r="M671" s="50" t="s">
        <v>205</v>
      </c>
      <c r="N671" s="50" t="s">
        <v>205</v>
      </c>
      <c r="O671" s="50" t="s">
        <v>205</v>
      </c>
      <c r="P671" s="50" t="s">
        <v>205</v>
      </c>
      <c r="Q671" s="50" t="s">
        <v>205</v>
      </c>
      <c r="R671" s="16" t="s">
        <v>20457</v>
      </c>
      <c r="S671" s="16" t="s">
        <v>20458</v>
      </c>
      <c r="T671" s="16" t="s">
        <v>20459</v>
      </c>
      <c r="U671" s="17">
        <v>1196</v>
      </c>
      <c r="V671" s="18">
        <v>8860</v>
      </c>
      <c r="W671" s="16" t="s">
        <v>20460</v>
      </c>
      <c r="X671" s="50" t="s">
        <v>205</v>
      </c>
      <c r="Y671" s="50" t="s">
        <v>205</v>
      </c>
      <c r="Z671" t="s">
        <v>12094</v>
      </c>
    </row>
    <row r="672" spans="1:26" ht="18" customHeight="1">
      <c r="A672" s="539">
        <v>20230418</v>
      </c>
      <c r="B672" s="523">
        <v>638</v>
      </c>
      <c r="C672" s="523" t="s">
        <v>12095</v>
      </c>
      <c r="D672" s="523" t="s">
        <v>9078</v>
      </c>
      <c r="E672" s="523">
        <v>1150</v>
      </c>
      <c r="F672" s="523" t="s">
        <v>8298</v>
      </c>
      <c r="G672" s="523" t="s">
        <v>12096</v>
      </c>
      <c r="H672" s="538"/>
      <c r="I672" s="540">
        <v>45034</v>
      </c>
      <c r="J672" s="541" t="s">
        <v>12097</v>
      </c>
      <c r="K672" s="541" t="s">
        <v>9440</v>
      </c>
      <c r="L672" s="494"/>
      <c r="M672" s="50"/>
      <c r="N672" s="50"/>
      <c r="O672" s="50"/>
      <c r="P672" s="50"/>
      <c r="Q672" s="50"/>
      <c r="R672" s="16" t="s">
        <v>12095</v>
      </c>
      <c r="S672" s="16" t="s">
        <v>12098</v>
      </c>
      <c r="T672" s="16" t="s">
        <v>12099</v>
      </c>
      <c r="U672" s="17">
        <v>1150</v>
      </c>
      <c r="V672" s="18">
        <v>24440</v>
      </c>
      <c r="W672" s="16" t="s">
        <v>12100</v>
      </c>
      <c r="X672" s="50"/>
      <c r="Y672" s="50"/>
    </row>
    <row r="673" spans="1:26" ht="18" customHeight="1">
      <c r="A673" s="539">
        <v>20230418</v>
      </c>
      <c r="B673" s="523">
        <v>639</v>
      </c>
      <c r="C673" s="523" t="s">
        <v>1560</v>
      </c>
      <c r="D673" s="523" t="s">
        <v>9766</v>
      </c>
      <c r="E673" s="523">
        <v>1939</v>
      </c>
      <c r="F673" s="523" t="s">
        <v>8994</v>
      </c>
      <c r="G673" s="523" t="s">
        <v>1561</v>
      </c>
      <c r="H673" s="538"/>
      <c r="I673" s="540">
        <v>45034</v>
      </c>
      <c r="J673" s="541" t="s">
        <v>12101</v>
      </c>
      <c r="K673" s="541" t="s">
        <v>9440</v>
      </c>
      <c r="L673" s="494"/>
      <c r="M673" s="50"/>
      <c r="N673" s="50"/>
      <c r="O673" s="50"/>
      <c r="P673" s="50"/>
      <c r="Q673" s="50"/>
      <c r="R673" s="16" t="s">
        <v>1560</v>
      </c>
      <c r="S673" s="16" t="s">
        <v>1562</v>
      </c>
      <c r="T673" s="16" t="s">
        <v>1563</v>
      </c>
      <c r="U673" s="17">
        <v>1939</v>
      </c>
      <c r="V673" s="18">
        <v>24344.86</v>
      </c>
      <c r="W673" s="16" t="s">
        <v>1471</v>
      </c>
      <c r="X673" s="50"/>
      <c r="Y673" s="50"/>
    </row>
    <row r="674" spans="1:26" ht="18" customHeight="1">
      <c r="A674" s="539">
        <v>20230418</v>
      </c>
      <c r="B674" s="523">
        <v>640</v>
      </c>
      <c r="C674" s="523" t="s">
        <v>1564</v>
      </c>
      <c r="D674" s="523" t="s">
        <v>9766</v>
      </c>
      <c r="E674" s="523">
        <v>1849</v>
      </c>
      <c r="F674" s="523" t="s">
        <v>8994</v>
      </c>
      <c r="G674" s="523" t="s">
        <v>1565</v>
      </c>
      <c r="H674" s="538"/>
      <c r="I674" s="540">
        <v>45034</v>
      </c>
      <c r="J674" s="541" t="s">
        <v>9511</v>
      </c>
      <c r="K674" s="541" t="s">
        <v>9440</v>
      </c>
      <c r="L674" s="494" t="s">
        <v>205</v>
      </c>
      <c r="M674" s="50" t="s">
        <v>205</v>
      </c>
      <c r="N674" s="50" t="s">
        <v>205</v>
      </c>
      <c r="O674" s="50" t="s">
        <v>205</v>
      </c>
      <c r="P674" s="50" t="s">
        <v>205</v>
      </c>
      <c r="Q674" s="50" t="s">
        <v>205</v>
      </c>
      <c r="R674" s="16" t="s">
        <v>1564</v>
      </c>
      <c r="S674" s="16" t="s">
        <v>1509</v>
      </c>
      <c r="T674" s="16" t="s">
        <v>1567</v>
      </c>
      <c r="U674" s="17">
        <v>1849</v>
      </c>
      <c r="V674" s="18">
        <v>23187.58</v>
      </c>
      <c r="W674" s="16" t="s">
        <v>1568</v>
      </c>
      <c r="X674" s="50" t="s">
        <v>205</v>
      </c>
      <c r="Y674" s="50" t="s">
        <v>205</v>
      </c>
    </row>
    <row r="675" spans="1:26" ht="18" customHeight="1">
      <c r="A675" s="539">
        <v>20230418</v>
      </c>
      <c r="B675" s="523">
        <v>641</v>
      </c>
      <c r="C675" s="523" t="s">
        <v>1569</v>
      </c>
      <c r="D675" s="523" t="s">
        <v>9766</v>
      </c>
      <c r="E675" s="523">
        <v>1958</v>
      </c>
      <c r="F675" s="523" t="s">
        <v>6346</v>
      </c>
      <c r="G675" s="523" t="s">
        <v>1570</v>
      </c>
      <c r="H675" s="538"/>
      <c r="I675" s="540">
        <v>45034</v>
      </c>
      <c r="J675" s="541" t="s">
        <v>10589</v>
      </c>
      <c r="K675" s="541" t="s">
        <v>9440</v>
      </c>
      <c r="L675" s="494"/>
      <c r="M675" s="50"/>
      <c r="N675" s="50"/>
      <c r="O675" s="50"/>
      <c r="P675" s="50"/>
      <c r="Q675" s="50"/>
      <c r="R675" s="16" t="s">
        <v>1569</v>
      </c>
      <c r="S675" s="16" t="s">
        <v>1509</v>
      </c>
      <c r="T675" s="16" t="s">
        <v>1573</v>
      </c>
      <c r="U675" s="17">
        <v>1958</v>
      </c>
      <c r="V675" s="18">
        <v>24583.27</v>
      </c>
      <c r="W675" s="16" t="s">
        <v>1568</v>
      </c>
      <c r="X675" s="50"/>
      <c r="Y675" s="50"/>
    </row>
    <row r="676" spans="1:26" ht="18" customHeight="1">
      <c r="A676" s="539">
        <v>20230418</v>
      </c>
      <c r="B676" s="523">
        <v>642</v>
      </c>
      <c r="C676" s="523" t="s">
        <v>12102</v>
      </c>
      <c r="D676" s="523" t="s">
        <v>9320</v>
      </c>
      <c r="E676" s="523">
        <v>1100</v>
      </c>
      <c r="F676" s="523" t="s">
        <v>8298</v>
      </c>
      <c r="G676" s="523" t="s">
        <v>12103</v>
      </c>
      <c r="H676" s="538"/>
      <c r="I676" s="540">
        <v>45034</v>
      </c>
      <c r="J676" s="541" t="s">
        <v>11168</v>
      </c>
      <c r="K676" s="541" t="s">
        <v>9440</v>
      </c>
      <c r="L676" s="494" t="s">
        <v>205</v>
      </c>
      <c r="M676" s="50" t="s">
        <v>205</v>
      </c>
      <c r="N676" s="50" t="s">
        <v>205</v>
      </c>
      <c r="O676" s="50" t="s">
        <v>205</v>
      </c>
      <c r="P676" s="50" t="s">
        <v>205</v>
      </c>
      <c r="Q676" s="50" t="s">
        <v>205</v>
      </c>
      <c r="R676" s="16" t="s">
        <v>12104</v>
      </c>
      <c r="S676" s="16" t="s">
        <v>20461</v>
      </c>
      <c r="T676" s="16" t="s">
        <v>20462</v>
      </c>
      <c r="U676" s="17">
        <v>2200</v>
      </c>
      <c r="V676" s="18">
        <v>48680</v>
      </c>
      <c r="W676" s="16" t="s">
        <v>20463</v>
      </c>
      <c r="X676" s="50" t="s">
        <v>205</v>
      </c>
      <c r="Y676" s="50" t="s">
        <v>205</v>
      </c>
      <c r="Z676" t="s">
        <v>20079</v>
      </c>
    </row>
    <row r="677" spans="1:26" ht="18" customHeight="1">
      <c r="A677" s="539">
        <v>20230418</v>
      </c>
      <c r="B677" s="523">
        <v>642</v>
      </c>
      <c r="C677" s="523" t="s">
        <v>12102</v>
      </c>
      <c r="D677" s="523" t="s">
        <v>9320</v>
      </c>
      <c r="E677" s="523">
        <v>1100</v>
      </c>
      <c r="F677" s="523" t="s">
        <v>8298</v>
      </c>
      <c r="G677" s="523" t="s">
        <v>12106</v>
      </c>
      <c r="H677" s="538"/>
      <c r="I677" s="540">
        <v>45034</v>
      </c>
      <c r="J677" s="541" t="s">
        <v>11168</v>
      </c>
      <c r="K677" s="541" t="s">
        <v>9440</v>
      </c>
      <c r="L677" s="494" t="s">
        <v>205</v>
      </c>
      <c r="M677" s="50" t="s">
        <v>205</v>
      </c>
      <c r="N677" s="50" t="s">
        <v>205</v>
      </c>
      <c r="O677" s="50" t="s">
        <v>205</v>
      </c>
      <c r="P677" s="50" t="s">
        <v>205</v>
      </c>
      <c r="Q677" s="50" t="s">
        <v>205</v>
      </c>
      <c r="R677" s="16"/>
      <c r="S677" s="16"/>
      <c r="T677" s="16"/>
      <c r="U677" s="17"/>
      <c r="V677" s="18"/>
      <c r="W677" s="16"/>
      <c r="X677" s="50" t="s">
        <v>205</v>
      </c>
      <c r="Y677" s="50" t="s">
        <v>205</v>
      </c>
      <c r="Z677" t="s">
        <v>11601</v>
      </c>
    </row>
    <row r="678" spans="1:26" ht="18" customHeight="1">
      <c r="A678" s="539">
        <v>20230418</v>
      </c>
      <c r="B678" s="523">
        <v>643</v>
      </c>
      <c r="C678" s="523" t="s">
        <v>12107</v>
      </c>
      <c r="D678" s="523" t="s">
        <v>9078</v>
      </c>
      <c r="E678" s="523">
        <v>1100</v>
      </c>
      <c r="F678" s="523" t="s">
        <v>8298</v>
      </c>
      <c r="G678" s="523" t="s">
        <v>12108</v>
      </c>
      <c r="H678" s="538"/>
      <c r="I678" s="540">
        <v>45034</v>
      </c>
      <c r="J678" s="541" t="s">
        <v>10570</v>
      </c>
      <c r="K678" s="541" t="s">
        <v>9440</v>
      </c>
      <c r="L678" s="494" t="s">
        <v>205</v>
      </c>
      <c r="M678" s="50" t="s">
        <v>205</v>
      </c>
      <c r="N678" s="50" t="s">
        <v>205</v>
      </c>
      <c r="O678" s="50" t="s">
        <v>205</v>
      </c>
      <c r="P678" s="50" t="s">
        <v>205</v>
      </c>
      <c r="Q678" s="50" t="s">
        <v>205</v>
      </c>
      <c r="R678" s="16" t="s">
        <v>12109</v>
      </c>
      <c r="S678" s="16" t="s">
        <v>11091</v>
      </c>
      <c r="T678" s="16" t="s">
        <v>12110</v>
      </c>
      <c r="U678" s="17">
        <v>1100</v>
      </c>
      <c r="V678" s="18">
        <v>24770</v>
      </c>
      <c r="W678" s="16" t="s">
        <v>20464</v>
      </c>
      <c r="X678" s="50" t="s">
        <v>205</v>
      </c>
      <c r="Y678" s="50" t="s">
        <v>205</v>
      </c>
    </row>
    <row r="679" spans="1:26" ht="18" customHeight="1">
      <c r="A679" s="539">
        <v>20230418</v>
      </c>
      <c r="B679" s="523">
        <v>644</v>
      </c>
      <c r="C679" s="523" t="s">
        <v>12111</v>
      </c>
      <c r="D679" s="523" t="s">
        <v>9320</v>
      </c>
      <c r="E679" s="523">
        <v>1100</v>
      </c>
      <c r="F679" s="523" t="s">
        <v>8298</v>
      </c>
      <c r="G679" s="523" t="s">
        <v>12112</v>
      </c>
      <c r="H679" s="538"/>
      <c r="I679" s="540">
        <v>45034</v>
      </c>
      <c r="J679" s="541" t="s">
        <v>12113</v>
      </c>
      <c r="K679" s="541" t="s">
        <v>9440</v>
      </c>
      <c r="L679" s="494" t="s">
        <v>205</v>
      </c>
      <c r="M679" s="50" t="s">
        <v>205</v>
      </c>
      <c r="N679" s="50" t="s">
        <v>205</v>
      </c>
      <c r="O679" s="50" t="s">
        <v>205</v>
      </c>
      <c r="P679" s="50" t="s">
        <v>205</v>
      </c>
      <c r="Q679" s="50" t="s">
        <v>205</v>
      </c>
      <c r="R679" s="16" t="s">
        <v>20465</v>
      </c>
      <c r="S679" s="16" t="s">
        <v>19711</v>
      </c>
      <c r="T679" s="16" t="s">
        <v>20466</v>
      </c>
      <c r="U679" s="17">
        <v>2200</v>
      </c>
      <c r="V679" s="18">
        <v>48980</v>
      </c>
      <c r="W679" s="16" t="s">
        <v>12105</v>
      </c>
      <c r="X679" s="50" t="s">
        <v>205</v>
      </c>
      <c r="Y679" s="50" t="s">
        <v>205</v>
      </c>
      <c r="Z679" t="s">
        <v>11601</v>
      </c>
    </row>
    <row r="680" spans="1:26" ht="18" customHeight="1">
      <c r="A680" s="539">
        <v>20230418</v>
      </c>
      <c r="B680" s="523">
        <v>644</v>
      </c>
      <c r="C680" s="523" t="s">
        <v>12111</v>
      </c>
      <c r="D680" s="523" t="s">
        <v>9320</v>
      </c>
      <c r="E680" s="523">
        <v>1100</v>
      </c>
      <c r="F680" s="523" t="s">
        <v>8298</v>
      </c>
      <c r="G680" s="523" t="s">
        <v>12114</v>
      </c>
      <c r="H680" s="538"/>
      <c r="I680" s="540">
        <v>45034</v>
      </c>
      <c r="J680" s="541" t="s">
        <v>12113</v>
      </c>
      <c r="K680" s="541" t="s">
        <v>9440</v>
      </c>
      <c r="L680" s="494" t="s">
        <v>205</v>
      </c>
      <c r="M680" s="50" t="s">
        <v>205</v>
      </c>
      <c r="N680" s="50" t="s">
        <v>205</v>
      </c>
      <c r="O680" s="50" t="s">
        <v>205</v>
      </c>
      <c r="P680" s="50" t="s">
        <v>205</v>
      </c>
      <c r="Q680" s="50" t="s">
        <v>205</v>
      </c>
      <c r="R680" s="16"/>
      <c r="S680" s="16"/>
      <c r="T680" s="16"/>
      <c r="U680" s="17"/>
      <c r="V680" s="18"/>
      <c r="W680" s="16"/>
      <c r="X680" s="50" t="s">
        <v>205</v>
      </c>
      <c r="Y680" s="50" t="s">
        <v>205</v>
      </c>
      <c r="Z680" t="s">
        <v>20079</v>
      </c>
    </row>
    <row r="681" spans="1:26" ht="18" customHeight="1">
      <c r="A681" s="539">
        <v>20230419</v>
      </c>
      <c r="B681" s="523">
        <v>645</v>
      </c>
      <c r="C681" s="523" t="s">
        <v>1574</v>
      </c>
      <c r="D681" s="523" t="s">
        <v>9766</v>
      </c>
      <c r="E681" s="523">
        <v>1944</v>
      </c>
      <c r="F681" s="523" t="s">
        <v>8994</v>
      </c>
      <c r="G681" s="523" t="s">
        <v>1575</v>
      </c>
      <c r="H681" s="538"/>
      <c r="I681" s="540">
        <v>45034</v>
      </c>
      <c r="J681" s="541" t="s">
        <v>12115</v>
      </c>
      <c r="K681" s="541" t="s">
        <v>9440</v>
      </c>
      <c r="L681" s="494"/>
      <c r="M681" s="50"/>
      <c r="N681" s="50"/>
      <c r="O681" s="50"/>
      <c r="P681" s="50"/>
      <c r="Q681" s="50"/>
      <c r="R681" s="16" t="s">
        <v>1574</v>
      </c>
      <c r="S681" s="16" t="s">
        <v>10544</v>
      </c>
      <c r="T681" s="16" t="s">
        <v>12116</v>
      </c>
      <c r="U681" s="17">
        <v>1944</v>
      </c>
      <c r="V681" s="18">
        <v>24282.5</v>
      </c>
      <c r="W681" s="16" t="s">
        <v>1527</v>
      </c>
      <c r="X681" s="50"/>
      <c r="Y681" s="50"/>
    </row>
    <row r="682" spans="1:26" ht="18" customHeight="1">
      <c r="A682" s="539">
        <v>20230419</v>
      </c>
      <c r="B682" s="523">
        <v>646</v>
      </c>
      <c r="C682" s="523" t="s">
        <v>1587</v>
      </c>
      <c r="D682" s="523" t="s">
        <v>8918</v>
      </c>
      <c r="E682" s="523">
        <v>1958</v>
      </c>
      <c r="F682" s="523" t="s">
        <v>6346</v>
      </c>
      <c r="G682" s="523" t="s">
        <v>1588</v>
      </c>
      <c r="H682" s="538"/>
      <c r="I682" s="540">
        <v>45034</v>
      </c>
      <c r="J682" s="541" t="s">
        <v>10652</v>
      </c>
      <c r="K682" s="541" t="s">
        <v>9440</v>
      </c>
      <c r="L682" s="494"/>
      <c r="M682" s="50"/>
      <c r="N682" s="50"/>
      <c r="O682" s="50"/>
      <c r="P682" s="50"/>
      <c r="Q682" s="50"/>
      <c r="R682" s="16" t="s">
        <v>1587</v>
      </c>
      <c r="S682" s="16" t="s">
        <v>1585</v>
      </c>
      <c r="T682" s="16" t="s">
        <v>12117</v>
      </c>
      <c r="U682" s="17">
        <v>1958</v>
      </c>
      <c r="V682" s="18">
        <v>24678.35</v>
      </c>
      <c r="W682" s="16" t="s">
        <v>12100</v>
      </c>
      <c r="X682" s="50"/>
      <c r="Y682" s="50"/>
    </row>
    <row r="683" spans="1:26" ht="18" customHeight="1">
      <c r="A683" s="539">
        <v>20230419</v>
      </c>
      <c r="B683" s="523">
        <v>647</v>
      </c>
      <c r="C683" s="523" t="s">
        <v>1577</v>
      </c>
      <c r="D683" s="523" t="s">
        <v>8891</v>
      </c>
      <c r="E683" s="523">
        <v>1925</v>
      </c>
      <c r="F683" s="523" t="s">
        <v>8994</v>
      </c>
      <c r="G683" s="523" t="s">
        <v>1578</v>
      </c>
      <c r="H683" s="538"/>
      <c r="I683" s="540">
        <v>45034</v>
      </c>
      <c r="J683" s="541" t="s">
        <v>9721</v>
      </c>
      <c r="K683" s="541" t="s">
        <v>9440</v>
      </c>
      <c r="L683" s="494" t="s">
        <v>205</v>
      </c>
      <c r="M683" s="50" t="s">
        <v>205</v>
      </c>
      <c r="N683" s="50" t="s">
        <v>205</v>
      </c>
      <c r="O683" s="50" t="s">
        <v>205</v>
      </c>
      <c r="P683" s="50" t="s">
        <v>205</v>
      </c>
      <c r="Q683" s="50" t="s">
        <v>205</v>
      </c>
      <c r="R683" s="16" t="s">
        <v>1577</v>
      </c>
      <c r="S683" s="16" t="s">
        <v>662</v>
      </c>
      <c r="T683" s="16" t="s">
        <v>1580</v>
      </c>
      <c r="U683" s="17">
        <v>1925</v>
      </c>
      <c r="V683" s="18">
        <v>24640</v>
      </c>
      <c r="W683" s="16" t="s">
        <v>1536</v>
      </c>
      <c r="X683" s="50" t="s">
        <v>205</v>
      </c>
      <c r="Y683" s="50" t="s">
        <v>205</v>
      </c>
    </row>
    <row r="684" spans="1:26" ht="18" customHeight="1">
      <c r="A684" s="539">
        <v>20230419</v>
      </c>
      <c r="B684" s="523">
        <v>648</v>
      </c>
      <c r="C684" s="523" t="s">
        <v>1581</v>
      </c>
      <c r="D684" s="523" t="s">
        <v>51</v>
      </c>
      <c r="E684" s="523">
        <v>1941</v>
      </c>
      <c r="F684" s="523" t="s">
        <v>8994</v>
      </c>
      <c r="G684" s="523" t="s">
        <v>1582</v>
      </c>
      <c r="H684" s="538"/>
      <c r="I684" s="540">
        <v>45034</v>
      </c>
      <c r="J684" s="541" t="s">
        <v>10951</v>
      </c>
      <c r="K684" s="541" t="s">
        <v>9440</v>
      </c>
      <c r="L684" s="494" t="s">
        <v>205</v>
      </c>
      <c r="M684" s="50" t="s">
        <v>205</v>
      </c>
      <c r="N684" s="50" t="s">
        <v>205</v>
      </c>
      <c r="O684" s="50" t="s">
        <v>205</v>
      </c>
      <c r="P684" s="50" t="s">
        <v>205</v>
      </c>
      <c r="Q684" s="50" t="s">
        <v>205</v>
      </c>
      <c r="R684" s="16" t="s">
        <v>1581</v>
      </c>
      <c r="S684" s="16" t="s">
        <v>1585</v>
      </c>
      <c r="T684" s="16" t="s">
        <v>12118</v>
      </c>
      <c r="U684" s="17">
        <v>1941</v>
      </c>
      <c r="V684" s="18">
        <v>24311.82</v>
      </c>
      <c r="W684" s="16" t="s">
        <v>12100</v>
      </c>
      <c r="X684" s="50" t="s">
        <v>205</v>
      </c>
      <c r="Y684" s="50" t="s">
        <v>205</v>
      </c>
    </row>
    <row r="685" spans="1:26" ht="18" customHeight="1">
      <c r="A685" s="539">
        <v>20230419</v>
      </c>
      <c r="B685" s="523">
        <v>649</v>
      </c>
      <c r="C685" s="523" t="s">
        <v>12119</v>
      </c>
      <c r="D685" s="523" t="s">
        <v>219</v>
      </c>
      <c r="E685" s="523">
        <v>2000</v>
      </c>
      <c r="F685" s="523" t="s">
        <v>9268</v>
      </c>
      <c r="G685" s="523" t="s">
        <v>12120</v>
      </c>
      <c r="H685" s="538"/>
      <c r="I685" s="540">
        <v>45034</v>
      </c>
      <c r="J685" s="541" t="s">
        <v>10453</v>
      </c>
      <c r="K685" s="541" t="s">
        <v>9440</v>
      </c>
      <c r="L685" s="494" t="s">
        <v>205</v>
      </c>
      <c r="M685" s="50" t="s">
        <v>205</v>
      </c>
      <c r="N685" s="50" t="s">
        <v>205</v>
      </c>
      <c r="O685" s="50" t="s">
        <v>205</v>
      </c>
      <c r="P685" s="50" t="s">
        <v>205</v>
      </c>
      <c r="Q685" s="50" t="s">
        <v>205</v>
      </c>
      <c r="R685" s="16" t="s">
        <v>12119</v>
      </c>
      <c r="S685" s="16" t="s">
        <v>1585</v>
      </c>
      <c r="T685" s="16" t="s">
        <v>12121</v>
      </c>
      <c r="U685" s="17">
        <v>2000</v>
      </c>
      <c r="V685" s="18">
        <v>22328.2</v>
      </c>
      <c r="W685" s="16" t="s">
        <v>12100</v>
      </c>
      <c r="X685" s="50" t="s">
        <v>205</v>
      </c>
      <c r="Y685" s="50" t="s">
        <v>205</v>
      </c>
    </row>
    <row r="686" spans="1:26" ht="18" customHeight="1">
      <c r="A686" s="539">
        <v>20230419</v>
      </c>
      <c r="B686" s="523">
        <v>650</v>
      </c>
      <c r="C686" s="523" t="s">
        <v>12122</v>
      </c>
      <c r="D686" s="523" t="s">
        <v>8947</v>
      </c>
      <c r="E686" s="523">
        <v>781</v>
      </c>
      <c r="F686" s="523" t="s">
        <v>12123</v>
      </c>
      <c r="G686" s="523" t="s">
        <v>12124</v>
      </c>
      <c r="H686" s="538"/>
      <c r="I686" s="540">
        <v>45035</v>
      </c>
      <c r="J686" s="541" t="s">
        <v>12125</v>
      </c>
      <c r="K686" s="541" t="s">
        <v>9440</v>
      </c>
      <c r="L686" s="494">
        <v>20</v>
      </c>
      <c r="M686" s="50" t="s">
        <v>205</v>
      </c>
      <c r="N686" s="50" t="s">
        <v>205</v>
      </c>
      <c r="O686" s="50" t="s">
        <v>205</v>
      </c>
      <c r="P686" s="50" t="s">
        <v>205</v>
      </c>
      <c r="Q686" s="50" t="s">
        <v>205</v>
      </c>
      <c r="R686" s="16" t="s">
        <v>12122</v>
      </c>
      <c r="S686" s="16" t="s">
        <v>3120</v>
      </c>
      <c r="T686" s="16" t="s">
        <v>12126</v>
      </c>
      <c r="U686" s="17">
        <v>781</v>
      </c>
      <c r="V686" s="18">
        <v>7924.82</v>
      </c>
      <c r="W686" s="16" t="s">
        <v>12083</v>
      </c>
      <c r="X686" s="50" t="s">
        <v>205</v>
      </c>
      <c r="Y686" s="50" t="s">
        <v>205</v>
      </c>
      <c r="Z686" t="s">
        <v>10747</v>
      </c>
    </row>
    <row r="687" spans="1:26" ht="18" customHeight="1">
      <c r="A687" s="539">
        <v>20230419</v>
      </c>
      <c r="B687" s="523">
        <v>651</v>
      </c>
      <c r="C687" s="523" t="s">
        <v>12127</v>
      </c>
      <c r="D687" s="523" t="s">
        <v>8947</v>
      </c>
      <c r="E687" s="523">
        <v>1680</v>
      </c>
      <c r="F687" s="523" t="s">
        <v>8949</v>
      </c>
      <c r="G687" s="523" t="s">
        <v>12128</v>
      </c>
      <c r="H687" s="538"/>
      <c r="I687" s="540">
        <v>45035</v>
      </c>
      <c r="J687" s="541" t="s">
        <v>12125</v>
      </c>
      <c r="K687" s="541" t="s">
        <v>9440</v>
      </c>
      <c r="L687" s="494">
        <v>20</v>
      </c>
      <c r="M687" s="50" t="s">
        <v>205</v>
      </c>
      <c r="N687" s="50" t="s">
        <v>205</v>
      </c>
      <c r="O687" s="50" t="s">
        <v>205</v>
      </c>
      <c r="P687" s="50" t="s">
        <v>205</v>
      </c>
      <c r="Q687" s="50" t="s">
        <v>205</v>
      </c>
      <c r="R687" s="16" t="s">
        <v>12127</v>
      </c>
      <c r="S687" s="16" t="s">
        <v>2747</v>
      </c>
      <c r="T687" s="16" t="s">
        <v>12129</v>
      </c>
      <c r="U687" s="17">
        <v>1680</v>
      </c>
      <c r="V687" s="18">
        <v>7000</v>
      </c>
      <c r="W687" s="16" t="s">
        <v>12130</v>
      </c>
      <c r="X687" s="50" t="s">
        <v>205</v>
      </c>
      <c r="Y687" s="50" t="s">
        <v>205</v>
      </c>
      <c r="Z687" t="s">
        <v>11395</v>
      </c>
    </row>
    <row r="688" spans="1:26" ht="18" customHeight="1">
      <c r="A688" s="539">
        <v>20230419</v>
      </c>
      <c r="B688" s="523">
        <v>652</v>
      </c>
      <c r="C688" s="523" t="s">
        <v>12131</v>
      </c>
      <c r="D688" s="523" t="s">
        <v>219</v>
      </c>
      <c r="E688" s="523">
        <v>1115</v>
      </c>
      <c r="F688" s="523" t="s">
        <v>9245</v>
      </c>
      <c r="G688" s="523" t="s">
        <v>12132</v>
      </c>
      <c r="H688" s="538"/>
      <c r="I688" s="540">
        <v>45035</v>
      </c>
      <c r="J688" s="541" t="s">
        <v>11800</v>
      </c>
      <c r="K688" s="541" t="s">
        <v>9440</v>
      </c>
      <c r="L688" s="494" t="s">
        <v>205</v>
      </c>
      <c r="M688" s="50" t="s">
        <v>205</v>
      </c>
      <c r="N688" s="50" t="s">
        <v>205</v>
      </c>
      <c r="O688" s="50" t="s">
        <v>205</v>
      </c>
      <c r="P688" s="50" t="s">
        <v>205</v>
      </c>
      <c r="Q688" s="50" t="s">
        <v>205</v>
      </c>
      <c r="R688" s="16" t="s">
        <v>12133</v>
      </c>
      <c r="S688" s="16" t="s">
        <v>20467</v>
      </c>
      <c r="T688" s="16" t="s">
        <v>20468</v>
      </c>
      <c r="U688" s="17">
        <v>1115</v>
      </c>
      <c r="V688" s="18">
        <v>24976</v>
      </c>
      <c r="W688" s="16" t="s">
        <v>12134</v>
      </c>
      <c r="X688" s="50" t="s">
        <v>205</v>
      </c>
      <c r="Y688" s="50" t="s">
        <v>205</v>
      </c>
    </row>
    <row r="689" spans="1:26" ht="18" customHeight="1">
      <c r="A689" s="539">
        <v>20230420</v>
      </c>
      <c r="B689" s="523">
        <v>653</v>
      </c>
      <c r="C689" s="523" t="s">
        <v>12135</v>
      </c>
      <c r="D689" s="523" t="s">
        <v>10500</v>
      </c>
      <c r="E689" s="523">
        <v>892</v>
      </c>
      <c r="F689" s="523" t="s">
        <v>8949</v>
      </c>
      <c r="G689" s="523" t="s">
        <v>12136</v>
      </c>
      <c r="H689" s="538"/>
      <c r="I689" s="540">
        <v>45035</v>
      </c>
      <c r="J689" s="541" t="s">
        <v>9772</v>
      </c>
      <c r="K689" s="541" t="s">
        <v>9440</v>
      </c>
      <c r="L689" s="494">
        <v>40</v>
      </c>
      <c r="M689" s="50" t="s">
        <v>205</v>
      </c>
      <c r="N689" s="50" t="s">
        <v>205</v>
      </c>
      <c r="O689" s="50" t="s">
        <v>205</v>
      </c>
      <c r="P689" s="50" t="s">
        <v>205</v>
      </c>
      <c r="Q689" s="50" t="s">
        <v>205</v>
      </c>
      <c r="R689" s="16" t="s">
        <v>12137</v>
      </c>
      <c r="S689" s="16" t="s">
        <v>20469</v>
      </c>
      <c r="T689" s="16" t="s">
        <v>20470</v>
      </c>
      <c r="U689" s="17">
        <v>892</v>
      </c>
      <c r="V689" s="18">
        <v>13380</v>
      </c>
      <c r="W689" s="16" t="s">
        <v>12134</v>
      </c>
      <c r="X689" s="50" t="s">
        <v>205</v>
      </c>
      <c r="Y689" s="50" t="s">
        <v>205</v>
      </c>
      <c r="Z689" t="s">
        <v>20471</v>
      </c>
    </row>
    <row r="690" spans="1:26" ht="18" customHeight="1">
      <c r="A690" s="539">
        <v>20230420</v>
      </c>
      <c r="B690" s="523">
        <v>654</v>
      </c>
      <c r="C690" s="523" t="s">
        <v>12138</v>
      </c>
      <c r="D690" s="523" t="s">
        <v>10500</v>
      </c>
      <c r="E690" s="523">
        <v>900</v>
      </c>
      <c r="F690" s="523" t="s">
        <v>8949</v>
      </c>
      <c r="G690" s="523" t="s">
        <v>12136</v>
      </c>
      <c r="H690" s="538"/>
      <c r="I690" s="540">
        <v>45035</v>
      </c>
      <c r="J690" s="541" t="s">
        <v>9772</v>
      </c>
      <c r="K690" s="541" t="s">
        <v>9440</v>
      </c>
      <c r="L690" s="494">
        <v>40</v>
      </c>
      <c r="M690" s="50" t="s">
        <v>205</v>
      </c>
      <c r="N690" s="50" t="s">
        <v>205</v>
      </c>
      <c r="O690" s="50" t="s">
        <v>205</v>
      </c>
      <c r="P690" s="50" t="s">
        <v>205</v>
      </c>
      <c r="Q690" s="50" t="s">
        <v>205</v>
      </c>
      <c r="R690" s="16" t="s">
        <v>12139</v>
      </c>
      <c r="S690" s="16" t="s">
        <v>20469</v>
      </c>
      <c r="T690" s="16" t="s">
        <v>20472</v>
      </c>
      <c r="U690" s="17">
        <v>900</v>
      </c>
      <c r="V690" s="18">
        <v>9900</v>
      </c>
      <c r="W690" s="16" t="s">
        <v>20473</v>
      </c>
      <c r="X690" s="50" t="s">
        <v>205</v>
      </c>
      <c r="Y690" s="50" t="s">
        <v>205</v>
      </c>
      <c r="Z690" t="s">
        <v>20471</v>
      </c>
    </row>
    <row r="691" spans="1:26" ht="18" customHeight="1">
      <c r="A691" s="539">
        <v>20230420</v>
      </c>
      <c r="B691" s="523">
        <v>655</v>
      </c>
      <c r="C691" s="523" t="s">
        <v>12140</v>
      </c>
      <c r="D691" s="523" t="s">
        <v>8947</v>
      </c>
      <c r="E691" s="523">
        <v>1000</v>
      </c>
      <c r="F691" s="523" t="s">
        <v>8949</v>
      </c>
      <c r="G691" s="523" t="s">
        <v>12141</v>
      </c>
      <c r="H691" s="538"/>
      <c r="I691" s="540">
        <v>45035</v>
      </c>
      <c r="J691" s="541" t="s">
        <v>10433</v>
      </c>
      <c r="K691" s="541" t="s">
        <v>9440</v>
      </c>
      <c r="L691" s="494">
        <v>20</v>
      </c>
      <c r="M691" s="50" t="s">
        <v>205</v>
      </c>
      <c r="N691" s="50" t="s">
        <v>205</v>
      </c>
      <c r="O691" s="50" t="s">
        <v>205</v>
      </c>
      <c r="P691" s="50" t="s">
        <v>205</v>
      </c>
      <c r="Q691" s="50" t="s">
        <v>205</v>
      </c>
      <c r="R691" s="16" t="s">
        <v>20474</v>
      </c>
      <c r="S691" s="16" t="s">
        <v>20469</v>
      </c>
      <c r="T691" s="16" t="s">
        <v>20475</v>
      </c>
      <c r="U691" s="17">
        <v>1000</v>
      </c>
      <c r="V691" s="18">
        <v>12960</v>
      </c>
      <c r="W691" s="16" t="s">
        <v>20473</v>
      </c>
      <c r="X691" s="50" t="s">
        <v>205</v>
      </c>
      <c r="Y691" s="50" t="s">
        <v>205</v>
      </c>
      <c r="Z691" t="s">
        <v>12142</v>
      </c>
    </row>
    <row r="692" spans="1:26" ht="18" customHeight="1">
      <c r="A692" s="539">
        <v>20230420</v>
      </c>
      <c r="B692" s="523">
        <v>656</v>
      </c>
      <c r="C692" s="523" t="s">
        <v>1596</v>
      </c>
      <c r="D692" s="523" t="s">
        <v>8896</v>
      </c>
      <c r="E692" s="523">
        <v>1925</v>
      </c>
      <c r="F692" s="523" t="s">
        <v>8994</v>
      </c>
      <c r="G692" s="523" t="s">
        <v>1597</v>
      </c>
      <c r="H692" s="538"/>
      <c r="I692" s="540">
        <v>45035</v>
      </c>
      <c r="J692" s="541" t="s">
        <v>11463</v>
      </c>
      <c r="K692" s="541" t="s">
        <v>9440</v>
      </c>
      <c r="L692" s="494" t="s">
        <v>205</v>
      </c>
      <c r="M692" s="50" t="s">
        <v>205</v>
      </c>
      <c r="N692" s="50" t="s">
        <v>205</v>
      </c>
      <c r="O692" s="50" t="s">
        <v>205</v>
      </c>
      <c r="P692" s="50" t="s">
        <v>205</v>
      </c>
      <c r="Q692" s="50" t="s">
        <v>205</v>
      </c>
      <c r="R692" s="16" t="s">
        <v>20476</v>
      </c>
      <c r="S692" s="16" t="s">
        <v>8217</v>
      </c>
      <c r="T692" s="16" t="s">
        <v>12143</v>
      </c>
      <c r="U692" s="17">
        <v>1925</v>
      </c>
      <c r="V692" s="18">
        <v>24640</v>
      </c>
      <c r="W692" s="16" t="s">
        <v>20477</v>
      </c>
      <c r="X692" s="50" t="s">
        <v>205</v>
      </c>
      <c r="Y692" s="50" t="s">
        <v>205</v>
      </c>
    </row>
    <row r="693" spans="1:26" ht="18" customHeight="1">
      <c r="A693" s="539">
        <v>20230420</v>
      </c>
      <c r="B693" s="523">
        <v>657</v>
      </c>
      <c r="C693" s="523" t="s">
        <v>1590</v>
      </c>
      <c r="D693" s="523" t="s">
        <v>8896</v>
      </c>
      <c r="E693" s="523">
        <v>1925</v>
      </c>
      <c r="F693" s="523" t="s">
        <v>6380</v>
      </c>
      <c r="G693" s="523" t="s">
        <v>1591</v>
      </c>
      <c r="H693" s="538"/>
      <c r="I693" s="540">
        <v>45036</v>
      </c>
      <c r="J693" s="541" t="s">
        <v>11792</v>
      </c>
      <c r="K693" s="541" t="s">
        <v>9440</v>
      </c>
      <c r="L693" s="494"/>
      <c r="M693" s="50"/>
      <c r="N693" s="50"/>
      <c r="O693" s="50"/>
      <c r="P693" s="50"/>
      <c r="Q693" s="50"/>
      <c r="R693" s="16" t="s">
        <v>20478</v>
      </c>
      <c r="S693" s="16" t="s">
        <v>12144</v>
      </c>
      <c r="T693" s="16" t="s">
        <v>20479</v>
      </c>
      <c r="U693" s="17">
        <v>1925</v>
      </c>
      <c r="V693" s="18">
        <v>24640</v>
      </c>
      <c r="W693" s="16" t="s">
        <v>20480</v>
      </c>
      <c r="X693" s="50"/>
      <c r="Y693" s="50"/>
    </row>
    <row r="694" spans="1:26" ht="18" customHeight="1">
      <c r="A694" s="539">
        <v>20230420</v>
      </c>
      <c r="B694" s="523">
        <v>658</v>
      </c>
      <c r="C694" s="523" t="s">
        <v>12146</v>
      </c>
      <c r="D694" s="523" t="s">
        <v>219</v>
      </c>
      <c r="E694" s="523">
        <v>1554</v>
      </c>
      <c r="F694" s="523" t="s">
        <v>8949</v>
      </c>
      <c r="G694" s="523" t="s">
        <v>12147</v>
      </c>
      <c r="H694" s="538"/>
      <c r="I694" s="540">
        <v>45036</v>
      </c>
      <c r="J694" s="541" t="s">
        <v>10568</v>
      </c>
      <c r="K694" s="541" t="s">
        <v>9440</v>
      </c>
      <c r="L694" s="494"/>
      <c r="M694" s="50"/>
      <c r="N694" s="50"/>
      <c r="O694" s="50"/>
      <c r="P694" s="50"/>
      <c r="Q694" s="50"/>
      <c r="R694" s="16" t="s">
        <v>12146</v>
      </c>
      <c r="S694" s="16" t="s">
        <v>12148</v>
      </c>
      <c r="T694" s="16" t="s">
        <v>12149</v>
      </c>
      <c r="U694" s="17">
        <v>1554</v>
      </c>
      <c r="V694" s="18">
        <v>11721.6</v>
      </c>
      <c r="W694" s="16" t="s">
        <v>12130</v>
      </c>
      <c r="X694" s="50"/>
      <c r="Y694" s="50"/>
      <c r="Z694" t="s">
        <v>10998</v>
      </c>
    </row>
    <row r="695" spans="1:26" ht="18" customHeight="1">
      <c r="A695" s="539">
        <v>20230420</v>
      </c>
      <c r="B695" s="523">
        <v>659</v>
      </c>
      <c r="C695" s="523" t="s">
        <v>237</v>
      </c>
      <c r="D695" s="523" t="s">
        <v>8897</v>
      </c>
      <c r="E695" s="523">
        <v>1568</v>
      </c>
      <c r="F695" s="523" t="s">
        <v>6358</v>
      </c>
      <c r="G695" s="523" t="s">
        <v>238</v>
      </c>
      <c r="H695" s="538"/>
      <c r="I695" s="540">
        <v>45036</v>
      </c>
      <c r="J695" s="541" t="s">
        <v>10360</v>
      </c>
      <c r="K695" s="541" t="s">
        <v>9440</v>
      </c>
      <c r="L695" s="494" t="s">
        <v>205</v>
      </c>
      <c r="M695" s="50" t="s">
        <v>205</v>
      </c>
      <c r="N695" s="50" t="s">
        <v>205</v>
      </c>
      <c r="O695" s="50" t="s">
        <v>205</v>
      </c>
      <c r="P695" s="50" t="s">
        <v>205</v>
      </c>
      <c r="Q695" s="50" t="s">
        <v>205</v>
      </c>
      <c r="R695" s="16" t="s">
        <v>237</v>
      </c>
      <c r="S695" s="16" t="s">
        <v>1598</v>
      </c>
      <c r="T695" s="16" t="s">
        <v>1599</v>
      </c>
      <c r="U695" s="17">
        <v>1568</v>
      </c>
      <c r="V695" s="18">
        <v>24304</v>
      </c>
      <c r="W695" s="16" t="s">
        <v>1595</v>
      </c>
      <c r="X695" s="50" t="s">
        <v>205</v>
      </c>
      <c r="Y695" s="50" t="s">
        <v>205</v>
      </c>
    </row>
    <row r="696" spans="1:26" ht="18" customHeight="1">
      <c r="A696" s="539">
        <v>20230420</v>
      </c>
      <c r="B696" s="523">
        <v>660</v>
      </c>
      <c r="C696" s="523" t="s">
        <v>12150</v>
      </c>
      <c r="D696" s="523" t="s">
        <v>9320</v>
      </c>
      <c r="E696" s="523">
        <v>1100</v>
      </c>
      <c r="F696" s="523" t="s">
        <v>8298</v>
      </c>
      <c r="G696" s="523" t="s">
        <v>12151</v>
      </c>
      <c r="H696" s="538"/>
      <c r="I696" s="540">
        <v>45036</v>
      </c>
      <c r="J696" s="541" t="s">
        <v>9770</v>
      </c>
      <c r="K696" s="541" t="s">
        <v>9440</v>
      </c>
      <c r="L696" s="494" t="s">
        <v>205</v>
      </c>
      <c r="M696" s="50" t="s">
        <v>205</v>
      </c>
      <c r="N696" s="50" t="s">
        <v>205</v>
      </c>
      <c r="O696" s="50" t="s">
        <v>205</v>
      </c>
      <c r="P696" s="50" t="s">
        <v>205</v>
      </c>
      <c r="Q696" s="50" t="s">
        <v>205</v>
      </c>
      <c r="R696" s="16" t="s">
        <v>20481</v>
      </c>
      <c r="S696" s="16" t="s">
        <v>20482</v>
      </c>
      <c r="T696" s="16" t="s">
        <v>20483</v>
      </c>
      <c r="U696" s="17">
        <v>2200</v>
      </c>
      <c r="V696" s="18">
        <v>48580</v>
      </c>
      <c r="W696" s="16" t="s">
        <v>12145</v>
      </c>
      <c r="X696" s="50" t="s">
        <v>205</v>
      </c>
      <c r="Y696" s="50" t="s">
        <v>205</v>
      </c>
      <c r="Z696" t="s">
        <v>20484</v>
      </c>
    </row>
    <row r="697" spans="1:26" ht="18" customHeight="1">
      <c r="A697" s="539">
        <v>20230420</v>
      </c>
      <c r="B697" s="523">
        <v>660</v>
      </c>
      <c r="C697" s="523" t="s">
        <v>12150</v>
      </c>
      <c r="D697" s="523" t="s">
        <v>9320</v>
      </c>
      <c r="E697" s="523">
        <v>1100</v>
      </c>
      <c r="F697" s="523" t="s">
        <v>8298</v>
      </c>
      <c r="G697" s="523" t="s">
        <v>12153</v>
      </c>
      <c r="H697" s="538"/>
      <c r="I697" s="540">
        <v>45036</v>
      </c>
      <c r="J697" s="541" t="s">
        <v>9770</v>
      </c>
      <c r="K697" s="541" t="s">
        <v>9440</v>
      </c>
      <c r="L697" s="494" t="s">
        <v>205</v>
      </c>
      <c r="M697" s="50" t="s">
        <v>205</v>
      </c>
      <c r="N697" s="50" t="s">
        <v>205</v>
      </c>
      <c r="O697" s="50" t="s">
        <v>205</v>
      </c>
      <c r="P697" s="50" t="s">
        <v>205</v>
      </c>
      <c r="Q697" s="50" t="s">
        <v>205</v>
      </c>
      <c r="R697" s="16"/>
      <c r="S697" s="16"/>
      <c r="T697" s="16"/>
      <c r="U697" s="17"/>
      <c r="V697" s="18"/>
      <c r="W697" s="16"/>
      <c r="X697" s="50" t="s">
        <v>205</v>
      </c>
      <c r="Y697" s="50" t="s">
        <v>205</v>
      </c>
      <c r="Z697" t="s">
        <v>12152</v>
      </c>
    </row>
    <row r="698" spans="1:26" ht="18" customHeight="1">
      <c r="A698" s="539">
        <v>20230420</v>
      </c>
      <c r="B698" s="523">
        <v>661</v>
      </c>
      <c r="C698" s="523" t="s">
        <v>246</v>
      </c>
      <c r="D698" s="523" t="s">
        <v>8897</v>
      </c>
      <c r="E698" s="523">
        <v>1960</v>
      </c>
      <c r="F698" s="523" t="s">
        <v>8994</v>
      </c>
      <c r="G698" s="523" t="s">
        <v>1600</v>
      </c>
      <c r="H698" s="538"/>
      <c r="I698" s="540">
        <v>45036</v>
      </c>
      <c r="J698" s="541" t="s">
        <v>11368</v>
      </c>
      <c r="K698" s="541" t="s">
        <v>9440</v>
      </c>
      <c r="L698" s="494" t="s">
        <v>205</v>
      </c>
      <c r="M698" s="50" t="s">
        <v>205</v>
      </c>
      <c r="N698" s="50" t="s">
        <v>205</v>
      </c>
      <c r="O698" s="50" t="s">
        <v>205</v>
      </c>
      <c r="P698" s="50" t="s">
        <v>205</v>
      </c>
      <c r="Q698" s="50" t="s">
        <v>205</v>
      </c>
      <c r="R698" s="16" t="s">
        <v>246</v>
      </c>
      <c r="S698" s="16" t="s">
        <v>1598</v>
      </c>
      <c r="T698" s="16" t="s">
        <v>1601</v>
      </c>
      <c r="U698" s="17">
        <v>1960</v>
      </c>
      <c r="V698" s="18">
        <v>24500</v>
      </c>
      <c r="W698" s="16" t="s">
        <v>1595</v>
      </c>
      <c r="X698" s="50" t="s">
        <v>205</v>
      </c>
      <c r="Y698" s="50" t="s">
        <v>205</v>
      </c>
    </row>
    <row r="699" spans="1:26" ht="18" customHeight="1">
      <c r="A699" s="539">
        <v>20230421</v>
      </c>
      <c r="B699" s="523">
        <v>662</v>
      </c>
      <c r="C699" s="523" t="s">
        <v>12154</v>
      </c>
      <c r="D699" s="523" t="s">
        <v>9078</v>
      </c>
      <c r="E699" s="523">
        <v>1677</v>
      </c>
      <c r="F699" s="523" t="s">
        <v>8298</v>
      </c>
      <c r="G699" s="523" t="s">
        <v>12155</v>
      </c>
      <c r="H699" s="538"/>
      <c r="I699" s="540">
        <v>45036</v>
      </c>
      <c r="J699" s="541" t="s">
        <v>12156</v>
      </c>
      <c r="K699" s="541" t="s">
        <v>9440</v>
      </c>
      <c r="L699" s="494" t="s">
        <v>205</v>
      </c>
      <c r="M699" s="50" t="s">
        <v>205</v>
      </c>
      <c r="N699" s="50" t="s">
        <v>205</v>
      </c>
      <c r="O699" s="50" t="s">
        <v>205</v>
      </c>
      <c r="P699" s="50" t="s">
        <v>205</v>
      </c>
      <c r="Q699" s="50" t="s">
        <v>205</v>
      </c>
      <c r="R699" s="16" t="s">
        <v>20485</v>
      </c>
      <c r="S699" s="16" t="s">
        <v>19386</v>
      </c>
      <c r="T699" s="16" t="s">
        <v>20486</v>
      </c>
      <c r="U699" s="17">
        <v>1677</v>
      </c>
      <c r="V699" s="18">
        <v>24830</v>
      </c>
      <c r="W699" s="16" t="s">
        <v>20464</v>
      </c>
      <c r="X699" s="50" t="s">
        <v>205</v>
      </c>
      <c r="Y699" s="50" t="s">
        <v>205</v>
      </c>
    </row>
    <row r="700" spans="1:26" ht="18" customHeight="1">
      <c r="A700" s="539">
        <v>20230421</v>
      </c>
      <c r="B700" s="523">
        <v>663</v>
      </c>
      <c r="C700" s="523" t="s">
        <v>12157</v>
      </c>
      <c r="D700" s="523" t="s">
        <v>10500</v>
      </c>
      <c r="E700" s="523">
        <v>984</v>
      </c>
      <c r="F700" s="523" t="s">
        <v>8949</v>
      </c>
      <c r="G700" s="523" t="s">
        <v>12158</v>
      </c>
      <c r="H700" s="538"/>
      <c r="I700" s="540">
        <v>45036</v>
      </c>
      <c r="J700" s="541" t="s">
        <v>12159</v>
      </c>
      <c r="K700" s="541" t="s">
        <v>9440</v>
      </c>
      <c r="L700" s="494">
        <v>20</v>
      </c>
      <c r="M700" s="50" t="s">
        <v>205</v>
      </c>
      <c r="N700" s="50" t="s">
        <v>205</v>
      </c>
      <c r="O700" s="50" t="s">
        <v>205</v>
      </c>
      <c r="P700" s="50" t="s">
        <v>205</v>
      </c>
      <c r="Q700" s="50" t="s">
        <v>205</v>
      </c>
      <c r="R700" s="16" t="s">
        <v>12157</v>
      </c>
      <c r="S700" s="16" t="s">
        <v>12160</v>
      </c>
      <c r="T700" s="16" t="s">
        <v>12161</v>
      </c>
      <c r="U700" s="17">
        <v>984</v>
      </c>
      <c r="V700" s="18">
        <v>16236</v>
      </c>
      <c r="W700" s="16" t="s">
        <v>12070</v>
      </c>
      <c r="X700" s="50" t="s">
        <v>205</v>
      </c>
      <c r="Y700" s="50" t="s">
        <v>205</v>
      </c>
      <c r="Z700" t="s">
        <v>12162</v>
      </c>
    </row>
    <row r="701" spans="1:26" ht="18" customHeight="1">
      <c r="A701" s="539">
        <v>20230421</v>
      </c>
      <c r="B701" s="523">
        <v>664</v>
      </c>
      <c r="C701" s="523" t="s">
        <v>12163</v>
      </c>
      <c r="D701" s="523" t="s">
        <v>8947</v>
      </c>
      <c r="E701" s="523">
        <v>997</v>
      </c>
      <c r="F701" s="523" t="s">
        <v>9180</v>
      </c>
      <c r="G701" s="523" t="s">
        <v>12164</v>
      </c>
      <c r="H701" s="538"/>
      <c r="I701" s="540">
        <v>45036</v>
      </c>
      <c r="J701" s="541" t="s">
        <v>12165</v>
      </c>
      <c r="K701" s="541" t="s">
        <v>9440</v>
      </c>
      <c r="L701" s="494">
        <v>20</v>
      </c>
      <c r="M701" s="50" t="s">
        <v>205</v>
      </c>
      <c r="N701" s="50" t="s">
        <v>205</v>
      </c>
      <c r="O701" s="50" t="s">
        <v>205</v>
      </c>
      <c r="P701" s="50" t="s">
        <v>205</v>
      </c>
      <c r="Q701" s="50" t="s">
        <v>205</v>
      </c>
      <c r="R701" s="16" t="s">
        <v>12163</v>
      </c>
      <c r="S701" s="16" t="s">
        <v>3120</v>
      </c>
      <c r="T701" s="16" t="s">
        <v>12166</v>
      </c>
      <c r="U701" s="17">
        <v>997</v>
      </c>
      <c r="V701" s="18">
        <v>7976</v>
      </c>
      <c r="W701" s="16" t="s">
        <v>12083</v>
      </c>
      <c r="X701" s="50" t="s">
        <v>205</v>
      </c>
      <c r="Y701" s="50" t="s">
        <v>205</v>
      </c>
      <c r="Z701" t="s">
        <v>11610</v>
      </c>
    </row>
    <row r="702" spans="1:26" ht="18" customHeight="1">
      <c r="A702" s="539">
        <v>20230421</v>
      </c>
      <c r="B702" s="523">
        <v>665</v>
      </c>
      <c r="C702" s="523" t="s">
        <v>1615</v>
      </c>
      <c r="D702" s="523" t="s">
        <v>9319</v>
      </c>
      <c r="E702" s="523">
        <v>1917</v>
      </c>
      <c r="F702" s="523" t="s">
        <v>8994</v>
      </c>
      <c r="G702" s="523" t="s">
        <v>1616</v>
      </c>
      <c r="H702" s="538"/>
      <c r="I702" s="540">
        <v>45036</v>
      </c>
      <c r="J702" s="541" t="s">
        <v>12167</v>
      </c>
      <c r="K702" s="541" t="s">
        <v>9440</v>
      </c>
      <c r="L702" s="494" t="s">
        <v>205</v>
      </c>
      <c r="M702" s="50" t="s">
        <v>205</v>
      </c>
      <c r="N702" s="50" t="s">
        <v>205</v>
      </c>
      <c r="O702" s="50" t="s">
        <v>205</v>
      </c>
      <c r="P702" s="50" t="s">
        <v>205</v>
      </c>
      <c r="Q702" s="50" t="s">
        <v>205</v>
      </c>
      <c r="R702" s="16" t="s">
        <v>20487</v>
      </c>
      <c r="S702" s="16" t="s">
        <v>20488</v>
      </c>
      <c r="T702" s="16" t="s">
        <v>12168</v>
      </c>
      <c r="U702" s="17">
        <v>1917</v>
      </c>
      <c r="V702" s="18">
        <v>23962.5</v>
      </c>
      <c r="W702" s="16" t="s">
        <v>12145</v>
      </c>
      <c r="X702" s="50" t="s">
        <v>205</v>
      </c>
      <c r="Y702" s="50" t="s">
        <v>205</v>
      </c>
    </row>
    <row r="703" spans="1:26" ht="18" customHeight="1">
      <c r="A703" s="539">
        <v>20230421</v>
      </c>
      <c r="B703" s="523">
        <v>666</v>
      </c>
      <c r="C703" s="523" t="s">
        <v>1618</v>
      </c>
      <c r="D703" s="523" t="s">
        <v>9319</v>
      </c>
      <c r="E703" s="523">
        <v>1917</v>
      </c>
      <c r="F703" s="523" t="s">
        <v>8994</v>
      </c>
      <c r="G703" s="523" t="s">
        <v>1619</v>
      </c>
      <c r="H703" s="538"/>
      <c r="I703" s="540">
        <v>45036</v>
      </c>
      <c r="J703" s="541" t="s">
        <v>12169</v>
      </c>
      <c r="K703" s="541" t="s">
        <v>9440</v>
      </c>
      <c r="L703" s="494" t="s">
        <v>205</v>
      </c>
      <c r="M703" s="50" t="s">
        <v>205</v>
      </c>
      <c r="N703" s="50" t="s">
        <v>205</v>
      </c>
      <c r="O703" s="50" t="s">
        <v>205</v>
      </c>
      <c r="P703" s="50" t="s">
        <v>205</v>
      </c>
      <c r="Q703" s="50" t="s">
        <v>205</v>
      </c>
      <c r="R703" s="16" t="s">
        <v>20489</v>
      </c>
      <c r="S703" s="16" t="s">
        <v>20488</v>
      </c>
      <c r="T703" s="16" t="s">
        <v>20490</v>
      </c>
      <c r="U703" s="17">
        <v>1917</v>
      </c>
      <c r="V703" s="18">
        <v>23962.5</v>
      </c>
      <c r="W703" s="16" t="s">
        <v>20491</v>
      </c>
      <c r="X703" s="50" t="s">
        <v>205</v>
      </c>
      <c r="Y703" s="50" t="s">
        <v>205</v>
      </c>
    </row>
    <row r="704" spans="1:26" ht="18" customHeight="1">
      <c r="A704" s="539">
        <v>20230421</v>
      </c>
      <c r="B704" s="523">
        <v>667</v>
      </c>
      <c r="C704" s="523" t="s">
        <v>1621</v>
      </c>
      <c r="D704" s="523" t="s">
        <v>9319</v>
      </c>
      <c r="E704" s="523">
        <v>1917</v>
      </c>
      <c r="F704" s="523" t="s">
        <v>8994</v>
      </c>
      <c r="G704" s="523" t="s">
        <v>1622</v>
      </c>
      <c r="H704" s="538"/>
      <c r="I704" s="540">
        <v>45036</v>
      </c>
      <c r="J704" s="541" t="s">
        <v>9691</v>
      </c>
      <c r="K704" s="541" t="s">
        <v>9440</v>
      </c>
      <c r="L704" s="494" t="s">
        <v>205</v>
      </c>
      <c r="M704" s="50" t="s">
        <v>205</v>
      </c>
      <c r="N704" s="50" t="s">
        <v>205</v>
      </c>
      <c r="O704" s="50" t="s">
        <v>205</v>
      </c>
      <c r="P704" s="50" t="s">
        <v>205</v>
      </c>
      <c r="Q704" s="50" t="s">
        <v>205</v>
      </c>
      <c r="R704" s="16" t="s">
        <v>12170</v>
      </c>
      <c r="S704" s="16" t="s">
        <v>5128</v>
      </c>
      <c r="T704" s="16" t="s">
        <v>20492</v>
      </c>
      <c r="U704" s="17">
        <v>1917</v>
      </c>
      <c r="V704" s="18">
        <v>23962.5</v>
      </c>
      <c r="W704" s="16" t="s">
        <v>12145</v>
      </c>
      <c r="X704" s="50" t="s">
        <v>205</v>
      </c>
      <c r="Y704" s="50" t="s">
        <v>205</v>
      </c>
    </row>
    <row r="705" spans="1:26" ht="18" customHeight="1">
      <c r="A705" s="539">
        <v>20230421</v>
      </c>
      <c r="B705" s="523">
        <v>668</v>
      </c>
      <c r="C705" s="523" t="s">
        <v>1624</v>
      </c>
      <c r="D705" s="523" t="s">
        <v>9319</v>
      </c>
      <c r="E705" s="523">
        <v>1960</v>
      </c>
      <c r="F705" s="523" t="s">
        <v>8994</v>
      </c>
      <c r="G705" s="523" t="s">
        <v>1625</v>
      </c>
      <c r="H705" s="538"/>
      <c r="I705" s="540">
        <v>45036</v>
      </c>
      <c r="J705" s="541" t="s">
        <v>10525</v>
      </c>
      <c r="K705" s="541" t="s">
        <v>9440</v>
      </c>
      <c r="L705" s="494" t="s">
        <v>205</v>
      </c>
      <c r="M705" s="50" t="s">
        <v>205</v>
      </c>
      <c r="N705" s="50" t="s">
        <v>205</v>
      </c>
      <c r="O705" s="50" t="s">
        <v>205</v>
      </c>
      <c r="P705" s="50" t="s">
        <v>205</v>
      </c>
      <c r="Q705" s="50" t="s">
        <v>205</v>
      </c>
      <c r="R705" s="16" t="s">
        <v>20493</v>
      </c>
      <c r="S705" s="16" t="s">
        <v>20488</v>
      </c>
      <c r="T705" s="16" t="s">
        <v>20494</v>
      </c>
      <c r="U705" s="17">
        <v>1960</v>
      </c>
      <c r="V705" s="18">
        <v>24500</v>
      </c>
      <c r="W705" s="16" t="s">
        <v>20480</v>
      </c>
      <c r="X705" s="50" t="s">
        <v>205</v>
      </c>
      <c r="Y705" s="50" t="s">
        <v>205</v>
      </c>
    </row>
    <row r="706" spans="1:26" ht="18" customHeight="1">
      <c r="A706" s="539">
        <v>20230421</v>
      </c>
      <c r="B706" s="523">
        <v>669</v>
      </c>
      <c r="C706" s="523" t="s">
        <v>12171</v>
      </c>
      <c r="D706" s="523" t="s">
        <v>219</v>
      </c>
      <c r="E706" s="523">
        <v>1700</v>
      </c>
      <c r="F706" s="523" t="s">
        <v>9546</v>
      </c>
      <c r="G706" s="523" t="s">
        <v>12172</v>
      </c>
      <c r="H706" s="538"/>
      <c r="I706" s="540">
        <v>45037</v>
      </c>
      <c r="J706" s="541" t="s">
        <v>11427</v>
      </c>
      <c r="K706" s="541" t="s">
        <v>9440</v>
      </c>
      <c r="L706" s="494" t="s">
        <v>205</v>
      </c>
      <c r="M706" s="50" t="s">
        <v>205</v>
      </c>
      <c r="N706" s="50" t="s">
        <v>205</v>
      </c>
      <c r="O706" s="50" t="s">
        <v>205</v>
      </c>
      <c r="P706" s="50" t="s">
        <v>205</v>
      </c>
      <c r="Q706" s="50" t="s">
        <v>205</v>
      </c>
      <c r="R706" s="16" t="s">
        <v>20495</v>
      </c>
      <c r="S706" s="16" t="s">
        <v>20496</v>
      </c>
      <c r="T706" s="16" t="s">
        <v>12173</v>
      </c>
      <c r="U706" s="17">
        <v>1700</v>
      </c>
      <c r="V706" s="18">
        <v>20400</v>
      </c>
      <c r="W706" s="16" t="s">
        <v>20480</v>
      </c>
      <c r="X706" s="50" t="s">
        <v>205</v>
      </c>
      <c r="Y706" s="50" t="s">
        <v>205</v>
      </c>
    </row>
    <row r="707" spans="1:26" ht="18" customHeight="1">
      <c r="A707" s="539">
        <v>20230421</v>
      </c>
      <c r="B707" s="523">
        <v>670</v>
      </c>
      <c r="C707" s="523" t="s">
        <v>1612</v>
      </c>
      <c r="D707" s="523" t="s">
        <v>9319</v>
      </c>
      <c r="E707" s="523">
        <v>1960</v>
      </c>
      <c r="F707" s="523" t="s">
        <v>8994</v>
      </c>
      <c r="G707" s="523" t="s">
        <v>1613</v>
      </c>
      <c r="H707" s="538"/>
      <c r="I707" s="540">
        <v>45037</v>
      </c>
      <c r="J707" s="541" t="s">
        <v>9551</v>
      </c>
      <c r="K707" s="541" t="s">
        <v>9440</v>
      </c>
      <c r="L707" s="494" t="s">
        <v>205</v>
      </c>
      <c r="M707" s="50" t="s">
        <v>205</v>
      </c>
      <c r="N707" s="50" t="s">
        <v>205</v>
      </c>
      <c r="O707" s="50" t="s">
        <v>205</v>
      </c>
      <c r="P707" s="50" t="s">
        <v>205</v>
      </c>
      <c r="Q707" s="50" t="s">
        <v>205</v>
      </c>
      <c r="R707" s="16" t="s">
        <v>12174</v>
      </c>
      <c r="S707" s="16" t="s">
        <v>20488</v>
      </c>
      <c r="T707" s="16" t="s">
        <v>20497</v>
      </c>
      <c r="U707" s="17">
        <v>1960</v>
      </c>
      <c r="V707" s="18">
        <v>24500</v>
      </c>
      <c r="W707" s="16" t="s">
        <v>20480</v>
      </c>
      <c r="X707" s="50" t="s">
        <v>205</v>
      </c>
      <c r="Y707" s="50" t="s">
        <v>205</v>
      </c>
    </row>
    <row r="708" spans="1:26" ht="18" customHeight="1">
      <c r="A708" s="539">
        <v>20230421</v>
      </c>
      <c r="B708" s="523">
        <v>671</v>
      </c>
      <c r="C708" s="523" t="s">
        <v>1602</v>
      </c>
      <c r="D708" s="523" t="s">
        <v>9537</v>
      </c>
      <c r="E708" s="523">
        <v>1916</v>
      </c>
      <c r="F708" s="523" t="s">
        <v>8994</v>
      </c>
      <c r="G708" s="523" t="s">
        <v>1603</v>
      </c>
      <c r="H708" s="538"/>
      <c r="I708" s="540">
        <v>45037</v>
      </c>
      <c r="J708" s="541" t="s">
        <v>9715</v>
      </c>
      <c r="K708" s="541" t="s">
        <v>9440</v>
      </c>
      <c r="L708" s="512" t="s">
        <v>205</v>
      </c>
      <c r="M708" s="50" t="s">
        <v>205</v>
      </c>
      <c r="N708" s="50" t="s">
        <v>205</v>
      </c>
      <c r="O708" s="50" t="s">
        <v>205</v>
      </c>
      <c r="P708" s="50" t="s">
        <v>205</v>
      </c>
      <c r="Q708" s="50" t="s">
        <v>205</v>
      </c>
      <c r="R708" s="16" t="s">
        <v>1602</v>
      </c>
      <c r="S708" s="16" t="s">
        <v>1605</v>
      </c>
      <c r="T708" s="16" t="s">
        <v>12175</v>
      </c>
      <c r="U708" s="17">
        <v>1916</v>
      </c>
      <c r="V708" s="18">
        <v>24026.639999999999</v>
      </c>
      <c r="W708" s="16" t="s">
        <v>1632</v>
      </c>
      <c r="X708" s="50" t="s">
        <v>205</v>
      </c>
      <c r="Y708" s="50" t="s">
        <v>205</v>
      </c>
    </row>
    <row r="709" spans="1:26" ht="18" customHeight="1">
      <c r="A709" s="539">
        <v>20230421</v>
      </c>
      <c r="B709" s="523">
        <v>672</v>
      </c>
      <c r="C709" s="523" t="s">
        <v>1607</v>
      </c>
      <c r="D709" s="523" t="s">
        <v>9537</v>
      </c>
      <c r="E709" s="523">
        <v>1916</v>
      </c>
      <c r="F709" s="523" t="s">
        <v>8994</v>
      </c>
      <c r="G709" s="523" t="s">
        <v>1608</v>
      </c>
      <c r="H709" s="538"/>
      <c r="I709" s="540">
        <v>45037</v>
      </c>
      <c r="J709" s="541" t="s">
        <v>12176</v>
      </c>
      <c r="K709" s="541" t="s">
        <v>9440</v>
      </c>
      <c r="L709" s="512" t="s">
        <v>205</v>
      </c>
      <c r="M709" s="50" t="s">
        <v>205</v>
      </c>
      <c r="N709" s="50" t="s">
        <v>205</v>
      </c>
      <c r="O709" s="50" t="s">
        <v>205</v>
      </c>
      <c r="P709" s="50" t="s">
        <v>205</v>
      </c>
      <c r="Q709" s="50" t="s">
        <v>205</v>
      </c>
      <c r="R709" s="16" t="s">
        <v>1607</v>
      </c>
      <c r="S709" s="16" t="s">
        <v>1605</v>
      </c>
      <c r="T709" s="16" t="s">
        <v>12177</v>
      </c>
      <c r="U709" s="17">
        <v>1916</v>
      </c>
      <c r="V709" s="18">
        <v>24026.639999999999</v>
      </c>
      <c r="W709" s="16" t="s">
        <v>1632</v>
      </c>
      <c r="X709" s="50" t="s">
        <v>205</v>
      </c>
      <c r="Y709" s="50" t="s">
        <v>205</v>
      </c>
    </row>
    <row r="710" spans="1:26" ht="18" customHeight="1">
      <c r="A710" s="539">
        <v>20230421</v>
      </c>
      <c r="B710" s="523">
        <v>673</v>
      </c>
      <c r="C710" s="523" t="s">
        <v>12178</v>
      </c>
      <c r="D710" s="523" t="s">
        <v>8947</v>
      </c>
      <c r="E710" s="523">
        <v>932</v>
      </c>
      <c r="F710" s="523" t="s">
        <v>9180</v>
      </c>
      <c r="G710" s="523" t="s">
        <v>12179</v>
      </c>
      <c r="H710" s="538"/>
      <c r="I710" s="540">
        <v>45037</v>
      </c>
      <c r="J710" s="541" t="s">
        <v>11809</v>
      </c>
      <c r="K710" s="541" t="s">
        <v>9440</v>
      </c>
      <c r="L710" s="494">
        <v>20</v>
      </c>
      <c r="M710" s="50" t="s">
        <v>205</v>
      </c>
      <c r="N710" s="50" t="s">
        <v>205</v>
      </c>
      <c r="O710" s="50" t="s">
        <v>205</v>
      </c>
      <c r="P710" s="50" t="s">
        <v>205</v>
      </c>
      <c r="Q710" s="50" t="s">
        <v>205</v>
      </c>
      <c r="R710" s="16" t="s">
        <v>12178</v>
      </c>
      <c r="S710" s="16" t="s">
        <v>12180</v>
      </c>
      <c r="T710" s="16" t="s">
        <v>12181</v>
      </c>
      <c r="U710" s="17">
        <v>932</v>
      </c>
      <c r="V710" s="18">
        <v>5886.4</v>
      </c>
      <c r="W710" s="16" t="s">
        <v>12130</v>
      </c>
      <c r="X710" s="50" t="s">
        <v>205</v>
      </c>
      <c r="Y710" s="50" t="s">
        <v>205</v>
      </c>
      <c r="Z710" t="s">
        <v>12182</v>
      </c>
    </row>
    <row r="711" spans="1:26" ht="18" customHeight="1">
      <c r="A711" s="539">
        <v>20230424</v>
      </c>
      <c r="B711" s="523">
        <v>674</v>
      </c>
      <c r="C711" s="523" t="s">
        <v>1657</v>
      </c>
      <c r="D711" s="523" t="s">
        <v>9319</v>
      </c>
      <c r="E711" s="523">
        <v>1960</v>
      </c>
      <c r="F711" s="523" t="s">
        <v>8994</v>
      </c>
      <c r="G711" s="523" t="s">
        <v>1658</v>
      </c>
      <c r="H711" s="538"/>
      <c r="I711" s="540">
        <v>45038</v>
      </c>
      <c r="J711" s="541" t="s">
        <v>12183</v>
      </c>
      <c r="K711" s="541" t="s">
        <v>9440</v>
      </c>
      <c r="L711" s="494" t="s">
        <v>205</v>
      </c>
      <c r="M711" s="50" t="s">
        <v>205</v>
      </c>
      <c r="N711" s="50" t="s">
        <v>205</v>
      </c>
      <c r="O711" s="50" t="s">
        <v>205</v>
      </c>
      <c r="P711" s="50" t="s">
        <v>205</v>
      </c>
      <c r="Q711" s="50" t="s">
        <v>205</v>
      </c>
      <c r="R711" s="16" t="s">
        <v>1657</v>
      </c>
      <c r="S711" s="16" t="s">
        <v>1605</v>
      </c>
      <c r="T711" s="16" t="s">
        <v>1660</v>
      </c>
      <c r="U711" s="17">
        <v>1960</v>
      </c>
      <c r="V711" s="18">
        <v>24500</v>
      </c>
      <c r="W711" s="16" t="s">
        <v>1632</v>
      </c>
      <c r="X711" s="50" t="s">
        <v>205</v>
      </c>
      <c r="Y711" s="50" t="s">
        <v>205</v>
      </c>
    </row>
    <row r="712" spans="1:26" ht="18" customHeight="1">
      <c r="A712" s="539">
        <v>20230424</v>
      </c>
      <c r="B712" s="523">
        <v>675</v>
      </c>
      <c r="C712" s="523" t="s">
        <v>1633</v>
      </c>
      <c r="D712" s="523" t="s">
        <v>9537</v>
      </c>
      <c r="E712" s="523">
        <v>1916</v>
      </c>
      <c r="F712" s="523" t="s">
        <v>8994</v>
      </c>
      <c r="G712" s="523" t="s">
        <v>1634</v>
      </c>
      <c r="H712" s="538"/>
      <c r="I712" s="540">
        <v>45038</v>
      </c>
      <c r="J712" s="541" t="s">
        <v>10735</v>
      </c>
      <c r="K712" s="541" t="s">
        <v>9440</v>
      </c>
      <c r="L712" s="494" t="s">
        <v>205</v>
      </c>
      <c r="M712" s="50" t="s">
        <v>205</v>
      </c>
      <c r="N712" s="50" t="s">
        <v>205</v>
      </c>
      <c r="O712" s="50" t="s">
        <v>205</v>
      </c>
      <c r="P712" s="50" t="s">
        <v>205</v>
      </c>
      <c r="Q712" s="50" t="s">
        <v>205</v>
      </c>
      <c r="R712" s="16" t="s">
        <v>1633</v>
      </c>
      <c r="S712" s="16" t="s">
        <v>1636</v>
      </c>
      <c r="T712" s="16" t="s">
        <v>1637</v>
      </c>
      <c r="U712" s="17">
        <v>1916</v>
      </c>
      <c r="V712" s="18">
        <v>24026.639999999999</v>
      </c>
      <c r="W712" s="16" t="s">
        <v>1638</v>
      </c>
      <c r="X712" s="50" t="s">
        <v>205</v>
      </c>
      <c r="Y712" s="50" t="s">
        <v>205</v>
      </c>
    </row>
    <row r="713" spans="1:26" ht="18" customHeight="1">
      <c r="A713" s="539">
        <v>20230424</v>
      </c>
      <c r="B713" s="523">
        <v>676</v>
      </c>
      <c r="C713" s="523" t="s">
        <v>1639</v>
      </c>
      <c r="D713" s="523" t="s">
        <v>9537</v>
      </c>
      <c r="E713" s="523">
        <v>1916</v>
      </c>
      <c r="F713" s="523" t="s">
        <v>8994</v>
      </c>
      <c r="G713" s="523" t="s">
        <v>1640</v>
      </c>
      <c r="H713" s="538"/>
      <c r="I713" s="540">
        <v>45038</v>
      </c>
      <c r="J713" s="541" t="s">
        <v>9767</v>
      </c>
      <c r="K713" s="541" t="s">
        <v>9440</v>
      </c>
      <c r="L713" s="494" t="s">
        <v>205</v>
      </c>
      <c r="M713" s="50" t="s">
        <v>205</v>
      </c>
      <c r="N713" s="50" t="s">
        <v>205</v>
      </c>
      <c r="O713" s="50" t="s">
        <v>205</v>
      </c>
      <c r="P713" s="50" t="s">
        <v>205</v>
      </c>
      <c r="Q713" s="50" t="s">
        <v>205</v>
      </c>
      <c r="R713" s="16" t="s">
        <v>20498</v>
      </c>
      <c r="S713" s="16" t="s">
        <v>20499</v>
      </c>
      <c r="T713" s="16" t="s">
        <v>20500</v>
      </c>
      <c r="U713" s="17">
        <v>1916</v>
      </c>
      <c r="V713" s="18">
        <v>24026.639999999999</v>
      </c>
      <c r="W713" s="16" t="s">
        <v>20501</v>
      </c>
      <c r="X713" s="50" t="s">
        <v>205</v>
      </c>
      <c r="Y713" s="50" t="s">
        <v>205</v>
      </c>
    </row>
    <row r="714" spans="1:26" ht="18" customHeight="1">
      <c r="A714" s="539">
        <v>20230424</v>
      </c>
      <c r="B714" s="523">
        <v>677</v>
      </c>
      <c r="C714" s="523" t="s">
        <v>1641</v>
      </c>
      <c r="D714" s="523" t="s">
        <v>9537</v>
      </c>
      <c r="E714" s="523">
        <v>1916</v>
      </c>
      <c r="F714" s="523" t="s">
        <v>8994</v>
      </c>
      <c r="G714" s="523" t="s">
        <v>1642</v>
      </c>
      <c r="H714" s="538"/>
      <c r="I714" s="540">
        <v>45037</v>
      </c>
      <c r="J714" s="541" t="s">
        <v>10617</v>
      </c>
      <c r="K714" s="541" t="s">
        <v>9440</v>
      </c>
      <c r="L714" s="494" t="s">
        <v>205</v>
      </c>
      <c r="M714" s="50" t="s">
        <v>205</v>
      </c>
      <c r="N714" s="50" t="s">
        <v>205</v>
      </c>
      <c r="O714" s="50" t="s">
        <v>205</v>
      </c>
      <c r="P714" s="50" t="s">
        <v>205</v>
      </c>
      <c r="Q714" s="50" t="s">
        <v>205</v>
      </c>
      <c r="R714" s="16" t="s">
        <v>20502</v>
      </c>
      <c r="S714" s="16" t="s">
        <v>20503</v>
      </c>
      <c r="T714" s="16" t="s">
        <v>20504</v>
      </c>
      <c r="U714" s="17">
        <v>1916</v>
      </c>
      <c r="V714" s="18">
        <v>24026.639999999999</v>
      </c>
      <c r="W714" s="16" t="s">
        <v>12184</v>
      </c>
      <c r="X714" s="50" t="s">
        <v>205</v>
      </c>
      <c r="Y714" s="50" t="s">
        <v>205</v>
      </c>
    </row>
    <row r="715" spans="1:26" ht="18" customHeight="1">
      <c r="A715" s="539">
        <v>20230424</v>
      </c>
      <c r="B715" s="523">
        <v>678</v>
      </c>
      <c r="C715" s="523" t="s">
        <v>1645</v>
      </c>
      <c r="D715" s="523" t="s">
        <v>8905</v>
      </c>
      <c r="E715" s="523">
        <v>1568</v>
      </c>
      <c r="F715" s="523" t="s">
        <v>8955</v>
      </c>
      <c r="G715" s="523" t="s">
        <v>1646</v>
      </c>
      <c r="H715" s="538"/>
      <c r="I715" s="540">
        <v>45038</v>
      </c>
      <c r="J715" s="541" t="s">
        <v>9761</v>
      </c>
      <c r="K715" s="541" t="s">
        <v>9440</v>
      </c>
      <c r="L715" s="512" t="s">
        <v>205</v>
      </c>
      <c r="M715" s="50" t="s">
        <v>205</v>
      </c>
      <c r="N715" s="50" t="s">
        <v>205</v>
      </c>
      <c r="O715" s="50" t="s">
        <v>205</v>
      </c>
      <c r="P715" s="50" t="s">
        <v>205</v>
      </c>
      <c r="Q715" s="50" t="s">
        <v>205</v>
      </c>
      <c r="R715" s="16" t="s">
        <v>12185</v>
      </c>
      <c r="S715" s="16" t="s">
        <v>20488</v>
      </c>
      <c r="T715" s="16" t="s">
        <v>20505</v>
      </c>
      <c r="U715" s="17">
        <v>1568</v>
      </c>
      <c r="V715" s="18">
        <v>24304</v>
      </c>
      <c r="W715" s="16" t="s">
        <v>20480</v>
      </c>
      <c r="X715" s="50" t="s">
        <v>205</v>
      </c>
      <c r="Y715" s="50" t="s">
        <v>205</v>
      </c>
    </row>
    <row r="716" spans="1:26" ht="18" customHeight="1">
      <c r="A716" s="539">
        <v>20230424</v>
      </c>
      <c r="B716" s="523">
        <v>679</v>
      </c>
      <c r="C716" s="523" t="s">
        <v>1649</v>
      </c>
      <c r="D716" s="523" t="s">
        <v>8905</v>
      </c>
      <c r="E716" s="523">
        <v>1940</v>
      </c>
      <c r="F716" s="523" t="s">
        <v>8994</v>
      </c>
      <c r="G716" s="523" t="s">
        <v>1650</v>
      </c>
      <c r="H716" s="538"/>
      <c r="I716" s="540">
        <v>45038</v>
      </c>
      <c r="J716" s="541" t="s">
        <v>10769</v>
      </c>
      <c r="K716" s="541" t="s">
        <v>9440</v>
      </c>
      <c r="L716" s="512" t="s">
        <v>205</v>
      </c>
      <c r="M716" s="50" t="s">
        <v>205</v>
      </c>
      <c r="N716" s="50" t="s">
        <v>205</v>
      </c>
      <c r="O716" s="50" t="s">
        <v>205</v>
      </c>
      <c r="P716" s="50" t="s">
        <v>205</v>
      </c>
      <c r="Q716" s="50" t="s">
        <v>205</v>
      </c>
      <c r="R716" s="16" t="s">
        <v>20506</v>
      </c>
      <c r="S716" s="16" t="s">
        <v>20488</v>
      </c>
      <c r="T716" s="16" t="s">
        <v>20507</v>
      </c>
      <c r="U716" s="17">
        <v>1940</v>
      </c>
      <c r="V716" s="18">
        <v>24444</v>
      </c>
      <c r="W716" s="16" t="s">
        <v>20480</v>
      </c>
      <c r="X716" s="50" t="s">
        <v>205</v>
      </c>
      <c r="Y716" s="50" t="s">
        <v>205</v>
      </c>
    </row>
    <row r="717" spans="1:26" ht="18" customHeight="1">
      <c r="A717" s="539">
        <v>20230424</v>
      </c>
      <c r="B717" s="523">
        <v>680</v>
      </c>
      <c r="C717" s="523" t="s">
        <v>12186</v>
      </c>
      <c r="D717" s="523" t="s">
        <v>9078</v>
      </c>
      <c r="E717" s="523">
        <v>1100</v>
      </c>
      <c r="F717" s="523" t="s">
        <v>8298</v>
      </c>
      <c r="G717" s="523" t="s">
        <v>12187</v>
      </c>
      <c r="H717" s="538"/>
      <c r="I717" s="540">
        <v>45040</v>
      </c>
      <c r="J717" s="541" t="s">
        <v>11492</v>
      </c>
      <c r="K717" s="541" t="s">
        <v>9440</v>
      </c>
      <c r="L717" s="494" t="s">
        <v>205</v>
      </c>
      <c r="M717" s="50" t="s">
        <v>205</v>
      </c>
      <c r="N717" s="50" t="s">
        <v>205</v>
      </c>
      <c r="O717" s="50" t="s">
        <v>205</v>
      </c>
      <c r="P717" s="50" t="s">
        <v>205</v>
      </c>
      <c r="Q717" s="50" t="s">
        <v>205</v>
      </c>
      <c r="R717" s="16" t="s">
        <v>20508</v>
      </c>
      <c r="S717" s="16" t="s">
        <v>20482</v>
      </c>
      <c r="T717" s="16" t="s">
        <v>12188</v>
      </c>
      <c r="U717" s="17">
        <v>1100</v>
      </c>
      <c r="V717" s="18">
        <v>24590</v>
      </c>
      <c r="W717" s="16" t="s">
        <v>20480</v>
      </c>
      <c r="X717" s="50" t="s">
        <v>205</v>
      </c>
      <c r="Y717" s="50" t="s">
        <v>205</v>
      </c>
    </row>
    <row r="718" spans="1:26" ht="18" customHeight="1">
      <c r="A718" s="539">
        <v>20230424</v>
      </c>
      <c r="B718" s="523">
        <v>681</v>
      </c>
      <c r="C718" s="523" t="s">
        <v>12189</v>
      </c>
      <c r="D718" s="523" t="s">
        <v>8996</v>
      </c>
      <c r="E718" s="523">
        <v>1250</v>
      </c>
      <c r="F718" s="523" t="s">
        <v>9180</v>
      </c>
      <c r="G718" s="523" t="s">
        <v>12190</v>
      </c>
      <c r="H718" s="538"/>
      <c r="I718" s="540">
        <v>45040</v>
      </c>
      <c r="J718" s="541" t="s">
        <v>9567</v>
      </c>
      <c r="K718" s="541" t="s">
        <v>9440</v>
      </c>
      <c r="L718" s="494">
        <v>20</v>
      </c>
      <c r="M718" s="50" t="s">
        <v>205</v>
      </c>
      <c r="N718" s="50" t="s">
        <v>205</v>
      </c>
      <c r="O718" s="50" t="s">
        <v>205</v>
      </c>
      <c r="P718" s="50" t="s">
        <v>205</v>
      </c>
      <c r="Q718" s="50" t="s">
        <v>205</v>
      </c>
      <c r="R718" s="16" t="s">
        <v>12189</v>
      </c>
      <c r="S718" s="16" t="s">
        <v>5275</v>
      </c>
      <c r="T718" s="16" t="s">
        <v>12191</v>
      </c>
      <c r="U718" s="17">
        <v>1250</v>
      </c>
      <c r="V718" s="18">
        <v>7200</v>
      </c>
      <c r="W718" s="16" t="s">
        <v>1638</v>
      </c>
      <c r="X718" s="50" t="s">
        <v>205</v>
      </c>
      <c r="Y718" s="50" t="s">
        <v>205</v>
      </c>
      <c r="Z718" t="s">
        <v>12192</v>
      </c>
    </row>
    <row r="719" spans="1:26" ht="18" customHeight="1">
      <c r="A719" s="539">
        <v>20230424</v>
      </c>
      <c r="B719" s="523">
        <v>682</v>
      </c>
      <c r="C719" s="523" t="s">
        <v>12193</v>
      </c>
      <c r="D719" s="523" t="s">
        <v>10493</v>
      </c>
      <c r="E719" s="523">
        <v>2250</v>
      </c>
      <c r="F719" s="523" t="s">
        <v>9206</v>
      </c>
      <c r="G719" s="523" t="s">
        <v>12194</v>
      </c>
      <c r="H719" s="538"/>
      <c r="I719" s="540">
        <v>45037</v>
      </c>
      <c r="J719" s="541" t="s">
        <v>12195</v>
      </c>
      <c r="K719" s="541" t="s">
        <v>9440</v>
      </c>
      <c r="L719" s="494"/>
      <c r="M719" s="50"/>
      <c r="N719" s="50"/>
      <c r="O719" s="50"/>
      <c r="P719" s="50"/>
      <c r="Q719" s="50"/>
      <c r="R719" s="16" t="s">
        <v>12196</v>
      </c>
      <c r="S719" s="16" t="s">
        <v>19767</v>
      </c>
      <c r="T719" s="16" t="s">
        <v>12197</v>
      </c>
      <c r="U719" s="17">
        <v>2250</v>
      </c>
      <c r="V719" s="18">
        <v>24975</v>
      </c>
      <c r="W719" s="16" t="s">
        <v>20480</v>
      </c>
      <c r="X719" s="50"/>
      <c r="Y719" s="50"/>
      <c r="Z719" t="s">
        <v>12198</v>
      </c>
    </row>
    <row r="720" spans="1:26" ht="18" customHeight="1">
      <c r="A720" s="539">
        <v>20230424</v>
      </c>
      <c r="B720" s="523">
        <v>683</v>
      </c>
      <c r="C720" s="523" t="s">
        <v>12199</v>
      </c>
      <c r="D720" s="523" t="s">
        <v>8947</v>
      </c>
      <c r="E720" s="523">
        <v>1116</v>
      </c>
      <c r="F720" s="523" t="s">
        <v>8949</v>
      </c>
      <c r="G720" s="523" t="s">
        <v>12200</v>
      </c>
      <c r="H720" s="538"/>
      <c r="I720" s="540">
        <v>45037</v>
      </c>
      <c r="J720" s="541" t="s">
        <v>12201</v>
      </c>
      <c r="K720" s="541" t="s">
        <v>9440</v>
      </c>
      <c r="L720" s="494">
        <v>20</v>
      </c>
      <c r="M720" s="50" t="s">
        <v>205</v>
      </c>
      <c r="N720" s="50" t="s">
        <v>205</v>
      </c>
      <c r="O720" s="50" t="s">
        <v>205</v>
      </c>
      <c r="P720" s="50" t="s">
        <v>205</v>
      </c>
      <c r="Q720" s="50" t="s">
        <v>205</v>
      </c>
      <c r="R720" s="16" t="s">
        <v>20509</v>
      </c>
      <c r="S720" s="16" t="s">
        <v>12202</v>
      </c>
      <c r="T720" s="16" t="s">
        <v>20510</v>
      </c>
      <c r="U720" s="17">
        <v>1116</v>
      </c>
      <c r="V720" s="18">
        <v>9530.64</v>
      </c>
      <c r="W720" s="16" t="s">
        <v>20480</v>
      </c>
      <c r="X720" s="50" t="s">
        <v>205</v>
      </c>
      <c r="Y720" s="50" t="s">
        <v>205</v>
      </c>
      <c r="Z720" t="s">
        <v>10564</v>
      </c>
    </row>
    <row r="721" spans="1:26" ht="18" customHeight="1">
      <c r="A721" s="539">
        <v>20230424</v>
      </c>
      <c r="B721" s="523">
        <v>684</v>
      </c>
      <c r="C721" s="523" t="s">
        <v>1627</v>
      </c>
      <c r="D721" s="523" t="s">
        <v>8891</v>
      </c>
      <c r="E721" s="523">
        <v>1960</v>
      </c>
      <c r="F721" s="523" t="s">
        <v>8994</v>
      </c>
      <c r="G721" s="523" t="s">
        <v>1628</v>
      </c>
      <c r="H721" s="538"/>
      <c r="I721" s="540">
        <v>45040</v>
      </c>
      <c r="J721" s="541" t="s">
        <v>9770</v>
      </c>
      <c r="K721" s="541" t="s">
        <v>9440</v>
      </c>
      <c r="L721" s="494" t="s">
        <v>205</v>
      </c>
      <c r="M721" s="50" t="s">
        <v>205</v>
      </c>
      <c r="N721" s="50" t="s">
        <v>205</v>
      </c>
      <c r="O721" s="50" t="s">
        <v>205</v>
      </c>
      <c r="P721" s="50" t="s">
        <v>205</v>
      </c>
      <c r="Q721" s="50" t="s">
        <v>205</v>
      </c>
      <c r="R721" s="16" t="s">
        <v>20511</v>
      </c>
      <c r="S721" s="16" t="s">
        <v>19259</v>
      </c>
      <c r="T721" s="16" t="s">
        <v>12203</v>
      </c>
      <c r="U721" s="17">
        <v>1960</v>
      </c>
      <c r="V721" s="18">
        <v>24500</v>
      </c>
      <c r="W721" s="16" t="s">
        <v>20512</v>
      </c>
      <c r="X721" s="50" t="s">
        <v>205</v>
      </c>
      <c r="Y721" s="50" t="s">
        <v>205</v>
      </c>
    </row>
    <row r="722" spans="1:26" ht="18" customHeight="1">
      <c r="A722" s="539">
        <v>20230424</v>
      </c>
      <c r="B722" s="523">
        <v>685</v>
      </c>
      <c r="C722" s="523" t="s">
        <v>12204</v>
      </c>
      <c r="D722" s="523" t="s">
        <v>219</v>
      </c>
      <c r="E722" s="523">
        <v>2004</v>
      </c>
      <c r="F722" s="523" t="s">
        <v>9211</v>
      </c>
      <c r="G722" s="523" t="s">
        <v>12205</v>
      </c>
      <c r="H722" s="538"/>
      <c r="I722" s="540">
        <v>45040</v>
      </c>
      <c r="J722" s="541" t="s">
        <v>12206</v>
      </c>
      <c r="K722" s="541" t="s">
        <v>9440</v>
      </c>
      <c r="L722" s="494" t="s">
        <v>205</v>
      </c>
      <c r="M722" s="50" t="s">
        <v>205</v>
      </c>
      <c r="N722" s="50" t="s">
        <v>205</v>
      </c>
      <c r="O722" s="50" t="s">
        <v>205</v>
      </c>
      <c r="P722" s="50" t="s">
        <v>205</v>
      </c>
      <c r="Q722" s="50" t="s">
        <v>205</v>
      </c>
      <c r="R722" s="16" t="s">
        <v>20513</v>
      </c>
      <c r="S722" s="16" t="s">
        <v>20514</v>
      </c>
      <c r="T722" s="16" t="s">
        <v>20515</v>
      </c>
      <c r="U722" s="17">
        <v>2004</v>
      </c>
      <c r="V722" s="18">
        <v>22024</v>
      </c>
      <c r="W722" s="16" t="s">
        <v>12207</v>
      </c>
      <c r="X722" s="50" t="s">
        <v>205</v>
      </c>
      <c r="Y722" s="50" t="s">
        <v>205</v>
      </c>
      <c r="Z722" t="s">
        <v>12208</v>
      </c>
    </row>
    <row r="723" spans="1:26" ht="18" customHeight="1">
      <c r="A723" s="539">
        <v>20230424</v>
      </c>
      <c r="B723" s="523">
        <v>686</v>
      </c>
      <c r="C723" s="523" t="s">
        <v>1653</v>
      </c>
      <c r="D723" s="523" t="s">
        <v>8905</v>
      </c>
      <c r="E723" s="523">
        <v>1980</v>
      </c>
      <c r="F723" s="523" t="s">
        <v>8994</v>
      </c>
      <c r="G723" s="523" t="s">
        <v>1654</v>
      </c>
      <c r="H723" s="538"/>
      <c r="I723" s="540">
        <v>45040</v>
      </c>
      <c r="J723" s="541" t="s">
        <v>11840</v>
      </c>
      <c r="K723" s="541" t="s">
        <v>9440</v>
      </c>
      <c r="L723" s="494" t="s">
        <v>205</v>
      </c>
      <c r="M723" s="50" t="s">
        <v>205</v>
      </c>
      <c r="N723" s="50" t="s">
        <v>205</v>
      </c>
      <c r="O723" s="50" t="s">
        <v>205</v>
      </c>
      <c r="P723" s="50" t="s">
        <v>205</v>
      </c>
      <c r="Q723" s="50" t="s">
        <v>205</v>
      </c>
      <c r="R723" s="16" t="s">
        <v>20516</v>
      </c>
      <c r="S723" s="16" t="s">
        <v>20503</v>
      </c>
      <c r="T723" s="16" t="s">
        <v>20517</v>
      </c>
      <c r="U723" s="17">
        <v>1980</v>
      </c>
      <c r="V723" s="18">
        <v>24948</v>
      </c>
      <c r="W723" s="16" t="s">
        <v>20501</v>
      </c>
      <c r="X723" s="50" t="s">
        <v>205</v>
      </c>
      <c r="Y723" s="50" t="s">
        <v>205</v>
      </c>
    </row>
    <row r="724" spans="1:26" ht="18" customHeight="1">
      <c r="A724" s="539">
        <v>20230425</v>
      </c>
      <c r="B724" s="523">
        <v>687</v>
      </c>
      <c r="C724" s="523" t="s">
        <v>12209</v>
      </c>
      <c r="D724" s="523" t="s">
        <v>10890</v>
      </c>
      <c r="E724" s="523">
        <v>2960</v>
      </c>
      <c r="F724" s="523" t="s">
        <v>9095</v>
      </c>
      <c r="G724" s="523" t="s">
        <v>12210</v>
      </c>
      <c r="H724" s="538"/>
      <c r="I724" s="540">
        <v>45040</v>
      </c>
      <c r="J724" s="541" t="s">
        <v>10914</v>
      </c>
      <c r="K724" s="541" t="s">
        <v>9440</v>
      </c>
      <c r="L724" s="494">
        <v>40</v>
      </c>
      <c r="M724" s="50" t="s">
        <v>205</v>
      </c>
      <c r="N724" s="50" t="s">
        <v>205</v>
      </c>
      <c r="O724" s="50" t="s">
        <v>205</v>
      </c>
      <c r="P724" s="50" t="s">
        <v>205</v>
      </c>
      <c r="Q724" s="50" t="s">
        <v>205</v>
      </c>
      <c r="R724" s="16" t="s">
        <v>20518</v>
      </c>
      <c r="S724" s="16" t="s">
        <v>20519</v>
      </c>
      <c r="T724" s="16" t="s">
        <v>20520</v>
      </c>
      <c r="U724" s="17">
        <v>2960</v>
      </c>
      <c r="V724" s="18">
        <v>17799.2</v>
      </c>
      <c r="W724" s="16" t="s">
        <v>20521</v>
      </c>
      <c r="X724" s="50" t="s">
        <v>205</v>
      </c>
      <c r="Y724" s="50" t="s">
        <v>205</v>
      </c>
    </row>
    <row r="725" spans="1:26" ht="18" customHeight="1">
      <c r="A725" s="539">
        <v>20230425</v>
      </c>
      <c r="B725" s="523">
        <v>688</v>
      </c>
      <c r="C725" s="523" t="s">
        <v>12212</v>
      </c>
      <c r="D725" s="523" t="s">
        <v>9062</v>
      </c>
      <c r="E725" s="523">
        <v>1200</v>
      </c>
      <c r="F725" s="523" t="s">
        <v>8298</v>
      </c>
      <c r="G725" s="523" t="s">
        <v>12213</v>
      </c>
      <c r="H725" s="538"/>
      <c r="I725" s="540">
        <v>45041</v>
      </c>
      <c r="J725" s="541" t="s">
        <v>9729</v>
      </c>
      <c r="K725" s="541" t="s">
        <v>9440</v>
      </c>
      <c r="L725" s="494" t="s">
        <v>205</v>
      </c>
      <c r="M725" s="50" t="s">
        <v>205</v>
      </c>
      <c r="N725" s="50" t="s">
        <v>205</v>
      </c>
      <c r="O725" s="50" t="s">
        <v>205</v>
      </c>
      <c r="P725" s="50" t="s">
        <v>205</v>
      </c>
      <c r="Q725" s="50" t="s">
        <v>205</v>
      </c>
      <c r="R725" s="16" t="s">
        <v>12212</v>
      </c>
      <c r="S725" s="16" t="s">
        <v>1681</v>
      </c>
      <c r="T725" s="16" t="s">
        <v>12214</v>
      </c>
      <c r="U725" s="17">
        <v>1200</v>
      </c>
      <c r="V725" s="18">
        <v>24450</v>
      </c>
      <c r="W725" s="16" t="s">
        <v>1683</v>
      </c>
      <c r="X725" s="50" t="s">
        <v>205</v>
      </c>
      <c r="Y725" s="50" t="s">
        <v>205</v>
      </c>
      <c r="Z725" t="s">
        <v>20522</v>
      </c>
    </row>
    <row r="726" spans="1:26" ht="18" customHeight="1">
      <c r="A726" s="539">
        <v>20230425</v>
      </c>
      <c r="B726" s="523">
        <v>689</v>
      </c>
      <c r="C726" s="523" t="s">
        <v>12215</v>
      </c>
      <c r="D726" s="523" t="s">
        <v>10628</v>
      </c>
      <c r="E726" s="523">
        <v>1119</v>
      </c>
      <c r="F726" s="523" t="s">
        <v>9095</v>
      </c>
      <c r="G726" s="523" t="s">
        <v>12216</v>
      </c>
      <c r="H726" s="538"/>
      <c r="I726" s="540">
        <v>45041</v>
      </c>
      <c r="J726" s="541" t="s">
        <v>12217</v>
      </c>
      <c r="K726" s="541" t="s">
        <v>9440</v>
      </c>
      <c r="L726" s="494"/>
      <c r="M726" s="50"/>
      <c r="N726" s="50"/>
      <c r="O726" s="50"/>
      <c r="P726" s="50"/>
      <c r="Q726" s="50"/>
      <c r="R726" s="16" t="s">
        <v>12215</v>
      </c>
      <c r="S726" s="16" t="s">
        <v>3161</v>
      </c>
      <c r="T726" s="16" t="s">
        <v>12218</v>
      </c>
      <c r="U726" s="17">
        <v>1119</v>
      </c>
      <c r="V726" s="18">
        <v>4070.88</v>
      </c>
      <c r="W726" s="16" t="s">
        <v>12219</v>
      </c>
      <c r="X726" s="50"/>
      <c r="Y726" s="50"/>
      <c r="Z726" t="s">
        <v>12220</v>
      </c>
    </row>
    <row r="727" spans="1:26" ht="18" customHeight="1">
      <c r="A727" s="539">
        <v>20230425</v>
      </c>
      <c r="B727" s="523">
        <v>690</v>
      </c>
      <c r="C727" s="523" t="s">
        <v>12221</v>
      </c>
      <c r="D727" s="523" t="s">
        <v>9078</v>
      </c>
      <c r="E727" s="523">
        <v>1150</v>
      </c>
      <c r="F727" s="523" t="s">
        <v>8298</v>
      </c>
      <c r="G727" s="523" t="s">
        <v>12222</v>
      </c>
      <c r="H727" s="538"/>
      <c r="I727" s="540">
        <v>45041</v>
      </c>
      <c r="J727" s="541" t="s">
        <v>11564</v>
      </c>
      <c r="K727" s="541" t="s">
        <v>9440</v>
      </c>
      <c r="L727" s="494" t="s">
        <v>205</v>
      </c>
      <c r="M727" s="50" t="s">
        <v>205</v>
      </c>
      <c r="N727" s="50" t="s">
        <v>205</v>
      </c>
      <c r="O727" s="50" t="s">
        <v>205</v>
      </c>
      <c r="P727" s="50" t="s">
        <v>205</v>
      </c>
      <c r="Q727" s="50" t="s">
        <v>205</v>
      </c>
      <c r="R727" s="16" t="s">
        <v>20523</v>
      </c>
      <c r="S727" s="16" t="s">
        <v>10447</v>
      </c>
      <c r="T727" s="16" t="s">
        <v>12223</v>
      </c>
      <c r="U727" s="17">
        <v>1150</v>
      </c>
      <c r="V727" s="18">
        <v>24480</v>
      </c>
      <c r="W727" s="16" t="s">
        <v>20480</v>
      </c>
      <c r="X727" s="50" t="s">
        <v>205</v>
      </c>
      <c r="Y727" s="50" t="s">
        <v>205</v>
      </c>
    </row>
    <row r="728" spans="1:26" ht="18" customHeight="1">
      <c r="A728" s="539">
        <v>20230425</v>
      </c>
      <c r="B728" s="523">
        <v>691</v>
      </c>
      <c r="C728" s="523" t="s">
        <v>1664</v>
      </c>
      <c r="D728" s="523" t="s">
        <v>9319</v>
      </c>
      <c r="E728" s="523">
        <v>1917</v>
      </c>
      <c r="F728" s="523" t="s">
        <v>8994</v>
      </c>
      <c r="G728" s="523" t="s">
        <v>1665</v>
      </c>
      <c r="H728" s="538"/>
      <c r="I728" s="540">
        <v>45041</v>
      </c>
      <c r="J728" s="541" t="s">
        <v>10728</v>
      </c>
      <c r="K728" s="541" t="s">
        <v>9440</v>
      </c>
      <c r="L728" s="494" t="s">
        <v>205</v>
      </c>
      <c r="M728" s="50" t="s">
        <v>205</v>
      </c>
      <c r="N728" s="50" t="s">
        <v>205</v>
      </c>
      <c r="O728" s="50" t="s">
        <v>205</v>
      </c>
      <c r="P728" s="50" t="s">
        <v>205</v>
      </c>
      <c r="Q728" s="50" t="s">
        <v>205</v>
      </c>
      <c r="R728" s="16" t="s">
        <v>1664</v>
      </c>
      <c r="S728" s="16" t="s">
        <v>1673</v>
      </c>
      <c r="T728" s="16" t="s">
        <v>12224</v>
      </c>
      <c r="U728" s="17">
        <v>1917</v>
      </c>
      <c r="V728" s="18">
        <v>23962.5</v>
      </c>
      <c r="W728" s="16" t="s">
        <v>1675</v>
      </c>
      <c r="X728" s="50" t="s">
        <v>205</v>
      </c>
      <c r="Y728" s="50" t="s">
        <v>205</v>
      </c>
    </row>
    <row r="729" spans="1:26" ht="18" customHeight="1">
      <c r="A729" s="539">
        <v>20230425</v>
      </c>
      <c r="B729" s="523">
        <v>692</v>
      </c>
      <c r="C729" s="523" t="s">
        <v>1661</v>
      </c>
      <c r="D729" s="523" t="s">
        <v>8891</v>
      </c>
      <c r="E729" s="523">
        <v>1960</v>
      </c>
      <c r="F729" s="523" t="s">
        <v>8994</v>
      </c>
      <c r="G729" s="523" t="s">
        <v>1662</v>
      </c>
      <c r="H729" s="538"/>
      <c r="I729" s="540">
        <v>45040</v>
      </c>
      <c r="J729" s="541" t="s">
        <v>12225</v>
      </c>
      <c r="K729" s="541" t="s">
        <v>9440</v>
      </c>
      <c r="L729" s="494" t="s">
        <v>205</v>
      </c>
      <c r="M729" s="50" t="s">
        <v>205</v>
      </c>
      <c r="N729" s="50" t="s">
        <v>205</v>
      </c>
      <c r="O729" s="50" t="s">
        <v>205</v>
      </c>
      <c r="P729" s="50" t="s">
        <v>205</v>
      </c>
      <c r="Q729" s="50" t="s">
        <v>205</v>
      </c>
      <c r="R729" s="16" t="s">
        <v>20524</v>
      </c>
      <c r="S729" s="16" t="s">
        <v>19394</v>
      </c>
      <c r="T729" s="16" t="s">
        <v>20525</v>
      </c>
      <c r="U729" s="17">
        <v>1960</v>
      </c>
      <c r="V729" s="18">
        <v>24500</v>
      </c>
      <c r="W729" s="16" t="s">
        <v>20526</v>
      </c>
      <c r="X729" s="50" t="s">
        <v>205</v>
      </c>
      <c r="Y729" s="50" t="s">
        <v>205</v>
      </c>
    </row>
    <row r="730" spans="1:26" ht="18" customHeight="1">
      <c r="A730" s="539">
        <v>20230425</v>
      </c>
      <c r="B730" s="523">
        <v>693</v>
      </c>
      <c r="C730" s="523" t="s">
        <v>1676</v>
      </c>
      <c r="D730" s="523" t="s">
        <v>51</v>
      </c>
      <c r="E730" s="523">
        <v>1916</v>
      </c>
      <c r="F730" s="523" t="s">
        <v>8994</v>
      </c>
      <c r="G730" s="523" t="s">
        <v>1677</v>
      </c>
      <c r="H730" s="538"/>
      <c r="I730" s="540">
        <v>45040</v>
      </c>
      <c r="J730" s="541" t="s">
        <v>12226</v>
      </c>
      <c r="K730" s="541" t="s">
        <v>9440</v>
      </c>
      <c r="L730" s="494" t="s">
        <v>205</v>
      </c>
      <c r="M730" s="50" t="s">
        <v>205</v>
      </c>
      <c r="N730" s="50" t="s">
        <v>205</v>
      </c>
      <c r="O730" s="50" t="s">
        <v>205</v>
      </c>
      <c r="P730" s="50" t="s">
        <v>205</v>
      </c>
      <c r="Q730" s="50" t="s">
        <v>205</v>
      </c>
      <c r="R730" s="16" t="s">
        <v>12227</v>
      </c>
      <c r="S730" s="16" t="s">
        <v>19394</v>
      </c>
      <c r="T730" s="16" t="s">
        <v>20527</v>
      </c>
      <c r="U730" s="17">
        <v>1916</v>
      </c>
      <c r="V730" s="18">
        <v>24026.639999999999</v>
      </c>
      <c r="W730" s="16" t="s">
        <v>12207</v>
      </c>
      <c r="X730" s="50" t="s">
        <v>205</v>
      </c>
      <c r="Y730" s="50" t="s">
        <v>205</v>
      </c>
    </row>
    <row r="731" spans="1:26" ht="18" customHeight="1">
      <c r="A731" s="539">
        <v>20230425</v>
      </c>
      <c r="B731" s="523">
        <v>694</v>
      </c>
      <c r="C731" s="523" t="s">
        <v>1667</v>
      </c>
      <c r="D731" s="523" t="s">
        <v>9537</v>
      </c>
      <c r="E731" s="523">
        <v>1950</v>
      </c>
      <c r="F731" s="523" t="s">
        <v>8994</v>
      </c>
      <c r="G731" s="523" t="s">
        <v>1668</v>
      </c>
      <c r="H731" s="538"/>
      <c r="I731" s="540">
        <v>45041</v>
      </c>
      <c r="J731" s="541" t="s">
        <v>9736</v>
      </c>
      <c r="K731" s="541" t="s">
        <v>9440</v>
      </c>
      <c r="L731" s="494" t="s">
        <v>205</v>
      </c>
      <c r="M731" s="50" t="s">
        <v>205</v>
      </c>
      <c r="N731" s="50" t="s">
        <v>205</v>
      </c>
      <c r="O731" s="50" t="s">
        <v>205</v>
      </c>
      <c r="P731" s="50" t="s">
        <v>205</v>
      </c>
      <c r="Q731" s="50" t="s">
        <v>205</v>
      </c>
      <c r="R731" s="16" t="s">
        <v>12228</v>
      </c>
      <c r="S731" s="16" t="s">
        <v>20528</v>
      </c>
      <c r="T731" s="16" t="s">
        <v>20529</v>
      </c>
      <c r="U731" s="17">
        <v>1950</v>
      </c>
      <c r="V731" s="18">
        <v>24219</v>
      </c>
      <c r="W731" s="16" t="s">
        <v>12207</v>
      </c>
      <c r="X731" s="50" t="s">
        <v>205</v>
      </c>
      <c r="Y731" s="50" t="s">
        <v>205</v>
      </c>
    </row>
    <row r="732" spans="1:26" ht="18" customHeight="1">
      <c r="A732" s="539">
        <v>20230425</v>
      </c>
      <c r="B732" s="523">
        <v>695</v>
      </c>
      <c r="C732" s="523" t="s">
        <v>252</v>
      </c>
      <c r="D732" s="523" t="s">
        <v>8897</v>
      </c>
      <c r="E732" s="523">
        <v>1500</v>
      </c>
      <c r="F732" s="523" t="s">
        <v>121</v>
      </c>
      <c r="G732" s="523" t="s">
        <v>253</v>
      </c>
      <c r="H732" s="538"/>
      <c r="I732" s="540">
        <v>45041</v>
      </c>
      <c r="J732" s="541" t="s">
        <v>11912</v>
      </c>
      <c r="K732" s="541" t="s">
        <v>9440</v>
      </c>
      <c r="L732" s="512"/>
      <c r="M732" s="50" t="s">
        <v>205</v>
      </c>
      <c r="N732" s="50" t="s">
        <v>205</v>
      </c>
      <c r="O732" s="50" t="s">
        <v>205</v>
      </c>
      <c r="P732" s="50" t="s">
        <v>205</v>
      </c>
      <c r="Q732" s="50" t="s">
        <v>205</v>
      </c>
      <c r="R732" s="16" t="s">
        <v>20530</v>
      </c>
      <c r="S732" s="16" t="s">
        <v>19552</v>
      </c>
      <c r="T732" s="16" t="s">
        <v>20531</v>
      </c>
      <c r="U732" s="17">
        <v>1500</v>
      </c>
      <c r="V732" s="18">
        <v>23310</v>
      </c>
      <c r="W732" s="16" t="s">
        <v>12229</v>
      </c>
      <c r="X732" s="50" t="s">
        <v>205</v>
      </c>
      <c r="Y732" s="50" t="s">
        <v>205</v>
      </c>
    </row>
    <row r="733" spans="1:26" ht="18" customHeight="1">
      <c r="A733" s="539">
        <v>20230426</v>
      </c>
      <c r="B733" s="523">
        <v>696</v>
      </c>
      <c r="C733" s="523" t="s">
        <v>12230</v>
      </c>
      <c r="D733" s="523" t="s">
        <v>10483</v>
      </c>
      <c r="E733" s="523">
        <v>4570</v>
      </c>
      <c r="F733" s="523" t="s">
        <v>9069</v>
      </c>
      <c r="G733" s="523" t="s">
        <v>12231</v>
      </c>
      <c r="H733" s="538"/>
      <c r="I733" s="540">
        <v>45042</v>
      </c>
      <c r="J733" s="541" t="s">
        <v>9789</v>
      </c>
      <c r="K733" s="541" t="s">
        <v>9440</v>
      </c>
      <c r="L733" s="494" t="s">
        <v>205</v>
      </c>
      <c r="M733" s="50" t="s">
        <v>205</v>
      </c>
      <c r="N733" s="50" t="s">
        <v>205</v>
      </c>
      <c r="O733" s="50" t="s">
        <v>205</v>
      </c>
      <c r="P733" s="50" t="s">
        <v>205</v>
      </c>
      <c r="Q733" s="50" t="s">
        <v>205</v>
      </c>
      <c r="R733" s="16" t="s">
        <v>20532</v>
      </c>
      <c r="S733" s="16" t="s">
        <v>19403</v>
      </c>
      <c r="T733" s="16" t="s">
        <v>20533</v>
      </c>
      <c r="U733" s="17">
        <v>4570</v>
      </c>
      <c r="V733" s="18">
        <v>24900</v>
      </c>
      <c r="W733" s="16" t="s">
        <v>20534</v>
      </c>
      <c r="X733" s="50" t="s">
        <v>205</v>
      </c>
      <c r="Y733" s="50" t="s">
        <v>205</v>
      </c>
      <c r="Z733" t="s">
        <v>10986</v>
      </c>
    </row>
    <row r="734" spans="1:26" ht="18" customHeight="1">
      <c r="A734" s="539">
        <v>20230426</v>
      </c>
      <c r="B734" s="523">
        <v>697</v>
      </c>
      <c r="C734" s="523" t="s">
        <v>12232</v>
      </c>
      <c r="D734" s="523" t="s">
        <v>10500</v>
      </c>
      <c r="E734" s="523">
        <v>900</v>
      </c>
      <c r="F734" s="523" t="s">
        <v>8949</v>
      </c>
      <c r="G734" s="523" t="s">
        <v>12233</v>
      </c>
      <c r="H734" s="538"/>
      <c r="I734" s="540">
        <v>45041</v>
      </c>
      <c r="J734" s="541" t="s">
        <v>11329</v>
      </c>
      <c r="K734" s="541" t="s">
        <v>9440</v>
      </c>
      <c r="L734" s="494">
        <v>20</v>
      </c>
      <c r="M734" s="50"/>
      <c r="N734" s="50"/>
      <c r="O734" s="50"/>
      <c r="P734" s="50"/>
      <c r="Q734" s="50"/>
      <c r="R734" s="16" t="s">
        <v>20535</v>
      </c>
      <c r="S734" s="16" t="s">
        <v>9624</v>
      </c>
      <c r="T734" s="16" t="s">
        <v>12234</v>
      </c>
      <c r="U734" s="17">
        <v>900</v>
      </c>
      <c r="V734" s="18">
        <v>9900</v>
      </c>
      <c r="W734" s="16" t="s">
        <v>20521</v>
      </c>
      <c r="X734" s="50"/>
      <c r="Y734" s="50"/>
      <c r="Z734" t="s">
        <v>11154</v>
      </c>
    </row>
    <row r="735" spans="1:26" ht="18" customHeight="1">
      <c r="A735" s="539">
        <v>20230426</v>
      </c>
      <c r="B735" s="523">
        <v>698</v>
      </c>
      <c r="C735" s="523" t="s">
        <v>1684</v>
      </c>
      <c r="D735" s="523" t="s">
        <v>8918</v>
      </c>
      <c r="E735" s="523">
        <v>1940</v>
      </c>
      <c r="F735" s="523" t="s">
        <v>10924</v>
      </c>
      <c r="G735" s="523" t="s">
        <v>12235</v>
      </c>
      <c r="H735" s="538"/>
      <c r="I735" s="540">
        <v>45041</v>
      </c>
      <c r="J735" s="541" t="s">
        <v>12236</v>
      </c>
      <c r="K735" s="541" t="s">
        <v>9440</v>
      </c>
      <c r="L735" s="494"/>
      <c r="M735" s="50"/>
      <c r="N735" s="50"/>
      <c r="O735" s="50"/>
      <c r="P735" s="50"/>
      <c r="Q735" s="50"/>
      <c r="R735" s="16" t="s">
        <v>20536</v>
      </c>
      <c r="S735" s="16" t="s">
        <v>19770</v>
      </c>
      <c r="T735" s="16" t="s">
        <v>12237</v>
      </c>
      <c r="U735" s="17">
        <v>1940</v>
      </c>
      <c r="V735" s="18">
        <v>24832</v>
      </c>
      <c r="W735" s="16" t="s">
        <v>20526</v>
      </c>
      <c r="X735" s="50"/>
      <c r="Y735" s="50"/>
    </row>
    <row r="736" spans="1:26" ht="18" customHeight="1">
      <c r="A736" s="539">
        <v>20230426</v>
      </c>
      <c r="B736" s="523">
        <v>699</v>
      </c>
      <c r="C736" s="523" t="s">
        <v>1688</v>
      </c>
      <c r="D736" s="523" t="s">
        <v>8897</v>
      </c>
      <c r="E736" s="523">
        <v>1500</v>
      </c>
      <c r="F736" s="523" t="s">
        <v>6380</v>
      </c>
      <c r="G736" s="523" t="s">
        <v>1689</v>
      </c>
      <c r="H736" s="538"/>
      <c r="I736" s="540">
        <v>45042</v>
      </c>
      <c r="J736" s="541" t="s">
        <v>10764</v>
      </c>
      <c r="K736" s="541" t="s">
        <v>9440</v>
      </c>
      <c r="L736" s="494" t="s">
        <v>205</v>
      </c>
      <c r="M736" s="50" t="s">
        <v>205</v>
      </c>
      <c r="N736" s="50" t="s">
        <v>205</v>
      </c>
      <c r="O736" s="50" t="s">
        <v>205</v>
      </c>
      <c r="P736" s="50" t="s">
        <v>205</v>
      </c>
      <c r="Q736" s="50" t="s">
        <v>205</v>
      </c>
      <c r="R736" s="16" t="s">
        <v>20537</v>
      </c>
      <c r="S736" s="16" t="s">
        <v>19552</v>
      </c>
      <c r="T736" s="16" t="s">
        <v>20538</v>
      </c>
      <c r="U736" s="17">
        <v>1500</v>
      </c>
      <c r="V736" s="18">
        <v>23242.5</v>
      </c>
      <c r="W736" s="16" t="s">
        <v>20534</v>
      </c>
      <c r="X736" s="50" t="s">
        <v>205</v>
      </c>
      <c r="Y736" s="50" t="s">
        <v>205</v>
      </c>
    </row>
    <row r="737" spans="1:26" ht="18" customHeight="1">
      <c r="A737" s="539">
        <v>20230426</v>
      </c>
      <c r="B737" s="523">
        <v>700</v>
      </c>
      <c r="C737" s="523" t="s">
        <v>12238</v>
      </c>
      <c r="D737" s="523" t="s">
        <v>10500</v>
      </c>
      <c r="E737" s="523">
        <v>1000</v>
      </c>
      <c r="F737" s="523" t="s">
        <v>8949</v>
      </c>
      <c r="G737" s="523" t="s">
        <v>12239</v>
      </c>
      <c r="H737" s="538"/>
      <c r="I737" s="540">
        <v>45042</v>
      </c>
      <c r="J737" s="541" t="s">
        <v>9614</v>
      </c>
      <c r="K737" s="541" t="s">
        <v>9440</v>
      </c>
      <c r="L737" s="494">
        <v>20</v>
      </c>
      <c r="M737" s="50"/>
      <c r="N737" s="50"/>
      <c r="O737" s="50"/>
      <c r="P737" s="50"/>
      <c r="Q737" s="50"/>
      <c r="R737" s="16" t="s">
        <v>20539</v>
      </c>
      <c r="S737" s="16" t="s">
        <v>19770</v>
      </c>
      <c r="T737" s="16" t="s">
        <v>12240</v>
      </c>
      <c r="U737" s="17">
        <v>1000</v>
      </c>
      <c r="V737" s="18">
        <v>11000</v>
      </c>
      <c r="W737" s="16" t="s">
        <v>20526</v>
      </c>
      <c r="X737" s="50"/>
      <c r="Y737" s="50"/>
      <c r="Z737" t="s">
        <v>11154</v>
      </c>
    </row>
    <row r="738" spans="1:26" ht="18" customHeight="1">
      <c r="A738" s="539">
        <v>20230426</v>
      </c>
      <c r="B738" s="523">
        <v>701</v>
      </c>
      <c r="C738" s="523" t="s">
        <v>261</v>
      </c>
      <c r="D738" s="523" t="s">
        <v>8918</v>
      </c>
      <c r="E738" s="523">
        <v>1980</v>
      </c>
      <c r="F738" s="523" t="s">
        <v>6346</v>
      </c>
      <c r="G738" s="523" t="s">
        <v>262</v>
      </c>
      <c r="H738" s="538"/>
      <c r="I738" s="540">
        <v>45042</v>
      </c>
      <c r="J738" s="541" t="s">
        <v>12241</v>
      </c>
      <c r="K738" s="541" t="s">
        <v>9440</v>
      </c>
      <c r="L738" s="494" t="s">
        <v>205</v>
      </c>
      <c r="M738" s="50" t="s">
        <v>205</v>
      </c>
      <c r="N738" s="50" t="s">
        <v>205</v>
      </c>
      <c r="O738" s="50" t="s">
        <v>205</v>
      </c>
      <c r="P738" s="50" t="s">
        <v>205</v>
      </c>
      <c r="Q738" s="50" t="s">
        <v>205</v>
      </c>
      <c r="R738" s="16" t="s">
        <v>12242</v>
      </c>
      <c r="S738" s="16" t="s">
        <v>20540</v>
      </c>
      <c r="T738" s="16" t="s">
        <v>20541</v>
      </c>
      <c r="U738" s="17">
        <v>1980</v>
      </c>
      <c r="V738" s="18">
        <v>24948</v>
      </c>
      <c r="W738" s="16" t="s">
        <v>20542</v>
      </c>
      <c r="X738" s="50" t="s">
        <v>205</v>
      </c>
      <c r="Y738" s="50" t="s">
        <v>205</v>
      </c>
    </row>
    <row r="739" spans="1:26" ht="18" customHeight="1">
      <c r="A739" s="539">
        <v>20230426</v>
      </c>
      <c r="B739" s="523">
        <v>702</v>
      </c>
      <c r="C739" s="523" t="s">
        <v>12244</v>
      </c>
      <c r="D739" s="523" t="s">
        <v>12245</v>
      </c>
      <c r="E739" s="523">
        <v>1120</v>
      </c>
      <c r="F739" s="523" t="s">
        <v>8298</v>
      </c>
      <c r="G739" s="523" t="s">
        <v>12246</v>
      </c>
      <c r="H739" s="538"/>
      <c r="I739" s="540">
        <v>45042</v>
      </c>
      <c r="J739" s="541" t="s">
        <v>12247</v>
      </c>
      <c r="K739" s="541" t="s">
        <v>9440</v>
      </c>
      <c r="L739" s="494" t="s">
        <v>205</v>
      </c>
      <c r="M739" s="50" t="s">
        <v>205</v>
      </c>
      <c r="N739" s="50" t="s">
        <v>205</v>
      </c>
      <c r="O739" s="50" t="s">
        <v>205</v>
      </c>
      <c r="P739" s="50" t="s">
        <v>205</v>
      </c>
      <c r="Q739" s="50" t="s">
        <v>205</v>
      </c>
      <c r="R739" s="16" t="s">
        <v>20543</v>
      </c>
      <c r="S739" s="16" t="s">
        <v>19626</v>
      </c>
      <c r="T739" s="16" t="s">
        <v>12248</v>
      </c>
      <c r="U739" s="17">
        <v>1120</v>
      </c>
      <c r="V739" s="18">
        <v>24790</v>
      </c>
      <c r="W739" s="16" t="s">
        <v>20544</v>
      </c>
      <c r="X739" s="50" t="s">
        <v>205</v>
      </c>
      <c r="Y739" s="50" t="s">
        <v>205</v>
      </c>
    </row>
    <row r="740" spans="1:26" ht="18" customHeight="1">
      <c r="A740" s="539">
        <v>20230427</v>
      </c>
      <c r="B740" s="523">
        <v>703</v>
      </c>
      <c r="C740" s="523" t="s">
        <v>12249</v>
      </c>
      <c r="D740" s="523" t="s">
        <v>9583</v>
      </c>
      <c r="E740" s="523">
        <v>1100</v>
      </c>
      <c r="F740" s="523" t="s">
        <v>8298</v>
      </c>
      <c r="G740" s="523" t="s">
        <v>12250</v>
      </c>
      <c r="H740" s="538"/>
      <c r="I740" s="540">
        <v>45043</v>
      </c>
      <c r="J740" s="541" t="s">
        <v>11570</v>
      </c>
      <c r="K740" s="541" t="s">
        <v>9440</v>
      </c>
      <c r="L740" s="494"/>
      <c r="M740" s="50"/>
      <c r="N740" s="50"/>
      <c r="O740" s="50"/>
      <c r="P740" s="50"/>
      <c r="Q740" s="50"/>
      <c r="R740" s="16" t="s">
        <v>20545</v>
      </c>
      <c r="S740" s="16" t="s">
        <v>20546</v>
      </c>
      <c r="T740" s="16" t="s">
        <v>20547</v>
      </c>
      <c r="U740" s="17">
        <v>2200</v>
      </c>
      <c r="V740" s="18">
        <v>47000</v>
      </c>
      <c r="W740" s="16" t="s">
        <v>20544</v>
      </c>
      <c r="X740" s="50"/>
      <c r="Y740" s="50"/>
    </row>
    <row r="741" spans="1:26" ht="18" customHeight="1">
      <c r="A741" s="539">
        <v>20230427</v>
      </c>
      <c r="B741" s="523">
        <v>703</v>
      </c>
      <c r="C741" s="523" t="s">
        <v>12249</v>
      </c>
      <c r="D741" s="523" t="s">
        <v>9583</v>
      </c>
      <c r="E741" s="523">
        <v>1100</v>
      </c>
      <c r="F741" s="523" t="s">
        <v>8298</v>
      </c>
      <c r="G741" s="523" t="s">
        <v>12251</v>
      </c>
      <c r="H741" s="538"/>
      <c r="I741" s="540">
        <v>45043</v>
      </c>
      <c r="J741" s="541" t="s">
        <v>11570</v>
      </c>
      <c r="K741" s="541" t="s">
        <v>9440</v>
      </c>
      <c r="L741" s="494"/>
      <c r="M741" s="50"/>
      <c r="N741" s="50"/>
      <c r="O741" s="50"/>
      <c r="P741" s="50"/>
      <c r="Q741" s="50"/>
      <c r="R741" s="16" t="s">
        <v>12249</v>
      </c>
      <c r="S741" s="16" t="s">
        <v>8259</v>
      </c>
      <c r="T741" s="16" t="s">
        <v>12252</v>
      </c>
      <c r="U741" s="17">
        <v>2200</v>
      </c>
      <c r="V741" s="18">
        <v>47000</v>
      </c>
      <c r="W741" s="16" t="s">
        <v>1683</v>
      </c>
      <c r="X741" s="50"/>
      <c r="Y741" s="50"/>
    </row>
    <row r="742" spans="1:26" ht="18" customHeight="1">
      <c r="A742" s="539">
        <v>20230427</v>
      </c>
      <c r="B742" s="523">
        <v>704</v>
      </c>
      <c r="C742" s="523" t="s">
        <v>268</v>
      </c>
      <c r="D742" s="523" t="s">
        <v>8918</v>
      </c>
      <c r="E742" s="523">
        <v>1980</v>
      </c>
      <c r="F742" s="523" t="s">
        <v>6346</v>
      </c>
      <c r="G742" s="523" t="s">
        <v>269</v>
      </c>
      <c r="H742" s="538"/>
      <c r="I742" s="540">
        <v>45042</v>
      </c>
      <c r="J742" s="541" t="s">
        <v>11216</v>
      </c>
      <c r="K742" s="541" t="s">
        <v>9440</v>
      </c>
      <c r="L742" s="494" t="s">
        <v>205</v>
      </c>
      <c r="M742" s="50"/>
      <c r="N742" s="50"/>
      <c r="O742" s="50"/>
      <c r="P742" s="50"/>
      <c r="Q742" s="50"/>
      <c r="R742" s="16" t="s">
        <v>20548</v>
      </c>
      <c r="S742" s="16" t="s">
        <v>20549</v>
      </c>
      <c r="T742" s="16" t="s">
        <v>20550</v>
      </c>
      <c r="U742" s="17">
        <v>1980</v>
      </c>
      <c r="V742" s="18">
        <v>24948</v>
      </c>
      <c r="W742" s="16" t="s">
        <v>12243</v>
      </c>
      <c r="X742" s="50"/>
      <c r="Y742" s="50"/>
    </row>
    <row r="743" spans="1:26" ht="18" customHeight="1">
      <c r="A743" s="539">
        <v>20230427</v>
      </c>
      <c r="B743" s="523">
        <v>705</v>
      </c>
      <c r="C743" s="523" t="s">
        <v>1693</v>
      </c>
      <c r="D743" s="523" t="s">
        <v>8918</v>
      </c>
      <c r="E743" s="523">
        <v>1916</v>
      </c>
      <c r="F743" s="523" t="s">
        <v>8994</v>
      </c>
      <c r="G743" s="523" t="s">
        <v>1694</v>
      </c>
      <c r="H743" s="538"/>
      <c r="I743" s="540">
        <v>45043</v>
      </c>
      <c r="J743" s="541" t="s">
        <v>10732</v>
      </c>
      <c r="K743" s="541" t="s">
        <v>9440</v>
      </c>
      <c r="L743" s="494"/>
      <c r="M743" s="50"/>
      <c r="N743" s="50"/>
      <c r="O743" s="50"/>
      <c r="P743" s="50"/>
      <c r="Q743" s="50"/>
      <c r="R743" s="16" t="s">
        <v>12253</v>
      </c>
      <c r="S743" s="16" t="s">
        <v>19552</v>
      </c>
      <c r="T743" s="16" t="s">
        <v>20551</v>
      </c>
      <c r="U743" s="17">
        <v>1916</v>
      </c>
      <c r="V743" s="18">
        <v>24179.919999999998</v>
      </c>
      <c r="W743" s="16" t="s">
        <v>12229</v>
      </c>
      <c r="X743" s="50"/>
      <c r="Y743" s="50"/>
    </row>
    <row r="744" spans="1:26" ht="18" customHeight="1">
      <c r="A744" s="539">
        <v>20230427</v>
      </c>
      <c r="B744" s="523">
        <v>706</v>
      </c>
      <c r="C744" s="523" t="s">
        <v>1696</v>
      </c>
      <c r="D744" s="523" t="s">
        <v>8918</v>
      </c>
      <c r="E744" s="523">
        <v>1916</v>
      </c>
      <c r="F744" s="523" t="s">
        <v>8994</v>
      </c>
      <c r="G744" s="523" t="s">
        <v>1697</v>
      </c>
      <c r="H744" s="538"/>
      <c r="I744" s="540">
        <v>45043</v>
      </c>
      <c r="J744" s="541" t="s">
        <v>12254</v>
      </c>
      <c r="K744" s="541" t="s">
        <v>9440</v>
      </c>
      <c r="L744" s="494"/>
      <c r="M744" s="50"/>
      <c r="N744" s="50"/>
      <c r="O744" s="50"/>
      <c r="P744" s="50"/>
      <c r="Q744" s="50"/>
      <c r="R744" s="16" t="s">
        <v>20552</v>
      </c>
      <c r="S744" s="16" t="s">
        <v>19552</v>
      </c>
      <c r="T744" s="16" t="s">
        <v>20553</v>
      </c>
      <c r="U744" s="17">
        <v>1916</v>
      </c>
      <c r="V744" s="18">
        <v>24179.919999999998</v>
      </c>
      <c r="W744" s="16" t="s">
        <v>20544</v>
      </c>
      <c r="X744" s="50"/>
      <c r="Y744" s="50"/>
    </row>
    <row r="745" spans="1:26" ht="18" customHeight="1">
      <c r="A745" s="539">
        <v>20230427</v>
      </c>
      <c r="B745" s="523">
        <v>707</v>
      </c>
      <c r="C745" s="523" t="s">
        <v>276</v>
      </c>
      <c r="D745" s="523" t="s">
        <v>10607</v>
      </c>
      <c r="E745" s="523">
        <v>1980</v>
      </c>
      <c r="F745" s="523" t="s">
        <v>8994</v>
      </c>
      <c r="G745" s="523" t="s">
        <v>277</v>
      </c>
      <c r="H745" s="538"/>
      <c r="I745" s="540">
        <v>45042</v>
      </c>
      <c r="J745" s="541" t="s">
        <v>10570</v>
      </c>
      <c r="K745" s="541" t="s">
        <v>9440</v>
      </c>
      <c r="L745" s="494" t="s">
        <v>205</v>
      </c>
      <c r="M745" s="50"/>
      <c r="N745" s="50"/>
      <c r="O745" s="50"/>
      <c r="P745" s="50"/>
      <c r="Q745" s="50"/>
      <c r="R745" s="16" t="s">
        <v>276</v>
      </c>
      <c r="S745" s="16" t="s">
        <v>1785</v>
      </c>
      <c r="T745" s="16" t="s">
        <v>12255</v>
      </c>
      <c r="U745" s="17">
        <v>1980</v>
      </c>
      <c r="V745" s="18">
        <v>24948</v>
      </c>
      <c r="W745" s="16" t="s">
        <v>1787</v>
      </c>
      <c r="X745" s="50"/>
      <c r="Y745" s="50"/>
    </row>
    <row r="746" spans="1:26" ht="18" customHeight="1">
      <c r="A746" s="539">
        <v>20230427</v>
      </c>
      <c r="B746" s="523">
        <v>708</v>
      </c>
      <c r="C746" s="523" t="s">
        <v>12256</v>
      </c>
      <c r="D746" s="523" t="s">
        <v>8947</v>
      </c>
      <c r="E746" s="523">
        <v>1000</v>
      </c>
      <c r="F746" s="523" t="s">
        <v>8949</v>
      </c>
      <c r="G746" s="523" t="s">
        <v>12257</v>
      </c>
      <c r="H746" s="538"/>
      <c r="I746" s="540">
        <v>45043</v>
      </c>
      <c r="J746" s="541" t="s">
        <v>11120</v>
      </c>
      <c r="K746" s="541" t="s">
        <v>9440</v>
      </c>
      <c r="L746" s="494">
        <v>20</v>
      </c>
      <c r="M746" s="50"/>
      <c r="N746" s="50"/>
      <c r="O746" s="50"/>
      <c r="P746" s="50"/>
      <c r="Q746" s="50"/>
      <c r="R746" s="16" t="s">
        <v>12258</v>
      </c>
      <c r="S746" s="16" t="s">
        <v>20554</v>
      </c>
      <c r="T746" s="16" t="s">
        <v>20555</v>
      </c>
      <c r="U746" s="17">
        <v>1000</v>
      </c>
      <c r="V746" s="18">
        <v>7000</v>
      </c>
      <c r="W746" s="16" t="s">
        <v>12229</v>
      </c>
      <c r="X746" s="50"/>
      <c r="Y746" s="50"/>
      <c r="Z746" t="s">
        <v>12259</v>
      </c>
    </row>
    <row r="747" spans="1:26" ht="18" customHeight="1">
      <c r="A747" s="539">
        <v>20230427</v>
      </c>
      <c r="B747" s="523">
        <v>709</v>
      </c>
      <c r="C747" s="523" t="s">
        <v>1698</v>
      </c>
      <c r="D747" s="523" t="s">
        <v>9319</v>
      </c>
      <c r="E747" s="523">
        <v>1916</v>
      </c>
      <c r="F747" s="523" t="s">
        <v>8994</v>
      </c>
      <c r="G747" s="523" t="s">
        <v>1699</v>
      </c>
      <c r="H747" s="538"/>
      <c r="I747" s="540">
        <v>45043</v>
      </c>
      <c r="J747" s="541" t="s">
        <v>11053</v>
      </c>
      <c r="K747" s="541" t="s">
        <v>9440</v>
      </c>
      <c r="L747" s="494" t="s">
        <v>205</v>
      </c>
      <c r="M747" s="50"/>
      <c r="N747" s="50"/>
      <c r="O747" s="50"/>
      <c r="P747" s="50"/>
      <c r="Q747" s="50"/>
      <c r="R747" s="16" t="s">
        <v>12260</v>
      </c>
      <c r="S747" s="16" t="s">
        <v>19552</v>
      </c>
      <c r="T747" s="16" t="s">
        <v>20556</v>
      </c>
      <c r="U747" s="17">
        <v>1916</v>
      </c>
      <c r="V747" s="18">
        <v>24179.919999999998</v>
      </c>
      <c r="W747" s="16" t="s">
        <v>20544</v>
      </c>
      <c r="X747" s="50"/>
      <c r="Y747" s="50"/>
    </row>
    <row r="748" spans="1:26" ht="18" customHeight="1">
      <c r="A748" s="539">
        <v>20230428</v>
      </c>
      <c r="B748" s="523">
        <v>710</v>
      </c>
      <c r="C748" s="523" t="s">
        <v>12261</v>
      </c>
      <c r="D748" s="523" t="s">
        <v>9062</v>
      </c>
      <c r="E748" s="523">
        <v>1225</v>
      </c>
      <c r="F748" s="523" t="s">
        <v>8298</v>
      </c>
      <c r="G748" s="523" t="s">
        <v>12262</v>
      </c>
      <c r="H748" s="538"/>
      <c r="I748" s="540">
        <v>45043</v>
      </c>
      <c r="J748" s="541" t="s">
        <v>12263</v>
      </c>
      <c r="K748" s="541" t="s">
        <v>9440</v>
      </c>
      <c r="L748" s="494" t="s">
        <v>205</v>
      </c>
      <c r="M748" s="50" t="s">
        <v>205</v>
      </c>
      <c r="N748" s="50" t="s">
        <v>205</v>
      </c>
      <c r="O748" s="50" t="s">
        <v>205</v>
      </c>
      <c r="P748" s="50" t="s">
        <v>205</v>
      </c>
      <c r="Q748" s="50" t="s">
        <v>205</v>
      </c>
      <c r="R748" s="16" t="s">
        <v>20557</v>
      </c>
      <c r="S748" s="16" t="s">
        <v>20558</v>
      </c>
      <c r="T748" s="16" t="s">
        <v>20559</v>
      </c>
      <c r="U748" s="17">
        <v>1225</v>
      </c>
      <c r="V748" s="18">
        <v>24900</v>
      </c>
      <c r="W748" s="16" t="s">
        <v>20542</v>
      </c>
      <c r="X748" s="50" t="s">
        <v>205</v>
      </c>
      <c r="Y748" s="50" t="s">
        <v>205</v>
      </c>
      <c r="Z748" t="s">
        <v>12264</v>
      </c>
    </row>
    <row r="749" spans="1:26" ht="18" customHeight="1">
      <c r="A749" s="539">
        <v>20230428</v>
      </c>
      <c r="B749" s="523">
        <v>711</v>
      </c>
      <c r="C749" s="523" t="s">
        <v>1718</v>
      </c>
      <c r="D749" s="523" t="s">
        <v>8894</v>
      </c>
      <c r="E749" s="523">
        <v>1925</v>
      </c>
      <c r="F749" s="523" t="s">
        <v>8994</v>
      </c>
      <c r="G749" s="523" t="s">
        <v>1719</v>
      </c>
      <c r="H749" s="538"/>
      <c r="I749" s="540">
        <v>45043</v>
      </c>
      <c r="J749" s="541" t="s">
        <v>11698</v>
      </c>
      <c r="K749" s="541" t="s">
        <v>9440</v>
      </c>
      <c r="L749" s="494" t="s">
        <v>205</v>
      </c>
      <c r="M749" s="50" t="s">
        <v>205</v>
      </c>
      <c r="N749" s="50" t="s">
        <v>205</v>
      </c>
      <c r="O749" s="50" t="s">
        <v>205</v>
      </c>
      <c r="P749" s="50" t="s">
        <v>205</v>
      </c>
      <c r="Q749" s="50" t="s">
        <v>205</v>
      </c>
      <c r="R749" s="16" t="s">
        <v>20560</v>
      </c>
      <c r="S749" s="16" t="s">
        <v>19349</v>
      </c>
      <c r="T749" s="16" t="s">
        <v>12265</v>
      </c>
      <c r="U749" s="17">
        <v>1925</v>
      </c>
      <c r="V749" s="18">
        <v>24640</v>
      </c>
      <c r="W749" s="16" t="s">
        <v>20561</v>
      </c>
      <c r="X749" s="50" t="s">
        <v>205</v>
      </c>
      <c r="Y749" s="50" t="s">
        <v>205</v>
      </c>
    </row>
    <row r="750" spans="1:26" ht="18" customHeight="1">
      <c r="A750" s="539">
        <v>20230428</v>
      </c>
      <c r="B750" s="523">
        <v>712</v>
      </c>
      <c r="C750" s="523" t="s">
        <v>1701</v>
      </c>
      <c r="D750" s="523" t="s">
        <v>10410</v>
      </c>
      <c r="E750" s="523">
        <v>1958</v>
      </c>
      <c r="F750" s="523" t="s">
        <v>8994</v>
      </c>
      <c r="G750" s="523" t="s">
        <v>1702</v>
      </c>
      <c r="H750" s="538"/>
      <c r="I750" s="540">
        <v>45043</v>
      </c>
      <c r="J750" s="541" t="s">
        <v>11216</v>
      </c>
      <c r="K750" s="541" t="s">
        <v>9440</v>
      </c>
      <c r="L750" s="494" t="s">
        <v>205</v>
      </c>
      <c r="M750" s="50"/>
      <c r="N750" s="50"/>
      <c r="O750" s="50"/>
      <c r="P750" s="50"/>
      <c r="Q750" s="50"/>
      <c r="R750" s="16" t="s">
        <v>20562</v>
      </c>
      <c r="S750" s="16" t="s">
        <v>10836</v>
      </c>
      <c r="T750" s="16" t="s">
        <v>20563</v>
      </c>
      <c r="U750" s="17">
        <v>1958</v>
      </c>
      <c r="V750" s="18">
        <v>24678.27</v>
      </c>
      <c r="W750" s="16" t="s">
        <v>20564</v>
      </c>
      <c r="X750" s="50"/>
      <c r="Y750" s="50"/>
      <c r="Z750" t="s">
        <v>12267</v>
      </c>
    </row>
    <row r="751" spans="1:26" ht="18" customHeight="1">
      <c r="A751" s="539">
        <v>20230428</v>
      </c>
      <c r="B751" s="523">
        <v>713</v>
      </c>
      <c r="C751" s="523" t="s">
        <v>1714</v>
      </c>
      <c r="D751" s="523" t="s">
        <v>51</v>
      </c>
      <c r="E751" s="523">
        <v>1916</v>
      </c>
      <c r="F751" s="523" t="s">
        <v>8994</v>
      </c>
      <c r="G751" s="523" t="s">
        <v>1715</v>
      </c>
      <c r="H751" s="538"/>
      <c r="I751" s="540">
        <v>45043</v>
      </c>
      <c r="J751" s="541" t="s">
        <v>12268</v>
      </c>
      <c r="K751" s="541" t="s">
        <v>9440</v>
      </c>
      <c r="L751" s="494" t="s">
        <v>205</v>
      </c>
      <c r="M751" s="50" t="s">
        <v>205</v>
      </c>
      <c r="N751" s="50" t="s">
        <v>205</v>
      </c>
      <c r="O751" s="50" t="s">
        <v>205</v>
      </c>
      <c r="P751" s="50" t="s">
        <v>205</v>
      </c>
      <c r="Q751" s="50" t="s">
        <v>205</v>
      </c>
      <c r="R751" s="16" t="s">
        <v>20565</v>
      </c>
      <c r="S751" s="16" t="s">
        <v>19527</v>
      </c>
      <c r="T751" s="16" t="s">
        <v>20566</v>
      </c>
      <c r="U751" s="17">
        <v>1916</v>
      </c>
      <c r="V751" s="18">
        <v>24026.639999999999</v>
      </c>
      <c r="W751" s="16" t="s">
        <v>20564</v>
      </c>
      <c r="X751" s="50" t="s">
        <v>205</v>
      </c>
      <c r="Y751" s="50" t="s">
        <v>205</v>
      </c>
    </row>
    <row r="752" spans="1:26" ht="18" customHeight="1">
      <c r="A752" s="539">
        <v>20230428</v>
      </c>
      <c r="B752" s="523">
        <v>714</v>
      </c>
      <c r="C752" s="523" t="s">
        <v>1727</v>
      </c>
      <c r="D752" s="523" t="s">
        <v>9766</v>
      </c>
      <c r="E752" s="523">
        <v>1958</v>
      </c>
      <c r="F752" s="523" t="s">
        <v>8994</v>
      </c>
      <c r="G752" s="523" t="s">
        <v>1728</v>
      </c>
      <c r="H752" s="538"/>
      <c r="I752" s="540">
        <v>45044</v>
      </c>
      <c r="J752" s="541" t="s">
        <v>9789</v>
      </c>
      <c r="K752" s="541" t="s">
        <v>9440</v>
      </c>
      <c r="L752" s="494" t="s">
        <v>205</v>
      </c>
      <c r="M752" s="50" t="s">
        <v>205</v>
      </c>
      <c r="N752" s="50" t="s">
        <v>205</v>
      </c>
      <c r="O752" s="50" t="s">
        <v>205</v>
      </c>
      <c r="P752" s="50" t="s">
        <v>205</v>
      </c>
      <c r="Q752" s="50" t="s">
        <v>205</v>
      </c>
      <c r="R752" s="16" t="s">
        <v>1727</v>
      </c>
      <c r="S752" s="16" t="s">
        <v>1605</v>
      </c>
      <c r="T752" s="16" t="s">
        <v>12269</v>
      </c>
      <c r="U752" s="17">
        <v>1958</v>
      </c>
      <c r="V752" s="18">
        <v>24583.48</v>
      </c>
      <c r="W752" s="16" t="s">
        <v>1632</v>
      </c>
      <c r="X752" s="50" t="s">
        <v>205</v>
      </c>
      <c r="Y752" s="50" t="s">
        <v>205</v>
      </c>
    </row>
    <row r="753" spans="1:26" ht="18" customHeight="1">
      <c r="A753" s="539">
        <v>20230428</v>
      </c>
      <c r="B753" s="523">
        <v>715</v>
      </c>
      <c r="C753" s="523" t="s">
        <v>12270</v>
      </c>
      <c r="D753" s="523" t="s">
        <v>9078</v>
      </c>
      <c r="E753" s="523">
        <v>1200</v>
      </c>
      <c r="F753" s="523" t="s">
        <v>8298</v>
      </c>
      <c r="G753" s="523" t="s">
        <v>12271</v>
      </c>
      <c r="H753" s="538"/>
      <c r="I753" s="540">
        <v>45044</v>
      </c>
      <c r="J753" s="541" t="s">
        <v>9539</v>
      </c>
      <c r="K753" s="541" t="s">
        <v>9440</v>
      </c>
      <c r="L753" s="494" t="s">
        <v>205</v>
      </c>
      <c r="M753" s="50" t="s">
        <v>205</v>
      </c>
      <c r="N753" s="50" t="s">
        <v>205</v>
      </c>
      <c r="O753" s="50" t="s">
        <v>205</v>
      </c>
      <c r="P753" s="50" t="s">
        <v>205</v>
      </c>
      <c r="Q753" s="50" t="s">
        <v>205</v>
      </c>
      <c r="R753" s="16" t="s">
        <v>12270</v>
      </c>
      <c r="S753" s="16" t="s">
        <v>12272</v>
      </c>
      <c r="T753" s="16" t="s">
        <v>12273</v>
      </c>
      <c r="U753" s="17">
        <v>1200</v>
      </c>
      <c r="V753" s="18">
        <v>24900</v>
      </c>
      <c r="W753" s="16" t="s">
        <v>1787</v>
      </c>
      <c r="X753" s="50" t="s">
        <v>205</v>
      </c>
      <c r="Y753" s="50" t="s">
        <v>205</v>
      </c>
    </row>
    <row r="754" spans="1:26" ht="18" customHeight="1">
      <c r="A754" s="539">
        <v>20230428</v>
      </c>
      <c r="B754" s="523">
        <v>716</v>
      </c>
      <c r="C754" s="523" t="s">
        <v>1723</v>
      </c>
      <c r="D754" s="523" t="s">
        <v>9766</v>
      </c>
      <c r="E754" s="523">
        <v>1952</v>
      </c>
      <c r="F754" s="523" t="s">
        <v>8994</v>
      </c>
      <c r="G754" s="523" t="s">
        <v>1724</v>
      </c>
      <c r="H754" s="538"/>
      <c r="I754" s="540">
        <v>45044</v>
      </c>
      <c r="J754" s="541" t="s">
        <v>12274</v>
      </c>
      <c r="K754" s="541" t="s">
        <v>9440</v>
      </c>
      <c r="L754" s="494" t="s">
        <v>205</v>
      </c>
      <c r="M754" s="50" t="s">
        <v>205</v>
      </c>
      <c r="N754" s="50" t="s">
        <v>205</v>
      </c>
      <c r="O754" s="50" t="s">
        <v>205</v>
      </c>
      <c r="P754" s="50" t="s">
        <v>205</v>
      </c>
      <c r="Q754" s="50" t="s">
        <v>205</v>
      </c>
      <c r="R754" s="16" t="s">
        <v>1723</v>
      </c>
      <c r="S754" s="16" t="s">
        <v>1605</v>
      </c>
      <c r="T754" s="16" t="s">
        <v>12275</v>
      </c>
      <c r="U754" s="17">
        <v>1952</v>
      </c>
      <c r="V754" s="18">
        <v>24207.66</v>
      </c>
      <c r="W754" s="16" t="s">
        <v>1632</v>
      </c>
      <c r="X754" s="50" t="s">
        <v>205</v>
      </c>
      <c r="Y754" s="50" t="s">
        <v>205</v>
      </c>
    </row>
    <row r="755" spans="1:26" ht="18" customHeight="1">
      <c r="A755" s="539">
        <v>20230428</v>
      </c>
      <c r="B755" s="523">
        <v>717</v>
      </c>
      <c r="C755" s="523" t="s">
        <v>1710</v>
      </c>
      <c r="D755" s="523" t="s">
        <v>51</v>
      </c>
      <c r="E755" s="523">
        <v>1916</v>
      </c>
      <c r="F755" s="523" t="s">
        <v>8994</v>
      </c>
      <c r="G755" s="523" t="s">
        <v>1711</v>
      </c>
      <c r="H755" s="538"/>
      <c r="I755" s="540">
        <v>45044</v>
      </c>
      <c r="J755" s="541" t="s">
        <v>10666</v>
      </c>
      <c r="K755" s="541" t="s">
        <v>9440</v>
      </c>
      <c r="L755" s="494" t="s">
        <v>205</v>
      </c>
      <c r="M755" s="50" t="s">
        <v>205</v>
      </c>
      <c r="N755" s="50" t="s">
        <v>205</v>
      </c>
      <c r="O755" s="50" t="s">
        <v>205</v>
      </c>
      <c r="P755" s="50" t="s">
        <v>205</v>
      </c>
      <c r="Q755" s="50" t="s">
        <v>205</v>
      </c>
      <c r="R755" s="16" t="s">
        <v>20567</v>
      </c>
      <c r="S755" s="16" t="s">
        <v>10836</v>
      </c>
      <c r="T755" s="16" t="s">
        <v>12276</v>
      </c>
      <c r="U755" s="17">
        <v>1916</v>
      </c>
      <c r="V755" s="18">
        <v>24026.639999999999</v>
      </c>
      <c r="W755" s="16" t="s">
        <v>20564</v>
      </c>
      <c r="X755" s="50" t="s">
        <v>205</v>
      </c>
      <c r="Y755" s="50" t="s">
        <v>205</v>
      </c>
    </row>
    <row r="756" spans="1:26" ht="18" customHeight="1">
      <c r="A756" s="539">
        <v>20230428</v>
      </c>
      <c r="B756" s="523">
        <v>718</v>
      </c>
      <c r="C756" s="523" t="s">
        <v>1732</v>
      </c>
      <c r="D756" s="523" t="s">
        <v>9766</v>
      </c>
      <c r="E756" s="523">
        <v>1958</v>
      </c>
      <c r="F756" s="523" t="s">
        <v>8994</v>
      </c>
      <c r="G756" s="523" t="s">
        <v>1733</v>
      </c>
      <c r="H756" s="538"/>
      <c r="I756" s="540">
        <v>45044</v>
      </c>
      <c r="J756" s="541" t="s">
        <v>12277</v>
      </c>
      <c r="K756" s="541" t="s">
        <v>9440</v>
      </c>
      <c r="L756" s="494" t="s">
        <v>205</v>
      </c>
      <c r="M756" s="50" t="s">
        <v>205</v>
      </c>
      <c r="N756" s="50" t="s">
        <v>205</v>
      </c>
      <c r="O756" s="50" t="s">
        <v>205</v>
      </c>
      <c r="P756" s="50" t="s">
        <v>205</v>
      </c>
      <c r="Q756" s="50" t="s">
        <v>205</v>
      </c>
      <c r="R756" s="16" t="s">
        <v>1732</v>
      </c>
      <c r="S756" s="16" t="s">
        <v>1605</v>
      </c>
      <c r="T756" s="16" t="s">
        <v>12278</v>
      </c>
      <c r="U756" s="17">
        <v>1958</v>
      </c>
      <c r="V756" s="18">
        <v>24583.49</v>
      </c>
      <c r="W756" s="16" t="s">
        <v>1632</v>
      </c>
      <c r="X756" s="50" t="s">
        <v>205</v>
      </c>
      <c r="Y756" s="50" t="s">
        <v>205</v>
      </c>
    </row>
    <row r="757" spans="1:26" ht="18" customHeight="1">
      <c r="A757" s="539">
        <v>20230428</v>
      </c>
      <c r="B757" s="523">
        <v>719</v>
      </c>
      <c r="C757" s="523" t="s">
        <v>1706</v>
      </c>
      <c r="D757" s="523" t="s">
        <v>9537</v>
      </c>
      <c r="E757" s="523">
        <v>1916</v>
      </c>
      <c r="F757" s="523" t="s">
        <v>8994</v>
      </c>
      <c r="G757" s="523" t="s">
        <v>1707</v>
      </c>
      <c r="H757" s="538"/>
      <c r="I757" s="540">
        <v>45044</v>
      </c>
      <c r="J757" s="541" t="s">
        <v>9721</v>
      </c>
      <c r="K757" s="541" t="s">
        <v>9440</v>
      </c>
      <c r="L757" s="494" t="s">
        <v>205</v>
      </c>
      <c r="M757" s="50" t="s">
        <v>205</v>
      </c>
      <c r="N757" s="50" t="s">
        <v>205</v>
      </c>
      <c r="O757" s="50" t="s">
        <v>205</v>
      </c>
      <c r="P757" s="50" t="s">
        <v>205</v>
      </c>
      <c r="Q757" s="50" t="s">
        <v>205</v>
      </c>
      <c r="R757" s="16" t="s">
        <v>20568</v>
      </c>
      <c r="S757" s="16" t="s">
        <v>19507</v>
      </c>
      <c r="T757" s="16" t="s">
        <v>20569</v>
      </c>
      <c r="U757" s="17">
        <v>1916</v>
      </c>
      <c r="V757" s="18">
        <v>24026.639999999999</v>
      </c>
      <c r="W757" s="16" t="s">
        <v>20564</v>
      </c>
      <c r="X757" s="50" t="s">
        <v>205</v>
      </c>
      <c r="Y757" s="50" t="s">
        <v>205</v>
      </c>
    </row>
    <row r="758" spans="1:26" ht="18" customHeight="1">
      <c r="A758" s="539">
        <v>20230428</v>
      </c>
      <c r="B758" s="523">
        <v>720</v>
      </c>
      <c r="C758" s="523" t="s">
        <v>12279</v>
      </c>
      <c r="D758" s="523" t="s">
        <v>8947</v>
      </c>
      <c r="E758" s="523">
        <v>2850</v>
      </c>
      <c r="F758" s="523" t="s">
        <v>8949</v>
      </c>
      <c r="G758" s="523" t="s">
        <v>12280</v>
      </c>
      <c r="H758" s="538"/>
      <c r="I758" s="540">
        <v>45044</v>
      </c>
      <c r="J758" s="541" t="s">
        <v>11271</v>
      </c>
      <c r="K758" s="541" t="s">
        <v>9440</v>
      </c>
      <c r="L758" s="512">
        <v>40</v>
      </c>
      <c r="M758" s="50" t="s">
        <v>205</v>
      </c>
      <c r="N758" s="50" t="s">
        <v>205</v>
      </c>
      <c r="O758" s="50" t="s">
        <v>205</v>
      </c>
      <c r="P758" s="50" t="s">
        <v>205</v>
      </c>
      <c r="Q758" s="50" t="s">
        <v>205</v>
      </c>
      <c r="R758" s="16" t="s">
        <v>20570</v>
      </c>
      <c r="S758" s="16" t="s">
        <v>20571</v>
      </c>
      <c r="T758" s="16" t="s">
        <v>20572</v>
      </c>
      <c r="U758" s="17">
        <v>2850</v>
      </c>
      <c r="V758" s="18">
        <v>11970</v>
      </c>
      <c r="W758" s="16" t="s">
        <v>12266</v>
      </c>
      <c r="X758" s="50" t="s">
        <v>205</v>
      </c>
      <c r="Y758" s="50" t="s">
        <v>205</v>
      </c>
      <c r="Z758" t="s">
        <v>10592</v>
      </c>
    </row>
    <row r="759" spans="1:26" ht="18" customHeight="1">
      <c r="A759" s="539">
        <v>20230502</v>
      </c>
      <c r="B759" s="523">
        <v>721</v>
      </c>
      <c r="C759" s="523" t="s">
        <v>12281</v>
      </c>
      <c r="D759" s="523" t="s">
        <v>219</v>
      </c>
      <c r="E759" s="523">
        <v>1880</v>
      </c>
      <c r="F759" s="523" t="s">
        <v>8949</v>
      </c>
      <c r="G759" s="523" t="s">
        <v>12282</v>
      </c>
      <c r="H759" s="538"/>
      <c r="I759" s="540">
        <v>45048</v>
      </c>
      <c r="J759" s="541" t="s">
        <v>11386</v>
      </c>
      <c r="K759" s="541" t="s">
        <v>9440</v>
      </c>
      <c r="L759" s="494" t="s">
        <v>205</v>
      </c>
      <c r="M759" s="50" t="s">
        <v>205</v>
      </c>
      <c r="N759" s="50" t="s">
        <v>205</v>
      </c>
      <c r="O759" s="50" t="s">
        <v>205</v>
      </c>
      <c r="P759" s="50" t="s">
        <v>205</v>
      </c>
      <c r="Q759" s="50" t="s">
        <v>205</v>
      </c>
      <c r="R759" s="16" t="s">
        <v>12281</v>
      </c>
      <c r="S759" s="16" t="s">
        <v>12283</v>
      </c>
      <c r="T759" s="16" t="s">
        <v>12284</v>
      </c>
      <c r="U759" s="17">
        <v>1880</v>
      </c>
      <c r="V759" s="18">
        <v>19756</v>
      </c>
      <c r="W759" s="16" t="s">
        <v>12285</v>
      </c>
      <c r="X759" s="50" t="s">
        <v>205</v>
      </c>
      <c r="Y759" s="50" t="s">
        <v>205</v>
      </c>
      <c r="Z759" t="s">
        <v>10998</v>
      </c>
    </row>
    <row r="760" spans="1:26" ht="18" customHeight="1">
      <c r="A760" s="539">
        <v>20230502</v>
      </c>
      <c r="B760" s="523">
        <v>722</v>
      </c>
      <c r="C760" s="523" t="s">
        <v>12286</v>
      </c>
      <c r="D760" s="523" t="s">
        <v>8947</v>
      </c>
      <c r="E760" s="523">
        <v>896</v>
      </c>
      <c r="F760" s="523" t="s">
        <v>9180</v>
      </c>
      <c r="G760" s="523" t="s">
        <v>12287</v>
      </c>
      <c r="H760" s="538"/>
      <c r="I760" s="540">
        <v>45045</v>
      </c>
      <c r="J760" s="541" t="s">
        <v>10746</v>
      </c>
      <c r="K760" s="541" t="s">
        <v>9440</v>
      </c>
      <c r="L760" s="494">
        <v>20</v>
      </c>
      <c r="M760" s="50" t="s">
        <v>205</v>
      </c>
      <c r="N760" s="50" t="s">
        <v>205</v>
      </c>
      <c r="O760" s="50" t="s">
        <v>205</v>
      </c>
      <c r="P760" s="50" t="s">
        <v>205</v>
      </c>
      <c r="Q760" s="50" t="s">
        <v>205</v>
      </c>
      <c r="R760" s="16" t="s">
        <v>12286</v>
      </c>
      <c r="S760" s="16" t="s">
        <v>2102</v>
      </c>
      <c r="T760" s="16" t="s">
        <v>12288</v>
      </c>
      <c r="U760" s="17">
        <v>896</v>
      </c>
      <c r="V760" s="18">
        <v>6899.2</v>
      </c>
      <c r="W760" s="16" t="s">
        <v>1638</v>
      </c>
      <c r="X760" s="50" t="s">
        <v>205</v>
      </c>
      <c r="Y760" s="50" t="s">
        <v>205</v>
      </c>
      <c r="Z760" t="s">
        <v>11610</v>
      </c>
    </row>
    <row r="761" spans="1:26" ht="18" customHeight="1">
      <c r="A761" s="539">
        <v>20230502</v>
      </c>
      <c r="B761" s="523">
        <v>723</v>
      </c>
      <c r="C761" s="523" t="s">
        <v>1738</v>
      </c>
      <c r="D761" s="523" t="s">
        <v>9766</v>
      </c>
      <c r="E761" s="523">
        <v>1958</v>
      </c>
      <c r="F761" s="523" t="s">
        <v>8994</v>
      </c>
      <c r="G761" s="523" t="s">
        <v>1739</v>
      </c>
      <c r="H761" s="538"/>
      <c r="I761" s="540">
        <v>45045</v>
      </c>
      <c r="J761" s="541" t="s">
        <v>9684</v>
      </c>
      <c r="K761" s="541" t="s">
        <v>9440</v>
      </c>
      <c r="L761" s="494" t="s">
        <v>205</v>
      </c>
      <c r="M761" s="50" t="s">
        <v>205</v>
      </c>
      <c r="N761" s="50" t="s">
        <v>205</v>
      </c>
      <c r="O761" s="50" t="s">
        <v>205</v>
      </c>
      <c r="P761" s="50" t="s">
        <v>205</v>
      </c>
      <c r="Q761" s="50" t="s">
        <v>205</v>
      </c>
      <c r="R761" s="16" t="s">
        <v>1738</v>
      </c>
      <c r="S761" s="16" t="s">
        <v>1741</v>
      </c>
      <c r="T761" s="16" t="s">
        <v>1742</v>
      </c>
      <c r="U761" s="17">
        <v>1958</v>
      </c>
      <c r="V761" s="18">
        <v>24583.35</v>
      </c>
      <c r="W761" s="16" t="s">
        <v>1743</v>
      </c>
      <c r="X761" s="50" t="s">
        <v>205</v>
      </c>
      <c r="Y761" s="50" t="s">
        <v>205</v>
      </c>
    </row>
    <row r="762" spans="1:26" ht="18" customHeight="1">
      <c r="A762" s="539">
        <v>20230502</v>
      </c>
      <c r="B762" s="523">
        <v>724</v>
      </c>
      <c r="C762" s="523" t="s">
        <v>1736</v>
      </c>
      <c r="D762" s="523" t="s">
        <v>9766</v>
      </c>
      <c r="E762" s="523">
        <v>1945</v>
      </c>
      <c r="F762" s="523" t="s">
        <v>8994</v>
      </c>
      <c r="G762" s="523" t="s">
        <v>1737</v>
      </c>
      <c r="H762" s="538"/>
      <c r="I762" s="540">
        <v>45048</v>
      </c>
      <c r="J762" s="541" t="s">
        <v>11590</v>
      </c>
      <c r="K762" s="541" t="s">
        <v>9440</v>
      </c>
      <c r="L762" s="494" t="s">
        <v>205</v>
      </c>
      <c r="M762" s="50" t="s">
        <v>205</v>
      </c>
      <c r="N762" s="50" t="s">
        <v>205</v>
      </c>
      <c r="O762" s="50" t="s">
        <v>205</v>
      </c>
      <c r="P762" s="50" t="s">
        <v>205</v>
      </c>
      <c r="Q762" s="50" t="s">
        <v>205</v>
      </c>
      <c r="R762" s="16" t="s">
        <v>1736</v>
      </c>
      <c r="S762" s="16" t="s">
        <v>1598</v>
      </c>
      <c r="T762" s="16" t="s">
        <v>12289</v>
      </c>
      <c r="U762" s="17">
        <v>1945</v>
      </c>
      <c r="V762" s="18">
        <v>24420</v>
      </c>
      <c r="W762" s="16" t="s">
        <v>1595</v>
      </c>
      <c r="X762" s="50" t="s">
        <v>205</v>
      </c>
      <c r="Y762" s="50" t="s">
        <v>205</v>
      </c>
    </row>
    <row r="763" spans="1:26" ht="18" customHeight="1">
      <c r="A763" s="539">
        <v>20230502</v>
      </c>
      <c r="B763" s="523">
        <v>725</v>
      </c>
      <c r="C763" s="523" t="s">
        <v>1752</v>
      </c>
      <c r="D763" s="523" t="s">
        <v>9766</v>
      </c>
      <c r="E763" s="523">
        <v>1958</v>
      </c>
      <c r="F763" s="523" t="s">
        <v>8994</v>
      </c>
      <c r="G763" s="523" t="s">
        <v>1753</v>
      </c>
      <c r="H763" s="538"/>
      <c r="I763" s="540">
        <v>45045</v>
      </c>
      <c r="J763" s="541" t="s">
        <v>12290</v>
      </c>
      <c r="K763" s="541" t="s">
        <v>9440</v>
      </c>
      <c r="L763" s="494" t="s">
        <v>205</v>
      </c>
      <c r="M763" s="50" t="s">
        <v>205</v>
      </c>
      <c r="N763" s="50" t="s">
        <v>205</v>
      </c>
      <c r="O763" s="50" t="s">
        <v>205</v>
      </c>
      <c r="P763" s="50" t="s">
        <v>205</v>
      </c>
      <c r="Q763" s="50" t="s">
        <v>205</v>
      </c>
      <c r="R763" s="16" t="s">
        <v>1752</v>
      </c>
      <c r="S763" s="16" t="s">
        <v>1605</v>
      </c>
      <c r="T763" s="16" t="s">
        <v>1755</v>
      </c>
      <c r="U763" s="17">
        <v>1958</v>
      </c>
      <c r="V763" s="18">
        <v>24457.45</v>
      </c>
      <c r="W763" s="16" t="s">
        <v>1632</v>
      </c>
      <c r="X763" s="50" t="s">
        <v>205</v>
      </c>
      <c r="Y763" s="50" t="s">
        <v>205</v>
      </c>
    </row>
    <row r="764" spans="1:26" ht="18" customHeight="1">
      <c r="A764" s="539">
        <v>20230502</v>
      </c>
      <c r="B764" s="523">
        <v>726</v>
      </c>
      <c r="C764" s="523" t="s">
        <v>12291</v>
      </c>
      <c r="D764" s="523" t="s">
        <v>9078</v>
      </c>
      <c r="E764" s="523">
        <v>1150</v>
      </c>
      <c r="F764" s="523" t="s">
        <v>8298</v>
      </c>
      <c r="G764" s="523" t="s">
        <v>12292</v>
      </c>
      <c r="H764" s="538"/>
      <c r="I764" s="540">
        <v>45048</v>
      </c>
      <c r="J764" s="541" t="s">
        <v>12293</v>
      </c>
      <c r="K764" s="541" t="s">
        <v>9440</v>
      </c>
      <c r="L764" s="494" t="s">
        <v>205</v>
      </c>
      <c r="M764" s="50" t="s">
        <v>205</v>
      </c>
      <c r="N764" s="50" t="s">
        <v>205</v>
      </c>
      <c r="O764" s="50" t="s">
        <v>205</v>
      </c>
      <c r="P764" s="50" t="s">
        <v>205</v>
      </c>
      <c r="Q764" s="50" t="s">
        <v>205</v>
      </c>
      <c r="R764" s="16" t="s">
        <v>20573</v>
      </c>
      <c r="S764" s="16" t="s">
        <v>11232</v>
      </c>
      <c r="T764" s="16" t="s">
        <v>20574</v>
      </c>
      <c r="U764" s="17">
        <v>1150</v>
      </c>
      <c r="V764" s="18">
        <v>24770</v>
      </c>
      <c r="W764" s="16" t="s">
        <v>12294</v>
      </c>
      <c r="X764" s="50" t="s">
        <v>205</v>
      </c>
      <c r="Y764" s="50" t="s">
        <v>205</v>
      </c>
    </row>
    <row r="765" spans="1:26" ht="18" customHeight="1">
      <c r="A765" s="539">
        <v>20230502</v>
      </c>
      <c r="B765" s="523">
        <v>727</v>
      </c>
      <c r="C765" s="523" t="s">
        <v>12295</v>
      </c>
      <c r="D765" s="523" t="s">
        <v>9078</v>
      </c>
      <c r="E765" s="523">
        <v>1150</v>
      </c>
      <c r="F765" s="523" t="s">
        <v>8298</v>
      </c>
      <c r="G765" s="523" t="s">
        <v>12296</v>
      </c>
      <c r="H765" s="538"/>
      <c r="I765" s="540">
        <v>45048</v>
      </c>
      <c r="J765" s="541" t="s">
        <v>11291</v>
      </c>
      <c r="K765" s="541" t="s">
        <v>9440</v>
      </c>
      <c r="L765" s="512" t="s">
        <v>205</v>
      </c>
      <c r="M765" s="50" t="s">
        <v>205</v>
      </c>
      <c r="N765" s="50" t="s">
        <v>205</v>
      </c>
      <c r="O765" s="50" t="s">
        <v>205</v>
      </c>
      <c r="P765" s="50" t="s">
        <v>205</v>
      </c>
      <c r="Q765" s="50" t="s">
        <v>205</v>
      </c>
      <c r="R765" s="16" t="s">
        <v>12295</v>
      </c>
      <c r="S765" s="16" t="s">
        <v>883</v>
      </c>
      <c r="T765" s="16" t="s">
        <v>12297</v>
      </c>
      <c r="U765" s="17">
        <v>1150</v>
      </c>
      <c r="V765" s="18">
        <v>24560</v>
      </c>
      <c r="W765" s="16" t="s">
        <v>12285</v>
      </c>
      <c r="X765" s="50" t="s">
        <v>205</v>
      </c>
      <c r="Y765" s="50" t="s">
        <v>205</v>
      </c>
    </row>
    <row r="766" spans="1:26" ht="18" customHeight="1">
      <c r="A766" s="539">
        <v>20230502</v>
      </c>
      <c r="B766" s="523">
        <v>728</v>
      </c>
      <c r="C766" s="523" t="s">
        <v>1756</v>
      </c>
      <c r="D766" s="523" t="s">
        <v>9766</v>
      </c>
      <c r="E766" s="523">
        <v>1958</v>
      </c>
      <c r="F766" s="523" t="s">
        <v>8994</v>
      </c>
      <c r="G766" s="523" t="s">
        <v>1757</v>
      </c>
      <c r="H766" s="538"/>
      <c r="I766" s="540">
        <v>45048</v>
      </c>
      <c r="J766" s="541" t="s">
        <v>10652</v>
      </c>
      <c r="K766" s="541" t="s">
        <v>9440</v>
      </c>
      <c r="L766" s="494" t="s">
        <v>205</v>
      </c>
      <c r="M766" s="50" t="s">
        <v>205</v>
      </c>
      <c r="N766" s="50" t="s">
        <v>205</v>
      </c>
      <c r="O766" s="50" t="s">
        <v>205</v>
      </c>
      <c r="P766" s="50" t="s">
        <v>205</v>
      </c>
      <c r="Q766" s="50" t="s">
        <v>205</v>
      </c>
      <c r="R766" s="16" t="s">
        <v>20575</v>
      </c>
      <c r="S766" s="16" t="s">
        <v>20488</v>
      </c>
      <c r="T766" s="16" t="s">
        <v>20576</v>
      </c>
      <c r="U766" s="17">
        <v>1958</v>
      </c>
      <c r="V766" s="18">
        <v>24419.46</v>
      </c>
      <c r="W766" s="16" t="s">
        <v>12145</v>
      </c>
      <c r="X766" s="50" t="s">
        <v>205</v>
      </c>
      <c r="Y766" s="50" t="s">
        <v>205</v>
      </c>
    </row>
    <row r="767" spans="1:26" ht="18" customHeight="1">
      <c r="A767" s="539">
        <v>20230502</v>
      </c>
      <c r="B767" s="523">
        <v>729</v>
      </c>
      <c r="C767" s="523" t="s">
        <v>1744</v>
      </c>
      <c r="D767" s="523" t="s">
        <v>9766</v>
      </c>
      <c r="E767" s="523">
        <v>1860</v>
      </c>
      <c r="F767" s="523" t="s">
        <v>8994</v>
      </c>
      <c r="G767" s="523" t="s">
        <v>1745</v>
      </c>
      <c r="H767" s="538"/>
      <c r="I767" s="540">
        <v>45048</v>
      </c>
      <c r="J767" s="541" t="s">
        <v>11101</v>
      </c>
      <c r="K767" s="541" t="s">
        <v>9440</v>
      </c>
      <c r="L767" s="494" t="s">
        <v>205</v>
      </c>
      <c r="M767" s="50" t="s">
        <v>205</v>
      </c>
      <c r="N767" s="50" t="s">
        <v>205</v>
      </c>
      <c r="O767" s="50" t="s">
        <v>205</v>
      </c>
      <c r="P767" s="50" t="s">
        <v>205</v>
      </c>
      <c r="Q767" s="50" t="s">
        <v>205</v>
      </c>
      <c r="R767" s="16" t="s">
        <v>20577</v>
      </c>
      <c r="S767" s="16" t="s">
        <v>20503</v>
      </c>
      <c r="T767" s="16" t="s">
        <v>12298</v>
      </c>
      <c r="U767" s="17">
        <v>1860</v>
      </c>
      <c r="V767" s="18">
        <v>23353</v>
      </c>
      <c r="W767" s="16" t="s">
        <v>20512</v>
      </c>
      <c r="X767" s="50" t="s">
        <v>205</v>
      </c>
      <c r="Y767" s="50" t="s">
        <v>205</v>
      </c>
    </row>
    <row r="768" spans="1:26" ht="18" customHeight="1">
      <c r="A768" s="539">
        <v>20230502</v>
      </c>
      <c r="B768" s="523">
        <v>730</v>
      </c>
      <c r="C768" s="523" t="s">
        <v>1748</v>
      </c>
      <c r="D768" s="523" t="s">
        <v>9766</v>
      </c>
      <c r="E768" s="523">
        <v>1853</v>
      </c>
      <c r="F768" s="523" t="s">
        <v>8994</v>
      </c>
      <c r="G768" s="523" t="s">
        <v>1749</v>
      </c>
      <c r="H768" s="538"/>
      <c r="I768" s="540">
        <v>45048</v>
      </c>
      <c r="J768" s="541" t="s">
        <v>9647</v>
      </c>
      <c r="K768" s="541" t="s">
        <v>9440</v>
      </c>
      <c r="L768" s="494" t="s">
        <v>205</v>
      </c>
      <c r="M768" s="50" t="s">
        <v>205</v>
      </c>
      <c r="N768" s="50" t="s">
        <v>205</v>
      </c>
      <c r="O768" s="50" t="s">
        <v>205</v>
      </c>
      <c r="P768" s="50" t="s">
        <v>205</v>
      </c>
      <c r="Q768" s="50" t="s">
        <v>205</v>
      </c>
      <c r="R768" s="16" t="s">
        <v>12299</v>
      </c>
      <c r="S768" s="16" t="s">
        <v>20503</v>
      </c>
      <c r="T768" s="16" t="s">
        <v>20578</v>
      </c>
      <c r="U768" s="17">
        <v>1853</v>
      </c>
      <c r="V768" s="18">
        <v>23265.16</v>
      </c>
      <c r="W768" s="16" t="s">
        <v>20501</v>
      </c>
      <c r="X768" s="50" t="s">
        <v>205</v>
      </c>
      <c r="Y768" s="50" t="s">
        <v>205</v>
      </c>
    </row>
    <row r="769" spans="1:26" ht="18" customHeight="1">
      <c r="A769" s="539">
        <v>20230503</v>
      </c>
      <c r="B769" s="523">
        <v>731</v>
      </c>
      <c r="C769" s="523" t="s">
        <v>12300</v>
      </c>
      <c r="D769" s="523" t="s">
        <v>9078</v>
      </c>
      <c r="E769" s="523">
        <v>1150</v>
      </c>
      <c r="F769" s="523" t="s">
        <v>8298</v>
      </c>
      <c r="G769" s="523" t="s">
        <v>12301</v>
      </c>
      <c r="H769" s="538"/>
      <c r="I769" s="540">
        <v>45048</v>
      </c>
      <c r="J769" s="541" t="s">
        <v>12302</v>
      </c>
      <c r="K769" s="541" t="s">
        <v>9440</v>
      </c>
      <c r="L769" s="494" t="s">
        <v>205</v>
      </c>
      <c r="M769" s="50" t="s">
        <v>205</v>
      </c>
      <c r="N769" s="50" t="s">
        <v>205</v>
      </c>
      <c r="O769" s="50" t="s">
        <v>205</v>
      </c>
      <c r="P769" s="50" t="s">
        <v>205</v>
      </c>
      <c r="Q769" s="50" t="s">
        <v>205</v>
      </c>
      <c r="R769" s="16" t="s">
        <v>20579</v>
      </c>
      <c r="S769" s="16" t="s">
        <v>19798</v>
      </c>
      <c r="T769" s="16" t="s">
        <v>12303</v>
      </c>
      <c r="U769" s="17">
        <v>1150</v>
      </c>
      <c r="V769" s="18">
        <v>24990</v>
      </c>
      <c r="W769" s="16" t="s">
        <v>20580</v>
      </c>
      <c r="X769" s="50" t="s">
        <v>205</v>
      </c>
      <c r="Y769" s="50" t="s">
        <v>205</v>
      </c>
    </row>
    <row r="770" spans="1:26" ht="18" customHeight="1">
      <c r="A770" s="539">
        <v>20230503</v>
      </c>
      <c r="B770" s="523">
        <v>732</v>
      </c>
      <c r="C770" s="523" t="s">
        <v>12304</v>
      </c>
      <c r="D770" s="523" t="s">
        <v>219</v>
      </c>
      <c r="E770" s="523">
        <v>1020</v>
      </c>
      <c r="F770" s="523" t="s">
        <v>9217</v>
      </c>
      <c r="G770" s="523" t="s">
        <v>12305</v>
      </c>
      <c r="H770" s="538"/>
      <c r="I770" s="540">
        <v>45049</v>
      </c>
      <c r="J770" s="541" t="s">
        <v>11162</v>
      </c>
      <c r="K770" s="541" t="s">
        <v>9440</v>
      </c>
      <c r="L770" s="494" t="s">
        <v>205</v>
      </c>
      <c r="M770" s="50" t="s">
        <v>205</v>
      </c>
      <c r="N770" s="50" t="s">
        <v>205</v>
      </c>
      <c r="O770" s="50" t="s">
        <v>205</v>
      </c>
      <c r="P770" s="50" t="s">
        <v>205</v>
      </c>
      <c r="Q770" s="50" t="s">
        <v>205</v>
      </c>
      <c r="R770" s="16" t="s">
        <v>12306</v>
      </c>
      <c r="S770" s="16" t="s">
        <v>4839</v>
      </c>
      <c r="T770" s="16" t="s">
        <v>12307</v>
      </c>
      <c r="U770" s="17">
        <v>1020</v>
      </c>
      <c r="V770" s="18">
        <v>24990</v>
      </c>
      <c r="W770" s="16" t="s">
        <v>20581</v>
      </c>
      <c r="X770" s="50" t="s">
        <v>205</v>
      </c>
      <c r="Y770" s="50" t="s">
        <v>205</v>
      </c>
    </row>
    <row r="771" spans="1:26" ht="18" customHeight="1">
      <c r="A771" s="539">
        <v>20230503</v>
      </c>
      <c r="B771" s="523">
        <v>733</v>
      </c>
      <c r="C771" s="523" t="s">
        <v>1760</v>
      </c>
      <c r="D771" s="523" t="s">
        <v>9766</v>
      </c>
      <c r="E771" s="523">
        <v>1958</v>
      </c>
      <c r="F771" s="523" t="s">
        <v>8994</v>
      </c>
      <c r="G771" s="523" t="s">
        <v>1761</v>
      </c>
      <c r="H771" s="538"/>
      <c r="I771" s="540">
        <v>45049</v>
      </c>
      <c r="J771" s="541" t="s">
        <v>11877</v>
      </c>
      <c r="K771" s="541" t="s">
        <v>9440</v>
      </c>
      <c r="L771" s="494" t="s">
        <v>205</v>
      </c>
      <c r="M771" s="50" t="s">
        <v>205</v>
      </c>
      <c r="N771" s="50" t="s">
        <v>205</v>
      </c>
      <c r="O771" s="50" t="s">
        <v>205</v>
      </c>
      <c r="P771" s="50" t="s">
        <v>205</v>
      </c>
      <c r="Q771" s="50" t="s">
        <v>205</v>
      </c>
      <c r="R771" s="16" t="s">
        <v>1760</v>
      </c>
      <c r="S771" s="16" t="s">
        <v>1673</v>
      </c>
      <c r="T771" s="16" t="s">
        <v>1763</v>
      </c>
      <c r="U771" s="17">
        <v>1958</v>
      </c>
      <c r="V771" s="18">
        <v>24583.3</v>
      </c>
      <c r="W771" s="16" t="s">
        <v>1675</v>
      </c>
      <c r="X771" s="50" t="s">
        <v>205</v>
      </c>
      <c r="Y771" s="50" t="s">
        <v>205</v>
      </c>
    </row>
    <row r="772" spans="1:26" ht="18" customHeight="1">
      <c r="A772" s="539">
        <v>20230503</v>
      </c>
      <c r="B772" s="523">
        <v>734</v>
      </c>
      <c r="C772" s="523" t="s">
        <v>12308</v>
      </c>
      <c r="D772" s="523" t="s">
        <v>219</v>
      </c>
      <c r="E772" s="523">
        <v>1880</v>
      </c>
      <c r="F772" s="523" t="s">
        <v>8949</v>
      </c>
      <c r="G772" s="523" t="s">
        <v>12309</v>
      </c>
      <c r="H772" s="538"/>
      <c r="I772" s="540">
        <v>45049</v>
      </c>
      <c r="J772" s="541" t="s">
        <v>10580</v>
      </c>
      <c r="K772" s="541" t="s">
        <v>9440</v>
      </c>
      <c r="L772" s="494" t="s">
        <v>205</v>
      </c>
      <c r="M772" s="50" t="s">
        <v>205</v>
      </c>
      <c r="N772" s="50" t="s">
        <v>205</v>
      </c>
      <c r="O772" s="50" t="s">
        <v>205</v>
      </c>
      <c r="P772" s="50" t="s">
        <v>205</v>
      </c>
      <c r="Q772" s="50" t="s">
        <v>205</v>
      </c>
      <c r="R772" s="16" t="s">
        <v>12308</v>
      </c>
      <c r="S772" s="16" t="s">
        <v>12283</v>
      </c>
      <c r="T772" s="16" t="s">
        <v>12310</v>
      </c>
      <c r="U772" s="17">
        <v>1880</v>
      </c>
      <c r="V772" s="18">
        <v>18634</v>
      </c>
      <c r="W772" s="16" t="s">
        <v>12285</v>
      </c>
      <c r="X772" s="50" t="s">
        <v>205</v>
      </c>
      <c r="Y772" s="50" t="s">
        <v>205</v>
      </c>
      <c r="Z772" t="s">
        <v>10998</v>
      </c>
    </row>
    <row r="773" spans="1:26" ht="18" customHeight="1">
      <c r="A773" s="539">
        <v>20230503</v>
      </c>
      <c r="B773" s="523">
        <v>735</v>
      </c>
      <c r="C773" s="523" t="s">
        <v>1764</v>
      </c>
      <c r="D773" s="523" t="s">
        <v>8896</v>
      </c>
      <c r="E773" s="523">
        <v>2300</v>
      </c>
      <c r="F773" s="523" t="s">
        <v>121</v>
      </c>
      <c r="G773" s="523" t="s">
        <v>1765</v>
      </c>
      <c r="H773" s="538"/>
      <c r="I773" s="540">
        <v>45049</v>
      </c>
      <c r="J773" s="541" t="s">
        <v>10753</v>
      </c>
      <c r="K773" s="541" t="s">
        <v>9440</v>
      </c>
      <c r="L773" s="494" t="s">
        <v>205</v>
      </c>
      <c r="M773" s="50" t="s">
        <v>205</v>
      </c>
      <c r="N773" s="50" t="s">
        <v>205</v>
      </c>
      <c r="O773" s="50" t="s">
        <v>205</v>
      </c>
      <c r="P773" s="50" t="s">
        <v>205</v>
      </c>
      <c r="Q773" s="50" t="s">
        <v>205</v>
      </c>
      <c r="R773" s="16" t="s">
        <v>20582</v>
      </c>
      <c r="S773" s="16" t="s">
        <v>19705</v>
      </c>
      <c r="T773" s="16" t="s">
        <v>20583</v>
      </c>
      <c r="U773" s="17">
        <v>2300</v>
      </c>
      <c r="V773" s="18">
        <v>23805</v>
      </c>
      <c r="W773" s="16" t="s">
        <v>20581</v>
      </c>
      <c r="X773" s="50" t="s">
        <v>205</v>
      </c>
      <c r="Y773" s="50" t="s">
        <v>205</v>
      </c>
    </row>
    <row r="774" spans="1:26" ht="18" customHeight="1">
      <c r="A774" s="539">
        <v>20230503</v>
      </c>
      <c r="B774" s="523">
        <v>736</v>
      </c>
      <c r="C774" s="523" t="s">
        <v>12311</v>
      </c>
      <c r="D774" s="523" t="s">
        <v>219</v>
      </c>
      <c r="E774" s="523">
        <v>1018</v>
      </c>
      <c r="F774" s="523" t="s">
        <v>9217</v>
      </c>
      <c r="G774" s="523" t="s">
        <v>12312</v>
      </c>
      <c r="H774" s="538"/>
      <c r="I774" s="540">
        <v>45049</v>
      </c>
      <c r="J774" s="541" t="s">
        <v>12313</v>
      </c>
      <c r="K774" s="541" t="s">
        <v>9440</v>
      </c>
      <c r="L774" s="494" t="s">
        <v>205</v>
      </c>
      <c r="M774" s="50" t="s">
        <v>205</v>
      </c>
      <c r="N774" s="50" t="s">
        <v>205</v>
      </c>
      <c r="O774" s="50" t="s">
        <v>205</v>
      </c>
      <c r="P774" s="50" t="s">
        <v>205</v>
      </c>
      <c r="Q774" s="50" t="s">
        <v>205</v>
      </c>
      <c r="R774" s="16" t="s">
        <v>12314</v>
      </c>
      <c r="S774" s="16" t="s">
        <v>19654</v>
      </c>
      <c r="T774" s="16" t="s">
        <v>20584</v>
      </c>
      <c r="U774" s="17">
        <v>1018</v>
      </c>
      <c r="V774" s="18">
        <v>24941</v>
      </c>
      <c r="W774" s="16" t="s">
        <v>20585</v>
      </c>
      <c r="X774" s="50" t="s">
        <v>205</v>
      </c>
      <c r="Y774" s="50" t="s">
        <v>205</v>
      </c>
    </row>
    <row r="775" spans="1:26" ht="18" customHeight="1">
      <c r="A775" s="539">
        <v>20230503</v>
      </c>
      <c r="B775" s="523">
        <v>737</v>
      </c>
      <c r="C775" s="523" t="s">
        <v>12315</v>
      </c>
      <c r="D775" s="523" t="s">
        <v>10500</v>
      </c>
      <c r="E775" s="523">
        <v>1750</v>
      </c>
      <c r="F775" s="523" t="s">
        <v>8949</v>
      </c>
      <c r="G775" s="523" t="s">
        <v>12316</v>
      </c>
      <c r="H775" s="538"/>
      <c r="I775" s="540">
        <v>45049</v>
      </c>
      <c r="J775" s="541" t="s">
        <v>12317</v>
      </c>
      <c r="K775" s="541" t="s">
        <v>9440</v>
      </c>
      <c r="L775" s="494">
        <v>20</v>
      </c>
      <c r="M775" s="50" t="s">
        <v>205</v>
      </c>
      <c r="N775" s="50" t="s">
        <v>205</v>
      </c>
      <c r="O775" s="50" t="s">
        <v>205</v>
      </c>
      <c r="P775" s="50" t="s">
        <v>205</v>
      </c>
      <c r="Q775" s="50" t="s">
        <v>205</v>
      </c>
      <c r="R775" s="16" t="s">
        <v>12315</v>
      </c>
      <c r="S775" s="16" t="s">
        <v>2620</v>
      </c>
      <c r="T775" s="16" t="s">
        <v>12318</v>
      </c>
      <c r="U775" s="17">
        <v>1750</v>
      </c>
      <c r="V775" s="18">
        <v>10500</v>
      </c>
      <c r="W775" s="16" t="s">
        <v>12319</v>
      </c>
      <c r="X775" s="50" t="s">
        <v>205</v>
      </c>
      <c r="Y775" s="50" t="s">
        <v>205</v>
      </c>
      <c r="Z775" t="s">
        <v>12320</v>
      </c>
    </row>
    <row r="776" spans="1:26" ht="18" customHeight="1">
      <c r="A776" s="539">
        <v>20230504</v>
      </c>
      <c r="B776" s="523">
        <v>738</v>
      </c>
      <c r="C776" s="523" t="s">
        <v>12321</v>
      </c>
      <c r="D776" s="523" t="s">
        <v>8947</v>
      </c>
      <c r="E776" s="523">
        <v>1114</v>
      </c>
      <c r="F776" s="523" t="s">
        <v>8949</v>
      </c>
      <c r="G776" s="523" t="s">
        <v>12322</v>
      </c>
      <c r="H776" s="538"/>
      <c r="I776" s="540">
        <v>45050</v>
      </c>
      <c r="J776" s="541" t="s">
        <v>11636</v>
      </c>
      <c r="K776" s="541" t="s">
        <v>9440</v>
      </c>
      <c r="L776" s="494">
        <v>20</v>
      </c>
      <c r="M776" s="50" t="s">
        <v>205</v>
      </c>
      <c r="N776" s="50" t="s">
        <v>205</v>
      </c>
      <c r="O776" s="50" t="s">
        <v>205</v>
      </c>
      <c r="P776" s="50" t="s">
        <v>205</v>
      </c>
      <c r="Q776" s="50" t="s">
        <v>205</v>
      </c>
      <c r="R776" s="16" t="s">
        <v>20586</v>
      </c>
      <c r="S776" s="16" t="s">
        <v>20587</v>
      </c>
      <c r="T776" s="16" t="s">
        <v>20588</v>
      </c>
      <c r="U776" s="17">
        <v>1114</v>
      </c>
      <c r="V776" s="18">
        <v>6405.5</v>
      </c>
      <c r="W776" s="16" t="s">
        <v>20589</v>
      </c>
      <c r="X776" s="50" t="s">
        <v>205</v>
      </c>
      <c r="Y776" s="50" t="s">
        <v>205</v>
      </c>
      <c r="Z776" t="s">
        <v>12323</v>
      </c>
    </row>
    <row r="777" spans="1:26" ht="18" customHeight="1">
      <c r="A777" s="539">
        <v>20230504</v>
      </c>
      <c r="B777" s="523">
        <v>739</v>
      </c>
      <c r="C777" s="523" t="s">
        <v>12324</v>
      </c>
      <c r="D777" s="523" t="s">
        <v>9503</v>
      </c>
      <c r="E777" s="523">
        <v>2180</v>
      </c>
      <c r="F777" s="523" t="s">
        <v>9260</v>
      </c>
      <c r="G777" s="523" t="s">
        <v>12325</v>
      </c>
      <c r="H777" s="538"/>
      <c r="I777" s="540">
        <v>45050</v>
      </c>
      <c r="J777" s="541" t="s">
        <v>11386</v>
      </c>
      <c r="K777" s="541" t="s">
        <v>9440</v>
      </c>
      <c r="L777" s="494" t="s">
        <v>205</v>
      </c>
      <c r="M777" s="50" t="s">
        <v>205</v>
      </c>
      <c r="N777" s="50" t="s">
        <v>205</v>
      </c>
      <c r="O777" s="50" t="s">
        <v>205</v>
      </c>
      <c r="P777" s="50" t="s">
        <v>205</v>
      </c>
      <c r="Q777" s="50" t="s">
        <v>205</v>
      </c>
      <c r="R777" s="16" t="s">
        <v>12324</v>
      </c>
      <c r="S777" s="16" t="s">
        <v>8293</v>
      </c>
      <c r="T777" s="16" t="s">
        <v>12326</v>
      </c>
      <c r="U777" s="17">
        <v>2180</v>
      </c>
      <c r="V777" s="18">
        <v>24820</v>
      </c>
      <c r="W777" s="16" t="s">
        <v>12327</v>
      </c>
      <c r="X777" s="50" t="s">
        <v>205</v>
      </c>
      <c r="Y777" s="50" t="s">
        <v>205</v>
      </c>
      <c r="Z777" t="s">
        <v>12328</v>
      </c>
    </row>
    <row r="778" spans="1:26" ht="18" customHeight="1">
      <c r="A778" s="539">
        <v>20230504</v>
      </c>
      <c r="B778" s="523">
        <v>740</v>
      </c>
      <c r="C778" s="523" t="s">
        <v>12329</v>
      </c>
      <c r="D778" s="523" t="s">
        <v>12330</v>
      </c>
      <c r="E778" s="523">
        <v>2200</v>
      </c>
      <c r="F778" s="523" t="s">
        <v>9234</v>
      </c>
      <c r="G778" s="523" t="s">
        <v>12331</v>
      </c>
      <c r="H778" s="538"/>
      <c r="I778" s="540">
        <v>45050</v>
      </c>
      <c r="J778" s="541" t="s">
        <v>12332</v>
      </c>
      <c r="K778" s="541" t="s">
        <v>9440</v>
      </c>
      <c r="L778" s="494">
        <v>20</v>
      </c>
      <c r="M778" s="50" t="s">
        <v>205</v>
      </c>
      <c r="N778" s="50" t="s">
        <v>205</v>
      </c>
      <c r="O778" s="50" t="s">
        <v>205</v>
      </c>
      <c r="P778" s="50" t="s">
        <v>205</v>
      </c>
      <c r="Q778" s="50" t="s">
        <v>205</v>
      </c>
      <c r="R778" s="16" t="s">
        <v>12329</v>
      </c>
      <c r="S778" s="16" t="s">
        <v>12333</v>
      </c>
      <c r="T778" s="16" t="s">
        <v>12334</v>
      </c>
      <c r="U778" s="17">
        <v>2200</v>
      </c>
      <c r="V778" s="18">
        <v>15400</v>
      </c>
      <c r="W778" s="16" t="s">
        <v>12327</v>
      </c>
      <c r="X778" s="50" t="s">
        <v>205</v>
      </c>
      <c r="Y778" s="50" t="s">
        <v>205</v>
      </c>
      <c r="Z778" t="s">
        <v>12335</v>
      </c>
    </row>
    <row r="779" spans="1:26" ht="18" customHeight="1">
      <c r="A779" s="539">
        <v>20230504</v>
      </c>
      <c r="B779" s="523">
        <v>741</v>
      </c>
      <c r="C779" s="523" t="s">
        <v>1769</v>
      </c>
      <c r="D779" s="523" t="s">
        <v>9766</v>
      </c>
      <c r="E779" s="523">
        <v>1958</v>
      </c>
      <c r="F779" s="523" t="s">
        <v>8994</v>
      </c>
      <c r="G779" s="523" t="s">
        <v>1770</v>
      </c>
      <c r="H779" s="538"/>
      <c r="I779" s="540">
        <v>45050</v>
      </c>
      <c r="J779" s="541" t="s">
        <v>12336</v>
      </c>
      <c r="K779" s="541" t="s">
        <v>9440</v>
      </c>
      <c r="L779" s="494" t="s">
        <v>205</v>
      </c>
      <c r="M779" s="50" t="s">
        <v>205</v>
      </c>
      <c r="N779" s="50" t="s">
        <v>205</v>
      </c>
      <c r="O779" s="50" t="s">
        <v>205</v>
      </c>
      <c r="P779" s="50" t="s">
        <v>205</v>
      </c>
      <c r="Q779" s="50" t="s">
        <v>205</v>
      </c>
      <c r="R779" s="16" t="s">
        <v>1769</v>
      </c>
      <c r="S779" s="16" t="s">
        <v>1673</v>
      </c>
      <c r="T779" s="16" t="s">
        <v>1772</v>
      </c>
      <c r="U779" s="17">
        <v>1958</v>
      </c>
      <c r="V779" s="18">
        <v>24523.200000000001</v>
      </c>
      <c r="W779" s="16" t="s">
        <v>1675</v>
      </c>
      <c r="X779" s="50" t="s">
        <v>205</v>
      </c>
      <c r="Y779" s="50" t="s">
        <v>205</v>
      </c>
    </row>
    <row r="780" spans="1:26" ht="18" customHeight="1">
      <c r="A780" s="539">
        <v>20230504</v>
      </c>
      <c r="B780" s="523">
        <v>742</v>
      </c>
      <c r="C780" s="523" t="s">
        <v>1773</v>
      </c>
      <c r="D780" s="523" t="s">
        <v>9766</v>
      </c>
      <c r="E780" s="523">
        <v>1943</v>
      </c>
      <c r="F780" s="523" t="s">
        <v>8994</v>
      </c>
      <c r="G780" s="523" t="s">
        <v>1774</v>
      </c>
      <c r="H780" s="538"/>
      <c r="I780" s="540">
        <v>45050</v>
      </c>
      <c r="J780" s="541" t="s">
        <v>9761</v>
      </c>
      <c r="K780" s="541" t="s">
        <v>9440</v>
      </c>
      <c r="L780" s="494" t="s">
        <v>205</v>
      </c>
      <c r="M780" s="50" t="s">
        <v>205</v>
      </c>
      <c r="N780" s="50" t="s">
        <v>205</v>
      </c>
      <c r="O780" s="50" t="s">
        <v>205</v>
      </c>
      <c r="P780" s="50" t="s">
        <v>205</v>
      </c>
      <c r="Q780" s="50" t="s">
        <v>205</v>
      </c>
      <c r="R780" s="16" t="s">
        <v>1773</v>
      </c>
      <c r="S780" s="16" t="s">
        <v>1673</v>
      </c>
      <c r="T780" s="16" t="s">
        <v>1776</v>
      </c>
      <c r="U780" s="17">
        <v>1943</v>
      </c>
      <c r="V780" s="18">
        <v>24394.91</v>
      </c>
      <c r="W780" s="16" t="s">
        <v>1675</v>
      </c>
      <c r="X780" s="50" t="s">
        <v>205</v>
      </c>
      <c r="Y780" s="50" t="s">
        <v>205</v>
      </c>
    </row>
    <row r="781" spans="1:26" ht="18" customHeight="1">
      <c r="A781" s="539">
        <v>20230504</v>
      </c>
      <c r="B781" s="523">
        <v>743</v>
      </c>
      <c r="C781" s="523" t="s">
        <v>1788</v>
      </c>
      <c r="D781" s="523" t="s">
        <v>9766</v>
      </c>
      <c r="E781" s="523">
        <v>1958</v>
      </c>
      <c r="F781" s="523" t="s">
        <v>8994</v>
      </c>
      <c r="G781" s="523" t="s">
        <v>1789</v>
      </c>
      <c r="H781" s="538"/>
      <c r="I781" s="540">
        <v>45049</v>
      </c>
      <c r="J781" s="541" t="s">
        <v>12337</v>
      </c>
      <c r="K781" s="541" t="s">
        <v>9440</v>
      </c>
      <c r="L781" s="494" t="s">
        <v>205</v>
      </c>
      <c r="M781" s="50" t="s">
        <v>205</v>
      </c>
      <c r="N781" s="50" t="s">
        <v>205</v>
      </c>
      <c r="O781" s="50" t="s">
        <v>205</v>
      </c>
      <c r="P781" s="50" t="s">
        <v>205</v>
      </c>
      <c r="Q781" s="50" t="s">
        <v>205</v>
      </c>
      <c r="R781" s="16" t="s">
        <v>1788</v>
      </c>
      <c r="S781" s="16" t="s">
        <v>554</v>
      </c>
      <c r="T781" s="16" t="s">
        <v>1791</v>
      </c>
      <c r="U781" s="17">
        <v>1958</v>
      </c>
      <c r="V781" s="18">
        <v>24583.33</v>
      </c>
      <c r="W781" s="16" t="s">
        <v>1705</v>
      </c>
      <c r="X781" s="50" t="s">
        <v>205</v>
      </c>
      <c r="Y781" s="50" t="s">
        <v>205</v>
      </c>
    </row>
    <row r="782" spans="1:26" ht="18" customHeight="1">
      <c r="A782" s="539">
        <v>20230504</v>
      </c>
      <c r="B782" s="523">
        <v>744</v>
      </c>
      <c r="C782" s="523" t="s">
        <v>12338</v>
      </c>
      <c r="D782" s="523" t="s">
        <v>12330</v>
      </c>
      <c r="E782" s="523">
        <v>2200</v>
      </c>
      <c r="F782" s="523" t="s">
        <v>11055</v>
      </c>
      <c r="G782" s="523" t="s">
        <v>12339</v>
      </c>
      <c r="H782" s="538"/>
      <c r="I782" s="540">
        <v>45050</v>
      </c>
      <c r="J782" s="541" t="s">
        <v>9761</v>
      </c>
      <c r="K782" s="541" t="s">
        <v>9440</v>
      </c>
      <c r="L782" s="512">
        <v>20</v>
      </c>
      <c r="M782" s="50" t="s">
        <v>205</v>
      </c>
      <c r="N782" s="50" t="s">
        <v>205</v>
      </c>
      <c r="O782" s="50" t="s">
        <v>205</v>
      </c>
      <c r="P782" s="50" t="s">
        <v>205</v>
      </c>
      <c r="Q782" s="50" t="s">
        <v>205</v>
      </c>
      <c r="R782" s="16" t="s">
        <v>12338</v>
      </c>
      <c r="S782" s="16" t="s">
        <v>12333</v>
      </c>
      <c r="T782" s="16" t="s">
        <v>12340</v>
      </c>
      <c r="U782" s="17">
        <v>2200</v>
      </c>
      <c r="V782" s="18">
        <v>15400</v>
      </c>
      <c r="W782" s="16" t="s">
        <v>12327</v>
      </c>
      <c r="X782" s="50" t="s">
        <v>205</v>
      </c>
      <c r="Y782" s="50" t="s">
        <v>205</v>
      </c>
      <c r="Z782" t="s">
        <v>12335</v>
      </c>
    </row>
    <row r="783" spans="1:26" ht="18" customHeight="1">
      <c r="A783" s="539">
        <v>20230504</v>
      </c>
      <c r="B783" s="523">
        <v>745</v>
      </c>
      <c r="C783" s="523" t="s">
        <v>12341</v>
      </c>
      <c r="D783" s="523" t="s">
        <v>10514</v>
      </c>
      <c r="E783" s="523">
        <v>1400</v>
      </c>
      <c r="F783" s="523" t="s">
        <v>10407</v>
      </c>
      <c r="G783" s="523" t="s">
        <v>12342</v>
      </c>
      <c r="H783" s="538"/>
      <c r="I783" s="540">
        <v>45050</v>
      </c>
      <c r="J783" s="541" t="s">
        <v>11146</v>
      </c>
      <c r="K783" s="541" t="s">
        <v>9440</v>
      </c>
      <c r="L783" s="494">
        <v>20</v>
      </c>
      <c r="M783" s="50" t="s">
        <v>205</v>
      </c>
      <c r="N783" s="50" t="s">
        <v>205</v>
      </c>
      <c r="O783" s="50" t="s">
        <v>205</v>
      </c>
      <c r="P783" s="50" t="s">
        <v>205</v>
      </c>
      <c r="Q783" s="50" t="s">
        <v>205</v>
      </c>
      <c r="R783" s="16" t="s">
        <v>12341</v>
      </c>
      <c r="S783" s="16" t="s">
        <v>12333</v>
      </c>
      <c r="T783" s="16" t="s">
        <v>12343</v>
      </c>
      <c r="U783" s="17">
        <v>1400</v>
      </c>
      <c r="V783" s="18">
        <v>15400</v>
      </c>
      <c r="W783" s="16" t="s">
        <v>12327</v>
      </c>
      <c r="X783" s="50" t="s">
        <v>205</v>
      </c>
      <c r="Y783" s="50" t="s">
        <v>205</v>
      </c>
    </row>
    <row r="784" spans="1:26" ht="18" customHeight="1">
      <c r="A784" s="539">
        <v>20230504</v>
      </c>
      <c r="B784" s="523">
        <v>746</v>
      </c>
      <c r="C784" s="523" t="s">
        <v>1777</v>
      </c>
      <c r="D784" s="523" t="s">
        <v>9766</v>
      </c>
      <c r="E784" s="523">
        <v>1852</v>
      </c>
      <c r="F784" s="523" t="s">
        <v>8994</v>
      </c>
      <c r="G784" s="523" t="s">
        <v>1778</v>
      </c>
      <c r="H784" s="538"/>
      <c r="I784" s="540">
        <v>45050</v>
      </c>
      <c r="J784" s="541" t="s">
        <v>9556</v>
      </c>
      <c r="K784" s="541" t="s">
        <v>9440</v>
      </c>
      <c r="L784" s="494" t="s">
        <v>205</v>
      </c>
      <c r="M784" s="50" t="s">
        <v>205</v>
      </c>
      <c r="N784" s="50" t="s">
        <v>205</v>
      </c>
      <c r="O784" s="50" t="s">
        <v>205</v>
      </c>
      <c r="P784" s="50" t="s">
        <v>205</v>
      </c>
      <c r="Q784" s="50" t="s">
        <v>205</v>
      </c>
      <c r="R784" s="16" t="s">
        <v>1777</v>
      </c>
      <c r="S784" s="16" t="s">
        <v>554</v>
      </c>
      <c r="T784" s="16" t="s">
        <v>1781</v>
      </c>
      <c r="U784" s="17">
        <v>1852</v>
      </c>
      <c r="V784" s="18">
        <v>23225.15</v>
      </c>
      <c r="W784" s="16" t="s">
        <v>1705</v>
      </c>
      <c r="X784" s="50" t="s">
        <v>205</v>
      </c>
      <c r="Y784" s="50" t="s">
        <v>205</v>
      </c>
    </row>
    <row r="785" spans="1:26" ht="18" customHeight="1">
      <c r="A785" s="539">
        <v>20230504</v>
      </c>
      <c r="B785" s="523">
        <v>747</v>
      </c>
      <c r="C785" s="523" t="s">
        <v>1782</v>
      </c>
      <c r="D785" s="523" t="s">
        <v>9766</v>
      </c>
      <c r="E785" s="523">
        <v>1939</v>
      </c>
      <c r="F785" s="523" t="s">
        <v>8994</v>
      </c>
      <c r="G785" s="523" t="s">
        <v>1783</v>
      </c>
      <c r="H785" s="538"/>
      <c r="I785" s="540">
        <v>45050</v>
      </c>
      <c r="J785" s="541" t="s">
        <v>9556</v>
      </c>
      <c r="K785" s="541" t="s">
        <v>9440</v>
      </c>
      <c r="L785" s="494" t="s">
        <v>205</v>
      </c>
      <c r="M785" s="50" t="s">
        <v>205</v>
      </c>
      <c r="N785" s="50" t="s">
        <v>205</v>
      </c>
      <c r="O785" s="50" t="s">
        <v>205</v>
      </c>
      <c r="P785" s="50" t="s">
        <v>205</v>
      </c>
      <c r="Q785" s="50" t="s">
        <v>205</v>
      </c>
      <c r="R785" s="16" t="s">
        <v>1782</v>
      </c>
      <c r="S785" s="16" t="s">
        <v>1785</v>
      </c>
      <c r="T785" s="16" t="s">
        <v>1786</v>
      </c>
      <c r="U785" s="17">
        <v>1939</v>
      </c>
      <c r="V785" s="18">
        <v>24344.68</v>
      </c>
      <c r="W785" s="16" t="s">
        <v>1787</v>
      </c>
      <c r="X785" s="50" t="s">
        <v>205</v>
      </c>
      <c r="Y785" s="50" t="s">
        <v>205</v>
      </c>
    </row>
    <row r="786" spans="1:26" ht="18" customHeight="1">
      <c r="A786" s="539">
        <v>20230504</v>
      </c>
      <c r="B786" s="523">
        <v>748</v>
      </c>
      <c r="C786" s="523" t="s">
        <v>1792</v>
      </c>
      <c r="D786" s="523" t="s">
        <v>9766</v>
      </c>
      <c r="E786" s="523">
        <v>1958</v>
      </c>
      <c r="F786" s="523" t="s">
        <v>8994</v>
      </c>
      <c r="G786" s="523" t="s">
        <v>1793</v>
      </c>
      <c r="H786" s="538"/>
      <c r="I786" s="540">
        <v>45050</v>
      </c>
      <c r="J786" s="541" t="s">
        <v>12055</v>
      </c>
      <c r="K786" s="541" t="s">
        <v>9440</v>
      </c>
      <c r="L786" s="494" t="s">
        <v>205</v>
      </c>
      <c r="M786" s="50" t="s">
        <v>205</v>
      </c>
      <c r="N786" s="50" t="s">
        <v>205</v>
      </c>
      <c r="O786" s="50" t="s">
        <v>205</v>
      </c>
      <c r="P786" s="50" t="s">
        <v>205</v>
      </c>
      <c r="Q786" s="50" t="s">
        <v>205</v>
      </c>
      <c r="R786" s="16" t="s">
        <v>12344</v>
      </c>
      <c r="S786" s="16" t="s">
        <v>12345</v>
      </c>
      <c r="T786" s="16" t="s">
        <v>20590</v>
      </c>
      <c r="U786" s="17">
        <v>1958</v>
      </c>
      <c r="V786" s="18">
        <v>24583.21</v>
      </c>
      <c r="W786" s="16" t="s">
        <v>20591</v>
      </c>
      <c r="X786" s="50" t="s">
        <v>205</v>
      </c>
      <c r="Y786" s="50" t="s">
        <v>205</v>
      </c>
    </row>
    <row r="787" spans="1:26" ht="18" customHeight="1">
      <c r="A787" s="539">
        <v>20230508</v>
      </c>
      <c r="B787" s="523">
        <v>749</v>
      </c>
      <c r="C787" s="523" t="s">
        <v>12346</v>
      </c>
      <c r="D787" s="523" t="s">
        <v>10493</v>
      </c>
      <c r="E787" s="523">
        <v>900</v>
      </c>
      <c r="F787" s="523" t="s">
        <v>9232</v>
      </c>
      <c r="G787" s="523" t="s">
        <v>12347</v>
      </c>
      <c r="H787" s="538"/>
      <c r="I787" s="540">
        <v>45052</v>
      </c>
      <c r="J787" s="541" t="s">
        <v>10772</v>
      </c>
      <c r="K787" s="541" t="s">
        <v>9440</v>
      </c>
      <c r="L787" s="494">
        <v>20</v>
      </c>
      <c r="M787" s="50" t="s">
        <v>205</v>
      </c>
      <c r="N787" s="50" t="s">
        <v>205</v>
      </c>
      <c r="O787" s="50" t="s">
        <v>205</v>
      </c>
      <c r="P787" s="50" t="s">
        <v>205</v>
      </c>
      <c r="Q787" s="50" t="s">
        <v>205</v>
      </c>
      <c r="R787" s="16" t="s">
        <v>12348</v>
      </c>
      <c r="S787" s="16" t="s">
        <v>10858</v>
      </c>
      <c r="T787" s="16" t="s">
        <v>20592</v>
      </c>
      <c r="U787" s="17">
        <v>900</v>
      </c>
      <c r="V787" s="18">
        <v>11700</v>
      </c>
      <c r="W787" s="16" t="s">
        <v>20593</v>
      </c>
      <c r="X787" s="50" t="s">
        <v>205</v>
      </c>
      <c r="Y787" s="50" t="s">
        <v>205</v>
      </c>
      <c r="Z787" t="s">
        <v>12349</v>
      </c>
    </row>
    <row r="788" spans="1:26" ht="18" customHeight="1">
      <c r="A788" s="539">
        <v>20230508</v>
      </c>
      <c r="B788" s="523">
        <v>750</v>
      </c>
      <c r="C788" s="523" t="s">
        <v>12350</v>
      </c>
      <c r="D788" s="523" t="s">
        <v>8947</v>
      </c>
      <c r="E788" s="523">
        <v>1000</v>
      </c>
      <c r="F788" s="523" t="s">
        <v>8949</v>
      </c>
      <c r="G788" s="523" t="s">
        <v>12351</v>
      </c>
      <c r="H788" s="538"/>
      <c r="I788" s="540">
        <v>45052</v>
      </c>
      <c r="J788" s="541" t="s">
        <v>11905</v>
      </c>
      <c r="K788" s="541" t="s">
        <v>9440</v>
      </c>
      <c r="L788" s="494">
        <v>20</v>
      </c>
      <c r="M788" s="50" t="s">
        <v>205</v>
      </c>
      <c r="N788" s="50" t="s">
        <v>205</v>
      </c>
      <c r="O788" s="50" t="s">
        <v>205</v>
      </c>
      <c r="P788" s="50" t="s">
        <v>205</v>
      </c>
      <c r="Q788" s="50" t="s">
        <v>205</v>
      </c>
      <c r="R788" s="16" t="s">
        <v>20594</v>
      </c>
      <c r="S788" s="16" t="s">
        <v>12352</v>
      </c>
      <c r="T788" s="16" t="s">
        <v>12353</v>
      </c>
      <c r="U788" s="17">
        <v>1000</v>
      </c>
      <c r="V788" s="18">
        <v>12960</v>
      </c>
      <c r="W788" s="16" t="s">
        <v>20595</v>
      </c>
      <c r="X788" s="50" t="s">
        <v>205</v>
      </c>
      <c r="Y788" s="50" t="s">
        <v>205</v>
      </c>
      <c r="Z788" t="s">
        <v>12142</v>
      </c>
    </row>
    <row r="789" spans="1:26" ht="18" customHeight="1">
      <c r="A789" s="539">
        <v>20230508</v>
      </c>
      <c r="B789" s="523">
        <v>751</v>
      </c>
      <c r="C789" s="523" t="s">
        <v>1798</v>
      </c>
      <c r="D789" s="523" t="s">
        <v>10410</v>
      </c>
      <c r="E789" s="523">
        <v>1958</v>
      </c>
      <c r="F789" s="523" t="s">
        <v>8994</v>
      </c>
      <c r="G789" s="523" t="s">
        <v>1799</v>
      </c>
      <c r="H789" s="538"/>
      <c r="I789" s="540">
        <v>45054</v>
      </c>
      <c r="J789" s="541" t="s">
        <v>9808</v>
      </c>
      <c r="K789" s="541" t="s">
        <v>9440</v>
      </c>
      <c r="L789" s="494" t="s">
        <v>205</v>
      </c>
      <c r="M789" s="50" t="s">
        <v>205</v>
      </c>
      <c r="N789" s="50" t="s">
        <v>205</v>
      </c>
      <c r="O789" s="50" t="s">
        <v>205</v>
      </c>
      <c r="P789" s="50" t="s">
        <v>205</v>
      </c>
      <c r="Q789" s="50" t="s">
        <v>205</v>
      </c>
      <c r="R789" s="16" t="s">
        <v>1798</v>
      </c>
      <c r="S789" s="16" t="s">
        <v>622</v>
      </c>
      <c r="T789" s="16" t="s">
        <v>1801</v>
      </c>
      <c r="U789" s="17">
        <v>1958</v>
      </c>
      <c r="V789" s="18">
        <v>24678.18</v>
      </c>
      <c r="W789" s="16" t="s">
        <v>1802</v>
      </c>
      <c r="X789" s="50" t="s">
        <v>205</v>
      </c>
      <c r="Y789" s="50" t="s">
        <v>205</v>
      </c>
      <c r="Z789" t="s">
        <v>12267</v>
      </c>
    </row>
    <row r="790" spans="1:26" ht="18" customHeight="1">
      <c r="A790" s="539">
        <v>20230508</v>
      </c>
      <c r="B790" s="523">
        <v>752</v>
      </c>
      <c r="C790" s="523" t="s">
        <v>1819</v>
      </c>
      <c r="D790" s="523" t="s">
        <v>51</v>
      </c>
      <c r="E790" s="523">
        <v>1916</v>
      </c>
      <c r="F790" s="523" t="s">
        <v>8994</v>
      </c>
      <c r="G790" s="523" t="s">
        <v>1820</v>
      </c>
      <c r="H790" s="538"/>
      <c r="I790" s="540">
        <v>45054</v>
      </c>
      <c r="J790" s="541" t="s">
        <v>9700</v>
      </c>
      <c r="K790" s="541" t="s">
        <v>9440</v>
      </c>
      <c r="L790" s="494" t="s">
        <v>205</v>
      </c>
      <c r="M790" s="50" t="s">
        <v>205</v>
      </c>
      <c r="N790" s="50" t="s">
        <v>205</v>
      </c>
      <c r="O790" s="50" t="s">
        <v>205</v>
      </c>
      <c r="P790" s="50" t="s">
        <v>205</v>
      </c>
      <c r="Q790" s="50" t="s">
        <v>205</v>
      </c>
      <c r="R790" s="16" t="s">
        <v>1819</v>
      </c>
      <c r="S790" s="16" t="s">
        <v>622</v>
      </c>
      <c r="T790" s="16" t="s">
        <v>1822</v>
      </c>
      <c r="U790" s="17">
        <v>1916</v>
      </c>
      <c r="V790" s="18">
        <v>24026.639999999999</v>
      </c>
      <c r="W790" s="16" t="s">
        <v>1802</v>
      </c>
      <c r="X790" s="50" t="s">
        <v>205</v>
      </c>
      <c r="Y790" s="50" t="s">
        <v>205</v>
      </c>
    </row>
    <row r="791" spans="1:26" ht="18" customHeight="1">
      <c r="A791" s="539">
        <v>20230508</v>
      </c>
      <c r="B791" s="523">
        <v>753</v>
      </c>
      <c r="C791" s="523" t="s">
        <v>1823</v>
      </c>
      <c r="D791" s="523" t="s">
        <v>51</v>
      </c>
      <c r="E791" s="523">
        <v>1916</v>
      </c>
      <c r="F791" s="523" t="s">
        <v>8994</v>
      </c>
      <c r="G791" s="523" t="s">
        <v>1824</v>
      </c>
      <c r="H791" s="538"/>
      <c r="I791" s="540">
        <v>45054</v>
      </c>
      <c r="J791" s="541" t="s">
        <v>9511</v>
      </c>
      <c r="K791" s="541" t="s">
        <v>9440</v>
      </c>
      <c r="L791" s="494" t="s">
        <v>205</v>
      </c>
      <c r="M791" s="50" t="s">
        <v>205</v>
      </c>
      <c r="N791" s="50" t="s">
        <v>205</v>
      </c>
      <c r="O791" s="50" t="s">
        <v>205</v>
      </c>
      <c r="P791" s="50" t="s">
        <v>205</v>
      </c>
      <c r="Q791" s="50" t="s">
        <v>205</v>
      </c>
      <c r="R791" s="16"/>
      <c r="S791" s="16"/>
      <c r="T791" s="16"/>
      <c r="U791" s="17"/>
      <c r="V791" s="18"/>
      <c r="W791" s="16"/>
      <c r="X791" s="50" t="s">
        <v>205</v>
      </c>
      <c r="Y791" s="50" t="s">
        <v>205</v>
      </c>
    </row>
    <row r="792" spans="1:26" ht="18" customHeight="1">
      <c r="A792" s="539">
        <v>20230508</v>
      </c>
      <c r="B792" s="523">
        <v>754</v>
      </c>
      <c r="C792" s="523" t="s">
        <v>12355</v>
      </c>
      <c r="D792" s="523" t="s">
        <v>9078</v>
      </c>
      <c r="E792" s="523">
        <v>1150</v>
      </c>
      <c r="F792" s="523" t="s">
        <v>8298</v>
      </c>
      <c r="G792" s="523" t="s">
        <v>12356</v>
      </c>
      <c r="H792" s="538"/>
      <c r="I792" s="540">
        <v>45054</v>
      </c>
      <c r="J792" s="541" t="s">
        <v>12357</v>
      </c>
      <c r="K792" s="541" t="s">
        <v>9440</v>
      </c>
      <c r="L792" s="494" t="s">
        <v>205</v>
      </c>
      <c r="M792" s="50" t="s">
        <v>205</v>
      </c>
      <c r="N792" s="50" t="s">
        <v>205</v>
      </c>
      <c r="O792" s="50" t="s">
        <v>205</v>
      </c>
      <c r="P792" s="50" t="s">
        <v>205</v>
      </c>
      <c r="Q792" s="50" t="s">
        <v>205</v>
      </c>
      <c r="R792" s="16" t="s">
        <v>20596</v>
      </c>
      <c r="S792" s="16" t="s">
        <v>19661</v>
      </c>
      <c r="T792" s="16" t="s">
        <v>20597</v>
      </c>
      <c r="U792" s="17">
        <v>1150</v>
      </c>
      <c r="V792" s="18">
        <v>24910</v>
      </c>
      <c r="W792" s="16" t="s">
        <v>12354</v>
      </c>
      <c r="X792" s="50" t="s">
        <v>205</v>
      </c>
      <c r="Y792" s="50" t="s">
        <v>205</v>
      </c>
    </row>
    <row r="793" spans="1:26" ht="18" customHeight="1">
      <c r="A793" s="539">
        <v>20230508</v>
      </c>
      <c r="B793" s="523">
        <v>755</v>
      </c>
      <c r="C793" s="523" t="s">
        <v>1803</v>
      </c>
      <c r="D793" s="523" t="s">
        <v>10849</v>
      </c>
      <c r="E793" s="523">
        <v>1960</v>
      </c>
      <c r="F793" s="523" t="s">
        <v>8994</v>
      </c>
      <c r="G793" s="523" t="s">
        <v>1804</v>
      </c>
      <c r="H793" s="538"/>
      <c r="I793" s="540">
        <v>45054</v>
      </c>
      <c r="J793" s="541" t="s">
        <v>11377</v>
      </c>
      <c r="K793" s="541" t="s">
        <v>9440</v>
      </c>
      <c r="L793" s="494" t="s">
        <v>205</v>
      </c>
      <c r="M793" s="50" t="s">
        <v>205</v>
      </c>
      <c r="N793" s="50" t="s">
        <v>205</v>
      </c>
      <c r="O793" s="50" t="s">
        <v>205</v>
      </c>
      <c r="P793" s="50" t="s">
        <v>205</v>
      </c>
      <c r="Q793" s="50" t="s">
        <v>205</v>
      </c>
      <c r="R793" s="16" t="s">
        <v>20598</v>
      </c>
      <c r="S793" s="16" t="s">
        <v>20599</v>
      </c>
      <c r="T793" s="16" t="s">
        <v>12358</v>
      </c>
      <c r="U793" s="17">
        <v>1960</v>
      </c>
      <c r="V793" s="18">
        <v>24500</v>
      </c>
      <c r="W793" s="16" t="s">
        <v>20600</v>
      </c>
      <c r="X793" s="50" t="s">
        <v>205</v>
      </c>
      <c r="Y793" s="50" t="s">
        <v>205</v>
      </c>
    </row>
    <row r="794" spans="1:26" ht="18" customHeight="1">
      <c r="A794" s="539">
        <v>20230508</v>
      </c>
      <c r="B794" s="523">
        <v>756</v>
      </c>
      <c r="C794" s="523" t="s">
        <v>1809</v>
      </c>
      <c r="D794" s="523" t="s">
        <v>10849</v>
      </c>
      <c r="E794" s="523">
        <v>1960</v>
      </c>
      <c r="F794" s="523" t="s">
        <v>8994</v>
      </c>
      <c r="G794" s="523" t="s">
        <v>1810</v>
      </c>
      <c r="H794" s="538"/>
      <c r="I794" s="540">
        <v>45054</v>
      </c>
      <c r="J794" s="541" t="s">
        <v>12359</v>
      </c>
      <c r="K794" s="541" t="s">
        <v>9440</v>
      </c>
      <c r="L794" s="494" t="s">
        <v>205</v>
      </c>
      <c r="M794" s="50" t="s">
        <v>205</v>
      </c>
      <c r="N794" s="50" t="s">
        <v>205</v>
      </c>
      <c r="O794" s="50" t="s">
        <v>205</v>
      </c>
      <c r="P794" s="50" t="s">
        <v>205</v>
      </c>
      <c r="Q794" s="50" t="s">
        <v>205</v>
      </c>
      <c r="R794" s="16" t="s">
        <v>20601</v>
      </c>
      <c r="S794" s="16" t="s">
        <v>20599</v>
      </c>
      <c r="T794" s="16" t="s">
        <v>20602</v>
      </c>
      <c r="U794" s="17">
        <v>1960</v>
      </c>
      <c r="V794" s="18">
        <v>24500</v>
      </c>
      <c r="W794" s="16" t="s">
        <v>20600</v>
      </c>
      <c r="X794" s="50" t="s">
        <v>205</v>
      </c>
      <c r="Y794" s="50" t="s">
        <v>205</v>
      </c>
    </row>
    <row r="795" spans="1:26" ht="18" customHeight="1">
      <c r="A795" s="539">
        <v>20230508</v>
      </c>
      <c r="B795" s="523">
        <v>757</v>
      </c>
      <c r="C795" s="523" t="s">
        <v>1814</v>
      </c>
      <c r="D795" s="523" t="s">
        <v>10849</v>
      </c>
      <c r="E795" s="523">
        <v>1960</v>
      </c>
      <c r="F795" s="523" t="s">
        <v>8994</v>
      </c>
      <c r="G795" s="523" t="s">
        <v>1815</v>
      </c>
      <c r="H795" s="538"/>
      <c r="I795" s="540">
        <v>45054</v>
      </c>
      <c r="J795" s="541" t="s">
        <v>10525</v>
      </c>
      <c r="K795" s="541" t="s">
        <v>9440</v>
      </c>
      <c r="L795" s="494" t="s">
        <v>205</v>
      </c>
      <c r="M795" s="50" t="s">
        <v>205</v>
      </c>
      <c r="N795" s="50" t="s">
        <v>205</v>
      </c>
      <c r="O795" s="50" t="s">
        <v>205</v>
      </c>
      <c r="P795" s="50" t="s">
        <v>205</v>
      </c>
      <c r="Q795" s="50" t="s">
        <v>205</v>
      </c>
      <c r="R795" s="16" t="s">
        <v>20603</v>
      </c>
      <c r="S795" s="16" t="s">
        <v>5635</v>
      </c>
      <c r="T795" s="16" t="s">
        <v>20604</v>
      </c>
      <c r="U795" s="17">
        <v>1960</v>
      </c>
      <c r="V795" s="18">
        <v>24500</v>
      </c>
      <c r="W795" s="16" t="s">
        <v>20600</v>
      </c>
      <c r="X795" s="50" t="s">
        <v>205</v>
      </c>
      <c r="Y795" s="50" t="s">
        <v>205</v>
      </c>
    </row>
    <row r="796" spans="1:26" ht="18" customHeight="1">
      <c r="A796" s="539">
        <v>20230508</v>
      </c>
      <c r="B796" s="523">
        <v>758</v>
      </c>
      <c r="C796" s="523" t="s">
        <v>12360</v>
      </c>
      <c r="D796" s="523" t="s">
        <v>12361</v>
      </c>
      <c r="E796" s="523">
        <v>1100</v>
      </c>
      <c r="F796" s="523" t="s">
        <v>8298</v>
      </c>
      <c r="G796" s="523" t="s">
        <v>12362</v>
      </c>
      <c r="H796" s="538"/>
      <c r="I796" s="540">
        <v>45054</v>
      </c>
      <c r="J796" s="541" t="s">
        <v>12363</v>
      </c>
      <c r="K796" s="541" t="s">
        <v>9440</v>
      </c>
      <c r="L796" s="512" t="s">
        <v>205</v>
      </c>
      <c r="M796" s="50" t="s">
        <v>205</v>
      </c>
      <c r="N796" s="50" t="s">
        <v>205</v>
      </c>
      <c r="O796" s="50" t="s">
        <v>205</v>
      </c>
      <c r="P796" s="50" t="s">
        <v>205</v>
      </c>
      <c r="Q796" s="50" t="s">
        <v>205</v>
      </c>
      <c r="R796" s="16" t="s">
        <v>20605</v>
      </c>
      <c r="S796" s="16" t="s">
        <v>20606</v>
      </c>
      <c r="T796" s="16" t="s">
        <v>20607</v>
      </c>
      <c r="U796" s="17">
        <v>1100</v>
      </c>
      <c r="V796" s="18">
        <v>24180</v>
      </c>
      <c r="W796" s="16" t="s">
        <v>20608</v>
      </c>
      <c r="X796" s="50" t="s">
        <v>205</v>
      </c>
      <c r="Y796" s="50" t="s">
        <v>205</v>
      </c>
    </row>
    <row r="797" spans="1:26" ht="18" customHeight="1">
      <c r="A797" s="539">
        <v>20230509</v>
      </c>
      <c r="B797" s="523">
        <v>759</v>
      </c>
      <c r="C797" s="523" t="s">
        <v>12364</v>
      </c>
      <c r="D797" s="523" t="s">
        <v>10500</v>
      </c>
      <c r="E797" s="523">
        <v>1450</v>
      </c>
      <c r="F797" s="523" t="s">
        <v>8949</v>
      </c>
      <c r="G797" s="523" t="s">
        <v>12365</v>
      </c>
      <c r="H797" s="538"/>
      <c r="I797" s="540">
        <v>45054</v>
      </c>
      <c r="J797" s="541" t="s">
        <v>12366</v>
      </c>
      <c r="K797" s="541" t="s">
        <v>9440</v>
      </c>
      <c r="L797" s="494">
        <v>20</v>
      </c>
      <c r="M797" s="50" t="s">
        <v>205</v>
      </c>
      <c r="N797" s="50" t="s">
        <v>205</v>
      </c>
      <c r="O797" s="50" t="s">
        <v>205</v>
      </c>
      <c r="P797" s="50" t="s">
        <v>205</v>
      </c>
      <c r="Q797" s="50" t="s">
        <v>205</v>
      </c>
      <c r="R797" s="16" t="s">
        <v>20609</v>
      </c>
      <c r="S797" s="16" t="s">
        <v>12367</v>
      </c>
      <c r="T797" s="16" t="s">
        <v>20610</v>
      </c>
      <c r="U797" s="17">
        <v>1450</v>
      </c>
      <c r="V797" s="18">
        <v>8555</v>
      </c>
      <c r="W797" s="16" t="s">
        <v>12294</v>
      </c>
      <c r="X797" s="50" t="s">
        <v>205</v>
      </c>
      <c r="Y797" s="50" t="s">
        <v>205</v>
      </c>
      <c r="Z797" t="s">
        <v>12368</v>
      </c>
    </row>
    <row r="798" spans="1:26" ht="18" customHeight="1">
      <c r="A798" s="539">
        <v>20230509</v>
      </c>
      <c r="B798" s="523">
        <v>760</v>
      </c>
      <c r="C798" s="523" t="s">
        <v>12369</v>
      </c>
      <c r="D798" s="523" t="s">
        <v>8947</v>
      </c>
      <c r="E798" s="523">
        <v>980</v>
      </c>
      <c r="F798" s="523" t="s">
        <v>8949</v>
      </c>
      <c r="G798" s="523" t="s">
        <v>12370</v>
      </c>
      <c r="H798" s="538"/>
      <c r="I798" s="540">
        <v>45055</v>
      </c>
      <c r="J798" s="541" t="s">
        <v>12371</v>
      </c>
      <c r="K798" s="541" t="s">
        <v>9440</v>
      </c>
      <c r="L798" s="494">
        <v>20</v>
      </c>
      <c r="M798" s="50"/>
      <c r="N798" s="50"/>
      <c r="O798" s="50"/>
      <c r="P798" s="50"/>
      <c r="Q798" s="50"/>
      <c r="R798" s="16" t="s">
        <v>20611</v>
      </c>
      <c r="S798" s="16" t="s">
        <v>4253</v>
      </c>
      <c r="T798" s="16" t="s">
        <v>20612</v>
      </c>
      <c r="U798" s="17">
        <v>980</v>
      </c>
      <c r="V798" s="18">
        <v>7350</v>
      </c>
      <c r="W798" s="16" t="s">
        <v>12372</v>
      </c>
      <c r="X798" s="50"/>
      <c r="Y798" s="50"/>
      <c r="Z798" t="s">
        <v>11552</v>
      </c>
    </row>
    <row r="799" spans="1:26" ht="18" customHeight="1">
      <c r="A799" s="539">
        <v>20230509</v>
      </c>
      <c r="B799" s="523">
        <v>761</v>
      </c>
      <c r="C799" s="523" t="s">
        <v>1827</v>
      </c>
      <c r="D799" s="523" t="s">
        <v>9319</v>
      </c>
      <c r="E799" s="523">
        <v>1940</v>
      </c>
      <c r="F799" s="523" t="s">
        <v>8994</v>
      </c>
      <c r="G799" s="523" t="s">
        <v>1828</v>
      </c>
      <c r="H799" s="538"/>
      <c r="I799" s="540">
        <v>45055</v>
      </c>
      <c r="J799" s="541" t="s">
        <v>12373</v>
      </c>
      <c r="K799" s="541" t="s">
        <v>9440</v>
      </c>
      <c r="L799" s="494" t="s">
        <v>205</v>
      </c>
      <c r="M799" s="50" t="s">
        <v>205</v>
      </c>
      <c r="N799" s="50" t="s">
        <v>205</v>
      </c>
      <c r="O799" s="50" t="s">
        <v>205</v>
      </c>
      <c r="P799" s="50" t="s">
        <v>205</v>
      </c>
      <c r="Q799" s="50" t="s">
        <v>205</v>
      </c>
      <c r="R799" s="16" t="s">
        <v>20613</v>
      </c>
      <c r="S799" s="16" t="s">
        <v>19605</v>
      </c>
      <c r="T799" s="16" t="s">
        <v>20614</v>
      </c>
      <c r="U799" s="17">
        <v>1940</v>
      </c>
      <c r="V799" s="18">
        <v>24832</v>
      </c>
      <c r="W799" s="16" t="s">
        <v>20615</v>
      </c>
      <c r="X799" s="50" t="s">
        <v>205</v>
      </c>
      <c r="Y799" s="50" t="s">
        <v>205</v>
      </c>
    </row>
    <row r="800" spans="1:26" ht="18" customHeight="1">
      <c r="A800" s="539">
        <v>20230509</v>
      </c>
      <c r="B800" s="523">
        <v>762</v>
      </c>
      <c r="C800" s="523" t="s">
        <v>1831</v>
      </c>
      <c r="D800" s="523" t="s">
        <v>9319</v>
      </c>
      <c r="E800" s="523">
        <v>1917</v>
      </c>
      <c r="F800" s="523" t="s">
        <v>8994</v>
      </c>
      <c r="G800" s="523" t="s">
        <v>12374</v>
      </c>
      <c r="H800" s="538"/>
      <c r="I800" s="540">
        <v>45055</v>
      </c>
      <c r="J800" s="541" t="s">
        <v>11722</v>
      </c>
      <c r="K800" s="541" t="s">
        <v>9440</v>
      </c>
      <c r="L800" s="494" t="s">
        <v>205</v>
      </c>
      <c r="M800" s="50" t="s">
        <v>205</v>
      </c>
      <c r="N800" s="50" t="s">
        <v>205</v>
      </c>
      <c r="O800" s="50" t="s">
        <v>205</v>
      </c>
      <c r="P800" s="50" t="s">
        <v>205</v>
      </c>
      <c r="Q800" s="50" t="s">
        <v>205</v>
      </c>
      <c r="R800" s="16" t="s">
        <v>20616</v>
      </c>
      <c r="S800" s="16" t="s">
        <v>20599</v>
      </c>
      <c r="T800" s="16" t="s">
        <v>20617</v>
      </c>
      <c r="U800" s="17">
        <v>1917</v>
      </c>
      <c r="V800" s="18">
        <v>23962.5</v>
      </c>
      <c r="W800" s="16" t="s">
        <v>20618</v>
      </c>
      <c r="X800" s="50" t="s">
        <v>205</v>
      </c>
      <c r="Y800" s="50" t="s">
        <v>205</v>
      </c>
    </row>
    <row r="801" spans="1:26" ht="18" customHeight="1">
      <c r="A801" s="539">
        <v>20230509</v>
      </c>
      <c r="B801" s="523">
        <v>763</v>
      </c>
      <c r="C801" s="523" t="s">
        <v>1847</v>
      </c>
      <c r="D801" s="523" t="s">
        <v>9319</v>
      </c>
      <c r="E801" s="523">
        <v>1960</v>
      </c>
      <c r="F801" s="523" t="s">
        <v>8994</v>
      </c>
      <c r="G801" s="523" t="s">
        <v>1848</v>
      </c>
      <c r="H801" s="538"/>
      <c r="I801" s="540">
        <v>45055</v>
      </c>
      <c r="J801" s="541" t="s">
        <v>10409</v>
      </c>
      <c r="K801" s="541" t="s">
        <v>9440</v>
      </c>
      <c r="L801" s="494" t="s">
        <v>205</v>
      </c>
      <c r="M801" s="50" t="s">
        <v>205</v>
      </c>
      <c r="N801" s="50" t="s">
        <v>205</v>
      </c>
      <c r="O801" s="50" t="s">
        <v>205</v>
      </c>
      <c r="P801" s="50" t="s">
        <v>205</v>
      </c>
      <c r="Q801" s="50" t="s">
        <v>205</v>
      </c>
      <c r="R801" s="16" t="s">
        <v>20619</v>
      </c>
      <c r="S801" s="16" t="s">
        <v>20599</v>
      </c>
      <c r="T801" s="16" t="s">
        <v>20620</v>
      </c>
      <c r="U801" s="17">
        <v>1960</v>
      </c>
      <c r="V801" s="18">
        <v>24500</v>
      </c>
      <c r="W801" s="16" t="s">
        <v>20618</v>
      </c>
      <c r="X801" s="50" t="s">
        <v>205</v>
      </c>
      <c r="Y801" s="50" t="s">
        <v>205</v>
      </c>
    </row>
    <row r="802" spans="1:26" ht="18" customHeight="1">
      <c r="A802" s="539">
        <v>20230509</v>
      </c>
      <c r="B802" s="523">
        <v>764</v>
      </c>
      <c r="C802" s="523" t="s">
        <v>1851</v>
      </c>
      <c r="D802" s="523" t="s">
        <v>8897</v>
      </c>
      <c r="E802" s="523">
        <v>1500</v>
      </c>
      <c r="F802" s="523" t="s">
        <v>121</v>
      </c>
      <c r="G802" s="523" t="s">
        <v>12375</v>
      </c>
      <c r="H802" s="538"/>
      <c r="I802" s="540">
        <v>45055</v>
      </c>
      <c r="J802" s="541" t="s">
        <v>10420</v>
      </c>
      <c r="K802" s="541" t="s">
        <v>9440</v>
      </c>
      <c r="L802" s="494" t="s">
        <v>205</v>
      </c>
      <c r="M802" s="50" t="s">
        <v>205</v>
      </c>
      <c r="N802" s="50" t="s">
        <v>205</v>
      </c>
      <c r="O802" s="50" t="s">
        <v>205</v>
      </c>
      <c r="P802" s="50" t="s">
        <v>205</v>
      </c>
      <c r="Q802" s="50" t="s">
        <v>205</v>
      </c>
      <c r="R802" s="16"/>
      <c r="S802" s="16"/>
      <c r="T802" s="16"/>
      <c r="U802" s="17"/>
      <c r="V802" s="18"/>
      <c r="W802" s="16"/>
      <c r="X802" s="50" t="s">
        <v>205</v>
      </c>
      <c r="Y802" s="50" t="s">
        <v>205</v>
      </c>
    </row>
    <row r="803" spans="1:26" ht="18" customHeight="1">
      <c r="A803" s="539">
        <v>20230509</v>
      </c>
      <c r="B803" s="523">
        <v>765</v>
      </c>
      <c r="C803" s="523" t="s">
        <v>1835</v>
      </c>
      <c r="D803" s="523" t="s">
        <v>9319</v>
      </c>
      <c r="E803" s="523">
        <v>1960</v>
      </c>
      <c r="F803" s="523" t="s">
        <v>8994</v>
      </c>
      <c r="G803" s="523" t="s">
        <v>1836</v>
      </c>
      <c r="H803" s="538"/>
      <c r="I803" s="540">
        <v>45055</v>
      </c>
      <c r="J803" s="541" t="s">
        <v>12176</v>
      </c>
      <c r="K803" s="541" t="s">
        <v>9440</v>
      </c>
      <c r="L803" s="494" t="s">
        <v>205</v>
      </c>
      <c r="M803" s="50" t="s">
        <v>205</v>
      </c>
      <c r="N803" s="50" t="s">
        <v>205</v>
      </c>
      <c r="O803" s="50" t="s">
        <v>205</v>
      </c>
      <c r="P803" s="50" t="s">
        <v>205</v>
      </c>
      <c r="Q803" s="50" t="s">
        <v>205</v>
      </c>
      <c r="R803" s="16" t="s">
        <v>12376</v>
      </c>
      <c r="S803" s="16" t="s">
        <v>5635</v>
      </c>
      <c r="T803" s="16" t="s">
        <v>12377</v>
      </c>
      <c r="U803" s="17">
        <v>1960</v>
      </c>
      <c r="V803" s="18">
        <v>24500</v>
      </c>
      <c r="W803" s="16" t="s">
        <v>12372</v>
      </c>
      <c r="X803" s="50" t="s">
        <v>205</v>
      </c>
      <c r="Y803" s="50" t="s">
        <v>205</v>
      </c>
    </row>
    <row r="804" spans="1:26" ht="18" customHeight="1">
      <c r="A804" s="539">
        <v>20230509</v>
      </c>
      <c r="B804" s="523">
        <v>766</v>
      </c>
      <c r="C804" s="523" t="s">
        <v>1839</v>
      </c>
      <c r="D804" s="523" t="s">
        <v>9319</v>
      </c>
      <c r="E804" s="523">
        <v>1917</v>
      </c>
      <c r="F804" s="523" t="s">
        <v>8994</v>
      </c>
      <c r="G804" s="523" t="s">
        <v>1840</v>
      </c>
      <c r="H804" s="538"/>
      <c r="I804" s="540">
        <v>45055</v>
      </c>
      <c r="J804" s="541" t="s">
        <v>12378</v>
      </c>
      <c r="K804" s="541" t="s">
        <v>9440</v>
      </c>
      <c r="L804" s="494" t="s">
        <v>205</v>
      </c>
      <c r="M804" s="50" t="s">
        <v>205</v>
      </c>
      <c r="N804" s="50" t="s">
        <v>205</v>
      </c>
      <c r="O804" s="50" t="s">
        <v>205</v>
      </c>
      <c r="P804" s="50" t="s">
        <v>205</v>
      </c>
      <c r="Q804" s="50" t="s">
        <v>205</v>
      </c>
      <c r="R804" s="16" t="s">
        <v>20621</v>
      </c>
      <c r="S804" s="16" t="s">
        <v>5635</v>
      </c>
      <c r="T804" s="16" t="s">
        <v>12379</v>
      </c>
      <c r="U804" s="17">
        <v>1917</v>
      </c>
      <c r="V804" s="18">
        <v>23962.5</v>
      </c>
      <c r="W804" s="16" t="s">
        <v>20618</v>
      </c>
      <c r="X804" s="50" t="s">
        <v>205</v>
      </c>
      <c r="Y804" s="50" t="s">
        <v>205</v>
      </c>
    </row>
    <row r="805" spans="1:26" ht="18" customHeight="1">
      <c r="A805" s="539">
        <v>20230509</v>
      </c>
      <c r="B805" s="523">
        <v>767</v>
      </c>
      <c r="C805" s="523" t="s">
        <v>1843</v>
      </c>
      <c r="D805" s="523" t="s">
        <v>9319</v>
      </c>
      <c r="E805" s="523">
        <v>1960</v>
      </c>
      <c r="F805" s="523" t="s">
        <v>8994</v>
      </c>
      <c r="G805" s="523" t="s">
        <v>1844</v>
      </c>
      <c r="H805" s="538"/>
      <c r="I805" s="540">
        <v>45055</v>
      </c>
      <c r="J805" s="541" t="s">
        <v>11732</v>
      </c>
      <c r="K805" s="541" t="s">
        <v>9440</v>
      </c>
      <c r="L805" s="494" t="s">
        <v>205</v>
      </c>
      <c r="M805" s="50" t="s">
        <v>205</v>
      </c>
      <c r="N805" s="50" t="s">
        <v>205</v>
      </c>
      <c r="O805" s="50" t="s">
        <v>205</v>
      </c>
      <c r="P805" s="50" t="s">
        <v>205</v>
      </c>
      <c r="Q805" s="50" t="s">
        <v>205</v>
      </c>
      <c r="R805" s="16" t="s">
        <v>20622</v>
      </c>
      <c r="S805" s="16" t="s">
        <v>18796</v>
      </c>
      <c r="T805" s="16" t="s">
        <v>20623</v>
      </c>
      <c r="U805" s="17">
        <v>1960</v>
      </c>
      <c r="V805" s="18">
        <v>24500</v>
      </c>
      <c r="W805" s="16" t="s">
        <v>12372</v>
      </c>
      <c r="X805" s="50" t="s">
        <v>205</v>
      </c>
      <c r="Y805" s="50" t="s">
        <v>205</v>
      </c>
    </row>
    <row r="806" spans="1:26" ht="18" customHeight="1">
      <c r="A806" s="539">
        <v>20230510</v>
      </c>
      <c r="B806" s="523">
        <v>768</v>
      </c>
      <c r="C806" s="523" t="s">
        <v>12380</v>
      </c>
      <c r="D806" s="523" t="s">
        <v>10578</v>
      </c>
      <c r="E806" s="523">
        <v>1120</v>
      </c>
      <c r="F806" s="523" t="s">
        <v>12381</v>
      </c>
      <c r="G806" s="523" t="s">
        <v>12382</v>
      </c>
      <c r="H806" s="538"/>
      <c r="I806" s="540">
        <v>45056</v>
      </c>
      <c r="J806" s="541" t="s">
        <v>11590</v>
      </c>
      <c r="K806" s="541" t="s">
        <v>9440</v>
      </c>
      <c r="L806" s="494" t="s">
        <v>205</v>
      </c>
      <c r="M806" s="50" t="s">
        <v>205</v>
      </c>
      <c r="N806" s="50" t="s">
        <v>205</v>
      </c>
      <c r="O806" s="50" t="s">
        <v>205</v>
      </c>
      <c r="P806" s="50" t="s">
        <v>205</v>
      </c>
      <c r="Q806" s="50" t="s">
        <v>205</v>
      </c>
      <c r="R806" s="16" t="s">
        <v>12380</v>
      </c>
      <c r="S806" s="16" t="s">
        <v>12383</v>
      </c>
      <c r="T806" s="16" t="s">
        <v>12384</v>
      </c>
      <c r="U806" s="17">
        <v>1120</v>
      </c>
      <c r="V806" s="18">
        <v>24830</v>
      </c>
      <c r="W806" s="16" t="s">
        <v>12385</v>
      </c>
      <c r="X806" s="50" t="s">
        <v>205</v>
      </c>
      <c r="Y806" s="50" t="s">
        <v>205</v>
      </c>
    </row>
    <row r="807" spans="1:26" ht="18" customHeight="1">
      <c r="A807" s="539">
        <v>20230510</v>
      </c>
      <c r="B807" s="523">
        <v>769</v>
      </c>
      <c r="C807" s="523" t="s">
        <v>12386</v>
      </c>
      <c r="D807" s="523" t="s">
        <v>9583</v>
      </c>
      <c r="E807" s="523">
        <v>2000</v>
      </c>
      <c r="F807" s="523" t="s">
        <v>8949</v>
      </c>
      <c r="G807" s="523" t="s">
        <v>12387</v>
      </c>
      <c r="H807" s="538"/>
      <c r="I807" s="540">
        <v>45055</v>
      </c>
      <c r="J807" s="541" t="s">
        <v>11952</v>
      </c>
      <c r="K807" s="541" t="s">
        <v>9440</v>
      </c>
      <c r="L807" s="494" t="s">
        <v>205</v>
      </c>
      <c r="M807" s="50" t="s">
        <v>205</v>
      </c>
      <c r="N807" s="50" t="s">
        <v>205</v>
      </c>
      <c r="O807" s="50" t="s">
        <v>205</v>
      </c>
      <c r="P807" s="50" t="s">
        <v>205</v>
      </c>
      <c r="Q807" s="50" t="s">
        <v>205</v>
      </c>
      <c r="R807" s="16" t="s">
        <v>12386</v>
      </c>
      <c r="S807" s="16" t="s">
        <v>662</v>
      </c>
      <c r="T807" s="16" t="s">
        <v>12388</v>
      </c>
      <c r="U807" s="17">
        <v>2000</v>
      </c>
      <c r="V807" s="18">
        <v>23200</v>
      </c>
      <c r="W807" s="16" t="s">
        <v>1808</v>
      </c>
      <c r="X807" s="50" t="s">
        <v>205</v>
      </c>
      <c r="Y807" s="50" t="s">
        <v>205</v>
      </c>
    </row>
    <row r="808" spans="1:26" ht="18" customHeight="1">
      <c r="A808" s="539">
        <v>20230510</v>
      </c>
      <c r="B808" s="523">
        <v>770</v>
      </c>
      <c r="C808" s="523" t="s">
        <v>12389</v>
      </c>
      <c r="D808" s="523" t="s">
        <v>9583</v>
      </c>
      <c r="E808" s="523">
        <v>2100</v>
      </c>
      <c r="F808" s="523" t="s">
        <v>8949</v>
      </c>
      <c r="G808" s="523" t="s">
        <v>12390</v>
      </c>
      <c r="H808" s="538"/>
      <c r="I808" s="540">
        <v>45055</v>
      </c>
      <c r="J808" s="541" t="s">
        <v>12391</v>
      </c>
      <c r="K808" s="541" t="s">
        <v>9440</v>
      </c>
      <c r="L808" s="494" t="s">
        <v>205</v>
      </c>
      <c r="M808" s="50" t="s">
        <v>205</v>
      </c>
      <c r="N808" s="50" t="s">
        <v>205</v>
      </c>
      <c r="O808" s="50" t="s">
        <v>205</v>
      </c>
      <c r="P808" s="50" t="s">
        <v>205</v>
      </c>
      <c r="Q808" s="50" t="s">
        <v>205</v>
      </c>
      <c r="R808" s="16" t="s">
        <v>12389</v>
      </c>
      <c r="S808" s="16" t="s">
        <v>11480</v>
      </c>
      <c r="T808" s="16" t="s">
        <v>12392</v>
      </c>
      <c r="U808" s="17">
        <v>2100</v>
      </c>
      <c r="V808" s="18">
        <v>24360</v>
      </c>
      <c r="W808" s="16" t="s">
        <v>12385</v>
      </c>
      <c r="X808" s="50" t="s">
        <v>205</v>
      </c>
      <c r="Y808" s="50" t="s">
        <v>205</v>
      </c>
    </row>
    <row r="809" spans="1:26" ht="18" customHeight="1">
      <c r="A809" s="539">
        <v>20230510</v>
      </c>
      <c r="B809" s="523">
        <v>771</v>
      </c>
      <c r="C809" s="523" t="s">
        <v>12393</v>
      </c>
      <c r="D809" s="523" t="s">
        <v>8947</v>
      </c>
      <c r="E809" s="523">
        <v>1000</v>
      </c>
      <c r="F809" s="523" t="s">
        <v>8949</v>
      </c>
      <c r="G809" s="523" t="s">
        <v>12394</v>
      </c>
      <c r="H809" s="538"/>
      <c r="I809" s="540">
        <v>45056</v>
      </c>
      <c r="J809" s="541" t="s">
        <v>10773</v>
      </c>
      <c r="K809" s="541" t="s">
        <v>9440</v>
      </c>
      <c r="L809" s="494">
        <v>20</v>
      </c>
      <c r="M809" s="50" t="s">
        <v>205</v>
      </c>
      <c r="N809" s="50" t="s">
        <v>205</v>
      </c>
      <c r="O809" s="50" t="s">
        <v>205</v>
      </c>
      <c r="P809" s="50" t="s">
        <v>205</v>
      </c>
      <c r="Q809" s="50" t="s">
        <v>205</v>
      </c>
      <c r="R809" s="16" t="s">
        <v>12393</v>
      </c>
      <c r="S809" s="16" t="s">
        <v>11480</v>
      </c>
      <c r="T809" s="16" t="s">
        <v>12395</v>
      </c>
      <c r="U809" s="17">
        <v>1000</v>
      </c>
      <c r="V809" s="18">
        <v>12960</v>
      </c>
      <c r="W809" s="16" t="s">
        <v>12385</v>
      </c>
      <c r="X809" s="50" t="s">
        <v>205</v>
      </c>
      <c r="Y809" s="50" t="s">
        <v>205</v>
      </c>
      <c r="Z809" t="s">
        <v>12396</v>
      </c>
    </row>
    <row r="810" spans="1:26" ht="18" customHeight="1">
      <c r="A810" s="539">
        <v>20230511</v>
      </c>
      <c r="B810" s="523">
        <v>772</v>
      </c>
      <c r="C810" s="523" t="s">
        <v>12397</v>
      </c>
      <c r="D810" s="523" t="s">
        <v>10406</v>
      </c>
      <c r="E810" s="523">
        <v>3000</v>
      </c>
      <c r="F810" s="523" t="s">
        <v>9104</v>
      </c>
      <c r="G810" s="523" t="s">
        <v>12398</v>
      </c>
      <c r="H810" s="538"/>
      <c r="I810" s="540">
        <v>45056</v>
      </c>
      <c r="J810" s="541" t="s">
        <v>12399</v>
      </c>
      <c r="K810" s="541" t="s">
        <v>9440</v>
      </c>
      <c r="L810" s="494" t="s">
        <v>205</v>
      </c>
      <c r="M810" s="50" t="s">
        <v>205</v>
      </c>
      <c r="N810" s="50" t="s">
        <v>205</v>
      </c>
      <c r="O810" s="50" t="s">
        <v>205</v>
      </c>
      <c r="P810" s="50" t="s">
        <v>205</v>
      </c>
      <c r="Q810" s="50" t="s">
        <v>205</v>
      </c>
      <c r="R810" s="16" t="s">
        <v>12400</v>
      </c>
      <c r="S810" s="16" t="s">
        <v>20624</v>
      </c>
      <c r="T810" s="16" t="s">
        <v>20625</v>
      </c>
      <c r="U810" s="17">
        <v>3000</v>
      </c>
      <c r="V810" s="18">
        <v>21330</v>
      </c>
      <c r="W810" s="16" t="s">
        <v>20626</v>
      </c>
      <c r="X810" s="50" t="s">
        <v>205</v>
      </c>
      <c r="Y810" s="50" t="s">
        <v>205</v>
      </c>
      <c r="Z810" t="s">
        <v>12401</v>
      </c>
    </row>
    <row r="811" spans="1:26" ht="18" customHeight="1">
      <c r="A811" s="539">
        <v>20230511</v>
      </c>
      <c r="B811" s="523">
        <v>773</v>
      </c>
      <c r="C811" s="523" t="s">
        <v>12402</v>
      </c>
      <c r="D811" s="523" t="s">
        <v>10483</v>
      </c>
      <c r="E811" s="523">
        <v>4570</v>
      </c>
      <c r="F811" s="523" t="s">
        <v>9069</v>
      </c>
      <c r="G811" s="523" t="s">
        <v>12403</v>
      </c>
      <c r="H811" s="538"/>
      <c r="I811" s="540">
        <v>45057</v>
      </c>
      <c r="J811" s="541" t="s">
        <v>11590</v>
      </c>
      <c r="K811" s="541" t="s">
        <v>9440</v>
      </c>
      <c r="L811" s="494"/>
      <c r="M811" s="50"/>
      <c r="N811" s="50"/>
      <c r="O811" s="50"/>
      <c r="P811" s="50"/>
      <c r="Q811" s="50"/>
      <c r="R811" s="16" t="s">
        <v>20627</v>
      </c>
      <c r="S811" s="16" t="s">
        <v>19441</v>
      </c>
      <c r="T811" s="16" t="s">
        <v>20628</v>
      </c>
      <c r="U811" s="17">
        <v>4570</v>
      </c>
      <c r="V811" s="18">
        <v>24900</v>
      </c>
      <c r="W811" s="16" t="s">
        <v>20629</v>
      </c>
      <c r="X811" s="50"/>
      <c r="Y811" s="50"/>
      <c r="Z811" t="s">
        <v>10986</v>
      </c>
    </row>
    <row r="812" spans="1:26" ht="18" customHeight="1">
      <c r="A812" s="539">
        <v>20230511</v>
      </c>
      <c r="B812" s="523">
        <v>774</v>
      </c>
      <c r="C812" s="523" t="s">
        <v>12404</v>
      </c>
      <c r="D812" s="523" t="s">
        <v>219</v>
      </c>
      <c r="E812" s="523">
        <v>2605</v>
      </c>
      <c r="F812" s="523" t="s">
        <v>10494</v>
      </c>
      <c r="G812" s="523" t="s">
        <v>12405</v>
      </c>
      <c r="H812" s="538"/>
      <c r="I812" s="540">
        <v>45057</v>
      </c>
      <c r="J812" s="541" t="s">
        <v>12406</v>
      </c>
      <c r="K812" s="541" t="s">
        <v>9440</v>
      </c>
      <c r="L812" s="494" t="s">
        <v>205</v>
      </c>
      <c r="M812" s="50" t="s">
        <v>205</v>
      </c>
      <c r="N812" s="50" t="s">
        <v>205</v>
      </c>
      <c r="O812" s="50" t="s">
        <v>205</v>
      </c>
      <c r="P812" s="50" t="s">
        <v>205</v>
      </c>
      <c r="Q812" s="50" t="s">
        <v>205</v>
      </c>
      <c r="R812" s="16" t="s">
        <v>12404</v>
      </c>
      <c r="S812" s="16" t="s">
        <v>12407</v>
      </c>
      <c r="T812" s="16" t="s">
        <v>12408</v>
      </c>
      <c r="U812" s="17">
        <v>2605</v>
      </c>
      <c r="V812" s="18">
        <v>23849.8</v>
      </c>
      <c r="W812" s="16" t="s">
        <v>12409</v>
      </c>
      <c r="X812" s="50" t="s">
        <v>205</v>
      </c>
      <c r="Y812" s="50" t="s">
        <v>205</v>
      </c>
      <c r="Z812" t="s">
        <v>10681</v>
      </c>
    </row>
    <row r="813" spans="1:26" ht="18" customHeight="1">
      <c r="A813" s="539">
        <v>20230511</v>
      </c>
      <c r="B813" s="523">
        <v>775</v>
      </c>
      <c r="C813" s="523" t="s">
        <v>6594</v>
      </c>
      <c r="D813" s="523" t="s">
        <v>9319</v>
      </c>
      <c r="E813" s="523">
        <v>1980</v>
      </c>
      <c r="F813" s="523" t="s">
        <v>8994</v>
      </c>
      <c r="G813" s="523" t="s">
        <v>1854</v>
      </c>
      <c r="H813" s="538"/>
      <c r="I813" s="540">
        <v>45057</v>
      </c>
      <c r="J813" s="541" t="s">
        <v>12410</v>
      </c>
      <c r="K813" s="541" t="s">
        <v>9440</v>
      </c>
      <c r="L813" s="494" t="s">
        <v>205</v>
      </c>
      <c r="M813" s="50" t="s">
        <v>205</v>
      </c>
      <c r="N813" s="50" t="s">
        <v>205</v>
      </c>
      <c r="O813" s="50" t="s">
        <v>205</v>
      </c>
      <c r="P813" s="50" t="s">
        <v>205</v>
      </c>
      <c r="Q813" s="50" t="s">
        <v>205</v>
      </c>
      <c r="R813" s="16" t="s">
        <v>20630</v>
      </c>
      <c r="S813" s="16" t="s">
        <v>20631</v>
      </c>
      <c r="T813" s="16" t="s">
        <v>12412</v>
      </c>
      <c r="U813" s="17">
        <v>1980</v>
      </c>
      <c r="V813" s="18">
        <v>24948</v>
      </c>
      <c r="W813" s="16" t="s">
        <v>20629</v>
      </c>
      <c r="X813" s="50" t="s">
        <v>205</v>
      </c>
      <c r="Y813" s="50" t="s">
        <v>205</v>
      </c>
    </row>
    <row r="814" spans="1:26" ht="18" customHeight="1">
      <c r="A814" s="539">
        <v>20230511</v>
      </c>
      <c r="B814" s="523">
        <v>776</v>
      </c>
      <c r="C814" s="523" t="s">
        <v>1856</v>
      </c>
      <c r="D814" s="523" t="s">
        <v>8897</v>
      </c>
      <c r="E814" s="523">
        <v>1500</v>
      </c>
      <c r="F814" s="523" t="s">
        <v>121</v>
      </c>
      <c r="G814" s="523" t="s">
        <v>12413</v>
      </c>
      <c r="H814" s="538"/>
      <c r="I814" s="540">
        <v>45057</v>
      </c>
      <c r="J814" s="541" t="s">
        <v>12101</v>
      </c>
      <c r="K814" s="541" t="s">
        <v>9440</v>
      </c>
      <c r="L814" s="494" t="s">
        <v>205</v>
      </c>
      <c r="M814" s="50"/>
      <c r="N814" s="50"/>
      <c r="O814" s="50"/>
      <c r="P814" s="50"/>
      <c r="Q814" s="50"/>
      <c r="R814" s="16" t="s">
        <v>20632</v>
      </c>
      <c r="S814" s="16" t="s">
        <v>12414</v>
      </c>
      <c r="T814" s="16" t="s">
        <v>12415</v>
      </c>
      <c r="U814" s="17">
        <v>1500</v>
      </c>
      <c r="V814" s="18">
        <v>23467.5</v>
      </c>
      <c r="W814" s="16" t="s">
        <v>20608</v>
      </c>
      <c r="X814" s="50"/>
      <c r="Y814" s="50"/>
    </row>
    <row r="815" spans="1:26" ht="18" customHeight="1">
      <c r="A815" s="539">
        <v>20230512</v>
      </c>
      <c r="B815" s="523">
        <v>777</v>
      </c>
      <c r="C815" s="523" t="s">
        <v>12416</v>
      </c>
      <c r="D815" s="523" t="s">
        <v>9078</v>
      </c>
      <c r="E815" s="523">
        <v>1100</v>
      </c>
      <c r="F815" s="523" t="s">
        <v>8298</v>
      </c>
      <c r="G815" s="523" t="s">
        <v>12417</v>
      </c>
      <c r="H815" s="538"/>
      <c r="I815" s="540">
        <v>45058</v>
      </c>
      <c r="J815" s="541" t="s">
        <v>11227</v>
      </c>
      <c r="K815" s="541" t="s">
        <v>9440</v>
      </c>
      <c r="L815" s="494" t="s">
        <v>205</v>
      </c>
      <c r="M815" s="50" t="s">
        <v>205</v>
      </c>
      <c r="N815" s="50" t="s">
        <v>205</v>
      </c>
      <c r="O815" s="50" t="s">
        <v>205</v>
      </c>
      <c r="P815" s="50" t="s">
        <v>205</v>
      </c>
      <c r="Q815" s="50" t="s">
        <v>205</v>
      </c>
      <c r="R815" s="16" t="s">
        <v>12418</v>
      </c>
      <c r="S815" s="16" t="s">
        <v>20633</v>
      </c>
      <c r="T815" s="16" t="s">
        <v>12420</v>
      </c>
      <c r="U815" s="17">
        <v>1100</v>
      </c>
      <c r="V815" s="18">
        <v>24670</v>
      </c>
      <c r="W815" s="16" t="s">
        <v>12421</v>
      </c>
      <c r="X815" s="50" t="s">
        <v>205</v>
      </c>
      <c r="Y815" s="50" t="s">
        <v>205</v>
      </c>
    </row>
    <row r="816" spans="1:26" ht="18" customHeight="1">
      <c r="A816" s="539">
        <v>20230512</v>
      </c>
      <c r="B816" s="523">
        <v>778</v>
      </c>
      <c r="C816" s="523" t="s">
        <v>12422</v>
      </c>
      <c r="D816" s="523" t="s">
        <v>8947</v>
      </c>
      <c r="E816" s="523">
        <v>1085</v>
      </c>
      <c r="F816" s="523" t="s">
        <v>8949</v>
      </c>
      <c r="G816" s="523" t="s">
        <v>12423</v>
      </c>
      <c r="H816" s="538"/>
      <c r="I816" s="540">
        <v>45057</v>
      </c>
      <c r="J816" s="541" t="s">
        <v>12424</v>
      </c>
      <c r="K816" s="541" t="s">
        <v>9440</v>
      </c>
      <c r="L816" s="494">
        <v>20</v>
      </c>
      <c r="M816" s="50" t="s">
        <v>205</v>
      </c>
      <c r="N816" s="50" t="s">
        <v>205</v>
      </c>
      <c r="O816" s="50" t="s">
        <v>205</v>
      </c>
      <c r="P816" s="50" t="s">
        <v>205</v>
      </c>
      <c r="Q816" s="50" t="s">
        <v>205</v>
      </c>
      <c r="R816" s="16" t="s">
        <v>12422</v>
      </c>
      <c r="S816" s="16" t="s">
        <v>66</v>
      </c>
      <c r="T816" s="16" t="s">
        <v>12425</v>
      </c>
      <c r="U816" s="17">
        <v>1085</v>
      </c>
      <c r="V816" s="18">
        <v>4712.5</v>
      </c>
      <c r="W816" s="16" t="s">
        <v>1768</v>
      </c>
      <c r="X816" s="50" t="s">
        <v>205</v>
      </c>
      <c r="Y816" s="50" t="s">
        <v>205</v>
      </c>
      <c r="Z816" t="s">
        <v>10564</v>
      </c>
    </row>
    <row r="817" spans="1:26" ht="18" customHeight="1">
      <c r="A817" s="539">
        <v>20230512</v>
      </c>
      <c r="B817" s="523">
        <v>779</v>
      </c>
      <c r="C817" s="523" t="s">
        <v>12426</v>
      </c>
      <c r="D817" s="523" t="s">
        <v>8947</v>
      </c>
      <c r="E817" s="523">
        <v>1000</v>
      </c>
      <c r="F817" s="523" t="s">
        <v>8949</v>
      </c>
      <c r="G817" s="523" t="s">
        <v>12427</v>
      </c>
      <c r="H817" s="538"/>
      <c r="I817" s="540">
        <v>45057</v>
      </c>
      <c r="J817" s="541" t="s">
        <v>11474</v>
      </c>
      <c r="K817" s="541" t="s">
        <v>9440</v>
      </c>
      <c r="L817" s="494">
        <v>20</v>
      </c>
      <c r="M817" s="50" t="s">
        <v>205</v>
      </c>
      <c r="N817" s="50" t="s">
        <v>205</v>
      </c>
      <c r="O817" s="50" t="s">
        <v>205</v>
      </c>
      <c r="P817" s="50" t="s">
        <v>205</v>
      </c>
      <c r="Q817" s="50" t="s">
        <v>205</v>
      </c>
      <c r="R817" s="16" t="s">
        <v>12426</v>
      </c>
      <c r="S817" s="16" t="s">
        <v>12428</v>
      </c>
      <c r="T817" s="16" t="s">
        <v>12429</v>
      </c>
      <c r="U817" s="17">
        <v>1000</v>
      </c>
      <c r="V817" s="18">
        <v>7000</v>
      </c>
      <c r="W817" s="16" t="s">
        <v>1802</v>
      </c>
      <c r="X817" s="50" t="s">
        <v>205</v>
      </c>
      <c r="Y817" s="50" t="s">
        <v>205</v>
      </c>
      <c r="Z817" t="s">
        <v>12259</v>
      </c>
    </row>
    <row r="818" spans="1:26" ht="18" customHeight="1">
      <c r="A818" s="539">
        <v>20230512</v>
      </c>
      <c r="B818" s="523">
        <v>780</v>
      </c>
      <c r="C818" s="523" t="s">
        <v>1860</v>
      </c>
      <c r="D818" s="523" t="s">
        <v>8894</v>
      </c>
      <c r="E818" s="523">
        <v>1940</v>
      </c>
      <c r="F818" s="523" t="s">
        <v>8994</v>
      </c>
      <c r="G818" s="523" t="s">
        <v>12430</v>
      </c>
      <c r="H818" s="538"/>
      <c r="I818" s="540">
        <v>45058</v>
      </c>
      <c r="J818" s="541" t="s">
        <v>11477</v>
      </c>
      <c r="K818" s="541" t="s">
        <v>9440</v>
      </c>
      <c r="L818" s="494" t="s">
        <v>205</v>
      </c>
      <c r="M818" s="50" t="s">
        <v>205</v>
      </c>
      <c r="N818" s="50" t="s">
        <v>205</v>
      </c>
      <c r="O818" s="50" t="s">
        <v>205</v>
      </c>
      <c r="P818" s="50" t="s">
        <v>205</v>
      </c>
      <c r="Q818" s="50" t="s">
        <v>205</v>
      </c>
      <c r="R818" s="16" t="s">
        <v>1860</v>
      </c>
      <c r="S818" s="16" t="s">
        <v>1593</v>
      </c>
      <c r="T818" s="16" t="s">
        <v>12431</v>
      </c>
      <c r="U818" s="17">
        <v>1940</v>
      </c>
      <c r="V818" s="18">
        <v>24444</v>
      </c>
      <c r="W818" s="16" t="s">
        <v>12432</v>
      </c>
      <c r="X818" s="50" t="s">
        <v>205</v>
      </c>
      <c r="Y818" s="50" t="s">
        <v>205</v>
      </c>
    </row>
    <row r="819" spans="1:26" ht="18" customHeight="1">
      <c r="A819" s="539">
        <v>20230512</v>
      </c>
      <c r="B819" s="523">
        <v>781</v>
      </c>
      <c r="C819" s="523" t="s">
        <v>1858</v>
      </c>
      <c r="D819" s="523" t="s">
        <v>9317</v>
      </c>
      <c r="E819" s="523">
        <v>1940</v>
      </c>
      <c r="F819" s="523" t="s">
        <v>8994</v>
      </c>
      <c r="G819" s="523" t="s">
        <v>12433</v>
      </c>
      <c r="H819" s="538"/>
      <c r="I819" s="540">
        <v>45058</v>
      </c>
      <c r="J819" s="541" t="s">
        <v>11162</v>
      </c>
      <c r="K819" s="541" t="s">
        <v>9440</v>
      </c>
      <c r="L819" s="494" t="s">
        <v>205</v>
      </c>
      <c r="M819" s="50" t="s">
        <v>205</v>
      </c>
      <c r="N819" s="50" t="s">
        <v>205</v>
      </c>
      <c r="O819" s="50" t="s">
        <v>205</v>
      </c>
      <c r="P819" s="50" t="s">
        <v>205</v>
      </c>
      <c r="Q819" s="50" t="s">
        <v>205</v>
      </c>
      <c r="R819" s="16" t="s">
        <v>1858</v>
      </c>
      <c r="S819" s="16" t="s">
        <v>1593</v>
      </c>
      <c r="T819" s="16" t="s">
        <v>12434</v>
      </c>
      <c r="U819" s="17">
        <v>1940</v>
      </c>
      <c r="V819" s="18">
        <v>24832</v>
      </c>
      <c r="W819" s="16" t="s">
        <v>12432</v>
      </c>
      <c r="X819" s="50" t="s">
        <v>205</v>
      </c>
      <c r="Y819" s="50" t="s">
        <v>205</v>
      </c>
    </row>
    <row r="820" spans="1:26" ht="18" customHeight="1">
      <c r="A820" s="539">
        <v>20230512</v>
      </c>
      <c r="B820" s="523">
        <v>782</v>
      </c>
      <c r="C820" s="523" t="s">
        <v>12435</v>
      </c>
      <c r="D820" s="523" t="s">
        <v>8947</v>
      </c>
      <c r="E820" s="523">
        <v>900</v>
      </c>
      <c r="F820" s="523" t="s">
        <v>8949</v>
      </c>
      <c r="G820" s="523" t="s">
        <v>12436</v>
      </c>
      <c r="H820" s="538"/>
      <c r="I820" s="540">
        <v>45058</v>
      </c>
      <c r="J820" s="541" t="s">
        <v>10978</v>
      </c>
      <c r="K820" s="541" t="s">
        <v>9440</v>
      </c>
      <c r="L820" s="494">
        <v>20</v>
      </c>
      <c r="M820" s="50" t="s">
        <v>205</v>
      </c>
      <c r="N820" s="50" t="s">
        <v>205</v>
      </c>
      <c r="O820" s="50" t="s">
        <v>205</v>
      </c>
      <c r="P820" s="50" t="s">
        <v>205</v>
      </c>
      <c r="Q820" s="50" t="s">
        <v>205</v>
      </c>
      <c r="R820" s="16" t="s">
        <v>12437</v>
      </c>
      <c r="S820" s="16" t="s">
        <v>9757</v>
      </c>
      <c r="T820" s="16" t="s">
        <v>12438</v>
      </c>
      <c r="U820" s="17">
        <v>900</v>
      </c>
      <c r="V820" s="18">
        <v>9900</v>
      </c>
      <c r="W820" s="16" t="s">
        <v>20634</v>
      </c>
      <c r="X820" s="50" t="s">
        <v>205</v>
      </c>
      <c r="Y820" s="50" t="s">
        <v>205</v>
      </c>
      <c r="Z820" t="s">
        <v>12439</v>
      </c>
    </row>
    <row r="821" spans="1:26" ht="18" customHeight="1">
      <c r="A821" s="539">
        <v>20230515</v>
      </c>
      <c r="B821" s="523">
        <v>783</v>
      </c>
      <c r="C821" s="523" t="s">
        <v>12440</v>
      </c>
      <c r="D821" s="523" t="s">
        <v>12441</v>
      </c>
      <c r="E821" s="523">
        <v>1200</v>
      </c>
      <c r="F821" s="523" t="s">
        <v>8298</v>
      </c>
      <c r="G821" s="523" t="s">
        <v>12442</v>
      </c>
      <c r="H821" s="538"/>
      <c r="I821" s="540">
        <v>45059</v>
      </c>
      <c r="J821" s="541" t="s">
        <v>12336</v>
      </c>
      <c r="K821" s="541" t="s">
        <v>9440</v>
      </c>
      <c r="L821" s="494" t="s">
        <v>205</v>
      </c>
      <c r="M821" s="50" t="s">
        <v>205</v>
      </c>
      <c r="N821" s="50" t="s">
        <v>205</v>
      </c>
      <c r="O821" s="50" t="s">
        <v>205</v>
      </c>
      <c r="P821" s="50" t="s">
        <v>205</v>
      </c>
      <c r="Q821" s="50" t="s">
        <v>205</v>
      </c>
      <c r="R821" s="16" t="s">
        <v>20635</v>
      </c>
      <c r="S821" s="16" t="s">
        <v>20636</v>
      </c>
      <c r="T821" s="16" t="s">
        <v>20637</v>
      </c>
      <c r="U821" s="17">
        <v>1200</v>
      </c>
      <c r="V821" s="18">
        <v>24900</v>
      </c>
      <c r="W821" s="16" t="s">
        <v>20638</v>
      </c>
      <c r="X821" s="50" t="s">
        <v>205</v>
      </c>
      <c r="Y821" s="50" t="s">
        <v>205</v>
      </c>
      <c r="Z821" t="s">
        <v>12443</v>
      </c>
    </row>
    <row r="822" spans="1:26" ht="18" customHeight="1">
      <c r="A822" s="539">
        <v>20230515</v>
      </c>
      <c r="B822" s="523">
        <v>784</v>
      </c>
      <c r="C822" s="523" t="s">
        <v>12444</v>
      </c>
      <c r="D822" s="523" t="s">
        <v>12445</v>
      </c>
      <c r="E822" s="523">
        <v>1200</v>
      </c>
      <c r="F822" s="523" t="s">
        <v>8298</v>
      </c>
      <c r="G822" s="523" t="s">
        <v>12446</v>
      </c>
      <c r="H822" s="538"/>
      <c r="I822" s="540">
        <v>45059</v>
      </c>
      <c r="J822" s="541" t="s">
        <v>10668</v>
      </c>
      <c r="K822" s="541" t="s">
        <v>9440</v>
      </c>
      <c r="L822" s="494" t="s">
        <v>205</v>
      </c>
      <c r="M822" s="50" t="s">
        <v>205</v>
      </c>
      <c r="N822" s="50" t="s">
        <v>205</v>
      </c>
      <c r="O822" s="50" t="s">
        <v>205</v>
      </c>
      <c r="P822" s="50" t="s">
        <v>205</v>
      </c>
      <c r="Q822" s="50" t="s">
        <v>205</v>
      </c>
      <c r="R822" s="16" t="s">
        <v>20639</v>
      </c>
      <c r="S822" s="16" t="s">
        <v>20636</v>
      </c>
      <c r="T822" s="16" t="s">
        <v>20640</v>
      </c>
      <c r="U822" s="17">
        <v>1200</v>
      </c>
      <c r="V822" s="18">
        <v>24900</v>
      </c>
      <c r="W822" s="16" t="s">
        <v>20641</v>
      </c>
      <c r="X822" s="50" t="s">
        <v>205</v>
      </c>
      <c r="Y822" s="50" t="s">
        <v>205</v>
      </c>
      <c r="Z822" t="s">
        <v>12447</v>
      </c>
    </row>
    <row r="823" spans="1:26" ht="18" customHeight="1">
      <c r="A823" s="539">
        <v>20230515</v>
      </c>
      <c r="B823" s="523">
        <v>785</v>
      </c>
      <c r="C823" s="523" t="s">
        <v>12448</v>
      </c>
      <c r="D823" s="523" t="s">
        <v>9078</v>
      </c>
      <c r="E823" s="523">
        <v>1200</v>
      </c>
      <c r="F823" s="523" t="s">
        <v>8298</v>
      </c>
      <c r="G823" s="523" t="s">
        <v>12449</v>
      </c>
      <c r="H823" s="538"/>
      <c r="I823" s="540">
        <v>45061</v>
      </c>
      <c r="J823" s="541" t="s">
        <v>11497</v>
      </c>
      <c r="K823" s="541" t="s">
        <v>9440</v>
      </c>
      <c r="L823" s="494" t="s">
        <v>205</v>
      </c>
      <c r="M823" s="50" t="s">
        <v>205</v>
      </c>
      <c r="N823" s="50" t="s">
        <v>205</v>
      </c>
      <c r="O823" s="50" t="s">
        <v>205</v>
      </c>
      <c r="P823" s="50" t="s">
        <v>205</v>
      </c>
      <c r="Q823" s="50" t="s">
        <v>205</v>
      </c>
      <c r="R823" s="16" t="s">
        <v>20642</v>
      </c>
      <c r="S823" s="16" t="s">
        <v>20643</v>
      </c>
      <c r="T823" s="16" t="s">
        <v>20644</v>
      </c>
      <c r="U823" s="17">
        <v>1200</v>
      </c>
      <c r="V823" s="18">
        <v>24900</v>
      </c>
      <c r="W823" s="16" t="s">
        <v>20634</v>
      </c>
      <c r="X823" s="50" t="s">
        <v>205</v>
      </c>
      <c r="Y823" s="50" t="s">
        <v>205</v>
      </c>
    </row>
    <row r="824" spans="1:26" ht="18" customHeight="1">
      <c r="A824" s="539">
        <v>20230515</v>
      </c>
      <c r="B824" s="523">
        <v>786</v>
      </c>
      <c r="C824" s="523" t="s">
        <v>12450</v>
      </c>
      <c r="D824" s="523" t="s">
        <v>9078</v>
      </c>
      <c r="E824" s="523">
        <v>1150</v>
      </c>
      <c r="F824" s="523" t="s">
        <v>8298</v>
      </c>
      <c r="G824" s="523" t="s">
        <v>12451</v>
      </c>
      <c r="H824" s="538"/>
      <c r="I824" s="540">
        <v>45059</v>
      </c>
      <c r="J824" s="541" t="s">
        <v>9721</v>
      </c>
      <c r="K824" s="541" t="s">
        <v>9440</v>
      </c>
      <c r="L824" s="494" t="s">
        <v>205</v>
      </c>
      <c r="M824" s="50" t="s">
        <v>205</v>
      </c>
      <c r="N824" s="50" t="s">
        <v>205</v>
      </c>
      <c r="O824" s="50" t="s">
        <v>205</v>
      </c>
      <c r="P824" s="50" t="s">
        <v>205</v>
      </c>
      <c r="Q824" s="50" t="s">
        <v>205</v>
      </c>
      <c r="R824" s="16" t="s">
        <v>20645</v>
      </c>
      <c r="S824" s="16" t="s">
        <v>12419</v>
      </c>
      <c r="T824" s="16" t="s">
        <v>20646</v>
      </c>
      <c r="U824" s="17">
        <v>1150</v>
      </c>
      <c r="V824" s="18">
        <v>24360</v>
      </c>
      <c r="W824" s="16" t="s">
        <v>20647</v>
      </c>
      <c r="X824" s="50" t="s">
        <v>205</v>
      </c>
      <c r="Y824" s="50" t="s">
        <v>205</v>
      </c>
    </row>
    <row r="825" spans="1:26" ht="18" customHeight="1">
      <c r="A825" s="539">
        <v>20230515</v>
      </c>
      <c r="B825" s="523">
        <v>787</v>
      </c>
      <c r="C825" s="523" t="s">
        <v>12452</v>
      </c>
      <c r="D825" s="523" t="s">
        <v>219</v>
      </c>
      <c r="E825" s="523">
        <v>1443</v>
      </c>
      <c r="F825" s="523" t="s">
        <v>8949</v>
      </c>
      <c r="G825" s="523" t="s">
        <v>12453</v>
      </c>
      <c r="H825" s="538"/>
      <c r="I825" s="540">
        <v>45059</v>
      </c>
      <c r="J825" s="541" t="s">
        <v>11284</v>
      </c>
      <c r="K825" s="541" t="s">
        <v>9440</v>
      </c>
      <c r="L825" s="494">
        <v>20</v>
      </c>
      <c r="M825" s="50" t="s">
        <v>205</v>
      </c>
      <c r="N825" s="50" t="s">
        <v>205</v>
      </c>
      <c r="O825" s="50" t="s">
        <v>205</v>
      </c>
      <c r="P825" s="50" t="s">
        <v>205</v>
      </c>
      <c r="Q825" s="50" t="s">
        <v>205</v>
      </c>
      <c r="R825" s="16" t="s">
        <v>12454</v>
      </c>
      <c r="S825" s="16" t="s">
        <v>11183</v>
      </c>
      <c r="T825" s="16" t="s">
        <v>20648</v>
      </c>
      <c r="U825" s="17">
        <v>1443</v>
      </c>
      <c r="V825" s="18">
        <v>7215</v>
      </c>
      <c r="W825" s="16" t="s">
        <v>20649</v>
      </c>
      <c r="X825" s="50" t="s">
        <v>205</v>
      </c>
      <c r="Y825" s="50" t="s">
        <v>205</v>
      </c>
      <c r="Z825" t="s">
        <v>12455</v>
      </c>
    </row>
    <row r="826" spans="1:26" ht="18" customHeight="1">
      <c r="A826" s="539">
        <v>20230515</v>
      </c>
      <c r="B826" s="523">
        <v>788</v>
      </c>
      <c r="C826" s="523" t="s">
        <v>12456</v>
      </c>
      <c r="D826" s="523" t="s">
        <v>8947</v>
      </c>
      <c r="E826" s="523">
        <v>998</v>
      </c>
      <c r="F826" s="523" t="s">
        <v>8949</v>
      </c>
      <c r="G826" s="523" t="s">
        <v>12457</v>
      </c>
      <c r="H826" s="538"/>
      <c r="I826" s="540">
        <v>45061</v>
      </c>
      <c r="J826" s="541" t="s">
        <v>11847</v>
      </c>
      <c r="K826" s="541" t="s">
        <v>9440</v>
      </c>
      <c r="L826" s="494">
        <v>20</v>
      </c>
      <c r="M826" s="50" t="s">
        <v>205</v>
      </c>
      <c r="N826" s="50" t="s">
        <v>205</v>
      </c>
      <c r="O826" s="50" t="s">
        <v>205</v>
      </c>
      <c r="P826" s="50" t="s">
        <v>205</v>
      </c>
      <c r="Q826" s="50" t="s">
        <v>205</v>
      </c>
      <c r="R826" s="16" t="s">
        <v>20650</v>
      </c>
      <c r="S826" s="16" t="s">
        <v>19782</v>
      </c>
      <c r="T826" s="16" t="s">
        <v>20651</v>
      </c>
      <c r="U826" s="17">
        <v>998</v>
      </c>
      <c r="V826" s="18">
        <v>16467</v>
      </c>
      <c r="W826" s="16" t="s">
        <v>20652</v>
      </c>
      <c r="X826" s="50" t="s">
        <v>205</v>
      </c>
      <c r="Y826" s="50" t="s">
        <v>205</v>
      </c>
      <c r="Z826" t="s">
        <v>11552</v>
      </c>
    </row>
    <row r="827" spans="1:26" ht="18" customHeight="1">
      <c r="A827" s="539">
        <v>20230515</v>
      </c>
      <c r="B827" s="523">
        <v>789</v>
      </c>
      <c r="C827" s="523" t="s">
        <v>12459</v>
      </c>
      <c r="D827" s="523" t="s">
        <v>10493</v>
      </c>
      <c r="E827" s="523">
        <v>1900</v>
      </c>
      <c r="F827" s="523" t="s">
        <v>9095</v>
      </c>
      <c r="G827" s="523" t="s">
        <v>12460</v>
      </c>
      <c r="H827" s="538"/>
      <c r="I827" s="540">
        <v>45061</v>
      </c>
      <c r="J827" s="541" t="s">
        <v>12461</v>
      </c>
      <c r="K827" s="541" t="s">
        <v>9440</v>
      </c>
      <c r="L827" s="494">
        <v>20</v>
      </c>
      <c r="M827" s="50" t="s">
        <v>205</v>
      </c>
      <c r="N827" s="50" t="s">
        <v>205</v>
      </c>
      <c r="O827" s="50" t="s">
        <v>205</v>
      </c>
      <c r="P827" s="50" t="s">
        <v>205</v>
      </c>
      <c r="Q827" s="50" t="s">
        <v>205</v>
      </c>
      <c r="R827" s="16" t="s">
        <v>12459</v>
      </c>
      <c r="S827" s="16" t="s">
        <v>3161</v>
      </c>
      <c r="T827" s="16" t="s">
        <v>12462</v>
      </c>
      <c r="U827" s="17">
        <v>1900</v>
      </c>
      <c r="V827" s="18">
        <v>10032</v>
      </c>
      <c r="W827" s="16" t="s">
        <v>1910</v>
      </c>
      <c r="X827" s="50" t="s">
        <v>205</v>
      </c>
      <c r="Y827" s="50" t="s">
        <v>205</v>
      </c>
      <c r="Z827" t="s">
        <v>12463</v>
      </c>
    </row>
    <row r="828" spans="1:26" ht="18" customHeight="1">
      <c r="A828" s="539">
        <v>20230516</v>
      </c>
      <c r="B828" s="523">
        <v>790</v>
      </c>
      <c r="C828" s="523" t="s">
        <v>12464</v>
      </c>
      <c r="D828" s="523" t="s">
        <v>10500</v>
      </c>
      <c r="E828" s="523">
        <v>950</v>
      </c>
      <c r="F828" s="523" t="s">
        <v>8949</v>
      </c>
      <c r="G828" s="523" t="s">
        <v>12465</v>
      </c>
      <c r="H828" s="538"/>
      <c r="I828" s="540">
        <v>45061</v>
      </c>
      <c r="J828" s="541" t="s">
        <v>10680</v>
      </c>
      <c r="K828" s="541" t="s">
        <v>9440</v>
      </c>
      <c r="L828" s="494">
        <v>20</v>
      </c>
      <c r="M828" s="50"/>
      <c r="N828" s="50"/>
      <c r="O828" s="50"/>
      <c r="P828" s="50"/>
      <c r="Q828" s="50"/>
      <c r="R828" s="16" t="s">
        <v>12466</v>
      </c>
      <c r="S828" s="16" t="s">
        <v>9624</v>
      </c>
      <c r="T828" s="16" t="s">
        <v>20653</v>
      </c>
      <c r="U828" s="17">
        <v>950</v>
      </c>
      <c r="V828" s="18">
        <v>10450</v>
      </c>
      <c r="W828" s="16" t="s">
        <v>20654</v>
      </c>
      <c r="X828" s="50"/>
      <c r="Y828" s="50"/>
      <c r="Z828" t="s">
        <v>11154</v>
      </c>
    </row>
    <row r="829" spans="1:26" ht="18" customHeight="1">
      <c r="A829" s="539">
        <v>20230516</v>
      </c>
      <c r="B829" s="523">
        <v>791</v>
      </c>
      <c r="C829" s="523" t="s">
        <v>1862</v>
      </c>
      <c r="D829" s="523" t="s">
        <v>9319</v>
      </c>
      <c r="E829" s="523">
        <v>1916</v>
      </c>
      <c r="F829" s="523" t="s">
        <v>8994</v>
      </c>
      <c r="G829" s="523" t="s">
        <v>1863</v>
      </c>
      <c r="H829" s="538"/>
      <c r="I829" s="540">
        <v>45062</v>
      </c>
      <c r="J829" s="541" t="s">
        <v>11847</v>
      </c>
      <c r="K829" s="541" t="s">
        <v>9440</v>
      </c>
      <c r="L829" s="494" t="s">
        <v>205</v>
      </c>
      <c r="M829" s="50" t="s">
        <v>205</v>
      </c>
      <c r="N829" s="50" t="s">
        <v>205</v>
      </c>
      <c r="O829" s="50" t="s">
        <v>205</v>
      </c>
      <c r="P829" s="50" t="s">
        <v>205</v>
      </c>
      <c r="Q829" s="50" t="s">
        <v>205</v>
      </c>
      <c r="R829" s="16"/>
      <c r="S829" s="16"/>
      <c r="T829" s="16"/>
      <c r="U829" s="17"/>
      <c r="V829" s="18"/>
      <c r="W829" s="16"/>
      <c r="X829" s="50" t="s">
        <v>205</v>
      </c>
      <c r="Y829" s="50" t="s">
        <v>205</v>
      </c>
    </row>
    <row r="830" spans="1:26" ht="18" customHeight="1">
      <c r="A830" s="539">
        <v>20230516</v>
      </c>
      <c r="B830" s="523">
        <v>792</v>
      </c>
      <c r="C830" s="523" t="s">
        <v>1896</v>
      </c>
      <c r="D830" s="523" t="s">
        <v>9319</v>
      </c>
      <c r="E830" s="523">
        <v>1917</v>
      </c>
      <c r="F830" s="523" t="s">
        <v>8994</v>
      </c>
      <c r="G830" s="523" t="s">
        <v>1897</v>
      </c>
      <c r="H830" s="538"/>
      <c r="I830" s="540">
        <v>45061</v>
      </c>
      <c r="J830" s="541" t="s">
        <v>9729</v>
      </c>
      <c r="K830" s="541" t="s">
        <v>9440</v>
      </c>
      <c r="L830" s="494" t="s">
        <v>205</v>
      </c>
      <c r="M830" s="50" t="s">
        <v>205</v>
      </c>
      <c r="N830" s="50" t="s">
        <v>205</v>
      </c>
      <c r="O830" s="50" t="s">
        <v>205</v>
      </c>
      <c r="P830" s="50" t="s">
        <v>205</v>
      </c>
      <c r="Q830" s="50" t="s">
        <v>205</v>
      </c>
      <c r="R830" s="16" t="s">
        <v>20655</v>
      </c>
      <c r="S830" s="16" t="s">
        <v>12467</v>
      </c>
      <c r="T830" s="16" t="s">
        <v>20656</v>
      </c>
      <c r="U830" s="17">
        <v>1917</v>
      </c>
      <c r="V830" s="18">
        <v>23962.5</v>
      </c>
      <c r="W830" s="16" t="s">
        <v>20654</v>
      </c>
      <c r="X830" s="50" t="s">
        <v>205</v>
      </c>
      <c r="Y830" s="50" t="s">
        <v>205</v>
      </c>
    </row>
    <row r="831" spans="1:26" ht="18" customHeight="1">
      <c r="A831" s="539">
        <v>20230516</v>
      </c>
      <c r="B831" s="523">
        <v>793</v>
      </c>
      <c r="C831" s="523" t="s">
        <v>1911</v>
      </c>
      <c r="D831" s="523" t="s">
        <v>8894</v>
      </c>
      <c r="E831" s="523">
        <v>1568</v>
      </c>
      <c r="F831" s="523" t="s">
        <v>8955</v>
      </c>
      <c r="G831" s="523" t="s">
        <v>1912</v>
      </c>
      <c r="H831" s="538"/>
      <c r="I831" s="540">
        <v>45062</v>
      </c>
      <c r="J831" s="541" t="s">
        <v>12468</v>
      </c>
      <c r="K831" s="541" t="s">
        <v>9440</v>
      </c>
      <c r="L831" s="494" t="s">
        <v>205</v>
      </c>
      <c r="M831" s="50" t="s">
        <v>205</v>
      </c>
      <c r="N831" s="50" t="s">
        <v>205</v>
      </c>
      <c r="O831" s="50" t="s">
        <v>205</v>
      </c>
      <c r="P831" s="50" t="s">
        <v>205</v>
      </c>
      <c r="Q831" s="50" t="s">
        <v>205</v>
      </c>
      <c r="R831" s="16" t="s">
        <v>12469</v>
      </c>
      <c r="S831" s="16" t="s">
        <v>20657</v>
      </c>
      <c r="T831" s="16" t="s">
        <v>12470</v>
      </c>
      <c r="U831" s="17">
        <v>1568</v>
      </c>
      <c r="V831" s="18">
        <v>24304</v>
      </c>
      <c r="W831" s="16" t="s">
        <v>20658</v>
      </c>
      <c r="X831" s="50" t="s">
        <v>205</v>
      </c>
      <c r="Y831" s="50" t="s">
        <v>205</v>
      </c>
    </row>
    <row r="832" spans="1:26" ht="18" customHeight="1">
      <c r="A832" s="539">
        <v>20230516</v>
      </c>
      <c r="B832" s="523">
        <v>794</v>
      </c>
      <c r="C832" s="523" t="s">
        <v>1877</v>
      </c>
      <c r="D832" s="523" t="s">
        <v>9766</v>
      </c>
      <c r="E832" s="523">
        <v>1920</v>
      </c>
      <c r="F832" s="523" t="s">
        <v>8994</v>
      </c>
      <c r="G832" s="523" t="s">
        <v>1878</v>
      </c>
      <c r="H832" s="538"/>
      <c r="I832" s="540">
        <v>45062</v>
      </c>
      <c r="J832" s="541" t="s">
        <v>9750</v>
      </c>
      <c r="K832" s="541" t="s">
        <v>9440</v>
      </c>
      <c r="L832" s="494" t="s">
        <v>205</v>
      </c>
      <c r="M832" s="50" t="s">
        <v>205</v>
      </c>
      <c r="N832" s="50" t="s">
        <v>205</v>
      </c>
      <c r="O832" s="50" t="s">
        <v>205</v>
      </c>
      <c r="P832" s="50" t="s">
        <v>205</v>
      </c>
      <c r="Q832" s="50" t="s">
        <v>205</v>
      </c>
      <c r="R832" s="16" t="s">
        <v>20659</v>
      </c>
      <c r="S832" s="16" t="s">
        <v>8366</v>
      </c>
      <c r="T832" s="16" t="s">
        <v>20660</v>
      </c>
      <c r="U832" s="17">
        <v>1920</v>
      </c>
      <c r="V832" s="18">
        <v>24106.28</v>
      </c>
      <c r="W832" s="16" t="s">
        <v>20618</v>
      </c>
      <c r="X832" s="50" t="s">
        <v>205</v>
      </c>
      <c r="Y832" s="50" t="s">
        <v>205</v>
      </c>
    </row>
    <row r="833" spans="1:26" ht="18" customHeight="1">
      <c r="A833" s="539">
        <v>20230516</v>
      </c>
      <c r="B833" s="523">
        <v>795</v>
      </c>
      <c r="C833" s="523" t="s">
        <v>1886</v>
      </c>
      <c r="D833" s="523" t="s">
        <v>9766</v>
      </c>
      <c r="E833" s="523">
        <v>1958</v>
      </c>
      <c r="F833" s="523" t="s">
        <v>8994</v>
      </c>
      <c r="G833" s="523" t="s">
        <v>1887</v>
      </c>
      <c r="H833" s="538"/>
      <c r="I833" s="540">
        <v>45061</v>
      </c>
      <c r="J833" s="541" t="s">
        <v>12472</v>
      </c>
      <c r="K833" s="541" t="s">
        <v>9440</v>
      </c>
      <c r="L833" s="512" t="s">
        <v>205</v>
      </c>
      <c r="M833" s="50" t="s">
        <v>205</v>
      </c>
      <c r="N833" s="50" t="s">
        <v>205</v>
      </c>
      <c r="O833" s="50" t="s">
        <v>205</v>
      </c>
      <c r="P833" s="50" t="s">
        <v>205</v>
      </c>
      <c r="Q833" s="50" t="s">
        <v>205</v>
      </c>
      <c r="R833" s="16" t="s">
        <v>20661</v>
      </c>
      <c r="S833" s="16" t="s">
        <v>12411</v>
      </c>
      <c r="T833" s="16" t="s">
        <v>20662</v>
      </c>
      <c r="U833" s="17">
        <v>1958</v>
      </c>
      <c r="V833" s="18">
        <v>24583.26</v>
      </c>
      <c r="W833" s="16" t="s">
        <v>20629</v>
      </c>
      <c r="X833" s="50" t="s">
        <v>205</v>
      </c>
      <c r="Y833" s="50" t="s">
        <v>205</v>
      </c>
    </row>
    <row r="834" spans="1:26" ht="18" customHeight="1">
      <c r="A834" s="539">
        <v>20230516</v>
      </c>
      <c r="B834" s="523">
        <v>796</v>
      </c>
      <c r="C834" s="523" t="s">
        <v>1894</v>
      </c>
      <c r="D834" s="523" t="s">
        <v>9766</v>
      </c>
      <c r="E834" s="523">
        <v>1958</v>
      </c>
      <c r="F834" s="523" t="s">
        <v>8994</v>
      </c>
      <c r="G834" s="523" t="s">
        <v>1892</v>
      </c>
      <c r="H834" s="538"/>
      <c r="I834" s="540">
        <v>45061</v>
      </c>
      <c r="J834" s="541" t="s">
        <v>12473</v>
      </c>
      <c r="K834" s="541" t="s">
        <v>9440</v>
      </c>
      <c r="L834" s="512" t="s">
        <v>205</v>
      </c>
      <c r="M834" s="50" t="s">
        <v>205</v>
      </c>
      <c r="N834" s="50" t="s">
        <v>205</v>
      </c>
      <c r="O834" s="50" t="s">
        <v>205</v>
      </c>
      <c r="P834" s="50" t="s">
        <v>205</v>
      </c>
      <c r="Q834" s="50" t="s">
        <v>205</v>
      </c>
      <c r="R834" s="16" t="s">
        <v>20663</v>
      </c>
      <c r="S834" s="16" t="s">
        <v>20664</v>
      </c>
      <c r="T834" s="16" t="s">
        <v>20665</v>
      </c>
      <c r="U834" s="17">
        <v>1958</v>
      </c>
      <c r="V834" s="18">
        <v>24583.37</v>
      </c>
      <c r="W834" s="16" t="s">
        <v>20629</v>
      </c>
      <c r="X834" s="50" t="s">
        <v>205</v>
      </c>
      <c r="Y834" s="50" t="s">
        <v>205</v>
      </c>
    </row>
    <row r="835" spans="1:26" ht="18" customHeight="1">
      <c r="A835" s="539">
        <v>20230516</v>
      </c>
      <c r="B835" s="523">
        <v>797</v>
      </c>
      <c r="C835" s="523" t="s">
        <v>1881</v>
      </c>
      <c r="D835" s="523" t="s">
        <v>9766</v>
      </c>
      <c r="E835" s="523">
        <v>1861</v>
      </c>
      <c r="F835" s="523" t="s">
        <v>8994</v>
      </c>
      <c r="G835" s="523" t="s">
        <v>1882</v>
      </c>
      <c r="H835" s="538"/>
      <c r="I835" s="540">
        <v>45062</v>
      </c>
      <c r="J835" s="541" t="s">
        <v>10778</v>
      </c>
      <c r="K835" s="541" t="s">
        <v>9440</v>
      </c>
      <c r="L835" s="512" t="s">
        <v>205</v>
      </c>
      <c r="M835" s="50" t="s">
        <v>205</v>
      </c>
      <c r="N835" s="50" t="s">
        <v>205</v>
      </c>
      <c r="O835" s="50" t="s">
        <v>205</v>
      </c>
      <c r="P835" s="50" t="s">
        <v>205</v>
      </c>
      <c r="Q835" s="50" t="s">
        <v>205</v>
      </c>
      <c r="R835" s="16" t="s">
        <v>20666</v>
      </c>
      <c r="S835" s="16" t="s">
        <v>19580</v>
      </c>
      <c r="T835" s="16" t="s">
        <v>12474</v>
      </c>
      <c r="U835" s="17">
        <v>1861</v>
      </c>
      <c r="V835" s="18">
        <v>23365.51</v>
      </c>
      <c r="W835" s="16" t="s">
        <v>20618</v>
      </c>
      <c r="X835" s="50" t="s">
        <v>205</v>
      </c>
      <c r="Y835" s="50" t="s">
        <v>205</v>
      </c>
    </row>
    <row r="836" spans="1:26" ht="18" customHeight="1">
      <c r="A836" s="539">
        <v>20230516</v>
      </c>
      <c r="B836" s="523">
        <v>798</v>
      </c>
      <c r="C836" s="523" t="s">
        <v>1906</v>
      </c>
      <c r="D836" s="523" t="s">
        <v>8905</v>
      </c>
      <c r="E836" s="523">
        <v>1960</v>
      </c>
      <c r="F836" s="523" t="s">
        <v>8994</v>
      </c>
      <c r="G836" s="523" t="s">
        <v>1907</v>
      </c>
      <c r="H836" s="538"/>
      <c r="I836" s="540">
        <v>45062</v>
      </c>
      <c r="J836" s="541" t="s">
        <v>11570</v>
      </c>
      <c r="K836" s="541" t="s">
        <v>9440</v>
      </c>
      <c r="L836" s="512" t="s">
        <v>205</v>
      </c>
      <c r="M836" s="50" t="s">
        <v>205</v>
      </c>
      <c r="N836" s="50" t="s">
        <v>205</v>
      </c>
      <c r="O836" s="50" t="s">
        <v>205</v>
      </c>
      <c r="P836" s="50" t="s">
        <v>205</v>
      </c>
      <c r="Q836" s="50" t="s">
        <v>205</v>
      </c>
      <c r="R836" s="16" t="s">
        <v>20667</v>
      </c>
      <c r="S836" s="16" t="s">
        <v>20668</v>
      </c>
      <c r="T836" s="16" t="s">
        <v>12475</v>
      </c>
      <c r="U836" s="17">
        <v>1960</v>
      </c>
      <c r="V836" s="18">
        <v>24500</v>
      </c>
      <c r="W836" s="16" t="s">
        <v>20658</v>
      </c>
      <c r="X836" s="50" t="s">
        <v>205</v>
      </c>
      <c r="Y836" s="50" t="s">
        <v>205</v>
      </c>
    </row>
    <row r="837" spans="1:26" ht="18" customHeight="1">
      <c r="A837" s="539">
        <v>20230516</v>
      </c>
      <c r="B837" s="523">
        <v>799</v>
      </c>
      <c r="C837" s="523" t="s">
        <v>1871</v>
      </c>
      <c r="D837" s="523" t="s">
        <v>9766</v>
      </c>
      <c r="E837" s="523">
        <v>1873</v>
      </c>
      <c r="F837" s="523" t="s">
        <v>8994</v>
      </c>
      <c r="G837" s="523" t="s">
        <v>1872</v>
      </c>
      <c r="H837" s="538"/>
      <c r="I837" s="540">
        <v>45062</v>
      </c>
      <c r="J837" s="541" t="s">
        <v>10453</v>
      </c>
      <c r="K837" s="541" t="s">
        <v>9440</v>
      </c>
      <c r="L837" s="494" t="s">
        <v>205</v>
      </c>
      <c r="M837" s="50" t="s">
        <v>205</v>
      </c>
      <c r="N837" s="50" t="s">
        <v>205</v>
      </c>
      <c r="O837" s="50" t="s">
        <v>205</v>
      </c>
      <c r="P837" s="50" t="s">
        <v>205</v>
      </c>
      <c r="Q837" s="50" t="s">
        <v>205</v>
      </c>
      <c r="R837" s="16" t="s">
        <v>12476</v>
      </c>
      <c r="S837" s="16" t="s">
        <v>19580</v>
      </c>
      <c r="T837" s="16" t="s">
        <v>12477</v>
      </c>
      <c r="U837" s="17">
        <v>1873</v>
      </c>
      <c r="V837" s="18">
        <v>23516.18</v>
      </c>
      <c r="W837" s="16" t="s">
        <v>20618</v>
      </c>
      <c r="X837" s="50" t="s">
        <v>205</v>
      </c>
      <c r="Y837" s="50" t="s">
        <v>205</v>
      </c>
    </row>
    <row r="838" spans="1:26" ht="18" customHeight="1">
      <c r="A838" s="539">
        <v>20230516</v>
      </c>
      <c r="B838" s="523">
        <v>800</v>
      </c>
      <c r="C838" s="523" t="s">
        <v>12478</v>
      </c>
      <c r="D838" s="523" t="s">
        <v>10500</v>
      </c>
      <c r="E838" s="523">
        <v>2421</v>
      </c>
      <c r="F838" s="523" t="s">
        <v>8949</v>
      </c>
      <c r="G838" s="523" t="s">
        <v>12479</v>
      </c>
      <c r="H838" s="538"/>
      <c r="I838" s="540">
        <v>45062</v>
      </c>
      <c r="J838" s="541" t="s">
        <v>12480</v>
      </c>
      <c r="K838" s="541" t="s">
        <v>9440</v>
      </c>
      <c r="L838" s="494"/>
      <c r="M838" s="50"/>
      <c r="N838" s="50"/>
      <c r="O838" s="50"/>
      <c r="P838" s="50"/>
      <c r="Q838" s="50"/>
      <c r="R838" s="16" t="s">
        <v>20669</v>
      </c>
      <c r="S838" s="16" t="s">
        <v>19268</v>
      </c>
      <c r="T838" s="16" t="s">
        <v>20670</v>
      </c>
      <c r="U838" s="17">
        <v>2421</v>
      </c>
      <c r="V838" s="18">
        <v>15724.5</v>
      </c>
      <c r="W838" s="16" t="s">
        <v>12471</v>
      </c>
      <c r="X838" s="50"/>
      <c r="Y838" s="50"/>
      <c r="Z838" t="s">
        <v>10503</v>
      </c>
    </row>
    <row r="839" spans="1:26" ht="18" customHeight="1">
      <c r="A839" s="539">
        <v>20230516</v>
      </c>
      <c r="B839" s="523">
        <v>801</v>
      </c>
      <c r="C839" s="523" t="s">
        <v>1868</v>
      </c>
      <c r="D839" s="523" t="s">
        <v>9319</v>
      </c>
      <c r="E839" s="523">
        <v>1916</v>
      </c>
      <c r="F839" s="523" t="s">
        <v>8994</v>
      </c>
      <c r="G839" s="523" t="s">
        <v>1869</v>
      </c>
      <c r="H839" s="538"/>
      <c r="I839" s="540">
        <v>45062</v>
      </c>
      <c r="J839" s="541" t="s">
        <v>12481</v>
      </c>
      <c r="K839" s="541" t="s">
        <v>9440</v>
      </c>
      <c r="L839" s="494" t="s">
        <v>205</v>
      </c>
      <c r="M839" s="50" t="s">
        <v>205</v>
      </c>
      <c r="N839" s="50" t="s">
        <v>205</v>
      </c>
      <c r="O839" s="50" t="s">
        <v>205</v>
      </c>
      <c r="P839" s="50" t="s">
        <v>205</v>
      </c>
      <c r="Q839" s="50" t="s">
        <v>205</v>
      </c>
      <c r="R839" s="16"/>
      <c r="S839" s="16"/>
      <c r="T839" s="16"/>
      <c r="U839" s="17"/>
      <c r="V839" s="18"/>
      <c r="W839" s="16"/>
      <c r="X839" s="50" t="s">
        <v>205</v>
      </c>
      <c r="Y839" s="50" t="s">
        <v>205</v>
      </c>
    </row>
    <row r="840" spans="1:26" ht="18" customHeight="1">
      <c r="A840" s="539">
        <v>20230516</v>
      </c>
      <c r="B840" s="523">
        <v>802</v>
      </c>
      <c r="C840" s="523" t="s">
        <v>1901</v>
      </c>
      <c r="D840" s="523" t="s">
        <v>51</v>
      </c>
      <c r="E840" s="523">
        <v>1916</v>
      </c>
      <c r="F840" s="523" t="s">
        <v>8994</v>
      </c>
      <c r="G840" s="523" t="s">
        <v>1902</v>
      </c>
      <c r="H840" s="538"/>
      <c r="I840" s="540">
        <v>45062</v>
      </c>
      <c r="J840" s="541" t="s">
        <v>10652</v>
      </c>
      <c r="K840" s="541" t="s">
        <v>9440</v>
      </c>
      <c r="L840" s="494" t="s">
        <v>205</v>
      </c>
      <c r="M840" s="50" t="s">
        <v>205</v>
      </c>
      <c r="N840" s="50" t="s">
        <v>205</v>
      </c>
      <c r="O840" s="50" t="s">
        <v>205</v>
      </c>
      <c r="P840" s="50" t="s">
        <v>205</v>
      </c>
      <c r="Q840" s="50" t="s">
        <v>205</v>
      </c>
      <c r="R840" s="16" t="s">
        <v>12482</v>
      </c>
      <c r="S840" s="16" t="s">
        <v>20671</v>
      </c>
      <c r="T840" s="16" t="s">
        <v>20672</v>
      </c>
      <c r="U840" s="17">
        <v>1916</v>
      </c>
      <c r="V840" s="18">
        <v>24509.47</v>
      </c>
      <c r="W840" s="16" t="s">
        <v>20652</v>
      </c>
      <c r="X840" s="50" t="s">
        <v>205</v>
      </c>
      <c r="Y840" s="50" t="s">
        <v>205</v>
      </c>
    </row>
    <row r="841" spans="1:26" ht="18" customHeight="1">
      <c r="A841" s="539">
        <v>20230516</v>
      </c>
      <c r="B841" s="523">
        <v>803</v>
      </c>
      <c r="C841" s="523" t="s">
        <v>12484</v>
      </c>
      <c r="D841" s="523" t="s">
        <v>11787</v>
      </c>
      <c r="E841" s="523">
        <v>2565</v>
      </c>
      <c r="F841" s="523" t="s">
        <v>9104</v>
      </c>
      <c r="G841" s="523" t="s">
        <v>12485</v>
      </c>
      <c r="H841" s="538"/>
      <c r="I841" s="540">
        <v>45062</v>
      </c>
      <c r="J841" s="541" t="s">
        <v>11246</v>
      </c>
      <c r="K841" s="541" t="s">
        <v>9440</v>
      </c>
      <c r="L841" s="512" t="s">
        <v>205</v>
      </c>
      <c r="M841" s="50" t="s">
        <v>205</v>
      </c>
      <c r="N841" s="50" t="s">
        <v>205</v>
      </c>
      <c r="O841" s="50" t="s">
        <v>205</v>
      </c>
      <c r="P841" s="50" t="s">
        <v>205</v>
      </c>
      <c r="Q841" s="50" t="s">
        <v>205</v>
      </c>
      <c r="R841" s="16" t="s">
        <v>20673</v>
      </c>
      <c r="S841" s="16" t="s">
        <v>12486</v>
      </c>
      <c r="T841" s="16" t="s">
        <v>20674</v>
      </c>
      <c r="U841" s="17">
        <v>2565</v>
      </c>
      <c r="V841" s="18">
        <v>18084</v>
      </c>
      <c r="W841" s="16" t="s">
        <v>20658</v>
      </c>
      <c r="X841" s="50" t="s">
        <v>205</v>
      </c>
      <c r="Y841" s="50" t="s">
        <v>205</v>
      </c>
      <c r="Z841" t="s">
        <v>11791</v>
      </c>
    </row>
    <row r="842" spans="1:26" ht="18" customHeight="1">
      <c r="A842" s="539">
        <v>20230517</v>
      </c>
      <c r="B842" s="523">
        <v>804</v>
      </c>
      <c r="C842" s="523" t="s">
        <v>12487</v>
      </c>
      <c r="D842" s="523" t="s">
        <v>8947</v>
      </c>
      <c r="E842" s="523">
        <v>776</v>
      </c>
      <c r="F842" s="523" t="s">
        <v>12123</v>
      </c>
      <c r="G842" s="523" t="s">
        <v>12488</v>
      </c>
      <c r="H842" s="538"/>
      <c r="I842" s="540">
        <v>45062</v>
      </c>
      <c r="J842" s="541" t="s">
        <v>12093</v>
      </c>
      <c r="K842" s="541" t="s">
        <v>9440</v>
      </c>
      <c r="L842" s="494">
        <v>20</v>
      </c>
      <c r="M842" s="50" t="s">
        <v>205</v>
      </c>
      <c r="N842" s="50" t="s">
        <v>205</v>
      </c>
      <c r="O842" s="50" t="s">
        <v>205</v>
      </c>
      <c r="P842" s="50" t="s">
        <v>205</v>
      </c>
      <c r="Q842" s="50" t="s">
        <v>205</v>
      </c>
      <c r="R842" s="16" t="s">
        <v>12489</v>
      </c>
      <c r="S842" s="16" t="s">
        <v>9624</v>
      </c>
      <c r="T842" s="16" t="s">
        <v>12490</v>
      </c>
      <c r="U842" s="17">
        <v>776</v>
      </c>
      <c r="V842" s="18">
        <v>7865.6</v>
      </c>
      <c r="W842" s="16" t="s">
        <v>20652</v>
      </c>
      <c r="X842" s="50" t="s">
        <v>205</v>
      </c>
      <c r="Y842" s="50" t="s">
        <v>205</v>
      </c>
      <c r="Z842" t="s">
        <v>10747</v>
      </c>
    </row>
    <row r="843" spans="1:26" ht="18" customHeight="1">
      <c r="A843" s="539">
        <v>20230517</v>
      </c>
      <c r="B843" s="523">
        <v>805</v>
      </c>
      <c r="C843" s="523" t="s">
        <v>1920</v>
      </c>
      <c r="D843" s="523" t="s">
        <v>51</v>
      </c>
      <c r="E843" s="523">
        <v>1916</v>
      </c>
      <c r="F843" s="523" t="s">
        <v>8994</v>
      </c>
      <c r="G843" s="523" t="s">
        <v>1921</v>
      </c>
      <c r="H843" s="538"/>
      <c r="I843" s="540">
        <v>45062</v>
      </c>
      <c r="J843" s="541" t="s">
        <v>12491</v>
      </c>
      <c r="K843" s="541" t="s">
        <v>9440</v>
      </c>
      <c r="L843" s="494" t="s">
        <v>205</v>
      </c>
      <c r="M843" s="50" t="s">
        <v>205</v>
      </c>
      <c r="N843" s="50" t="s">
        <v>205</v>
      </c>
      <c r="O843" s="50" t="s">
        <v>205</v>
      </c>
      <c r="P843" s="50" t="s">
        <v>205</v>
      </c>
      <c r="Q843" s="50" t="s">
        <v>205</v>
      </c>
      <c r="R843" s="16" t="s">
        <v>20675</v>
      </c>
      <c r="S843" s="16" t="s">
        <v>20671</v>
      </c>
      <c r="T843" s="16" t="s">
        <v>20676</v>
      </c>
      <c r="U843" s="17">
        <v>1916</v>
      </c>
      <c r="V843" s="18">
        <v>24509.47</v>
      </c>
      <c r="W843" s="16" t="s">
        <v>20654</v>
      </c>
      <c r="X843" s="50" t="s">
        <v>205</v>
      </c>
      <c r="Y843" s="50" t="s">
        <v>205</v>
      </c>
    </row>
    <row r="844" spans="1:26" ht="18" customHeight="1">
      <c r="A844" s="539">
        <v>20230517</v>
      </c>
      <c r="B844" s="523">
        <v>806</v>
      </c>
      <c r="C844" s="523" t="s">
        <v>1915</v>
      </c>
      <c r="D844" s="523" t="s">
        <v>8896</v>
      </c>
      <c r="E844" s="523">
        <v>2300</v>
      </c>
      <c r="F844" s="523" t="s">
        <v>121</v>
      </c>
      <c r="G844" s="523" t="s">
        <v>1916</v>
      </c>
      <c r="H844" s="538"/>
      <c r="I844" s="540">
        <v>45062</v>
      </c>
      <c r="J844" s="541" t="s">
        <v>12366</v>
      </c>
      <c r="K844" s="541" t="s">
        <v>9440</v>
      </c>
      <c r="L844" s="494"/>
      <c r="M844" s="50"/>
      <c r="N844" s="50"/>
      <c r="O844" s="50"/>
      <c r="P844" s="50"/>
      <c r="Q844" s="50"/>
      <c r="R844" s="16" t="s">
        <v>20677</v>
      </c>
      <c r="S844" s="16" t="s">
        <v>20678</v>
      </c>
      <c r="T844" s="16" t="s">
        <v>20679</v>
      </c>
      <c r="U844" s="17">
        <v>2300</v>
      </c>
      <c r="V844" s="18">
        <v>23805</v>
      </c>
      <c r="W844" s="16" t="s">
        <v>20658</v>
      </c>
      <c r="X844" s="50"/>
      <c r="Y844" s="50"/>
    </row>
    <row r="845" spans="1:26" ht="18" customHeight="1">
      <c r="A845" s="539">
        <v>20230517</v>
      </c>
      <c r="B845" s="523">
        <v>807</v>
      </c>
      <c r="C845" s="523" t="s">
        <v>12492</v>
      </c>
      <c r="D845" s="523" t="s">
        <v>9078</v>
      </c>
      <c r="E845" s="523">
        <v>916</v>
      </c>
      <c r="F845" s="523" t="s">
        <v>8298</v>
      </c>
      <c r="G845" s="523" t="s">
        <v>12493</v>
      </c>
      <c r="H845" s="538"/>
      <c r="I845" s="540">
        <v>45061</v>
      </c>
      <c r="J845" s="541" t="s">
        <v>9453</v>
      </c>
      <c r="K845" s="541" t="s">
        <v>9440</v>
      </c>
      <c r="L845" s="512" t="s">
        <v>205</v>
      </c>
      <c r="M845" s="50" t="s">
        <v>205</v>
      </c>
      <c r="N845" s="50" t="s">
        <v>205</v>
      </c>
      <c r="O845" s="50" t="s">
        <v>205</v>
      </c>
      <c r="P845" s="50" t="s">
        <v>205</v>
      </c>
      <c r="Q845" s="50" t="s">
        <v>205</v>
      </c>
      <c r="R845" s="16" t="s">
        <v>20680</v>
      </c>
      <c r="S845" s="16" t="s">
        <v>20681</v>
      </c>
      <c r="T845" s="16" t="s">
        <v>12495</v>
      </c>
      <c r="U845" s="17">
        <v>2745</v>
      </c>
      <c r="V845" s="18">
        <v>37750</v>
      </c>
      <c r="W845" s="16" t="s">
        <v>20652</v>
      </c>
      <c r="X845" s="50" t="s">
        <v>205</v>
      </c>
      <c r="Y845" s="50" t="s">
        <v>205</v>
      </c>
    </row>
    <row r="846" spans="1:26" ht="18" customHeight="1">
      <c r="A846" s="539">
        <v>20230517</v>
      </c>
      <c r="B846" s="523">
        <v>807</v>
      </c>
      <c r="C846" s="523" t="s">
        <v>12492</v>
      </c>
      <c r="D846" s="560" t="s">
        <v>20682</v>
      </c>
      <c r="E846" s="523">
        <v>1829</v>
      </c>
      <c r="F846" s="523" t="s">
        <v>8298</v>
      </c>
      <c r="G846" s="523" t="s">
        <v>12496</v>
      </c>
      <c r="H846" s="538"/>
      <c r="I846" s="540">
        <v>45061</v>
      </c>
      <c r="J846" s="541" t="s">
        <v>9453</v>
      </c>
      <c r="K846" s="541" t="s">
        <v>9440</v>
      </c>
      <c r="L846" s="494" t="s">
        <v>205</v>
      </c>
      <c r="M846" s="50" t="s">
        <v>205</v>
      </c>
      <c r="N846" s="50" t="s">
        <v>205</v>
      </c>
      <c r="O846" s="50" t="s">
        <v>205</v>
      </c>
      <c r="P846" s="50" t="s">
        <v>205</v>
      </c>
      <c r="Q846" s="50" t="s">
        <v>205</v>
      </c>
      <c r="R846" s="16" t="s">
        <v>12494</v>
      </c>
      <c r="S846" s="16" t="s">
        <v>20683</v>
      </c>
      <c r="T846" s="16" t="s">
        <v>20684</v>
      </c>
      <c r="U846" s="17">
        <v>2745</v>
      </c>
      <c r="V846" s="18">
        <v>37750</v>
      </c>
      <c r="W846" s="16" t="s">
        <v>12458</v>
      </c>
      <c r="X846" s="50" t="s">
        <v>205</v>
      </c>
      <c r="Y846" s="50" t="s">
        <v>205</v>
      </c>
    </row>
    <row r="847" spans="1:26" ht="18" customHeight="1">
      <c r="A847" s="539">
        <v>20230517</v>
      </c>
      <c r="B847" s="523">
        <v>808</v>
      </c>
      <c r="C847" s="523" t="s">
        <v>12497</v>
      </c>
      <c r="D847" s="523" t="s">
        <v>9062</v>
      </c>
      <c r="E847" s="523">
        <v>1225</v>
      </c>
      <c r="F847" s="523" t="s">
        <v>12498</v>
      </c>
      <c r="G847" s="523" t="s">
        <v>12499</v>
      </c>
      <c r="H847" s="538"/>
      <c r="I847" s="540">
        <v>45063</v>
      </c>
      <c r="J847" s="541" t="s">
        <v>12217</v>
      </c>
      <c r="K847" s="541" t="s">
        <v>9440</v>
      </c>
      <c r="L847" s="494" t="s">
        <v>205</v>
      </c>
      <c r="M847" s="50" t="s">
        <v>205</v>
      </c>
      <c r="N847" s="50" t="s">
        <v>205</v>
      </c>
      <c r="O847" s="50" t="s">
        <v>205</v>
      </c>
      <c r="P847" s="50" t="s">
        <v>205</v>
      </c>
      <c r="Q847" s="50" t="s">
        <v>205</v>
      </c>
      <c r="R847" s="16" t="s">
        <v>20685</v>
      </c>
      <c r="S847" s="16" t="s">
        <v>12500</v>
      </c>
      <c r="T847" s="16" t="s">
        <v>20686</v>
      </c>
      <c r="U847" s="17">
        <v>1225</v>
      </c>
      <c r="V847" s="18">
        <v>24900</v>
      </c>
      <c r="W847" s="16" t="s">
        <v>20687</v>
      </c>
      <c r="X847" s="50" t="s">
        <v>205</v>
      </c>
      <c r="Y847" s="50" t="s">
        <v>205</v>
      </c>
      <c r="Z847" t="s">
        <v>12502</v>
      </c>
    </row>
    <row r="848" spans="1:26" ht="18" customHeight="1">
      <c r="A848" s="539">
        <v>20230518</v>
      </c>
      <c r="B848" s="523">
        <v>809</v>
      </c>
      <c r="C848" s="523" t="s">
        <v>12503</v>
      </c>
      <c r="D848" s="523" t="s">
        <v>9320</v>
      </c>
      <c r="E848" s="523">
        <v>1100</v>
      </c>
      <c r="F848" s="523" t="s">
        <v>8298</v>
      </c>
      <c r="G848" s="523" t="s">
        <v>12504</v>
      </c>
      <c r="H848" s="538"/>
      <c r="I848" s="540">
        <v>45064</v>
      </c>
      <c r="J848" s="541" t="s">
        <v>12505</v>
      </c>
      <c r="K848" s="541" t="s">
        <v>9440</v>
      </c>
      <c r="L848" s="494" t="s">
        <v>205</v>
      </c>
      <c r="M848" s="50" t="s">
        <v>205</v>
      </c>
      <c r="N848" s="50" t="s">
        <v>205</v>
      </c>
      <c r="O848" s="50" t="s">
        <v>205</v>
      </c>
      <c r="P848" s="50" t="s">
        <v>205</v>
      </c>
      <c r="Q848" s="50" t="s">
        <v>205</v>
      </c>
      <c r="R848" s="16" t="s">
        <v>20688</v>
      </c>
      <c r="S848" s="16" t="s">
        <v>12506</v>
      </c>
      <c r="T848" s="16" t="s">
        <v>20689</v>
      </c>
      <c r="U848" s="17">
        <v>2200</v>
      </c>
      <c r="V848" s="18">
        <v>48060</v>
      </c>
      <c r="W848" s="16" t="s">
        <v>20690</v>
      </c>
      <c r="X848" s="50" t="s">
        <v>205</v>
      </c>
      <c r="Y848" s="50" t="s">
        <v>205</v>
      </c>
      <c r="Z848" t="s">
        <v>12508</v>
      </c>
    </row>
    <row r="849" spans="1:26" ht="18" customHeight="1">
      <c r="A849" s="539">
        <v>20230518</v>
      </c>
      <c r="B849" s="523">
        <v>809</v>
      </c>
      <c r="C849" s="523" t="s">
        <v>12503</v>
      </c>
      <c r="D849" s="523" t="s">
        <v>9320</v>
      </c>
      <c r="E849" s="523">
        <v>1100</v>
      </c>
      <c r="F849" s="523" t="s">
        <v>8298</v>
      </c>
      <c r="G849" s="523" t="s">
        <v>12509</v>
      </c>
      <c r="H849" s="538"/>
      <c r="I849" s="540">
        <v>45064</v>
      </c>
      <c r="J849" s="541" t="s">
        <v>12505</v>
      </c>
      <c r="K849" s="541" t="s">
        <v>9440</v>
      </c>
      <c r="L849" s="494" t="s">
        <v>205</v>
      </c>
      <c r="M849" s="50" t="s">
        <v>205</v>
      </c>
      <c r="N849" s="50" t="s">
        <v>205</v>
      </c>
      <c r="O849" s="50" t="s">
        <v>205</v>
      </c>
      <c r="P849" s="50" t="s">
        <v>205</v>
      </c>
      <c r="Q849" s="50" t="s">
        <v>205</v>
      </c>
      <c r="R849" s="16"/>
      <c r="S849" s="16"/>
      <c r="T849" s="16"/>
      <c r="U849" s="17"/>
      <c r="V849" s="18"/>
      <c r="W849" s="16"/>
      <c r="X849" s="50" t="s">
        <v>205</v>
      </c>
      <c r="Y849" s="50" t="s">
        <v>205</v>
      </c>
      <c r="Z849" t="s">
        <v>20691</v>
      </c>
    </row>
    <row r="850" spans="1:26" ht="18" customHeight="1">
      <c r="A850" s="539">
        <v>20230518</v>
      </c>
      <c r="B850" s="523">
        <v>810</v>
      </c>
      <c r="C850" s="523" t="s">
        <v>12510</v>
      </c>
      <c r="D850" s="523" t="s">
        <v>8947</v>
      </c>
      <c r="E850" s="523">
        <v>855</v>
      </c>
      <c r="F850" s="523" t="s">
        <v>9180</v>
      </c>
      <c r="G850" s="523" t="s">
        <v>12511</v>
      </c>
      <c r="H850" s="538"/>
      <c r="I850" s="540">
        <v>45063</v>
      </c>
      <c r="J850" s="541" t="s">
        <v>12512</v>
      </c>
      <c r="K850" s="541" t="s">
        <v>9440</v>
      </c>
      <c r="L850" s="494">
        <v>20</v>
      </c>
      <c r="M850" s="50" t="s">
        <v>205</v>
      </c>
      <c r="N850" s="50" t="s">
        <v>205</v>
      </c>
      <c r="O850" s="50" t="s">
        <v>205</v>
      </c>
      <c r="P850" s="50" t="s">
        <v>205</v>
      </c>
      <c r="Q850" s="50" t="s">
        <v>205</v>
      </c>
      <c r="R850" s="16" t="s">
        <v>20692</v>
      </c>
      <c r="S850" s="16" t="s">
        <v>19770</v>
      </c>
      <c r="T850" s="16" t="s">
        <v>20693</v>
      </c>
      <c r="U850" s="17">
        <v>855</v>
      </c>
      <c r="V850" s="18">
        <v>6669</v>
      </c>
      <c r="W850" s="16" t="s">
        <v>20652</v>
      </c>
      <c r="X850" s="50" t="s">
        <v>205</v>
      </c>
      <c r="Y850" s="50" t="s">
        <v>205</v>
      </c>
      <c r="Z850" t="s">
        <v>10747</v>
      </c>
    </row>
    <row r="851" spans="1:26" ht="18" customHeight="1">
      <c r="A851" s="539">
        <v>20230518</v>
      </c>
      <c r="B851" s="523">
        <v>811</v>
      </c>
      <c r="C851" s="523" t="s">
        <v>12513</v>
      </c>
      <c r="D851" s="523" t="s">
        <v>9503</v>
      </c>
      <c r="E851" s="523">
        <v>2500</v>
      </c>
      <c r="F851" s="523" t="s">
        <v>9175</v>
      </c>
      <c r="G851" s="523" t="s">
        <v>12514</v>
      </c>
      <c r="H851" s="538"/>
      <c r="I851" s="540">
        <v>45063</v>
      </c>
      <c r="J851" s="541" t="s">
        <v>11120</v>
      </c>
      <c r="K851" s="541" t="s">
        <v>9440</v>
      </c>
      <c r="L851" s="494" t="s">
        <v>205</v>
      </c>
      <c r="M851" s="50" t="s">
        <v>205</v>
      </c>
      <c r="N851" s="50" t="s">
        <v>205</v>
      </c>
      <c r="O851" s="50" t="s">
        <v>205</v>
      </c>
      <c r="P851" s="50" t="s">
        <v>205</v>
      </c>
      <c r="Q851" s="50" t="s">
        <v>205</v>
      </c>
      <c r="R851" s="16" t="s">
        <v>20694</v>
      </c>
      <c r="S851" s="16" t="s">
        <v>19403</v>
      </c>
      <c r="T851" s="16" t="s">
        <v>20695</v>
      </c>
      <c r="U851" s="17">
        <v>2500</v>
      </c>
      <c r="V851" s="18">
        <v>24980</v>
      </c>
      <c r="W851" s="16" t="s">
        <v>20687</v>
      </c>
      <c r="X851" s="50" t="s">
        <v>205</v>
      </c>
      <c r="Y851" s="50" t="s">
        <v>205</v>
      </c>
      <c r="Z851" t="s">
        <v>20696</v>
      </c>
    </row>
    <row r="852" spans="1:26" ht="18" customHeight="1">
      <c r="A852" s="539">
        <v>20230518</v>
      </c>
      <c r="B852" s="523">
        <v>812</v>
      </c>
      <c r="C852" s="523" t="s">
        <v>12515</v>
      </c>
      <c r="D852" s="523" t="s">
        <v>9503</v>
      </c>
      <c r="E852" s="523">
        <v>1000</v>
      </c>
      <c r="F852" s="523" t="s">
        <v>12516</v>
      </c>
      <c r="G852" s="523" t="s">
        <v>12517</v>
      </c>
      <c r="H852" s="538"/>
      <c r="I852" s="540">
        <v>45063</v>
      </c>
      <c r="J852" s="541" t="s">
        <v>11120</v>
      </c>
      <c r="K852" s="541" t="s">
        <v>9440</v>
      </c>
      <c r="L852" s="494" t="s">
        <v>205</v>
      </c>
      <c r="M852" s="50" t="s">
        <v>205</v>
      </c>
      <c r="N852" s="50" t="s">
        <v>205</v>
      </c>
      <c r="O852" s="50" t="s">
        <v>205</v>
      </c>
      <c r="P852" s="50" t="s">
        <v>205</v>
      </c>
      <c r="Q852" s="50" t="s">
        <v>205</v>
      </c>
      <c r="R852" s="16" t="s">
        <v>12518</v>
      </c>
      <c r="S852" s="16" t="s">
        <v>19403</v>
      </c>
      <c r="T852" s="16" t="s">
        <v>20697</v>
      </c>
      <c r="U852" s="17">
        <v>1000</v>
      </c>
      <c r="V852" s="18">
        <v>11500</v>
      </c>
      <c r="W852" s="16" t="s">
        <v>20687</v>
      </c>
      <c r="X852" s="50" t="s">
        <v>205</v>
      </c>
      <c r="Y852" s="50" t="s">
        <v>205</v>
      </c>
      <c r="Z852" t="s">
        <v>20696</v>
      </c>
    </row>
    <row r="853" spans="1:26" ht="18" customHeight="1">
      <c r="A853" s="539">
        <v>20230518</v>
      </c>
      <c r="B853" s="523">
        <v>813</v>
      </c>
      <c r="C853" s="523" t="s">
        <v>12519</v>
      </c>
      <c r="D853" s="523" t="s">
        <v>9503</v>
      </c>
      <c r="E853" s="523">
        <v>950</v>
      </c>
      <c r="F853" s="523" t="s">
        <v>12076</v>
      </c>
      <c r="G853" s="523" t="s">
        <v>12517</v>
      </c>
      <c r="H853" s="538"/>
      <c r="I853" s="540">
        <v>45063</v>
      </c>
      <c r="J853" s="541" t="s">
        <v>11120</v>
      </c>
      <c r="K853" s="541" t="s">
        <v>9440</v>
      </c>
      <c r="L853" s="512" t="s">
        <v>205</v>
      </c>
      <c r="M853" s="50" t="s">
        <v>205</v>
      </c>
      <c r="N853" s="50" t="s">
        <v>205</v>
      </c>
      <c r="O853" s="50" t="s">
        <v>205</v>
      </c>
      <c r="P853" s="50" t="s">
        <v>205</v>
      </c>
      <c r="Q853" s="50" t="s">
        <v>205</v>
      </c>
      <c r="R853" s="16" t="s">
        <v>20698</v>
      </c>
      <c r="S853" s="16" t="s">
        <v>19403</v>
      </c>
      <c r="T853" s="16" t="s">
        <v>20699</v>
      </c>
      <c r="U853" s="17">
        <v>950</v>
      </c>
      <c r="V853" s="18">
        <v>13000</v>
      </c>
      <c r="W853" s="16" t="s">
        <v>20687</v>
      </c>
      <c r="X853" s="50" t="s">
        <v>205</v>
      </c>
      <c r="Y853" s="50" t="s">
        <v>205</v>
      </c>
      <c r="Z853" t="s">
        <v>20700</v>
      </c>
    </row>
    <row r="854" spans="1:26" ht="18" customHeight="1">
      <c r="A854" s="539">
        <v>20230518</v>
      </c>
      <c r="B854" s="523">
        <v>814</v>
      </c>
      <c r="C854" s="523" t="s">
        <v>12520</v>
      </c>
      <c r="D854" s="523" t="s">
        <v>8947</v>
      </c>
      <c r="E854" s="523">
        <v>115</v>
      </c>
      <c r="F854" s="523" t="s">
        <v>12521</v>
      </c>
      <c r="G854" s="523" t="s">
        <v>12522</v>
      </c>
      <c r="H854" s="538"/>
      <c r="I854" s="540">
        <v>45064</v>
      </c>
      <c r="J854" s="541" t="s">
        <v>11570</v>
      </c>
      <c r="K854" s="541" t="s">
        <v>9440</v>
      </c>
      <c r="L854" s="494">
        <v>20</v>
      </c>
      <c r="M854" s="50" t="s">
        <v>205</v>
      </c>
      <c r="N854" s="50" t="s">
        <v>205</v>
      </c>
      <c r="O854" s="50" t="s">
        <v>205</v>
      </c>
      <c r="P854" s="50" t="s">
        <v>205</v>
      </c>
      <c r="Q854" s="50" t="s">
        <v>205</v>
      </c>
      <c r="R854" s="16" t="s">
        <v>20701</v>
      </c>
      <c r="S854" s="16" t="s">
        <v>20702</v>
      </c>
      <c r="T854" s="16" t="s">
        <v>20703</v>
      </c>
      <c r="U854" s="17">
        <v>115</v>
      </c>
      <c r="V854" s="18">
        <v>1380</v>
      </c>
      <c r="W854" s="16" t="s">
        <v>20704</v>
      </c>
      <c r="X854" s="50" t="s">
        <v>205</v>
      </c>
      <c r="Y854" s="50" t="s">
        <v>205</v>
      </c>
      <c r="Z854" t="s">
        <v>12524</v>
      </c>
    </row>
    <row r="855" spans="1:26" ht="18" customHeight="1">
      <c r="A855" s="539">
        <v>20230518</v>
      </c>
      <c r="B855" s="523">
        <v>815</v>
      </c>
      <c r="C855" s="523" t="s">
        <v>12525</v>
      </c>
      <c r="D855" s="523" t="s">
        <v>8996</v>
      </c>
      <c r="E855" s="523">
        <v>900</v>
      </c>
      <c r="F855" s="523" t="s">
        <v>8949</v>
      </c>
      <c r="G855" s="523" t="s">
        <v>12526</v>
      </c>
      <c r="H855" s="538"/>
      <c r="I855" s="540">
        <v>45064</v>
      </c>
      <c r="J855" s="541" t="s">
        <v>12527</v>
      </c>
      <c r="K855" s="541" t="s">
        <v>9440</v>
      </c>
      <c r="L855" s="494">
        <v>20</v>
      </c>
      <c r="M855" s="50"/>
      <c r="N855" s="50"/>
      <c r="O855" s="50"/>
      <c r="P855" s="50"/>
      <c r="Q855" s="50"/>
      <c r="R855" s="16" t="s">
        <v>20705</v>
      </c>
      <c r="S855" s="16" t="s">
        <v>19349</v>
      </c>
      <c r="T855" s="16" t="s">
        <v>20706</v>
      </c>
      <c r="U855" s="17">
        <v>900</v>
      </c>
      <c r="V855" s="18">
        <v>7920</v>
      </c>
      <c r="W855" s="16" t="s">
        <v>12507</v>
      </c>
      <c r="X855" s="50"/>
      <c r="Y855" s="50"/>
      <c r="Z855" t="s">
        <v>12528</v>
      </c>
    </row>
    <row r="856" spans="1:26" ht="18" customHeight="1">
      <c r="A856" s="539">
        <v>20230518</v>
      </c>
      <c r="B856" s="523">
        <v>816</v>
      </c>
      <c r="C856" s="523" t="s">
        <v>12529</v>
      </c>
      <c r="D856" s="523" t="s">
        <v>9078</v>
      </c>
      <c r="E856" s="523">
        <v>1100</v>
      </c>
      <c r="F856" s="523" t="s">
        <v>8298</v>
      </c>
      <c r="G856" s="523" t="s">
        <v>12530</v>
      </c>
      <c r="H856" s="538"/>
      <c r="I856" s="540">
        <v>45064</v>
      </c>
      <c r="J856" s="541" t="s">
        <v>11083</v>
      </c>
      <c r="K856" s="541" t="s">
        <v>9440</v>
      </c>
      <c r="L856" s="494" t="s">
        <v>205</v>
      </c>
      <c r="M856" s="50" t="s">
        <v>205</v>
      </c>
      <c r="N856" s="50" t="s">
        <v>205</v>
      </c>
      <c r="O856" s="50" t="s">
        <v>205</v>
      </c>
      <c r="P856" s="50" t="s">
        <v>205</v>
      </c>
      <c r="Q856" s="50" t="s">
        <v>205</v>
      </c>
      <c r="R856" s="16" t="s">
        <v>20707</v>
      </c>
      <c r="S856" s="16" t="s">
        <v>20708</v>
      </c>
      <c r="T856" s="16" t="s">
        <v>20709</v>
      </c>
      <c r="U856" s="17">
        <v>1100</v>
      </c>
      <c r="V856" s="18">
        <v>24640</v>
      </c>
      <c r="W856" s="16" t="s">
        <v>20710</v>
      </c>
      <c r="X856" s="50" t="s">
        <v>205</v>
      </c>
      <c r="Y856" s="50" t="s">
        <v>205</v>
      </c>
    </row>
    <row r="857" spans="1:26" ht="18" customHeight="1">
      <c r="A857" s="539">
        <v>20230518</v>
      </c>
      <c r="B857" s="523">
        <v>817</v>
      </c>
      <c r="C857" s="523" t="s">
        <v>12533</v>
      </c>
      <c r="D857" s="523" t="s">
        <v>9078</v>
      </c>
      <c r="E857" s="523">
        <v>1150</v>
      </c>
      <c r="F857" s="523" t="s">
        <v>8298</v>
      </c>
      <c r="G857" s="523" t="s">
        <v>12534</v>
      </c>
      <c r="H857" s="538"/>
      <c r="I857" s="540">
        <v>45064</v>
      </c>
      <c r="J857" s="541" t="s">
        <v>11492</v>
      </c>
      <c r="K857" s="541" t="s">
        <v>9440</v>
      </c>
      <c r="L857" s="494" t="s">
        <v>205</v>
      </c>
      <c r="M857" s="50" t="s">
        <v>205</v>
      </c>
      <c r="N857" s="50" t="s">
        <v>205</v>
      </c>
      <c r="O857" s="50" t="s">
        <v>205</v>
      </c>
      <c r="P857" s="50" t="s">
        <v>205</v>
      </c>
      <c r="Q857" s="50" t="s">
        <v>205</v>
      </c>
      <c r="R857" s="16" t="s">
        <v>12535</v>
      </c>
      <c r="S857" s="16" t="s">
        <v>20708</v>
      </c>
      <c r="T857" s="16" t="s">
        <v>20711</v>
      </c>
      <c r="U857" s="17">
        <v>1150</v>
      </c>
      <c r="V857" s="18">
        <v>24580</v>
      </c>
      <c r="W857" s="16" t="s">
        <v>20710</v>
      </c>
      <c r="X857" s="50" t="s">
        <v>205</v>
      </c>
      <c r="Y857" s="50" t="s">
        <v>205</v>
      </c>
    </row>
    <row r="858" spans="1:26" ht="18" customHeight="1">
      <c r="A858" s="539">
        <v>20230518</v>
      </c>
      <c r="B858" s="523">
        <v>818</v>
      </c>
      <c r="C858" s="523" t="s">
        <v>12536</v>
      </c>
      <c r="D858" s="523" t="s">
        <v>10500</v>
      </c>
      <c r="E858" s="523">
        <v>988</v>
      </c>
      <c r="F858" s="523" t="s">
        <v>8949</v>
      </c>
      <c r="G858" s="523" t="s">
        <v>11152</v>
      </c>
      <c r="H858" s="538"/>
      <c r="I858" s="540">
        <v>45064</v>
      </c>
      <c r="J858" s="541" t="s">
        <v>12537</v>
      </c>
      <c r="K858" s="541" t="s">
        <v>9440</v>
      </c>
      <c r="L858" s="512">
        <v>20</v>
      </c>
      <c r="M858" s="50" t="s">
        <v>205</v>
      </c>
      <c r="N858" s="50" t="s">
        <v>205</v>
      </c>
      <c r="O858" s="50" t="s">
        <v>205</v>
      </c>
      <c r="P858" s="50" t="s">
        <v>205</v>
      </c>
      <c r="Q858" s="50" t="s">
        <v>205</v>
      </c>
      <c r="R858" s="16" t="s">
        <v>20712</v>
      </c>
      <c r="S858" s="16" t="s">
        <v>19349</v>
      </c>
      <c r="T858" s="16" t="s">
        <v>20713</v>
      </c>
      <c r="U858" s="17">
        <v>988</v>
      </c>
      <c r="V858" s="18">
        <v>11041</v>
      </c>
      <c r="W858" s="16" t="s">
        <v>20714</v>
      </c>
      <c r="X858" s="50" t="s">
        <v>205</v>
      </c>
      <c r="Y858" s="50" t="s">
        <v>205</v>
      </c>
      <c r="Z858" t="s">
        <v>11154</v>
      </c>
    </row>
    <row r="859" spans="1:26" ht="18" customHeight="1">
      <c r="A859" s="539">
        <v>20230518</v>
      </c>
      <c r="B859" s="523">
        <v>819</v>
      </c>
      <c r="C859" s="523" t="s">
        <v>12538</v>
      </c>
      <c r="D859" s="523" t="s">
        <v>9078</v>
      </c>
      <c r="E859" s="523">
        <v>1150</v>
      </c>
      <c r="F859" s="523" t="s">
        <v>8298</v>
      </c>
      <c r="G859" s="523" t="s">
        <v>12539</v>
      </c>
      <c r="H859" s="538"/>
      <c r="I859" s="540">
        <v>45064</v>
      </c>
      <c r="J859" s="541" t="s">
        <v>11125</v>
      </c>
      <c r="K859" s="541" t="s">
        <v>9440</v>
      </c>
      <c r="L859" s="494" t="s">
        <v>205</v>
      </c>
      <c r="M859" s="50" t="s">
        <v>205</v>
      </c>
      <c r="N859" s="50" t="s">
        <v>205</v>
      </c>
      <c r="O859" s="50" t="s">
        <v>205</v>
      </c>
      <c r="P859" s="50" t="s">
        <v>205</v>
      </c>
      <c r="Q859" s="50" t="s">
        <v>205</v>
      </c>
      <c r="R859" s="16" t="s">
        <v>20715</v>
      </c>
      <c r="S859" s="16" t="s">
        <v>12531</v>
      </c>
      <c r="T859" s="16" t="s">
        <v>12540</v>
      </c>
      <c r="U859" s="17">
        <v>1150</v>
      </c>
      <c r="V859" s="18">
        <v>24430</v>
      </c>
      <c r="W859" s="16" t="s">
        <v>12532</v>
      </c>
      <c r="X859" s="50" t="s">
        <v>205</v>
      </c>
      <c r="Y859" s="50" t="s">
        <v>205</v>
      </c>
    </row>
    <row r="860" spans="1:26" ht="18" customHeight="1">
      <c r="A860" s="539">
        <v>20230519</v>
      </c>
      <c r="B860" s="523">
        <v>820</v>
      </c>
      <c r="C860" s="523" t="s">
        <v>12541</v>
      </c>
      <c r="D860" s="523" t="s">
        <v>8947</v>
      </c>
      <c r="E860" s="523">
        <v>836</v>
      </c>
      <c r="F860" s="523" t="s">
        <v>8949</v>
      </c>
      <c r="G860" s="523" t="s">
        <v>12542</v>
      </c>
      <c r="H860" s="538"/>
      <c r="I860" s="540">
        <v>45064</v>
      </c>
      <c r="J860" s="541" t="s">
        <v>9718</v>
      </c>
      <c r="K860" s="541" t="s">
        <v>9440</v>
      </c>
      <c r="L860" s="494">
        <v>20</v>
      </c>
      <c r="M860" s="50"/>
      <c r="N860" s="50"/>
      <c r="O860" s="50"/>
      <c r="P860" s="50"/>
      <c r="Q860" s="50"/>
      <c r="R860" s="16" t="s">
        <v>20716</v>
      </c>
      <c r="S860" s="16" t="s">
        <v>20717</v>
      </c>
      <c r="T860" s="16" t="s">
        <v>12543</v>
      </c>
      <c r="U860" s="17">
        <v>836</v>
      </c>
      <c r="V860" s="18">
        <v>14329.04</v>
      </c>
      <c r="W860" s="16" t="s">
        <v>12523</v>
      </c>
      <c r="X860" s="50"/>
      <c r="Y860" s="50"/>
      <c r="Z860" t="s">
        <v>10564</v>
      </c>
    </row>
    <row r="861" spans="1:26" ht="18" customHeight="1">
      <c r="A861" s="539">
        <v>20230519</v>
      </c>
      <c r="B861" s="523">
        <v>821</v>
      </c>
      <c r="C861" s="523" t="s">
        <v>1924</v>
      </c>
      <c r="D861" s="523" t="s">
        <v>9319</v>
      </c>
      <c r="E861" s="523">
        <v>1980</v>
      </c>
      <c r="F861" s="523" t="s">
        <v>8994</v>
      </c>
      <c r="G861" s="523" t="s">
        <v>1925</v>
      </c>
      <c r="H861" s="538"/>
      <c r="I861" s="540">
        <v>45064</v>
      </c>
      <c r="J861" s="541" t="s">
        <v>11297</v>
      </c>
      <c r="K861" s="541" t="s">
        <v>9440</v>
      </c>
      <c r="L861" s="494" t="s">
        <v>205</v>
      </c>
      <c r="M861" s="50" t="s">
        <v>205</v>
      </c>
      <c r="N861" s="50" t="s">
        <v>205</v>
      </c>
      <c r="O861" s="50" t="s">
        <v>205</v>
      </c>
      <c r="P861" s="50" t="s">
        <v>205</v>
      </c>
      <c r="Q861" s="50" t="s">
        <v>205</v>
      </c>
      <c r="R861" s="16" t="s">
        <v>20718</v>
      </c>
      <c r="S861" s="16" t="s">
        <v>20719</v>
      </c>
      <c r="T861" s="16" t="s">
        <v>20720</v>
      </c>
      <c r="U861" s="17">
        <v>1980</v>
      </c>
      <c r="V861" s="18">
        <v>24948</v>
      </c>
      <c r="W861" s="16" t="s">
        <v>20710</v>
      </c>
      <c r="X861" s="50" t="s">
        <v>205</v>
      </c>
      <c r="Y861" s="50" t="s">
        <v>205</v>
      </c>
    </row>
    <row r="862" spans="1:26" ht="18" customHeight="1">
      <c r="A862" s="539">
        <v>20230519</v>
      </c>
      <c r="B862" s="523">
        <v>822</v>
      </c>
      <c r="C862" s="523" t="s">
        <v>1928</v>
      </c>
      <c r="D862" s="523" t="s">
        <v>10607</v>
      </c>
      <c r="E862" s="523">
        <v>1980</v>
      </c>
      <c r="F862" s="523" t="s">
        <v>10924</v>
      </c>
      <c r="G862" s="523" t="s">
        <v>1929</v>
      </c>
      <c r="H862" s="538"/>
      <c r="I862" s="540">
        <v>45064</v>
      </c>
      <c r="J862" s="541" t="s">
        <v>11789</v>
      </c>
      <c r="K862" s="541" t="s">
        <v>9440</v>
      </c>
      <c r="L862" s="494"/>
      <c r="M862" s="50"/>
      <c r="N862" s="50"/>
      <c r="O862" s="50"/>
      <c r="P862" s="50"/>
      <c r="Q862" s="50"/>
      <c r="R862" s="16" t="s">
        <v>12544</v>
      </c>
      <c r="S862" s="16" t="s">
        <v>20719</v>
      </c>
      <c r="T862" s="16" t="s">
        <v>20721</v>
      </c>
      <c r="U862" s="17">
        <v>1980</v>
      </c>
      <c r="V862" s="18">
        <v>24948</v>
      </c>
      <c r="W862" s="16" t="s">
        <v>12501</v>
      </c>
      <c r="X862" s="50"/>
      <c r="Y862" s="50"/>
    </row>
    <row r="863" spans="1:26" ht="18" customHeight="1">
      <c r="A863" s="539">
        <v>20230519</v>
      </c>
      <c r="B863" s="523">
        <v>823</v>
      </c>
      <c r="C863" s="523" t="s">
        <v>12545</v>
      </c>
      <c r="D863" s="523" t="s">
        <v>219</v>
      </c>
      <c r="E863" s="523">
        <v>1696</v>
      </c>
      <c r="F863" s="523" t="s">
        <v>9546</v>
      </c>
      <c r="G863" s="523" t="s">
        <v>12546</v>
      </c>
      <c r="H863" s="538"/>
      <c r="I863" s="540">
        <v>45065</v>
      </c>
      <c r="J863" s="541" t="s">
        <v>11083</v>
      </c>
      <c r="K863" s="541" t="s">
        <v>9440</v>
      </c>
      <c r="L863" s="494" t="s">
        <v>205</v>
      </c>
      <c r="M863" s="50" t="s">
        <v>205</v>
      </c>
      <c r="N863" s="50" t="s">
        <v>205</v>
      </c>
      <c r="O863" s="50" t="s">
        <v>205</v>
      </c>
      <c r="P863" s="50" t="s">
        <v>205</v>
      </c>
      <c r="Q863" s="50" t="s">
        <v>205</v>
      </c>
      <c r="R863" s="16" t="s">
        <v>12547</v>
      </c>
      <c r="S863" s="16" t="s">
        <v>11110</v>
      </c>
      <c r="T863" s="16" t="s">
        <v>20722</v>
      </c>
      <c r="U863" s="17">
        <v>1696</v>
      </c>
      <c r="V863" s="18">
        <v>20252.5</v>
      </c>
      <c r="W863" s="16" t="s">
        <v>20704</v>
      </c>
      <c r="X863" s="50" t="s">
        <v>205</v>
      </c>
      <c r="Y863" s="50" t="s">
        <v>205</v>
      </c>
    </row>
    <row r="864" spans="1:26" ht="18" customHeight="1">
      <c r="A864" s="539">
        <v>20230522</v>
      </c>
      <c r="B864" s="523">
        <v>824</v>
      </c>
      <c r="C864" s="523" t="s">
        <v>12548</v>
      </c>
      <c r="D864" s="523" t="s">
        <v>9583</v>
      </c>
      <c r="E864" s="523">
        <v>1100</v>
      </c>
      <c r="F864" s="523" t="s">
        <v>8298</v>
      </c>
      <c r="G864" s="523" t="s">
        <v>12549</v>
      </c>
      <c r="H864" s="538"/>
      <c r="I864" s="540">
        <v>45065</v>
      </c>
      <c r="J864" s="541" t="s">
        <v>12550</v>
      </c>
      <c r="K864" s="541" t="s">
        <v>9440</v>
      </c>
      <c r="L864" s="494" t="s">
        <v>205</v>
      </c>
      <c r="M864" s="50" t="s">
        <v>205</v>
      </c>
      <c r="N864" s="50" t="s">
        <v>205</v>
      </c>
      <c r="O864" s="50" t="s">
        <v>205</v>
      </c>
      <c r="P864" s="50" t="s">
        <v>205</v>
      </c>
      <c r="Q864" s="50" t="s">
        <v>205</v>
      </c>
      <c r="R864" s="16" t="s">
        <v>20723</v>
      </c>
      <c r="S864" s="16" t="s">
        <v>20724</v>
      </c>
      <c r="T864" s="16" t="s">
        <v>20725</v>
      </c>
      <c r="U864" s="17">
        <v>1100</v>
      </c>
      <c r="V864" s="18">
        <v>23500</v>
      </c>
      <c r="W864" s="16" t="s">
        <v>12507</v>
      </c>
      <c r="X864" s="50" t="s">
        <v>205</v>
      </c>
      <c r="Y864" s="50" t="s">
        <v>205</v>
      </c>
    </row>
    <row r="865" spans="1:26" ht="18" customHeight="1">
      <c r="A865" s="539">
        <v>20230522</v>
      </c>
      <c r="B865" s="523">
        <v>825</v>
      </c>
      <c r="C865" s="523" t="s">
        <v>12551</v>
      </c>
      <c r="D865" s="523" t="s">
        <v>9583</v>
      </c>
      <c r="E865" s="523">
        <v>1104</v>
      </c>
      <c r="F865" s="523" t="s">
        <v>8298</v>
      </c>
      <c r="G865" s="523" t="s">
        <v>12552</v>
      </c>
      <c r="H865" s="538"/>
      <c r="I865" s="540">
        <v>45066</v>
      </c>
      <c r="J865" s="541" t="s">
        <v>9487</v>
      </c>
      <c r="K865" s="541" t="s">
        <v>9440</v>
      </c>
      <c r="L865" s="494" t="s">
        <v>205</v>
      </c>
      <c r="M865" s="50" t="s">
        <v>205</v>
      </c>
      <c r="N865" s="50" t="s">
        <v>205</v>
      </c>
      <c r="O865" s="50" t="s">
        <v>205</v>
      </c>
      <c r="P865" s="50" t="s">
        <v>205</v>
      </c>
      <c r="Q865" s="50" t="s">
        <v>205</v>
      </c>
      <c r="R865" s="16" t="s">
        <v>12553</v>
      </c>
      <c r="S865" s="16" t="s">
        <v>12506</v>
      </c>
      <c r="T865" s="16" t="s">
        <v>20726</v>
      </c>
      <c r="U865" s="17">
        <v>1104</v>
      </c>
      <c r="V865" s="18">
        <v>23530</v>
      </c>
      <c r="W865" s="16" t="s">
        <v>12507</v>
      </c>
      <c r="X865" s="50" t="s">
        <v>205</v>
      </c>
      <c r="Y865" s="50" t="s">
        <v>205</v>
      </c>
    </row>
    <row r="866" spans="1:26" ht="18" customHeight="1">
      <c r="A866" s="539">
        <v>20230522</v>
      </c>
      <c r="B866" s="523">
        <v>826</v>
      </c>
      <c r="C866" s="523" t="s">
        <v>12554</v>
      </c>
      <c r="D866" s="523" t="s">
        <v>219</v>
      </c>
      <c r="E866" s="523">
        <v>1880</v>
      </c>
      <c r="F866" s="523" t="s">
        <v>8949</v>
      </c>
      <c r="G866" s="523" t="s">
        <v>12555</v>
      </c>
      <c r="H866" s="538"/>
      <c r="I866" s="540">
        <v>45066</v>
      </c>
      <c r="J866" s="541" t="s">
        <v>10897</v>
      </c>
      <c r="K866" s="541" t="s">
        <v>9440</v>
      </c>
      <c r="L866" s="494" t="s">
        <v>205</v>
      </c>
      <c r="M866" s="50" t="s">
        <v>205</v>
      </c>
      <c r="N866" s="50" t="s">
        <v>205</v>
      </c>
      <c r="O866" s="50" t="s">
        <v>205</v>
      </c>
      <c r="P866" s="50" t="s">
        <v>205</v>
      </c>
      <c r="Q866" s="50" t="s">
        <v>205</v>
      </c>
      <c r="R866" s="16" t="s">
        <v>12556</v>
      </c>
      <c r="S866" s="16" t="s">
        <v>20727</v>
      </c>
      <c r="T866" s="16" t="s">
        <v>20728</v>
      </c>
      <c r="U866" s="17">
        <v>1880</v>
      </c>
      <c r="V866" s="18">
        <v>20130</v>
      </c>
      <c r="W866" s="16" t="s">
        <v>20729</v>
      </c>
      <c r="X866" s="50" t="s">
        <v>205</v>
      </c>
      <c r="Y866" s="50" t="s">
        <v>205</v>
      </c>
      <c r="Z866" t="s">
        <v>10998</v>
      </c>
    </row>
    <row r="867" spans="1:26" ht="18" customHeight="1">
      <c r="A867" s="539">
        <v>20230522</v>
      </c>
      <c r="B867" s="523">
        <v>827</v>
      </c>
      <c r="C867" s="523" t="s">
        <v>12558</v>
      </c>
      <c r="D867" s="523" t="s">
        <v>10500</v>
      </c>
      <c r="E867" s="523">
        <v>1750</v>
      </c>
      <c r="F867" s="523" t="s">
        <v>8949</v>
      </c>
      <c r="G867" s="523" t="s">
        <v>12559</v>
      </c>
      <c r="H867" s="538"/>
      <c r="I867" s="540">
        <v>45068</v>
      </c>
      <c r="J867" s="541" t="s">
        <v>10457</v>
      </c>
      <c r="K867" s="541" t="s">
        <v>9440</v>
      </c>
      <c r="L867" s="512">
        <v>20</v>
      </c>
      <c r="M867" s="50" t="s">
        <v>205</v>
      </c>
      <c r="N867" s="50" t="s">
        <v>205</v>
      </c>
      <c r="O867" s="50" t="s">
        <v>205</v>
      </c>
      <c r="P867" s="50" t="s">
        <v>205</v>
      </c>
      <c r="Q867" s="50" t="s">
        <v>205</v>
      </c>
      <c r="R867" s="16" t="s">
        <v>20730</v>
      </c>
      <c r="S867" s="16" t="s">
        <v>20731</v>
      </c>
      <c r="T867" s="16" t="s">
        <v>20732</v>
      </c>
      <c r="U867" s="17">
        <v>1750</v>
      </c>
      <c r="V867" s="18">
        <v>6335</v>
      </c>
      <c r="W867" s="16" t="s">
        <v>20729</v>
      </c>
      <c r="X867" s="50" t="s">
        <v>205</v>
      </c>
      <c r="Y867" s="50" t="s">
        <v>205</v>
      </c>
      <c r="Z867" t="s">
        <v>10512</v>
      </c>
    </row>
    <row r="868" spans="1:26" ht="18" customHeight="1">
      <c r="A868" s="539">
        <v>20230522</v>
      </c>
      <c r="B868" s="523">
        <v>828</v>
      </c>
      <c r="C868" s="523" t="s">
        <v>1933</v>
      </c>
      <c r="D868" s="523" t="s">
        <v>8918</v>
      </c>
      <c r="E868" s="523">
        <v>1916</v>
      </c>
      <c r="F868" s="523" t="s">
        <v>6346</v>
      </c>
      <c r="G868" s="523" t="s">
        <v>1934</v>
      </c>
      <c r="H868" s="538"/>
      <c r="I868" s="540">
        <v>45065</v>
      </c>
      <c r="J868" s="541" t="s">
        <v>11771</v>
      </c>
      <c r="K868" s="541" t="s">
        <v>9440</v>
      </c>
      <c r="L868" s="494"/>
      <c r="M868" s="50"/>
      <c r="N868" s="50"/>
      <c r="O868" s="50"/>
      <c r="P868" s="50"/>
      <c r="Q868" s="50"/>
      <c r="R868" s="16" t="s">
        <v>12560</v>
      </c>
      <c r="S868" s="16" t="s">
        <v>18752</v>
      </c>
      <c r="T868" s="16" t="s">
        <v>20733</v>
      </c>
      <c r="U868" s="17">
        <v>1916</v>
      </c>
      <c r="V868" s="18">
        <v>23988.32</v>
      </c>
      <c r="W868" s="16" t="s">
        <v>20734</v>
      </c>
      <c r="X868" s="50"/>
      <c r="Y868" s="50"/>
    </row>
    <row r="869" spans="1:26" ht="18" customHeight="1">
      <c r="A869" s="539">
        <v>20230522</v>
      </c>
      <c r="B869" s="523">
        <v>829</v>
      </c>
      <c r="C869" s="523" t="s">
        <v>1936</v>
      </c>
      <c r="D869" s="523" t="s">
        <v>8918</v>
      </c>
      <c r="E869" s="523">
        <v>1960</v>
      </c>
      <c r="F869" s="523" t="s">
        <v>8994</v>
      </c>
      <c r="G869" s="523" t="s">
        <v>1937</v>
      </c>
      <c r="H869" s="538"/>
      <c r="I869" s="540">
        <v>45066</v>
      </c>
      <c r="J869" s="541" t="s">
        <v>12561</v>
      </c>
      <c r="K869" s="541" t="s">
        <v>9440</v>
      </c>
      <c r="L869" s="494"/>
      <c r="M869" s="50"/>
      <c r="N869" s="50"/>
      <c r="O869" s="50"/>
      <c r="P869" s="50"/>
      <c r="Q869" s="50"/>
      <c r="R869" s="16" t="s">
        <v>20735</v>
      </c>
      <c r="S869" s="16" t="s">
        <v>3932</v>
      </c>
      <c r="T869" s="16" t="s">
        <v>12562</v>
      </c>
      <c r="U869" s="17">
        <v>1960</v>
      </c>
      <c r="V869" s="18">
        <v>24500</v>
      </c>
      <c r="W869" s="16" t="s">
        <v>12523</v>
      </c>
      <c r="X869" s="50"/>
      <c r="Y869" s="50"/>
    </row>
    <row r="870" spans="1:26" ht="18" customHeight="1">
      <c r="A870" s="539">
        <v>20230522</v>
      </c>
      <c r="B870" s="523">
        <v>830</v>
      </c>
      <c r="C870" s="523" t="s">
        <v>1945</v>
      </c>
      <c r="D870" s="523" t="s">
        <v>10607</v>
      </c>
      <c r="E870" s="523">
        <v>1568</v>
      </c>
      <c r="F870" s="523" t="s">
        <v>10924</v>
      </c>
      <c r="G870" s="523" t="s">
        <v>1946</v>
      </c>
      <c r="H870" s="538"/>
      <c r="I870" s="540">
        <v>45065</v>
      </c>
      <c r="J870" s="541" t="s">
        <v>12277</v>
      </c>
      <c r="K870" s="541" t="s">
        <v>9440</v>
      </c>
      <c r="L870" s="494"/>
      <c r="M870" s="50"/>
      <c r="N870" s="50"/>
      <c r="O870" s="50"/>
      <c r="P870" s="50"/>
      <c r="Q870" s="50"/>
      <c r="R870" s="16" t="s">
        <v>12563</v>
      </c>
      <c r="S870" s="16" t="s">
        <v>19578</v>
      </c>
      <c r="T870" s="16" t="s">
        <v>20736</v>
      </c>
      <c r="U870" s="17">
        <v>1568</v>
      </c>
      <c r="V870" s="18">
        <v>24304</v>
      </c>
      <c r="W870" s="16" t="s">
        <v>12523</v>
      </c>
      <c r="X870" s="50"/>
      <c r="Y870" s="50"/>
    </row>
    <row r="871" spans="1:26" ht="18" customHeight="1">
      <c r="A871" s="539">
        <v>20230522</v>
      </c>
      <c r="B871" s="523">
        <v>831</v>
      </c>
      <c r="C871" s="523" t="s">
        <v>1939</v>
      </c>
      <c r="D871" s="523" t="s">
        <v>8905</v>
      </c>
      <c r="E871" s="523">
        <v>1985</v>
      </c>
      <c r="F871" s="523" t="s">
        <v>8994</v>
      </c>
      <c r="G871" s="523" t="s">
        <v>1940</v>
      </c>
      <c r="H871" s="538"/>
      <c r="I871" s="540">
        <v>45065</v>
      </c>
      <c r="J871" s="541" t="s">
        <v>12473</v>
      </c>
      <c r="K871" s="541" t="s">
        <v>9440</v>
      </c>
      <c r="L871" s="494" t="s">
        <v>205</v>
      </c>
      <c r="M871" s="50" t="s">
        <v>205</v>
      </c>
      <c r="N871" s="50" t="s">
        <v>205</v>
      </c>
      <c r="O871" s="50" t="s">
        <v>205</v>
      </c>
      <c r="P871" s="50" t="s">
        <v>205</v>
      </c>
      <c r="Q871" s="50" t="s">
        <v>205</v>
      </c>
      <c r="R871" s="16" t="s">
        <v>12564</v>
      </c>
      <c r="S871" s="16" t="s">
        <v>18752</v>
      </c>
      <c r="T871" s="16" t="s">
        <v>20737</v>
      </c>
      <c r="U871" s="17">
        <v>1985</v>
      </c>
      <c r="V871" s="18">
        <v>24796.62</v>
      </c>
      <c r="W871" s="16" t="s">
        <v>12523</v>
      </c>
      <c r="X871" s="50" t="s">
        <v>205</v>
      </c>
      <c r="Y871" s="50" t="s">
        <v>205</v>
      </c>
    </row>
    <row r="872" spans="1:26" ht="18" customHeight="1">
      <c r="A872" s="539">
        <v>20230522</v>
      </c>
      <c r="B872" s="523">
        <v>832</v>
      </c>
      <c r="C872" s="523" t="s">
        <v>1942</v>
      </c>
      <c r="D872" s="523" t="s">
        <v>8905</v>
      </c>
      <c r="E872" s="523">
        <v>1980</v>
      </c>
      <c r="F872" s="523" t="s">
        <v>8994</v>
      </c>
      <c r="G872" s="523" t="s">
        <v>1943</v>
      </c>
      <c r="H872" s="538"/>
      <c r="I872" s="540">
        <v>45065</v>
      </c>
      <c r="J872" s="541" t="s">
        <v>9700</v>
      </c>
      <c r="K872" s="541" t="s">
        <v>9440</v>
      </c>
      <c r="L872" s="494" t="s">
        <v>205</v>
      </c>
      <c r="M872" s="50" t="s">
        <v>205</v>
      </c>
      <c r="N872" s="50" t="s">
        <v>205</v>
      </c>
      <c r="O872" s="50" t="s">
        <v>205</v>
      </c>
      <c r="P872" s="50" t="s">
        <v>205</v>
      </c>
      <c r="Q872" s="50" t="s">
        <v>205</v>
      </c>
      <c r="R872" s="16" t="s">
        <v>12565</v>
      </c>
      <c r="S872" s="16" t="s">
        <v>19673</v>
      </c>
      <c r="T872" s="16" t="s">
        <v>20738</v>
      </c>
      <c r="U872" s="17">
        <v>1980</v>
      </c>
      <c r="V872" s="18">
        <v>24948</v>
      </c>
      <c r="W872" s="16" t="s">
        <v>20704</v>
      </c>
      <c r="X872" s="50" t="s">
        <v>205</v>
      </c>
      <c r="Y872" s="50" t="s">
        <v>205</v>
      </c>
    </row>
    <row r="873" spans="1:26" ht="18" customHeight="1">
      <c r="A873" s="539">
        <v>20230522</v>
      </c>
      <c r="B873" s="523">
        <v>833</v>
      </c>
      <c r="C873" s="523" t="s">
        <v>1931</v>
      </c>
      <c r="D873" s="523" t="s">
        <v>51</v>
      </c>
      <c r="E873" s="523">
        <v>1916</v>
      </c>
      <c r="F873" s="523" t="s">
        <v>8994</v>
      </c>
      <c r="G873" s="523" t="s">
        <v>1932</v>
      </c>
      <c r="H873" s="538"/>
      <c r="I873" s="540">
        <v>45068</v>
      </c>
      <c r="J873" s="541" t="s">
        <v>9551</v>
      </c>
      <c r="K873" s="541" t="s">
        <v>9440</v>
      </c>
      <c r="L873" s="494" t="s">
        <v>205</v>
      </c>
      <c r="M873" s="50" t="s">
        <v>205</v>
      </c>
      <c r="N873" s="50" t="s">
        <v>205</v>
      </c>
      <c r="O873" s="50" t="s">
        <v>205</v>
      </c>
      <c r="P873" s="50" t="s">
        <v>205</v>
      </c>
      <c r="Q873" s="50" t="s">
        <v>205</v>
      </c>
      <c r="R873" s="16" t="s">
        <v>20739</v>
      </c>
      <c r="S873" s="16" t="s">
        <v>20740</v>
      </c>
      <c r="T873" s="16" t="s">
        <v>20741</v>
      </c>
      <c r="U873" s="17">
        <v>1916</v>
      </c>
      <c r="V873" s="18">
        <v>24509.47</v>
      </c>
      <c r="W873" s="16" t="s">
        <v>20704</v>
      </c>
      <c r="X873" s="50" t="s">
        <v>205</v>
      </c>
      <c r="Y873" s="50" t="s">
        <v>205</v>
      </c>
    </row>
    <row r="874" spans="1:26" ht="18" customHeight="1">
      <c r="A874" s="539">
        <v>20230522</v>
      </c>
      <c r="B874" s="523">
        <v>834</v>
      </c>
      <c r="C874" s="523" t="s">
        <v>12566</v>
      </c>
      <c r="D874" s="523" t="s">
        <v>219</v>
      </c>
      <c r="E874" s="523">
        <v>1020</v>
      </c>
      <c r="F874" s="523" t="s">
        <v>9217</v>
      </c>
      <c r="G874" s="523" t="s">
        <v>12567</v>
      </c>
      <c r="H874" s="538"/>
      <c r="I874" s="540">
        <v>45068</v>
      </c>
      <c r="J874" s="541" t="s">
        <v>12480</v>
      </c>
      <c r="K874" s="541" t="s">
        <v>9440</v>
      </c>
      <c r="L874" s="494" t="s">
        <v>205</v>
      </c>
      <c r="M874" s="50" t="s">
        <v>205</v>
      </c>
      <c r="N874" s="50" t="s">
        <v>205</v>
      </c>
      <c r="O874" s="50" t="s">
        <v>205</v>
      </c>
      <c r="P874" s="50" t="s">
        <v>205</v>
      </c>
      <c r="Q874" s="50" t="s">
        <v>205</v>
      </c>
      <c r="R874" s="16" t="s">
        <v>20742</v>
      </c>
      <c r="S874" s="16" t="s">
        <v>18801</v>
      </c>
      <c r="T874" s="16" t="s">
        <v>20743</v>
      </c>
      <c r="U874" s="17">
        <v>1020</v>
      </c>
      <c r="V874" s="18">
        <v>24990</v>
      </c>
      <c r="W874" s="16" t="s">
        <v>12568</v>
      </c>
      <c r="X874" s="50" t="s">
        <v>205</v>
      </c>
      <c r="Y874" s="50" t="s">
        <v>205</v>
      </c>
    </row>
    <row r="875" spans="1:26" ht="18" customHeight="1">
      <c r="A875" s="539">
        <v>20230523</v>
      </c>
      <c r="B875" s="523">
        <v>835</v>
      </c>
      <c r="C875" s="523" t="s">
        <v>12569</v>
      </c>
      <c r="D875" s="523" t="s">
        <v>12445</v>
      </c>
      <c r="E875" s="523">
        <v>1200</v>
      </c>
      <c r="F875" s="523" t="s">
        <v>8298</v>
      </c>
      <c r="G875" s="523" t="s">
        <v>12570</v>
      </c>
      <c r="H875" s="538"/>
      <c r="I875" s="540">
        <v>45069</v>
      </c>
      <c r="J875" s="541" t="s">
        <v>11792</v>
      </c>
      <c r="K875" s="541" t="s">
        <v>9440</v>
      </c>
      <c r="L875" s="494" t="s">
        <v>205</v>
      </c>
      <c r="M875" s="50" t="s">
        <v>205</v>
      </c>
      <c r="N875" s="50" t="s">
        <v>205</v>
      </c>
      <c r="O875" s="50" t="s">
        <v>205</v>
      </c>
      <c r="P875" s="50" t="s">
        <v>205</v>
      </c>
      <c r="Q875" s="50" t="s">
        <v>205</v>
      </c>
      <c r="R875" s="16" t="s">
        <v>12571</v>
      </c>
      <c r="S875" s="16" t="s">
        <v>20744</v>
      </c>
      <c r="T875" s="16" t="s">
        <v>20745</v>
      </c>
      <c r="U875" s="17">
        <v>1200</v>
      </c>
      <c r="V875" s="18">
        <v>24900</v>
      </c>
      <c r="W875" s="16" t="s">
        <v>20746</v>
      </c>
      <c r="X875" s="50" t="s">
        <v>205</v>
      </c>
      <c r="Y875" s="50" t="s">
        <v>205</v>
      </c>
      <c r="Z875" t="s">
        <v>12573</v>
      </c>
    </row>
    <row r="876" spans="1:26" ht="18" customHeight="1">
      <c r="A876" s="539">
        <v>20230523</v>
      </c>
      <c r="B876" s="523">
        <v>836</v>
      </c>
      <c r="C876" s="523" t="s">
        <v>12574</v>
      </c>
      <c r="D876" s="523" t="s">
        <v>208</v>
      </c>
      <c r="E876" s="523">
        <v>2250</v>
      </c>
      <c r="F876" s="523" t="s">
        <v>8949</v>
      </c>
      <c r="G876" s="523" t="s">
        <v>12575</v>
      </c>
      <c r="H876" s="538"/>
      <c r="I876" s="540">
        <v>45068</v>
      </c>
      <c r="J876" s="541" t="s">
        <v>12576</v>
      </c>
      <c r="K876" s="541" t="s">
        <v>9440</v>
      </c>
      <c r="L876" s="494" t="s">
        <v>205</v>
      </c>
      <c r="M876" s="50" t="s">
        <v>205</v>
      </c>
      <c r="N876" s="50" t="s">
        <v>205</v>
      </c>
      <c r="O876" s="50" t="s">
        <v>205</v>
      </c>
      <c r="P876" s="50" t="s">
        <v>205</v>
      </c>
      <c r="Q876" s="50" t="s">
        <v>205</v>
      </c>
      <c r="R876" s="16" t="s">
        <v>20747</v>
      </c>
      <c r="S876" s="16" t="s">
        <v>20727</v>
      </c>
      <c r="T876" s="16" t="s">
        <v>20748</v>
      </c>
      <c r="U876" s="17">
        <v>2250</v>
      </c>
      <c r="V876" s="18">
        <v>23925</v>
      </c>
      <c r="W876" s="16" t="s">
        <v>20729</v>
      </c>
      <c r="X876" s="50" t="s">
        <v>205</v>
      </c>
      <c r="Y876" s="50" t="s">
        <v>205</v>
      </c>
      <c r="Z876" t="s">
        <v>12577</v>
      </c>
    </row>
    <row r="877" spans="1:26" ht="18" customHeight="1">
      <c r="A877" s="539">
        <v>20230523</v>
      </c>
      <c r="B877" s="523">
        <v>837</v>
      </c>
      <c r="C877" s="523" t="s">
        <v>12578</v>
      </c>
      <c r="D877" s="523" t="s">
        <v>10578</v>
      </c>
      <c r="E877" s="523">
        <v>1120</v>
      </c>
      <c r="F877" s="523" t="s">
        <v>8298</v>
      </c>
      <c r="G877" s="523" t="s">
        <v>12579</v>
      </c>
      <c r="H877" s="538"/>
      <c r="I877" s="540">
        <v>45069</v>
      </c>
      <c r="J877" s="541" t="s">
        <v>12580</v>
      </c>
      <c r="K877" s="541" t="s">
        <v>9440</v>
      </c>
      <c r="L877" s="494"/>
      <c r="M877" s="50"/>
      <c r="N877" s="50"/>
      <c r="O877" s="50"/>
      <c r="P877" s="50"/>
      <c r="Q877" s="50"/>
      <c r="R877" s="16" t="s">
        <v>20749</v>
      </c>
      <c r="S877" s="16" t="s">
        <v>11529</v>
      </c>
      <c r="T877" s="16" t="s">
        <v>12581</v>
      </c>
      <c r="U877" s="17">
        <v>1120</v>
      </c>
      <c r="V877" s="18">
        <v>24670</v>
      </c>
      <c r="W877" s="16" t="s">
        <v>20750</v>
      </c>
      <c r="X877" s="50"/>
      <c r="Y877" s="50"/>
    </row>
    <row r="878" spans="1:26" ht="18" customHeight="1">
      <c r="A878" s="539">
        <v>20230523</v>
      </c>
      <c r="B878" s="523">
        <v>838</v>
      </c>
      <c r="C878" s="523" t="s">
        <v>12582</v>
      </c>
      <c r="D878" s="523" t="s">
        <v>9078</v>
      </c>
      <c r="E878" s="523">
        <v>1100</v>
      </c>
      <c r="F878" s="523" t="s">
        <v>8298</v>
      </c>
      <c r="G878" s="523" t="s">
        <v>12583</v>
      </c>
      <c r="H878" s="538"/>
      <c r="I878" s="540">
        <v>45069</v>
      </c>
      <c r="J878" s="541" t="s">
        <v>9729</v>
      </c>
      <c r="K878" s="541" t="s">
        <v>9440</v>
      </c>
      <c r="L878" s="494" t="s">
        <v>205</v>
      </c>
      <c r="M878" s="50" t="s">
        <v>205</v>
      </c>
      <c r="N878" s="50" t="s">
        <v>205</v>
      </c>
      <c r="O878" s="50" t="s">
        <v>205</v>
      </c>
      <c r="P878" s="50" t="s">
        <v>205</v>
      </c>
      <c r="Q878" s="50" t="s">
        <v>205</v>
      </c>
      <c r="R878" s="16" t="s">
        <v>20751</v>
      </c>
      <c r="S878" s="16" t="s">
        <v>20017</v>
      </c>
      <c r="T878" s="16" t="s">
        <v>20752</v>
      </c>
      <c r="U878" s="17">
        <v>1100</v>
      </c>
      <c r="V878" s="18">
        <v>24630</v>
      </c>
      <c r="W878" s="16" t="s">
        <v>20750</v>
      </c>
      <c r="X878" s="50" t="s">
        <v>205</v>
      </c>
      <c r="Y878" s="50" t="s">
        <v>205</v>
      </c>
    </row>
    <row r="879" spans="1:26" ht="18" customHeight="1">
      <c r="A879" s="539">
        <v>20230523</v>
      </c>
      <c r="B879" s="523">
        <v>839</v>
      </c>
      <c r="C879" s="523" t="s">
        <v>12584</v>
      </c>
      <c r="D879" s="523" t="s">
        <v>9078</v>
      </c>
      <c r="E879" s="523">
        <v>1150</v>
      </c>
      <c r="F879" s="523" t="s">
        <v>8298</v>
      </c>
      <c r="G879" s="523" t="s">
        <v>12585</v>
      </c>
      <c r="H879" s="538"/>
      <c r="I879" s="540">
        <v>45069</v>
      </c>
      <c r="J879" s="541" t="s">
        <v>9466</v>
      </c>
      <c r="K879" s="541" t="s">
        <v>9440</v>
      </c>
      <c r="L879" s="494" t="s">
        <v>205</v>
      </c>
      <c r="M879" s="50" t="s">
        <v>205</v>
      </c>
      <c r="N879" s="50" t="s">
        <v>205</v>
      </c>
      <c r="O879" s="50" t="s">
        <v>205</v>
      </c>
      <c r="P879" s="50" t="s">
        <v>205</v>
      </c>
      <c r="Q879" s="50" t="s">
        <v>205</v>
      </c>
      <c r="R879" s="16" t="s">
        <v>20753</v>
      </c>
      <c r="S879" s="16" t="s">
        <v>20017</v>
      </c>
      <c r="T879" s="16" t="s">
        <v>20754</v>
      </c>
      <c r="U879" s="17">
        <v>1150</v>
      </c>
      <c r="V879" s="18">
        <v>24700</v>
      </c>
      <c r="W879" s="16" t="s">
        <v>20750</v>
      </c>
      <c r="X879" s="50" t="s">
        <v>205</v>
      </c>
      <c r="Y879" s="50" t="s">
        <v>205</v>
      </c>
    </row>
    <row r="880" spans="1:26" ht="18" customHeight="1">
      <c r="A880" s="539">
        <v>20230523</v>
      </c>
      <c r="B880" s="523">
        <v>840</v>
      </c>
      <c r="C880" s="523" t="s">
        <v>12586</v>
      </c>
      <c r="D880" s="523" t="s">
        <v>8947</v>
      </c>
      <c r="E880" s="523">
        <v>1050</v>
      </c>
      <c r="F880" s="523" t="s">
        <v>8949</v>
      </c>
      <c r="G880" s="523" t="s">
        <v>12587</v>
      </c>
      <c r="H880" s="538"/>
      <c r="I880" s="540">
        <v>45069</v>
      </c>
      <c r="J880" s="541" t="s">
        <v>9547</v>
      </c>
      <c r="K880" s="541" t="s">
        <v>9440</v>
      </c>
      <c r="L880" s="494">
        <v>20</v>
      </c>
      <c r="M880" s="50" t="s">
        <v>205</v>
      </c>
      <c r="N880" s="50" t="s">
        <v>205</v>
      </c>
      <c r="O880" s="50" t="s">
        <v>205</v>
      </c>
      <c r="P880" s="50" t="s">
        <v>205</v>
      </c>
      <c r="Q880" s="50" t="s">
        <v>205</v>
      </c>
      <c r="R880" s="16" t="s">
        <v>20755</v>
      </c>
      <c r="S880" s="16" t="s">
        <v>20756</v>
      </c>
      <c r="T880" s="16" t="s">
        <v>20757</v>
      </c>
      <c r="U880" s="17">
        <v>1050</v>
      </c>
      <c r="V880" s="18">
        <v>6510</v>
      </c>
      <c r="W880" s="16" t="s">
        <v>20758</v>
      </c>
      <c r="X880" s="50" t="s">
        <v>205</v>
      </c>
      <c r="Y880" s="50" t="s">
        <v>205</v>
      </c>
      <c r="Z880" t="s">
        <v>12588</v>
      </c>
    </row>
    <row r="881" spans="1:26" ht="18" customHeight="1">
      <c r="A881" s="539">
        <v>20230524</v>
      </c>
      <c r="B881" s="523">
        <v>841</v>
      </c>
      <c r="C881" s="523" t="s">
        <v>1948</v>
      </c>
      <c r="D881" s="523" t="s">
        <v>8896</v>
      </c>
      <c r="E881" s="523">
        <v>2300</v>
      </c>
      <c r="F881" s="523" t="s">
        <v>121</v>
      </c>
      <c r="G881" s="523" t="s">
        <v>1949</v>
      </c>
      <c r="H881" s="538"/>
      <c r="I881" s="540">
        <v>45069</v>
      </c>
      <c r="J881" s="541" t="s">
        <v>9691</v>
      </c>
      <c r="K881" s="541" t="s">
        <v>9440</v>
      </c>
      <c r="L881" s="494"/>
      <c r="M881" s="50"/>
      <c r="N881" s="50"/>
      <c r="O881" s="50"/>
      <c r="P881" s="50"/>
      <c r="Q881" s="50"/>
      <c r="R881" s="16" t="s">
        <v>20759</v>
      </c>
      <c r="S881" s="16" t="s">
        <v>20760</v>
      </c>
      <c r="T881" s="16" t="s">
        <v>20761</v>
      </c>
      <c r="U881" s="17">
        <v>2300</v>
      </c>
      <c r="V881" s="18">
        <v>23805</v>
      </c>
      <c r="W881" s="16" t="s">
        <v>20729</v>
      </c>
      <c r="X881" s="50"/>
      <c r="Y881" s="50"/>
    </row>
    <row r="882" spans="1:26" ht="18" customHeight="1">
      <c r="A882" s="539">
        <v>20230524</v>
      </c>
      <c r="B882" s="523">
        <v>842</v>
      </c>
      <c r="C882" s="523" t="s">
        <v>1954</v>
      </c>
      <c r="D882" s="523" t="s">
        <v>8896</v>
      </c>
      <c r="E882" s="523">
        <v>2300</v>
      </c>
      <c r="F882" s="523" t="s">
        <v>10924</v>
      </c>
      <c r="G882" s="523" t="s">
        <v>1955</v>
      </c>
      <c r="H882" s="538"/>
      <c r="I882" s="540">
        <v>45069</v>
      </c>
      <c r="J882" s="541" t="s">
        <v>12590</v>
      </c>
      <c r="K882" s="541" t="s">
        <v>9440</v>
      </c>
      <c r="L882" s="494"/>
      <c r="M882" s="50"/>
      <c r="N882" s="50"/>
      <c r="O882" s="50"/>
      <c r="P882" s="50"/>
      <c r="Q882" s="50"/>
      <c r="R882" s="16" t="s">
        <v>20762</v>
      </c>
      <c r="S882" s="16" t="s">
        <v>18801</v>
      </c>
      <c r="T882" s="16" t="s">
        <v>20763</v>
      </c>
      <c r="U882" s="17">
        <v>2300</v>
      </c>
      <c r="V882" s="18">
        <v>23805</v>
      </c>
      <c r="W882" s="16" t="s">
        <v>20764</v>
      </c>
      <c r="X882" s="50"/>
      <c r="Y882" s="50"/>
    </row>
    <row r="883" spans="1:26" ht="18" customHeight="1">
      <c r="A883" s="539">
        <v>20230524</v>
      </c>
      <c r="B883" s="523">
        <v>843</v>
      </c>
      <c r="C883" s="523" t="s">
        <v>1958</v>
      </c>
      <c r="D883" s="523" t="s">
        <v>51</v>
      </c>
      <c r="E883" s="523">
        <v>1916</v>
      </c>
      <c r="F883" s="523" t="s">
        <v>8994</v>
      </c>
      <c r="G883" s="523" t="s">
        <v>1959</v>
      </c>
      <c r="H883" s="538"/>
      <c r="I883" s="540">
        <v>45069</v>
      </c>
      <c r="J883" s="541" t="s">
        <v>12391</v>
      </c>
      <c r="K883" s="541" t="s">
        <v>9440</v>
      </c>
      <c r="L883" s="494" t="s">
        <v>205</v>
      </c>
      <c r="M883" s="50" t="s">
        <v>205</v>
      </c>
      <c r="N883" s="50" t="s">
        <v>205</v>
      </c>
      <c r="O883" s="50" t="s">
        <v>205</v>
      </c>
      <c r="P883" s="50" t="s">
        <v>205</v>
      </c>
      <c r="Q883" s="50" t="s">
        <v>205</v>
      </c>
      <c r="R883" s="16" t="s">
        <v>12591</v>
      </c>
      <c r="S883" s="16" t="s">
        <v>19673</v>
      </c>
      <c r="T883" s="16" t="s">
        <v>20765</v>
      </c>
      <c r="U883" s="17">
        <v>1916</v>
      </c>
      <c r="V883" s="18">
        <v>24509.47</v>
      </c>
      <c r="W883" s="16" t="s">
        <v>12523</v>
      </c>
      <c r="X883" s="50" t="s">
        <v>205</v>
      </c>
      <c r="Y883" s="50" t="s">
        <v>205</v>
      </c>
    </row>
    <row r="884" spans="1:26" ht="18" customHeight="1">
      <c r="A884" s="539">
        <v>20230524</v>
      </c>
      <c r="B884" s="523">
        <v>844</v>
      </c>
      <c r="C884" s="523" t="s">
        <v>1963</v>
      </c>
      <c r="D884" s="523" t="s">
        <v>8905</v>
      </c>
      <c r="E884" s="523">
        <v>1568</v>
      </c>
      <c r="F884" s="523" t="s">
        <v>8955</v>
      </c>
      <c r="G884" s="523" t="s">
        <v>1964</v>
      </c>
      <c r="H884" s="538"/>
      <c r="I884" s="540">
        <v>45069</v>
      </c>
      <c r="J884" s="541" t="s">
        <v>12592</v>
      </c>
      <c r="K884" s="541" t="s">
        <v>9440</v>
      </c>
      <c r="L884" s="494" t="s">
        <v>205</v>
      </c>
      <c r="M884" s="50" t="s">
        <v>205</v>
      </c>
      <c r="N884" s="50" t="s">
        <v>205</v>
      </c>
      <c r="O884" s="50" t="s">
        <v>205</v>
      </c>
      <c r="P884" s="50" t="s">
        <v>205</v>
      </c>
      <c r="Q884" s="50" t="s">
        <v>205</v>
      </c>
      <c r="R884" s="16" t="s">
        <v>12593</v>
      </c>
      <c r="S884" s="16" t="s">
        <v>20766</v>
      </c>
      <c r="T884" s="16" t="s">
        <v>20767</v>
      </c>
      <c r="U884" s="17">
        <v>1568</v>
      </c>
      <c r="V884" s="18">
        <v>24304</v>
      </c>
      <c r="W884" s="16" t="s">
        <v>12595</v>
      </c>
      <c r="X884" s="50" t="s">
        <v>205</v>
      </c>
      <c r="Y884" s="50" t="s">
        <v>205</v>
      </c>
    </row>
    <row r="885" spans="1:26" ht="18" customHeight="1">
      <c r="A885" s="539">
        <v>20230524</v>
      </c>
      <c r="B885" s="523">
        <v>845</v>
      </c>
      <c r="C885" s="523" t="s">
        <v>12596</v>
      </c>
      <c r="D885" s="523" t="s">
        <v>10578</v>
      </c>
      <c r="E885" s="523">
        <v>1120</v>
      </c>
      <c r="F885" s="523" t="s">
        <v>8298</v>
      </c>
      <c r="G885" s="523" t="s">
        <v>12597</v>
      </c>
      <c r="H885" s="538"/>
      <c r="I885" s="540">
        <v>45070</v>
      </c>
      <c r="J885" s="541" t="s">
        <v>10728</v>
      </c>
      <c r="K885" s="541" t="s">
        <v>9440</v>
      </c>
      <c r="L885" s="494"/>
      <c r="M885" s="50"/>
      <c r="N885" s="50"/>
      <c r="O885" s="50"/>
      <c r="P885" s="50"/>
      <c r="Q885" s="50"/>
      <c r="R885" s="16" t="s">
        <v>12598</v>
      </c>
      <c r="S885" s="16" t="s">
        <v>11529</v>
      </c>
      <c r="T885" s="16" t="s">
        <v>20768</v>
      </c>
      <c r="U885" s="17">
        <v>1120</v>
      </c>
      <c r="V885" s="18">
        <v>24960</v>
      </c>
      <c r="W885" s="16" t="s">
        <v>20746</v>
      </c>
      <c r="X885" s="50"/>
      <c r="Y885" s="50"/>
    </row>
    <row r="886" spans="1:26" ht="18" customHeight="1">
      <c r="A886" s="539">
        <v>20230524</v>
      </c>
      <c r="B886" s="523">
        <v>846</v>
      </c>
      <c r="C886" s="523" t="s">
        <v>12599</v>
      </c>
      <c r="D886" s="523" t="s">
        <v>9743</v>
      </c>
      <c r="E886" s="523">
        <v>2196</v>
      </c>
      <c r="F886" s="523" t="s">
        <v>9206</v>
      </c>
      <c r="G886" s="523" t="s">
        <v>12600</v>
      </c>
      <c r="H886" s="538"/>
      <c r="I886" s="540">
        <v>45070</v>
      </c>
      <c r="J886" s="541" t="s">
        <v>11648</v>
      </c>
      <c r="K886" s="541" t="s">
        <v>9440</v>
      </c>
      <c r="L886" s="494" t="s">
        <v>205</v>
      </c>
      <c r="M886" s="50" t="s">
        <v>205</v>
      </c>
      <c r="N886" s="50" t="s">
        <v>205</v>
      </c>
      <c r="O886" s="50" t="s">
        <v>205</v>
      </c>
      <c r="P886" s="50" t="s">
        <v>205</v>
      </c>
      <c r="Q886" s="50" t="s">
        <v>205</v>
      </c>
      <c r="R886" s="16" t="s">
        <v>20769</v>
      </c>
      <c r="S886" s="16" t="s">
        <v>19315</v>
      </c>
      <c r="T886" s="16" t="s">
        <v>12601</v>
      </c>
      <c r="U886" s="17">
        <v>2196</v>
      </c>
      <c r="V886" s="18">
        <v>24746</v>
      </c>
      <c r="W886" s="16" t="s">
        <v>12572</v>
      </c>
      <c r="X886" s="50" t="s">
        <v>205</v>
      </c>
      <c r="Y886" s="50" t="s">
        <v>205</v>
      </c>
      <c r="Z886" t="s">
        <v>11326</v>
      </c>
    </row>
    <row r="887" spans="1:26" ht="18" customHeight="1">
      <c r="A887" s="539">
        <v>20230525</v>
      </c>
      <c r="B887" s="523">
        <v>847</v>
      </c>
      <c r="C887" s="523" t="s">
        <v>12602</v>
      </c>
      <c r="D887" s="523" t="s">
        <v>9743</v>
      </c>
      <c r="E887" s="523">
        <v>2062</v>
      </c>
      <c r="F887" s="523" t="s">
        <v>9206</v>
      </c>
      <c r="G887" s="523" t="s">
        <v>12603</v>
      </c>
      <c r="H887" s="538"/>
      <c r="I887" s="540">
        <v>45070</v>
      </c>
      <c r="J887" s="541" t="s">
        <v>11830</v>
      </c>
      <c r="K887" s="541" t="s">
        <v>9440</v>
      </c>
      <c r="L887" s="494" t="s">
        <v>205</v>
      </c>
      <c r="M887" s="50" t="s">
        <v>205</v>
      </c>
      <c r="N887" s="50" t="s">
        <v>205</v>
      </c>
      <c r="O887" s="50" t="s">
        <v>205</v>
      </c>
      <c r="P887" s="50" t="s">
        <v>205</v>
      </c>
      <c r="Q887" s="50" t="s">
        <v>205</v>
      </c>
      <c r="R887" s="16" t="s">
        <v>20770</v>
      </c>
      <c r="S887" s="16" t="s">
        <v>20771</v>
      </c>
      <c r="T887" s="16" t="s">
        <v>20772</v>
      </c>
      <c r="U887" s="17">
        <v>2062</v>
      </c>
      <c r="V887" s="18">
        <v>23000</v>
      </c>
      <c r="W887" s="16" t="s">
        <v>20773</v>
      </c>
      <c r="X887" s="50" t="s">
        <v>205</v>
      </c>
      <c r="Y887" s="50" t="s">
        <v>205</v>
      </c>
      <c r="Z887" t="s">
        <v>12604</v>
      </c>
    </row>
    <row r="888" spans="1:26" ht="18" customHeight="1">
      <c r="A888" s="539">
        <v>20230525</v>
      </c>
      <c r="B888" s="523">
        <v>848</v>
      </c>
      <c r="C888" s="523" t="s">
        <v>12605</v>
      </c>
      <c r="D888" s="523" t="s">
        <v>8947</v>
      </c>
      <c r="E888" s="523">
        <v>750</v>
      </c>
      <c r="F888" s="523" t="s">
        <v>8949</v>
      </c>
      <c r="G888" s="523" t="s">
        <v>12606</v>
      </c>
      <c r="H888" s="538"/>
      <c r="I888" s="540">
        <v>45070</v>
      </c>
      <c r="J888" s="541" t="s">
        <v>10617</v>
      </c>
      <c r="K888" s="541" t="s">
        <v>9440</v>
      </c>
      <c r="L888" s="494">
        <v>20</v>
      </c>
      <c r="M888" s="50" t="s">
        <v>205</v>
      </c>
      <c r="N888" s="50" t="s">
        <v>205</v>
      </c>
      <c r="O888" s="50" t="s">
        <v>205</v>
      </c>
      <c r="P888" s="50" t="s">
        <v>205</v>
      </c>
      <c r="Q888" s="50" t="s">
        <v>205</v>
      </c>
      <c r="R888" s="16" t="s">
        <v>12605</v>
      </c>
      <c r="S888" s="16" t="s">
        <v>66</v>
      </c>
      <c r="T888" s="16" t="s">
        <v>12607</v>
      </c>
      <c r="U888" s="17">
        <v>750</v>
      </c>
      <c r="V888" s="18">
        <v>6405</v>
      </c>
      <c r="W888" s="16" t="s">
        <v>12608</v>
      </c>
      <c r="X888" s="50" t="s">
        <v>205</v>
      </c>
      <c r="Y888" s="50" t="s">
        <v>205</v>
      </c>
      <c r="Z888" t="s">
        <v>10747</v>
      </c>
    </row>
    <row r="889" spans="1:26" ht="18" customHeight="1">
      <c r="A889" s="539">
        <v>20230525</v>
      </c>
      <c r="B889" s="523">
        <v>849</v>
      </c>
      <c r="C889" s="523" t="s">
        <v>12609</v>
      </c>
      <c r="D889" s="523" t="s">
        <v>8947</v>
      </c>
      <c r="E889" s="523">
        <v>902</v>
      </c>
      <c r="F889" s="523" t="s">
        <v>8949</v>
      </c>
      <c r="G889" s="523" t="s">
        <v>12610</v>
      </c>
      <c r="H889" s="538"/>
      <c r="I889" s="540">
        <v>45070</v>
      </c>
      <c r="J889" s="541" t="s">
        <v>12611</v>
      </c>
      <c r="K889" s="541" t="s">
        <v>9440</v>
      </c>
      <c r="L889" s="494">
        <v>20</v>
      </c>
      <c r="M889" s="50" t="s">
        <v>205</v>
      </c>
      <c r="N889" s="50" t="s">
        <v>205</v>
      </c>
      <c r="O889" s="50" t="s">
        <v>205</v>
      </c>
      <c r="P889" s="50" t="s">
        <v>205</v>
      </c>
      <c r="Q889" s="50" t="s">
        <v>205</v>
      </c>
      <c r="R889" s="16" t="s">
        <v>12609</v>
      </c>
      <c r="S889" s="16" t="s">
        <v>877</v>
      </c>
      <c r="T889" s="16" t="s">
        <v>12612</v>
      </c>
      <c r="U889" s="17">
        <v>902</v>
      </c>
      <c r="V889" s="18">
        <v>9922</v>
      </c>
      <c r="W889" s="16" t="s">
        <v>1957</v>
      </c>
      <c r="X889" s="50" t="s">
        <v>205</v>
      </c>
      <c r="Y889" s="50" t="s">
        <v>205</v>
      </c>
      <c r="Z889" t="s">
        <v>10475</v>
      </c>
    </row>
    <row r="890" spans="1:26" ht="18" customHeight="1">
      <c r="A890" s="539">
        <v>20230525</v>
      </c>
      <c r="B890" s="523">
        <v>850</v>
      </c>
      <c r="C890" s="523" t="s">
        <v>12613</v>
      </c>
      <c r="D890" s="523" t="s">
        <v>10500</v>
      </c>
      <c r="E890" s="523">
        <v>905</v>
      </c>
      <c r="F890" s="523" t="s">
        <v>8949</v>
      </c>
      <c r="G890" s="523" t="s">
        <v>12614</v>
      </c>
      <c r="H890" s="538"/>
      <c r="I890" s="540">
        <v>45071</v>
      </c>
      <c r="J890" s="541" t="s">
        <v>11797</v>
      </c>
      <c r="K890" s="541" t="s">
        <v>9440</v>
      </c>
      <c r="L890" s="494">
        <v>20</v>
      </c>
      <c r="M890" s="50" t="s">
        <v>205</v>
      </c>
      <c r="N890" s="50" t="s">
        <v>205</v>
      </c>
      <c r="O890" s="50" t="s">
        <v>205</v>
      </c>
      <c r="P890" s="50" t="s">
        <v>205</v>
      </c>
      <c r="Q890" s="50" t="s">
        <v>205</v>
      </c>
      <c r="R890" s="16" t="s">
        <v>12613</v>
      </c>
      <c r="S890" s="16" t="s">
        <v>944</v>
      </c>
      <c r="T890" s="16" t="s">
        <v>12615</v>
      </c>
      <c r="U890" s="17">
        <v>905</v>
      </c>
      <c r="V890" s="18">
        <v>13575</v>
      </c>
      <c r="W890" s="16" t="s">
        <v>12616</v>
      </c>
      <c r="X890" s="50" t="s">
        <v>205</v>
      </c>
      <c r="Y890" s="50" t="s">
        <v>205</v>
      </c>
      <c r="Z890" t="s">
        <v>12617</v>
      </c>
    </row>
    <row r="891" spans="1:26" ht="18" customHeight="1">
      <c r="A891" s="539">
        <v>20230526</v>
      </c>
      <c r="B891" s="523">
        <v>851</v>
      </c>
      <c r="C891" s="523" t="s">
        <v>2000</v>
      </c>
      <c r="D891" s="523" t="s">
        <v>9319</v>
      </c>
      <c r="E891" s="523">
        <v>1916</v>
      </c>
      <c r="F891" s="523" t="s">
        <v>8994</v>
      </c>
      <c r="G891" s="523" t="s">
        <v>2001</v>
      </c>
      <c r="H891" s="538"/>
      <c r="I891" s="540">
        <v>45072</v>
      </c>
      <c r="J891" s="541" t="s">
        <v>11342</v>
      </c>
      <c r="K891" s="541" t="s">
        <v>9440</v>
      </c>
      <c r="L891" s="494" t="s">
        <v>205</v>
      </c>
      <c r="M891" s="50" t="s">
        <v>205</v>
      </c>
      <c r="N891" s="50" t="s">
        <v>205</v>
      </c>
      <c r="O891" s="50" t="s">
        <v>205</v>
      </c>
      <c r="P891" s="50" t="s">
        <v>205</v>
      </c>
      <c r="Q891" s="50" t="s">
        <v>205</v>
      </c>
      <c r="R891" s="16" t="s">
        <v>20774</v>
      </c>
      <c r="S891" s="16" t="s">
        <v>20775</v>
      </c>
      <c r="T891" s="16" t="s">
        <v>20776</v>
      </c>
      <c r="U891" s="17">
        <v>1916</v>
      </c>
      <c r="V891" s="18">
        <v>24504.560000000001</v>
      </c>
      <c r="W891" s="16" t="s">
        <v>12618</v>
      </c>
      <c r="X891" s="50" t="s">
        <v>205</v>
      </c>
      <c r="Y891" s="50" t="s">
        <v>205</v>
      </c>
    </row>
    <row r="892" spans="1:26" ht="18" customHeight="1">
      <c r="A892" s="539">
        <v>20230526</v>
      </c>
      <c r="B892" s="523">
        <v>852</v>
      </c>
      <c r="C892" s="523" t="s">
        <v>1986</v>
      </c>
      <c r="D892" s="523" t="s">
        <v>8897</v>
      </c>
      <c r="E892" s="523">
        <v>1568</v>
      </c>
      <c r="F892" s="523" t="s">
        <v>6358</v>
      </c>
      <c r="G892" s="523" t="s">
        <v>1987</v>
      </c>
      <c r="H892" s="538"/>
      <c r="I892" s="540">
        <v>45071</v>
      </c>
      <c r="J892" s="541" t="s">
        <v>11771</v>
      </c>
      <c r="K892" s="541" t="s">
        <v>9440</v>
      </c>
      <c r="L892" s="494" t="s">
        <v>205</v>
      </c>
      <c r="M892" s="50" t="s">
        <v>205</v>
      </c>
      <c r="N892" s="50" t="s">
        <v>205</v>
      </c>
      <c r="O892" s="50" t="s">
        <v>205</v>
      </c>
      <c r="P892" s="50" t="s">
        <v>205</v>
      </c>
      <c r="Q892" s="50" t="s">
        <v>205</v>
      </c>
      <c r="R892" s="16" t="s">
        <v>20777</v>
      </c>
      <c r="S892" s="16" t="s">
        <v>12594</v>
      </c>
      <c r="T892" s="16" t="s">
        <v>20778</v>
      </c>
      <c r="U892" s="17">
        <v>1568</v>
      </c>
      <c r="V892" s="18">
        <v>24304</v>
      </c>
      <c r="W892" s="16" t="s">
        <v>20773</v>
      </c>
      <c r="X892" s="50" t="s">
        <v>205</v>
      </c>
      <c r="Y892" s="50" t="s">
        <v>205</v>
      </c>
    </row>
    <row r="893" spans="1:26" ht="18" customHeight="1">
      <c r="A893" s="539">
        <v>20230526</v>
      </c>
      <c r="B893" s="523">
        <v>853</v>
      </c>
      <c r="C893" s="523" t="s">
        <v>1991</v>
      </c>
      <c r="D893" s="523" t="s">
        <v>8897</v>
      </c>
      <c r="E893" s="523">
        <v>1815</v>
      </c>
      <c r="F893" s="523" t="s">
        <v>8994</v>
      </c>
      <c r="G893" s="523" t="s">
        <v>1992</v>
      </c>
      <c r="H893" s="538"/>
      <c r="I893" s="540">
        <v>45071</v>
      </c>
      <c r="J893" s="541" t="s">
        <v>10671</v>
      </c>
      <c r="K893" s="541" t="s">
        <v>9440</v>
      </c>
      <c r="L893" s="494" t="s">
        <v>205</v>
      </c>
      <c r="M893" s="50" t="s">
        <v>205</v>
      </c>
      <c r="N893" s="50" t="s">
        <v>205</v>
      </c>
      <c r="O893" s="50" t="s">
        <v>205</v>
      </c>
      <c r="P893" s="50" t="s">
        <v>205</v>
      </c>
      <c r="Q893" s="50" t="s">
        <v>205</v>
      </c>
      <c r="R893" s="16" t="s">
        <v>20779</v>
      </c>
      <c r="S893" s="16" t="s">
        <v>20780</v>
      </c>
      <c r="T893" s="16" t="s">
        <v>20781</v>
      </c>
      <c r="U893" s="17">
        <v>1815</v>
      </c>
      <c r="V893" s="18">
        <v>22956.12</v>
      </c>
      <c r="W893" s="16" t="s">
        <v>20782</v>
      </c>
      <c r="X893" s="50" t="s">
        <v>205</v>
      </c>
      <c r="Y893" s="50" t="s">
        <v>205</v>
      </c>
    </row>
    <row r="894" spans="1:26" ht="18" customHeight="1">
      <c r="A894" s="539">
        <v>20230526</v>
      </c>
      <c r="B894" s="523">
        <v>854</v>
      </c>
      <c r="C894" s="523" t="s">
        <v>1969</v>
      </c>
      <c r="D894" s="523" t="s">
        <v>9766</v>
      </c>
      <c r="E894" s="523">
        <v>1944</v>
      </c>
      <c r="F894" s="523" t="s">
        <v>8994</v>
      </c>
      <c r="G894" s="523" t="s">
        <v>1970</v>
      </c>
      <c r="H894" s="538"/>
      <c r="I894" s="540">
        <v>45071</v>
      </c>
      <c r="J894" s="541" t="s">
        <v>12619</v>
      </c>
      <c r="K894" s="541" t="s">
        <v>9440</v>
      </c>
      <c r="L894" s="494" t="s">
        <v>205</v>
      </c>
      <c r="M894" s="50" t="s">
        <v>205</v>
      </c>
      <c r="N894" s="50" t="s">
        <v>205</v>
      </c>
      <c r="O894" s="50" t="s">
        <v>205</v>
      </c>
      <c r="P894" s="50" t="s">
        <v>205</v>
      </c>
      <c r="Q894" s="50" t="s">
        <v>205</v>
      </c>
      <c r="R894" s="16" t="s">
        <v>12620</v>
      </c>
      <c r="S894" s="16" t="s">
        <v>12467</v>
      </c>
      <c r="T894" s="16" t="s">
        <v>20783</v>
      </c>
      <c r="U894" s="17">
        <v>1944</v>
      </c>
      <c r="V894" s="18">
        <v>24407.55</v>
      </c>
      <c r="W894" s="16" t="s">
        <v>20654</v>
      </c>
      <c r="X894" s="50" t="s">
        <v>205</v>
      </c>
      <c r="Y894" s="50" t="s">
        <v>205</v>
      </c>
    </row>
    <row r="895" spans="1:26" ht="18" customHeight="1">
      <c r="A895" s="539">
        <v>20230526</v>
      </c>
      <c r="B895" s="523">
        <v>855</v>
      </c>
      <c r="C895" s="523" t="s">
        <v>1974</v>
      </c>
      <c r="D895" s="523" t="s">
        <v>9766</v>
      </c>
      <c r="E895" s="523">
        <v>1942</v>
      </c>
      <c r="F895" s="523" t="s">
        <v>8994</v>
      </c>
      <c r="G895" s="523" t="s">
        <v>1975</v>
      </c>
      <c r="H895" s="538"/>
      <c r="I895" s="540">
        <v>45071</v>
      </c>
      <c r="J895" s="541" t="s">
        <v>12621</v>
      </c>
      <c r="K895" s="541" t="s">
        <v>9440</v>
      </c>
      <c r="L895" s="494" t="s">
        <v>205</v>
      </c>
      <c r="M895" s="50" t="s">
        <v>205</v>
      </c>
      <c r="N895" s="50" t="s">
        <v>205</v>
      </c>
      <c r="O895" s="50" t="s">
        <v>205</v>
      </c>
      <c r="P895" s="50" t="s">
        <v>205</v>
      </c>
      <c r="Q895" s="50" t="s">
        <v>205</v>
      </c>
      <c r="R895" s="16" t="s">
        <v>12622</v>
      </c>
      <c r="S895" s="16" t="s">
        <v>20681</v>
      </c>
      <c r="T895" s="16" t="s">
        <v>20784</v>
      </c>
      <c r="U895" s="17">
        <v>1942</v>
      </c>
      <c r="V895" s="18">
        <v>24257.57</v>
      </c>
      <c r="W895" s="16" t="s">
        <v>20654</v>
      </c>
      <c r="X895" s="50" t="s">
        <v>205</v>
      </c>
      <c r="Y895" s="50" t="s">
        <v>205</v>
      </c>
    </row>
    <row r="896" spans="1:26" ht="18" customHeight="1">
      <c r="A896" s="539">
        <v>20230526</v>
      </c>
      <c r="B896" s="523">
        <v>856</v>
      </c>
      <c r="C896" s="523" t="s">
        <v>1976</v>
      </c>
      <c r="D896" s="523" t="s">
        <v>9766</v>
      </c>
      <c r="E896" s="523">
        <v>1860</v>
      </c>
      <c r="F896" s="523" t="s">
        <v>8994</v>
      </c>
      <c r="G896" s="523" t="s">
        <v>1977</v>
      </c>
      <c r="H896" s="538"/>
      <c r="I896" s="540">
        <v>45071</v>
      </c>
      <c r="J896" s="541" t="s">
        <v>11442</v>
      </c>
      <c r="K896" s="541" t="s">
        <v>9440</v>
      </c>
      <c r="L896" s="494" t="s">
        <v>205</v>
      </c>
      <c r="M896" s="50" t="s">
        <v>205</v>
      </c>
      <c r="N896" s="50" t="s">
        <v>205</v>
      </c>
      <c r="O896" s="50" t="s">
        <v>205</v>
      </c>
      <c r="P896" s="50" t="s">
        <v>205</v>
      </c>
      <c r="Q896" s="50" t="s">
        <v>205</v>
      </c>
      <c r="R896" s="16" t="s">
        <v>20785</v>
      </c>
      <c r="S896" s="16" t="s">
        <v>20681</v>
      </c>
      <c r="T896" s="16" t="s">
        <v>20786</v>
      </c>
      <c r="U896" s="17">
        <v>1860</v>
      </c>
      <c r="V896" s="18">
        <v>23191.58</v>
      </c>
      <c r="W896" s="16" t="s">
        <v>20654</v>
      </c>
      <c r="X896" s="50" t="s">
        <v>205</v>
      </c>
      <c r="Y896" s="50" t="s">
        <v>205</v>
      </c>
    </row>
    <row r="897" spans="1:26" ht="18" customHeight="1">
      <c r="A897" s="539">
        <v>20230526</v>
      </c>
      <c r="B897" s="523">
        <v>857</v>
      </c>
      <c r="C897" s="523" t="s">
        <v>1979</v>
      </c>
      <c r="D897" s="523" t="s">
        <v>9766</v>
      </c>
      <c r="E897" s="523">
        <v>1958</v>
      </c>
      <c r="F897" s="523" t="s">
        <v>8994</v>
      </c>
      <c r="G897" s="523" t="s">
        <v>1980</v>
      </c>
      <c r="H897" s="538"/>
      <c r="I897" s="540">
        <v>45071</v>
      </c>
      <c r="J897" s="541" t="s">
        <v>12491</v>
      </c>
      <c r="K897" s="541" t="s">
        <v>9440</v>
      </c>
      <c r="L897" s="512" t="s">
        <v>205</v>
      </c>
      <c r="M897" s="50" t="s">
        <v>205</v>
      </c>
      <c r="N897" s="50" t="s">
        <v>205</v>
      </c>
      <c r="O897" s="50" t="s">
        <v>205</v>
      </c>
      <c r="P897" s="50" t="s">
        <v>205</v>
      </c>
      <c r="Q897" s="50" t="s">
        <v>205</v>
      </c>
      <c r="R897" s="16" t="s">
        <v>20787</v>
      </c>
      <c r="S897" s="16" t="s">
        <v>20788</v>
      </c>
      <c r="T897" s="16" t="s">
        <v>20789</v>
      </c>
      <c r="U897" s="17">
        <v>1958</v>
      </c>
      <c r="V897" s="18">
        <v>24457.439999999999</v>
      </c>
      <c r="W897" s="16" t="s">
        <v>20654</v>
      </c>
      <c r="X897" s="50" t="s">
        <v>205</v>
      </c>
      <c r="Y897" s="50" t="s">
        <v>205</v>
      </c>
    </row>
    <row r="898" spans="1:26" ht="18" customHeight="1">
      <c r="A898" s="539">
        <v>20230526</v>
      </c>
      <c r="B898" s="523">
        <v>858</v>
      </c>
      <c r="C898" s="523" t="s">
        <v>12623</v>
      </c>
      <c r="D898" s="523" t="s">
        <v>219</v>
      </c>
      <c r="E898" s="523">
        <v>1880</v>
      </c>
      <c r="F898" s="523" t="s">
        <v>8949</v>
      </c>
      <c r="G898" s="523" t="s">
        <v>12624</v>
      </c>
      <c r="H898" s="538"/>
      <c r="I898" s="540">
        <v>45072</v>
      </c>
      <c r="J898" s="541" t="s">
        <v>11564</v>
      </c>
      <c r="K898" s="541" t="s">
        <v>9440</v>
      </c>
      <c r="L898" s="494" t="s">
        <v>205</v>
      </c>
      <c r="M898" s="50" t="s">
        <v>205</v>
      </c>
      <c r="N898" s="50" t="s">
        <v>205</v>
      </c>
      <c r="O898" s="50" t="s">
        <v>205</v>
      </c>
      <c r="P898" s="50" t="s">
        <v>205</v>
      </c>
      <c r="Q898" s="50" t="s">
        <v>205</v>
      </c>
      <c r="R898" s="16" t="s">
        <v>12625</v>
      </c>
      <c r="S898" s="16" t="s">
        <v>20790</v>
      </c>
      <c r="T898" s="16" t="s">
        <v>20791</v>
      </c>
      <c r="U898" s="17">
        <v>1880</v>
      </c>
      <c r="V898" s="18">
        <v>20130</v>
      </c>
      <c r="W898" s="16" t="s">
        <v>20782</v>
      </c>
      <c r="X898" s="50" t="s">
        <v>205</v>
      </c>
      <c r="Y898" s="50" t="s">
        <v>205</v>
      </c>
      <c r="Z898" t="s">
        <v>10998</v>
      </c>
    </row>
    <row r="899" spans="1:26" ht="18" customHeight="1">
      <c r="A899" s="539">
        <v>20230526</v>
      </c>
      <c r="B899" s="523">
        <v>859</v>
      </c>
      <c r="C899" s="523" t="s">
        <v>1994</v>
      </c>
      <c r="D899" s="523" t="s">
        <v>9319</v>
      </c>
      <c r="E899" s="523">
        <v>1980</v>
      </c>
      <c r="F899" s="523" t="s">
        <v>6346</v>
      </c>
      <c r="G899" s="523" t="s">
        <v>1995</v>
      </c>
      <c r="H899" s="538"/>
      <c r="I899" s="540">
        <v>45072</v>
      </c>
      <c r="J899" s="541" t="s">
        <v>10420</v>
      </c>
      <c r="K899" s="541" t="s">
        <v>9440</v>
      </c>
      <c r="L899" s="494"/>
      <c r="M899" s="50"/>
      <c r="N899" s="50"/>
      <c r="O899" s="50"/>
      <c r="P899" s="50"/>
      <c r="Q899" s="50"/>
      <c r="R899" s="16" t="s">
        <v>20792</v>
      </c>
      <c r="S899" s="16" t="s">
        <v>20793</v>
      </c>
      <c r="T899" s="16" t="s">
        <v>20794</v>
      </c>
      <c r="U899" s="17">
        <v>1980</v>
      </c>
      <c r="V899" s="18">
        <v>24948</v>
      </c>
      <c r="W899" s="16" t="s">
        <v>20795</v>
      </c>
      <c r="X899" s="50"/>
      <c r="Y899" s="50"/>
    </row>
    <row r="900" spans="1:26" ht="18" customHeight="1">
      <c r="A900" s="539">
        <v>20230526</v>
      </c>
      <c r="B900" s="523">
        <v>860</v>
      </c>
      <c r="C900" s="523" t="s">
        <v>1983</v>
      </c>
      <c r="D900" s="523" t="s">
        <v>9766</v>
      </c>
      <c r="E900" s="523">
        <v>1919</v>
      </c>
      <c r="F900" s="523" t="s">
        <v>8994</v>
      </c>
      <c r="G900" s="523" t="s">
        <v>1984</v>
      </c>
      <c r="H900" s="538"/>
      <c r="I900" s="540">
        <v>45071</v>
      </c>
      <c r="J900" s="541" t="s">
        <v>11997</v>
      </c>
      <c r="K900" s="541" t="s">
        <v>9440</v>
      </c>
      <c r="L900" s="512" t="s">
        <v>205</v>
      </c>
      <c r="M900" s="50" t="s">
        <v>205</v>
      </c>
      <c r="N900" s="50" t="s">
        <v>205</v>
      </c>
      <c r="O900" s="50" t="s">
        <v>205</v>
      </c>
      <c r="P900" s="50" t="s">
        <v>205</v>
      </c>
      <c r="Q900" s="50" t="s">
        <v>205</v>
      </c>
      <c r="R900" s="16" t="s">
        <v>20796</v>
      </c>
      <c r="S900" s="16" t="s">
        <v>12483</v>
      </c>
      <c r="T900" s="16" t="s">
        <v>12626</v>
      </c>
      <c r="U900" s="17">
        <v>1939</v>
      </c>
      <c r="V900" s="18">
        <v>24344.69</v>
      </c>
      <c r="W900" s="16" t="s">
        <v>20654</v>
      </c>
      <c r="X900" s="50" t="s">
        <v>205</v>
      </c>
      <c r="Y900" s="50" t="s">
        <v>205</v>
      </c>
    </row>
    <row r="901" spans="1:26" ht="18" customHeight="1">
      <c r="A901" s="539">
        <v>20230526</v>
      </c>
      <c r="B901" s="523">
        <v>861</v>
      </c>
      <c r="C901" s="523" t="s">
        <v>1972</v>
      </c>
      <c r="D901" s="523" t="s">
        <v>9766</v>
      </c>
      <c r="E901" s="523">
        <v>1855</v>
      </c>
      <c r="F901" s="523" t="s">
        <v>8994</v>
      </c>
      <c r="G901" s="523" t="s">
        <v>1973</v>
      </c>
      <c r="H901" s="538"/>
      <c r="I901" s="540">
        <v>45072</v>
      </c>
      <c r="J901" s="541" t="s">
        <v>12627</v>
      </c>
      <c r="K901" s="541" t="s">
        <v>9440</v>
      </c>
      <c r="L901" s="494" t="s">
        <v>205</v>
      </c>
      <c r="M901" s="50" t="s">
        <v>205</v>
      </c>
      <c r="N901" s="50" t="s">
        <v>205</v>
      </c>
      <c r="O901" s="50" t="s">
        <v>205</v>
      </c>
      <c r="P901" s="50" t="s">
        <v>205</v>
      </c>
      <c r="Q901" s="50" t="s">
        <v>205</v>
      </c>
      <c r="R901" s="16" t="s">
        <v>20797</v>
      </c>
      <c r="S901" s="16" t="s">
        <v>12467</v>
      </c>
      <c r="T901" s="16" t="s">
        <v>20798</v>
      </c>
      <c r="U901" s="17">
        <v>1855</v>
      </c>
      <c r="V901" s="18">
        <v>23262.78</v>
      </c>
      <c r="W901" s="16" t="s">
        <v>20654</v>
      </c>
      <c r="X901" s="50" t="s">
        <v>205</v>
      </c>
      <c r="Y901" s="50" t="s">
        <v>205</v>
      </c>
    </row>
    <row r="902" spans="1:26" ht="18" customHeight="1">
      <c r="A902" s="539">
        <v>20230526</v>
      </c>
      <c r="B902" s="523">
        <v>862</v>
      </c>
      <c r="C902" s="523" t="s">
        <v>12628</v>
      </c>
      <c r="D902" s="523" t="s">
        <v>10406</v>
      </c>
      <c r="E902" s="523">
        <v>3238</v>
      </c>
      <c r="F902" s="523" t="s">
        <v>9104</v>
      </c>
      <c r="G902" s="523" t="s">
        <v>12629</v>
      </c>
      <c r="H902" s="538"/>
      <c r="I902" s="540">
        <v>45072</v>
      </c>
      <c r="J902" s="541" t="s">
        <v>11406</v>
      </c>
      <c r="K902" s="541" t="s">
        <v>9440</v>
      </c>
      <c r="L902" s="494" t="s">
        <v>205</v>
      </c>
      <c r="M902" s="50" t="s">
        <v>205</v>
      </c>
      <c r="N902" s="50" t="s">
        <v>205</v>
      </c>
      <c r="O902" s="50" t="s">
        <v>205</v>
      </c>
      <c r="P902" s="50" t="s">
        <v>205</v>
      </c>
      <c r="Q902" s="50" t="s">
        <v>205</v>
      </c>
      <c r="R902" s="16" t="s">
        <v>20799</v>
      </c>
      <c r="S902" s="16" t="s">
        <v>20390</v>
      </c>
      <c r="T902" s="16" t="s">
        <v>20800</v>
      </c>
      <c r="U902" s="17">
        <v>3238</v>
      </c>
      <c r="V902" s="18">
        <v>23060</v>
      </c>
      <c r="W902" s="16" t="s">
        <v>20795</v>
      </c>
      <c r="X902" s="50" t="s">
        <v>205</v>
      </c>
      <c r="Y902" s="50" t="s">
        <v>205</v>
      </c>
      <c r="Z902" t="s">
        <v>12630</v>
      </c>
    </row>
    <row r="903" spans="1:26" ht="18" customHeight="1">
      <c r="A903" s="539">
        <v>20230530</v>
      </c>
      <c r="B903" s="523">
        <v>863</v>
      </c>
      <c r="C903" s="523" t="s">
        <v>12631</v>
      </c>
      <c r="D903" s="523" t="s">
        <v>8947</v>
      </c>
      <c r="E903" s="523">
        <v>801</v>
      </c>
      <c r="F903" s="523" t="s">
        <v>8949</v>
      </c>
      <c r="G903" s="523" t="s">
        <v>12632</v>
      </c>
      <c r="H903" s="538"/>
      <c r="I903" s="540">
        <v>45072</v>
      </c>
      <c r="J903" s="541" t="s">
        <v>12633</v>
      </c>
      <c r="K903" s="541" t="s">
        <v>9440</v>
      </c>
      <c r="L903" s="494">
        <v>20</v>
      </c>
      <c r="M903" s="50" t="s">
        <v>205</v>
      </c>
      <c r="N903" s="50" t="s">
        <v>205</v>
      </c>
      <c r="O903" s="50" t="s">
        <v>205</v>
      </c>
      <c r="P903" s="50" t="s">
        <v>205</v>
      </c>
      <c r="Q903" s="50" t="s">
        <v>205</v>
      </c>
      <c r="R903" s="16" t="s">
        <v>20801</v>
      </c>
      <c r="S903" s="16" t="s">
        <v>11823</v>
      </c>
      <c r="T903" s="16" t="s">
        <v>20802</v>
      </c>
      <c r="U903" s="17">
        <v>801</v>
      </c>
      <c r="V903" s="18">
        <v>6247.8</v>
      </c>
      <c r="W903" s="16" t="s">
        <v>12618</v>
      </c>
      <c r="X903" s="50" t="s">
        <v>205</v>
      </c>
      <c r="Y903" s="50" t="s">
        <v>205</v>
      </c>
      <c r="Z903" t="s">
        <v>10606</v>
      </c>
    </row>
    <row r="904" spans="1:26" ht="18" customHeight="1">
      <c r="A904" s="539">
        <v>20230530</v>
      </c>
      <c r="B904" s="523">
        <v>864</v>
      </c>
      <c r="C904" s="523" t="s">
        <v>2018</v>
      </c>
      <c r="D904" s="523" t="s">
        <v>8896</v>
      </c>
      <c r="E904" s="523">
        <v>1925</v>
      </c>
      <c r="F904" s="523" t="s">
        <v>6380</v>
      </c>
      <c r="G904" s="523" t="s">
        <v>2019</v>
      </c>
      <c r="H904" s="538"/>
      <c r="I904" s="540">
        <v>45072</v>
      </c>
      <c r="J904" s="541" t="s">
        <v>9710</v>
      </c>
      <c r="K904" s="541" t="s">
        <v>9440</v>
      </c>
      <c r="L904" s="494" t="s">
        <v>205</v>
      </c>
      <c r="M904" s="50" t="s">
        <v>205</v>
      </c>
      <c r="N904" s="50" t="s">
        <v>205</v>
      </c>
      <c r="O904" s="50" t="s">
        <v>205</v>
      </c>
      <c r="P904" s="50" t="s">
        <v>205</v>
      </c>
      <c r="Q904" s="50" t="s">
        <v>205</v>
      </c>
      <c r="R904" s="16" t="s">
        <v>20803</v>
      </c>
      <c r="S904" s="16" t="s">
        <v>19538</v>
      </c>
      <c r="T904" s="16" t="s">
        <v>12634</v>
      </c>
      <c r="U904" s="17">
        <v>1925</v>
      </c>
      <c r="V904" s="18">
        <v>24640</v>
      </c>
      <c r="W904" s="16" t="s">
        <v>20804</v>
      </c>
      <c r="X904" s="50" t="s">
        <v>205</v>
      </c>
      <c r="Y904" s="50" t="s">
        <v>205</v>
      </c>
    </row>
    <row r="905" spans="1:26" ht="18" customHeight="1">
      <c r="A905" s="539">
        <v>20230530</v>
      </c>
      <c r="B905" s="523">
        <v>865</v>
      </c>
      <c r="C905" s="523" t="s">
        <v>2012</v>
      </c>
      <c r="D905" s="523" t="s">
        <v>8894</v>
      </c>
      <c r="E905" s="523">
        <v>1960</v>
      </c>
      <c r="F905" s="523" t="s">
        <v>8994</v>
      </c>
      <c r="G905" s="523" t="s">
        <v>2013</v>
      </c>
      <c r="H905" s="538"/>
      <c r="I905" s="540">
        <v>45076</v>
      </c>
      <c r="J905" s="541" t="s">
        <v>12635</v>
      </c>
      <c r="K905" s="541" t="s">
        <v>9440</v>
      </c>
      <c r="L905" s="494" t="s">
        <v>205</v>
      </c>
      <c r="M905" s="50" t="s">
        <v>205</v>
      </c>
      <c r="N905" s="50" t="s">
        <v>205</v>
      </c>
      <c r="O905" s="50" t="s">
        <v>205</v>
      </c>
      <c r="P905" s="50" t="s">
        <v>205</v>
      </c>
      <c r="Q905" s="50" t="s">
        <v>205</v>
      </c>
      <c r="R905" s="16" t="s">
        <v>20805</v>
      </c>
      <c r="S905" s="16" t="s">
        <v>20806</v>
      </c>
      <c r="T905" s="16" t="s">
        <v>20807</v>
      </c>
      <c r="U905" s="17">
        <v>1960</v>
      </c>
      <c r="V905" s="18">
        <v>24500</v>
      </c>
      <c r="W905" s="16" t="s">
        <v>20808</v>
      </c>
      <c r="X905" s="50" t="s">
        <v>205</v>
      </c>
      <c r="Y905" s="50" t="s">
        <v>205</v>
      </c>
    </row>
    <row r="906" spans="1:26" ht="18" customHeight="1">
      <c r="A906" s="539">
        <v>20230530</v>
      </c>
      <c r="B906" s="523">
        <v>866</v>
      </c>
      <c r="C906" s="523" t="s">
        <v>2004</v>
      </c>
      <c r="D906" s="523" t="s">
        <v>9540</v>
      </c>
      <c r="E906" s="523">
        <v>1957</v>
      </c>
      <c r="F906" s="523" t="s">
        <v>8994</v>
      </c>
      <c r="G906" s="523" t="s">
        <v>2005</v>
      </c>
      <c r="H906" s="538"/>
      <c r="I906" s="540">
        <v>45072</v>
      </c>
      <c r="J906" s="541" t="s">
        <v>12391</v>
      </c>
      <c r="K906" s="541" t="s">
        <v>9440</v>
      </c>
      <c r="L906" s="494" t="s">
        <v>205</v>
      </c>
      <c r="M906" s="50" t="s">
        <v>205</v>
      </c>
      <c r="N906" s="50" t="s">
        <v>205</v>
      </c>
      <c r="O906" s="50" t="s">
        <v>205</v>
      </c>
      <c r="P906" s="50" t="s">
        <v>205</v>
      </c>
      <c r="Q906" s="50" t="s">
        <v>205</v>
      </c>
      <c r="R906" s="16" t="s">
        <v>20809</v>
      </c>
      <c r="S906" s="16" t="s">
        <v>20775</v>
      </c>
      <c r="T906" s="16" t="s">
        <v>12637</v>
      </c>
      <c r="U906" s="17">
        <v>1957</v>
      </c>
      <c r="V906" s="18">
        <v>24415.13</v>
      </c>
      <c r="W906" s="16" t="s">
        <v>20795</v>
      </c>
      <c r="X906" s="50" t="s">
        <v>205</v>
      </c>
      <c r="Y906" s="50" t="s">
        <v>205</v>
      </c>
    </row>
    <row r="907" spans="1:26" ht="18" customHeight="1">
      <c r="A907" s="539">
        <v>20230530</v>
      </c>
      <c r="B907" s="523">
        <v>867</v>
      </c>
      <c r="C907" s="523" t="s">
        <v>2009</v>
      </c>
      <c r="D907" s="523" t="s">
        <v>51</v>
      </c>
      <c r="E907" s="523">
        <v>1958</v>
      </c>
      <c r="F907" s="523" t="s">
        <v>8994</v>
      </c>
      <c r="G907" s="523" t="s">
        <v>2010</v>
      </c>
      <c r="H907" s="538"/>
      <c r="I907" s="540">
        <v>45072</v>
      </c>
      <c r="J907" s="541" t="s">
        <v>10789</v>
      </c>
      <c r="K907" s="541" t="s">
        <v>9440</v>
      </c>
      <c r="L907" s="494" t="s">
        <v>205</v>
      </c>
      <c r="M907" s="50" t="s">
        <v>205</v>
      </c>
      <c r="N907" s="50" t="s">
        <v>205</v>
      </c>
      <c r="O907" s="50" t="s">
        <v>205</v>
      </c>
      <c r="P907" s="50" t="s">
        <v>205</v>
      </c>
      <c r="Q907" s="50" t="s">
        <v>205</v>
      </c>
      <c r="R907" s="16" t="s">
        <v>20810</v>
      </c>
      <c r="S907" s="16" t="s">
        <v>20775</v>
      </c>
      <c r="T907" s="16" t="s">
        <v>20811</v>
      </c>
      <c r="U907" s="17">
        <v>1958</v>
      </c>
      <c r="V907" s="18">
        <v>24282.01</v>
      </c>
      <c r="W907" s="16" t="s">
        <v>20795</v>
      </c>
      <c r="X907" s="50" t="s">
        <v>205</v>
      </c>
      <c r="Y907" s="50" t="s">
        <v>205</v>
      </c>
    </row>
    <row r="908" spans="1:26" ht="18" customHeight="1">
      <c r="A908" s="539">
        <v>20230530</v>
      </c>
      <c r="B908" s="523">
        <v>868</v>
      </c>
      <c r="C908" s="523" t="s">
        <v>12638</v>
      </c>
      <c r="D908" s="523" t="s">
        <v>11511</v>
      </c>
      <c r="E908" s="523">
        <v>2160</v>
      </c>
      <c r="F908" s="523" t="s">
        <v>9165</v>
      </c>
      <c r="G908" s="523" t="s">
        <v>12639</v>
      </c>
      <c r="H908" s="538"/>
      <c r="I908" s="540">
        <v>45076</v>
      </c>
      <c r="J908" s="541" t="s">
        <v>10516</v>
      </c>
      <c r="K908" s="541" t="s">
        <v>9440</v>
      </c>
      <c r="L908" s="494" t="s">
        <v>205</v>
      </c>
      <c r="M908" s="50" t="s">
        <v>205</v>
      </c>
      <c r="N908" s="50" t="s">
        <v>205</v>
      </c>
      <c r="O908" s="50" t="s">
        <v>205</v>
      </c>
      <c r="P908" s="50" t="s">
        <v>205</v>
      </c>
      <c r="Q908" s="50" t="s">
        <v>205</v>
      </c>
      <c r="R908" s="16" t="s">
        <v>20812</v>
      </c>
      <c r="S908" s="16" t="s">
        <v>20813</v>
      </c>
      <c r="T908" s="16" t="s">
        <v>12640</v>
      </c>
      <c r="U908" s="17">
        <v>2160</v>
      </c>
      <c r="V908" s="18">
        <v>22650</v>
      </c>
      <c r="W908" s="16" t="s">
        <v>20814</v>
      </c>
      <c r="X908" s="50" t="s">
        <v>205</v>
      </c>
      <c r="Y908" s="50" t="s">
        <v>205</v>
      </c>
      <c r="Z908" t="s">
        <v>12642</v>
      </c>
    </row>
    <row r="909" spans="1:26" ht="18" customHeight="1">
      <c r="A909" s="539">
        <v>20230531</v>
      </c>
      <c r="B909" s="523">
        <v>869</v>
      </c>
      <c r="C909" s="523" t="s">
        <v>2030</v>
      </c>
      <c r="D909" s="523" t="s">
        <v>9319</v>
      </c>
      <c r="E909" s="523">
        <v>1917</v>
      </c>
      <c r="F909" s="523" t="s">
        <v>8994</v>
      </c>
      <c r="G909" s="523" t="s">
        <v>2031</v>
      </c>
      <c r="H909" s="538"/>
      <c r="I909" s="540">
        <v>45076</v>
      </c>
      <c r="J909" s="541" t="s">
        <v>12643</v>
      </c>
      <c r="K909" s="541" t="s">
        <v>9440</v>
      </c>
      <c r="L909" s="494" t="s">
        <v>205</v>
      </c>
      <c r="M909" s="50" t="s">
        <v>205</v>
      </c>
      <c r="N909" s="50" t="s">
        <v>205</v>
      </c>
      <c r="O909" s="50" t="s">
        <v>205</v>
      </c>
      <c r="P909" s="50" t="s">
        <v>205</v>
      </c>
      <c r="Q909" s="50" t="s">
        <v>205</v>
      </c>
      <c r="R909" s="16" t="s">
        <v>20815</v>
      </c>
      <c r="S909" s="16" t="s">
        <v>20806</v>
      </c>
      <c r="T909" s="16" t="s">
        <v>12644</v>
      </c>
      <c r="U909" s="17">
        <v>1917</v>
      </c>
      <c r="V909" s="18">
        <v>23962.5</v>
      </c>
      <c r="W909" s="16" t="s">
        <v>20808</v>
      </c>
      <c r="X909" s="50" t="s">
        <v>205</v>
      </c>
      <c r="Y909" s="50" t="s">
        <v>205</v>
      </c>
    </row>
    <row r="910" spans="1:26" ht="18" customHeight="1">
      <c r="A910" s="539">
        <v>20230531</v>
      </c>
      <c r="B910" s="523">
        <v>870</v>
      </c>
      <c r="C910" s="523" t="s">
        <v>2021</v>
      </c>
      <c r="D910" s="523" t="s">
        <v>9319</v>
      </c>
      <c r="E910" s="523">
        <v>1916</v>
      </c>
      <c r="F910" s="523" t="s">
        <v>8994</v>
      </c>
      <c r="G910" s="523" t="s">
        <v>12645</v>
      </c>
      <c r="H910" s="538"/>
      <c r="I910" s="540">
        <v>45076</v>
      </c>
      <c r="J910" s="541" t="s">
        <v>11896</v>
      </c>
      <c r="K910" s="541" t="s">
        <v>9440</v>
      </c>
      <c r="L910" s="494" t="s">
        <v>205</v>
      </c>
      <c r="M910" s="50" t="s">
        <v>205</v>
      </c>
      <c r="N910" s="50" t="s">
        <v>205</v>
      </c>
      <c r="O910" s="50" t="s">
        <v>205</v>
      </c>
      <c r="P910" s="50" t="s">
        <v>205</v>
      </c>
      <c r="Q910" s="50" t="s">
        <v>205</v>
      </c>
      <c r="R910" s="16" t="s">
        <v>20816</v>
      </c>
      <c r="S910" s="16" t="s">
        <v>19808</v>
      </c>
      <c r="T910" s="16" t="s">
        <v>20817</v>
      </c>
      <c r="U910" s="17">
        <v>1916</v>
      </c>
      <c r="V910" s="18">
        <v>23988.32</v>
      </c>
      <c r="W910" s="16" t="s">
        <v>12636</v>
      </c>
      <c r="X910" s="50" t="s">
        <v>205</v>
      </c>
      <c r="Y910" s="50" t="s">
        <v>205</v>
      </c>
    </row>
    <row r="911" spans="1:26" ht="18" customHeight="1">
      <c r="A911" s="539">
        <v>20230531</v>
      </c>
      <c r="B911" s="523">
        <v>871</v>
      </c>
      <c r="C911" s="523" t="s">
        <v>2022</v>
      </c>
      <c r="D911" s="523" t="s">
        <v>9319</v>
      </c>
      <c r="E911" s="523">
        <v>1952</v>
      </c>
      <c r="F911" s="523" t="s">
        <v>8994</v>
      </c>
      <c r="G911" s="523" t="s">
        <v>2023</v>
      </c>
      <c r="H911" s="538"/>
      <c r="I911" s="540">
        <v>45076</v>
      </c>
      <c r="J911" s="541" t="s">
        <v>12217</v>
      </c>
      <c r="K911" s="541" t="s">
        <v>9440</v>
      </c>
      <c r="L911" s="494" t="s">
        <v>205</v>
      </c>
      <c r="M911" s="50" t="s">
        <v>205</v>
      </c>
      <c r="N911" s="50" t="s">
        <v>205</v>
      </c>
      <c r="O911" s="50" t="s">
        <v>205</v>
      </c>
      <c r="P911" s="50" t="s">
        <v>205</v>
      </c>
      <c r="Q911" s="50" t="s">
        <v>205</v>
      </c>
      <c r="R911" s="16" t="s">
        <v>20818</v>
      </c>
      <c r="S911" s="16" t="s">
        <v>20806</v>
      </c>
      <c r="T911" s="16" t="s">
        <v>20819</v>
      </c>
      <c r="U911" s="17">
        <v>1952</v>
      </c>
      <c r="V911" s="18">
        <v>24352.77</v>
      </c>
      <c r="W911" s="16" t="s">
        <v>20808</v>
      </c>
      <c r="X911" s="50" t="s">
        <v>205</v>
      </c>
      <c r="Y911" s="50" t="s">
        <v>205</v>
      </c>
    </row>
    <row r="912" spans="1:26" ht="18" customHeight="1">
      <c r="A912" s="539">
        <v>20230531</v>
      </c>
      <c r="B912" s="523">
        <v>872</v>
      </c>
      <c r="C912" s="523" t="s">
        <v>2026</v>
      </c>
      <c r="D912" s="523" t="s">
        <v>9319</v>
      </c>
      <c r="E912" s="523">
        <v>1958</v>
      </c>
      <c r="F912" s="523" t="s">
        <v>8994</v>
      </c>
      <c r="G912" s="523" t="s">
        <v>2027</v>
      </c>
      <c r="H912" s="538"/>
      <c r="I912" s="540">
        <v>45076</v>
      </c>
      <c r="J912" s="541" t="s">
        <v>9765</v>
      </c>
      <c r="K912" s="541" t="s">
        <v>9440</v>
      </c>
      <c r="L912" s="494" t="s">
        <v>205</v>
      </c>
      <c r="M912" s="50" t="s">
        <v>205</v>
      </c>
      <c r="N912" s="50" t="s">
        <v>205</v>
      </c>
      <c r="O912" s="50" t="s">
        <v>205</v>
      </c>
      <c r="P912" s="50" t="s">
        <v>205</v>
      </c>
      <c r="Q912" s="50" t="s">
        <v>205</v>
      </c>
      <c r="R912" s="16" t="s">
        <v>20820</v>
      </c>
      <c r="S912" s="16" t="s">
        <v>11242</v>
      </c>
      <c r="T912" s="16" t="s">
        <v>20821</v>
      </c>
      <c r="U912" s="17">
        <v>1958</v>
      </c>
      <c r="V912" s="18">
        <v>24427.62</v>
      </c>
      <c r="W912" s="16" t="s">
        <v>20808</v>
      </c>
      <c r="X912" s="50" t="s">
        <v>205</v>
      </c>
      <c r="Y912" s="50" t="s">
        <v>205</v>
      </c>
    </row>
    <row r="913" spans="1:26" ht="18" customHeight="1">
      <c r="A913" s="539">
        <v>20230531</v>
      </c>
      <c r="B913" s="523">
        <v>873</v>
      </c>
      <c r="C913" s="523" t="s">
        <v>2034</v>
      </c>
      <c r="D913" s="523" t="s">
        <v>8905</v>
      </c>
      <c r="E913" s="523">
        <v>1953</v>
      </c>
      <c r="F913" s="523" t="s">
        <v>8994</v>
      </c>
      <c r="G913" s="523" t="s">
        <v>2035</v>
      </c>
      <c r="H913" s="538"/>
      <c r="I913" s="540">
        <v>45076</v>
      </c>
      <c r="J913" s="541" t="s">
        <v>9771</v>
      </c>
      <c r="K913" s="541" t="s">
        <v>9440</v>
      </c>
      <c r="L913" s="494" t="s">
        <v>205</v>
      </c>
      <c r="M913" s="50" t="s">
        <v>205</v>
      </c>
      <c r="N913" s="50" t="s">
        <v>205</v>
      </c>
      <c r="O913" s="50" t="s">
        <v>205</v>
      </c>
      <c r="P913" s="50" t="s">
        <v>205</v>
      </c>
      <c r="Q913" s="50" t="s">
        <v>205</v>
      </c>
      <c r="R913" s="16" t="s">
        <v>20822</v>
      </c>
      <c r="S913" s="16" t="s">
        <v>19808</v>
      </c>
      <c r="T913" s="16" t="s">
        <v>12646</v>
      </c>
      <c r="U913" s="17">
        <v>1953</v>
      </c>
      <c r="V913" s="18">
        <v>24982.776000000002</v>
      </c>
      <c r="W913" s="16" t="s">
        <v>20823</v>
      </c>
      <c r="X913" s="50" t="s">
        <v>205</v>
      </c>
      <c r="Y913" s="50" t="s">
        <v>205</v>
      </c>
    </row>
    <row r="914" spans="1:26" ht="18" customHeight="1">
      <c r="A914" s="539">
        <v>20230531</v>
      </c>
      <c r="B914" s="523">
        <v>874</v>
      </c>
      <c r="C914" s="523" t="s">
        <v>12647</v>
      </c>
      <c r="D914" s="523" t="s">
        <v>9078</v>
      </c>
      <c r="E914" s="523">
        <v>1150</v>
      </c>
      <c r="F914" s="523" t="s">
        <v>8298</v>
      </c>
      <c r="G914" s="523" t="s">
        <v>12648</v>
      </c>
      <c r="H914" s="538"/>
      <c r="I914" s="540">
        <v>45077</v>
      </c>
      <c r="J914" s="541" t="s">
        <v>10365</v>
      </c>
      <c r="K914" s="541" t="s">
        <v>9440</v>
      </c>
      <c r="L914" s="494" t="s">
        <v>205</v>
      </c>
      <c r="M914" s="50" t="s">
        <v>205</v>
      </c>
      <c r="N914" s="50" t="s">
        <v>205</v>
      </c>
      <c r="O914" s="50" t="s">
        <v>205</v>
      </c>
      <c r="P914" s="50" t="s">
        <v>205</v>
      </c>
      <c r="Q914" s="50" t="s">
        <v>205</v>
      </c>
      <c r="R914" s="16" t="s">
        <v>12649</v>
      </c>
      <c r="S914" s="16" t="s">
        <v>20824</v>
      </c>
      <c r="T914" s="16" t="s">
        <v>20825</v>
      </c>
      <c r="U914" s="17">
        <v>1150</v>
      </c>
      <c r="V914" s="18">
        <v>23670</v>
      </c>
      <c r="W914" s="16" t="s">
        <v>20826</v>
      </c>
      <c r="X914" s="50" t="s">
        <v>205</v>
      </c>
      <c r="Y914" s="50" t="s">
        <v>205</v>
      </c>
    </row>
    <row r="915" spans="1:26" ht="18" customHeight="1">
      <c r="A915" s="539">
        <v>20230531</v>
      </c>
      <c r="B915" s="523">
        <v>875</v>
      </c>
      <c r="C915" s="523" t="s">
        <v>12650</v>
      </c>
      <c r="D915" s="523" t="s">
        <v>8996</v>
      </c>
      <c r="E915" s="523">
        <v>2358</v>
      </c>
      <c r="F915" s="523" t="s">
        <v>9180</v>
      </c>
      <c r="G915" s="523" t="s">
        <v>12651</v>
      </c>
      <c r="H915" s="538"/>
      <c r="I915" s="540">
        <v>45077</v>
      </c>
      <c r="J915" s="541" t="s">
        <v>12652</v>
      </c>
      <c r="K915" s="541" t="s">
        <v>9440</v>
      </c>
      <c r="L915" s="494" t="s">
        <v>205</v>
      </c>
      <c r="M915" s="50" t="s">
        <v>205</v>
      </c>
      <c r="N915" s="50" t="s">
        <v>205</v>
      </c>
      <c r="O915" s="50" t="s">
        <v>205</v>
      </c>
      <c r="P915" s="50" t="s">
        <v>205</v>
      </c>
      <c r="Q915" s="50" t="s">
        <v>205</v>
      </c>
      <c r="R915" s="16" t="s">
        <v>20827</v>
      </c>
      <c r="S915" s="16" t="s">
        <v>12653</v>
      </c>
      <c r="T915" s="16" t="s">
        <v>20828</v>
      </c>
      <c r="U915" s="17">
        <v>2358</v>
      </c>
      <c r="V915" s="18">
        <v>8253</v>
      </c>
      <c r="W915" s="16" t="s">
        <v>20814</v>
      </c>
      <c r="X915" s="50" t="s">
        <v>205</v>
      </c>
      <c r="Y915" s="50" t="s">
        <v>205</v>
      </c>
      <c r="Z915" t="s">
        <v>10667</v>
      </c>
    </row>
    <row r="916" spans="1:26" ht="18" customHeight="1">
      <c r="A916" s="539">
        <v>20230531</v>
      </c>
      <c r="B916" s="523">
        <v>876</v>
      </c>
      <c r="C916" s="523" t="s">
        <v>12654</v>
      </c>
      <c r="D916" s="523" t="s">
        <v>8996</v>
      </c>
      <c r="E916" s="523">
        <v>935</v>
      </c>
      <c r="F916" s="523" t="s">
        <v>9180</v>
      </c>
      <c r="G916" s="523" t="s">
        <v>12655</v>
      </c>
      <c r="H916" s="538"/>
      <c r="I916" s="540">
        <v>45077</v>
      </c>
      <c r="J916" s="541" t="s">
        <v>11286</v>
      </c>
      <c r="K916" s="541" t="s">
        <v>9440</v>
      </c>
      <c r="L916" s="494">
        <v>20</v>
      </c>
      <c r="M916" s="50" t="s">
        <v>205</v>
      </c>
      <c r="N916" s="50" t="s">
        <v>205</v>
      </c>
      <c r="O916" s="50" t="s">
        <v>205</v>
      </c>
      <c r="P916" s="50" t="s">
        <v>205</v>
      </c>
      <c r="Q916" s="50" t="s">
        <v>205</v>
      </c>
      <c r="R916" s="16" t="s">
        <v>12656</v>
      </c>
      <c r="S916" s="16" t="s">
        <v>20829</v>
      </c>
      <c r="T916" s="16" t="s">
        <v>20830</v>
      </c>
      <c r="U916" s="17">
        <v>935</v>
      </c>
      <c r="V916" s="18">
        <v>7012.5</v>
      </c>
      <c r="W916" s="16" t="s">
        <v>20831</v>
      </c>
      <c r="X916" s="50" t="s">
        <v>205</v>
      </c>
      <c r="Y916" s="50" t="s">
        <v>205</v>
      </c>
      <c r="Z916" t="s">
        <v>12657</v>
      </c>
    </row>
    <row r="917" spans="1:26" ht="18" customHeight="1">
      <c r="A917" s="539">
        <v>20230531</v>
      </c>
      <c r="B917" s="523">
        <v>877</v>
      </c>
      <c r="C917" s="523" t="s">
        <v>12658</v>
      </c>
      <c r="D917" s="523" t="s">
        <v>8947</v>
      </c>
      <c r="E917" s="523">
        <v>1655</v>
      </c>
      <c r="F917" s="523" t="s">
        <v>9246</v>
      </c>
      <c r="G917" s="523" t="s">
        <v>12659</v>
      </c>
      <c r="H917" s="538"/>
      <c r="I917" s="540">
        <v>45077</v>
      </c>
      <c r="J917" s="541" t="s">
        <v>12660</v>
      </c>
      <c r="K917" s="541" t="s">
        <v>9440</v>
      </c>
      <c r="L917" s="494">
        <v>20</v>
      </c>
      <c r="M917" s="50" t="s">
        <v>205</v>
      </c>
      <c r="N917" s="50" t="s">
        <v>205</v>
      </c>
      <c r="O917" s="50" t="s">
        <v>205</v>
      </c>
      <c r="P917" s="50" t="s">
        <v>205</v>
      </c>
      <c r="Q917" s="50" t="s">
        <v>205</v>
      </c>
      <c r="R917" s="16" t="s">
        <v>20832</v>
      </c>
      <c r="S917" s="16" t="s">
        <v>19605</v>
      </c>
      <c r="T917" s="16" t="s">
        <v>20833</v>
      </c>
      <c r="U917" s="17">
        <v>1655</v>
      </c>
      <c r="V917" s="18">
        <v>7000</v>
      </c>
      <c r="W917" s="16" t="s">
        <v>20834</v>
      </c>
      <c r="X917" s="50" t="s">
        <v>205</v>
      </c>
      <c r="Y917" s="50" t="s">
        <v>205</v>
      </c>
      <c r="Z917" t="s">
        <v>11395</v>
      </c>
    </row>
    <row r="918" spans="1:26" ht="18" customHeight="1">
      <c r="A918" s="539">
        <v>20230601</v>
      </c>
      <c r="B918" s="523">
        <v>878</v>
      </c>
      <c r="C918" s="523" t="s">
        <v>2038</v>
      </c>
      <c r="D918" s="523" t="s">
        <v>9319</v>
      </c>
      <c r="E918" s="523">
        <v>1566</v>
      </c>
      <c r="F918" s="523" t="s">
        <v>8994</v>
      </c>
      <c r="G918" s="523" t="s">
        <v>2039</v>
      </c>
      <c r="H918" s="538"/>
      <c r="I918" s="540">
        <v>45076</v>
      </c>
      <c r="J918" s="541" t="s">
        <v>11997</v>
      </c>
      <c r="K918" s="541" t="s">
        <v>9440</v>
      </c>
      <c r="L918" s="494" t="s">
        <v>205</v>
      </c>
      <c r="M918" s="50" t="s">
        <v>205</v>
      </c>
      <c r="N918" s="50" t="s">
        <v>205</v>
      </c>
      <c r="O918" s="50" t="s">
        <v>205</v>
      </c>
      <c r="P918" s="50" t="s">
        <v>205</v>
      </c>
      <c r="Q918" s="50" t="s">
        <v>205</v>
      </c>
      <c r="R918" s="16" t="s">
        <v>20835</v>
      </c>
      <c r="S918" s="16" t="s">
        <v>18817</v>
      </c>
      <c r="T918" s="16" t="s">
        <v>20836</v>
      </c>
      <c r="U918" s="17">
        <v>1566</v>
      </c>
      <c r="V918" s="18">
        <v>24633.18</v>
      </c>
      <c r="W918" s="16" t="s">
        <v>12618</v>
      </c>
      <c r="X918" s="50" t="s">
        <v>205</v>
      </c>
      <c r="Y918" s="50" t="s">
        <v>205</v>
      </c>
    </row>
    <row r="919" spans="1:26" ht="18" customHeight="1">
      <c r="A919" s="539">
        <v>20230601</v>
      </c>
      <c r="B919" s="523">
        <v>879</v>
      </c>
      <c r="C919" s="523" t="s">
        <v>12661</v>
      </c>
      <c r="D919" s="523" t="s">
        <v>8947</v>
      </c>
      <c r="E919" s="523">
        <v>1950</v>
      </c>
      <c r="F919" s="523" t="s">
        <v>8949</v>
      </c>
      <c r="G919" s="523" t="s">
        <v>12662</v>
      </c>
      <c r="H919" s="538"/>
      <c r="I919" s="540">
        <v>45077</v>
      </c>
      <c r="J919" s="541" t="s">
        <v>10472</v>
      </c>
      <c r="K919" s="541" t="s">
        <v>9440</v>
      </c>
      <c r="L919" s="494" t="s">
        <v>205</v>
      </c>
      <c r="M919" s="50" t="s">
        <v>205</v>
      </c>
      <c r="N919" s="50" t="s">
        <v>205</v>
      </c>
      <c r="O919" s="50" t="s">
        <v>205</v>
      </c>
      <c r="P919" s="50" t="s">
        <v>205</v>
      </c>
      <c r="Q919" s="50" t="s">
        <v>205</v>
      </c>
      <c r="R919" s="16" t="s">
        <v>20837</v>
      </c>
      <c r="S919" s="16" t="s">
        <v>20838</v>
      </c>
      <c r="T919" s="16" t="s">
        <v>20839</v>
      </c>
      <c r="U919" s="17">
        <v>1950</v>
      </c>
      <c r="V919" s="18">
        <v>12675</v>
      </c>
      <c r="W919" s="16" t="s">
        <v>12641</v>
      </c>
      <c r="X919" s="50" t="s">
        <v>205</v>
      </c>
      <c r="Y919" s="50" t="s">
        <v>205</v>
      </c>
      <c r="Z919" t="s">
        <v>12663</v>
      </c>
    </row>
    <row r="920" spans="1:26" ht="18" customHeight="1">
      <c r="A920" s="539">
        <v>20230601</v>
      </c>
      <c r="B920" s="523">
        <v>880</v>
      </c>
      <c r="C920" s="523" t="s">
        <v>12664</v>
      </c>
      <c r="D920" s="523" t="s">
        <v>12441</v>
      </c>
      <c r="E920" s="523">
        <v>1200</v>
      </c>
      <c r="F920" s="523" t="s">
        <v>8298</v>
      </c>
      <c r="G920" s="523" t="s">
        <v>12665</v>
      </c>
      <c r="H920" s="538"/>
      <c r="I920" s="540">
        <v>45078</v>
      </c>
      <c r="J920" s="541" t="s">
        <v>12660</v>
      </c>
      <c r="K920" s="541" t="s">
        <v>9440</v>
      </c>
      <c r="L920" s="494" t="s">
        <v>205</v>
      </c>
      <c r="M920" s="50" t="s">
        <v>205</v>
      </c>
      <c r="N920" s="50" t="s">
        <v>205</v>
      </c>
      <c r="O920" s="50" t="s">
        <v>205</v>
      </c>
      <c r="P920" s="50" t="s">
        <v>205</v>
      </c>
      <c r="Q920" s="50" t="s">
        <v>205</v>
      </c>
      <c r="R920" s="16" t="s">
        <v>12664</v>
      </c>
      <c r="S920" s="16" t="s">
        <v>12666</v>
      </c>
      <c r="T920" s="16" t="s">
        <v>12667</v>
      </c>
      <c r="U920" s="17">
        <v>1200</v>
      </c>
      <c r="V920" s="18">
        <v>24900</v>
      </c>
      <c r="W920" s="16" t="s">
        <v>12668</v>
      </c>
      <c r="X920" s="50" t="s">
        <v>205</v>
      </c>
      <c r="Y920" s="50" t="s">
        <v>205</v>
      </c>
      <c r="Z920" t="s">
        <v>12669</v>
      </c>
    </row>
    <row r="921" spans="1:26" ht="18" customHeight="1">
      <c r="A921" s="539">
        <v>20230601</v>
      </c>
      <c r="B921" s="523">
        <v>881</v>
      </c>
      <c r="C921" s="523" t="s">
        <v>12670</v>
      </c>
      <c r="D921" s="523" t="s">
        <v>9078</v>
      </c>
      <c r="E921" s="523">
        <v>1150</v>
      </c>
      <c r="F921" s="523" t="s">
        <v>8298</v>
      </c>
      <c r="G921" s="523" t="s">
        <v>12671</v>
      </c>
      <c r="H921" s="538"/>
      <c r="I921" s="540">
        <v>45078</v>
      </c>
      <c r="J921" s="541" t="s">
        <v>12672</v>
      </c>
      <c r="K921" s="541" t="s">
        <v>9440</v>
      </c>
      <c r="L921" s="494" t="s">
        <v>205</v>
      </c>
      <c r="M921" s="50" t="s">
        <v>205</v>
      </c>
      <c r="N921" s="50" t="s">
        <v>205</v>
      </c>
      <c r="O921" s="50" t="s">
        <v>205</v>
      </c>
      <c r="P921" s="50" t="s">
        <v>205</v>
      </c>
      <c r="Q921" s="50" t="s">
        <v>205</v>
      </c>
      <c r="R921" s="16" t="s">
        <v>20840</v>
      </c>
      <c r="S921" s="16" t="s">
        <v>20841</v>
      </c>
      <c r="T921" s="16" t="s">
        <v>20842</v>
      </c>
      <c r="U921" s="17">
        <v>1150</v>
      </c>
      <c r="V921" s="18">
        <v>24500</v>
      </c>
      <c r="W921" s="16" t="s">
        <v>20826</v>
      </c>
      <c r="X921" s="50" t="s">
        <v>205</v>
      </c>
      <c r="Y921" s="50" t="s">
        <v>205</v>
      </c>
    </row>
    <row r="922" spans="1:26" ht="18" customHeight="1">
      <c r="A922" s="539">
        <v>20230601</v>
      </c>
      <c r="B922" s="523">
        <v>882</v>
      </c>
      <c r="C922" s="523" t="s">
        <v>12673</v>
      </c>
      <c r="D922" s="523" t="s">
        <v>10500</v>
      </c>
      <c r="E922" s="523">
        <v>1850</v>
      </c>
      <c r="F922" s="523" t="s">
        <v>8949</v>
      </c>
      <c r="G922" s="523" t="s">
        <v>12674</v>
      </c>
      <c r="H922" s="538"/>
      <c r="I922" s="540">
        <v>45078</v>
      </c>
      <c r="J922" s="541" t="s">
        <v>12169</v>
      </c>
      <c r="K922" s="541" t="s">
        <v>9440</v>
      </c>
      <c r="L922" s="494">
        <v>20</v>
      </c>
      <c r="M922" s="50" t="s">
        <v>205</v>
      </c>
      <c r="N922" s="50" t="s">
        <v>205</v>
      </c>
      <c r="O922" s="50" t="s">
        <v>205</v>
      </c>
      <c r="P922" s="50" t="s">
        <v>205</v>
      </c>
      <c r="Q922" s="50" t="s">
        <v>205</v>
      </c>
      <c r="R922" s="16" t="s">
        <v>20843</v>
      </c>
      <c r="S922" s="16" t="s">
        <v>20844</v>
      </c>
      <c r="T922" s="16" t="s">
        <v>20845</v>
      </c>
      <c r="U922" s="17">
        <v>1850</v>
      </c>
      <c r="V922" s="18">
        <v>7538.5</v>
      </c>
      <c r="W922" s="16" t="s">
        <v>20846</v>
      </c>
      <c r="X922" s="50" t="s">
        <v>205</v>
      </c>
      <c r="Y922" s="50" t="s">
        <v>205</v>
      </c>
      <c r="Z922" t="s">
        <v>11361</v>
      </c>
    </row>
    <row r="923" spans="1:26" ht="18" customHeight="1">
      <c r="A923" s="539">
        <v>20230602</v>
      </c>
      <c r="B923" s="523">
        <v>883</v>
      </c>
      <c r="C923" s="523" t="s">
        <v>12676</v>
      </c>
      <c r="D923" s="523" t="s">
        <v>8996</v>
      </c>
      <c r="E923" s="523">
        <v>1100</v>
      </c>
      <c r="F923" s="523" t="s">
        <v>9206</v>
      </c>
      <c r="G923" s="523" t="s">
        <v>12677</v>
      </c>
      <c r="H923" s="538"/>
      <c r="I923" s="540">
        <v>45078</v>
      </c>
      <c r="J923" s="541" t="s">
        <v>12678</v>
      </c>
      <c r="K923" s="541" t="s">
        <v>9440</v>
      </c>
      <c r="L923" s="494" t="s">
        <v>205</v>
      </c>
      <c r="M923" s="50" t="s">
        <v>205</v>
      </c>
      <c r="N923" s="50" t="s">
        <v>205</v>
      </c>
      <c r="O923" s="50" t="s">
        <v>205</v>
      </c>
      <c r="P923" s="50" t="s">
        <v>205</v>
      </c>
      <c r="Q923" s="50" t="s">
        <v>205</v>
      </c>
      <c r="R923" s="16" t="s">
        <v>20847</v>
      </c>
      <c r="S923" s="16" t="s">
        <v>12679</v>
      </c>
      <c r="T923" s="16" t="s">
        <v>20848</v>
      </c>
      <c r="U923" s="17">
        <v>1100</v>
      </c>
      <c r="V923" s="18">
        <v>24200</v>
      </c>
      <c r="W923" s="16" t="s">
        <v>20808</v>
      </c>
      <c r="X923" s="50" t="s">
        <v>205</v>
      </c>
      <c r="Y923" s="50" t="s">
        <v>205</v>
      </c>
      <c r="Z923" t="s">
        <v>12680</v>
      </c>
    </row>
    <row r="924" spans="1:26" ht="18" customHeight="1">
      <c r="A924" s="539">
        <v>20230602</v>
      </c>
      <c r="B924" s="523">
        <v>884</v>
      </c>
      <c r="C924" s="523" t="s">
        <v>12681</v>
      </c>
      <c r="D924" s="523" t="s">
        <v>8947</v>
      </c>
      <c r="E924" s="523">
        <v>750</v>
      </c>
      <c r="F924" s="523" t="s">
        <v>8949</v>
      </c>
      <c r="G924" s="523" t="s">
        <v>12682</v>
      </c>
      <c r="H924" s="538"/>
      <c r="I924" s="540">
        <v>45078</v>
      </c>
      <c r="J924" s="541" t="s">
        <v>10910</v>
      </c>
      <c r="K924" s="541" t="s">
        <v>9440</v>
      </c>
      <c r="L924" s="494">
        <v>20</v>
      </c>
      <c r="M924" s="50" t="s">
        <v>205</v>
      </c>
      <c r="N924" s="50" t="s">
        <v>205</v>
      </c>
      <c r="O924" s="50" t="s">
        <v>205</v>
      </c>
      <c r="P924" s="50" t="s">
        <v>205</v>
      </c>
      <c r="Q924" s="50" t="s">
        <v>205</v>
      </c>
      <c r="R924" s="16" t="s">
        <v>12681</v>
      </c>
      <c r="S924" s="16" t="s">
        <v>2544</v>
      </c>
      <c r="T924" s="16" t="s">
        <v>12683</v>
      </c>
      <c r="U924" s="17">
        <v>750</v>
      </c>
      <c r="V924" s="18">
        <v>6405</v>
      </c>
      <c r="W924" s="16" t="s">
        <v>12668</v>
      </c>
      <c r="X924" s="50" t="s">
        <v>205</v>
      </c>
      <c r="Y924" s="50" t="s">
        <v>205</v>
      </c>
      <c r="Z924" t="s">
        <v>12684</v>
      </c>
    </row>
    <row r="925" spans="1:26" ht="18" customHeight="1">
      <c r="A925" s="539">
        <v>20230602</v>
      </c>
      <c r="B925" s="523">
        <v>885</v>
      </c>
      <c r="C925" s="523" t="s">
        <v>2064</v>
      </c>
      <c r="D925" s="523" t="s">
        <v>8896</v>
      </c>
      <c r="E925" s="523">
        <v>1925</v>
      </c>
      <c r="F925" s="523" t="s">
        <v>6380</v>
      </c>
      <c r="G925" s="523" t="s">
        <v>2065</v>
      </c>
      <c r="H925" s="538"/>
      <c r="I925" s="540">
        <v>45079</v>
      </c>
      <c r="J925" s="541" t="s">
        <v>12685</v>
      </c>
      <c r="K925" s="541" t="s">
        <v>9440</v>
      </c>
      <c r="L925" s="494" t="s">
        <v>205</v>
      </c>
      <c r="M925" s="50" t="s">
        <v>205</v>
      </c>
      <c r="N925" s="50" t="s">
        <v>205</v>
      </c>
      <c r="O925" s="50" t="s">
        <v>205</v>
      </c>
      <c r="P925" s="50" t="s">
        <v>205</v>
      </c>
      <c r="Q925" s="50" t="s">
        <v>205</v>
      </c>
      <c r="R925" s="16"/>
      <c r="S925" s="16"/>
      <c r="T925" s="16"/>
      <c r="U925" s="17"/>
      <c r="V925" s="18"/>
      <c r="W925" s="16"/>
      <c r="X925" s="50" t="s">
        <v>205</v>
      </c>
      <c r="Y925" s="50" t="s">
        <v>205</v>
      </c>
    </row>
    <row r="926" spans="1:26" ht="18" customHeight="1">
      <c r="A926" s="539">
        <v>20230602</v>
      </c>
      <c r="B926" s="523">
        <v>886</v>
      </c>
      <c r="C926" s="523" t="s">
        <v>2044</v>
      </c>
      <c r="D926" s="523" t="s">
        <v>9319</v>
      </c>
      <c r="E926" s="523">
        <v>1960</v>
      </c>
      <c r="F926" s="523" t="s">
        <v>8994</v>
      </c>
      <c r="G926" s="523" t="s">
        <v>2045</v>
      </c>
      <c r="H926" s="538"/>
      <c r="I926" s="540">
        <v>45078</v>
      </c>
      <c r="J926" s="541" t="s">
        <v>10778</v>
      </c>
      <c r="K926" s="541" t="s">
        <v>9440</v>
      </c>
      <c r="L926" s="494" t="s">
        <v>205</v>
      </c>
      <c r="M926" s="50" t="s">
        <v>205</v>
      </c>
      <c r="N926" s="50" t="s">
        <v>205</v>
      </c>
      <c r="O926" s="50" t="s">
        <v>205</v>
      </c>
      <c r="P926" s="50" t="s">
        <v>205</v>
      </c>
      <c r="Q926" s="50" t="s">
        <v>205</v>
      </c>
      <c r="R926" s="16" t="s">
        <v>20849</v>
      </c>
      <c r="S926" s="16" t="s">
        <v>12686</v>
      </c>
      <c r="T926" s="16" t="s">
        <v>20850</v>
      </c>
      <c r="U926" s="17">
        <v>1960</v>
      </c>
      <c r="V926" s="18">
        <v>24500</v>
      </c>
      <c r="W926" s="16" t="s">
        <v>20851</v>
      </c>
      <c r="X926" s="50" t="s">
        <v>205</v>
      </c>
      <c r="Y926" s="50" t="s">
        <v>205</v>
      </c>
    </row>
    <row r="927" spans="1:26" ht="18" customHeight="1">
      <c r="A927" s="539">
        <v>20230602</v>
      </c>
      <c r="B927" s="523">
        <v>887</v>
      </c>
      <c r="C927" s="523" t="s">
        <v>2074</v>
      </c>
      <c r="D927" s="523" t="s">
        <v>8897</v>
      </c>
      <c r="E927" s="523">
        <v>1500</v>
      </c>
      <c r="F927" s="523" t="s">
        <v>6380</v>
      </c>
      <c r="G927" s="523" t="s">
        <v>2075</v>
      </c>
      <c r="H927" s="538"/>
      <c r="I927" s="540">
        <v>45078</v>
      </c>
      <c r="J927" s="541" t="s">
        <v>12687</v>
      </c>
      <c r="K927" s="541" t="s">
        <v>9440</v>
      </c>
      <c r="L927" s="512" t="s">
        <v>205</v>
      </c>
      <c r="M927" s="50" t="s">
        <v>205</v>
      </c>
      <c r="N927" s="50" t="s">
        <v>205</v>
      </c>
      <c r="O927" s="50" t="s">
        <v>205</v>
      </c>
      <c r="P927" s="50" t="s">
        <v>205</v>
      </c>
      <c r="Q927" s="50" t="s">
        <v>205</v>
      </c>
      <c r="R927" s="16" t="s">
        <v>20852</v>
      </c>
      <c r="S927" s="16" t="s">
        <v>19840</v>
      </c>
      <c r="T927" s="16" t="s">
        <v>20853</v>
      </c>
      <c r="U927" s="17">
        <v>1500</v>
      </c>
      <c r="V927" s="18">
        <v>23242.5</v>
      </c>
      <c r="W927" s="16" t="s">
        <v>12675</v>
      </c>
      <c r="X927" s="50" t="s">
        <v>205</v>
      </c>
      <c r="Y927" s="50" t="s">
        <v>205</v>
      </c>
    </row>
    <row r="928" spans="1:26" ht="18" customHeight="1">
      <c r="A928" s="539">
        <v>20230602</v>
      </c>
      <c r="B928" s="523">
        <v>888</v>
      </c>
      <c r="C928" s="523" t="s">
        <v>2069</v>
      </c>
      <c r="D928" s="523" t="s">
        <v>8897</v>
      </c>
      <c r="E928" s="523">
        <v>1500</v>
      </c>
      <c r="F928" s="523" t="s">
        <v>6380</v>
      </c>
      <c r="G928" s="523" t="s">
        <v>2070</v>
      </c>
      <c r="H928" s="538"/>
      <c r="I928" s="540">
        <v>45078</v>
      </c>
      <c r="J928" s="541" t="s">
        <v>12688</v>
      </c>
      <c r="K928" s="541" t="s">
        <v>9440</v>
      </c>
      <c r="L928" s="512" t="s">
        <v>205</v>
      </c>
      <c r="M928" s="50" t="s">
        <v>205</v>
      </c>
      <c r="N928" s="50" t="s">
        <v>205</v>
      </c>
      <c r="O928" s="50" t="s">
        <v>205</v>
      </c>
      <c r="P928" s="50" t="s">
        <v>205</v>
      </c>
      <c r="Q928" s="50" t="s">
        <v>205</v>
      </c>
      <c r="R928" s="16" t="s">
        <v>20854</v>
      </c>
      <c r="S928" s="16" t="s">
        <v>19840</v>
      </c>
      <c r="T928" s="16" t="s">
        <v>12689</v>
      </c>
      <c r="U928" s="17">
        <v>1500</v>
      </c>
      <c r="V928" s="18">
        <v>23242.5</v>
      </c>
      <c r="W928" s="16" t="s">
        <v>20855</v>
      </c>
      <c r="X928" s="50" t="s">
        <v>205</v>
      </c>
      <c r="Y928" s="50" t="s">
        <v>205</v>
      </c>
    </row>
    <row r="929" spans="1:26" ht="18" customHeight="1">
      <c r="A929" s="539">
        <v>20230602</v>
      </c>
      <c r="B929" s="523">
        <v>889</v>
      </c>
      <c r="C929" s="523" t="s">
        <v>12690</v>
      </c>
      <c r="D929" s="523" t="s">
        <v>10578</v>
      </c>
      <c r="E929" s="523">
        <v>840</v>
      </c>
      <c r="F929" s="523" t="s">
        <v>9211</v>
      </c>
      <c r="G929" s="523" t="s">
        <v>12691</v>
      </c>
      <c r="H929" s="538"/>
      <c r="I929" s="540">
        <v>45079</v>
      </c>
      <c r="J929" s="541" t="s">
        <v>9808</v>
      </c>
      <c r="K929" s="541" t="s">
        <v>9440</v>
      </c>
      <c r="L929" s="494" t="s">
        <v>205</v>
      </c>
      <c r="M929" s="50" t="s">
        <v>205</v>
      </c>
      <c r="N929" s="50" t="s">
        <v>205</v>
      </c>
      <c r="O929" s="50" t="s">
        <v>205</v>
      </c>
      <c r="P929" s="50" t="s">
        <v>205</v>
      </c>
      <c r="Q929" s="50" t="s">
        <v>205</v>
      </c>
      <c r="R929" s="16" t="s">
        <v>12692</v>
      </c>
      <c r="S929" s="16" t="s">
        <v>20856</v>
      </c>
      <c r="T929" s="16" t="s">
        <v>20857</v>
      </c>
      <c r="U929" s="17">
        <v>840</v>
      </c>
      <c r="V929" s="18">
        <v>22740.48</v>
      </c>
      <c r="W929" s="16" t="s">
        <v>12694</v>
      </c>
      <c r="X929" s="50" t="s">
        <v>205</v>
      </c>
      <c r="Y929" s="50" t="s">
        <v>205</v>
      </c>
      <c r="Z929" t="s">
        <v>11719</v>
      </c>
    </row>
    <row r="930" spans="1:26" ht="18" customHeight="1">
      <c r="A930" s="539">
        <v>20230602</v>
      </c>
      <c r="B930" s="523">
        <v>890</v>
      </c>
      <c r="C930" s="523" t="s">
        <v>12695</v>
      </c>
      <c r="D930" s="523" t="s">
        <v>10578</v>
      </c>
      <c r="E930" s="523">
        <v>811</v>
      </c>
      <c r="F930" s="523" t="s">
        <v>9211</v>
      </c>
      <c r="G930" s="523" t="s">
        <v>12696</v>
      </c>
      <c r="H930" s="538"/>
      <c r="I930" s="540">
        <v>45079</v>
      </c>
      <c r="J930" s="541" t="s">
        <v>12697</v>
      </c>
      <c r="K930" s="541" t="s">
        <v>9440</v>
      </c>
      <c r="L930" s="494" t="s">
        <v>205</v>
      </c>
      <c r="M930" s="50" t="s">
        <v>205</v>
      </c>
      <c r="N930" s="50" t="s">
        <v>205</v>
      </c>
      <c r="O930" s="50" t="s">
        <v>205</v>
      </c>
      <c r="P930" s="50" t="s">
        <v>205</v>
      </c>
      <c r="Q930" s="50" t="s">
        <v>205</v>
      </c>
      <c r="R930" s="16" t="s">
        <v>20858</v>
      </c>
      <c r="S930" s="16" t="s">
        <v>12693</v>
      </c>
      <c r="T930" s="16" t="s">
        <v>12698</v>
      </c>
      <c r="U930" s="17">
        <v>811</v>
      </c>
      <c r="V930" s="18">
        <v>22695.19</v>
      </c>
      <c r="W930" s="16" t="s">
        <v>20859</v>
      </c>
      <c r="X930" s="50" t="s">
        <v>205</v>
      </c>
      <c r="Y930" s="50" t="s">
        <v>205</v>
      </c>
      <c r="Z930" t="s">
        <v>11719</v>
      </c>
    </row>
    <row r="931" spans="1:26" ht="18" customHeight="1">
      <c r="A931" s="539">
        <v>20230602</v>
      </c>
      <c r="B931" s="523">
        <v>891</v>
      </c>
      <c r="C931" s="523" t="s">
        <v>2055</v>
      </c>
      <c r="D931" s="523" t="s">
        <v>8894</v>
      </c>
      <c r="E931" s="523">
        <v>1958</v>
      </c>
      <c r="F931" s="523" t="s">
        <v>8994</v>
      </c>
      <c r="G931" s="523" t="s">
        <v>2056</v>
      </c>
      <c r="H931" s="538"/>
      <c r="I931" s="540">
        <v>45079</v>
      </c>
      <c r="J931" s="541" t="s">
        <v>10453</v>
      </c>
      <c r="K931" s="541" t="s">
        <v>9440</v>
      </c>
      <c r="L931" s="512" t="s">
        <v>205</v>
      </c>
      <c r="M931" s="50" t="s">
        <v>205</v>
      </c>
      <c r="N931" s="50" t="s">
        <v>205</v>
      </c>
      <c r="O931" s="50" t="s">
        <v>205</v>
      </c>
      <c r="P931" s="50" t="s">
        <v>205</v>
      </c>
      <c r="Q931" s="50" t="s">
        <v>205</v>
      </c>
      <c r="R931" s="16" t="s">
        <v>20860</v>
      </c>
      <c r="S931" s="16" t="s">
        <v>20861</v>
      </c>
      <c r="T931" s="16" t="s">
        <v>20862</v>
      </c>
      <c r="U931" s="17">
        <v>1958</v>
      </c>
      <c r="V931" s="18">
        <v>24430.799999999999</v>
      </c>
      <c r="W931" s="16" t="s">
        <v>12675</v>
      </c>
      <c r="X931" s="50" t="s">
        <v>205</v>
      </c>
      <c r="Y931" s="50" t="s">
        <v>205</v>
      </c>
    </row>
    <row r="932" spans="1:26" ht="18" customHeight="1">
      <c r="A932" s="539">
        <v>20230602</v>
      </c>
      <c r="B932" s="523">
        <v>892</v>
      </c>
      <c r="C932" s="523" t="s">
        <v>12699</v>
      </c>
      <c r="D932" s="523" t="s">
        <v>219</v>
      </c>
      <c r="E932" s="523">
        <v>4446</v>
      </c>
      <c r="F932" s="523" t="s">
        <v>8949</v>
      </c>
      <c r="G932" s="523" t="s">
        <v>12700</v>
      </c>
      <c r="H932" s="538"/>
      <c r="I932" s="540">
        <v>45079</v>
      </c>
      <c r="J932" s="541" t="s">
        <v>12701</v>
      </c>
      <c r="K932" s="541" t="s">
        <v>9440</v>
      </c>
      <c r="L932" s="494" t="s">
        <v>205</v>
      </c>
      <c r="M932" s="50" t="s">
        <v>205</v>
      </c>
      <c r="N932" s="50" t="s">
        <v>205</v>
      </c>
      <c r="O932" s="50" t="s">
        <v>205</v>
      </c>
      <c r="P932" s="50" t="s">
        <v>205</v>
      </c>
      <c r="Q932" s="50" t="s">
        <v>205</v>
      </c>
      <c r="R932" s="16" t="s">
        <v>20863</v>
      </c>
      <c r="S932" s="16" t="s">
        <v>20864</v>
      </c>
      <c r="T932" s="16" t="s">
        <v>12702</v>
      </c>
      <c r="U932" s="17">
        <v>4446</v>
      </c>
      <c r="V932" s="18">
        <v>12000</v>
      </c>
      <c r="W932" s="16" t="s">
        <v>20865</v>
      </c>
      <c r="X932" s="50" t="s">
        <v>205</v>
      </c>
      <c r="Y932" s="50" t="s">
        <v>205</v>
      </c>
      <c r="Z932" t="s">
        <v>11616</v>
      </c>
    </row>
    <row r="933" spans="1:26" ht="18" customHeight="1">
      <c r="A933" s="539">
        <v>20230602</v>
      </c>
      <c r="B933" s="523">
        <v>893</v>
      </c>
      <c r="C933" s="523" t="s">
        <v>2078</v>
      </c>
      <c r="D933" s="523" t="s">
        <v>51</v>
      </c>
      <c r="E933" s="523">
        <v>1916</v>
      </c>
      <c r="F933" s="523" t="s">
        <v>8994</v>
      </c>
      <c r="G933" s="523" t="s">
        <v>2079</v>
      </c>
      <c r="H933" s="538"/>
      <c r="I933" s="540">
        <v>45079</v>
      </c>
      <c r="J933" s="541" t="s">
        <v>9808</v>
      </c>
      <c r="K933" s="541" t="s">
        <v>9440</v>
      </c>
      <c r="L933" s="512" t="s">
        <v>205</v>
      </c>
      <c r="M933" s="50" t="s">
        <v>205</v>
      </c>
      <c r="N933" s="50" t="s">
        <v>205</v>
      </c>
      <c r="O933" s="50" t="s">
        <v>205</v>
      </c>
      <c r="P933" s="50" t="s">
        <v>205</v>
      </c>
      <c r="Q933" s="50" t="s">
        <v>205</v>
      </c>
      <c r="R933" s="16" t="s">
        <v>2078</v>
      </c>
      <c r="S933" s="16" t="s">
        <v>2053</v>
      </c>
      <c r="T933" s="16" t="s">
        <v>12703</v>
      </c>
      <c r="U933" s="17">
        <v>1916</v>
      </c>
      <c r="V933" s="18">
        <v>24509.47</v>
      </c>
      <c r="W933" s="16" t="s">
        <v>2116</v>
      </c>
      <c r="X933" s="50" t="s">
        <v>205</v>
      </c>
      <c r="Y933" s="50" t="s">
        <v>205</v>
      </c>
    </row>
    <row r="934" spans="1:26" ht="18" customHeight="1">
      <c r="A934" s="539">
        <v>20230602</v>
      </c>
      <c r="B934" s="523">
        <v>894</v>
      </c>
      <c r="C934" s="523" t="s">
        <v>12704</v>
      </c>
      <c r="D934" s="523" t="s">
        <v>8947</v>
      </c>
      <c r="E934" s="523">
        <v>1116</v>
      </c>
      <c r="F934" s="523" t="s">
        <v>8949</v>
      </c>
      <c r="G934" s="523" t="s">
        <v>12705</v>
      </c>
      <c r="H934" s="538"/>
      <c r="I934" s="540">
        <v>45079</v>
      </c>
      <c r="J934" s="541" t="s">
        <v>12706</v>
      </c>
      <c r="K934" s="541" t="s">
        <v>9440</v>
      </c>
      <c r="L934" s="494">
        <v>20</v>
      </c>
      <c r="M934" s="50" t="s">
        <v>205</v>
      </c>
      <c r="N934" s="50" t="s">
        <v>205</v>
      </c>
      <c r="O934" s="50" t="s">
        <v>205</v>
      </c>
      <c r="P934" s="50" t="s">
        <v>205</v>
      </c>
      <c r="Q934" s="50" t="s">
        <v>205</v>
      </c>
      <c r="R934" s="16" t="s">
        <v>12704</v>
      </c>
      <c r="S934" s="16" t="s">
        <v>12707</v>
      </c>
      <c r="T934" s="16" t="s">
        <v>12708</v>
      </c>
      <c r="U934" s="17">
        <v>1116</v>
      </c>
      <c r="V934" s="18">
        <v>9530.64</v>
      </c>
      <c r="W934" s="16" t="s">
        <v>12709</v>
      </c>
      <c r="X934" s="50" t="s">
        <v>205</v>
      </c>
      <c r="Y934" s="50" t="s">
        <v>205</v>
      </c>
      <c r="Z934" t="s">
        <v>10564</v>
      </c>
    </row>
    <row r="935" spans="1:26" ht="18" customHeight="1">
      <c r="A935" s="539">
        <v>20230602</v>
      </c>
      <c r="B935" s="523">
        <v>895</v>
      </c>
      <c r="C935" s="523" t="s">
        <v>2050</v>
      </c>
      <c r="D935" s="523" t="s">
        <v>9319</v>
      </c>
      <c r="E935" s="523">
        <v>1916</v>
      </c>
      <c r="F935" s="523" t="s">
        <v>8994</v>
      </c>
      <c r="G935" s="523" t="s">
        <v>2051</v>
      </c>
      <c r="H935" s="538"/>
      <c r="I935" s="540">
        <v>45079</v>
      </c>
      <c r="J935" s="541" t="s">
        <v>12706</v>
      </c>
      <c r="K935" s="541" t="s">
        <v>9440</v>
      </c>
      <c r="L935" s="512" t="s">
        <v>205</v>
      </c>
      <c r="M935" s="50" t="s">
        <v>205</v>
      </c>
      <c r="N935" s="50" t="s">
        <v>205</v>
      </c>
      <c r="O935" s="50" t="s">
        <v>205</v>
      </c>
      <c r="P935" s="50" t="s">
        <v>205</v>
      </c>
      <c r="Q935" s="50" t="s">
        <v>205</v>
      </c>
      <c r="R935" s="16" t="s">
        <v>2050</v>
      </c>
      <c r="S935" s="16" t="s">
        <v>2053</v>
      </c>
      <c r="T935" s="16" t="s">
        <v>12710</v>
      </c>
      <c r="U935" s="17">
        <v>1916</v>
      </c>
      <c r="V935" s="18">
        <v>24509.47</v>
      </c>
      <c r="W935" s="16" t="s">
        <v>2116</v>
      </c>
      <c r="X935" s="50" t="s">
        <v>205</v>
      </c>
      <c r="Y935" s="50" t="s">
        <v>205</v>
      </c>
    </row>
    <row r="936" spans="1:26" ht="18" customHeight="1">
      <c r="A936" s="539">
        <v>20230602</v>
      </c>
      <c r="B936" s="523">
        <v>896</v>
      </c>
      <c r="C936" s="523" t="s">
        <v>12711</v>
      </c>
      <c r="D936" s="523" t="s">
        <v>10578</v>
      </c>
      <c r="E936" s="523">
        <v>840</v>
      </c>
      <c r="F936" s="523" t="s">
        <v>9211</v>
      </c>
      <c r="G936" s="523" t="s">
        <v>12712</v>
      </c>
      <c r="H936" s="538"/>
      <c r="I936" s="540">
        <v>45079</v>
      </c>
      <c r="J936" s="541" t="s">
        <v>11771</v>
      </c>
      <c r="K936" s="541" t="s">
        <v>9440</v>
      </c>
      <c r="L936" s="494" t="s">
        <v>205</v>
      </c>
      <c r="M936" s="50" t="s">
        <v>205</v>
      </c>
      <c r="N936" s="50" t="s">
        <v>205</v>
      </c>
      <c r="O936" s="50" t="s">
        <v>205</v>
      </c>
      <c r="P936" s="50" t="s">
        <v>205</v>
      </c>
      <c r="Q936" s="50" t="s">
        <v>205</v>
      </c>
      <c r="R936" s="16" t="s">
        <v>20866</v>
      </c>
      <c r="S936" s="16" t="s">
        <v>12693</v>
      </c>
      <c r="T936" s="16" t="s">
        <v>20867</v>
      </c>
      <c r="U936" s="17">
        <v>840</v>
      </c>
      <c r="V936" s="18">
        <v>22740.48</v>
      </c>
      <c r="W936" s="16" t="s">
        <v>20859</v>
      </c>
      <c r="X936" s="50" t="s">
        <v>205</v>
      </c>
      <c r="Y936" s="50" t="s">
        <v>205</v>
      </c>
      <c r="Z936" t="s">
        <v>20868</v>
      </c>
    </row>
    <row r="937" spans="1:26" ht="18" customHeight="1">
      <c r="A937" s="539">
        <v>20230602</v>
      </c>
      <c r="B937" s="523">
        <v>897</v>
      </c>
      <c r="C937" s="523" t="s">
        <v>2060</v>
      </c>
      <c r="D937" s="523" t="s">
        <v>8896</v>
      </c>
      <c r="E937" s="523">
        <v>1925</v>
      </c>
      <c r="F937" s="523" t="s">
        <v>6380</v>
      </c>
      <c r="G937" s="523" t="s">
        <v>2061</v>
      </c>
      <c r="H937" s="538"/>
      <c r="I937" s="540">
        <v>45079</v>
      </c>
      <c r="J937" s="541" t="s">
        <v>12263</v>
      </c>
      <c r="K937" s="541" t="s">
        <v>9440</v>
      </c>
      <c r="L937" s="494" t="s">
        <v>205</v>
      </c>
      <c r="M937" s="50" t="s">
        <v>205</v>
      </c>
      <c r="N937" s="50" t="s">
        <v>205</v>
      </c>
      <c r="O937" s="50" t="s">
        <v>205</v>
      </c>
      <c r="P937" s="50" t="s">
        <v>205</v>
      </c>
      <c r="Q937" s="50" t="s">
        <v>205</v>
      </c>
      <c r="R937" s="16"/>
      <c r="S937" s="16"/>
      <c r="T937" s="16"/>
      <c r="U937" s="17"/>
      <c r="V937" s="18"/>
      <c r="W937" s="16"/>
      <c r="X937" s="50" t="s">
        <v>205</v>
      </c>
      <c r="Y937" s="50" t="s">
        <v>205</v>
      </c>
    </row>
    <row r="938" spans="1:26" ht="18" customHeight="1">
      <c r="A938" s="539">
        <v>20230602</v>
      </c>
      <c r="B938" s="523">
        <v>898</v>
      </c>
      <c r="C938" s="523" t="s">
        <v>12713</v>
      </c>
      <c r="D938" s="523" t="s">
        <v>8947</v>
      </c>
      <c r="E938" s="523">
        <v>950</v>
      </c>
      <c r="F938" s="523" t="s">
        <v>8949</v>
      </c>
      <c r="G938" s="523" t="s">
        <v>12714</v>
      </c>
      <c r="H938" s="538"/>
      <c r="I938" s="540">
        <v>45079</v>
      </c>
      <c r="J938" s="541" t="s">
        <v>11752</v>
      </c>
      <c r="K938" s="541" t="s">
        <v>9440</v>
      </c>
      <c r="L938" s="494">
        <v>20</v>
      </c>
      <c r="M938" s="50" t="s">
        <v>205</v>
      </c>
      <c r="N938" s="50" t="s">
        <v>205</v>
      </c>
      <c r="O938" s="50" t="s">
        <v>205</v>
      </c>
      <c r="P938" s="50" t="s">
        <v>205</v>
      </c>
      <c r="Q938" s="50" t="s">
        <v>205</v>
      </c>
      <c r="R938" s="16" t="s">
        <v>20869</v>
      </c>
      <c r="S938" s="16" t="s">
        <v>20870</v>
      </c>
      <c r="T938" s="16" t="s">
        <v>20871</v>
      </c>
      <c r="U938" s="17">
        <v>950</v>
      </c>
      <c r="V938" s="18">
        <v>14250</v>
      </c>
      <c r="W938" s="16" t="s">
        <v>20865</v>
      </c>
      <c r="X938" s="50" t="s">
        <v>205</v>
      </c>
      <c r="Y938" s="50" t="s">
        <v>205</v>
      </c>
      <c r="Z938" t="s">
        <v>12715</v>
      </c>
    </row>
    <row r="939" spans="1:26" ht="18" customHeight="1">
      <c r="A939" s="539">
        <v>20230605</v>
      </c>
      <c r="B939" s="523">
        <v>899</v>
      </c>
      <c r="C939" s="523" t="s">
        <v>12716</v>
      </c>
      <c r="D939" s="523" t="s">
        <v>10500</v>
      </c>
      <c r="E939" s="523">
        <v>963</v>
      </c>
      <c r="F939" s="523" t="s">
        <v>8949</v>
      </c>
      <c r="G939" s="523" t="s">
        <v>12717</v>
      </c>
      <c r="H939" s="538"/>
      <c r="I939" s="540">
        <v>45082</v>
      </c>
      <c r="J939" s="541" t="s">
        <v>12290</v>
      </c>
      <c r="K939" s="541" t="s">
        <v>9440</v>
      </c>
      <c r="L939" s="494">
        <v>20</v>
      </c>
      <c r="M939" s="50" t="s">
        <v>205</v>
      </c>
      <c r="N939" s="50" t="s">
        <v>205</v>
      </c>
      <c r="O939" s="50" t="s">
        <v>205</v>
      </c>
      <c r="P939" s="50" t="s">
        <v>205</v>
      </c>
      <c r="Q939" s="50" t="s">
        <v>205</v>
      </c>
      <c r="R939" s="16" t="s">
        <v>12716</v>
      </c>
      <c r="S939" s="16" t="s">
        <v>2102</v>
      </c>
      <c r="T939" s="16" t="s">
        <v>12718</v>
      </c>
      <c r="U939" s="17">
        <v>963</v>
      </c>
      <c r="V939" s="18">
        <v>14445</v>
      </c>
      <c r="W939" s="16" t="s">
        <v>2104</v>
      </c>
      <c r="X939" s="50" t="s">
        <v>205</v>
      </c>
      <c r="Y939" s="50" t="s">
        <v>205</v>
      </c>
      <c r="Z939" t="s">
        <v>10503</v>
      </c>
    </row>
    <row r="940" spans="1:26" ht="18" customHeight="1">
      <c r="A940" s="539">
        <v>20230605</v>
      </c>
      <c r="B940" s="523">
        <v>900</v>
      </c>
      <c r="C940" s="523" t="s">
        <v>12719</v>
      </c>
      <c r="D940" s="523" t="s">
        <v>219</v>
      </c>
      <c r="E940" s="523">
        <v>2100</v>
      </c>
      <c r="F940" s="523" t="s">
        <v>9211</v>
      </c>
      <c r="G940" s="523" t="s">
        <v>12720</v>
      </c>
      <c r="H940" s="538"/>
      <c r="I940" s="540">
        <v>45080</v>
      </c>
      <c r="J940" s="541" t="s">
        <v>11202</v>
      </c>
      <c r="K940" s="541" t="s">
        <v>9440</v>
      </c>
      <c r="L940" s="494" t="s">
        <v>205</v>
      </c>
      <c r="M940" s="50" t="s">
        <v>205</v>
      </c>
      <c r="N940" s="50" t="s">
        <v>205</v>
      </c>
      <c r="O940" s="50" t="s">
        <v>205</v>
      </c>
      <c r="P940" s="50" t="s">
        <v>205</v>
      </c>
      <c r="Q940" s="50" t="s">
        <v>205</v>
      </c>
      <c r="R940" s="16" t="s">
        <v>20872</v>
      </c>
      <c r="S940" s="16" t="s">
        <v>20873</v>
      </c>
      <c r="T940" s="16" t="s">
        <v>12721</v>
      </c>
      <c r="U940" s="17">
        <v>2100</v>
      </c>
      <c r="V940" s="18">
        <v>23002.54</v>
      </c>
      <c r="W940" s="16" t="s">
        <v>20874</v>
      </c>
      <c r="X940" s="50" t="s">
        <v>205</v>
      </c>
      <c r="Y940" s="50" t="s">
        <v>205</v>
      </c>
      <c r="Z940" t="s">
        <v>12722</v>
      </c>
    </row>
    <row r="941" spans="1:26" ht="18" customHeight="1">
      <c r="A941" s="539">
        <v>20230605</v>
      </c>
      <c r="B941" s="523">
        <v>901</v>
      </c>
      <c r="C941" s="523" t="s">
        <v>2090</v>
      </c>
      <c r="D941" s="523" t="s">
        <v>271</v>
      </c>
      <c r="E941" s="523">
        <v>1939</v>
      </c>
      <c r="F941" s="523" t="s">
        <v>10924</v>
      </c>
      <c r="G941" s="523" t="s">
        <v>2091</v>
      </c>
      <c r="H941" s="538"/>
      <c r="I941" s="540">
        <v>45082</v>
      </c>
      <c r="J941" s="541" t="s">
        <v>11477</v>
      </c>
      <c r="K941" s="541" t="s">
        <v>9440</v>
      </c>
      <c r="L941" s="494"/>
      <c r="M941" s="50"/>
      <c r="N941" s="50"/>
      <c r="O941" s="50"/>
      <c r="P941" s="50"/>
      <c r="Q941" s="50"/>
      <c r="R941" s="16" t="s">
        <v>20875</v>
      </c>
      <c r="S941" s="16" t="s">
        <v>10377</v>
      </c>
      <c r="T941" s="16" t="s">
        <v>20876</v>
      </c>
      <c r="U941" s="17">
        <v>1939</v>
      </c>
      <c r="V941" s="18">
        <v>24190.58</v>
      </c>
      <c r="W941" s="16" t="s">
        <v>20877</v>
      </c>
      <c r="X941" s="50"/>
      <c r="Y941" s="50"/>
      <c r="Z941" t="s">
        <v>12723</v>
      </c>
    </row>
    <row r="942" spans="1:26" ht="18" customHeight="1">
      <c r="A942" s="539">
        <v>20230605</v>
      </c>
      <c r="B942" s="523">
        <v>902</v>
      </c>
      <c r="C942" s="523" t="s">
        <v>2095</v>
      </c>
      <c r="D942" s="523" t="s">
        <v>8891</v>
      </c>
      <c r="E942" s="523">
        <v>1958</v>
      </c>
      <c r="F942" s="523" t="s">
        <v>8994</v>
      </c>
      <c r="G942" s="523" t="s">
        <v>2096</v>
      </c>
      <c r="H942" s="538"/>
      <c r="I942" s="540">
        <v>45082</v>
      </c>
      <c r="J942" s="541" t="s">
        <v>9802</v>
      </c>
      <c r="K942" s="541" t="s">
        <v>9440</v>
      </c>
      <c r="L942" s="494"/>
      <c r="M942" s="50"/>
      <c r="N942" s="50"/>
      <c r="O942" s="50"/>
      <c r="P942" s="50"/>
      <c r="Q942" s="50"/>
      <c r="R942" s="16" t="s">
        <v>20878</v>
      </c>
      <c r="S942" s="16" t="s">
        <v>19191</v>
      </c>
      <c r="T942" s="16" t="s">
        <v>20879</v>
      </c>
      <c r="U942" s="17">
        <v>1958</v>
      </c>
      <c r="V942" s="18">
        <v>24563.15</v>
      </c>
      <c r="W942" s="16" t="s">
        <v>20874</v>
      </c>
      <c r="X942" s="50"/>
      <c r="Y942" s="50"/>
    </row>
    <row r="943" spans="1:26" ht="18" customHeight="1">
      <c r="A943" s="539">
        <v>20230605</v>
      </c>
      <c r="B943" s="523">
        <v>903</v>
      </c>
      <c r="C943" s="523" t="s">
        <v>2099</v>
      </c>
      <c r="D943" s="523" t="s">
        <v>8891</v>
      </c>
      <c r="E943" s="523">
        <v>1925</v>
      </c>
      <c r="F943" s="523" t="s">
        <v>8994</v>
      </c>
      <c r="G943" s="523" t="s">
        <v>2100</v>
      </c>
      <c r="H943" s="538"/>
      <c r="I943" s="540">
        <v>45082</v>
      </c>
      <c r="J943" s="541" t="s">
        <v>12724</v>
      </c>
      <c r="K943" s="541" t="s">
        <v>9440</v>
      </c>
      <c r="L943" s="494" t="s">
        <v>205</v>
      </c>
      <c r="M943" s="50" t="s">
        <v>205</v>
      </c>
      <c r="N943" s="50" t="s">
        <v>205</v>
      </c>
      <c r="O943" s="50" t="s">
        <v>205</v>
      </c>
      <c r="P943" s="50" t="s">
        <v>205</v>
      </c>
      <c r="Q943" s="50" t="s">
        <v>205</v>
      </c>
      <c r="R943" s="16" t="s">
        <v>20880</v>
      </c>
      <c r="S943" s="16" t="s">
        <v>19337</v>
      </c>
      <c r="T943" s="16" t="s">
        <v>12725</v>
      </c>
      <c r="U943" s="17">
        <v>1925</v>
      </c>
      <c r="V943" s="18">
        <v>24640</v>
      </c>
      <c r="W943" s="16" t="s">
        <v>12726</v>
      </c>
      <c r="X943" s="50" t="s">
        <v>205</v>
      </c>
      <c r="Y943" s="50" t="s">
        <v>205</v>
      </c>
    </row>
    <row r="944" spans="1:26" ht="18" customHeight="1">
      <c r="A944" s="539">
        <v>20230605</v>
      </c>
      <c r="B944" s="523">
        <v>904</v>
      </c>
      <c r="C944" s="523" t="s">
        <v>2105</v>
      </c>
      <c r="D944" s="523" t="s">
        <v>9319</v>
      </c>
      <c r="E944" s="523">
        <v>1984</v>
      </c>
      <c r="F944" s="523" t="s">
        <v>8994</v>
      </c>
      <c r="G944" s="523" t="s">
        <v>2106</v>
      </c>
      <c r="H944" s="538"/>
      <c r="I944" s="540">
        <v>45082</v>
      </c>
      <c r="J944" s="541" t="s">
        <v>12274</v>
      </c>
      <c r="K944" s="541" t="s">
        <v>9440</v>
      </c>
      <c r="L944" s="494" t="s">
        <v>205</v>
      </c>
      <c r="M944" s="50" t="s">
        <v>205</v>
      </c>
      <c r="N944" s="50" t="s">
        <v>205</v>
      </c>
      <c r="O944" s="50" t="s">
        <v>205</v>
      </c>
      <c r="P944" s="50" t="s">
        <v>205</v>
      </c>
      <c r="Q944" s="50" t="s">
        <v>205</v>
      </c>
      <c r="R944" s="16" t="s">
        <v>20881</v>
      </c>
      <c r="S944" s="16" t="s">
        <v>19191</v>
      </c>
      <c r="T944" s="16" t="s">
        <v>20882</v>
      </c>
      <c r="U944" s="17">
        <v>1984</v>
      </c>
      <c r="V944" s="18">
        <v>24998.400000000001</v>
      </c>
      <c r="W944" s="16" t="s">
        <v>20874</v>
      </c>
      <c r="X944" s="50" t="s">
        <v>205</v>
      </c>
      <c r="Y944" s="50" t="s">
        <v>205</v>
      </c>
    </row>
    <row r="945" spans="1:26" ht="18" customHeight="1">
      <c r="A945" s="539">
        <v>20230605</v>
      </c>
      <c r="B945" s="523">
        <v>905</v>
      </c>
      <c r="C945" s="523" t="s">
        <v>12727</v>
      </c>
      <c r="D945" s="523" t="s">
        <v>8947</v>
      </c>
      <c r="E945" s="523">
        <v>2500</v>
      </c>
      <c r="F945" s="523" t="s">
        <v>8949</v>
      </c>
      <c r="G945" s="523" t="s">
        <v>12728</v>
      </c>
      <c r="H945" s="538"/>
      <c r="I945" s="540">
        <v>45082</v>
      </c>
      <c r="J945" s="541" t="s">
        <v>9741</v>
      </c>
      <c r="K945" s="541" t="s">
        <v>9440</v>
      </c>
      <c r="L945" s="494" t="s">
        <v>205</v>
      </c>
      <c r="M945" s="50" t="s">
        <v>205</v>
      </c>
      <c r="N945" s="50" t="s">
        <v>205</v>
      </c>
      <c r="O945" s="50" t="s">
        <v>205</v>
      </c>
      <c r="P945" s="50" t="s">
        <v>205</v>
      </c>
      <c r="Q945" s="50" t="s">
        <v>205</v>
      </c>
      <c r="R945" s="16" t="s">
        <v>20883</v>
      </c>
      <c r="S945" s="16" t="s">
        <v>19679</v>
      </c>
      <c r="T945" s="16" t="s">
        <v>20884</v>
      </c>
      <c r="U945" s="17">
        <v>2500</v>
      </c>
      <c r="V945" s="18">
        <v>20000</v>
      </c>
      <c r="W945" s="16" t="s">
        <v>20885</v>
      </c>
      <c r="X945" s="50" t="s">
        <v>205</v>
      </c>
      <c r="Y945" s="50" t="s">
        <v>205</v>
      </c>
      <c r="Z945" t="s">
        <v>12142</v>
      </c>
    </row>
    <row r="946" spans="1:26" ht="18" customHeight="1">
      <c r="A946" s="539">
        <v>20230605</v>
      </c>
      <c r="B946" s="523">
        <v>906</v>
      </c>
      <c r="C946" s="523" t="s">
        <v>2082</v>
      </c>
      <c r="D946" s="523" t="s">
        <v>9766</v>
      </c>
      <c r="E946" s="523">
        <v>1858</v>
      </c>
      <c r="F946" s="523" t="s">
        <v>8994</v>
      </c>
      <c r="G946" s="523" t="s">
        <v>2083</v>
      </c>
      <c r="H946" s="538"/>
      <c r="I946" s="540">
        <v>45082</v>
      </c>
      <c r="J946" s="541" t="s">
        <v>12729</v>
      </c>
      <c r="K946" s="541" t="s">
        <v>9440</v>
      </c>
      <c r="L946" s="494" t="s">
        <v>205</v>
      </c>
      <c r="M946" s="50" t="s">
        <v>205</v>
      </c>
      <c r="N946" s="50" t="s">
        <v>205</v>
      </c>
      <c r="O946" s="50" t="s">
        <v>205</v>
      </c>
      <c r="P946" s="50" t="s">
        <v>205</v>
      </c>
      <c r="Q946" s="50" t="s">
        <v>205</v>
      </c>
      <c r="R946" s="16" t="s">
        <v>20886</v>
      </c>
      <c r="S946" s="16" t="s">
        <v>20775</v>
      </c>
      <c r="T946" s="16" t="s">
        <v>20887</v>
      </c>
      <c r="U946" s="17">
        <v>1858</v>
      </c>
      <c r="V946" s="18">
        <v>23327.8</v>
      </c>
      <c r="W946" s="16" t="s">
        <v>20795</v>
      </c>
      <c r="X946" s="50" t="s">
        <v>205</v>
      </c>
      <c r="Y946" s="50" t="s">
        <v>205</v>
      </c>
    </row>
    <row r="947" spans="1:26" ht="18" customHeight="1">
      <c r="A947" s="539">
        <v>20230605</v>
      </c>
      <c r="B947" s="523">
        <v>907</v>
      </c>
      <c r="C947" s="523" t="s">
        <v>2086</v>
      </c>
      <c r="D947" s="523" t="s">
        <v>9766</v>
      </c>
      <c r="E947" s="523">
        <v>1938</v>
      </c>
      <c r="F947" s="523" t="s">
        <v>8994</v>
      </c>
      <c r="G947" s="523" t="s">
        <v>2087</v>
      </c>
      <c r="H947" s="538"/>
      <c r="I947" s="540">
        <v>45082</v>
      </c>
      <c r="J947" s="541" t="s">
        <v>10510</v>
      </c>
      <c r="K947" s="541" t="s">
        <v>9440</v>
      </c>
      <c r="L947" s="494" t="s">
        <v>205</v>
      </c>
      <c r="M947" s="50" t="s">
        <v>205</v>
      </c>
      <c r="N947" s="50" t="s">
        <v>205</v>
      </c>
      <c r="O947" s="50" t="s">
        <v>205</v>
      </c>
      <c r="P947" s="50" t="s">
        <v>205</v>
      </c>
      <c r="Q947" s="50" t="s">
        <v>205</v>
      </c>
      <c r="R947" s="16" t="s">
        <v>20888</v>
      </c>
      <c r="S947" s="16" t="s">
        <v>20775</v>
      </c>
      <c r="T947" s="16" t="s">
        <v>20889</v>
      </c>
      <c r="U947" s="17">
        <v>1939</v>
      </c>
      <c r="V947" s="18">
        <v>24344.68</v>
      </c>
      <c r="W947" s="16" t="s">
        <v>20795</v>
      </c>
      <c r="X947" s="50" t="s">
        <v>205</v>
      </c>
      <c r="Y947" s="50" t="s">
        <v>205</v>
      </c>
    </row>
    <row r="948" spans="1:26" ht="18" customHeight="1">
      <c r="A948" s="539">
        <v>20230605</v>
      </c>
      <c r="B948" s="523">
        <v>908</v>
      </c>
      <c r="C948" s="523" t="s">
        <v>12730</v>
      </c>
      <c r="D948" s="523" t="s">
        <v>10500</v>
      </c>
      <c r="E948" s="523">
        <v>900</v>
      </c>
      <c r="F948" s="523" t="s">
        <v>8949</v>
      </c>
      <c r="G948" s="523" t="s">
        <v>12731</v>
      </c>
      <c r="H948" s="538"/>
      <c r="I948" s="540">
        <v>45082</v>
      </c>
      <c r="J948" s="541" t="s">
        <v>12732</v>
      </c>
      <c r="K948" s="541" t="s">
        <v>9440</v>
      </c>
      <c r="L948" s="494">
        <v>20</v>
      </c>
      <c r="M948" s="50" t="s">
        <v>205</v>
      </c>
      <c r="N948" s="50" t="s">
        <v>205</v>
      </c>
      <c r="O948" s="50" t="s">
        <v>205</v>
      </c>
      <c r="P948" s="50" t="s">
        <v>205</v>
      </c>
      <c r="Q948" s="50" t="s">
        <v>205</v>
      </c>
      <c r="R948" s="16" t="s">
        <v>20890</v>
      </c>
      <c r="S948" s="16" t="s">
        <v>19337</v>
      </c>
      <c r="T948" s="16" t="s">
        <v>12733</v>
      </c>
      <c r="U948" s="17">
        <v>900</v>
      </c>
      <c r="V948" s="18">
        <v>9900</v>
      </c>
      <c r="W948" s="16" t="s">
        <v>20885</v>
      </c>
      <c r="X948" s="50" t="s">
        <v>205</v>
      </c>
      <c r="Y948" s="50" t="s">
        <v>205</v>
      </c>
      <c r="Z948" t="s">
        <v>10637</v>
      </c>
    </row>
    <row r="949" spans="1:26" ht="18" customHeight="1">
      <c r="A949" s="539">
        <v>20230607</v>
      </c>
      <c r="B949" s="523">
        <v>909</v>
      </c>
      <c r="C949" s="523" t="s">
        <v>12734</v>
      </c>
      <c r="D949" s="523" t="s">
        <v>8947</v>
      </c>
      <c r="E949" s="523">
        <v>882</v>
      </c>
      <c r="F949" s="523" t="s">
        <v>8949</v>
      </c>
      <c r="G949" s="523" t="s">
        <v>12735</v>
      </c>
      <c r="H949" s="538"/>
      <c r="I949" s="540">
        <v>45082</v>
      </c>
      <c r="J949" s="541" t="s">
        <v>11087</v>
      </c>
      <c r="K949" s="541" t="s">
        <v>9440</v>
      </c>
      <c r="L949" s="494">
        <v>20</v>
      </c>
      <c r="M949" s="50" t="s">
        <v>205</v>
      </c>
      <c r="N949" s="50" t="s">
        <v>205</v>
      </c>
      <c r="O949" s="50" t="s">
        <v>205</v>
      </c>
      <c r="P949" s="50" t="s">
        <v>205</v>
      </c>
      <c r="Q949" s="50" t="s">
        <v>205</v>
      </c>
      <c r="R949" s="16" t="s">
        <v>20891</v>
      </c>
      <c r="S949" s="16" t="s">
        <v>19268</v>
      </c>
      <c r="T949" s="16" t="s">
        <v>20892</v>
      </c>
      <c r="U949" s="17">
        <v>882</v>
      </c>
      <c r="V949" s="18">
        <v>9702</v>
      </c>
      <c r="W949" s="16" t="s">
        <v>20893</v>
      </c>
      <c r="X949" s="50" t="s">
        <v>205</v>
      </c>
      <c r="Y949" s="50" t="s">
        <v>205</v>
      </c>
      <c r="Z949" t="s">
        <v>20894</v>
      </c>
    </row>
    <row r="950" spans="1:26" ht="18" customHeight="1">
      <c r="A950" s="539">
        <v>20230607</v>
      </c>
      <c r="B950" s="523">
        <v>910</v>
      </c>
      <c r="C950" s="523" t="s">
        <v>12736</v>
      </c>
      <c r="D950" s="523" t="s">
        <v>10628</v>
      </c>
      <c r="E950" s="523">
        <v>445</v>
      </c>
      <c r="F950" s="523" t="s">
        <v>9095</v>
      </c>
      <c r="G950" s="523" t="s">
        <v>12737</v>
      </c>
      <c r="H950" s="538"/>
      <c r="I950" s="540">
        <v>45083</v>
      </c>
      <c r="J950" s="541" t="s">
        <v>11172</v>
      </c>
      <c r="K950" s="541" t="s">
        <v>9440</v>
      </c>
      <c r="L950" s="494">
        <v>20</v>
      </c>
      <c r="M950" s="50" t="s">
        <v>205</v>
      </c>
      <c r="N950" s="50" t="s">
        <v>205</v>
      </c>
      <c r="O950" s="50" t="s">
        <v>205</v>
      </c>
      <c r="P950" s="50" t="s">
        <v>205</v>
      </c>
      <c r="Q950" s="50" t="s">
        <v>205</v>
      </c>
      <c r="R950" s="16" t="s">
        <v>20895</v>
      </c>
      <c r="S950" s="16" t="s">
        <v>19770</v>
      </c>
      <c r="T950" s="16" t="s">
        <v>20896</v>
      </c>
      <c r="U950" s="17">
        <v>445</v>
      </c>
      <c r="V950" s="18">
        <v>1566.4</v>
      </c>
      <c r="W950" s="16" t="s">
        <v>20885</v>
      </c>
      <c r="X950" s="50" t="s">
        <v>205</v>
      </c>
      <c r="Y950" s="50" t="s">
        <v>205</v>
      </c>
    </row>
    <row r="951" spans="1:26" ht="18" customHeight="1">
      <c r="A951" s="539">
        <v>20230607</v>
      </c>
      <c r="B951" s="523">
        <v>911</v>
      </c>
      <c r="C951" s="523" t="s">
        <v>12738</v>
      </c>
      <c r="D951" s="523" t="s">
        <v>10628</v>
      </c>
      <c r="E951" s="523">
        <v>302</v>
      </c>
      <c r="F951" s="523" t="s">
        <v>12739</v>
      </c>
      <c r="G951" s="523" t="s">
        <v>12737</v>
      </c>
      <c r="H951" s="538"/>
      <c r="I951" s="540">
        <v>45083</v>
      </c>
      <c r="J951" s="541" t="s">
        <v>11172</v>
      </c>
      <c r="K951" s="541" t="s">
        <v>9440</v>
      </c>
      <c r="L951" s="494">
        <v>20</v>
      </c>
      <c r="M951" s="50" t="s">
        <v>205</v>
      </c>
      <c r="N951" s="50" t="s">
        <v>205</v>
      </c>
      <c r="O951" s="50" t="s">
        <v>205</v>
      </c>
      <c r="P951" s="50" t="s">
        <v>205</v>
      </c>
      <c r="Q951" s="50" t="s">
        <v>205</v>
      </c>
      <c r="R951" s="16" t="s">
        <v>12740</v>
      </c>
      <c r="S951" s="16" t="s">
        <v>20044</v>
      </c>
      <c r="T951" s="16" t="s">
        <v>20897</v>
      </c>
      <c r="U951" s="17">
        <v>302</v>
      </c>
      <c r="V951" s="18">
        <v>3926</v>
      </c>
      <c r="W951" s="16" t="s">
        <v>20885</v>
      </c>
      <c r="X951" s="50" t="s">
        <v>205</v>
      </c>
      <c r="Y951" s="50" t="s">
        <v>205</v>
      </c>
    </row>
    <row r="952" spans="1:26" ht="18" customHeight="1">
      <c r="A952" s="539">
        <v>20230607</v>
      </c>
      <c r="B952" s="523">
        <v>912</v>
      </c>
      <c r="C952" s="523" t="s">
        <v>12741</v>
      </c>
      <c r="D952" s="523" t="s">
        <v>219</v>
      </c>
      <c r="E952" s="523">
        <v>1850</v>
      </c>
      <c r="F952" s="523" t="s">
        <v>8949</v>
      </c>
      <c r="G952" s="523" t="s">
        <v>12742</v>
      </c>
      <c r="H952" s="538"/>
      <c r="I952" s="540">
        <v>45084</v>
      </c>
      <c r="J952" s="541" t="s">
        <v>10369</v>
      </c>
      <c r="K952" s="541" t="s">
        <v>9440</v>
      </c>
      <c r="L952" s="494" t="s">
        <v>205</v>
      </c>
      <c r="M952" s="50" t="s">
        <v>205</v>
      </c>
      <c r="N952" s="50" t="s">
        <v>205</v>
      </c>
      <c r="O952" s="50" t="s">
        <v>205</v>
      </c>
      <c r="P952" s="50" t="s">
        <v>205</v>
      </c>
      <c r="Q952" s="50" t="s">
        <v>205</v>
      </c>
      <c r="R952" s="16" t="s">
        <v>12741</v>
      </c>
      <c r="S952" s="16" t="s">
        <v>12743</v>
      </c>
      <c r="T952" s="16" t="s">
        <v>12744</v>
      </c>
      <c r="U952" s="17">
        <v>1850</v>
      </c>
      <c r="V952" s="18">
        <v>18304</v>
      </c>
      <c r="W952" s="16" t="s">
        <v>2126</v>
      </c>
      <c r="X952" s="50" t="s">
        <v>205</v>
      </c>
      <c r="Y952" s="50" t="s">
        <v>205</v>
      </c>
      <c r="Z952" t="s">
        <v>10998</v>
      </c>
    </row>
    <row r="953" spans="1:26" ht="18" customHeight="1">
      <c r="A953" s="539">
        <v>20230607</v>
      </c>
      <c r="B953" s="523">
        <v>913</v>
      </c>
      <c r="C953" s="523" t="s">
        <v>12745</v>
      </c>
      <c r="D953" s="523" t="s">
        <v>10500</v>
      </c>
      <c r="E953" s="523">
        <v>900</v>
      </c>
      <c r="F953" s="523" t="s">
        <v>8949</v>
      </c>
      <c r="G953" s="523" t="s">
        <v>12746</v>
      </c>
      <c r="H953" s="538"/>
      <c r="I953" s="540">
        <v>45084</v>
      </c>
      <c r="J953" s="541" t="s">
        <v>12747</v>
      </c>
      <c r="K953" s="541" t="s">
        <v>9440</v>
      </c>
      <c r="L953" s="494">
        <v>20</v>
      </c>
      <c r="M953" s="50" t="s">
        <v>205</v>
      </c>
      <c r="N953" s="50" t="s">
        <v>205</v>
      </c>
      <c r="O953" s="50" t="s">
        <v>205</v>
      </c>
      <c r="P953" s="50" t="s">
        <v>205</v>
      </c>
      <c r="Q953" s="50" t="s">
        <v>205</v>
      </c>
      <c r="R953" s="16" t="s">
        <v>20898</v>
      </c>
      <c r="S953" s="16" t="s">
        <v>19770</v>
      </c>
      <c r="T953" s="16" t="s">
        <v>20899</v>
      </c>
      <c r="U953" s="17">
        <v>900</v>
      </c>
      <c r="V953" s="18">
        <v>9900</v>
      </c>
      <c r="W953" s="16" t="s">
        <v>20900</v>
      </c>
      <c r="X953" s="50" t="s">
        <v>205</v>
      </c>
      <c r="Y953" s="50" t="s">
        <v>205</v>
      </c>
      <c r="Z953" t="s">
        <v>10637</v>
      </c>
    </row>
    <row r="954" spans="1:26" ht="18" customHeight="1">
      <c r="A954" s="539">
        <v>20230607</v>
      </c>
      <c r="B954" s="523">
        <v>914</v>
      </c>
      <c r="C954" s="523" t="s">
        <v>12748</v>
      </c>
      <c r="D954" s="523" t="s">
        <v>9078</v>
      </c>
      <c r="E954" s="523">
        <v>1200</v>
      </c>
      <c r="F954" s="523" t="s">
        <v>8298</v>
      </c>
      <c r="G954" s="523" t="s">
        <v>12749</v>
      </c>
      <c r="H954" s="538"/>
      <c r="I954" s="540">
        <v>45084</v>
      </c>
      <c r="J954" s="541" t="s">
        <v>10861</v>
      </c>
      <c r="K954" s="541" t="s">
        <v>9440</v>
      </c>
      <c r="L954" s="494" t="s">
        <v>205</v>
      </c>
      <c r="M954" s="50" t="s">
        <v>205</v>
      </c>
      <c r="N954" s="50" t="s">
        <v>205</v>
      </c>
      <c r="O954" s="50" t="s">
        <v>205</v>
      </c>
      <c r="P954" s="50" t="s">
        <v>205</v>
      </c>
      <c r="Q954" s="50" t="s">
        <v>205</v>
      </c>
      <c r="R954" s="16"/>
      <c r="S954" s="16"/>
      <c r="T954" s="16"/>
      <c r="U954" s="17"/>
      <c r="V954" s="18"/>
      <c r="W954" s="16"/>
      <c r="X954" s="50" t="s">
        <v>205</v>
      </c>
      <c r="Y954" s="50" t="s">
        <v>205</v>
      </c>
    </row>
    <row r="955" spans="1:26" ht="18" customHeight="1">
      <c r="A955" s="539">
        <v>20230607</v>
      </c>
      <c r="B955" s="523">
        <v>915</v>
      </c>
      <c r="C955" s="523" t="s">
        <v>12750</v>
      </c>
      <c r="D955" s="523" t="s">
        <v>12751</v>
      </c>
      <c r="E955" s="523">
        <v>1000</v>
      </c>
      <c r="F955" s="523" t="s">
        <v>9180</v>
      </c>
      <c r="G955" s="523" t="s">
        <v>12752</v>
      </c>
      <c r="H955" s="538"/>
      <c r="I955" s="540">
        <v>45084</v>
      </c>
      <c r="J955" s="541" t="s">
        <v>12406</v>
      </c>
      <c r="K955" s="541" t="s">
        <v>9440</v>
      </c>
      <c r="L955" s="512">
        <v>20</v>
      </c>
      <c r="M955" s="50" t="s">
        <v>205</v>
      </c>
      <c r="N955" s="50" t="s">
        <v>205</v>
      </c>
      <c r="O955" s="50" t="s">
        <v>205</v>
      </c>
      <c r="P955" s="50" t="s">
        <v>205</v>
      </c>
      <c r="Q955" s="50" t="s">
        <v>205</v>
      </c>
      <c r="R955" s="16" t="s">
        <v>20901</v>
      </c>
      <c r="S955" s="16" t="s">
        <v>19337</v>
      </c>
      <c r="T955" s="16" t="s">
        <v>20902</v>
      </c>
      <c r="U955" s="17">
        <v>1000</v>
      </c>
      <c r="V955" s="18">
        <v>6500</v>
      </c>
      <c r="W955" s="16" t="s">
        <v>12726</v>
      </c>
      <c r="X955" s="50" t="s">
        <v>205</v>
      </c>
      <c r="Y955" s="50" t="s">
        <v>205</v>
      </c>
      <c r="Z955" t="s">
        <v>12753</v>
      </c>
    </row>
    <row r="956" spans="1:26" ht="18" customHeight="1">
      <c r="A956" s="539">
        <v>20230607</v>
      </c>
      <c r="B956" s="523">
        <v>916</v>
      </c>
      <c r="C956" s="523" t="s">
        <v>12754</v>
      </c>
      <c r="D956" s="523" t="s">
        <v>9078</v>
      </c>
      <c r="E956" s="523">
        <v>1100</v>
      </c>
      <c r="F956" s="523" t="s">
        <v>8298</v>
      </c>
      <c r="G956" s="523" t="s">
        <v>12755</v>
      </c>
      <c r="H956" s="538"/>
      <c r="I956" s="540">
        <v>45084</v>
      </c>
      <c r="J956" s="541" t="s">
        <v>12756</v>
      </c>
      <c r="K956" s="541" t="s">
        <v>9440</v>
      </c>
      <c r="L956" s="494" t="s">
        <v>205</v>
      </c>
      <c r="M956" s="50" t="s">
        <v>205</v>
      </c>
      <c r="N956" s="50" t="s">
        <v>205</v>
      </c>
      <c r="O956" s="50" t="s">
        <v>205</v>
      </c>
      <c r="P956" s="50" t="s">
        <v>205</v>
      </c>
      <c r="Q956" s="50" t="s">
        <v>205</v>
      </c>
      <c r="R956" s="16" t="s">
        <v>20903</v>
      </c>
      <c r="S956" s="16" t="s">
        <v>20130</v>
      </c>
      <c r="T956" s="16" t="s">
        <v>20904</v>
      </c>
      <c r="U956" s="17">
        <v>1100</v>
      </c>
      <c r="V956" s="18">
        <v>24630</v>
      </c>
      <c r="W956" s="16" t="s">
        <v>20893</v>
      </c>
      <c r="X956" s="50" t="s">
        <v>205</v>
      </c>
      <c r="Y956" s="50" t="s">
        <v>205</v>
      </c>
    </row>
    <row r="957" spans="1:26" ht="18" customHeight="1">
      <c r="A957" s="539">
        <v>20230608</v>
      </c>
      <c r="B957" s="523">
        <v>917</v>
      </c>
      <c r="C957" s="523" t="s">
        <v>12757</v>
      </c>
      <c r="D957" s="523" t="s">
        <v>8947</v>
      </c>
      <c r="E957" s="523">
        <v>750</v>
      </c>
      <c r="F957" s="523" t="s">
        <v>8949</v>
      </c>
      <c r="G957" s="523" t="s">
        <v>12758</v>
      </c>
      <c r="H957" s="538"/>
      <c r="I957" s="540">
        <v>45084</v>
      </c>
      <c r="J957" s="541" t="s">
        <v>12759</v>
      </c>
      <c r="K957" s="541" t="s">
        <v>9440</v>
      </c>
      <c r="L957" s="494">
        <v>20</v>
      </c>
      <c r="M957" s="50" t="s">
        <v>205</v>
      </c>
      <c r="N957" s="50" t="s">
        <v>205</v>
      </c>
      <c r="O957" s="50" t="s">
        <v>205</v>
      </c>
      <c r="P957" s="50" t="s">
        <v>205</v>
      </c>
      <c r="Q957" s="50" t="s">
        <v>205</v>
      </c>
      <c r="R957" s="16" t="s">
        <v>20905</v>
      </c>
      <c r="S957" s="16" t="s">
        <v>20044</v>
      </c>
      <c r="T957" s="16" t="s">
        <v>20906</v>
      </c>
      <c r="U957" s="17">
        <v>750</v>
      </c>
      <c r="V957" s="18">
        <v>6405</v>
      </c>
      <c r="W957" s="16" t="s">
        <v>20885</v>
      </c>
      <c r="X957" s="50" t="s">
        <v>205</v>
      </c>
      <c r="Y957" s="50" t="s">
        <v>205</v>
      </c>
      <c r="Z957" t="s">
        <v>12684</v>
      </c>
    </row>
    <row r="958" spans="1:26" ht="18" customHeight="1">
      <c r="A958" s="539">
        <v>20230608</v>
      </c>
      <c r="B958" s="523">
        <v>918</v>
      </c>
      <c r="C958" s="523" t="s">
        <v>12760</v>
      </c>
      <c r="D958" s="523" t="s">
        <v>8947</v>
      </c>
      <c r="E958" s="523">
        <v>815</v>
      </c>
      <c r="F958" s="523" t="s">
        <v>9095</v>
      </c>
      <c r="G958" s="523" t="s">
        <v>12761</v>
      </c>
      <c r="H958" s="538"/>
      <c r="I958" s="540">
        <v>45084</v>
      </c>
      <c r="J958" s="541" t="s">
        <v>9745</v>
      </c>
      <c r="K958" s="541" t="s">
        <v>9440</v>
      </c>
      <c r="L958" s="494">
        <v>20</v>
      </c>
      <c r="M958" s="50" t="s">
        <v>205</v>
      </c>
      <c r="N958" s="50" t="s">
        <v>205</v>
      </c>
      <c r="O958" s="50" t="s">
        <v>205</v>
      </c>
      <c r="P958" s="50" t="s">
        <v>205</v>
      </c>
      <c r="Q958" s="50" t="s">
        <v>205</v>
      </c>
      <c r="R958" s="16" t="s">
        <v>20907</v>
      </c>
      <c r="S958" s="16" t="s">
        <v>10490</v>
      </c>
      <c r="T958" s="16" t="s">
        <v>12762</v>
      </c>
      <c r="U958" s="17">
        <v>815</v>
      </c>
      <c r="V958" s="18">
        <v>6776.8</v>
      </c>
      <c r="W958" s="16" t="s">
        <v>20877</v>
      </c>
      <c r="X958" s="50" t="s">
        <v>205</v>
      </c>
      <c r="Y958" s="50" t="s">
        <v>205</v>
      </c>
      <c r="Z958" t="s">
        <v>10564</v>
      </c>
    </row>
    <row r="959" spans="1:26" ht="18" customHeight="1">
      <c r="A959" s="539">
        <v>20230608</v>
      </c>
      <c r="B959" s="523">
        <v>919</v>
      </c>
      <c r="C959" s="523" t="s">
        <v>2122</v>
      </c>
      <c r="D959" s="523" t="s">
        <v>8897</v>
      </c>
      <c r="E959" s="523">
        <v>1500</v>
      </c>
      <c r="F959" s="523" t="s">
        <v>6380</v>
      </c>
      <c r="G959" s="523" t="s">
        <v>2123</v>
      </c>
      <c r="H959" s="538"/>
      <c r="I959" s="540">
        <v>45085</v>
      </c>
      <c r="J959" s="541" t="s">
        <v>12763</v>
      </c>
      <c r="K959" s="541" t="s">
        <v>9440</v>
      </c>
      <c r="L959" s="494" t="s">
        <v>205</v>
      </c>
      <c r="M959" s="50" t="s">
        <v>205</v>
      </c>
      <c r="N959" s="50" t="s">
        <v>205</v>
      </c>
      <c r="O959" s="50" t="s">
        <v>205</v>
      </c>
      <c r="P959" s="50" t="s">
        <v>205</v>
      </c>
      <c r="Q959" s="50" t="s">
        <v>205</v>
      </c>
      <c r="R959" s="16" t="s">
        <v>20908</v>
      </c>
      <c r="S959" s="16" t="s">
        <v>11397</v>
      </c>
      <c r="T959" s="16" t="s">
        <v>12764</v>
      </c>
      <c r="U959" s="17">
        <v>1500</v>
      </c>
      <c r="V959" s="18">
        <v>22500</v>
      </c>
      <c r="W959" s="16" t="s">
        <v>20909</v>
      </c>
      <c r="X959" s="50" t="s">
        <v>205</v>
      </c>
      <c r="Y959" s="50" t="s">
        <v>205</v>
      </c>
    </row>
    <row r="960" spans="1:26" ht="18" customHeight="1">
      <c r="A960" s="539">
        <v>20230608</v>
      </c>
      <c r="B960" s="523">
        <v>920</v>
      </c>
      <c r="C960" s="523" t="s">
        <v>2142</v>
      </c>
      <c r="D960" s="523" t="s">
        <v>51</v>
      </c>
      <c r="E960" s="523">
        <v>1920</v>
      </c>
      <c r="F960" s="523" t="s">
        <v>8994</v>
      </c>
      <c r="G960" s="523" t="s">
        <v>2143</v>
      </c>
      <c r="H960" s="538"/>
      <c r="I960" s="540">
        <v>45085</v>
      </c>
      <c r="J960" s="541" t="s">
        <v>9781</v>
      </c>
      <c r="K960" s="541" t="s">
        <v>9440</v>
      </c>
      <c r="L960" s="494" t="s">
        <v>205</v>
      </c>
      <c r="M960" s="50" t="s">
        <v>205</v>
      </c>
      <c r="N960" s="50" t="s">
        <v>205</v>
      </c>
      <c r="O960" s="50" t="s">
        <v>205</v>
      </c>
      <c r="P960" s="50" t="s">
        <v>205</v>
      </c>
      <c r="Q960" s="50" t="s">
        <v>205</v>
      </c>
      <c r="R960" s="16" t="s">
        <v>20910</v>
      </c>
      <c r="S960" s="16" t="s">
        <v>20911</v>
      </c>
      <c r="T960" s="16" t="s">
        <v>20912</v>
      </c>
      <c r="U960" s="17">
        <v>1920</v>
      </c>
      <c r="V960" s="18">
        <v>24106.42</v>
      </c>
      <c r="W960" s="16" t="s">
        <v>20913</v>
      </c>
      <c r="X960" s="50" t="s">
        <v>205</v>
      </c>
      <c r="Y960" s="50" t="s">
        <v>205</v>
      </c>
    </row>
    <row r="961" spans="1:26" ht="18" customHeight="1">
      <c r="A961" s="539">
        <v>20230608</v>
      </c>
      <c r="B961" s="523">
        <v>921</v>
      </c>
      <c r="C961" s="523" t="s">
        <v>2108</v>
      </c>
      <c r="D961" s="523" t="s">
        <v>9766</v>
      </c>
      <c r="E961" s="523">
        <v>1958</v>
      </c>
      <c r="F961" s="523" t="s">
        <v>8994</v>
      </c>
      <c r="G961" s="523" t="s">
        <v>2109</v>
      </c>
      <c r="H961" s="538"/>
      <c r="I961" s="540">
        <v>45085</v>
      </c>
      <c r="J961" s="541" t="s">
        <v>12767</v>
      </c>
      <c r="K961" s="541" t="s">
        <v>9440</v>
      </c>
      <c r="L961" s="494" t="s">
        <v>205</v>
      </c>
      <c r="M961" s="50" t="s">
        <v>205</v>
      </c>
      <c r="N961" s="50" t="s">
        <v>205</v>
      </c>
      <c r="O961" s="50" t="s">
        <v>205</v>
      </c>
      <c r="P961" s="50" t="s">
        <v>205</v>
      </c>
      <c r="Q961" s="50" t="s">
        <v>205</v>
      </c>
      <c r="R961" s="16" t="s">
        <v>20914</v>
      </c>
      <c r="S961" s="16" t="s">
        <v>11242</v>
      </c>
      <c r="T961" s="16" t="s">
        <v>20915</v>
      </c>
      <c r="U961" s="17">
        <v>1958</v>
      </c>
      <c r="V961" s="18">
        <v>24457.45</v>
      </c>
      <c r="W961" s="16" t="s">
        <v>12636</v>
      </c>
      <c r="X961" s="50" t="s">
        <v>205</v>
      </c>
      <c r="Y961" s="50" t="s">
        <v>205</v>
      </c>
    </row>
    <row r="962" spans="1:26" ht="18" customHeight="1">
      <c r="A962" s="539">
        <v>20230608</v>
      </c>
      <c r="B962" s="523">
        <v>922</v>
      </c>
      <c r="C962" s="523" t="s">
        <v>2132</v>
      </c>
      <c r="D962" s="523" t="s">
        <v>8905</v>
      </c>
      <c r="E962" s="523">
        <v>1960</v>
      </c>
      <c r="F962" s="523" t="s">
        <v>8994</v>
      </c>
      <c r="G962" s="523" t="s">
        <v>2133</v>
      </c>
      <c r="H962" s="538"/>
      <c r="I962" s="540">
        <v>45084</v>
      </c>
      <c r="J962" s="541" t="s">
        <v>12768</v>
      </c>
      <c r="K962" s="541" t="s">
        <v>9440</v>
      </c>
      <c r="L962" s="494" t="s">
        <v>205</v>
      </c>
      <c r="M962" s="50" t="s">
        <v>205</v>
      </c>
      <c r="N962" s="50" t="s">
        <v>205</v>
      </c>
      <c r="O962" s="50" t="s">
        <v>205</v>
      </c>
      <c r="P962" s="50" t="s">
        <v>205</v>
      </c>
      <c r="Q962" s="50" t="s">
        <v>205</v>
      </c>
      <c r="R962" s="16" t="s">
        <v>20916</v>
      </c>
      <c r="S962" s="16" t="s">
        <v>19923</v>
      </c>
      <c r="T962" s="16" t="s">
        <v>12769</v>
      </c>
      <c r="U962" s="17">
        <v>1960</v>
      </c>
      <c r="V962" s="18">
        <v>24500</v>
      </c>
      <c r="W962" s="16" t="s">
        <v>20909</v>
      </c>
      <c r="X962" s="50" t="s">
        <v>205</v>
      </c>
      <c r="Y962" s="50" t="s">
        <v>205</v>
      </c>
    </row>
    <row r="963" spans="1:26" ht="18" customHeight="1">
      <c r="A963" s="539">
        <v>20230608</v>
      </c>
      <c r="B963" s="523">
        <v>923</v>
      </c>
      <c r="C963" s="523" t="s">
        <v>12770</v>
      </c>
      <c r="D963" s="523" t="s">
        <v>8947</v>
      </c>
      <c r="E963" s="523">
        <v>896</v>
      </c>
      <c r="F963" s="523" t="s">
        <v>8949</v>
      </c>
      <c r="G963" s="523" t="s">
        <v>12771</v>
      </c>
      <c r="H963" s="538"/>
      <c r="I963" s="540">
        <v>45085</v>
      </c>
      <c r="J963" s="541" t="s">
        <v>12049</v>
      </c>
      <c r="K963" s="541" t="s">
        <v>9440</v>
      </c>
      <c r="L963" s="494">
        <v>20</v>
      </c>
      <c r="M963" s="50" t="s">
        <v>205</v>
      </c>
      <c r="N963" s="50" t="s">
        <v>205</v>
      </c>
      <c r="O963" s="50" t="s">
        <v>205</v>
      </c>
      <c r="P963" s="50" t="s">
        <v>205</v>
      </c>
      <c r="Q963" s="50" t="s">
        <v>205</v>
      </c>
      <c r="R963" s="16" t="s">
        <v>12772</v>
      </c>
      <c r="S963" s="16" t="s">
        <v>19337</v>
      </c>
      <c r="T963" s="16" t="s">
        <v>12773</v>
      </c>
      <c r="U963" s="17">
        <v>896</v>
      </c>
      <c r="V963" s="18">
        <v>6899.2</v>
      </c>
      <c r="W963" s="16" t="s">
        <v>20885</v>
      </c>
      <c r="X963" s="50" t="s">
        <v>205</v>
      </c>
      <c r="Y963" s="50" t="s">
        <v>205</v>
      </c>
      <c r="Z963" t="s">
        <v>11610</v>
      </c>
    </row>
    <row r="964" spans="1:26" ht="18" customHeight="1">
      <c r="A964" s="539">
        <v>20230608</v>
      </c>
      <c r="B964" s="523">
        <v>924</v>
      </c>
      <c r="C964" s="523" t="s">
        <v>2137</v>
      </c>
      <c r="D964" s="523" t="s">
        <v>8905</v>
      </c>
      <c r="E964" s="523">
        <v>1985</v>
      </c>
      <c r="F964" s="523" t="s">
        <v>8994</v>
      </c>
      <c r="G964" s="523" t="s">
        <v>2138</v>
      </c>
      <c r="H964" s="538"/>
      <c r="I964" s="540">
        <v>45085</v>
      </c>
      <c r="J964" s="541" t="s">
        <v>9547</v>
      </c>
      <c r="K964" s="541" t="s">
        <v>9440</v>
      </c>
      <c r="L964" s="512" t="s">
        <v>205</v>
      </c>
      <c r="M964" s="50" t="s">
        <v>205</v>
      </c>
      <c r="N964" s="50" t="s">
        <v>205</v>
      </c>
      <c r="O964" s="50" t="s">
        <v>205</v>
      </c>
      <c r="P964" s="50" t="s">
        <v>205</v>
      </c>
      <c r="Q964" s="50" t="s">
        <v>205</v>
      </c>
      <c r="R964" s="16" t="s">
        <v>20917</v>
      </c>
      <c r="S964" s="16" t="s">
        <v>20918</v>
      </c>
      <c r="T964" s="16" t="s">
        <v>20919</v>
      </c>
      <c r="U964" s="17">
        <v>1985</v>
      </c>
      <c r="V964" s="18">
        <v>24796.62</v>
      </c>
      <c r="W964" s="16" t="s">
        <v>20909</v>
      </c>
      <c r="X964" s="50" t="s">
        <v>205</v>
      </c>
      <c r="Y964" s="50" t="s">
        <v>205</v>
      </c>
    </row>
    <row r="965" spans="1:26" ht="18" customHeight="1">
      <c r="A965" s="539">
        <v>20230608</v>
      </c>
      <c r="B965" s="523">
        <v>925</v>
      </c>
      <c r="C965" s="523" t="s">
        <v>2130</v>
      </c>
      <c r="D965" s="523" t="s">
        <v>8897</v>
      </c>
      <c r="E965" s="523">
        <v>1500</v>
      </c>
      <c r="F965" s="523" t="s">
        <v>6380</v>
      </c>
      <c r="G965" s="523" t="s">
        <v>2128</v>
      </c>
      <c r="H965" s="538"/>
      <c r="I965" s="540">
        <v>45085</v>
      </c>
      <c r="J965" s="541" t="s">
        <v>10666</v>
      </c>
      <c r="K965" s="541" t="s">
        <v>9440</v>
      </c>
      <c r="L965" s="494" t="s">
        <v>205</v>
      </c>
      <c r="M965" s="50" t="s">
        <v>205</v>
      </c>
      <c r="N965" s="50" t="s">
        <v>205</v>
      </c>
      <c r="O965" s="50" t="s">
        <v>205</v>
      </c>
      <c r="P965" s="50" t="s">
        <v>205</v>
      </c>
      <c r="Q965" s="50" t="s">
        <v>205</v>
      </c>
      <c r="R965" s="16" t="s">
        <v>20920</v>
      </c>
      <c r="S965" s="16" t="s">
        <v>11397</v>
      </c>
      <c r="T965" s="16" t="s">
        <v>12775</v>
      </c>
      <c r="U965" s="17">
        <v>1500</v>
      </c>
      <c r="V965" s="18">
        <v>23242.5</v>
      </c>
      <c r="W965" s="16" t="s">
        <v>20909</v>
      </c>
      <c r="X965" s="50" t="s">
        <v>205</v>
      </c>
      <c r="Y965" s="50" t="s">
        <v>205</v>
      </c>
    </row>
    <row r="966" spans="1:26" ht="18" customHeight="1">
      <c r="A966" s="539">
        <v>20230608</v>
      </c>
      <c r="B966" s="523">
        <v>926</v>
      </c>
      <c r="C966" s="523" t="s">
        <v>2112</v>
      </c>
      <c r="D966" s="523" t="s">
        <v>9766</v>
      </c>
      <c r="E966" s="523">
        <v>1958</v>
      </c>
      <c r="F966" s="523" t="s">
        <v>8994</v>
      </c>
      <c r="G966" s="523" t="s">
        <v>2113</v>
      </c>
      <c r="H966" s="538"/>
      <c r="I966" s="540">
        <v>45085</v>
      </c>
      <c r="J966" s="541" t="s">
        <v>11010</v>
      </c>
      <c r="K966" s="541" t="s">
        <v>9440</v>
      </c>
      <c r="L966" s="494" t="s">
        <v>205</v>
      </c>
      <c r="M966" s="50" t="s">
        <v>205</v>
      </c>
      <c r="N966" s="50" t="s">
        <v>205</v>
      </c>
      <c r="O966" s="50" t="s">
        <v>205</v>
      </c>
      <c r="P966" s="50" t="s">
        <v>205</v>
      </c>
      <c r="Q966" s="50" t="s">
        <v>205</v>
      </c>
      <c r="R966" s="16" t="s">
        <v>12776</v>
      </c>
      <c r="S966" s="16" t="s">
        <v>11403</v>
      </c>
      <c r="T966" s="16" t="s">
        <v>20921</v>
      </c>
      <c r="U966" s="17">
        <v>1958</v>
      </c>
      <c r="V966" s="18">
        <v>24457.4</v>
      </c>
      <c r="W966" s="16" t="s">
        <v>20846</v>
      </c>
      <c r="X966" s="50" t="s">
        <v>205</v>
      </c>
      <c r="Y966" s="50" t="s">
        <v>205</v>
      </c>
    </row>
    <row r="967" spans="1:26" ht="18" customHeight="1">
      <c r="A967" s="539">
        <v>20230608</v>
      </c>
      <c r="B967" s="523">
        <v>927</v>
      </c>
      <c r="C967" s="523" t="s">
        <v>2117</v>
      </c>
      <c r="D967" s="523" t="s">
        <v>8894</v>
      </c>
      <c r="E967" s="523">
        <v>1568</v>
      </c>
      <c r="F967" s="523" t="s">
        <v>8955</v>
      </c>
      <c r="G967" s="523" t="s">
        <v>2118</v>
      </c>
      <c r="H967" s="538"/>
      <c r="I967" s="540">
        <v>45085</v>
      </c>
      <c r="J967" s="541" t="s">
        <v>11301</v>
      </c>
      <c r="K967" s="541" t="s">
        <v>9440</v>
      </c>
      <c r="L967" s="494" t="s">
        <v>205</v>
      </c>
      <c r="M967" s="50" t="s">
        <v>205</v>
      </c>
      <c r="N967" s="50" t="s">
        <v>205</v>
      </c>
      <c r="O967" s="50" t="s">
        <v>205</v>
      </c>
      <c r="P967" s="50" t="s">
        <v>205</v>
      </c>
      <c r="Q967" s="50" t="s">
        <v>205</v>
      </c>
      <c r="R967" s="16"/>
      <c r="S967" s="16"/>
      <c r="T967" s="16"/>
      <c r="U967" s="17"/>
      <c r="V967" s="18"/>
      <c r="W967" s="16"/>
      <c r="X967" s="50" t="s">
        <v>205</v>
      </c>
      <c r="Y967" s="50" t="s">
        <v>205</v>
      </c>
    </row>
    <row r="968" spans="1:26" ht="18" customHeight="1">
      <c r="A968" s="539">
        <v>20230609</v>
      </c>
      <c r="B968" s="523">
        <v>928</v>
      </c>
      <c r="C968" s="523" t="s">
        <v>12777</v>
      </c>
      <c r="D968" s="523" t="s">
        <v>10514</v>
      </c>
      <c r="E968" s="523">
        <v>5700</v>
      </c>
      <c r="F968" s="523" t="s">
        <v>9060</v>
      </c>
      <c r="G968" s="523" t="s">
        <v>12778</v>
      </c>
      <c r="H968" s="538"/>
      <c r="I968" s="540">
        <v>45085</v>
      </c>
      <c r="J968" s="541" t="s">
        <v>12779</v>
      </c>
      <c r="K968" s="541" t="s">
        <v>9440</v>
      </c>
      <c r="L968" s="494" t="s">
        <v>205</v>
      </c>
      <c r="M968" s="50" t="s">
        <v>205</v>
      </c>
      <c r="N968" s="50" t="s">
        <v>205</v>
      </c>
      <c r="O968" s="50" t="s">
        <v>205</v>
      </c>
      <c r="P968" s="50" t="s">
        <v>205</v>
      </c>
      <c r="Q968" s="50" t="s">
        <v>205</v>
      </c>
      <c r="R968" s="16" t="s">
        <v>12780</v>
      </c>
      <c r="S968" s="16" t="s">
        <v>20922</v>
      </c>
      <c r="T968" s="16" t="s">
        <v>12781</v>
      </c>
      <c r="U968" s="17">
        <v>5700</v>
      </c>
      <c r="V968" s="18">
        <v>24510</v>
      </c>
      <c r="W968" s="16" t="s">
        <v>20900</v>
      </c>
      <c r="X968" s="50" t="s">
        <v>205</v>
      </c>
      <c r="Y968" s="50" t="s">
        <v>205</v>
      </c>
      <c r="Z968" t="s">
        <v>12782</v>
      </c>
    </row>
    <row r="969" spans="1:26" ht="18" customHeight="1">
      <c r="A969" s="539">
        <v>20230609</v>
      </c>
      <c r="B969" s="523">
        <v>929</v>
      </c>
      <c r="C969" s="523" t="s">
        <v>2153</v>
      </c>
      <c r="D969" s="523" t="s">
        <v>8918</v>
      </c>
      <c r="E969" s="523">
        <v>1949</v>
      </c>
      <c r="F969" s="523" t="s">
        <v>8994</v>
      </c>
      <c r="G969" s="523" t="s">
        <v>2154</v>
      </c>
      <c r="H969" s="538"/>
      <c r="I969" s="540">
        <v>45085</v>
      </c>
      <c r="J969" s="541" t="s">
        <v>12783</v>
      </c>
      <c r="K969" s="541" t="s">
        <v>9440</v>
      </c>
      <c r="L969" s="494"/>
      <c r="M969" s="50"/>
      <c r="N969" s="50"/>
      <c r="O969" s="50"/>
      <c r="P969" s="50"/>
      <c r="Q969" s="50"/>
      <c r="R969" s="16" t="s">
        <v>20923</v>
      </c>
      <c r="S969" s="16" t="s">
        <v>19966</v>
      </c>
      <c r="T969" s="16" t="s">
        <v>20924</v>
      </c>
      <c r="U969" s="17">
        <v>1949</v>
      </c>
      <c r="V969" s="18">
        <v>24315.32</v>
      </c>
      <c r="W969" s="16" t="s">
        <v>20913</v>
      </c>
      <c r="X969" s="50"/>
      <c r="Y969" s="50"/>
    </row>
    <row r="970" spans="1:26" ht="18" customHeight="1">
      <c r="A970" s="539">
        <v>20230609</v>
      </c>
      <c r="B970" s="523">
        <v>930</v>
      </c>
      <c r="C970" s="523" t="s">
        <v>2168</v>
      </c>
      <c r="D970" s="523" t="s">
        <v>8897</v>
      </c>
      <c r="E970" s="523">
        <v>1500</v>
      </c>
      <c r="F970" s="523" t="s">
        <v>121</v>
      </c>
      <c r="G970" s="523" t="s">
        <v>2169</v>
      </c>
      <c r="H970" s="538"/>
      <c r="I970" s="540">
        <v>45085</v>
      </c>
      <c r="J970" s="541" t="s">
        <v>12784</v>
      </c>
      <c r="K970" s="541" t="s">
        <v>9440</v>
      </c>
      <c r="L970" s="494" t="s">
        <v>205</v>
      </c>
      <c r="M970" s="50" t="s">
        <v>205</v>
      </c>
      <c r="N970" s="50" t="s">
        <v>205</v>
      </c>
      <c r="O970" s="50" t="s">
        <v>205</v>
      </c>
      <c r="P970" s="50" t="s">
        <v>205</v>
      </c>
      <c r="Q970" s="50" t="s">
        <v>205</v>
      </c>
      <c r="R970" s="16" t="s">
        <v>20925</v>
      </c>
      <c r="S970" s="16" t="s">
        <v>19923</v>
      </c>
      <c r="T970" s="16" t="s">
        <v>20926</v>
      </c>
      <c r="U970" s="17">
        <v>1500</v>
      </c>
      <c r="V970" s="18">
        <v>23467.5</v>
      </c>
      <c r="W970" s="16" t="s">
        <v>20909</v>
      </c>
      <c r="X970" s="50" t="s">
        <v>205</v>
      </c>
      <c r="Y970" s="50" t="s">
        <v>205</v>
      </c>
    </row>
    <row r="971" spans="1:26" ht="18" customHeight="1">
      <c r="A971" s="539">
        <v>20230609</v>
      </c>
      <c r="B971" s="523">
        <v>931</v>
      </c>
      <c r="C971" s="523" t="s">
        <v>2164</v>
      </c>
      <c r="D971" s="523" t="s">
        <v>8897</v>
      </c>
      <c r="E971" s="523">
        <v>1500</v>
      </c>
      <c r="F971" s="523" t="s">
        <v>6380</v>
      </c>
      <c r="G971" s="523" t="s">
        <v>2165</v>
      </c>
      <c r="H971" s="538"/>
      <c r="I971" s="540">
        <v>45085</v>
      </c>
      <c r="J971" s="541" t="s">
        <v>11061</v>
      </c>
      <c r="K971" s="541" t="s">
        <v>9440</v>
      </c>
      <c r="L971" s="494" t="s">
        <v>205</v>
      </c>
      <c r="M971" s="50" t="s">
        <v>205</v>
      </c>
      <c r="N971" s="50" t="s">
        <v>205</v>
      </c>
      <c r="O971" s="50" t="s">
        <v>205</v>
      </c>
      <c r="P971" s="50" t="s">
        <v>205</v>
      </c>
      <c r="Q971" s="50" t="s">
        <v>205</v>
      </c>
      <c r="R971" s="16" t="s">
        <v>12785</v>
      </c>
      <c r="S971" s="16" t="s">
        <v>11397</v>
      </c>
      <c r="T971" s="16" t="s">
        <v>20927</v>
      </c>
      <c r="U971" s="17">
        <v>1500</v>
      </c>
      <c r="V971" s="18">
        <v>23242.5</v>
      </c>
      <c r="W971" s="16" t="s">
        <v>20928</v>
      </c>
      <c r="X971" s="50" t="s">
        <v>205</v>
      </c>
      <c r="Y971" s="50" t="s">
        <v>205</v>
      </c>
    </row>
    <row r="972" spans="1:26" ht="18" customHeight="1">
      <c r="A972" s="539">
        <v>20230609</v>
      </c>
      <c r="B972" s="523">
        <v>932</v>
      </c>
      <c r="C972" s="523" t="s">
        <v>2177</v>
      </c>
      <c r="D972" s="523" t="s">
        <v>8905</v>
      </c>
      <c r="E972" s="523">
        <v>1980</v>
      </c>
      <c r="F972" s="523" t="s">
        <v>8994</v>
      </c>
      <c r="G972" s="523" t="s">
        <v>2178</v>
      </c>
      <c r="H972" s="538"/>
      <c r="I972" s="540">
        <v>45085</v>
      </c>
      <c r="J972" s="541" t="s">
        <v>9691</v>
      </c>
      <c r="K972" s="541" t="s">
        <v>9440</v>
      </c>
      <c r="L972" s="512"/>
      <c r="M972" s="50"/>
      <c r="N972" s="50"/>
      <c r="O972" s="50"/>
      <c r="P972" s="50"/>
      <c r="Q972" s="50"/>
      <c r="R972" s="16" t="s">
        <v>20929</v>
      </c>
      <c r="S972" s="16" t="s">
        <v>12774</v>
      </c>
      <c r="T972" s="16" t="s">
        <v>20930</v>
      </c>
      <c r="U972" s="17">
        <v>1980</v>
      </c>
      <c r="V972" s="18">
        <v>24948</v>
      </c>
      <c r="W972" s="16" t="s">
        <v>12765</v>
      </c>
      <c r="X972" s="50"/>
      <c r="Y972" s="50"/>
    </row>
    <row r="973" spans="1:26" ht="18" customHeight="1">
      <c r="A973" s="539">
        <v>20230609</v>
      </c>
      <c r="B973" s="523">
        <v>933</v>
      </c>
      <c r="C973" s="523" t="s">
        <v>2161</v>
      </c>
      <c r="D973" s="523" t="s">
        <v>8897</v>
      </c>
      <c r="E973" s="523">
        <v>1500</v>
      </c>
      <c r="F973" s="523" t="s">
        <v>6380</v>
      </c>
      <c r="G973" s="523" t="s">
        <v>2162</v>
      </c>
      <c r="H973" s="538"/>
      <c r="I973" s="540">
        <v>45086</v>
      </c>
      <c r="J973" s="541" t="s">
        <v>11191</v>
      </c>
      <c r="K973" s="541" t="s">
        <v>9440</v>
      </c>
      <c r="L973" s="494" t="s">
        <v>205</v>
      </c>
      <c r="M973" s="50" t="s">
        <v>205</v>
      </c>
      <c r="N973" s="50" t="s">
        <v>205</v>
      </c>
      <c r="O973" s="50" t="s">
        <v>205</v>
      </c>
      <c r="P973" s="50" t="s">
        <v>205</v>
      </c>
      <c r="Q973" s="50" t="s">
        <v>205</v>
      </c>
      <c r="R973" s="16" t="s">
        <v>20931</v>
      </c>
      <c r="S973" s="16" t="s">
        <v>19934</v>
      </c>
      <c r="T973" s="16" t="s">
        <v>12786</v>
      </c>
      <c r="U973" s="17">
        <v>1500</v>
      </c>
      <c r="V973" s="18">
        <v>23242.5</v>
      </c>
      <c r="W973" s="16" t="s">
        <v>12765</v>
      </c>
      <c r="X973" s="50" t="s">
        <v>205</v>
      </c>
      <c r="Y973" s="50" t="s">
        <v>205</v>
      </c>
    </row>
    <row r="974" spans="1:26" ht="18" customHeight="1">
      <c r="A974" s="539">
        <v>20230609</v>
      </c>
      <c r="B974" s="523">
        <v>934</v>
      </c>
      <c r="C974" s="523" t="s">
        <v>2173</v>
      </c>
      <c r="D974" s="523" t="s">
        <v>8897</v>
      </c>
      <c r="E974" s="523">
        <v>1500</v>
      </c>
      <c r="F974" s="523" t="s">
        <v>121</v>
      </c>
      <c r="G974" s="523" t="s">
        <v>2174</v>
      </c>
      <c r="H974" s="538"/>
      <c r="I974" s="540">
        <v>45086</v>
      </c>
      <c r="J974" s="541" t="s">
        <v>12787</v>
      </c>
      <c r="K974" s="541" t="s">
        <v>9440</v>
      </c>
      <c r="L974" s="494" t="s">
        <v>205</v>
      </c>
      <c r="M974" s="50" t="s">
        <v>205</v>
      </c>
      <c r="N974" s="50" t="s">
        <v>205</v>
      </c>
      <c r="O974" s="50" t="s">
        <v>205</v>
      </c>
      <c r="P974" s="50" t="s">
        <v>205</v>
      </c>
      <c r="Q974" s="50" t="s">
        <v>205</v>
      </c>
      <c r="R974" s="16" t="s">
        <v>20932</v>
      </c>
      <c r="S974" s="16" t="s">
        <v>19923</v>
      </c>
      <c r="T974" s="16" t="s">
        <v>12788</v>
      </c>
      <c r="U974" s="17">
        <v>1500</v>
      </c>
      <c r="V974" s="18">
        <v>23467.5</v>
      </c>
      <c r="W974" s="16" t="s">
        <v>20909</v>
      </c>
      <c r="X974" s="50" t="s">
        <v>205</v>
      </c>
      <c r="Y974" s="50" t="s">
        <v>205</v>
      </c>
    </row>
    <row r="975" spans="1:26" ht="18" customHeight="1">
      <c r="A975" s="539">
        <v>20230609</v>
      </c>
      <c r="B975" s="523">
        <v>935</v>
      </c>
      <c r="C975" s="523" t="s">
        <v>2157</v>
      </c>
      <c r="D975" s="523" t="s">
        <v>8918</v>
      </c>
      <c r="E975" s="523">
        <v>1566</v>
      </c>
      <c r="F975" s="523" t="s">
        <v>8994</v>
      </c>
      <c r="G975" s="523" t="s">
        <v>2158</v>
      </c>
      <c r="H975" s="538"/>
      <c r="I975" s="540">
        <v>45086</v>
      </c>
      <c r="J975" s="541" t="s">
        <v>9527</v>
      </c>
      <c r="K975" s="541" t="s">
        <v>9440</v>
      </c>
      <c r="L975" s="494"/>
      <c r="M975" s="50"/>
      <c r="N975" s="50"/>
      <c r="O975" s="50"/>
      <c r="P975" s="50"/>
      <c r="Q975" s="50"/>
      <c r="R975" s="16" t="s">
        <v>12789</v>
      </c>
      <c r="S975" s="16" t="s">
        <v>20001</v>
      </c>
      <c r="T975" s="16" t="s">
        <v>20933</v>
      </c>
      <c r="U975" s="17">
        <v>1566</v>
      </c>
      <c r="V975" s="18">
        <v>24633.18</v>
      </c>
      <c r="W975" s="16" t="s">
        <v>12766</v>
      </c>
      <c r="X975" s="50"/>
      <c r="Y975" s="50"/>
    </row>
    <row r="976" spans="1:26" ht="18" customHeight="1">
      <c r="A976" s="539">
        <v>20230609</v>
      </c>
      <c r="B976" s="523">
        <v>936</v>
      </c>
      <c r="C976" s="523" t="s">
        <v>2148</v>
      </c>
      <c r="D976" s="523" t="s">
        <v>9766</v>
      </c>
      <c r="E976" s="523">
        <v>1866</v>
      </c>
      <c r="F976" s="523" t="s">
        <v>8994</v>
      </c>
      <c r="G976" s="523" t="s">
        <v>2149</v>
      </c>
      <c r="H976" s="538"/>
      <c r="I976" s="540">
        <v>45086</v>
      </c>
      <c r="J976" s="541" t="s">
        <v>11427</v>
      </c>
      <c r="K976" s="541" t="s">
        <v>9440</v>
      </c>
      <c r="L976" s="494" t="s">
        <v>205</v>
      </c>
      <c r="M976" s="50" t="s">
        <v>205</v>
      </c>
      <c r="N976" s="50" t="s">
        <v>205</v>
      </c>
      <c r="O976" s="50" t="s">
        <v>205</v>
      </c>
      <c r="P976" s="50" t="s">
        <v>205</v>
      </c>
      <c r="Q976" s="50" t="s">
        <v>205</v>
      </c>
      <c r="R976" s="16" t="s">
        <v>20934</v>
      </c>
      <c r="S976" s="16" t="s">
        <v>19808</v>
      </c>
      <c r="T976" s="16" t="s">
        <v>20935</v>
      </c>
      <c r="U976" s="17">
        <v>1866</v>
      </c>
      <c r="V976" s="18">
        <v>23428.36</v>
      </c>
      <c r="W976" s="16" t="s">
        <v>20808</v>
      </c>
      <c r="X976" s="50" t="s">
        <v>205</v>
      </c>
      <c r="Y976" s="50" t="s">
        <v>205</v>
      </c>
    </row>
    <row r="977" spans="1:26" ht="18" customHeight="1">
      <c r="A977" s="539">
        <v>20230609</v>
      </c>
      <c r="B977" s="523">
        <v>937</v>
      </c>
      <c r="C977" s="523" t="s">
        <v>12790</v>
      </c>
      <c r="D977" s="523" t="s">
        <v>219</v>
      </c>
      <c r="E977" s="523">
        <v>2560</v>
      </c>
      <c r="F977" s="523" t="s">
        <v>8949</v>
      </c>
      <c r="G977" s="523" t="s">
        <v>12791</v>
      </c>
      <c r="H977" s="538"/>
      <c r="I977" s="540">
        <v>45086</v>
      </c>
      <c r="J977" s="541" t="s">
        <v>10388</v>
      </c>
      <c r="K977" s="541" t="s">
        <v>9440</v>
      </c>
      <c r="L977" s="494">
        <v>40</v>
      </c>
      <c r="M977" s="50" t="s">
        <v>205</v>
      </c>
      <c r="N977" s="50" t="s">
        <v>205</v>
      </c>
      <c r="O977" s="50" t="s">
        <v>205</v>
      </c>
      <c r="P977" s="50" t="s">
        <v>205</v>
      </c>
      <c r="Q977" s="50" t="s">
        <v>205</v>
      </c>
      <c r="R977" s="16" t="s">
        <v>20936</v>
      </c>
      <c r="S977" s="16" t="s">
        <v>20937</v>
      </c>
      <c r="T977" s="16" t="s">
        <v>20938</v>
      </c>
      <c r="U977" s="17">
        <v>2560</v>
      </c>
      <c r="V977" s="18">
        <v>13568</v>
      </c>
      <c r="W977" s="16" t="s">
        <v>12766</v>
      </c>
      <c r="X977" s="50" t="s">
        <v>205</v>
      </c>
      <c r="Y977" s="50" t="s">
        <v>205</v>
      </c>
    </row>
    <row r="978" spans="1:26" ht="18" customHeight="1">
      <c r="A978" s="539">
        <v>20230609</v>
      </c>
      <c r="B978" s="523">
        <v>938</v>
      </c>
      <c r="C978" s="523" t="s">
        <v>12792</v>
      </c>
      <c r="D978" s="523" t="s">
        <v>219</v>
      </c>
      <c r="E978" s="523">
        <v>2100</v>
      </c>
      <c r="F978" s="523" t="s">
        <v>8949</v>
      </c>
      <c r="G978" s="523" t="s">
        <v>12793</v>
      </c>
      <c r="H978" s="538"/>
      <c r="I978" s="540">
        <v>45086</v>
      </c>
      <c r="J978" s="541" t="s">
        <v>10652</v>
      </c>
      <c r="K978" s="541" t="s">
        <v>9440</v>
      </c>
      <c r="L978" s="494">
        <v>40</v>
      </c>
      <c r="M978" s="50" t="s">
        <v>205</v>
      </c>
      <c r="N978" s="50" t="s">
        <v>205</v>
      </c>
      <c r="O978" s="50" t="s">
        <v>205</v>
      </c>
      <c r="P978" s="50" t="s">
        <v>205</v>
      </c>
      <c r="Q978" s="50" t="s">
        <v>205</v>
      </c>
      <c r="R978" s="16" t="s">
        <v>20939</v>
      </c>
      <c r="S978" s="16" t="s">
        <v>19745</v>
      </c>
      <c r="T978" s="16" t="s">
        <v>20940</v>
      </c>
      <c r="U978" s="17">
        <v>2100</v>
      </c>
      <c r="V978" s="18">
        <v>15120</v>
      </c>
      <c r="W978" s="16" t="s">
        <v>20913</v>
      </c>
      <c r="X978" s="50" t="s">
        <v>205</v>
      </c>
      <c r="Y978" s="50" t="s">
        <v>205</v>
      </c>
      <c r="Z978" t="s">
        <v>12794</v>
      </c>
    </row>
    <row r="979" spans="1:26" ht="18" customHeight="1">
      <c r="A979" s="539">
        <v>20230612</v>
      </c>
      <c r="B979" s="523">
        <v>939</v>
      </c>
      <c r="C979" s="523" t="s">
        <v>12795</v>
      </c>
      <c r="D979" s="523" t="s">
        <v>10500</v>
      </c>
      <c r="E979" s="523">
        <v>1500</v>
      </c>
      <c r="F979" s="523" t="s">
        <v>8949</v>
      </c>
      <c r="G979" s="523" t="s">
        <v>12796</v>
      </c>
      <c r="H979" s="538"/>
      <c r="I979" s="540">
        <v>45086</v>
      </c>
      <c r="J979" s="541" t="s">
        <v>12797</v>
      </c>
      <c r="K979" s="541" t="s">
        <v>9440</v>
      </c>
      <c r="L979" s="494">
        <v>20</v>
      </c>
      <c r="M979" s="50" t="s">
        <v>205</v>
      </c>
      <c r="N979" s="50" t="s">
        <v>205</v>
      </c>
      <c r="O979" s="50" t="s">
        <v>205</v>
      </c>
      <c r="P979" s="50" t="s">
        <v>205</v>
      </c>
      <c r="Q979" s="50" t="s">
        <v>205</v>
      </c>
      <c r="R979" s="16" t="s">
        <v>20941</v>
      </c>
      <c r="S979" s="16" t="s">
        <v>20411</v>
      </c>
      <c r="T979" s="16" t="s">
        <v>20942</v>
      </c>
      <c r="U979" s="17">
        <v>1500</v>
      </c>
      <c r="V979" s="18">
        <v>9000</v>
      </c>
      <c r="W979" s="16" t="s">
        <v>20943</v>
      </c>
      <c r="X979" s="50" t="s">
        <v>205</v>
      </c>
      <c r="Y979" s="50" t="s">
        <v>205</v>
      </c>
      <c r="Z979" t="s">
        <v>11909</v>
      </c>
    </row>
    <row r="980" spans="1:26" ht="18" customHeight="1">
      <c r="A980" s="539">
        <v>20230612</v>
      </c>
      <c r="B980" s="523">
        <v>940</v>
      </c>
      <c r="C980" s="523" t="s">
        <v>12798</v>
      </c>
      <c r="D980" s="523" t="s">
        <v>12751</v>
      </c>
      <c r="E980" s="523">
        <v>2850</v>
      </c>
      <c r="F980" s="523" t="s">
        <v>9053</v>
      </c>
      <c r="G980" s="523" t="s">
        <v>12799</v>
      </c>
      <c r="H980" s="538"/>
      <c r="I980" s="540">
        <v>45087</v>
      </c>
      <c r="J980" s="541" t="s">
        <v>9662</v>
      </c>
      <c r="K980" s="541" t="s">
        <v>9440</v>
      </c>
      <c r="L980" s="494">
        <v>40</v>
      </c>
      <c r="M980" s="50" t="s">
        <v>205</v>
      </c>
      <c r="N980" s="50" t="s">
        <v>205</v>
      </c>
      <c r="O980" s="50" t="s">
        <v>205</v>
      </c>
      <c r="P980" s="50" t="s">
        <v>205</v>
      </c>
      <c r="Q980" s="50" t="s">
        <v>205</v>
      </c>
      <c r="R980" s="16" t="s">
        <v>20944</v>
      </c>
      <c r="S980" s="16" t="s">
        <v>20945</v>
      </c>
      <c r="T980" s="16" t="s">
        <v>20946</v>
      </c>
      <c r="U980" s="17">
        <v>2850</v>
      </c>
      <c r="V980" s="18">
        <v>21350</v>
      </c>
      <c r="W980" s="16" t="s">
        <v>20943</v>
      </c>
      <c r="X980" s="50" t="s">
        <v>205</v>
      </c>
      <c r="Y980" s="50" t="s">
        <v>205</v>
      </c>
      <c r="Z980" t="s">
        <v>12800</v>
      </c>
    </row>
    <row r="981" spans="1:26" ht="18" customHeight="1">
      <c r="A981" s="539">
        <v>20230612</v>
      </c>
      <c r="B981" s="523">
        <v>941</v>
      </c>
      <c r="C981" s="523" t="s">
        <v>12801</v>
      </c>
      <c r="D981" s="523" t="s">
        <v>8947</v>
      </c>
      <c r="E981" s="523">
        <v>672</v>
      </c>
      <c r="F981" s="523" t="s">
        <v>8949</v>
      </c>
      <c r="G981" s="523" t="s">
        <v>12802</v>
      </c>
      <c r="H981" s="538"/>
      <c r="I981" s="540">
        <v>45089</v>
      </c>
      <c r="J981" s="541" t="s">
        <v>12274</v>
      </c>
      <c r="K981" s="541" t="s">
        <v>9440</v>
      </c>
      <c r="L981" s="494">
        <v>20</v>
      </c>
      <c r="M981" s="50" t="s">
        <v>205</v>
      </c>
      <c r="N981" s="50" t="s">
        <v>205</v>
      </c>
      <c r="O981" s="50" t="s">
        <v>205</v>
      </c>
      <c r="P981" s="50" t="s">
        <v>205</v>
      </c>
      <c r="Q981" s="50" t="s">
        <v>205</v>
      </c>
      <c r="R981" s="16" t="s">
        <v>12801</v>
      </c>
      <c r="S981" s="16" t="s">
        <v>12803</v>
      </c>
      <c r="T981" s="16" t="s">
        <v>12804</v>
      </c>
      <c r="U981" s="17">
        <v>672</v>
      </c>
      <c r="V981" s="18">
        <v>6585.6</v>
      </c>
      <c r="W981" s="16" t="s">
        <v>2213</v>
      </c>
      <c r="X981" s="50" t="s">
        <v>205</v>
      </c>
      <c r="Y981" s="50" t="s">
        <v>205</v>
      </c>
      <c r="Z981" t="s">
        <v>10606</v>
      </c>
    </row>
    <row r="982" spans="1:26" ht="18" customHeight="1">
      <c r="A982" s="539">
        <v>20230612</v>
      </c>
      <c r="B982" s="523">
        <v>942</v>
      </c>
      <c r="C982" s="523" t="s">
        <v>12805</v>
      </c>
      <c r="D982" s="523" t="s">
        <v>8947</v>
      </c>
      <c r="E982" s="523">
        <v>1201</v>
      </c>
      <c r="F982" s="523" t="s">
        <v>8949</v>
      </c>
      <c r="G982" s="523" t="s">
        <v>12806</v>
      </c>
      <c r="H982" s="538"/>
      <c r="I982" s="540">
        <v>45089</v>
      </c>
      <c r="J982" s="541" t="s">
        <v>10485</v>
      </c>
      <c r="K982" s="541" t="s">
        <v>9440</v>
      </c>
      <c r="L982" s="494">
        <v>20</v>
      </c>
      <c r="M982" s="50" t="s">
        <v>205</v>
      </c>
      <c r="N982" s="50" t="s">
        <v>205</v>
      </c>
      <c r="O982" s="50" t="s">
        <v>205</v>
      </c>
      <c r="P982" s="50" t="s">
        <v>205</v>
      </c>
      <c r="Q982" s="50" t="s">
        <v>205</v>
      </c>
      <c r="R982" s="16" t="s">
        <v>20947</v>
      </c>
      <c r="S982" s="16" t="s">
        <v>19360</v>
      </c>
      <c r="T982" s="16" t="s">
        <v>20948</v>
      </c>
      <c r="U982" s="17">
        <v>1201</v>
      </c>
      <c r="V982" s="18">
        <v>10211.5</v>
      </c>
      <c r="W982" s="16" t="s">
        <v>20949</v>
      </c>
      <c r="X982" s="50" t="s">
        <v>205</v>
      </c>
      <c r="Y982" s="50" t="s">
        <v>205</v>
      </c>
      <c r="Z982" t="s">
        <v>12142</v>
      </c>
    </row>
    <row r="983" spans="1:26" ht="18" customHeight="1">
      <c r="A983" s="539">
        <v>20230612</v>
      </c>
      <c r="B983" s="523">
        <v>943</v>
      </c>
      <c r="C983" s="523" t="s">
        <v>2191</v>
      </c>
      <c r="D983" s="523" t="s">
        <v>9319</v>
      </c>
      <c r="E983" s="523">
        <v>1950</v>
      </c>
      <c r="F983" s="523" t="s">
        <v>8994</v>
      </c>
      <c r="G983" s="523" t="s">
        <v>2192</v>
      </c>
      <c r="H983" s="538"/>
      <c r="I983" s="540">
        <v>45089</v>
      </c>
      <c r="J983" s="541" t="s">
        <v>11592</v>
      </c>
      <c r="K983" s="541" t="s">
        <v>9440</v>
      </c>
      <c r="L983" s="494" t="s">
        <v>205</v>
      </c>
      <c r="M983" s="50" t="s">
        <v>205</v>
      </c>
      <c r="N983" s="50" t="s">
        <v>205</v>
      </c>
      <c r="O983" s="50" t="s">
        <v>205</v>
      </c>
      <c r="P983" s="50" t="s">
        <v>205</v>
      </c>
      <c r="Q983" s="50" t="s">
        <v>205</v>
      </c>
      <c r="R983" s="16" t="s">
        <v>20950</v>
      </c>
      <c r="S983" s="16" t="s">
        <v>12808</v>
      </c>
      <c r="T983" s="16" t="s">
        <v>20951</v>
      </c>
      <c r="U983" s="17">
        <v>1950</v>
      </c>
      <c r="V983" s="18">
        <v>24850.799999999999</v>
      </c>
      <c r="W983" s="16" t="s">
        <v>20952</v>
      </c>
      <c r="X983" s="50" t="s">
        <v>205</v>
      </c>
      <c r="Y983" s="50" t="s">
        <v>205</v>
      </c>
    </row>
    <row r="984" spans="1:26" ht="18" customHeight="1">
      <c r="A984" s="539">
        <v>20230612</v>
      </c>
      <c r="B984" s="523">
        <v>944</v>
      </c>
      <c r="C984" s="523" t="s">
        <v>2186</v>
      </c>
      <c r="D984" s="523" t="s">
        <v>9319</v>
      </c>
      <c r="E984" s="523">
        <v>1980</v>
      </c>
      <c r="F984" s="523" t="s">
        <v>8994</v>
      </c>
      <c r="G984" s="523" t="s">
        <v>2187</v>
      </c>
      <c r="H984" s="538"/>
      <c r="I984" s="540">
        <v>45089</v>
      </c>
      <c r="J984" s="541" t="s">
        <v>11636</v>
      </c>
      <c r="K984" s="541" t="s">
        <v>9440</v>
      </c>
      <c r="L984" s="494" t="s">
        <v>205</v>
      </c>
      <c r="M984" s="50" t="s">
        <v>205</v>
      </c>
      <c r="N984" s="50" t="s">
        <v>205</v>
      </c>
      <c r="O984" s="50" t="s">
        <v>205</v>
      </c>
      <c r="P984" s="50" t="s">
        <v>205</v>
      </c>
      <c r="Q984" s="50" t="s">
        <v>205</v>
      </c>
      <c r="R984" s="16" t="s">
        <v>20953</v>
      </c>
      <c r="S984" s="16" t="s">
        <v>20027</v>
      </c>
      <c r="T984" s="16" t="s">
        <v>20954</v>
      </c>
      <c r="U984" s="17">
        <v>1980</v>
      </c>
      <c r="V984" s="18">
        <v>24948</v>
      </c>
      <c r="W984" s="16" t="s">
        <v>12807</v>
      </c>
      <c r="X984" s="50" t="s">
        <v>205</v>
      </c>
      <c r="Y984" s="50" t="s">
        <v>205</v>
      </c>
    </row>
    <row r="985" spans="1:26" ht="18" customHeight="1">
      <c r="A985" s="539">
        <v>20230612</v>
      </c>
      <c r="B985" s="523">
        <v>945</v>
      </c>
      <c r="C985" s="523" t="s">
        <v>2181</v>
      </c>
      <c r="D985" s="523" t="s">
        <v>8891</v>
      </c>
      <c r="E985" s="523">
        <v>1960</v>
      </c>
      <c r="F985" s="523" t="s">
        <v>8994</v>
      </c>
      <c r="G985" s="523" t="s">
        <v>2182</v>
      </c>
      <c r="H985" s="538"/>
      <c r="I985" s="540">
        <v>45089</v>
      </c>
      <c r="J985" s="541" t="s">
        <v>10902</v>
      </c>
      <c r="K985" s="541" t="s">
        <v>9440</v>
      </c>
      <c r="L985" s="494" t="s">
        <v>205</v>
      </c>
      <c r="M985" s="50" t="s">
        <v>205</v>
      </c>
      <c r="N985" s="50" t="s">
        <v>205</v>
      </c>
      <c r="O985" s="50" t="s">
        <v>205</v>
      </c>
      <c r="P985" s="50" t="s">
        <v>205</v>
      </c>
      <c r="Q985" s="50" t="s">
        <v>205</v>
      </c>
      <c r="R985" s="16" t="s">
        <v>20955</v>
      </c>
      <c r="S985" s="16" t="s">
        <v>20956</v>
      </c>
      <c r="T985" s="16" t="s">
        <v>20957</v>
      </c>
      <c r="U985" s="17">
        <v>1960</v>
      </c>
      <c r="V985" s="18">
        <v>24500</v>
      </c>
      <c r="W985" s="16" t="s">
        <v>20913</v>
      </c>
      <c r="X985" s="50" t="s">
        <v>205</v>
      </c>
      <c r="Y985" s="50" t="s">
        <v>205</v>
      </c>
    </row>
    <row r="986" spans="1:26" ht="18" customHeight="1">
      <c r="A986" s="539">
        <v>20230612</v>
      </c>
      <c r="B986" s="523">
        <v>946</v>
      </c>
      <c r="C986" s="523" t="s">
        <v>12809</v>
      </c>
      <c r="D986" s="523" t="s">
        <v>8947</v>
      </c>
      <c r="E986" s="523">
        <v>950</v>
      </c>
      <c r="F986" s="523" t="s">
        <v>8949</v>
      </c>
      <c r="G986" s="523" t="s">
        <v>12810</v>
      </c>
      <c r="H986" s="538"/>
      <c r="I986" s="540">
        <v>45089</v>
      </c>
      <c r="J986" s="541" t="s">
        <v>11466</v>
      </c>
      <c r="K986" s="541" t="s">
        <v>9440</v>
      </c>
      <c r="L986" s="494">
        <v>20</v>
      </c>
      <c r="M986" s="50"/>
      <c r="N986" s="50"/>
      <c r="O986" s="50"/>
      <c r="P986" s="50"/>
      <c r="Q986" s="50"/>
      <c r="R986" s="16" t="s">
        <v>20958</v>
      </c>
      <c r="S986" s="16" t="s">
        <v>19790</v>
      </c>
      <c r="T986" s="16" t="s">
        <v>20959</v>
      </c>
      <c r="U986" s="17">
        <v>950</v>
      </c>
      <c r="V986" s="18">
        <v>7125</v>
      </c>
      <c r="W986" s="16" t="s">
        <v>20943</v>
      </c>
      <c r="X986" s="50"/>
      <c r="Y986" s="50"/>
      <c r="Z986" t="s">
        <v>12811</v>
      </c>
    </row>
    <row r="987" spans="1:26" ht="18" customHeight="1">
      <c r="A987" s="539">
        <v>20230613</v>
      </c>
      <c r="B987" s="523">
        <v>947</v>
      </c>
      <c r="C987" s="523" t="s">
        <v>2209</v>
      </c>
      <c r="D987" s="523" t="s">
        <v>8896</v>
      </c>
      <c r="E987" s="523">
        <v>1958</v>
      </c>
      <c r="F987" s="523" t="s">
        <v>8994</v>
      </c>
      <c r="G987" s="523" t="s">
        <v>2210</v>
      </c>
      <c r="H987" s="538"/>
      <c r="I987" s="540">
        <v>45090</v>
      </c>
      <c r="J987" s="541" t="s">
        <v>10769</v>
      </c>
      <c r="K987" s="541" t="s">
        <v>9440</v>
      </c>
      <c r="L987" s="494" t="s">
        <v>205</v>
      </c>
      <c r="M987" s="50" t="s">
        <v>205</v>
      </c>
      <c r="N987" s="50" t="s">
        <v>205</v>
      </c>
      <c r="O987" s="50" t="s">
        <v>205</v>
      </c>
      <c r="P987" s="50" t="s">
        <v>205</v>
      </c>
      <c r="Q987" s="50" t="s">
        <v>205</v>
      </c>
      <c r="R987" s="16" t="s">
        <v>20960</v>
      </c>
      <c r="S987" s="16" t="s">
        <v>20027</v>
      </c>
      <c r="T987" s="16" t="s">
        <v>12812</v>
      </c>
      <c r="U987" s="17">
        <v>1958</v>
      </c>
      <c r="V987" s="18">
        <v>24583.32</v>
      </c>
      <c r="W987" s="16" t="s">
        <v>20952</v>
      </c>
      <c r="X987" s="50" t="s">
        <v>205</v>
      </c>
      <c r="Y987" s="50" t="s">
        <v>205</v>
      </c>
    </row>
    <row r="988" spans="1:26" ht="18" customHeight="1">
      <c r="A988" s="539">
        <v>20230613</v>
      </c>
      <c r="B988" s="523">
        <v>948</v>
      </c>
      <c r="C988" s="523" t="s">
        <v>2214</v>
      </c>
      <c r="D988" s="523" t="s">
        <v>8896</v>
      </c>
      <c r="E988" s="523">
        <v>1958</v>
      </c>
      <c r="F988" s="523" t="s">
        <v>8994</v>
      </c>
      <c r="G988" s="523" t="s">
        <v>2215</v>
      </c>
      <c r="H988" s="538"/>
      <c r="I988" s="540">
        <v>45090</v>
      </c>
      <c r="J988" s="541" t="s">
        <v>10773</v>
      </c>
      <c r="K988" s="541" t="s">
        <v>9440</v>
      </c>
      <c r="L988" s="494" t="s">
        <v>205</v>
      </c>
      <c r="M988" s="50" t="s">
        <v>205</v>
      </c>
      <c r="N988" s="50" t="s">
        <v>205</v>
      </c>
      <c r="O988" s="50" t="s">
        <v>205</v>
      </c>
      <c r="P988" s="50" t="s">
        <v>205</v>
      </c>
      <c r="Q988" s="50" t="s">
        <v>205</v>
      </c>
      <c r="R988" s="16" t="s">
        <v>20961</v>
      </c>
      <c r="S988" s="16" t="s">
        <v>11553</v>
      </c>
      <c r="T988" s="16" t="s">
        <v>20962</v>
      </c>
      <c r="U988" s="17">
        <v>1958</v>
      </c>
      <c r="V988" s="18">
        <v>24583.29</v>
      </c>
      <c r="W988" s="16" t="s">
        <v>20952</v>
      </c>
      <c r="X988" s="50" t="s">
        <v>205</v>
      </c>
      <c r="Y988" s="50" t="s">
        <v>205</v>
      </c>
    </row>
    <row r="989" spans="1:26" ht="18" customHeight="1">
      <c r="A989" s="539">
        <v>20230613</v>
      </c>
      <c r="B989" s="523">
        <v>949</v>
      </c>
      <c r="C989" s="523" t="s">
        <v>2199</v>
      </c>
      <c r="D989" s="523" t="s">
        <v>254</v>
      </c>
      <c r="E989" s="523">
        <v>1578</v>
      </c>
      <c r="F989" s="523" t="s">
        <v>8955</v>
      </c>
      <c r="G989" s="523" t="s">
        <v>2200</v>
      </c>
      <c r="H989" s="538"/>
      <c r="I989" s="540">
        <v>45089</v>
      </c>
      <c r="J989" s="541" t="s">
        <v>10888</v>
      </c>
      <c r="K989" s="541" t="s">
        <v>9440</v>
      </c>
      <c r="L989" s="494" t="s">
        <v>205</v>
      </c>
      <c r="M989" s="50" t="s">
        <v>205</v>
      </c>
      <c r="N989" s="50" t="s">
        <v>205</v>
      </c>
      <c r="O989" s="50" t="s">
        <v>205</v>
      </c>
      <c r="P989" s="50" t="s">
        <v>205</v>
      </c>
      <c r="Q989" s="50" t="s">
        <v>205</v>
      </c>
      <c r="R989" s="16" t="s">
        <v>20963</v>
      </c>
      <c r="S989" s="16" t="s">
        <v>20964</v>
      </c>
      <c r="T989" s="16" t="s">
        <v>20965</v>
      </c>
      <c r="U989" s="17">
        <v>1578</v>
      </c>
      <c r="V989" s="18">
        <v>25388.58</v>
      </c>
      <c r="W989" s="16" t="s">
        <v>20966</v>
      </c>
      <c r="X989" s="50" t="s">
        <v>205</v>
      </c>
      <c r="Y989" s="50" t="s">
        <v>205</v>
      </c>
    </row>
    <row r="990" spans="1:26" ht="18" customHeight="1">
      <c r="A990" s="539">
        <v>20230613</v>
      </c>
      <c r="B990" s="523">
        <v>951</v>
      </c>
      <c r="C990" s="523" t="s">
        <v>12814</v>
      </c>
      <c r="D990" s="523" t="s">
        <v>12445</v>
      </c>
      <c r="E990" s="523">
        <v>1200</v>
      </c>
      <c r="F990" s="523" t="s">
        <v>8298</v>
      </c>
      <c r="G990" s="523" t="s">
        <v>12815</v>
      </c>
      <c r="H990" s="538"/>
      <c r="I990" s="540">
        <v>45089</v>
      </c>
      <c r="J990" s="541" t="s">
        <v>9771</v>
      </c>
      <c r="K990" s="541" t="s">
        <v>9440</v>
      </c>
      <c r="L990" s="494" t="s">
        <v>205</v>
      </c>
      <c r="M990" s="50" t="s">
        <v>205</v>
      </c>
      <c r="N990" s="50" t="s">
        <v>205</v>
      </c>
      <c r="O990" s="50" t="s">
        <v>205</v>
      </c>
      <c r="P990" s="50" t="s">
        <v>205</v>
      </c>
      <c r="Q990" s="50" t="s">
        <v>205</v>
      </c>
      <c r="R990" s="16" t="s">
        <v>20967</v>
      </c>
      <c r="S990" s="16" t="s">
        <v>12816</v>
      </c>
      <c r="T990" s="16" t="s">
        <v>12817</v>
      </c>
      <c r="U990" s="17">
        <v>1200</v>
      </c>
      <c r="V990" s="18">
        <v>24900</v>
      </c>
      <c r="W990" s="16" t="s">
        <v>20968</v>
      </c>
      <c r="X990" s="50" t="s">
        <v>205</v>
      </c>
      <c r="Y990" s="50" t="s">
        <v>205</v>
      </c>
      <c r="Z990" t="s">
        <v>12819</v>
      </c>
    </row>
    <row r="991" spans="1:26" ht="18" customHeight="1">
      <c r="A991" s="539">
        <v>20230613</v>
      </c>
      <c r="B991" s="523">
        <v>952</v>
      </c>
      <c r="C991" s="523" t="s">
        <v>12820</v>
      </c>
      <c r="D991" s="523" t="s">
        <v>12751</v>
      </c>
      <c r="E991" s="523">
        <v>900</v>
      </c>
      <c r="F991" s="523" t="s">
        <v>8949</v>
      </c>
      <c r="G991" s="523" t="s">
        <v>12821</v>
      </c>
      <c r="H991" s="538"/>
      <c r="I991" s="540">
        <v>45089</v>
      </c>
      <c r="J991" s="541" t="s">
        <v>12822</v>
      </c>
      <c r="K991" s="541" t="s">
        <v>9440</v>
      </c>
      <c r="L991" s="494">
        <v>20</v>
      </c>
      <c r="M991" s="50" t="s">
        <v>205</v>
      </c>
      <c r="N991" s="50" t="s">
        <v>205</v>
      </c>
      <c r="O991" s="50" t="s">
        <v>205</v>
      </c>
      <c r="P991" s="50" t="s">
        <v>205</v>
      </c>
      <c r="Q991" s="50" t="s">
        <v>205</v>
      </c>
      <c r="R991" s="16" t="s">
        <v>20969</v>
      </c>
      <c r="S991" s="16" t="s">
        <v>11223</v>
      </c>
      <c r="T991" s="16" t="s">
        <v>20970</v>
      </c>
      <c r="U991" s="17">
        <v>900</v>
      </c>
      <c r="V991" s="18">
        <v>6464</v>
      </c>
      <c r="W991" s="16" t="s">
        <v>20966</v>
      </c>
      <c r="X991" s="50" t="s">
        <v>205</v>
      </c>
      <c r="Y991" s="50" t="s">
        <v>205</v>
      </c>
      <c r="Z991" t="s">
        <v>20971</v>
      </c>
    </row>
    <row r="992" spans="1:26" ht="18" customHeight="1">
      <c r="A992" s="539">
        <v>20230613</v>
      </c>
      <c r="B992" s="523">
        <v>953</v>
      </c>
      <c r="C992" s="523" t="s">
        <v>12823</v>
      </c>
      <c r="D992" s="523" t="s">
        <v>8947</v>
      </c>
      <c r="E992" s="523">
        <v>1600</v>
      </c>
      <c r="F992" s="523" t="s">
        <v>8949</v>
      </c>
      <c r="G992" s="523" t="s">
        <v>12824</v>
      </c>
      <c r="H992" s="538"/>
      <c r="I992" s="540">
        <v>45089</v>
      </c>
      <c r="J992" s="541" t="s">
        <v>12580</v>
      </c>
      <c r="K992" s="541" t="s">
        <v>9440</v>
      </c>
      <c r="L992" s="494">
        <v>40</v>
      </c>
      <c r="M992" s="50" t="s">
        <v>205</v>
      </c>
      <c r="N992" s="50" t="s">
        <v>205</v>
      </c>
      <c r="O992" s="50" t="s">
        <v>205</v>
      </c>
      <c r="P992" s="50" t="s">
        <v>205</v>
      </c>
      <c r="Q992" s="50" t="s">
        <v>205</v>
      </c>
      <c r="R992" s="16" t="s">
        <v>20972</v>
      </c>
      <c r="S992" s="16" t="s">
        <v>19360</v>
      </c>
      <c r="T992" s="16" t="s">
        <v>20973</v>
      </c>
      <c r="U992" s="17">
        <v>1600</v>
      </c>
      <c r="V992" s="18">
        <v>16800</v>
      </c>
      <c r="W992" s="16" t="s">
        <v>20952</v>
      </c>
      <c r="X992" s="50" t="s">
        <v>205</v>
      </c>
      <c r="Y992" s="50" t="s">
        <v>205</v>
      </c>
      <c r="Z992" t="s">
        <v>20974</v>
      </c>
    </row>
    <row r="993" spans="1:26" ht="18" customHeight="1">
      <c r="A993" s="539">
        <v>20230613</v>
      </c>
      <c r="B993" s="523">
        <v>954</v>
      </c>
      <c r="C993" s="523" t="s">
        <v>12825</v>
      </c>
      <c r="D993" s="523" t="s">
        <v>8947</v>
      </c>
      <c r="E993" s="523">
        <v>945</v>
      </c>
      <c r="F993" s="523" t="s">
        <v>12123</v>
      </c>
      <c r="G993" s="523" t="s">
        <v>10575</v>
      </c>
      <c r="H993" s="538"/>
      <c r="I993" s="540">
        <v>45090</v>
      </c>
      <c r="J993" s="541" t="s">
        <v>12826</v>
      </c>
      <c r="K993" s="541" t="s">
        <v>9440</v>
      </c>
      <c r="L993" s="494">
        <v>20</v>
      </c>
      <c r="M993" s="50" t="s">
        <v>205</v>
      </c>
      <c r="N993" s="50" t="s">
        <v>205</v>
      </c>
      <c r="O993" s="50" t="s">
        <v>205</v>
      </c>
      <c r="P993" s="50" t="s">
        <v>205</v>
      </c>
      <c r="Q993" s="50" t="s">
        <v>205</v>
      </c>
      <c r="R993" s="16" t="s">
        <v>12825</v>
      </c>
      <c r="S993" s="16" t="s">
        <v>3937</v>
      </c>
      <c r="T993" s="16" t="s">
        <v>12827</v>
      </c>
      <c r="U993" s="17">
        <v>945</v>
      </c>
      <c r="V993" s="18">
        <v>6805.42</v>
      </c>
      <c r="W993" s="16" t="s">
        <v>2213</v>
      </c>
      <c r="X993" s="50" t="s">
        <v>205</v>
      </c>
      <c r="Y993" s="50" t="s">
        <v>205</v>
      </c>
      <c r="Z993" t="s">
        <v>10747</v>
      </c>
    </row>
    <row r="994" spans="1:26" ht="18" customHeight="1">
      <c r="A994" s="539">
        <v>20230613</v>
      </c>
      <c r="B994" s="523">
        <v>955</v>
      </c>
      <c r="C994" s="523" t="s">
        <v>12828</v>
      </c>
      <c r="D994" s="523" t="s">
        <v>10493</v>
      </c>
      <c r="E994" s="523">
        <v>2150</v>
      </c>
      <c r="F994" s="523" t="s">
        <v>9206</v>
      </c>
      <c r="G994" s="523" t="s">
        <v>12829</v>
      </c>
      <c r="H994" s="538"/>
      <c r="I994" s="540">
        <v>45090</v>
      </c>
      <c r="J994" s="541" t="s">
        <v>12830</v>
      </c>
      <c r="K994" s="541" t="s">
        <v>9440</v>
      </c>
      <c r="L994" s="494" t="s">
        <v>205</v>
      </c>
      <c r="M994" s="50" t="s">
        <v>205</v>
      </c>
      <c r="N994" s="50" t="s">
        <v>205</v>
      </c>
      <c r="O994" s="50" t="s">
        <v>205</v>
      </c>
      <c r="P994" s="50" t="s">
        <v>205</v>
      </c>
      <c r="Q994" s="50" t="s">
        <v>205</v>
      </c>
      <c r="R994" s="16" t="s">
        <v>20975</v>
      </c>
      <c r="S994" s="16" t="s">
        <v>20976</v>
      </c>
      <c r="T994" s="16" t="s">
        <v>20977</v>
      </c>
      <c r="U994" s="17">
        <v>2150</v>
      </c>
      <c r="V994" s="18">
        <v>24500</v>
      </c>
      <c r="W994" s="16" t="s">
        <v>12818</v>
      </c>
      <c r="X994" s="50" t="s">
        <v>205</v>
      </c>
      <c r="Y994" s="50" t="s">
        <v>205</v>
      </c>
      <c r="Z994" t="s">
        <v>12831</v>
      </c>
    </row>
    <row r="995" spans="1:26" ht="18" customHeight="1">
      <c r="A995" s="539">
        <v>20230614</v>
      </c>
      <c r="B995" s="523">
        <v>956</v>
      </c>
      <c r="C995" s="523" t="s">
        <v>2218</v>
      </c>
      <c r="D995" s="523" t="s">
        <v>8891</v>
      </c>
      <c r="E995" s="523">
        <v>1960</v>
      </c>
      <c r="F995" s="523" t="s">
        <v>8994</v>
      </c>
      <c r="G995" s="523" t="s">
        <v>2219</v>
      </c>
      <c r="H995" s="538"/>
      <c r="I995" s="540">
        <v>45090</v>
      </c>
      <c r="J995" s="541" t="s">
        <v>12410</v>
      </c>
      <c r="K995" s="541" t="s">
        <v>9440</v>
      </c>
      <c r="L995" s="494" t="s">
        <v>205</v>
      </c>
      <c r="M995" s="50" t="s">
        <v>205</v>
      </c>
      <c r="N995" s="50" t="s">
        <v>205</v>
      </c>
      <c r="O995" s="50" t="s">
        <v>205</v>
      </c>
      <c r="P995" s="50" t="s">
        <v>205</v>
      </c>
      <c r="Q995" s="50" t="s">
        <v>205</v>
      </c>
      <c r="R995" s="16" t="s">
        <v>12832</v>
      </c>
      <c r="S995" s="16" t="s">
        <v>12816</v>
      </c>
      <c r="T995" s="16" t="s">
        <v>20978</v>
      </c>
      <c r="U995" s="17">
        <v>1960</v>
      </c>
      <c r="V995" s="18">
        <v>24500</v>
      </c>
      <c r="W995" s="16" t="s">
        <v>20952</v>
      </c>
      <c r="X995" s="50" t="s">
        <v>205</v>
      </c>
      <c r="Y995" s="50" t="s">
        <v>205</v>
      </c>
    </row>
    <row r="996" spans="1:26" ht="18" customHeight="1">
      <c r="A996" s="539">
        <v>20230614</v>
      </c>
      <c r="B996" s="523">
        <v>957</v>
      </c>
      <c r="C996" s="523" t="s">
        <v>2223</v>
      </c>
      <c r="D996" s="523" t="s">
        <v>8891</v>
      </c>
      <c r="E996" s="523">
        <v>1958</v>
      </c>
      <c r="F996" s="523" t="s">
        <v>8994</v>
      </c>
      <c r="G996" s="523" t="s">
        <v>2224</v>
      </c>
      <c r="H996" s="538"/>
      <c r="I996" s="540">
        <v>45090</v>
      </c>
      <c r="J996" s="541" t="s">
        <v>12833</v>
      </c>
      <c r="K996" s="541" t="s">
        <v>9440</v>
      </c>
      <c r="L996" s="494" t="s">
        <v>205</v>
      </c>
      <c r="M996" s="50" t="s">
        <v>205</v>
      </c>
      <c r="N996" s="50" t="s">
        <v>205</v>
      </c>
      <c r="O996" s="50" t="s">
        <v>205</v>
      </c>
      <c r="P996" s="50" t="s">
        <v>205</v>
      </c>
      <c r="Q996" s="50" t="s">
        <v>205</v>
      </c>
      <c r="R996" s="16" t="s">
        <v>20979</v>
      </c>
      <c r="S996" s="16" t="s">
        <v>20027</v>
      </c>
      <c r="T996" s="16" t="s">
        <v>20980</v>
      </c>
      <c r="U996" s="17">
        <v>1958</v>
      </c>
      <c r="V996" s="18">
        <v>24563.18</v>
      </c>
      <c r="W996" s="16" t="s">
        <v>12807</v>
      </c>
      <c r="X996" s="50" t="s">
        <v>205</v>
      </c>
      <c r="Y996" s="50" t="s">
        <v>205</v>
      </c>
    </row>
    <row r="997" spans="1:26" ht="18" customHeight="1">
      <c r="A997" s="539">
        <v>20230614</v>
      </c>
      <c r="B997" s="523">
        <v>958</v>
      </c>
      <c r="C997" s="523" t="s">
        <v>2227</v>
      </c>
      <c r="D997" s="523" t="s">
        <v>8897</v>
      </c>
      <c r="E997" s="523">
        <v>1960</v>
      </c>
      <c r="F997" s="523" t="s">
        <v>10924</v>
      </c>
      <c r="G997" s="523" t="s">
        <v>2228</v>
      </c>
      <c r="H997" s="538"/>
      <c r="I997" s="540">
        <v>45090</v>
      </c>
      <c r="J997" s="541" t="s">
        <v>11070</v>
      </c>
      <c r="K997" s="541" t="s">
        <v>9440</v>
      </c>
      <c r="L997" s="494"/>
      <c r="M997" s="50"/>
      <c r="N997" s="50"/>
      <c r="O997" s="50"/>
      <c r="P997" s="50"/>
      <c r="Q997" s="50"/>
      <c r="R997" s="16" t="s">
        <v>20981</v>
      </c>
      <c r="S997" s="16" t="s">
        <v>20027</v>
      </c>
      <c r="T997" s="16" t="s">
        <v>20982</v>
      </c>
      <c r="U997" s="17">
        <v>1960</v>
      </c>
      <c r="V997" s="18">
        <v>24500</v>
      </c>
      <c r="W997" s="16" t="s">
        <v>20952</v>
      </c>
      <c r="X997" s="50"/>
      <c r="Y997" s="50"/>
    </row>
    <row r="998" spans="1:26" ht="18" customHeight="1">
      <c r="A998" s="539">
        <v>20230614</v>
      </c>
      <c r="B998" s="523">
        <v>959</v>
      </c>
      <c r="C998" s="523" t="s">
        <v>2236</v>
      </c>
      <c r="D998" s="523" t="s">
        <v>8905</v>
      </c>
      <c r="E998" s="523">
        <v>1568</v>
      </c>
      <c r="F998" s="523" t="s">
        <v>8955</v>
      </c>
      <c r="G998" s="523" t="s">
        <v>2237</v>
      </c>
      <c r="H998" s="538"/>
      <c r="I998" s="540">
        <v>45090</v>
      </c>
      <c r="J998" s="541" t="s">
        <v>12834</v>
      </c>
      <c r="K998" s="541" t="s">
        <v>9440</v>
      </c>
      <c r="L998" s="494" t="s">
        <v>205</v>
      </c>
      <c r="M998" s="50" t="s">
        <v>205</v>
      </c>
      <c r="N998" s="50" t="s">
        <v>205</v>
      </c>
      <c r="O998" s="50" t="s">
        <v>205</v>
      </c>
      <c r="P998" s="50" t="s">
        <v>205</v>
      </c>
      <c r="Q998" s="50" t="s">
        <v>205</v>
      </c>
      <c r="R998" s="16" t="s">
        <v>20983</v>
      </c>
      <c r="S998" s="16" t="s">
        <v>20984</v>
      </c>
      <c r="T998" s="16" t="s">
        <v>12835</v>
      </c>
      <c r="U998" s="17">
        <v>1568</v>
      </c>
      <c r="V998" s="18">
        <v>24304</v>
      </c>
      <c r="W998" s="16" t="s">
        <v>20952</v>
      </c>
      <c r="X998" s="50" t="s">
        <v>205</v>
      </c>
      <c r="Y998" s="50" t="s">
        <v>205</v>
      </c>
    </row>
    <row r="999" spans="1:26" ht="18" customHeight="1">
      <c r="A999" s="539">
        <v>20230614</v>
      </c>
      <c r="B999" s="523">
        <v>960</v>
      </c>
      <c r="C999" s="523" t="s">
        <v>2231</v>
      </c>
      <c r="D999" s="523" t="s">
        <v>8905</v>
      </c>
      <c r="E999" s="523">
        <v>1894</v>
      </c>
      <c r="F999" s="523" t="s">
        <v>8994</v>
      </c>
      <c r="G999" s="523" t="s">
        <v>2232</v>
      </c>
      <c r="H999" s="538"/>
      <c r="I999" s="540">
        <v>45090</v>
      </c>
      <c r="J999" s="541" t="s">
        <v>12797</v>
      </c>
      <c r="K999" s="541" t="s">
        <v>9440</v>
      </c>
      <c r="L999" s="494" t="s">
        <v>205</v>
      </c>
      <c r="M999" s="50" t="s">
        <v>205</v>
      </c>
      <c r="N999" s="50" t="s">
        <v>205</v>
      </c>
      <c r="O999" s="50" t="s">
        <v>205</v>
      </c>
      <c r="P999" s="50" t="s">
        <v>205</v>
      </c>
      <c r="Q999" s="50" t="s">
        <v>205</v>
      </c>
      <c r="R999" s="16" t="s">
        <v>20985</v>
      </c>
      <c r="S999" s="16" t="s">
        <v>12836</v>
      </c>
      <c r="T999" s="16" t="s">
        <v>20986</v>
      </c>
      <c r="U999" s="17">
        <v>1894</v>
      </c>
      <c r="V999" s="18">
        <v>24228.047999999999</v>
      </c>
      <c r="W999" s="16" t="s">
        <v>20952</v>
      </c>
      <c r="X999" s="50" t="s">
        <v>205</v>
      </c>
      <c r="Y999" s="50" t="s">
        <v>205</v>
      </c>
    </row>
    <row r="1000" spans="1:26" ht="18" customHeight="1">
      <c r="A1000" s="539">
        <v>20230614</v>
      </c>
      <c r="B1000" s="523">
        <v>961</v>
      </c>
      <c r="C1000" s="523" t="s">
        <v>12837</v>
      </c>
      <c r="D1000" s="523" t="s">
        <v>219</v>
      </c>
      <c r="E1000" s="523">
        <v>4200</v>
      </c>
      <c r="F1000" s="523" t="s">
        <v>8949</v>
      </c>
      <c r="G1000" s="523" t="s">
        <v>12838</v>
      </c>
      <c r="H1000" s="538"/>
      <c r="I1000" s="540">
        <v>45090</v>
      </c>
      <c r="J1000" s="541" t="s">
        <v>10753</v>
      </c>
      <c r="K1000" s="541" t="s">
        <v>9440</v>
      </c>
      <c r="L1000" s="494" t="s">
        <v>205</v>
      </c>
      <c r="M1000" s="50" t="s">
        <v>205</v>
      </c>
      <c r="N1000" s="50" t="s">
        <v>205</v>
      </c>
      <c r="O1000" s="50" t="s">
        <v>205</v>
      </c>
      <c r="P1000" s="50" t="s">
        <v>205</v>
      </c>
      <c r="Q1000" s="50" t="s">
        <v>205</v>
      </c>
      <c r="R1000" s="16" t="s">
        <v>20987</v>
      </c>
      <c r="S1000" s="16" t="s">
        <v>12813</v>
      </c>
      <c r="T1000" s="16" t="s">
        <v>20988</v>
      </c>
      <c r="U1000" s="17">
        <v>4200</v>
      </c>
      <c r="V1000" s="18">
        <v>23966</v>
      </c>
      <c r="W1000" s="16" t="s">
        <v>20989</v>
      </c>
      <c r="X1000" s="50" t="s">
        <v>205</v>
      </c>
      <c r="Y1000" s="50" t="s">
        <v>205</v>
      </c>
    </row>
    <row r="1001" spans="1:26" ht="18" customHeight="1">
      <c r="A1001" s="539">
        <v>20230614</v>
      </c>
      <c r="B1001" s="523">
        <v>962</v>
      </c>
      <c r="C1001" s="523" t="s">
        <v>12839</v>
      </c>
      <c r="D1001" s="523" t="s">
        <v>10500</v>
      </c>
      <c r="E1001" s="523">
        <v>1000</v>
      </c>
      <c r="F1001" s="523" t="s">
        <v>8949</v>
      </c>
      <c r="G1001" s="523" t="s">
        <v>12840</v>
      </c>
      <c r="H1001" s="538"/>
      <c r="I1001" s="540">
        <v>45091</v>
      </c>
      <c r="J1001" s="541" t="s">
        <v>12841</v>
      </c>
      <c r="K1001" s="541" t="s">
        <v>9440</v>
      </c>
      <c r="L1001" s="494">
        <v>20</v>
      </c>
      <c r="M1001" s="50"/>
      <c r="N1001" s="50"/>
      <c r="O1001" s="50"/>
      <c r="P1001" s="50"/>
      <c r="Q1001" s="50"/>
      <c r="R1001" s="16" t="s">
        <v>20990</v>
      </c>
      <c r="S1001" s="16" t="s">
        <v>19360</v>
      </c>
      <c r="T1001" s="16" t="s">
        <v>12842</v>
      </c>
      <c r="U1001" s="17">
        <v>1000</v>
      </c>
      <c r="V1001" s="18">
        <v>15000</v>
      </c>
      <c r="W1001" s="16" t="s">
        <v>12807</v>
      </c>
      <c r="X1001" s="50"/>
      <c r="Y1001" s="50"/>
      <c r="Z1001" t="s">
        <v>10637</v>
      </c>
    </row>
    <row r="1002" spans="1:26" ht="18" customHeight="1">
      <c r="A1002" s="539">
        <v>20230614</v>
      </c>
      <c r="B1002" s="523">
        <v>963</v>
      </c>
      <c r="C1002" s="523" t="s">
        <v>12843</v>
      </c>
      <c r="D1002" s="523" t="s">
        <v>8947</v>
      </c>
      <c r="E1002" s="523">
        <v>890</v>
      </c>
      <c r="F1002" s="523" t="s">
        <v>8949</v>
      </c>
      <c r="G1002" s="523" t="s">
        <v>12844</v>
      </c>
      <c r="H1002" s="538"/>
      <c r="I1002" s="540">
        <v>45091</v>
      </c>
      <c r="J1002" s="541" t="s">
        <v>11402</v>
      </c>
      <c r="K1002" s="541" t="s">
        <v>9440</v>
      </c>
      <c r="L1002" s="512">
        <v>20</v>
      </c>
      <c r="M1002" s="50" t="s">
        <v>205</v>
      </c>
      <c r="N1002" s="50" t="s">
        <v>205</v>
      </c>
      <c r="O1002" s="50" t="s">
        <v>205</v>
      </c>
      <c r="P1002" s="50" t="s">
        <v>205</v>
      </c>
      <c r="Q1002" s="50" t="s">
        <v>205</v>
      </c>
      <c r="R1002" s="16" t="s">
        <v>20991</v>
      </c>
      <c r="S1002" s="16" t="s">
        <v>19310</v>
      </c>
      <c r="T1002" s="16" t="s">
        <v>20992</v>
      </c>
      <c r="U1002" s="17">
        <v>890</v>
      </c>
      <c r="V1002" s="18">
        <v>8710</v>
      </c>
      <c r="W1002" s="16" t="s">
        <v>20993</v>
      </c>
      <c r="X1002" s="50" t="s">
        <v>205</v>
      </c>
      <c r="Y1002" s="50" t="s">
        <v>205</v>
      </c>
      <c r="Z1002" t="s">
        <v>12142</v>
      </c>
    </row>
    <row r="1003" spans="1:26" ht="18" customHeight="1">
      <c r="A1003" s="539">
        <v>20230614</v>
      </c>
      <c r="B1003" s="523">
        <v>964</v>
      </c>
      <c r="C1003" s="523" t="s">
        <v>12845</v>
      </c>
      <c r="D1003" s="523" t="s">
        <v>9320</v>
      </c>
      <c r="E1003" s="523">
        <v>1100</v>
      </c>
      <c r="F1003" s="523" t="s">
        <v>8298</v>
      </c>
      <c r="G1003" s="523" t="s">
        <v>12846</v>
      </c>
      <c r="H1003" s="538"/>
      <c r="I1003" s="540">
        <v>45091</v>
      </c>
      <c r="J1003" s="541" t="s">
        <v>11722</v>
      </c>
      <c r="K1003" s="541" t="s">
        <v>9440</v>
      </c>
      <c r="L1003" s="494" t="s">
        <v>205</v>
      </c>
      <c r="M1003" s="50" t="s">
        <v>205</v>
      </c>
      <c r="N1003" s="50" t="s">
        <v>205</v>
      </c>
      <c r="O1003" s="50" t="s">
        <v>205</v>
      </c>
      <c r="P1003" s="50" t="s">
        <v>205</v>
      </c>
      <c r="Q1003" s="50" t="s">
        <v>205</v>
      </c>
      <c r="R1003" s="16" t="s">
        <v>20994</v>
      </c>
      <c r="S1003" s="16" t="s">
        <v>11599</v>
      </c>
      <c r="T1003" s="16" t="s">
        <v>20995</v>
      </c>
      <c r="U1003" s="17">
        <v>2200</v>
      </c>
      <c r="V1003" s="18">
        <v>47930</v>
      </c>
      <c r="W1003" s="16" t="s">
        <v>20968</v>
      </c>
      <c r="X1003" s="50" t="s">
        <v>205</v>
      </c>
      <c r="Y1003" s="50" t="s">
        <v>205</v>
      </c>
      <c r="Z1003" t="s">
        <v>20079</v>
      </c>
    </row>
    <row r="1004" spans="1:26" ht="18" customHeight="1">
      <c r="A1004" s="539">
        <v>20230614</v>
      </c>
      <c r="B1004" s="523">
        <v>964</v>
      </c>
      <c r="C1004" s="523" t="s">
        <v>12845</v>
      </c>
      <c r="D1004" s="523" t="s">
        <v>9320</v>
      </c>
      <c r="E1004" s="523">
        <v>1100</v>
      </c>
      <c r="F1004" s="523" t="s">
        <v>8298</v>
      </c>
      <c r="G1004" s="523" t="s">
        <v>12847</v>
      </c>
      <c r="H1004" s="538"/>
      <c r="I1004" s="540">
        <v>45091</v>
      </c>
      <c r="J1004" s="541" t="s">
        <v>11722</v>
      </c>
      <c r="K1004" s="541" t="s">
        <v>9440</v>
      </c>
      <c r="L1004" s="494" t="s">
        <v>205</v>
      </c>
      <c r="M1004" s="50" t="s">
        <v>205</v>
      </c>
      <c r="N1004" s="50" t="s">
        <v>205</v>
      </c>
      <c r="O1004" s="50" t="s">
        <v>205</v>
      </c>
      <c r="P1004" s="50" t="s">
        <v>205</v>
      </c>
      <c r="Q1004" s="50" t="s">
        <v>205</v>
      </c>
      <c r="R1004" s="16"/>
      <c r="S1004" s="16"/>
      <c r="T1004" s="16"/>
      <c r="U1004" s="17"/>
      <c r="V1004" s="18"/>
      <c r="W1004" s="16"/>
      <c r="X1004" s="50" t="s">
        <v>205</v>
      </c>
      <c r="Y1004" s="50" t="s">
        <v>205</v>
      </c>
      <c r="Z1004" t="s">
        <v>11601</v>
      </c>
    </row>
    <row r="1005" spans="1:26" ht="18" customHeight="1">
      <c r="A1005" s="539">
        <v>20230614</v>
      </c>
      <c r="B1005" s="523">
        <v>965</v>
      </c>
      <c r="C1005" s="523" t="s">
        <v>12848</v>
      </c>
      <c r="D1005" s="523" t="s">
        <v>10500</v>
      </c>
      <c r="E1005" s="523">
        <v>900</v>
      </c>
      <c r="F1005" s="523" t="s">
        <v>8949</v>
      </c>
      <c r="G1005" s="523" t="s">
        <v>12849</v>
      </c>
      <c r="H1005" s="538"/>
      <c r="I1005" s="540">
        <v>45091</v>
      </c>
      <c r="J1005" s="541" t="s">
        <v>11427</v>
      </c>
      <c r="K1005" s="541" t="s">
        <v>9440</v>
      </c>
      <c r="L1005" s="494">
        <v>20</v>
      </c>
      <c r="M1005" s="50" t="s">
        <v>205</v>
      </c>
      <c r="N1005" s="50" t="s">
        <v>205</v>
      </c>
      <c r="O1005" s="50" t="s">
        <v>205</v>
      </c>
      <c r="P1005" s="50" t="s">
        <v>205</v>
      </c>
      <c r="Q1005" s="50" t="s">
        <v>205</v>
      </c>
      <c r="R1005" s="16" t="s">
        <v>12850</v>
      </c>
      <c r="S1005" s="16" t="s">
        <v>3929</v>
      </c>
      <c r="T1005" s="16" t="s">
        <v>20996</v>
      </c>
      <c r="U1005" s="17">
        <v>900</v>
      </c>
      <c r="V1005" s="18">
        <v>9900</v>
      </c>
      <c r="W1005" s="16" t="s">
        <v>20952</v>
      </c>
      <c r="X1005" s="50" t="s">
        <v>205</v>
      </c>
      <c r="Y1005" s="50" t="s">
        <v>205</v>
      </c>
      <c r="Z1005" t="s">
        <v>10637</v>
      </c>
    </row>
    <row r="1006" spans="1:26" ht="18" customHeight="1">
      <c r="A1006" s="539">
        <v>20230615</v>
      </c>
      <c r="B1006" s="523">
        <v>966</v>
      </c>
      <c r="C1006" s="523" t="s">
        <v>2240</v>
      </c>
      <c r="D1006" s="523" t="s">
        <v>8905</v>
      </c>
      <c r="E1006" s="523">
        <v>1960</v>
      </c>
      <c r="F1006" s="523" t="s">
        <v>8994</v>
      </c>
      <c r="G1006" s="523" t="s">
        <v>2241</v>
      </c>
      <c r="H1006" s="538"/>
      <c r="I1006" s="540">
        <v>45091</v>
      </c>
      <c r="J1006" s="541" t="s">
        <v>10799</v>
      </c>
      <c r="K1006" s="541" t="s">
        <v>9440</v>
      </c>
      <c r="L1006" s="494" t="s">
        <v>205</v>
      </c>
      <c r="M1006" s="50" t="s">
        <v>205</v>
      </c>
      <c r="N1006" s="50" t="s">
        <v>205</v>
      </c>
      <c r="O1006" s="50" t="s">
        <v>205</v>
      </c>
      <c r="P1006" s="50" t="s">
        <v>205</v>
      </c>
      <c r="Q1006" s="50" t="s">
        <v>205</v>
      </c>
      <c r="R1006" s="16" t="s">
        <v>12851</v>
      </c>
      <c r="S1006" s="16" t="s">
        <v>20984</v>
      </c>
      <c r="T1006" s="16" t="s">
        <v>20997</v>
      </c>
      <c r="U1006" s="17">
        <v>1960</v>
      </c>
      <c r="V1006" s="18">
        <v>24500</v>
      </c>
      <c r="W1006" s="16" t="s">
        <v>12807</v>
      </c>
      <c r="X1006" s="50" t="s">
        <v>205</v>
      </c>
      <c r="Y1006" s="50" t="s">
        <v>205</v>
      </c>
    </row>
    <row r="1007" spans="1:26" ht="18" customHeight="1">
      <c r="A1007" s="539">
        <v>20230615</v>
      </c>
      <c r="B1007" s="523">
        <v>967</v>
      </c>
      <c r="C1007" s="523" t="s">
        <v>12852</v>
      </c>
      <c r="D1007" s="523" t="s">
        <v>219</v>
      </c>
      <c r="E1007" s="523">
        <v>1440</v>
      </c>
      <c r="F1007" s="523" t="s">
        <v>8949</v>
      </c>
      <c r="G1007" s="523" t="s">
        <v>12853</v>
      </c>
      <c r="H1007" s="538"/>
      <c r="I1007" s="540">
        <v>45092</v>
      </c>
      <c r="J1007" s="541" t="s">
        <v>9761</v>
      </c>
      <c r="K1007" s="541" t="s">
        <v>9440</v>
      </c>
      <c r="L1007" s="494">
        <v>20</v>
      </c>
      <c r="M1007" s="50" t="s">
        <v>205</v>
      </c>
      <c r="N1007" s="50" t="s">
        <v>205</v>
      </c>
      <c r="O1007" s="50" t="s">
        <v>205</v>
      </c>
      <c r="P1007" s="50" t="s">
        <v>205</v>
      </c>
      <c r="Q1007" s="50" t="s">
        <v>205</v>
      </c>
      <c r="R1007" s="16" t="s">
        <v>20998</v>
      </c>
      <c r="S1007" s="16" t="s">
        <v>20999</v>
      </c>
      <c r="T1007" s="16" t="s">
        <v>21000</v>
      </c>
      <c r="U1007" s="17">
        <v>1440</v>
      </c>
      <c r="V1007" s="18">
        <v>8640</v>
      </c>
      <c r="W1007" s="16" t="s">
        <v>20952</v>
      </c>
      <c r="X1007" s="50" t="s">
        <v>205</v>
      </c>
      <c r="Y1007" s="50" t="s">
        <v>205</v>
      </c>
      <c r="Z1007" t="s">
        <v>10681</v>
      </c>
    </row>
    <row r="1008" spans="1:26" ht="18" customHeight="1">
      <c r="A1008" s="539">
        <v>20230615</v>
      </c>
      <c r="B1008" s="523">
        <v>968</v>
      </c>
      <c r="C1008" s="523" t="s">
        <v>12855</v>
      </c>
      <c r="D1008" s="523" t="s">
        <v>219</v>
      </c>
      <c r="E1008" s="523">
        <v>2300</v>
      </c>
      <c r="F1008" s="523" t="s">
        <v>9268</v>
      </c>
      <c r="G1008" s="523" t="s">
        <v>12856</v>
      </c>
      <c r="H1008" s="538"/>
      <c r="I1008" s="540">
        <v>45092</v>
      </c>
      <c r="J1008" s="541" t="s">
        <v>12857</v>
      </c>
      <c r="K1008" s="541" t="s">
        <v>9440</v>
      </c>
      <c r="L1008" s="494" t="s">
        <v>205</v>
      </c>
      <c r="M1008" s="50" t="s">
        <v>205</v>
      </c>
      <c r="N1008" s="50" t="s">
        <v>205</v>
      </c>
      <c r="O1008" s="50" t="s">
        <v>205</v>
      </c>
      <c r="P1008" s="50" t="s">
        <v>205</v>
      </c>
      <c r="Q1008" s="50" t="s">
        <v>205</v>
      </c>
      <c r="R1008" s="16" t="s">
        <v>21001</v>
      </c>
      <c r="S1008" s="16" t="s">
        <v>21002</v>
      </c>
      <c r="T1008" s="16" t="s">
        <v>21003</v>
      </c>
      <c r="U1008" s="17">
        <v>2300</v>
      </c>
      <c r="V1008" s="18">
        <v>24150</v>
      </c>
      <c r="W1008" s="16" t="s">
        <v>21004</v>
      </c>
      <c r="X1008" s="50" t="s">
        <v>205</v>
      </c>
      <c r="Y1008" s="50" t="s">
        <v>205</v>
      </c>
    </row>
    <row r="1009" spans="1:26" ht="18" customHeight="1">
      <c r="A1009" s="539">
        <v>20230615</v>
      </c>
      <c r="B1009" s="523">
        <v>969</v>
      </c>
      <c r="C1009" s="523" t="s">
        <v>12858</v>
      </c>
      <c r="D1009" s="523" t="s">
        <v>8947</v>
      </c>
      <c r="E1009" s="523">
        <v>1243</v>
      </c>
      <c r="F1009" s="523" t="s">
        <v>8949</v>
      </c>
      <c r="G1009" s="523" t="s">
        <v>12859</v>
      </c>
      <c r="H1009" s="538"/>
      <c r="I1009" s="540">
        <v>45092</v>
      </c>
      <c r="J1009" s="541" t="s">
        <v>11369</v>
      </c>
      <c r="K1009" s="541" t="s">
        <v>9440</v>
      </c>
      <c r="L1009" s="494">
        <v>20</v>
      </c>
      <c r="M1009" s="50" t="s">
        <v>205</v>
      </c>
      <c r="N1009" s="50" t="s">
        <v>205</v>
      </c>
      <c r="O1009" s="50" t="s">
        <v>205</v>
      </c>
      <c r="P1009" s="50" t="s">
        <v>205</v>
      </c>
      <c r="Q1009" s="50" t="s">
        <v>205</v>
      </c>
      <c r="R1009" s="16" t="s">
        <v>21005</v>
      </c>
      <c r="S1009" s="16" t="s">
        <v>12557</v>
      </c>
      <c r="T1009" s="16" t="s">
        <v>21006</v>
      </c>
      <c r="U1009" s="17">
        <v>1243</v>
      </c>
      <c r="V1009" s="18">
        <v>10565.5</v>
      </c>
      <c r="W1009" s="16" t="s">
        <v>21007</v>
      </c>
      <c r="X1009" s="50" t="s">
        <v>205</v>
      </c>
      <c r="Y1009" s="50" t="s">
        <v>205</v>
      </c>
      <c r="Z1009" t="s">
        <v>10564</v>
      </c>
    </row>
    <row r="1010" spans="1:26" ht="18" customHeight="1">
      <c r="A1010" s="539">
        <v>20230615</v>
      </c>
      <c r="B1010" s="523">
        <v>970</v>
      </c>
      <c r="C1010" s="523" t="s">
        <v>12860</v>
      </c>
      <c r="D1010" s="523" t="s">
        <v>8947</v>
      </c>
      <c r="E1010" s="523">
        <v>2094</v>
      </c>
      <c r="F1010" s="523" t="s">
        <v>8949</v>
      </c>
      <c r="G1010" s="523" t="s">
        <v>12861</v>
      </c>
      <c r="H1010" s="538"/>
      <c r="I1010" s="540">
        <v>45092</v>
      </c>
      <c r="J1010" s="541" t="s">
        <v>11725</v>
      </c>
      <c r="K1010" s="541" t="s">
        <v>9440</v>
      </c>
      <c r="L1010" s="494">
        <v>40</v>
      </c>
      <c r="M1010" s="50" t="s">
        <v>205</v>
      </c>
      <c r="N1010" s="50" t="s">
        <v>205</v>
      </c>
      <c r="O1010" s="50" t="s">
        <v>205</v>
      </c>
      <c r="P1010" s="50" t="s">
        <v>205</v>
      </c>
      <c r="Q1010" s="50" t="s">
        <v>205</v>
      </c>
      <c r="R1010" s="16" t="s">
        <v>12860</v>
      </c>
      <c r="S1010" s="16" t="s">
        <v>10894</v>
      </c>
      <c r="T1010" s="16" t="s">
        <v>12862</v>
      </c>
      <c r="U1010" s="17">
        <v>2094</v>
      </c>
      <c r="V1010" s="18">
        <v>22615.200000000001</v>
      </c>
      <c r="W1010" s="16" t="s">
        <v>2258</v>
      </c>
      <c r="X1010" s="50" t="s">
        <v>205</v>
      </c>
      <c r="Y1010" s="50" t="s">
        <v>205</v>
      </c>
      <c r="Z1010" t="s">
        <v>12863</v>
      </c>
    </row>
    <row r="1011" spans="1:26" ht="18" customHeight="1">
      <c r="A1011" s="539">
        <v>20230616</v>
      </c>
      <c r="B1011" s="523">
        <v>971</v>
      </c>
      <c r="C1011" s="523" t="s">
        <v>2244</v>
      </c>
      <c r="D1011" s="523" t="s">
        <v>8891</v>
      </c>
      <c r="E1011" s="523">
        <v>1925</v>
      </c>
      <c r="F1011" s="523" t="s">
        <v>8994</v>
      </c>
      <c r="G1011" s="523" t="s">
        <v>2245</v>
      </c>
      <c r="H1011" s="538"/>
      <c r="I1011" s="540">
        <v>45093</v>
      </c>
      <c r="J1011" s="541" t="s">
        <v>11681</v>
      </c>
      <c r="K1011" s="541" t="s">
        <v>9440</v>
      </c>
      <c r="L1011" s="494" t="s">
        <v>205</v>
      </c>
      <c r="M1011" s="50" t="s">
        <v>205</v>
      </c>
      <c r="N1011" s="50" t="s">
        <v>205</v>
      </c>
      <c r="O1011" s="50" t="s">
        <v>205</v>
      </c>
      <c r="P1011" s="50" t="s">
        <v>205</v>
      </c>
      <c r="Q1011" s="50" t="s">
        <v>205</v>
      </c>
      <c r="R1011" s="16" t="s">
        <v>21008</v>
      </c>
      <c r="S1011" s="16" t="s">
        <v>19538</v>
      </c>
      <c r="T1011" s="16" t="s">
        <v>21009</v>
      </c>
      <c r="U1011" s="17">
        <v>1925</v>
      </c>
      <c r="V1011" s="18">
        <v>24640</v>
      </c>
      <c r="W1011" s="16" t="s">
        <v>21007</v>
      </c>
      <c r="X1011" s="50" t="s">
        <v>205</v>
      </c>
      <c r="Y1011" s="50" t="s">
        <v>205</v>
      </c>
    </row>
    <row r="1012" spans="1:26" ht="18" customHeight="1">
      <c r="A1012" s="539">
        <v>20230616</v>
      </c>
      <c r="B1012" s="523">
        <v>972</v>
      </c>
      <c r="C1012" s="523" t="s">
        <v>2250</v>
      </c>
      <c r="D1012" s="523" t="s">
        <v>8891</v>
      </c>
      <c r="E1012" s="523">
        <v>1925</v>
      </c>
      <c r="F1012" s="523" t="s">
        <v>8994</v>
      </c>
      <c r="G1012" s="523" t="s">
        <v>2251</v>
      </c>
      <c r="H1012" s="538"/>
      <c r="I1012" s="540">
        <v>45093</v>
      </c>
      <c r="J1012" s="541" t="s">
        <v>12864</v>
      </c>
      <c r="K1012" s="541" t="s">
        <v>9440</v>
      </c>
      <c r="L1012" s="494" t="s">
        <v>205</v>
      </c>
      <c r="M1012" s="50" t="s">
        <v>205</v>
      </c>
      <c r="N1012" s="50" t="s">
        <v>205</v>
      </c>
      <c r="O1012" s="50" t="s">
        <v>205</v>
      </c>
      <c r="P1012" s="50" t="s">
        <v>205</v>
      </c>
      <c r="Q1012" s="50" t="s">
        <v>205</v>
      </c>
      <c r="R1012" s="16" t="s">
        <v>21010</v>
      </c>
      <c r="S1012" s="16" t="s">
        <v>19538</v>
      </c>
      <c r="T1012" s="16" t="s">
        <v>12865</v>
      </c>
      <c r="U1012" s="17">
        <v>1925</v>
      </c>
      <c r="V1012" s="18">
        <v>24640</v>
      </c>
      <c r="W1012" s="16" t="s">
        <v>21007</v>
      </c>
      <c r="X1012" s="50" t="s">
        <v>205</v>
      </c>
      <c r="Y1012" s="50" t="s">
        <v>205</v>
      </c>
    </row>
    <row r="1013" spans="1:26" ht="18" customHeight="1">
      <c r="A1013" s="539">
        <v>20230616</v>
      </c>
      <c r="B1013" s="523">
        <v>973</v>
      </c>
      <c r="C1013" s="523" t="s">
        <v>12866</v>
      </c>
      <c r="D1013" s="523" t="s">
        <v>9062</v>
      </c>
      <c r="E1013" s="523">
        <v>1225</v>
      </c>
      <c r="F1013" s="523" t="s">
        <v>8298</v>
      </c>
      <c r="G1013" s="523" t="s">
        <v>12867</v>
      </c>
      <c r="H1013" s="538"/>
      <c r="I1013" s="540">
        <v>45093</v>
      </c>
      <c r="J1013" s="541" t="s">
        <v>12868</v>
      </c>
      <c r="K1013" s="541" t="s">
        <v>9440</v>
      </c>
      <c r="L1013" s="494" t="s">
        <v>205</v>
      </c>
      <c r="M1013" s="50" t="s">
        <v>205</v>
      </c>
      <c r="N1013" s="50" t="s">
        <v>205</v>
      </c>
      <c r="O1013" s="50" t="s">
        <v>205</v>
      </c>
      <c r="P1013" s="50" t="s">
        <v>205</v>
      </c>
      <c r="Q1013" s="50" t="s">
        <v>205</v>
      </c>
      <c r="R1013" s="16" t="s">
        <v>21011</v>
      </c>
      <c r="S1013" s="16" t="s">
        <v>21012</v>
      </c>
      <c r="T1013" s="16" t="s">
        <v>21013</v>
      </c>
      <c r="U1013" s="17">
        <v>1225</v>
      </c>
      <c r="V1013" s="18">
        <v>24900</v>
      </c>
      <c r="W1013" s="16" t="s">
        <v>21007</v>
      </c>
      <c r="X1013" s="50" t="s">
        <v>205</v>
      </c>
      <c r="Y1013" s="50" t="s">
        <v>205</v>
      </c>
      <c r="Z1013" t="s">
        <v>12870</v>
      </c>
    </row>
    <row r="1014" spans="1:26" ht="18" customHeight="1">
      <c r="A1014" s="539">
        <v>20230616</v>
      </c>
      <c r="B1014" s="523">
        <v>974</v>
      </c>
      <c r="C1014" s="523" t="s">
        <v>12871</v>
      </c>
      <c r="D1014" s="523" t="s">
        <v>219</v>
      </c>
      <c r="E1014" s="523">
        <v>1110</v>
      </c>
      <c r="F1014" s="523" t="s">
        <v>9217</v>
      </c>
      <c r="G1014" s="523" t="s">
        <v>12872</v>
      </c>
      <c r="H1014" s="538"/>
      <c r="I1014" s="540">
        <v>45093</v>
      </c>
      <c r="J1014" s="541" t="s">
        <v>12873</v>
      </c>
      <c r="K1014" s="541" t="s">
        <v>9440</v>
      </c>
      <c r="L1014" s="494" t="s">
        <v>205</v>
      </c>
      <c r="M1014" s="50" t="s">
        <v>205</v>
      </c>
      <c r="N1014" s="50" t="s">
        <v>205</v>
      </c>
      <c r="O1014" s="50" t="s">
        <v>205</v>
      </c>
      <c r="P1014" s="50" t="s">
        <v>205</v>
      </c>
      <c r="Q1014" s="50" t="s">
        <v>205</v>
      </c>
      <c r="R1014" s="16" t="s">
        <v>21014</v>
      </c>
      <c r="S1014" s="16" t="s">
        <v>12874</v>
      </c>
      <c r="T1014" s="16" t="s">
        <v>21015</v>
      </c>
      <c r="U1014" s="17">
        <v>1110</v>
      </c>
      <c r="V1014" s="18">
        <v>24864</v>
      </c>
      <c r="W1014" s="16" t="s">
        <v>21016</v>
      </c>
      <c r="X1014" s="50" t="s">
        <v>205</v>
      </c>
      <c r="Y1014" s="50" t="s">
        <v>205</v>
      </c>
    </row>
    <row r="1015" spans="1:26" ht="18" customHeight="1">
      <c r="A1015" s="539">
        <v>20230616</v>
      </c>
      <c r="B1015" s="523">
        <v>975</v>
      </c>
      <c r="C1015" s="523" t="s">
        <v>12875</v>
      </c>
      <c r="D1015" s="523" t="s">
        <v>8947</v>
      </c>
      <c r="E1015" s="523">
        <v>836</v>
      </c>
      <c r="F1015" s="523" t="s">
        <v>8949</v>
      </c>
      <c r="G1015" s="523" t="s">
        <v>12876</v>
      </c>
      <c r="H1015" s="538"/>
      <c r="I1015" s="540">
        <v>45093</v>
      </c>
      <c r="J1015" s="541" t="s">
        <v>9805</v>
      </c>
      <c r="K1015" s="541" t="s">
        <v>9440</v>
      </c>
      <c r="L1015" s="494">
        <v>20</v>
      </c>
      <c r="M1015" s="50" t="s">
        <v>205</v>
      </c>
      <c r="N1015" s="50" t="s">
        <v>205</v>
      </c>
      <c r="O1015" s="50" t="s">
        <v>205</v>
      </c>
      <c r="P1015" s="50" t="s">
        <v>205</v>
      </c>
      <c r="Q1015" s="50" t="s">
        <v>205</v>
      </c>
      <c r="R1015" s="16" t="s">
        <v>21017</v>
      </c>
      <c r="S1015" s="16" t="s">
        <v>20717</v>
      </c>
      <c r="T1015" s="16" t="s">
        <v>12877</v>
      </c>
      <c r="U1015" s="17">
        <v>836</v>
      </c>
      <c r="V1015" s="18">
        <v>14329.04</v>
      </c>
      <c r="W1015" s="16" t="s">
        <v>21016</v>
      </c>
      <c r="X1015" s="50" t="s">
        <v>205</v>
      </c>
      <c r="Y1015" s="50" t="s">
        <v>205</v>
      </c>
      <c r="Z1015" t="s">
        <v>10564</v>
      </c>
    </row>
    <row r="1016" spans="1:26" ht="18" customHeight="1">
      <c r="A1016" s="539">
        <v>20230616</v>
      </c>
      <c r="B1016" s="523">
        <v>976</v>
      </c>
      <c r="C1016" s="523" t="s">
        <v>12878</v>
      </c>
      <c r="D1016" s="523" t="s">
        <v>8947</v>
      </c>
      <c r="E1016" s="523">
        <v>1750</v>
      </c>
      <c r="F1016" s="523" t="s">
        <v>8949</v>
      </c>
      <c r="G1016" s="523" t="s">
        <v>12879</v>
      </c>
      <c r="H1016" s="538"/>
      <c r="I1016" s="540">
        <v>45093</v>
      </c>
      <c r="J1016" s="541" t="s">
        <v>9736</v>
      </c>
      <c r="K1016" s="541" t="s">
        <v>9440</v>
      </c>
      <c r="L1016" s="494" t="s">
        <v>205</v>
      </c>
      <c r="M1016" s="50" t="s">
        <v>205</v>
      </c>
      <c r="N1016" s="50" t="s">
        <v>205</v>
      </c>
      <c r="O1016" s="50" t="s">
        <v>205</v>
      </c>
      <c r="P1016" s="50" t="s">
        <v>205</v>
      </c>
      <c r="Q1016" s="50" t="s">
        <v>205</v>
      </c>
      <c r="R1016" s="16" t="s">
        <v>12880</v>
      </c>
      <c r="S1016" s="16" t="s">
        <v>21018</v>
      </c>
      <c r="T1016" s="16" t="s">
        <v>21019</v>
      </c>
      <c r="U1016" s="17">
        <v>1750</v>
      </c>
      <c r="V1016" s="18">
        <v>24140</v>
      </c>
      <c r="W1016" s="16" t="s">
        <v>21007</v>
      </c>
      <c r="X1016" s="50" t="s">
        <v>205</v>
      </c>
      <c r="Y1016" s="50" t="s">
        <v>205</v>
      </c>
      <c r="Z1016" t="s">
        <v>12881</v>
      </c>
    </row>
    <row r="1017" spans="1:26" ht="18" customHeight="1">
      <c r="A1017" s="539">
        <v>20230616</v>
      </c>
      <c r="B1017" s="523">
        <v>977</v>
      </c>
      <c r="C1017" s="523" t="s">
        <v>12882</v>
      </c>
      <c r="D1017" s="523" t="s">
        <v>12445</v>
      </c>
      <c r="E1017" s="523">
        <v>1200</v>
      </c>
      <c r="F1017" s="523" t="s">
        <v>8298</v>
      </c>
      <c r="G1017" s="523" t="s">
        <v>12883</v>
      </c>
      <c r="H1017" s="538"/>
      <c r="I1017" s="540">
        <v>45093</v>
      </c>
      <c r="J1017" s="541" t="s">
        <v>11483</v>
      </c>
      <c r="K1017" s="541" t="s">
        <v>9440</v>
      </c>
      <c r="L1017" s="494" t="s">
        <v>205</v>
      </c>
      <c r="M1017" s="50" t="s">
        <v>205</v>
      </c>
      <c r="N1017" s="50" t="s">
        <v>205</v>
      </c>
      <c r="O1017" s="50" t="s">
        <v>205</v>
      </c>
      <c r="P1017" s="50" t="s">
        <v>205</v>
      </c>
      <c r="Q1017" s="50" t="s">
        <v>205</v>
      </c>
      <c r="R1017" s="16" t="s">
        <v>21020</v>
      </c>
      <c r="S1017" s="16" t="s">
        <v>12884</v>
      </c>
      <c r="T1017" s="16" t="s">
        <v>12885</v>
      </c>
      <c r="U1017" s="17">
        <v>1200</v>
      </c>
      <c r="V1017" s="18">
        <v>24900</v>
      </c>
      <c r="W1017" s="16" t="s">
        <v>21021</v>
      </c>
      <c r="X1017" s="50" t="s">
        <v>205</v>
      </c>
      <c r="Y1017" s="50" t="s">
        <v>205</v>
      </c>
      <c r="Z1017" t="s">
        <v>12886</v>
      </c>
    </row>
    <row r="1018" spans="1:26" ht="18" customHeight="1">
      <c r="A1018" s="539">
        <v>20230619</v>
      </c>
      <c r="B1018" s="523">
        <v>978</v>
      </c>
      <c r="C1018" s="523" t="s">
        <v>2256</v>
      </c>
      <c r="D1018" s="523" t="s">
        <v>8896</v>
      </c>
      <c r="E1018" s="523">
        <v>1925</v>
      </c>
      <c r="F1018" s="523" t="s">
        <v>6380</v>
      </c>
      <c r="G1018" s="523" t="s">
        <v>2254</v>
      </c>
      <c r="H1018" s="538"/>
      <c r="I1018" s="540">
        <v>45093</v>
      </c>
      <c r="J1018" s="541" t="s">
        <v>12887</v>
      </c>
      <c r="K1018" s="541" t="s">
        <v>9440</v>
      </c>
      <c r="L1018" s="494" t="s">
        <v>205</v>
      </c>
      <c r="M1018" s="50" t="s">
        <v>205</v>
      </c>
      <c r="N1018" s="50" t="s">
        <v>205</v>
      </c>
      <c r="O1018" s="50" t="s">
        <v>205</v>
      </c>
      <c r="P1018" s="50" t="s">
        <v>205</v>
      </c>
      <c r="Q1018" s="50" t="s">
        <v>205</v>
      </c>
      <c r="R1018" s="16" t="s">
        <v>12888</v>
      </c>
      <c r="S1018" s="16" t="s">
        <v>10858</v>
      </c>
      <c r="T1018" s="16" t="s">
        <v>21022</v>
      </c>
      <c r="U1018" s="17">
        <v>1925</v>
      </c>
      <c r="V1018" s="18">
        <v>24640</v>
      </c>
      <c r="W1018" s="16" t="s">
        <v>21007</v>
      </c>
      <c r="X1018" s="50" t="s">
        <v>205</v>
      </c>
      <c r="Y1018" s="50" t="s">
        <v>205</v>
      </c>
    </row>
    <row r="1019" spans="1:26" ht="18" customHeight="1">
      <c r="A1019" s="539">
        <v>20230619</v>
      </c>
      <c r="B1019" s="523">
        <v>979</v>
      </c>
      <c r="C1019" s="523" t="s">
        <v>2259</v>
      </c>
      <c r="D1019" s="523" t="s">
        <v>8896</v>
      </c>
      <c r="E1019" s="523">
        <v>2300</v>
      </c>
      <c r="F1019" s="523" t="s">
        <v>121</v>
      </c>
      <c r="G1019" s="523" t="s">
        <v>2260</v>
      </c>
      <c r="H1019" s="538"/>
      <c r="I1019" s="540">
        <v>45094</v>
      </c>
      <c r="J1019" s="541" t="s">
        <v>12889</v>
      </c>
      <c r="K1019" s="541" t="s">
        <v>9440</v>
      </c>
      <c r="L1019" s="494" t="s">
        <v>205</v>
      </c>
      <c r="M1019" s="50" t="s">
        <v>205</v>
      </c>
      <c r="N1019" s="50" t="s">
        <v>205</v>
      </c>
      <c r="O1019" s="50" t="s">
        <v>205</v>
      </c>
      <c r="P1019" s="50" t="s">
        <v>205</v>
      </c>
      <c r="Q1019" s="50" t="s">
        <v>205</v>
      </c>
      <c r="R1019" s="16" t="s">
        <v>21023</v>
      </c>
      <c r="S1019" s="16" t="s">
        <v>12874</v>
      </c>
      <c r="T1019" s="16" t="s">
        <v>12890</v>
      </c>
      <c r="U1019" s="17">
        <v>2300</v>
      </c>
      <c r="V1019" s="18">
        <v>23805</v>
      </c>
      <c r="W1019" s="16" t="s">
        <v>21016</v>
      </c>
      <c r="X1019" s="50" t="s">
        <v>205</v>
      </c>
      <c r="Y1019" s="50" t="s">
        <v>205</v>
      </c>
    </row>
    <row r="1020" spans="1:26" ht="18" customHeight="1">
      <c r="A1020" s="539">
        <v>20230619</v>
      </c>
      <c r="B1020" s="523">
        <v>980</v>
      </c>
      <c r="C1020" s="523" t="s">
        <v>12891</v>
      </c>
      <c r="D1020" s="523" t="s">
        <v>219</v>
      </c>
      <c r="E1020" s="523">
        <v>1808</v>
      </c>
      <c r="F1020" s="523" t="s">
        <v>9657</v>
      </c>
      <c r="G1020" s="523" t="s">
        <v>12892</v>
      </c>
      <c r="H1020" s="538"/>
      <c r="I1020" s="540">
        <v>45094</v>
      </c>
      <c r="J1020" s="541" t="s">
        <v>9588</v>
      </c>
      <c r="K1020" s="541" t="s">
        <v>9440</v>
      </c>
      <c r="L1020" s="494" t="s">
        <v>205</v>
      </c>
      <c r="M1020" s="50" t="s">
        <v>205</v>
      </c>
      <c r="N1020" s="50" t="s">
        <v>205</v>
      </c>
      <c r="O1020" s="50" t="s">
        <v>205</v>
      </c>
      <c r="P1020" s="50" t="s">
        <v>205</v>
      </c>
      <c r="Q1020" s="50" t="s">
        <v>205</v>
      </c>
      <c r="R1020" s="16" t="s">
        <v>12893</v>
      </c>
      <c r="S1020" s="16" t="s">
        <v>20060</v>
      </c>
      <c r="T1020" s="16" t="s">
        <v>21024</v>
      </c>
      <c r="U1020" s="17">
        <v>1808</v>
      </c>
      <c r="V1020" s="18">
        <v>19207.099999999999</v>
      </c>
      <c r="W1020" s="16" t="s">
        <v>12894</v>
      </c>
      <c r="X1020" s="50" t="s">
        <v>205</v>
      </c>
      <c r="Y1020" s="50" t="s">
        <v>205</v>
      </c>
      <c r="Z1020" t="s">
        <v>10681</v>
      </c>
    </row>
    <row r="1021" spans="1:26" ht="18" customHeight="1">
      <c r="A1021" s="539">
        <v>20230619</v>
      </c>
      <c r="B1021" s="523">
        <v>981</v>
      </c>
      <c r="C1021" s="523" t="s">
        <v>12895</v>
      </c>
      <c r="D1021" s="523" t="s">
        <v>219</v>
      </c>
      <c r="E1021" s="523">
        <v>469</v>
      </c>
      <c r="F1021" s="523" t="s">
        <v>9546</v>
      </c>
      <c r="G1021" s="523" t="s">
        <v>12892</v>
      </c>
      <c r="H1021" s="538"/>
      <c r="I1021" s="540">
        <v>45094</v>
      </c>
      <c r="J1021" s="541" t="s">
        <v>9588</v>
      </c>
      <c r="K1021" s="541" t="s">
        <v>9440</v>
      </c>
      <c r="L1021" s="494" t="s">
        <v>205</v>
      </c>
      <c r="M1021" s="50" t="s">
        <v>205</v>
      </c>
      <c r="N1021" s="50" t="s">
        <v>205</v>
      </c>
      <c r="O1021" s="50" t="s">
        <v>205</v>
      </c>
      <c r="P1021" s="50" t="s">
        <v>205</v>
      </c>
      <c r="Q1021" s="50" t="s">
        <v>205</v>
      </c>
      <c r="R1021" s="16" t="s">
        <v>21025</v>
      </c>
      <c r="S1021" s="16" t="s">
        <v>20060</v>
      </c>
      <c r="T1021" s="16" t="s">
        <v>21026</v>
      </c>
      <c r="U1021" s="17">
        <v>469</v>
      </c>
      <c r="V1021" s="18">
        <v>1653.2</v>
      </c>
      <c r="W1021" s="16" t="s">
        <v>21027</v>
      </c>
      <c r="X1021" s="50" t="s">
        <v>205</v>
      </c>
      <c r="Y1021" s="50" t="s">
        <v>205</v>
      </c>
    </row>
    <row r="1022" spans="1:26" ht="18" customHeight="1">
      <c r="A1022" s="539">
        <v>20230619</v>
      </c>
      <c r="B1022" s="523">
        <v>982</v>
      </c>
      <c r="C1022" s="523" t="s">
        <v>12896</v>
      </c>
      <c r="D1022" s="523" t="s">
        <v>8947</v>
      </c>
      <c r="E1022" s="523">
        <v>960</v>
      </c>
      <c r="F1022" s="523" t="s">
        <v>8949</v>
      </c>
      <c r="G1022" s="523" t="s">
        <v>12897</v>
      </c>
      <c r="H1022" s="538"/>
      <c r="I1022" s="540">
        <v>45096</v>
      </c>
      <c r="J1022" s="541" t="s">
        <v>11153</v>
      </c>
      <c r="K1022" s="541" t="s">
        <v>9440</v>
      </c>
      <c r="L1022" s="494">
        <v>20</v>
      </c>
      <c r="M1022" s="50" t="s">
        <v>205</v>
      </c>
      <c r="N1022" s="50" t="s">
        <v>205</v>
      </c>
      <c r="O1022" s="50" t="s">
        <v>205</v>
      </c>
      <c r="P1022" s="50" t="s">
        <v>205</v>
      </c>
      <c r="Q1022" s="50" t="s">
        <v>205</v>
      </c>
      <c r="R1022" s="16" t="s">
        <v>21028</v>
      </c>
      <c r="S1022" s="16" t="s">
        <v>21029</v>
      </c>
      <c r="T1022" s="16" t="s">
        <v>21030</v>
      </c>
      <c r="U1022" s="17">
        <v>960</v>
      </c>
      <c r="V1022" s="18">
        <v>7200</v>
      </c>
      <c r="W1022" s="16" t="s">
        <v>21031</v>
      </c>
      <c r="X1022" s="50" t="s">
        <v>205</v>
      </c>
      <c r="Y1022" s="50" t="s">
        <v>205</v>
      </c>
      <c r="Z1022" t="s">
        <v>12005</v>
      </c>
    </row>
    <row r="1023" spans="1:26" ht="18" customHeight="1">
      <c r="A1023" s="539">
        <v>20230619</v>
      </c>
      <c r="B1023" s="523">
        <v>983</v>
      </c>
      <c r="C1023" s="523" t="s">
        <v>12899</v>
      </c>
      <c r="D1023" s="523" t="s">
        <v>8947</v>
      </c>
      <c r="E1023" s="523">
        <v>750</v>
      </c>
      <c r="F1023" s="523" t="s">
        <v>8949</v>
      </c>
      <c r="G1023" s="523" t="s">
        <v>12900</v>
      </c>
      <c r="H1023" s="538"/>
      <c r="I1023" s="540">
        <v>45096</v>
      </c>
      <c r="J1023" s="541" t="s">
        <v>9614</v>
      </c>
      <c r="K1023" s="541" t="s">
        <v>9440</v>
      </c>
      <c r="L1023" s="494">
        <v>20</v>
      </c>
      <c r="M1023" s="50" t="s">
        <v>205</v>
      </c>
      <c r="N1023" s="50" t="s">
        <v>205</v>
      </c>
      <c r="O1023" s="50" t="s">
        <v>205</v>
      </c>
      <c r="P1023" s="50" t="s">
        <v>205</v>
      </c>
      <c r="Q1023" s="50" t="s">
        <v>205</v>
      </c>
      <c r="R1023" s="16" t="s">
        <v>21032</v>
      </c>
      <c r="S1023" s="16" t="s">
        <v>12352</v>
      </c>
      <c r="T1023" s="16" t="s">
        <v>21033</v>
      </c>
      <c r="U1023" s="17">
        <v>750</v>
      </c>
      <c r="V1023" s="18">
        <v>6405</v>
      </c>
      <c r="W1023" s="16" t="s">
        <v>12894</v>
      </c>
      <c r="X1023" s="50" t="s">
        <v>205</v>
      </c>
      <c r="Y1023" s="50" t="s">
        <v>205</v>
      </c>
      <c r="Z1023" t="s">
        <v>10606</v>
      </c>
    </row>
    <row r="1024" spans="1:26" ht="18" customHeight="1">
      <c r="A1024" s="539">
        <v>20230619</v>
      </c>
      <c r="B1024" s="523">
        <v>984</v>
      </c>
      <c r="C1024" s="523" t="s">
        <v>12901</v>
      </c>
      <c r="D1024" s="523" t="s">
        <v>9320</v>
      </c>
      <c r="E1024" s="523">
        <v>1100</v>
      </c>
      <c r="F1024" s="523" t="s">
        <v>8298</v>
      </c>
      <c r="G1024" s="523" t="s">
        <v>12902</v>
      </c>
      <c r="H1024" s="538"/>
      <c r="I1024" s="540">
        <v>45096</v>
      </c>
      <c r="J1024" s="541" t="s">
        <v>9810</v>
      </c>
      <c r="K1024" s="541" t="s">
        <v>9440</v>
      </c>
      <c r="L1024" s="512" t="s">
        <v>19973</v>
      </c>
      <c r="M1024" s="50" t="s">
        <v>205</v>
      </c>
      <c r="N1024" s="50" t="s">
        <v>205</v>
      </c>
      <c r="O1024" s="50" t="s">
        <v>205</v>
      </c>
      <c r="P1024" s="50" t="s">
        <v>205</v>
      </c>
      <c r="Q1024" s="50" t="s">
        <v>205</v>
      </c>
      <c r="R1024" s="16" t="s">
        <v>12901</v>
      </c>
      <c r="S1024" s="16" t="s">
        <v>6226</v>
      </c>
      <c r="T1024" s="16" t="s">
        <v>12903</v>
      </c>
      <c r="U1024" s="17">
        <v>2200</v>
      </c>
      <c r="V1024" s="18">
        <v>48340</v>
      </c>
      <c r="W1024" s="16" t="s">
        <v>12904</v>
      </c>
      <c r="X1024" s="50" t="s">
        <v>205</v>
      </c>
      <c r="Y1024" s="50" t="s">
        <v>205</v>
      </c>
      <c r="Z1024" t="s">
        <v>20079</v>
      </c>
    </row>
    <row r="1025" spans="1:26" ht="18" customHeight="1">
      <c r="A1025" s="539">
        <v>20230619</v>
      </c>
      <c r="B1025" s="523">
        <v>984</v>
      </c>
      <c r="C1025" s="523" t="s">
        <v>12901</v>
      </c>
      <c r="D1025" s="523" t="s">
        <v>9320</v>
      </c>
      <c r="E1025" s="523">
        <v>1100</v>
      </c>
      <c r="F1025" s="523" t="s">
        <v>8298</v>
      </c>
      <c r="G1025" s="523" t="s">
        <v>12905</v>
      </c>
      <c r="H1025" s="538"/>
      <c r="I1025" s="540">
        <v>45096</v>
      </c>
      <c r="J1025" s="541" t="s">
        <v>9810</v>
      </c>
      <c r="K1025" s="541" t="s">
        <v>9440</v>
      </c>
      <c r="L1025" s="512" t="s">
        <v>205</v>
      </c>
      <c r="M1025" s="50" t="s">
        <v>205</v>
      </c>
      <c r="N1025" s="50" t="s">
        <v>205</v>
      </c>
      <c r="O1025" s="50" t="s">
        <v>205</v>
      </c>
      <c r="P1025" s="50" t="s">
        <v>205</v>
      </c>
      <c r="Q1025" s="50" t="s">
        <v>205</v>
      </c>
      <c r="R1025" s="16"/>
      <c r="S1025" s="16"/>
      <c r="T1025" s="16"/>
      <c r="U1025" s="17"/>
      <c r="V1025" s="18"/>
      <c r="W1025" s="16"/>
      <c r="X1025" s="50" t="s">
        <v>205</v>
      </c>
      <c r="Y1025" s="50" t="s">
        <v>205</v>
      </c>
      <c r="Z1025" t="s">
        <v>20079</v>
      </c>
    </row>
    <row r="1026" spans="1:26" ht="18" customHeight="1">
      <c r="A1026" s="539">
        <v>20230620</v>
      </c>
      <c r="B1026" s="523">
        <v>985</v>
      </c>
      <c r="C1026" s="523" t="s">
        <v>12906</v>
      </c>
      <c r="D1026" s="523" t="s">
        <v>9503</v>
      </c>
      <c r="E1026" s="523">
        <v>1100</v>
      </c>
      <c r="F1026" s="523" t="s">
        <v>9260</v>
      </c>
      <c r="G1026" s="523" t="s">
        <v>12907</v>
      </c>
      <c r="H1026" s="538"/>
      <c r="I1026" s="540">
        <v>45096</v>
      </c>
      <c r="J1026" s="541" t="s">
        <v>12908</v>
      </c>
      <c r="K1026" s="541" t="s">
        <v>9440</v>
      </c>
      <c r="L1026" s="494" t="s">
        <v>205</v>
      </c>
      <c r="M1026" s="50" t="s">
        <v>205</v>
      </c>
      <c r="N1026" s="50" t="s">
        <v>205</v>
      </c>
      <c r="O1026" s="50" t="s">
        <v>205</v>
      </c>
      <c r="P1026" s="50" t="s">
        <v>205</v>
      </c>
      <c r="Q1026" s="50" t="s">
        <v>205</v>
      </c>
      <c r="R1026" s="16" t="s">
        <v>21034</v>
      </c>
      <c r="S1026" s="16" t="s">
        <v>21035</v>
      </c>
      <c r="T1026" s="16" t="s">
        <v>21036</v>
      </c>
      <c r="U1026" s="17">
        <v>1100</v>
      </c>
      <c r="V1026" s="18">
        <v>12920</v>
      </c>
      <c r="W1026" s="16" t="s">
        <v>21037</v>
      </c>
      <c r="X1026" s="50" t="s">
        <v>205</v>
      </c>
      <c r="Y1026" s="50" t="s">
        <v>205</v>
      </c>
      <c r="Z1026" t="s">
        <v>10358</v>
      </c>
    </row>
    <row r="1027" spans="1:26" ht="18" customHeight="1">
      <c r="A1027" s="539">
        <v>20230620</v>
      </c>
      <c r="B1027" s="523">
        <v>986</v>
      </c>
      <c r="C1027" s="523" t="s">
        <v>12909</v>
      </c>
      <c r="D1027" s="523" t="s">
        <v>8947</v>
      </c>
      <c r="E1027" s="523">
        <v>2353</v>
      </c>
      <c r="F1027" s="523" t="s">
        <v>8949</v>
      </c>
      <c r="G1027" s="523" t="s">
        <v>12910</v>
      </c>
      <c r="H1027" s="538"/>
      <c r="I1027" s="540">
        <v>45096</v>
      </c>
      <c r="J1027" s="541" t="s">
        <v>11061</v>
      </c>
      <c r="K1027" s="541" t="s">
        <v>9440</v>
      </c>
      <c r="L1027" s="494">
        <v>40</v>
      </c>
      <c r="M1027" s="50" t="s">
        <v>205</v>
      </c>
      <c r="N1027" s="50" t="s">
        <v>205</v>
      </c>
      <c r="O1027" s="50" t="s">
        <v>205</v>
      </c>
      <c r="P1027" s="50" t="s">
        <v>205</v>
      </c>
      <c r="Q1027" s="50" t="s">
        <v>205</v>
      </c>
      <c r="R1027" s="16" t="s">
        <v>21038</v>
      </c>
      <c r="S1027" s="16" t="s">
        <v>9782</v>
      </c>
      <c r="T1027" s="16" t="s">
        <v>21039</v>
      </c>
      <c r="U1027" s="17">
        <v>2353</v>
      </c>
      <c r="V1027" s="18">
        <v>9575.27</v>
      </c>
      <c r="W1027" s="16" t="s">
        <v>21040</v>
      </c>
      <c r="X1027" s="50" t="s">
        <v>205</v>
      </c>
      <c r="Y1027" s="50" t="s">
        <v>205</v>
      </c>
      <c r="Z1027" t="s">
        <v>10564</v>
      </c>
    </row>
    <row r="1028" spans="1:26" ht="18" customHeight="1">
      <c r="A1028" s="539">
        <v>20230620</v>
      </c>
      <c r="B1028" s="523">
        <v>987</v>
      </c>
      <c r="C1028" s="523" t="s">
        <v>12911</v>
      </c>
      <c r="D1028" s="523" t="s">
        <v>8947</v>
      </c>
      <c r="E1028" s="523">
        <v>1655</v>
      </c>
      <c r="F1028" s="523" t="s">
        <v>8949</v>
      </c>
      <c r="G1028" s="523" t="s">
        <v>12912</v>
      </c>
      <c r="H1028" s="538"/>
      <c r="I1028" s="540">
        <v>45097</v>
      </c>
      <c r="J1028" s="541" t="s">
        <v>10769</v>
      </c>
      <c r="K1028" s="541" t="s">
        <v>9440</v>
      </c>
      <c r="L1028" s="494">
        <v>20</v>
      </c>
      <c r="M1028" s="50" t="s">
        <v>205</v>
      </c>
      <c r="N1028" s="50" t="s">
        <v>205</v>
      </c>
      <c r="O1028" s="50" t="s">
        <v>205</v>
      </c>
      <c r="P1028" s="50" t="s">
        <v>205</v>
      </c>
      <c r="Q1028" s="50" t="s">
        <v>205</v>
      </c>
      <c r="R1028" s="16" t="s">
        <v>12913</v>
      </c>
      <c r="S1028" s="16" t="s">
        <v>21041</v>
      </c>
      <c r="T1028" s="16" t="s">
        <v>21042</v>
      </c>
      <c r="U1028" s="17">
        <v>1655</v>
      </c>
      <c r="V1028" s="18">
        <v>7000</v>
      </c>
      <c r="W1028" s="16" t="s">
        <v>21043</v>
      </c>
      <c r="X1028" s="50" t="s">
        <v>205</v>
      </c>
      <c r="Y1028" s="50" t="s">
        <v>205</v>
      </c>
      <c r="Z1028" t="s">
        <v>11395</v>
      </c>
    </row>
    <row r="1029" spans="1:26" ht="18" customHeight="1">
      <c r="A1029" s="539">
        <v>20230620</v>
      </c>
      <c r="B1029" s="523">
        <v>988</v>
      </c>
      <c r="C1029" s="523" t="s">
        <v>12915</v>
      </c>
      <c r="D1029" s="523" t="s">
        <v>10514</v>
      </c>
      <c r="E1029" s="523">
        <v>2200</v>
      </c>
      <c r="F1029" s="523" t="s">
        <v>11055</v>
      </c>
      <c r="G1029" s="523" t="s">
        <v>12916</v>
      </c>
      <c r="H1029" s="538"/>
      <c r="I1029" s="540">
        <v>45096</v>
      </c>
      <c r="J1029" s="541" t="s">
        <v>9810</v>
      </c>
      <c r="K1029" s="541" t="s">
        <v>9440</v>
      </c>
      <c r="L1029" s="494">
        <v>20</v>
      </c>
      <c r="M1029" s="50" t="s">
        <v>205</v>
      </c>
      <c r="N1029" s="50" t="s">
        <v>205</v>
      </c>
      <c r="O1029" s="50" t="s">
        <v>205</v>
      </c>
      <c r="P1029" s="50" t="s">
        <v>205</v>
      </c>
      <c r="Q1029" s="50" t="s">
        <v>205</v>
      </c>
      <c r="R1029" s="16" t="s">
        <v>21044</v>
      </c>
      <c r="S1029" s="16" t="s">
        <v>20196</v>
      </c>
      <c r="T1029" s="16" t="s">
        <v>21045</v>
      </c>
      <c r="U1029" s="17">
        <v>2200</v>
      </c>
      <c r="V1029" s="18">
        <v>15400</v>
      </c>
      <c r="W1029" s="16" t="s">
        <v>21046</v>
      </c>
      <c r="X1029" s="50" t="s">
        <v>205</v>
      </c>
      <c r="Y1029" s="50" t="s">
        <v>205</v>
      </c>
      <c r="Z1029" t="s">
        <v>12917</v>
      </c>
    </row>
    <row r="1030" spans="1:26" ht="18" customHeight="1">
      <c r="A1030" s="539">
        <v>20230620</v>
      </c>
      <c r="B1030" s="523">
        <v>989</v>
      </c>
      <c r="C1030" s="523" t="s">
        <v>2285</v>
      </c>
      <c r="D1030" s="523" t="s">
        <v>9766</v>
      </c>
      <c r="E1030" s="523">
        <v>1939</v>
      </c>
      <c r="F1030" s="523" t="s">
        <v>8994</v>
      </c>
      <c r="G1030" s="523" t="s">
        <v>2286</v>
      </c>
      <c r="H1030" s="538"/>
      <c r="I1030" s="540">
        <v>45097</v>
      </c>
      <c r="J1030" s="541" t="s">
        <v>12873</v>
      </c>
      <c r="K1030" s="541" t="s">
        <v>9440</v>
      </c>
      <c r="L1030" s="494" t="s">
        <v>205</v>
      </c>
      <c r="M1030" s="50" t="s">
        <v>205</v>
      </c>
      <c r="N1030" s="50" t="s">
        <v>205</v>
      </c>
      <c r="O1030" s="50" t="s">
        <v>205</v>
      </c>
      <c r="P1030" s="50" t="s">
        <v>205</v>
      </c>
      <c r="Q1030" s="50" t="s">
        <v>205</v>
      </c>
      <c r="R1030" s="16" t="s">
        <v>2285</v>
      </c>
      <c r="S1030" s="16" t="s">
        <v>986</v>
      </c>
      <c r="T1030" s="16" t="s">
        <v>12918</v>
      </c>
      <c r="U1030" s="17">
        <v>1939</v>
      </c>
      <c r="V1030" s="18">
        <v>25125.91</v>
      </c>
      <c r="W1030" s="16" t="s">
        <v>2094</v>
      </c>
      <c r="X1030" s="50" t="s">
        <v>205</v>
      </c>
      <c r="Y1030" s="50" t="s">
        <v>205</v>
      </c>
    </row>
    <row r="1031" spans="1:26" ht="18" customHeight="1">
      <c r="A1031" s="539">
        <v>20230620</v>
      </c>
      <c r="B1031" s="523">
        <v>990</v>
      </c>
      <c r="C1031" s="523" t="s">
        <v>2289</v>
      </c>
      <c r="D1031" s="523" t="s">
        <v>9766</v>
      </c>
      <c r="E1031" s="523">
        <v>1899</v>
      </c>
      <c r="F1031" s="523" t="s">
        <v>8994</v>
      </c>
      <c r="G1031" s="523" t="s">
        <v>2290</v>
      </c>
      <c r="H1031" s="538"/>
      <c r="I1031" s="540">
        <v>45097</v>
      </c>
      <c r="J1031" s="541" t="s">
        <v>12919</v>
      </c>
      <c r="K1031" s="541" t="s">
        <v>9440</v>
      </c>
      <c r="L1031" s="512" t="s">
        <v>205</v>
      </c>
      <c r="M1031" s="50" t="s">
        <v>205</v>
      </c>
      <c r="N1031" s="50" t="s">
        <v>205</v>
      </c>
      <c r="O1031" s="50" t="s">
        <v>205</v>
      </c>
      <c r="P1031" s="50" t="s">
        <v>205</v>
      </c>
      <c r="Q1031" s="50" t="s">
        <v>205</v>
      </c>
      <c r="R1031" s="16" t="s">
        <v>21047</v>
      </c>
      <c r="S1031" s="16" t="s">
        <v>20001</v>
      </c>
      <c r="T1031" s="16" t="s">
        <v>21048</v>
      </c>
      <c r="U1031" s="17">
        <v>1899</v>
      </c>
      <c r="V1031" s="18">
        <v>23842.54</v>
      </c>
      <c r="W1031" s="16" t="s">
        <v>20913</v>
      </c>
      <c r="X1031" s="50" t="s">
        <v>205</v>
      </c>
      <c r="Y1031" s="50" t="s">
        <v>205</v>
      </c>
    </row>
    <row r="1032" spans="1:26" ht="18" customHeight="1">
      <c r="A1032" s="539">
        <v>20230620</v>
      </c>
      <c r="B1032" s="523">
        <v>991</v>
      </c>
      <c r="C1032" s="523" t="s">
        <v>2281</v>
      </c>
      <c r="D1032" s="523" t="s">
        <v>9766</v>
      </c>
      <c r="E1032" s="523">
        <v>1939</v>
      </c>
      <c r="F1032" s="523" t="s">
        <v>8994</v>
      </c>
      <c r="G1032" s="523" t="s">
        <v>2282</v>
      </c>
      <c r="H1032" s="538"/>
      <c r="I1032" s="540">
        <v>45097</v>
      </c>
      <c r="J1032" s="541" t="s">
        <v>9750</v>
      </c>
      <c r="K1032" s="541" t="s">
        <v>9440</v>
      </c>
      <c r="L1032" s="512" t="s">
        <v>205</v>
      </c>
      <c r="M1032" s="50" t="s">
        <v>205</v>
      </c>
      <c r="N1032" s="50" t="s">
        <v>205</v>
      </c>
      <c r="O1032" s="50" t="s">
        <v>205</v>
      </c>
      <c r="P1032" s="50" t="s">
        <v>205</v>
      </c>
      <c r="Q1032" s="50" t="s">
        <v>205</v>
      </c>
      <c r="R1032" s="16" t="s">
        <v>21049</v>
      </c>
      <c r="S1032" s="16" t="s">
        <v>11457</v>
      </c>
      <c r="T1032" s="16" t="s">
        <v>21050</v>
      </c>
      <c r="U1032" s="17">
        <v>1939</v>
      </c>
      <c r="V1032" s="18">
        <v>24344.74</v>
      </c>
      <c r="W1032" s="16" t="s">
        <v>21051</v>
      </c>
      <c r="X1032" s="50" t="s">
        <v>205</v>
      </c>
      <c r="Y1032" s="50" t="s">
        <v>205</v>
      </c>
    </row>
    <row r="1033" spans="1:26" ht="18" customHeight="1">
      <c r="A1033" s="539">
        <v>20230620</v>
      </c>
      <c r="B1033" s="523">
        <v>992</v>
      </c>
      <c r="C1033" s="523" t="s">
        <v>2293</v>
      </c>
      <c r="D1033" s="523" t="s">
        <v>9766</v>
      </c>
      <c r="E1033" s="523">
        <v>1843</v>
      </c>
      <c r="F1033" s="523" t="s">
        <v>8994</v>
      </c>
      <c r="G1033" s="523" t="s">
        <v>2294</v>
      </c>
      <c r="H1033" s="538"/>
      <c r="I1033" s="540">
        <v>45097</v>
      </c>
      <c r="J1033" s="541" t="s">
        <v>9593</v>
      </c>
      <c r="K1033" s="541" t="s">
        <v>9440</v>
      </c>
      <c r="L1033" s="512" t="s">
        <v>205</v>
      </c>
      <c r="M1033" s="50" t="s">
        <v>205</v>
      </c>
      <c r="N1033" s="50" t="s">
        <v>205</v>
      </c>
      <c r="O1033" s="50" t="s">
        <v>205</v>
      </c>
      <c r="P1033" s="50" t="s">
        <v>205</v>
      </c>
      <c r="Q1033" s="50" t="s">
        <v>205</v>
      </c>
      <c r="R1033" s="16" t="s">
        <v>21052</v>
      </c>
      <c r="S1033" s="16" t="s">
        <v>19966</v>
      </c>
      <c r="T1033" s="16" t="s">
        <v>21053</v>
      </c>
      <c r="U1033" s="17">
        <v>1843</v>
      </c>
      <c r="V1033" s="18">
        <v>23139.7</v>
      </c>
      <c r="W1033" s="16" t="s">
        <v>20913</v>
      </c>
      <c r="X1033" s="50" t="s">
        <v>205</v>
      </c>
      <c r="Y1033" s="50" t="s">
        <v>205</v>
      </c>
    </row>
    <row r="1034" spans="1:26" ht="18" customHeight="1">
      <c r="A1034" s="539">
        <v>20230620</v>
      </c>
      <c r="B1034" s="523">
        <v>993</v>
      </c>
      <c r="C1034" s="523" t="s">
        <v>12920</v>
      </c>
      <c r="D1034" s="523" t="s">
        <v>10500</v>
      </c>
      <c r="E1034" s="523">
        <v>3700</v>
      </c>
      <c r="F1034" s="523" t="s">
        <v>8949</v>
      </c>
      <c r="G1034" s="523" t="s">
        <v>12921</v>
      </c>
      <c r="H1034" s="538"/>
      <c r="I1034" s="540">
        <v>45097</v>
      </c>
      <c r="J1034" s="541" t="s">
        <v>9551</v>
      </c>
      <c r="K1034" s="541" t="s">
        <v>9440</v>
      </c>
      <c r="L1034" s="494" t="s">
        <v>205</v>
      </c>
      <c r="M1034" s="50" t="s">
        <v>205</v>
      </c>
      <c r="N1034" s="50" t="s">
        <v>205</v>
      </c>
      <c r="O1034" s="50" t="s">
        <v>205</v>
      </c>
      <c r="P1034" s="50" t="s">
        <v>205</v>
      </c>
      <c r="Q1034" s="50" t="s">
        <v>205</v>
      </c>
      <c r="R1034" s="16" t="s">
        <v>12920</v>
      </c>
      <c r="S1034" s="16" t="s">
        <v>12922</v>
      </c>
      <c r="T1034" s="16" t="s">
        <v>12923</v>
      </c>
      <c r="U1034" s="17">
        <v>3700</v>
      </c>
      <c r="V1034" s="18">
        <v>24790</v>
      </c>
      <c r="W1034" s="16" t="s">
        <v>12924</v>
      </c>
      <c r="X1034" s="50" t="s">
        <v>205</v>
      </c>
      <c r="Y1034" s="50" t="s">
        <v>205</v>
      </c>
      <c r="Z1034" t="s">
        <v>12162</v>
      </c>
    </row>
    <row r="1035" spans="1:26" ht="18" customHeight="1">
      <c r="A1035" s="539">
        <v>20230620</v>
      </c>
      <c r="B1035" s="523">
        <v>994</v>
      </c>
      <c r="C1035" s="523" t="s">
        <v>2269</v>
      </c>
      <c r="D1035" s="523" t="s">
        <v>9766</v>
      </c>
      <c r="E1035" s="523">
        <v>1846</v>
      </c>
      <c r="F1035" s="523" t="s">
        <v>8994</v>
      </c>
      <c r="G1035" s="523" t="s">
        <v>2270</v>
      </c>
      <c r="H1035" s="538"/>
      <c r="I1035" s="540">
        <v>45097</v>
      </c>
      <c r="J1035" s="541" t="s">
        <v>10388</v>
      </c>
      <c r="K1035" s="541" t="s">
        <v>9440</v>
      </c>
      <c r="L1035" s="494" t="s">
        <v>205</v>
      </c>
      <c r="M1035" s="50" t="s">
        <v>205</v>
      </c>
      <c r="N1035" s="50" t="s">
        <v>205</v>
      </c>
      <c r="O1035" s="50" t="s">
        <v>205</v>
      </c>
      <c r="P1035" s="50" t="s">
        <v>205</v>
      </c>
      <c r="Q1035" s="50" t="s">
        <v>205</v>
      </c>
      <c r="R1035" s="16" t="s">
        <v>21054</v>
      </c>
      <c r="S1035" s="16" t="s">
        <v>8719</v>
      </c>
      <c r="T1035" s="16" t="s">
        <v>21055</v>
      </c>
      <c r="U1035" s="17">
        <v>1846</v>
      </c>
      <c r="V1035" s="18">
        <v>23177.11</v>
      </c>
      <c r="W1035" s="16" t="s">
        <v>20795</v>
      </c>
      <c r="X1035" s="50" t="s">
        <v>205</v>
      </c>
      <c r="Y1035" s="50" t="s">
        <v>205</v>
      </c>
    </row>
    <row r="1036" spans="1:26" ht="18" customHeight="1">
      <c r="A1036" s="539">
        <v>20230620</v>
      </c>
      <c r="B1036" s="523">
        <v>995</v>
      </c>
      <c r="C1036" s="523" t="s">
        <v>2273</v>
      </c>
      <c r="D1036" s="523" t="s">
        <v>9766</v>
      </c>
      <c r="E1036" s="523">
        <v>1837</v>
      </c>
      <c r="F1036" s="523" t="s">
        <v>8994</v>
      </c>
      <c r="G1036" s="523" t="s">
        <v>2274</v>
      </c>
      <c r="H1036" s="538"/>
      <c r="I1036" s="540">
        <v>45097</v>
      </c>
      <c r="J1036" s="541" t="s">
        <v>12480</v>
      </c>
      <c r="K1036" s="541" t="s">
        <v>9440</v>
      </c>
      <c r="L1036" s="494" t="s">
        <v>205</v>
      </c>
      <c r="M1036" s="50" t="s">
        <v>205</v>
      </c>
      <c r="N1036" s="50" t="s">
        <v>205</v>
      </c>
      <c r="O1036" s="50" t="s">
        <v>205</v>
      </c>
      <c r="P1036" s="50" t="s">
        <v>205</v>
      </c>
      <c r="Q1036" s="50" t="s">
        <v>205</v>
      </c>
      <c r="R1036" s="16" t="s">
        <v>12925</v>
      </c>
      <c r="S1036" s="16" t="s">
        <v>11403</v>
      </c>
      <c r="T1036" s="16" t="s">
        <v>21056</v>
      </c>
      <c r="U1036" s="17">
        <v>1837</v>
      </c>
      <c r="V1036" s="18">
        <v>23064.31</v>
      </c>
      <c r="W1036" s="16" t="s">
        <v>20846</v>
      </c>
      <c r="X1036" s="50" t="s">
        <v>205</v>
      </c>
      <c r="Y1036" s="50" t="s">
        <v>205</v>
      </c>
    </row>
    <row r="1037" spans="1:26" ht="18" customHeight="1">
      <c r="A1037" s="539">
        <v>20230620</v>
      </c>
      <c r="B1037" s="523">
        <v>996</v>
      </c>
      <c r="C1037" s="523" t="s">
        <v>2277</v>
      </c>
      <c r="D1037" s="523" t="s">
        <v>9766</v>
      </c>
      <c r="E1037" s="523">
        <v>1839</v>
      </c>
      <c r="F1037" s="523" t="s">
        <v>8994</v>
      </c>
      <c r="G1037" s="523" t="s">
        <v>2278</v>
      </c>
      <c r="H1037" s="538"/>
      <c r="I1037" s="540">
        <v>45097</v>
      </c>
      <c r="J1037" s="541" t="s">
        <v>9741</v>
      </c>
      <c r="K1037" s="541" t="s">
        <v>9440</v>
      </c>
      <c r="L1037" s="494" t="s">
        <v>205</v>
      </c>
      <c r="M1037" s="50" t="s">
        <v>205</v>
      </c>
      <c r="N1037" s="50" t="s">
        <v>205</v>
      </c>
      <c r="O1037" s="50" t="s">
        <v>205</v>
      </c>
      <c r="P1037" s="50" t="s">
        <v>205</v>
      </c>
      <c r="Q1037" s="50" t="s">
        <v>205</v>
      </c>
      <c r="R1037" s="16" t="s">
        <v>21057</v>
      </c>
      <c r="S1037" s="16" t="s">
        <v>11403</v>
      </c>
      <c r="T1037" s="16" t="s">
        <v>21058</v>
      </c>
      <c r="U1037" s="17">
        <v>1839</v>
      </c>
      <c r="V1037" s="18">
        <v>23089.25</v>
      </c>
      <c r="W1037" s="16" t="s">
        <v>20846</v>
      </c>
      <c r="X1037" s="50" t="s">
        <v>205</v>
      </c>
      <c r="Y1037" s="50" t="s">
        <v>205</v>
      </c>
    </row>
    <row r="1038" spans="1:26" ht="18" customHeight="1">
      <c r="A1038" s="539">
        <v>20230620</v>
      </c>
      <c r="B1038" s="523">
        <v>997</v>
      </c>
      <c r="C1038" s="523" t="s">
        <v>2265</v>
      </c>
      <c r="D1038" s="523" t="s">
        <v>9766</v>
      </c>
      <c r="E1038" s="523">
        <v>1939</v>
      </c>
      <c r="F1038" s="523" t="s">
        <v>8994</v>
      </c>
      <c r="G1038" s="523" t="s">
        <v>2266</v>
      </c>
      <c r="H1038" s="538"/>
      <c r="I1038" s="540">
        <v>45097</v>
      </c>
      <c r="J1038" s="541" t="s">
        <v>11354</v>
      </c>
      <c r="K1038" s="541" t="s">
        <v>9440</v>
      </c>
      <c r="L1038" s="494" t="s">
        <v>205</v>
      </c>
      <c r="M1038" s="50" t="s">
        <v>205</v>
      </c>
      <c r="N1038" s="50" t="s">
        <v>205</v>
      </c>
      <c r="O1038" s="50" t="s">
        <v>205</v>
      </c>
      <c r="P1038" s="50" t="s">
        <v>205</v>
      </c>
      <c r="Q1038" s="50" t="s">
        <v>205</v>
      </c>
      <c r="R1038" s="16" t="s">
        <v>21059</v>
      </c>
      <c r="S1038" s="16" t="s">
        <v>19870</v>
      </c>
      <c r="T1038" s="16" t="s">
        <v>21060</v>
      </c>
      <c r="U1038" s="17">
        <v>1939</v>
      </c>
      <c r="V1038" s="18">
        <v>24344.71</v>
      </c>
      <c r="W1038" s="16" t="s">
        <v>12675</v>
      </c>
      <c r="X1038" s="50" t="s">
        <v>205</v>
      </c>
      <c r="Y1038" s="50" t="s">
        <v>205</v>
      </c>
    </row>
    <row r="1039" spans="1:26" ht="18" customHeight="1">
      <c r="A1039" s="539">
        <v>20230621</v>
      </c>
      <c r="B1039" s="523">
        <v>998</v>
      </c>
      <c r="C1039" s="523" t="s">
        <v>12926</v>
      </c>
      <c r="D1039" s="523" t="s">
        <v>8947</v>
      </c>
      <c r="E1039" s="523">
        <v>900</v>
      </c>
      <c r="F1039" s="523" t="s">
        <v>8949</v>
      </c>
      <c r="G1039" s="523" t="s">
        <v>12927</v>
      </c>
      <c r="H1039" s="538"/>
      <c r="I1039" s="540">
        <v>45098</v>
      </c>
      <c r="J1039" s="541" t="s">
        <v>10866</v>
      </c>
      <c r="K1039" s="541" t="s">
        <v>9440</v>
      </c>
      <c r="L1039" s="494">
        <v>20</v>
      </c>
      <c r="M1039" s="50" t="s">
        <v>205</v>
      </c>
      <c r="N1039" s="50" t="s">
        <v>205</v>
      </c>
      <c r="O1039" s="50" t="s">
        <v>205</v>
      </c>
      <c r="P1039" s="50" t="s">
        <v>205</v>
      </c>
      <c r="Q1039" s="50" t="s">
        <v>205</v>
      </c>
      <c r="R1039" s="16" t="s">
        <v>12928</v>
      </c>
      <c r="S1039" s="16" t="s">
        <v>19230</v>
      </c>
      <c r="T1039" s="16" t="s">
        <v>21061</v>
      </c>
      <c r="U1039" s="17">
        <v>900</v>
      </c>
      <c r="V1039" s="18">
        <v>12320</v>
      </c>
      <c r="W1039" s="16" t="s">
        <v>21062</v>
      </c>
      <c r="X1039" s="50" t="s">
        <v>205</v>
      </c>
      <c r="Y1039" s="50" t="s">
        <v>205</v>
      </c>
      <c r="Z1039" t="s">
        <v>12929</v>
      </c>
    </row>
    <row r="1040" spans="1:26" ht="18" customHeight="1">
      <c r="A1040" s="539">
        <v>20230621</v>
      </c>
      <c r="B1040" s="523">
        <v>999</v>
      </c>
      <c r="C1040" s="523" t="s">
        <v>12930</v>
      </c>
      <c r="D1040" s="523" t="s">
        <v>8947</v>
      </c>
      <c r="E1040" s="523">
        <v>1601</v>
      </c>
      <c r="F1040" s="523" t="s">
        <v>8949</v>
      </c>
      <c r="G1040" s="523" t="s">
        <v>12931</v>
      </c>
      <c r="H1040" s="538"/>
      <c r="I1040" s="540">
        <v>45098</v>
      </c>
      <c r="J1040" s="541" t="s">
        <v>12932</v>
      </c>
      <c r="K1040" s="541" t="s">
        <v>9440</v>
      </c>
      <c r="L1040" s="494">
        <v>20</v>
      </c>
      <c r="M1040" s="50" t="s">
        <v>205</v>
      </c>
      <c r="N1040" s="50" t="s">
        <v>205</v>
      </c>
      <c r="O1040" s="50" t="s">
        <v>205</v>
      </c>
      <c r="P1040" s="50" t="s">
        <v>205</v>
      </c>
      <c r="Q1040" s="50" t="s">
        <v>205</v>
      </c>
      <c r="R1040" s="16" t="s">
        <v>21063</v>
      </c>
      <c r="S1040" s="16" t="s">
        <v>19230</v>
      </c>
      <c r="T1040" s="16" t="s">
        <v>21064</v>
      </c>
      <c r="U1040" s="17">
        <v>1601</v>
      </c>
      <c r="V1040" s="18">
        <v>17611</v>
      </c>
      <c r="W1040" s="16" t="s">
        <v>21062</v>
      </c>
      <c r="X1040" s="50" t="s">
        <v>205</v>
      </c>
      <c r="Y1040" s="50" t="s">
        <v>205</v>
      </c>
      <c r="Z1040" t="s">
        <v>21065</v>
      </c>
    </row>
    <row r="1041" spans="1:26" ht="18" customHeight="1">
      <c r="A1041" s="539">
        <v>20230621</v>
      </c>
      <c r="B1041" s="523">
        <v>1000</v>
      </c>
      <c r="C1041" s="523" t="s">
        <v>12933</v>
      </c>
      <c r="D1041" s="523" t="s">
        <v>8947</v>
      </c>
      <c r="E1041" s="523">
        <v>1133</v>
      </c>
      <c r="F1041" s="523" t="s">
        <v>8949</v>
      </c>
      <c r="G1041" s="523" t="s">
        <v>12934</v>
      </c>
      <c r="H1041" s="538"/>
      <c r="I1041" s="540">
        <v>45098</v>
      </c>
      <c r="J1041" s="541" t="s">
        <v>11277</v>
      </c>
      <c r="K1041" s="541" t="s">
        <v>9440</v>
      </c>
      <c r="L1041" s="494">
        <v>20</v>
      </c>
      <c r="M1041" s="50" t="s">
        <v>205</v>
      </c>
      <c r="N1041" s="50" t="s">
        <v>205</v>
      </c>
      <c r="O1041" s="50" t="s">
        <v>205</v>
      </c>
      <c r="P1041" s="50" t="s">
        <v>205</v>
      </c>
      <c r="Q1041" s="50" t="s">
        <v>205</v>
      </c>
      <c r="R1041" s="16" t="s">
        <v>12935</v>
      </c>
      <c r="S1041" s="16" t="s">
        <v>19230</v>
      </c>
      <c r="T1041" s="16" t="s">
        <v>21066</v>
      </c>
      <c r="U1041" s="17">
        <v>1133</v>
      </c>
      <c r="V1041" s="18">
        <v>18694.5</v>
      </c>
      <c r="W1041" s="16" t="s">
        <v>21062</v>
      </c>
      <c r="X1041" s="50" t="s">
        <v>205</v>
      </c>
      <c r="Y1041" s="50" t="s">
        <v>205</v>
      </c>
      <c r="Z1041" t="s">
        <v>21067</v>
      </c>
    </row>
    <row r="1042" spans="1:26" ht="18" customHeight="1">
      <c r="A1042" s="539">
        <v>20230621</v>
      </c>
      <c r="B1042" s="523">
        <v>1001</v>
      </c>
      <c r="C1042" s="523" t="s">
        <v>12936</v>
      </c>
      <c r="D1042" s="523" t="s">
        <v>8947</v>
      </c>
      <c r="E1042" s="523">
        <v>2100</v>
      </c>
      <c r="F1042" s="523" t="s">
        <v>8949</v>
      </c>
      <c r="G1042" s="523" t="s">
        <v>12937</v>
      </c>
      <c r="H1042" s="538"/>
      <c r="I1042" s="540">
        <v>45098</v>
      </c>
      <c r="J1042" s="541" t="s">
        <v>12938</v>
      </c>
      <c r="K1042" s="541" t="s">
        <v>9440</v>
      </c>
      <c r="L1042" s="494">
        <v>40</v>
      </c>
      <c r="M1042" s="50" t="s">
        <v>205</v>
      </c>
      <c r="N1042" s="50" t="s">
        <v>205</v>
      </c>
      <c r="O1042" s="50" t="s">
        <v>205</v>
      </c>
      <c r="P1042" s="50" t="s">
        <v>205</v>
      </c>
      <c r="Q1042" s="50" t="s">
        <v>205</v>
      </c>
      <c r="R1042" s="16" t="s">
        <v>21068</v>
      </c>
      <c r="S1042" s="16" t="s">
        <v>21069</v>
      </c>
      <c r="T1042" s="16" t="s">
        <v>21070</v>
      </c>
      <c r="U1042" s="17">
        <v>2100</v>
      </c>
      <c r="V1042" s="18">
        <v>22680</v>
      </c>
      <c r="W1042" s="16" t="s">
        <v>21062</v>
      </c>
      <c r="X1042" s="50" t="s">
        <v>205</v>
      </c>
      <c r="Y1042" s="50" t="s">
        <v>205</v>
      </c>
      <c r="Z1042" t="s">
        <v>12939</v>
      </c>
    </row>
    <row r="1043" spans="1:26" ht="18" customHeight="1">
      <c r="A1043" s="539">
        <v>20230621</v>
      </c>
      <c r="B1043" s="523">
        <v>1002</v>
      </c>
      <c r="C1043" s="523" t="s">
        <v>2305</v>
      </c>
      <c r="D1043" s="523" t="s">
        <v>51</v>
      </c>
      <c r="E1043" s="523">
        <v>1958</v>
      </c>
      <c r="F1043" s="523" t="s">
        <v>8994</v>
      </c>
      <c r="G1043" s="523" t="s">
        <v>2306</v>
      </c>
      <c r="H1043" s="538"/>
      <c r="I1043" s="540">
        <v>45097</v>
      </c>
      <c r="J1043" s="541" t="s">
        <v>12055</v>
      </c>
      <c r="K1043" s="541" t="s">
        <v>9440</v>
      </c>
      <c r="L1043" s="494" t="s">
        <v>205</v>
      </c>
      <c r="M1043" s="50" t="s">
        <v>205</v>
      </c>
      <c r="N1043" s="50" t="s">
        <v>205</v>
      </c>
      <c r="O1043" s="50" t="s">
        <v>205</v>
      </c>
      <c r="P1043" s="50" t="s">
        <v>205</v>
      </c>
      <c r="Q1043" s="50" t="s">
        <v>205</v>
      </c>
      <c r="R1043" s="16" t="s">
        <v>21071</v>
      </c>
      <c r="S1043" s="16" t="s">
        <v>20055</v>
      </c>
      <c r="T1043" s="16" t="s">
        <v>21072</v>
      </c>
      <c r="U1043" s="17">
        <v>1958</v>
      </c>
      <c r="V1043" s="18">
        <v>24282.05</v>
      </c>
      <c r="W1043" s="16" t="s">
        <v>21031</v>
      </c>
      <c r="X1043" s="50" t="s">
        <v>205</v>
      </c>
      <c r="Y1043" s="50" t="s">
        <v>205</v>
      </c>
    </row>
    <row r="1044" spans="1:26" ht="18" customHeight="1">
      <c r="A1044" s="539">
        <v>20230621</v>
      </c>
      <c r="B1044" s="523">
        <v>1003</v>
      </c>
      <c r="C1044" s="523" t="s">
        <v>2313</v>
      </c>
      <c r="D1044" s="523" t="s">
        <v>12940</v>
      </c>
      <c r="E1044" s="523">
        <v>1958</v>
      </c>
      <c r="F1044" s="523" t="s">
        <v>8994</v>
      </c>
      <c r="G1044" s="523" t="s">
        <v>2314</v>
      </c>
      <c r="H1044" s="538"/>
      <c r="I1044" s="540">
        <v>45097</v>
      </c>
      <c r="J1044" s="541" t="s">
        <v>12941</v>
      </c>
      <c r="K1044" s="541" t="s">
        <v>9440</v>
      </c>
      <c r="L1044" s="494" t="s">
        <v>205</v>
      </c>
      <c r="M1044" s="50" t="s">
        <v>205</v>
      </c>
      <c r="N1044" s="50" t="s">
        <v>205</v>
      </c>
      <c r="O1044" s="50" t="s">
        <v>205</v>
      </c>
      <c r="P1044" s="50" t="s">
        <v>205</v>
      </c>
      <c r="Q1044" s="50" t="s">
        <v>205</v>
      </c>
      <c r="R1044" s="16" t="s">
        <v>12942</v>
      </c>
      <c r="S1044" s="16" t="s">
        <v>19195</v>
      </c>
      <c r="T1044" s="16" t="s">
        <v>12943</v>
      </c>
      <c r="U1044" s="17">
        <v>1958</v>
      </c>
      <c r="V1044" s="18">
        <v>24583.26</v>
      </c>
      <c r="W1044" s="16" t="s">
        <v>21043</v>
      </c>
      <c r="X1044" s="50" t="s">
        <v>205</v>
      </c>
      <c r="Y1044" s="50" t="s">
        <v>205</v>
      </c>
    </row>
    <row r="1045" spans="1:26" ht="18" customHeight="1">
      <c r="A1045" s="539">
        <v>20230621</v>
      </c>
      <c r="B1045" s="523">
        <v>1004</v>
      </c>
      <c r="C1045" s="523" t="s">
        <v>2308</v>
      </c>
      <c r="D1045" s="523" t="s">
        <v>8891</v>
      </c>
      <c r="E1045" s="523">
        <v>1958</v>
      </c>
      <c r="F1045" s="523" t="s">
        <v>8994</v>
      </c>
      <c r="G1045" s="523" t="s">
        <v>2309</v>
      </c>
      <c r="H1045" s="538"/>
      <c r="I1045" s="540">
        <v>45097</v>
      </c>
      <c r="J1045" s="541" t="s">
        <v>10660</v>
      </c>
      <c r="K1045" s="541" t="s">
        <v>9440</v>
      </c>
      <c r="L1045" s="494" t="s">
        <v>205</v>
      </c>
      <c r="M1045" s="50" t="s">
        <v>205</v>
      </c>
      <c r="N1045" s="50" t="s">
        <v>205</v>
      </c>
      <c r="O1045" s="50" t="s">
        <v>205</v>
      </c>
      <c r="P1045" s="50" t="s">
        <v>205</v>
      </c>
      <c r="Q1045" s="50" t="s">
        <v>205</v>
      </c>
      <c r="R1045" s="16" t="s">
        <v>12944</v>
      </c>
      <c r="S1045" s="16" t="s">
        <v>10381</v>
      </c>
      <c r="T1045" s="16" t="s">
        <v>21073</v>
      </c>
      <c r="U1045" s="17">
        <v>1958</v>
      </c>
      <c r="V1045" s="18">
        <v>24563.15</v>
      </c>
      <c r="W1045" s="16" t="s">
        <v>21074</v>
      </c>
      <c r="X1045" s="50" t="s">
        <v>205</v>
      </c>
      <c r="Y1045" s="50" t="s">
        <v>205</v>
      </c>
    </row>
    <row r="1046" spans="1:26" ht="18" customHeight="1">
      <c r="A1046" s="539">
        <v>20230621</v>
      </c>
      <c r="B1046" s="523">
        <v>1005</v>
      </c>
      <c r="C1046" s="523" t="s">
        <v>2297</v>
      </c>
      <c r="D1046" s="523" t="s">
        <v>8897</v>
      </c>
      <c r="E1046" s="523">
        <v>1960</v>
      </c>
      <c r="F1046" s="523" t="s">
        <v>8994</v>
      </c>
      <c r="G1046" s="523" t="s">
        <v>12945</v>
      </c>
      <c r="H1046" s="538"/>
      <c r="I1046" s="540">
        <v>45098</v>
      </c>
      <c r="J1046" s="541" t="s">
        <v>10485</v>
      </c>
      <c r="K1046" s="541" t="s">
        <v>9440</v>
      </c>
      <c r="L1046" s="494" t="s">
        <v>205</v>
      </c>
      <c r="M1046" s="50" t="s">
        <v>205</v>
      </c>
      <c r="N1046" s="50" t="s">
        <v>205</v>
      </c>
      <c r="O1046" s="50" t="s">
        <v>205</v>
      </c>
      <c r="P1046" s="50" t="s">
        <v>205</v>
      </c>
      <c r="Q1046" s="50" t="s">
        <v>205</v>
      </c>
      <c r="R1046" s="16" t="s">
        <v>21075</v>
      </c>
      <c r="S1046" s="16" t="s">
        <v>19195</v>
      </c>
      <c r="T1046" s="16" t="s">
        <v>21076</v>
      </c>
      <c r="U1046" s="17">
        <v>1960</v>
      </c>
      <c r="V1046" s="18">
        <v>24500</v>
      </c>
      <c r="W1046" s="16" t="s">
        <v>12914</v>
      </c>
      <c r="X1046" s="50" t="s">
        <v>205</v>
      </c>
      <c r="Y1046" s="50" t="s">
        <v>205</v>
      </c>
    </row>
    <row r="1047" spans="1:26" ht="18" customHeight="1">
      <c r="A1047" s="539">
        <v>20230621</v>
      </c>
      <c r="B1047" s="523">
        <v>1006</v>
      </c>
      <c r="C1047" s="523" t="s">
        <v>2301</v>
      </c>
      <c r="D1047" s="523" t="s">
        <v>8897</v>
      </c>
      <c r="E1047" s="523">
        <v>1960</v>
      </c>
      <c r="F1047" s="523" t="s">
        <v>8994</v>
      </c>
      <c r="G1047" s="523" t="s">
        <v>2302</v>
      </c>
      <c r="H1047" s="538"/>
      <c r="I1047" s="540">
        <v>45098</v>
      </c>
      <c r="J1047" s="541" t="s">
        <v>12293</v>
      </c>
      <c r="K1047" s="541" t="s">
        <v>9440</v>
      </c>
      <c r="L1047" s="494" t="s">
        <v>205</v>
      </c>
      <c r="M1047" s="50" t="s">
        <v>205</v>
      </c>
      <c r="N1047" s="50" t="s">
        <v>205</v>
      </c>
      <c r="O1047" s="50" t="s">
        <v>205</v>
      </c>
      <c r="P1047" s="50" t="s">
        <v>205</v>
      </c>
      <c r="Q1047" s="50" t="s">
        <v>205</v>
      </c>
      <c r="R1047" s="16" t="s">
        <v>12946</v>
      </c>
      <c r="S1047" s="16" t="s">
        <v>10381</v>
      </c>
      <c r="T1047" s="16" t="s">
        <v>21077</v>
      </c>
      <c r="U1047" s="17">
        <v>1960</v>
      </c>
      <c r="V1047" s="18">
        <v>24500</v>
      </c>
      <c r="W1047" s="16" t="s">
        <v>12914</v>
      </c>
      <c r="X1047" s="50" t="s">
        <v>205</v>
      </c>
      <c r="Y1047" s="50" t="s">
        <v>205</v>
      </c>
    </row>
    <row r="1048" spans="1:26" ht="18" customHeight="1">
      <c r="A1048" s="539">
        <v>20230622</v>
      </c>
      <c r="B1048" s="523">
        <v>1007</v>
      </c>
      <c r="C1048" s="523" t="s">
        <v>12947</v>
      </c>
      <c r="D1048" s="523" t="s">
        <v>8947</v>
      </c>
      <c r="E1048" s="523">
        <v>998</v>
      </c>
      <c r="F1048" s="523" t="s">
        <v>8949</v>
      </c>
      <c r="G1048" s="523" t="s">
        <v>12948</v>
      </c>
      <c r="H1048" s="538"/>
      <c r="I1048" s="540">
        <v>45099</v>
      </c>
      <c r="J1048" s="541" t="s">
        <v>9593</v>
      </c>
      <c r="K1048" s="541" t="s">
        <v>9440</v>
      </c>
      <c r="L1048" s="494">
        <v>20</v>
      </c>
      <c r="M1048" s="50"/>
      <c r="N1048" s="50"/>
      <c r="O1048" s="50"/>
      <c r="P1048" s="50"/>
      <c r="Q1048" s="50"/>
      <c r="R1048" s="16" t="s">
        <v>12949</v>
      </c>
      <c r="S1048" s="16" t="s">
        <v>19330</v>
      </c>
      <c r="T1048" s="16" t="s">
        <v>21078</v>
      </c>
      <c r="U1048" s="17">
        <v>998</v>
      </c>
      <c r="V1048" s="18">
        <v>13273.4</v>
      </c>
      <c r="W1048" s="16" t="s">
        <v>21079</v>
      </c>
      <c r="X1048" s="50"/>
      <c r="Y1048" s="50"/>
      <c r="Z1048" t="s">
        <v>11552</v>
      </c>
    </row>
    <row r="1049" spans="1:26" ht="18" customHeight="1">
      <c r="A1049" s="539">
        <v>20230622</v>
      </c>
      <c r="B1049" s="523">
        <v>1008</v>
      </c>
      <c r="C1049" s="523" t="s">
        <v>2318</v>
      </c>
      <c r="D1049" s="523" t="s">
        <v>8918</v>
      </c>
      <c r="E1049" s="523">
        <v>1960</v>
      </c>
      <c r="F1049" s="523" t="s">
        <v>8994</v>
      </c>
      <c r="G1049" s="523" t="s">
        <v>2319</v>
      </c>
      <c r="H1049" s="538"/>
      <c r="I1049" s="540">
        <v>45098</v>
      </c>
      <c r="J1049" s="541" t="s">
        <v>12951</v>
      </c>
      <c r="K1049" s="541" t="s">
        <v>9440</v>
      </c>
      <c r="L1049" s="494"/>
      <c r="M1049" s="50"/>
      <c r="N1049" s="50"/>
      <c r="O1049" s="50"/>
      <c r="P1049" s="50"/>
      <c r="Q1049" s="50"/>
      <c r="R1049" s="16" t="s">
        <v>21080</v>
      </c>
      <c r="S1049" s="16" t="s">
        <v>11626</v>
      </c>
      <c r="T1049" s="16" t="s">
        <v>12952</v>
      </c>
      <c r="U1049" s="17">
        <v>1960</v>
      </c>
      <c r="V1049" s="18">
        <v>24500</v>
      </c>
      <c r="W1049" s="16" t="s">
        <v>21081</v>
      </c>
      <c r="X1049" s="50"/>
      <c r="Y1049" s="50"/>
    </row>
    <row r="1050" spans="1:26" ht="18" customHeight="1">
      <c r="A1050" s="539">
        <v>20230622</v>
      </c>
      <c r="B1050" s="523">
        <v>1009</v>
      </c>
      <c r="C1050" s="523" t="s">
        <v>2322</v>
      </c>
      <c r="D1050" s="523" t="s">
        <v>8894</v>
      </c>
      <c r="E1050" s="523">
        <v>1960</v>
      </c>
      <c r="F1050" s="523" t="s">
        <v>8994</v>
      </c>
      <c r="G1050" s="523" t="s">
        <v>2323</v>
      </c>
      <c r="H1050" s="538"/>
      <c r="I1050" s="540">
        <v>45098</v>
      </c>
      <c r="J1050" s="541" t="s">
        <v>11198</v>
      </c>
      <c r="K1050" s="541" t="s">
        <v>9440</v>
      </c>
      <c r="L1050" s="494" t="s">
        <v>205</v>
      </c>
      <c r="M1050" s="50" t="s">
        <v>205</v>
      </c>
      <c r="N1050" s="50" t="s">
        <v>205</v>
      </c>
      <c r="O1050" s="50" t="s">
        <v>205</v>
      </c>
      <c r="P1050" s="50" t="s">
        <v>205</v>
      </c>
      <c r="Q1050" s="50" t="s">
        <v>205</v>
      </c>
      <c r="R1050" s="16" t="s">
        <v>21082</v>
      </c>
      <c r="S1050" s="16" t="s">
        <v>10381</v>
      </c>
      <c r="T1050" s="16" t="s">
        <v>21083</v>
      </c>
      <c r="U1050" s="17">
        <v>1960</v>
      </c>
      <c r="V1050" s="18">
        <v>24500</v>
      </c>
      <c r="W1050" s="16" t="s">
        <v>21043</v>
      </c>
      <c r="X1050" s="50" t="s">
        <v>205</v>
      </c>
      <c r="Y1050" s="50" t="s">
        <v>205</v>
      </c>
    </row>
    <row r="1051" spans="1:26" ht="18" customHeight="1">
      <c r="A1051" s="539">
        <v>20230622</v>
      </c>
      <c r="B1051" s="523">
        <v>1010</v>
      </c>
      <c r="C1051" s="523" t="s">
        <v>12953</v>
      </c>
      <c r="D1051" s="523" t="s">
        <v>12954</v>
      </c>
      <c r="E1051" s="523">
        <v>1100</v>
      </c>
      <c r="F1051" s="523" t="s">
        <v>8298</v>
      </c>
      <c r="G1051" s="523" t="s">
        <v>12955</v>
      </c>
      <c r="H1051" s="538"/>
      <c r="I1051" s="540">
        <v>45099</v>
      </c>
      <c r="J1051" s="541" t="s">
        <v>12268</v>
      </c>
      <c r="K1051" s="541" t="s">
        <v>9440</v>
      </c>
      <c r="L1051" s="494"/>
      <c r="M1051" s="50"/>
      <c r="N1051" s="50"/>
      <c r="O1051" s="50"/>
      <c r="P1051" s="50"/>
      <c r="Q1051" s="50"/>
      <c r="R1051" s="16" t="s">
        <v>21084</v>
      </c>
      <c r="S1051" s="16" t="s">
        <v>20098</v>
      </c>
      <c r="T1051" s="16" t="s">
        <v>21085</v>
      </c>
      <c r="U1051" s="17">
        <v>2200</v>
      </c>
      <c r="V1051" s="18">
        <v>48140</v>
      </c>
      <c r="W1051" s="16" t="s">
        <v>21086</v>
      </c>
      <c r="X1051" s="50"/>
      <c r="Y1051" s="50"/>
      <c r="Z1051" t="s">
        <v>11044</v>
      </c>
    </row>
    <row r="1052" spans="1:26" ht="18" customHeight="1">
      <c r="A1052" s="539">
        <v>20230622</v>
      </c>
      <c r="B1052" s="523">
        <v>1010</v>
      </c>
      <c r="C1052" s="523" t="s">
        <v>12953</v>
      </c>
      <c r="D1052" s="523" t="s">
        <v>12954</v>
      </c>
      <c r="E1052" s="523">
        <v>1100</v>
      </c>
      <c r="F1052" s="523" t="s">
        <v>8298</v>
      </c>
      <c r="G1052" s="523" t="s">
        <v>12956</v>
      </c>
      <c r="H1052" s="538"/>
      <c r="I1052" s="540">
        <v>45099</v>
      </c>
      <c r="J1052" s="541" t="s">
        <v>9644</v>
      </c>
      <c r="K1052" s="541" t="s">
        <v>9440</v>
      </c>
      <c r="L1052" s="494"/>
      <c r="M1052" s="50"/>
      <c r="N1052" s="50"/>
      <c r="O1052" s="50"/>
      <c r="P1052" s="50"/>
      <c r="Q1052" s="50"/>
      <c r="R1052" s="16"/>
      <c r="S1052" s="16"/>
      <c r="T1052" s="16"/>
      <c r="U1052" s="17"/>
      <c r="V1052" s="18"/>
      <c r="W1052" s="16"/>
      <c r="X1052" s="50"/>
      <c r="Y1052" s="50"/>
    </row>
    <row r="1053" spans="1:26" ht="18" customHeight="1">
      <c r="A1053" s="539">
        <v>20230622</v>
      </c>
      <c r="B1053" s="523">
        <v>1011</v>
      </c>
      <c r="C1053" s="523" t="s">
        <v>12957</v>
      </c>
      <c r="D1053" s="523" t="s">
        <v>219</v>
      </c>
      <c r="E1053" s="523">
        <v>2000</v>
      </c>
      <c r="F1053" s="523" t="s">
        <v>12958</v>
      </c>
      <c r="G1053" s="523" t="s">
        <v>12959</v>
      </c>
      <c r="H1053" s="538"/>
      <c r="I1053" s="540">
        <v>45099</v>
      </c>
      <c r="J1053" s="541" t="s">
        <v>12960</v>
      </c>
      <c r="K1053" s="541" t="s">
        <v>9440</v>
      </c>
      <c r="L1053" s="494" t="s">
        <v>205</v>
      </c>
      <c r="M1053" s="50" t="s">
        <v>205</v>
      </c>
      <c r="N1053" s="50" t="s">
        <v>205</v>
      </c>
      <c r="O1053" s="50" t="s">
        <v>205</v>
      </c>
      <c r="P1053" s="50" t="s">
        <v>205</v>
      </c>
      <c r="Q1053" s="50" t="s">
        <v>205</v>
      </c>
      <c r="R1053" s="16" t="s">
        <v>21087</v>
      </c>
      <c r="S1053" s="16" t="s">
        <v>21088</v>
      </c>
      <c r="T1053" s="16" t="s">
        <v>12961</v>
      </c>
      <c r="U1053" s="17">
        <v>2000</v>
      </c>
      <c r="V1053" s="18">
        <v>22000</v>
      </c>
      <c r="W1053" s="16" t="s">
        <v>12950</v>
      </c>
      <c r="X1053" s="50" t="s">
        <v>205</v>
      </c>
      <c r="Y1053" s="50" t="s">
        <v>205</v>
      </c>
      <c r="Z1053" t="s">
        <v>12722</v>
      </c>
    </row>
    <row r="1054" spans="1:26" ht="18" customHeight="1">
      <c r="A1054" s="539">
        <v>20230622</v>
      </c>
      <c r="B1054" s="523">
        <v>1012</v>
      </c>
      <c r="C1054" s="523" t="s">
        <v>12962</v>
      </c>
      <c r="D1054" s="523" t="s">
        <v>8947</v>
      </c>
      <c r="E1054" s="523">
        <v>2485</v>
      </c>
      <c r="F1054" s="523" t="s">
        <v>8949</v>
      </c>
      <c r="G1054" s="523" t="s">
        <v>12963</v>
      </c>
      <c r="H1054" s="538"/>
      <c r="I1054" s="540">
        <v>45099</v>
      </c>
      <c r="J1054" s="541" t="s">
        <v>9647</v>
      </c>
      <c r="K1054" s="541" t="s">
        <v>9440</v>
      </c>
      <c r="L1054" s="494" t="s">
        <v>205</v>
      </c>
      <c r="M1054" s="50" t="s">
        <v>205</v>
      </c>
      <c r="N1054" s="50" t="s">
        <v>205</v>
      </c>
      <c r="O1054" s="50" t="s">
        <v>205</v>
      </c>
      <c r="P1054" s="50" t="s">
        <v>205</v>
      </c>
      <c r="Q1054" s="50" t="s">
        <v>205</v>
      </c>
      <c r="R1054" s="16" t="s">
        <v>21089</v>
      </c>
      <c r="S1054" s="16" t="s">
        <v>20838</v>
      </c>
      <c r="T1054" s="16" t="s">
        <v>12964</v>
      </c>
      <c r="U1054" s="17">
        <v>2485</v>
      </c>
      <c r="V1054" s="18">
        <v>19880</v>
      </c>
      <c r="W1054" s="16" t="s">
        <v>21079</v>
      </c>
      <c r="X1054" s="50" t="s">
        <v>205</v>
      </c>
      <c r="Y1054" s="50" t="s">
        <v>205</v>
      </c>
      <c r="Z1054" t="s">
        <v>10507</v>
      </c>
    </row>
    <row r="1055" spans="1:26" ht="18" customHeight="1">
      <c r="A1055" s="539">
        <v>20230622</v>
      </c>
      <c r="B1055" s="523">
        <v>1013</v>
      </c>
      <c r="C1055" s="523" t="s">
        <v>2340</v>
      </c>
      <c r="D1055" s="523" t="s">
        <v>8891</v>
      </c>
      <c r="E1055" s="523">
        <v>1917</v>
      </c>
      <c r="F1055" s="523" t="s">
        <v>8994</v>
      </c>
      <c r="G1055" s="523" t="s">
        <v>2341</v>
      </c>
      <c r="H1055" s="538"/>
      <c r="I1055" s="540">
        <v>45099</v>
      </c>
      <c r="J1055" s="541" t="s">
        <v>12965</v>
      </c>
      <c r="K1055" s="541" t="s">
        <v>9440</v>
      </c>
      <c r="L1055" s="494" t="s">
        <v>205</v>
      </c>
      <c r="M1055" s="50" t="s">
        <v>205</v>
      </c>
      <c r="N1055" s="50" t="s">
        <v>205</v>
      </c>
      <c r="O1055" s="50" t="s">
        <v>205</v>
      </c>
      <c r="P1055" s="50" t="s">
        <v>205</v>
      </c>
      <c r="Q1055" s="50" t="s">
        <v>205</v>
      </c>
      <c r="R1055" s="16" t="s">
        <v>2340</v>
      </c>
      <c r="S1055" s="16" t="s">
        <v>1278</v>
      </c>
      <c r="T1055" s="16" t="s">
        <v>2343</v>
      </c>
      <c r="U1055" s="17">
        <v>1917</v>
      </c>
      <c r="V1055" s="18">
        <v>23962.5</v>
      </c>
      <c r="W1055" s="16" t="s">
        <v>2300</v>
      </c>
      <c r="X1055" s="50" t="s">
        <v>205</v>
      </c>
      <c r="Y1055" s="50" t="s">
        <v>205</v>
      </c>
    </row>
    <row r="1056" spans="1:26" ht="18" customHeight="1">
      <c r="A1056" s="539">
        <v>20230622</v>
      </c>
      <c r="B1056" s="523">
        <v>1014</v>
      </c>
      <c r="C1056" s="523" t="s">
        <v>2330</v>
      </c>
      <c r="D1056" s="523" t="s">
        <v>8905</v>
      </c>
      <c r="E1056" s="523">
        <v>1980</v>
      </c>
      <c r="F1056" s="523" t="s">
        <v>8994</v>
      </c>
      <c r="G1056" s="523" t="s">
        <v>2331</v>
      </c>
      <c r="H1056" s="538"/>
      <c r="I1056" s="540">
        <v>45099</v>
      </c>
      <c r="J1056" s="541" t="s">
        <v>9556</v>
      </c>
      <c r="K1056" s="541" t="s">
        <v>9440</v>
      </c>
      <c r="L1056" s="512" t="s">
        <v>205</v>
      </c>
      <c r="M1056" s="50" t="s">
        <v>205</v>
      </c>
      <c r="N1056" s="50" t="s">
        <v>205</v>
      </c>
      <c r="O1056" s="50" t="s">
        <v>205</v>
      </c>
      <c r="P1056" s="50" t="s">
        <v>205</v>
      </c>
      <c r="Q1056" s="50" t="s">
        <v>205</v>
      </c>
      <c r="R1056" s="16" t="s">
        <v>21090</v>
      </c>
      <c r="S1056" s="16" t="s">
        <v>20154</v>
      </c>
      <c r="T1056" s="16" t="s">
        <v>21091</v>
      </c>
      <c r="U1056" s="17">
        <v>1980</v>
      </c>
      <c r="V1056" s="18">
        <v>24948</v>
      </c>
      <c r="W1056" s="16" t="s">
        <v>21062</v>
      </c>
      <c r="X1056" s="50" t="s">
        <v>205</v>
      </c>
      <c r="Y1056" s="50" t="s">
        <v>205</v>
      </c>
    </row>
    <row r="1057" spans="1:26" ht="18" customHeight="1">
      <c r="A1057" s="539">
        <v>20230622</v>
      </c>
      <c r="B1057" s="523">
        <v>1015</v>
      </c>
      <c r="C1057" s="523" t="s">
        <v>2325</v>
      </c>
      <c r="D1057" s="523" t="s">
        <v>8905</v>
      </c>
      <c r="E1057" s="523">
        <v>1980</v>
      </c>
      <c r="F1057" s="523" t="s">
        <v>8994</v>
      </c>
      <c r="G1057" s="523" t="s">
        <v>2326</v>
      </c>
      <c r="H1057" s="538"/>
      <c r="I1057" s="540">
        <v>45099</v>
      </c>
      <c r="J1057" s="541" t="s">
        <v>11592</v>
      </c>
      <c r="K1057" s="541" t="s">
        <v>9440</v>
      </c>
      <c r="L1057" s="512" t="s">
        <v>205</v>
      </c>
      <c r="M1057" s="50" t="s">
        <v>205</v>
      </c>
      <c r="N1057" s="50" t="s">
        <v>205</v>
      </c>
      <c r="O1057" s="50" t="s">
        <v>205</v>
      </c>
      <c r="P1057" s="50" t="s">
        <v>205</v>
      </c>
      <c r="Q1057" s="50" t="s">
        <v>205</v>
      </c>
      <c r="R1057" s="16" t="s">
        <v>21092</v>
      </c>
      <c r="S1057" s="16" t="s">
        <v>20154</v>
      </c>
      <c r="T1057" s="16" t="s">
        <v>21093</v>
      </c>
      <c r="U1057" s="17">
        <v>1980</v>
      </c>
      <c r="V1057" s="18">
        <v>24948</v>
      </c>
      <c r="W1057" s="16" t="s">
        <v>21062</v>
      </c>
      <c r="X1057" s="50" t="s">
        <v>205</v>
      </c>
      <c r="Y1057" s="50" t="s">
        <v>205</v>
      </c>
    </row>
    <row r="1058" spans="1:26" ht="18" customHeight="1">
      <c r="A1058" s="539">
        <v>20230622</v>
      </c>
      <c r="B1058" s="523">
        <v>1016</v>
      </c>
      <c r="C1058" s="523" t="s">
        <v>2334</v>
      </c>
      <c r="D1058" s="523" t="s">
        <v>10849</v>
      </c>
      <c r="E1058" s="523">
        <v>1960</v>
      </c>
      <c r="F1058" s="523" t="s">
        <v>8994</v>
      </c>
      <c r="G1058" s="523" t="s">
        <v>2335</v>
      </c>
      <c r="H1058" s="538"/>
      <c r="I1058" s="540">
        <v>45099</v>
      </c>
      <c r="J1058" s="541" t="s">
        <v>12833</v>
      </c>
      <c r="K1058" s="541" t="s">
        <v>9440</v>
      </c>
      <c r="L1058" s="494" t="s">
        <v>205</v>
      </c>
      <c r="M1058" s="50" t="s">
        <v>205</v>
      </c>
      <c r="N1058" s="50" t="s">
        <v>205</v>
      </c>
      <c r="O1058" s="50" t="s">
        <v>205</v>
      </c>
      <c r="P1058" s="50" t="s">
        <v>205</v>
      </c>
      <c r="Q1058" s="50" t="s">
        <v>205</v>
      </c>
      <c r="R1058" s="16" t="s">
        <v>12966</v>
      </c>
      <c r="S1058" s="16" t="s">
        <v>19195</v>
      </c>
      <c r="T1058" s="16" t="s">
        <v>12967</v>
      </c>
      <c r="U1058" s="17">
        <v>1960</v>
      </c>
      <c r="V1058" s="18">
        <v>24500</v>
      </c>
      <c r="W1058" s="16" t="s">
        <v>21043</v>
      </c>
      <c r="X1058" s="50" t="s">
        <v>205</v>
      </c>
      <c r="Y1058" s="50" t="s">
        <v>205</v>
      </c>
    </row>
    <row r="1059" spans="1:26" ht="18" customHeight="1">
      <c r="A1059" s="539">
        <v>20230622</v>
      </c>
      <c r="B1059" s="523">
        <v>1017</v>
      </c>
      <c r="C1059" s="523" t="s">
        <v>2337</v>
      </c>
      <c r="D1059" s="523" t="s">
        <v>10849</v>
      </c>
      <c r="E1059" s="523">
        <v>1960</v>
      </c>
      <c r="F1059" s="523" t="s">
        <v>8994</v>
      </c>
      <c r="G1059" s="523" t="s">
        <v>2338</v>
      </c>
      <c r="H1059" s="538"/>
      <c r="I1059" s="540">
        <v>45099</v>
      </c>
      <c r="J1059" s="541" t="s">
        <v>11442</v>
      </c>
      <c r="K1059" s="541" t="s">
        <v>9440</v>
      </c>
      <c r="L1059" s="494" t="s">
        <v>205</v>
      </c>
      <c r="M1059" s="50" t="s">
        <v>205</v>
      </c>
      <c r="N1059" s="50" t="s">
        <v>205</v>
      </c>
      <c r="O1059" s="50" t="s">
        <v>205</v>
      </c>
      <c r="P1059" s="50" t="s">
        <v>205</v>
      </c>
      <c r="Q1059" s="50" t="s">
        <v>205</v>
      </c>
      <c r="R1059" s="16" t="s">
        <v>21094</v>
      </c>
      <c r="S1059" s="16" t="s">
        <v>19195</v>
      </c>
      <c r="T1059" s="16" t="s">
        <v>21095</v>
      </c>
      <c r="U1059" s="17">
        <v>1960</v>
      </c>
      <c r="V1059" s="18">
        <v>24500</v>
      </c>
      <c r="W1059" s="16" t="s">
        <v>21074</v>
      </c>
      <c r="X1059" s="50" t="s">
        <v>205</v>
      </c>
      <c r="Y1059" s="50" t="s">
        <v>205</v>
      </c>
    </row>
    <row r="1060" spans="1:26" ht="18" customHeight="1">
      <c r="A1060" s="539">
        <v>20230623</v>
      </c>
      <c r="B1060" s="523">
        <v>1018</v>
      </c>
      <c r="C1060" s="523" t="s">
        <v>12968</v>
      </c>
      <c r="D1060" s="523" t="s">
        <v>10578</v>
      </c>
      <c r="E1060" s="523">
        <v>1120</v>
      </c>
      <c r="F1060" s="523" t="s">
        <v>8298</v>
      </c>
      <c r="G1060" s="523" t="s">
        <v>12969</v>
      </c>
      <c r="H1060" s="538"/>
      <c r="I1060" s="540">
        <v>45099</v>
      </c>
      <c r="J1060" s="541" t="s">
        <v>12277</v>
      </c>
      <c r="K1060" s="541" t="s">
        <v>9440</v>
      </c>
      <c r="L1060" s="494" t="s">
        <v>205</v>
      </c>
      <c r="M1060" s="50" t="s">
        <v>205</v>
      </c>
      <c r="N1060" s="50" t="s">
        <v>205</v>
      </c>
      <c r="O1060" s="50" t="s">
        <v>205</v>
      </c>
      <c r="P1060" s="50" t="s">
        <v>205</v>
      </c>
      <c r="Q1060" s="50" t="s">
        <v>205</v>
      </c>
      <c r="R1060" s="16" t="s">
        <v>21096</v>
      </c>
      <c r="S1060" s="16" t="s">
        <v>19593</v>
      </c>
      <c r="T1060" s="16" t="s">
        <v>21097</v>
      </c>
      <c r="U1060" s="17">
        <v>1120</v>
      </c>
      <c r="V1060" s="18">
        <v>24720</v>
      </c>
      <c r="W1060" s="16" t="s">
        <v>21046</v>
      </c>
      <c r="X1060" s="50" t="s">
        <v>205</v>
      </c>
      <c r="Y1060" s="50" t="s">
        <v>205</v>
      </c>
      <c r="Z1060" t="s">
        <v>11439</v>
      </c>
    </row>
    <row r="1061" spans="1:26" ht="18" customHeight="1">
      <c r="A1061" s="539">
        <v>20230623</v>
      </c>
      <c r="B1061" s="523">
        <v>1019</v>
      </c>
      <c r="C1061" s="523" t="s">
        <v>12970</v>
      </c>
      <c r="D1061" s="523" t="s">
        <v>10578</v>
      </c>
      <c r="E1061" s="523">
        <v>1120</v>
      </c>
      <c r="F1061" s="523" t="s">
        <v>8298</v>
      </c>
      <c r="G1061" s="523" t="s">
        <v>12971</v>
      </c>
      <c r="H1061" s="538"/>
      <c r="I1061" s="540">
        <v>45099</v>
      </c>
      <c r="J1061" s="541" t="s">
        <v>10857</v>
      </c>
      <c r="K1061" s="541" t="s">
        <v>9440</v>
      </c>
      <c r="L1061" s="494" t="s">
        <v>205</v>
      </c>
      <c r="M1061" s="50" t="s">
        <v>205</v>
      </c>
      <c r="N1061" s="50" t="s">
        <v>205</v>
      </c>
      <c r="O1061" s="50" t="s">
        <v>205</v>
      </c>
      <c r="P1061" s="50" t="s">
        <v>205</v>
      </c>
      <c r="Q1061" s="50" t="s">
        <v>205</v>
      </c>
      <c r="R1061" s="16" t="s">
        <v>12972</v>
      </c>
      <c r="S1061" s="16" t="s">
        <v>19593</v>
      </c>
      <c r="T1061" s="16" t="s">
        <v>21098</v>
      </c>
      <c r="U1061" s="17">
        <v>1120</v>
      </c>
      <c r="V1061" s="18">
        <v>24800</v>
      </c>
      <c r="W1061" s="16" t="s">
        <v>21046</v>
      </c>
      <c r="X1061" s="50" t="s">
        <v>205</v>
      </c>
      <c r="Y1061" s="50" t="s">
        <v>205</v>
      </c>
      <c r="Z1061" t="s">
        <v>11439</v>
      </c>
    </row>
    <row r="1062" spans="1:26" ht="18" customHeight="1">
      <c r="A1062" s="539">
        <v>20230623</v>
      </c>
      <c r="B1062" s="523">
        <v>1020</v>
      </c>
      <c r="C1062" s="523" t="s">
        <v>2344</v>
      </c>
      <c r="D1062" s="523" t="s">
        <v>8891</v>
      </c>
      <c r="E1062" s="523">
        <v>1960</v>
      </c>
      <c r="F1062" s="523" t="s">
        <v>8994</v>
      </c>
      <c r="G1062" s="523" t="s">
        <v>2345</v>
      </c>
      <c r="H1062" s="538"/>
      <c r="I1062" s="540">
        <v>45099</v>
      </c>
      <c r="J1062" s="541" t="s">
        <v>9710</v>
      </c>
      <c r="K1062" s="541" t="s">
        <v>9440</v>
      </c>
      <c r="L1062" s="494" t="s">
        <v>205</v>
      </c>
      <c r="M1062" s="50" t="s">
        <v>205</v>
      </c>
      <c r="N1062" s="50" t="s">
        <v>205</v>
      </c>
      <c r="O1062" s="50" t="s">
        <v>205</v>
      </c>
      <c r="P1062" s="50" t="s">
        <v>205</v>
      </c>
      <c r="Q1062" s="50" t="s">
        <v>205</v>
      </c>
      <c r="R1062" s="16" t="s">
        <v>21099</v>
      </c>
      <c r="S1062" s="16" t="s">
        <v>10381</v>
      </c>
      <c r="T1062" s="16" t="s">
        <v>21100</v>
      </c>
      <c r="U1062" s="17">
        <v>1960</v>
      </c>
      <c r="V1062" s="18">
        <v>24500</v>
      </c>
      <c r="W1062" s="16" t="s">
        <v>21043</v>
      </c>
      <c r="X1062" s="50" t="s">
        <v>205</v>
      </c>
      <c r="Y1062" s="50" t="s">
        <v>205</v>
      </c>
    </row>
    <row r="1063" spans="1:26" ht="18" customHeight="1">
      <c r="A1063" s="539">
        <v>20230623</v>
      </c>
      <c r="B1063" s="523">
        <v>1021</v>
      </c>
      <c r="C1063" s="523" t="s">
        <v>2348</v>
      </c>
      <c r="D1063" s="523" t="s">
        <v>8891</v>
      </c>
      <c r="E1063" s="523">
        <v>1917</v>
      </c>
      <c r="F1063" s="523" t="s">
        <v>8994</v>
      </c>
      <c r="G1063" s="523" t="s">
        <v>2349</v>
      </c>
      <c r="H1063" s="538"/>
      <c r="I1063" s="540">
        <v>45099</v>
      </c>
      <c r="J1063" s="541" t="s">
        <v>11574</v>
      </c>
      <c r="K1063" s="541" t="s">
        <v>9440</v>
      </c>
      <c r="L1063" s="494" t="s">
        <v>205</v>
      </c>
      <c r="M1063" s="50" t="s">
        <v>205</v>
      </c>
      <c r="N1063" s="50" t="s">
        <v>205</v>
      </c>
      <c r="O1063" s="50" t="s">
        <v>205</v>
      </c>
      <c r="P1063" s="50" t="s">
        <v>205</v>
      </c>
      <c r="Q1063" s="50" t="s">
        <v>205</v>
      </c>
      <c r="R1063" s="16" t="s">
        <v>21101</v>
      </c>
      <c r="S1063" s="16" t="s">
        <v>19195</v>
      </c>
      <c r="T1063" s="16" t="s">
        <v>21102</v>
      </c>
      <c r="U1063" s="17">
        <v>1917</v>
      </c>
      <c r="V1063" s="18">
        <v>23962.5</v>
      </c>
      <c r="W1063" s="16" t="s">
        <v>21043</v>
      </c>
      <c r="X1063" s="50" t="s">
        <v>205</v>
      </c>
      <c r="Y1063" s="50" t="s">
        <v>205</v>
      </c>
    </row>
    <row r="1064" spans="1:26" ht="18" customHeight="1">
      <c r="A1064" s="539">
        <v>20230623</v>
      </c>
      <c r="B1064" s="523">
        <v>1022</v>
      </c>
      <c r="C1064" s="523" t="s">
        <v>2352</v>
      </c>
      <c r="D1064" s="523" t="s">
        <v>8891</v>
      </c>
      <c r="E1064" s="523">
        <v>1917</v>
      </c>
      <c r="F1064" s="523" t="s">
        <v>8994</v>
      </c>
      <c r="G1064" s="523" t="s">
        <v>2353</v>
      </c>
      <c r="H1064" s="538"/>
      <c r="I1064" s="540">
        <v>45100</v>
      </c>
      <c r="J1064" s="541" t="s">
        <v>12973</v>
      </c>
      <c r="K1064" s="541" t="s">
        <v>9440</v>
      </c>
      <c r="L1064" s="494" t="s">
        <v>205</v>
      </c>
      <c r="M1064" s="50" t="s">
        <v>205</v>
      </c>
      <c r="N1064" s="50" t="s">
        <v>205</v>
      </c>
      <c r="O1064" s="50" t="s">
        <v>205</v>
      </c>
      <c r="P1064" s="50" t="s">
        <v>205</v>
      </c>
      <c r="Q1064" s="50" t="s">
        <v>205</v>
      </c>
      <c r="R1064" s="16" t="s">
        <v>21103</v>
      </c>
      <c r="S1064" s="16" t="s">
        <v>19195</v>
      </c>
      <c r="T1064" s="16" t="s">
        <v>21104</v>
      </c>
      <c r="U1064" s="17">
        <v>1917</v>
      </c>
      <c r="V1064" s="18">
        <v>23962.5</v>
      </c>
      <c r="W1064" s="16" t="s">
        <v>21043</v>
      </c>
      <c r="X1064" s="50" t="s">
        <v>205</v>
      </c>
      <c r="Y1064" s="50" t="s">
        <v>205</v>
      </c>
    </row>
    <row r="1065" spans="1:26" ht="18" customHeight="1">
      <c r="A1065" s="539">
        <v>20230623</v>
      </c>
      <c r="B1065" s="523">
        <v>1023</v>
      </c>
      <c r="C1065" s="523" t="s">
        <v>2360</v>
      </c>
      <c r="D1065" s="523" t="s">
        <v>8891</v>
      </c>
      <c r="E1065" s="523">
        <v>1917</v>
      </c>
      <c r="F1065" s="523" t="s">
        <v>8994</v>
      </c>
      <c r="G1065" s="523" t="s">
        <v>2361</v>
      </c>
      <c r="H1065" s="538"/>
      <c r="I1065" s="540">
        <v>45100</v>
      </c>
      <c r="J1065" s="541" t="s">
        <v>12974</v>
      </c>
      <c r="K1065" s="541" t="s">
        <v>9440</v>
      </c>
      <c r="L1065" s="494" t="s">
        <v>205</v>
      </c>
      <c r="M1065" s="50" t="s">
        <v>205</v>
      </c>
      <c r="N1065" s="50" t="s">
        <v>205</v>
      </c>
      <c r="O1065" s="50" t="s">
        <v>205</v>
      </c>
      <c r="P1065" s="50" t="s">
        <v>205</v>
      </c>
      <c r="Q1065" s="50" t="s">
        <v>205</v>
      </c>
      <c r="R1065" s="16" t="s">
        <v>12975</v>
      </c>
      <c r="S1065" s="16" t="s">
        <v>19195</v>
      </c>
      <c r="T1065" s="16" t="s">
        <v>21105</v>
      </c>
      <c r="U1065" s="17">
        <v>1917</v>
      </c>
      <c r="V1065" s="18">
        <v>23962.5</v>
      </c>
      <c r="W1065" s="16" t="s">
        <v>21043</v>
      </c>
      <c r="X1065" s="50" t="s">
        <v>205</v>
      </c>
      <c r="Y1065" s="50" t="s">
        <v>205</v>
      </c>
    </row>
    <row r="1066" spans="1:26" ht="18" customHeight="1">
      <c r="A1066" s="539">
        <v>20230623</v>
      </c>
      <c r="B1066" s="523">
        <v>1024</v>
      </c>
      <c r="C1066" s="523" t="s">
        <v>12976</v>
      </c>
      <c r="D1066" s="523" t="s">
        <v>8947</v>
      </c>
      <c r="E1066" s="523">
        <v>1116</v>
      </c>
      <c r="F1066" s="523" t="s">
        <v>8949</v>
      </c>
      <c r="G1066" s="523" t="s">
        <v>12977</v>
      </c>
      <c r="H1066" s="538"/>
      <c r="I1066" s="540">
        <v>45100</v>
      </c>
      <c r="J1066" s="541" t="s">
        <v>12978</v>
      </c>
      <c r="K1066" s="541" t="s">
        <v>9440</v>
      </c>
      <c r="L1066" s="494">
        <v>20</v>
      </c>
      <c r="M1066" s="50" t="s">
        <v>205</v>
      </c>
      <c r="N1066" s="50" t="s">
        <v>205</v>
      </c>
      <c r="O1066" s="50" t="s">
        <v>205</v>
      </c>
      <c r="P1066" s="50" t="s">
        <v>205</v>
      </c>
      <c r="Q1066" s="50" t="s">
        <v>205</v>
      </c>
      <c r="R1066" s="16" t="s">
        <v>21106</v>
      </c>
      <c r="S1066" s="16" t="s">
        <v>12979</v>
      </c>
      <c r="T1066" s="16" t="s">
        <v>21107</v>
      </c>
      <c r="U1066" s="17">
        <v>1116</v>
      </c>
      <c r="V1066" s="18">
        <v>9530.64</v>
      </c>
      <c r="W1066" s="16" t="s">
        <v>21079</v>
      </c>
      <c r="X1066" s="50" t="s">
        <v>205</v>
      </c>
      <c r="Y1066" s="50" t="s">
        <v>205</v>
      </c>
      <c r="Z1066" t="s">
        <v>10564</v>
      </c>
    </row>
    <row r="1067" spans="1:26" ht="18" customHeight="1">
      <c r="A1067" s="539">
        <v>20230623</v>
      </c>
      <c r="B1067" s="523">
        <v>1025</v>
      </c>
      <c r="C1067" s="523" t="s">
        <v>2358</v>
      </c>
      <c r="D1067" s="523" t="s">
        <v>8891</v>
      </c>
      <c r="E1067" s="523">
        <v>1960</v>
      </c>
      <c r="F1067" s="523" t="s">
        <v>8994</v>
      </c>
      <c r="G1067" s="523" t="s">
        <v>2356</v>
      </c>
      <c r="H1067" s="538"/>
      <c r="I1067" s="540">
        <v>45100</v>
      </c>
      <c r="J1067" s="541" t="s">
        <v>9539</v>
      </c>
      <c r="K1067" s="541" t="s">
        <v>9440</v>
      </c>
      <c r="L1067" s="494" t="s">
        <v>205</v>
      </c>
      <c r="M1067" s="50" t="s">
        <v>205</v>
      </c>
      <c r="N1067" s="50" t="s">
        <v>205</v>
      </c>
      <c r="O1067" s="50" t="s">
        <v>205</v>
      </c>
      <c r="P1067" s="50" t="s">
        <v>205</v>
      </c>
      <c r="Q1067" s="50" t="s">
        <v>205</v>
      </c>
      <c r="R1067" s="16" t="s">
        <v>21108</v>
      </c>
      <c r="S1067" s="16" t="s">
        <v>19195</v>
      </c>
      <c r="T1067" s="16" t="s">
        <v>21109</v>
      </c>
      <c r="U1067" s="17">
        <v>1960</v>
      </c>
      <c r="V1067" s="18">
        <v>24500</v>
      </c>
      <c r="W1067" s="16" t="s">
        <v>21043</v>
      </c>
      <c r="X1067" s="50" t="s">
        <v>205</v>
      </c>
      <c r="Y1067" s="50" t="s">
        <v>205</v>
      </c>
    </row>
    <row r="1068" spans="1:26" ht="18" customHeight="1">
      <c r="A1068" s="539">
        <v>20230623</v>
      </c>
      <c r="B1068" s="523">
        <v>1026</v>
      </c>
      <c r="C1068" s="523" t="s">
        <v>2371</v>
      </c>
      <c r="D1068" s="523" t="s">
        <v>8897</v>
      </c>
      <c r="E1068" s="523">
        <v>1500</v>
      </c>
      <c r="F1068" s="523" t="s">
        <v>6380</v>
      </c>
      <c r="G1068" s="523" t="s">
        <v>2372</v>
      </c>
      <c r="H1068" s="538"/>
      <c r="I1068" s="540">
        <v>45100</v>
      </c>
      <c r="J1068" s="541" t="s">
        <v>10708</v>
      </c>
      <c r="K1068" s="541" t="s">
        <v>9440</v>
      </c>
      <c r="L1068" s="512" t="s">
        <v>205</v>
      </c>
      <c r="M1068" s="50" t="s">
        <v>205</v>
      </c>
      <c r="N1068" s="50" t="s">
        <v>205</v>
      </c>
      <c r="O1068" s="50" t="s">
        <v>205</v>
      </c>
      <c r="P1068" s="50" t="s">
        <v>205</v>
      </c>
      <c r="Q1068" s="50" t="s">
        <v>205</v>
      </c>
      <c r="R1068" s="16" t="s">
        <v>21110</v>
      </c>
      <c r="S1068" s="16" t="s">
        <v>21111</v>
      </c>
      <c r="T1068" s="16" t="s">
        <v>21112</v>
      </c>
      <c r="U1068" s="17">
        <v>1500</v>
      </c>
      <c r="V1068" s="18">
        <v>23242.5</v>
      </c>
      <c r="W1068" s="16" t="s">
        <v>21079</v>
      </c>
      <c r="X1068" s="50" t="s">
        <v>205</v>
      </c>
      <c r="Y1068" s="50" t="s">
        <v>205</v>
      </c>
    </row>
    <row r="1069" spans="1:26" ht="18" customHeight="1">
      <c r="A1069" s="539">
        <v>20230623</v>
      </c>
      <c r="B1069" s="523">
        <v>1027</v>
      </c>
      <c r="C1069" s="523" t="s">
        <v>2364</v>
      </c>
      <c r="D1069" s="523" t="s">
        <v>8897</v>
      </c>
      <c r="E1069" s="523">
        <v>1500</v>
      </c>
      <c r="F1069" s="523" t="s">
        <v>6380</v>
      </c>
      <c r="G1069" s="523" t="s">
        <v>2365</v>
      </c>
      <c r="H1069" s="538"/>
      <c r="I1069" s="540">
        <v>45100</v>
      </c>
      <c r="J1069" s="541" t="s">
        <v>11562</v>
      </c>
      <c r="K1069" s="541" t="s">
        <v>9440</v>
      </c>
      <c r="L1069" s="494" t="s">
        <v>205</v>
      </c>
      <c r="M1069" s="50" t="s">
        <v>205</v>
      </c>
      <c r="N1069" s="50" t="s">
        <v>205</v>
      </c>
      <c r="O1069" s="50" t="s">
        <v>205</v>
      </c>
      <c r="P1069" s="50" t="s">
        <v>205</v>
      </c>
      <c r="Q1069" s="50" t="s">
        <v>205</v>
      </c>
      <c r="R1069" s="16" t="s">
        <v>12980</v>
      </c>
      <c r="S1069" s="16" t="s">
        <v>19195</v>
      </c>
      <c r="T1069" s="16" t="s">
        <v>21113</v>
      </c>
      <c r="U1069" s="17">
        <v>1500</v>
      </c>
      <c r="V1069" s="18">
        <v>23242.5</v>
      </c>
      <c r="W1069" s="16" t="s">
        <v>12914</v>
      </c>
      <c r="X1069" s="50" t="s">
        <v>205</v>
      </c>
      <c r="Y1069" s="50" t="s">
        <v>205</v>
      </c>
    </row>
    <row r="1070" spans="1:26" ht="18" customHeight="1">
      <c r="A1070" s="539">
        <v>20230623</v>
      </c>
      <c r="B1070" s="523">
        <v>1028</v>
      </c>
      <c r="C1070" s="523" t="s">
        <v>2368</v>
      </c>
      <c r="D1070" s="523" t="s">
        <v>8897</v>
      </c>
      <c r="E1070" s="523">
        <v>1500</v>
      </c>
      <c r="F1070" s="523" t="s">
        <v>6380</v>
      </c>
      <c r="G1070" s="523" t="s">
        <v>2369</v>
      </c>
      <c r="H1070" s="538"/>
      <c r="I1070" s="540">
        <v>45100</v>
      </c>
      <c r="J1070" s="541" t="s">
        <v>10572</v>
      </c>
      <c r="K1070" s="541" t="s">
        <v>9440</v>
      </c>
      <c r="L1070" s="494" t="s">
        <v>205</v>
      </c>
      <c r="M1070" s="50" t="s">
        <v>205</v>
      </c>
      <c r="N1070" s="50" t="s">
        <v>205</v>
      </c>
      <c r="O1070" s="50" t="s">
        <v>205</v>
      </c>
      <c r="P1070" s="50" t="s">
        <v>205</v>
      </c>
      <c r="Q1070" s="50" t="s">
        <v>205</v>
      </c>
      <c r="R1070" s="16" t="s">
        <v>21114</v>
      </c>
      <c r="S1070" s="16" t="s">
        <v>21111</v>
      </c>
      <c r="T1070" s="16" t="s">
        <v>21115</v>
      </c>
      <c r="U1070" s="17">
        <v>1500</v>
      </c>
      <c r="V1070" s="18">
        <v>23242.5</v>
      </c>
      <c r="W1070" s="16" t="s">
        <v>21043</v>
      </c>
      <c r="X1070" s="50" t="s">
        <v>205</v>
      </c>
      <c r="Y1070" s="50" t="s">
        <v>205</v>
      </c>
    </row>
    <row r="1071" spans="1:26" ht="18" customHeight="1">
      <c r="A1071" s="539">
        <v>20230623</v>
      </c>
      <c r="B1071" s="523">
        <v>1029</v>
      </c>
      <c r="C1071" s="523" t="s">
        <v>12981</v>
      </c>
      <c r="D1071" s="523" t="s">
        <v>8947</v>
      </c>
      <c r="E1071" s="523">
        <v>750</v>
      </c>
      <c r="F1071" s="523" t="s">
        <v>8949</v>
      </c>
      <c r="G1071" s="523" t="s">
        <v>12982</v>
      </c>
      <c r="H1071" s="538"/>
      <c r="I1071" s="540">
        <v>45100</v>
      </c>
      <c r="J1071" s="541" t="s">
        <v>11711</v>
      </c>
      <c r="K1071" s="541" t="s">
        <v>9440</v>
      </c>
      <c r="L1071" s="512">
        <v>20</v>
      </c>
      <c r="M1071" s="50" t="s">
        <v>205</v>
      </c>
      <c r="N1071" s="50" t="s">
        <v>205</v>
      </c>
      <c r="O1071" s="50" t="s">
        <v>205</v>
      </c>
      <c r="P1071" s="50" t="s">
        <v>205</v>
      </c>
      <c r="Q1071" s="50" t="s">
        <v>205</v>
      </c>
      <c r="R1071" s="16" t="s">
        <v>12981</v>
      </c>
      <c r="S1071" s="16" t="s">
        <v>19742</v>
      </c>
      <c r="T1071" s="16" t="s">
        <v>12983</v>
      </c>
      <c r="U1071" s="17">
        <v>750</v>
      </c>
      <c r="V1071" s="18">
        <v>6405</v>
      </c>
      <c r="W1071" s="16" t="s">
        <v>12950</v>
      </c>
      <c r="X1071" s="50" t="s">
        <v>205</v>
      </c>
      <c r="Y1071" s="50" t="s">
        <v>205</v>
      </c>
      <c r="Z1071" t="s">
        <v>10564</v>
      </c>
    </row>
    <row r="1072" spans="1:26" ht="18" customHeight="1">
      <c r="A1072" s="539">
        <v>20230623</v>
      </c>
      <c r="B1072" s="523">
        <v>1030</v>
      </c>
      <c r="C1072" s="523" t="s">
        <v>12984</v>
      </c>
      <c r="D1072" s="523" t="s">
        <v>8947</v>
      </c>
      <c r="E1072" s="523">
        <v>893</v>
      </c>
      <c r="F1072" s="523" t="s">
        <v>8949</v>
      </c>
      <c r="G1072" s="523" t="s">
        <v>12985</v>
      </c>
      <c r="H1072" s="538"/>
      <c r="I1072" s="540">
        <v>45100</v>
      </c>
      <c r="J1072" s="541" t="s">
        <v>12986</v>
      </c>
      <c r="K1072" s="541" t="s">
        <v>9440</v>
      </c>
      <c r="L1072" s="494">
        <v>20</v>
      </c>
      <c r="M1072" s="50" t="s">
        <v>205</v>
      </c>
      <c r="N1072" s="50" t="s">
        <v>205</v>
      </c>
      <c r="O1072" s="50" t="s">
        <v>205</v>
      </c>
      <c r="P1072" s="50" t="s">
        <v>205</v>
      </c>
      <c r="Q1072" s="50" t="s">
        <v>205</v>
      </c>
      <c r="R1072" s="16" t="s">
        <v>21116</v>
      </c>
      <c r="S1072" s="16" t="s">
        <v>21117</v>
      </c>
      <c r="T1072" s="16" t="s">
        <v>21118</v>
      </c>
      <c r="U1072" s="17">
        <v>893</v>
      </c>
      <c r="V1072" s="18">
        <v>8485</v>
      </c>
      <c r="W1072" s="16" t="s">
        <v>12987</v>
      </c>
      <c r="X1072" s="50" t="s">
        <v>205</v>
      </c>
      <c r="Y1072" s="50" t="s">
        <v>205</v>
      </c>
      <c r="Z1072" t="s">
        <v>12988</v>
      </c>
    </row>
    <row r="1073" spans="1:26" ht="18" customHeight="1">
      <c r="A1073" s="539">
        <v>20230626</v>
      </c>
      <c r="B1073" s="523">
        <v>1031</v>
      </c>
      <c r="C1073" s="523" t="s">
        <v>2374</v>
      </c>
      <c r="D1073" s="523" t="s">
        <v>8896</v>
      </c>
      <c r="E1073" s="523">
        <v>1925</v>
      </c>
      <c r="F1073" s="523" t="s">
        <v>6380</v>
      </c>
      <c r="G1073" s="523" t="s">
        <v>2375</v>
      </c>
      <c r="H1073" s="538"/>
      <c r="I1073" s="540">
        <v>45103</v>
      </c>
      <c r="J1073" s="541" t="s">
        <v>12989</v>
      </c>
      <c r="K1073" s="541" t="s">
        <v>9440</v>
      </c>
      <c r="L1073" s="494" t="s">
        <v>205</v>
      </c>
      <c r="M1073" s="50" t="s">
        <v>205</v>
      </c>
      <c r="N1073" s="50" t="s">
        <v>205</v>
      </c>
      <c r="O1073" s="50" t="s">
        <v>205</v>
      </c>
      <c r="P1073" s="50" t="s">
        <v>205</v>
      </c>
      <c r="Q1073" s="50" t="s">
        <v>205</v>
      </c>
      <c r="R1073" s="16" t="s">
        <v>21119</v>
      </c>
      <c r="S1073" s="16" t="s">
        <v>19330</v>
      </c>
      <c r="T1073" s="16" t="s">
        <v>21120</v>
      </c>
      <c r="U1073" s="17">
        <v>1925</v>
      </c>
      <c r="V1073" s="18">
        <v>24640</v>
      </c>
      <c r="W1073" s="16" t="s">
        <v>21079</v>
      </c>
      <c r="X1073" s="50" t="s">
        <v>205</v>
      </c>
      <c r="Y1073" s="50" t="s">
        <v>205</v>
      </c>
    </row>
    <row r="1074" spans="1:26" ht="18" customHeight="1">
      <c r="A1074" s="539">
        <v>20230626</v>
      </c>
      <c r="B1074" s="523">
        <v>1032</v>
      </c>
      <c r="C1074" s="523" t="s">
        <v>12990</v>
      </c>
      <c r="D1074" s="523" t="s">
        <v>9062</v>
      </c>
      <c r="E1074" s="523">
        <v>1225</v>
      </c>
      <c r="F1074" s="523" t="s">
        <v>8298</v>
      </c>
      <c r="G1074" s="523" t="s">
        <v>12991</v>
      </c>
      <c r="H1074" s="538"/>
      <c r="I1074" s="540">
        <v>45101</v>
      </c>
      <c r="J1074" s="541" t="s">
        <v>12527</v>
      </c>
      <c r="K1074" s="541" t="s">
        <v>9440</v>
      </c>
      <c r="L1074" s="494" t="s">
        <v>205</v>
      </c>
      <c r="M1074" s="50" t="s">
        <v>205</v>
      </c>
      <c r="N1074" s="50" t="s">
        <v>205</v>
      </c>
      <c r="O1074" s="50" t="s">
        <v>205</v>
      </c>
      <c r="P1074" s="50" t="s">
        <v>205</v>
      </c>
      <c r="Q1074" s="50" t="s">
        <v>205</v>
      </c>
      <c r="R1074" s="16" t="s">
        <v>12992</v>
      </c>
      <c r="S1074" s="16" t="s">
        <v>21121</v>
      </c>
      <c r="T1074" s="16" t="s">
        <v>12994</v>
      </c>
      <c r="U1074" s="17">
        <v>1225</v>
      </c>
      <c r="V1074" s="18">
        <v>24950</v>
      </c>
      <c r="W1074" s="16" t="s">
        <v>21122</v>
      </c>
      <c r="X1074" s="50" t="s">
        <v>205</v>
      </c>
      <c r="Y1074" s="50" t="s">
        <v>205</v>
      </c>
      <c r="Z1074" t="s">
        <v>12995</v>
      </c>
    </row>
    <row r="1075" spans="1:26" ht="18" customHeight="1">
      <c r="A1075" s="539">
        <v>20230626</v>
      </c>
      <c r="B1075" s="523">
        <v>1033</v>
      </c>
      <c r="C1075" s="523" t="s">
        <v>12996</v>
      </c>
      <c r="D1075" s="523" t="s">
        <v>8947</v>
      </c>
      <c r="E1075" s="523">
        <v>1245</v>
      </c>
      <c r="F1075" s="523" t="s">
        <v>8949</v>
      </c>
      <c r="G1075" s="523" t="s">
        <v>12997</v>
      </c>
      <c r="H1075" s="538"/>
      <c r="I1075" s="540">
        <v>45101</v>
      </c>
      <c r="J1075" s="541" t="s">
        <v>9798</v>
      </c>
      <c r="K1075" s="541" t="s">
        <v>9440</v>
      </c>
      <c r="L1075" s="494">
        <v>20</v>
      </c>
      <c r="M1075" s="50" t="s">
        <v>205</v>
      </c>
      <c r="N1075" s="50" t="s">
        <v>205</v>
      </c>
      <c r="O1075" s="50" t="s">
        <v>205</v>
      </c>
      <c r="P1075" s="50" t="s">
        <v>205</v>
      </c>
      <c r="Q1075" s="50" t="s">
        <v>205</v>
      </c>
      <c r="R1075" s="16" t="s">
        <v>21123</v>
      </c>
      <c r="S1075" s="16" t="s">
        <v>11058</v>
      </c>
      <c r="T1075" s="16" t="s">
        <v>21124</v>
      </c>
      <c r="U1075" s="17">
        <v>1245</v>
      </c>
      <c r="V1075" s="18">
        <v>10657.6</v>
      </c>
      <c r="W1075" s="16" t="s">
        <v>21125</v>
      </c>
      <c r="X1075" s="50" t="s">
        <v>205</v>
      </c>
      <c r="Y1075" s="50" t="s">
        <v>205</v>
      </c>
      <c r="Z1075" t="s">
        <v>10606</v>
      </c>
    </row>
    <row r="1076" spans="1:26" ht="18" customHeight="1">
      <c r="A1076" s="539">
        <v>20230626</v>
      </c>
      <c r="B1076" s="523">
        <v>1034</v>
      </c>
      <c r="C1076" s="523" t="s">
        <v>12998</v>
      </c>
      <c r="D1076" s="523" t="s">
        <v>8996</v>
      </c>
      <c r="E1076" s="523">
        <v>935</v>
      </c>
      <c r="F1076" s="523" t="s">
        <v>9180</v>
      </c>
      <c r="G1076" s="523" t="s">
        <v>12999</v>
      </c>
      <c r="H1076" s="538"/>
      <c r="I1076" s="540">
        <v>45103</v>
      </c>
      <c r="J1076" s="541" t="s">
        <v>12480</v>
      </c>
      <c r="K1076" s="541" t="s">
        <v>9440</v>
      </c>
      <c r="L1076" s="494">
        <v>20</v>
      </c>
      <c r="M1076" s="50"/>
      <c r="N1076" s="50"/>
      <c r="O1076" s="50"/>
      <c r="P1076" s="50"/>
      <c r="Q1076" s="50"/>
      <c r="R1076" s="16" t="s">
        <v>21126</v>
      </c>
      <c r="S1076" s="16" t="s">
        <v>21127</v>
      </c>
      <c r="T1076" s="16" t="s">
        <v>21128</v>
      </c>
      <c r="U1076" s="17">
        <v>935</v>
      </c>
      <c r="V1076" s="18">
        <v>7012.5</v>
      </c>
      <c r="W1076" s="16" t="s">
        <v>21043</v>
      </c>
      <c r="X1076" s="50"/>
      <c r="Y1076" s="50"/>
      <c r="Z1076" t="s">
        <v>13000</v>
      </c>
    </row>
    <row r="1077" spans="1:26" ht="18" customHeight="1">
      <c r="A1077" s="539">
        <v>20230627</v>
      </c>
      <c r="B1077" s="523">
        <v>1035</v>
      </c>
      <c r="C1077" s="523" t="s">
        <v>13001</v>
      </c>
      <c r="D1077" s="523" t="s">
        <v>219</v>
      </c>
      <c r="E1077" s="523">
        <v>1750</v>
      </c>
      <c r="F1077" s="523" t="s">
        <v>8949</v>
      </c>
      <c r="G1077" s="523" t="s">
        <v>13002</v>
      </c>
      <c r="H1077" s="538"/>
      <c r="I1077" s="540">
        <v>45103</v>
      </c>
      <c r="J1077" s="541" t="s">
        <v>12834</v>
      </c>
      <c r="K1077" s="541" t="s">
        <v>9440</v>
      </c>
      <c r="L1077" s="494" t="s">
        <v>205</v>
      </c>
      <c r="M1077" s="50" t="s">
        <v>205</v>
      </c>
      <c r="N1077" s="50" t="s">
        <v>205</v>
      </c>
      <c r="O1077" s="50" t="s">
        <v>205</v>
      </c>
      <c r="P1077" s="50" t="s">
        <v>205</v>
      </c>
      <c r="Q1077" s="50" t="s">
        <v>205</v>
      </c>
      <c r="R1077" s="16" t="s">
        <v>21129</v>
      </c>
      <c r="S1077" s="16" t="s">
        <v>19313</v>
      </c>
      <c r="T1077" s="16" t="s">
        <v>21130</v>
      </c>
      <c r="U1077" s="17">
        <v>1750</v>
      </c>
      <c r="V1077" s="18">
        <v>17952</v>
      </c>
      <c r="W1077" s="16" t="s">
        <v>21131</v>
      </c>
      <c r="X1077" s="50" t="s">
        <v>205</v>
      </c>
      <c r="Y1077" s="50" t="s">
        <v>205</v>
      </c>
      <c r="Z1077" t="s">
        <v>10998</v>
      </c>
    </row>
    <row r="1078" spans="1:26" ht="18" customHeight="1">
      <c r="A1078" s="539">
        <v>20230627</v>
      </c>
      <c r="B1078" s="523">
        <v>1036</v>
      </c>
      <c r="C1078" s="523" t="s">
        <v>13003</v>
      </c>
      <c r="D1078" s="523" t="s">
        <v>12751</v>
      </c>
      <c r="E1078" s="523">
        <v>960</v>
      </c>
      <c r="F1078" s="523" t="s">
        <v>8949</v>
      </c>
      <c r="G1078" s="523" t="s">
        <v>13004</v>
      </c>
      <c r="H1078" s="538"/>
      <c r="I1078" s="540">
        <v>45103</v>
      </c>
      <c r="J1078" s="541" t="s">
        <v>13005</v>
      </c>
      <c r="K1078" s="541" t="s">
        <v>9440</v>
      </c>
      <c r="L1078" s="494">
        <v>20</v>
      </c>
      <c r="M1078" s="50" t="s">
        <v>205</v>
      </c>
      <c r="N1078" s="50" t="s">
        <v>205</v>
      </c>
      <c r="O1078" s="50" t="s">
        <v>205</v>
      </c>
      <c r="P1078" s="50" t="s">
        <v>205</v>
      </c>
      <c r="Q1078" s="50" t="s">
        <v>205</v>
      </c>
      <c r="R1078" s="16" t="s">
        <v>21132</v>
      </c>
      <c r="S1078" s="16" t="s">
        <v>19679</v>
      </c>
      <c r="T1078" s="16" t="s">
        <v>21133</v>
      </c>
      <c r="U1078" s="17">
        <v>960</v>
      </c>
      <c r="V1078" s="18">
        <v>5640</v>
      </c>
      <c r="W1078" s="16" t="s">
        <v>12987</v>
      </c>
      <c r="X1078" s="50" t="s">
        <v>205</v>
      </c>
      <c r="Y1078" s="50" t="s">
        <v>205</v>
      </c>
      <c r="Z1078" t="s">
        <v>12753</v>
      </c>
    </row>
    <row r="1079" spans="1:26" ht="18" customHeight="1">
      <c r="A1079" s="539">
        <v>20230627</v>
      </c>
      <c r="B1079" s="523">
        <v>1037</v>
      </c>
      <c r="C1079" s="523" t="s">
        <v>13006</v>
      </c>
      <c r="D1079" s="523" t="s">
        <v>8996</v>
      </c>
      <c r="E1079" s="523">
        <v>850</v>
      </c>
      <c r="F1079" s="523" t="s">
        <v>8949</v>
      </c>
      <c r="G1079" s="523" t="s">
        <v>13007</v>
      </c>
      <c r="H1079" s="538"/>
      <c r="I1079" s="540">
        <v>45104</v>
      </c>
      <c r="J1079" s="541" t="s">
        <v>13008</v>
      </c>
      <c r="K1079" s="541" t="s">
        <v>9440</v>
      </c>
      <c r="L1079" s="494">
        <v>20</v>
      </c>
      <c r="M1079" s="50" t="s">
        <v>205</v>
      </c>
      <c r="N1079" s="50" t="s">
        <v>205</v>
      </c>
      <c r="O1079" s="50" t="s">
        <v>205</v>
      </c>
      <c r="P1079" s="50" t="s">
        <v>205</v>
      </c>
      <c r="Q1079" s="50" t="s">
        <v>205</v>
      </c>
      <c r="R1079" s="16" t="s">
        <v>13009</v>
      </c>
      <c r="S1079" s="16" t="s">
        <v>21134</v>
      </c>
      <c r="T1079" s="16" t="s">
        <v>21135</v>
      </c>
      <c r="U1079" s="17">
        <v>850</v>
      </c>
      <c r="V1079" s="18">
        <v>6500</v>
      </c>
      <c r="W1079" s="16" t="s">
        <v>21136</v>
      </c>
      <c r="X1079" s="50" t="s">
        <v>205</v>
      </c>
      <c r="Y1079" s="50" t="s">
        <v>205</v>
      </c>
      <c r="Z1079" t="s">
        <v>13010</v>
      </c>
    </row>
    <row r="1080" spans="1:26" ht="18" customHeight="1">
      <c r="A1080" s="539">
        <v>20230627</v>
      </c>
      <c r="B1080" s="523">
        <v>1038</v>
      </c>
      <c r="C1080" s="523" t="s">
        <v>13011</v>
      </c>
      <c r="D1080" s="523" t="s">
        <v>9078</v>
      </c>
      <c r="E1080" s="523">
        <v>1200</v>
      </c>
      <c r="F1080" s="523" t="s">
        <v>13012</v>
      </c>
      <c r="G1080" s="523" t="s">
        <v>13013</v>
      </c>
      <c r="H1080" s="538"/>
      <c r="I1080" s="540">
        <v>45103</v>
      </c>
      <c r="J1080" s="541" t="s">
        <v>13014</v>
      </c>
      <c r="K1080" s="541" t="s">
        <v>9440</v>
      </c>
      <c r="L1080" s="494"/>
      <c r="M1080" s="50"/>
      <c r="N1080" s="50"/>
      <c r="O1080" s="50"/>
      <c r="P1080" s="50"/>
      <c r="Q1080" s="50"/>
      <c r="R1080" s="16" t="s">
        <v>13015</v>
      </c>
      <c r="S1080" s="16" t="s">
        <v>12993</v>
      </c>
      <c r="T1080" s="16" t="s">
        <v>21137</v>
      </c>
      <c r="U1080" s="17">
        <v>1200</v>
      </c>
      <c r="V1080" s="18">
        <v>24900</v>
      </c>
      <c r="W1080" s="16" t="s">
        <v>21122</v>
      </c>
      <c r="X1080" s="50"/>
      <c r="Y1080" s="50"/>
    </row>
    <row r="1081" spans="1:26" ht="18" customHeight="1">
      <c r="A1081" s="539">
        <v>20230627</v>
      </c>
      <c r="B1081" s="523">
        <v>1039</v>
      </c>
      <c r="C1081" s="523" t="s">
        <v>13016</v>
      </c>
      <c r="D1081" s="523" t="s">
        <v>9503</v>
      </c>
      <c r="E1081" s="523">
        <v>1950</v>
      </c>
      <c r="F1081" s="523" t="s">
        <v>9260</v>
      </c>
      <c r="G1081" s="523" t="s">
        <v>13017</v>
      </c>
      <c r="H1081" s="538"/>
      <c r="I1081" s="540">
        <v>45104</v>
      </c>
      <c r="J1081" s="541" t="s">
        <v>13018</v>
      </c>
      <c r="K1081" s="541" t="s">
        <v>9440</v>
      </c>
      <c r="L1081" s="494" t="s">
        <v>205</v>
      </c>
      <c r="M1081" s="50" t="s">
        <v>205</v>
      </c>
      <c r="N1081" s="50" t="s">
        <v>205</v>
      </c>
      <c r="O1081" s="50" t="s">
        <v>205</v>
      </c>
      <c r="P1081" s="50" t="s">
        <v>205</v>
      </c>
      <c r="Q1081" s="50" t="s">
        <v>205</v>
      </c>
      <c r="R1081" s="16" t="s">
        <v>13016</v>
      </c>
      <c r="S1081" s="16" t="s">
        <v>13019</v>
      </c>
      <c r="T1081" s="16" t="s">
        <v>13020</v>
      </c>
      <c r="U1081" s="17">
        <v>1950</v>
      </c>
      <c r="V1081" s="18">
        <v>23340</v>
      </c>
      <c r="W1081" s="16" t="s">
        <v>13021</v>
      </c>
      <c r="X1081" s="50" t="s">
        <v>205</v>
      </c>
      <c r="Y1081" s="50" t="s">
        <v>205</v>
      </c>
      <c r="Z1081" t="s">
        <v>10752</v>
      </c>
    </row>
    <row r="1082" spans="1:26" ht="18" customHeight="1">
      <c r="A1082" s="539">
        <v>20230628</v>
      </c>
      <c r="B1082" s="523">
        <v>1040</v>
      </c>
      <c r="C1082" s="523" t="s">
        <v>2380</v>
      </c>
      <c r="D1082" s="523" t="s">
        <v>9766</v>
      </c>
      <c r="E1082" s="523">
        <v>1958</v>
      </c>
      <c r="F1082" s="523" t="s">
        <v>8994</v>
      </c>
      <c r="G1082" s="523" t="s">
        <v>2381</v>
      </c>
      <c r="H1082" s="538"/>
      <c r="I1082" s="540">
        <v>45104</v>
      </c>
      <c r="J1082" s="541" t="s">
        <v>12391</v>
      </c>
      <c r="K1082" s="541" t="s">
        <v>9440</v>
      </c>
      <c r="L1082" s="494" t="s">
        <v>205</v>
      </c>
      <c r="M1082" s="50" t="s">
        <v>205</v>
      </c>
      <c r="N1082" s="50" t="s">
        <v>205</v>
      </c>
      <c r="O1082" s="50" t="s">
        <v>205</v>
      </c>
      <c r="P1082" s="50" t="s">
        <v>205</v>
      </c>
      <c r="Q1082" s="50" t="s">
        <v>205</v>
      </c>
      <c r="R1082" s="16" t="s">
        <v>2380</v>
      </c>
      <c r="S1082" s="16" t="s">
        <v>1056</v>
      </c>
      <c r="T1082" s="16" t="s">
        <v>13022</v>
      </c>
      <c r="U1082" s="17">
        <v>1958</v>
      </c>
      <c r="V1082" s="18">
        <v>24457.45</v>
      </c>
      <c r="W1082" s="16" t="s">
        <v>2147</v>
      </c>
      <c r="X1082" s="50" t="s">
        <v>205</v>
      </c>
      <c r="Y1082" s="50" t="s">
        <v>205</v>
      </c>
    </row>
    <row r="1083" spans="1:26" ht="18" customHeight="1">
      <c r="A1083" s="539">
        <v>20230628</v>
      </c>
      <c r="B1083" s="523">
        <v>1041</v>
      </c>
      <c r="C1083" s="523" t="s">
        <v>2385</v>
      </c>
      <c r="D1083" s="523" t="s">
        <v>13023</v>
      </c>
      <c r="E1083" s="523">
        <v>1300</v>
      </c>
      <c r="F1083" s="523" t="s">
        <v>8955</v>
      </c>
      <c r="G1083" s="523" t="s">
        <v>2386</v>
      </c>
      <c r="H1083" s="538"/>
      <c r="I1083" s="540">
        <v>45104</v>
      </c>
      <c r="J1083" s="541" t="s">
        <v>9710</v>
      </c>
      <c r="K1083" s="541" t="s">
        <v>9440</v>
      </c>
      <c r="L1083" s="494" t="s">
        <v>205</v>
      </c>
      <c r="M1083" s="50" t="s">
        <v>205</v>
      </c>
      <c r="N1083" s="50" t="s">
        <v>205</v>
      </c>
      <c r="O1083" s="50" t="s">
        <v>205</v>
      </c>
      <c r="P1083" s="50" t="s">
        <v>205</v>
      </c>
      <c r="Q1083" s="50" t="s">
        <v>205</v>
      </c>
      <c r="R1083" s="16" t="s">
        <v>2385</v>
      </c>
      <c r="S1083" s="16" t="s">
        <v>2390</v>
      </c>
      <c r="T1083" s="16" t="s">
        <v>2391</v>
      </c>
      <c r="U1083" s="17">
        <v>1300</v>
      </c>
      <c r="V1083" s="18">
        <v>24766</v>
      </c>
      <c r="W1083" s="16" t="s">
        <v>2392</v>
      </c>
      <c r="X1083" s="50" t="s">
        <v>205</v>
      </c>
      <c r="Y1083" s="50" t="s">
        <v>205</v>
      </c>
    </row>
    <row r="1084" spans="1:26" ht="18" customHeight="1">
      <c r="A1084" s="539">
        <v>20230628</v>
      </c>
      <c r="B1084" s="523">
        <v>1042</v>
      </c>
      <c r="C1084" s="523" t="s">
        <v>2399</v>
      </c>
      <c r="D1084" s="523" t="s">
        <v>8891</v>
      </c>
      <c r="E1084" s="523">
        <v>1960</v>
      </c>
      <c r="F1084" s="523" t="s">
        <v>8994</v>
      </c>
      <c r="G1084" s="523" t="s">
        <v>2400</v>
      </c>
      <c r="H1084" s="538"/>
      <c r="I1084" s="540">
        <v>45105</v>
      </c>
      <c r="J1084" s="541" t="s">
        <v>10518</v>
      </c>
      <c r="K1084" s="541" t="s">
        <v>9440</v>
      </c>
      <c r="L1084" s="494" t="s">
        <v>205</v>
      </c>
      <c r="M1084" s="50" t="s">
        <v>205</v>
      </c>
      <c r="N1084" s="50" t="s">
        <v>205</v>
      </c>
      <c r="O1084" s="50" t="s">
        <v>205</v>
      </c>
      <c r="P1084" s="50" t="s">
        <v>205</v>
      </c>
      <c r="Q1084" s="50" t="s">
        <v>205</v>
      </c>
      <c r="R1084" s="16" t="s">
        <v>13024</v>
      </c>
      <c r="S1084" s="16" t="s">
        <v>21138</v>
      </c>
      <c r="T1084" s="16" t="s">
        <v>21139</v>
      </c>
      <c r="U1084" s="17">
        <v>1960</v>
      </c>
      <c r="V1084" s="18">
        <v>24500</v>
      </c>
      <c r="W1084" s="16" t="s">
        <v>21140</v>
      </c>
      <c r="X1084" s="50" t="s">
        <v>205</v>
      </c>
      <c r="Y1084" s="50" t="s">
        <v>205</v>
      </c>
    </row>
    <row r="1085" spans="1:26" ht="18" customHeight="1">
      <c r="A1085" s="539">
        <v>20230628</v>
      </c>
      <c r="B1085" s="523">
        <v>1043</v>
      </c>
      <c r="C1085" s="523" t="s">
        <v>2403</v>
      </c>
      <c r="D1085" s="523" t="s">
        <v>8897</v>
      </c>
      <c r="E1085" s="523">
        <v>1568</v>
      </c>
      <c r="F1085" s="523" t="s">
        <v>6358</v>
      </c>
      <c r="G1085" s="523" t="s">
        <v>2404</v>
      </c>
      <c r="H1085" s="538"/>
      <c r="I1085" s="540">
        <v>45104</v>
      </c>
      <c r="J1085" s="541" t="s">
        <v>12055</v>
      </c>
      <c r="K1085" s="541" t="s">
        <v>9440</v>
      </c>
      <c r="L1085" s="494" t="s">
        <v>205</v>
      </c>
      <c r="M1085" s="50" t="s">
        <v>205</v>
      </c>
      <c r="N1085" s="50" t="s">
        <v>205</v>
      </c>
      <c r="O1085" s="50" t="s">
        <v>205</v>
      </c>
      <c r="P1085" s="50" t="s">
        <v>205</v>
      </c>
      <c r="Q1085" s="50" t="s">
        <v>205</v>
      </c>
      <c r="R1085" s="16" t="s">
        <v>13026</v>
      </c>
      <c r="S1085" s="16" t="s">
        <v>21141</v>
      </c>
      <c r="T1085" s="16" t="s">
        <v>21142</v>
      </c>
      <c r="U1085" s="17">
        <v>1568</v>
      </c>
      <c r="V1085" s="18">
        <v>24304</v>
      </c>
      <c r="W1085" s="16" t="s">
        <v>21143</v>
      </c>
      <c r="X1085" s="50" t="s">
        <v>205</v>
      </c>
      <c r="Y1085" s="50" t="s">
        <v>205</v>
      </c>
    </row>
    <row r="1086" spans="1:26" ht="18" customHeight="1">
      <c r="A1086" s="539">
        <v>20230628</v>
      </c>
      <c r="B1086" s="523">
        <v>1044</v>
      </c>
      <c r="C1086" s="523" t="s">
        <v>2393</v>
      </c>
      <c r="D1086" s="523" t="s">
        <v>8891</v>
      </c>
      <c r="E1086" s="523">
        <v>1958</v>
      </c>
      <c r="F1086" s="523" t="s">
        <v>8994</v>
      </c>
      <c r="G1086" s="523" t="s">
        <v>2394</v>
      </c>
      <c r="H1086" s="538"/>
      <c r="I1086" s="540">
        <v>45105</v>
      </c>
      <c r="J1086" s="541" t="s">
        <v>9551</v>
      </c>
      <c r="K1086" s="541" t="s">
        <v>9440</v>
      </c>
      <c r="L1086" s="494" t="s">
        <v>205</v>
      </c>
      <c r="M1086" s="50" t="s">
        <v>205</v>
      </c>
      <c r="N1086" s="50" t="s">
        <v>205</v>
      </c>
      <c r="O1086" s="50" t="s">
        <v>205</v>
      </c>
      <c r="P1086" s="50" t="s">
        <v>205</v>
      </c>
      <c r="Q1086" s="50" t="s">
        <v>205</v>
      </c>
      <c r="R1086" s="16" t="s">
        <v>21144</v>
      </c>
      <c r="S1086" s="16" t="s">
        <v>21138</v>
      </c>
      <c r="T1086" s="16" t="s">
        <v>21145</v>
      </c>
      <c r="U1086" s="17">
        <v>1958</v>
      </c>
      <c r="V1086" s="18">
        <v>24457.360000000001</v>
      </c>
      <c r="W1086" s="16" t="s">
        <v>13025</v>
      </c>
      <c r="X1086" s="50" t="s">
        <v>205</v>
      </c>
      <c r="Y1086" s="50" t="s">
        <v>205</v>
      </c>
    </row>
    <row r="1087" spans="1:26" ht="18" customHeight="1">
      <c r="A1087" s="539">
        <v>20230629</v>
      </c>
      <c r="B1087" s="523">
        <v>1045</v>
      </c>
      <c r="C1087" s="523" t="s">
        <v>2409</v>
      </c>
      <c r="D1087" s="523" t="s">
        <v>8891</v>
      </c>
      <c r="E1087" s="523">
        <v>1958</v>
      </c>
      <c r="F1087" s="523" t="s">
        <v>8994</v>
      </c>
      <c r="G1087" s="523" t="s">
        <v>2410</v>
      </c>
      <c r="H1087" s="538"/>
      <c r="I1087" s="540">
        <v>45105</v>
      </c>
      <c r="J1087" s="541" t="s">
        <v>12687</v>
      </c>
      <c r="K1087" s="541" t="s">
        <v>9440</v>
      </c>
      <c r="L1087" s="494" t="s">
        <v>205</v>
      </c>
      <c r="M1087" s="50" t="s">
        <v>205</v>
      </c>
      <c r="N1087" s="50" t="s">
        <v>205</v>
      </c>
      <c r="O1087" s="50" t="s">
        <v>205</v>
      </c>
      <c r="P1087" s="50" t="s">
        <v>205</v>
      </c>
      <c r="Q1087" s="50" t="s">
        <v>205</v>
      </c>
      <c r="R1087" s="16" t="s">
        <v>21146</v>
      </c>
      <c r="S1087" s="16" t="s">
        <v>20318</v>
      </c>
      <c r="T1087" s="16" t="s">
        <v>21147</v>
      </c>
      <c r="U1087" s="17">
        <v>1958</v>
      </c>
      <c r="V1087" s="18">
        <v>24563.18</v>
      </c>
      <c r="W1087" s="16" t="s">
        <v>21148</v>
      </c>
      <c r="X1087" s="50" t="s">
        <v>205</v>
      </c>
      <c r="Y1087" s="50" t="s">
        <v>205</v>
      </c>
    </row>
    <row r="1088" spans="1:26" ht="18" customHeight="1">
      <c r="A1088" s="539">
        <v>20230629</v>
      </c>
      <c r="B1088" s="523">
        <v>1046</v>
      </c>
      <c r="C1088" s="523" t="s">
        <v>2428</v>
      </c>
      <c r="D1088" s="523" t="s">
        <v>254</v>
      </c>
      <c r="E1088" s="523">
        <v>1578</v>
      </c>
      <c r="F1088" s="523" t="s">
        <v>8955</v>
      </c>
      <c r="G1088" s="523" t="s">
        <v>2429</v>
      </c>
      <c r="H1088" s="538"/>
      <c r="I1088" s="540">
        <v>45105</v>
      </c>
      <c r="J1088" s="541" t="s">
        <v>10823</v>
      </c>
      <c r="K1088" s="541" t="s">
        <v>9440</v>
      </c>
      <c r="L1088" s="494"/>
      <c r="M1088" s="50"/>
      <c r="N1088" s="50"/>
      <c r="O1088" s="50"/>
      <c r="P1088" s="50"/>
      <c r="Q1088" s="50"/>
      <c r="R1088" s="16" t="s">
        <v>21149</v>
      </c>
      <c r="S1088" s="16" t="s">
        <v>21150</v>
      </c>
      <c r="T1088" s="16" t="s">
        <v>21151</v>
      </c>
      <c r="U1088" s="17">
        <v>1578</v>
      </c>
      <c r="V1088" s="18">
        <v>24617.5</v>
      </c>
      <c r="W1088" s="16" t="s">
        <v>21131</v>
      </c>
      <c r="X1088" s="50"/>
      <c r="Y1088" s="50"/>
    </row>
    <row r="1089" spans="1:26" ht="18" customHeight="1">
      <c r="A1089" s="539">
        <v>20230629</v>
      </c>
      <c r="B1089" s="523">
        <v>1047</v>
      </c>
      <c r="C1089" s="523" t="s">
        <v>2423</v>
      </c>
      <c r="D1089" s="523" t="s">
        <v>9766</v>
      </c>
      <c r="E1089" s="523">
        <v>1958</v>
      </c>
      <c r="F1089" s="523" t="s">
        <v>8994</v>
      </c>
      <c r="G1089" s="523" t="s">
        <v>2424</v>
      </c>
      <c r="H1089" s="538"/>
      <c r="I1089" s="540">
        <v>45106</v>
      </c>
      <c r="J1089" s="541" t="s">
        <v>12268</v>
      </c>
      <c r="K1089" s="541" t="s">
        <v>9440</v>
      </c>
      <c r="L1089" s="494" t="s">
        <v>205</v>
      </c>
      <c r="M1089" s="50" t="s">
        <v>205</v>
      </c>
      <c r="N1089" s="50" t="s">
        <v>205</v>
      </c>
      <c r="O1089" s="50" t="s">
        <v>205</v>
      </c>
      <c r="P1089" s="50" t="s">
        <v>205</v>
      </c>
      <c r="Q1089" s="50" t="s">
        <v>205</v>
      </c>
      <c r="R1089" s="16" t="s">
        <v>21152</v>
      </c>
      <c r="S1089" s="16" t="s">
        <v>20154</v>
      </c>
      <c r="T1089" s="16" t="s">
        <v>21153</v>
      </c>
      <c r="U1089" s="17">
        <v>1958</v>
      </c>
      <c r="V1089" s="18">
        <v>24583.25</v>
      </c>
      <c r="W1089" s="16" t="s">
        <v>21062</v>
      </c>
      <c r="X1089" s="50" t="s">
        <v>205</v>
      </c>
      <c r="Y1089" s="50" t="s">
        <v>205</v>
      </c>
    </row>
    <row r="1090" spans="1:26" ht="18" customHeight="1">
      <c r="A1090" s="539">
        <v>20230629</v>
      </c>
      <c r="B1090" s="523">
        <v>1048</v>
      </c>
      <c r="C1090" s="523" t="s">
        <v>2415</v>
      </c>
      <c r="D1090" s="523" t="s">
        <v>8891</v>
      </c>
      <c r="E1090" s="523">
        <v>1917</v>
      </c>
      <c r="F1090" s="523" t="s">
        <v>8994</v>
      </c>
      <c r="G1090" s="523" t="s">
        <v>2416</v>
      </c>
      <c r="H1090" s="538"/>
      <c r="I1090" s="540">
        <v>45106</v>
      </c>
      <c r="J1090" s="541" t="s">
        <v>10589</v>
      </c>
      <c r="K1090" s="541" t="s">
        <v>9440</v>
      </c>
      <c r="L1090" s="494" t="s">
        <v>205</v>
      </c>
      <c r="M1090" s="50" t="s">
        <v>205</v>
      </c>
      <c r="N1090" s="50" t="s">
        <v>205</v>
      </c>
      <c r="O1090" s="50" t="s">
        <v>205</v>
      </c>
      <c r="P1090" s="50" t="s">
        <v>205</v>
      </c>
      <c r="Q1090" s="50" t="s">
        <v>205</v>
      </c>
      <c r="R1090" s="16" t="s">
        <v>21154</v>
      </c>
      <c r="S1090" s="16" t="s">
        <v>20318</v>
      </c>
      <c r="T1090" s="16" t="s">
        <v>21155</v>
      </c>
      <c r="U1090" s="17">
        <v>1917</v>
      </c>
      <c r="V1090" s="18">
        <v>23962.5</v>
      </c>
      <c r="W1090" s="16" t="s">
        <v>21148</v>
      </c>
      <c r="X1090" s="50" t="s">
        <v>205</v>
      </c>
      <c r="Y1090" s="50" t="s">
        <v>205</v>
      </c>
    </row>
    <row r="1091" spans="1:26" ht="18" customHeight="1">
      <c r="A1091" s="539">
        <v>20230629</v>
      </c>
      <c r="B1091" s="523">
        <v>1049</v>
      </c>
      <c r="C1091" s="523" t="s">
        <v>2419</v>
      </c>
      <c r="D1091" s="523" t="s">
        <v>9766</v>
      </c>
      <c r="E1091" s="523">
        <v>1851</v>
      </c>
      <c r="F1091" s="523" t="s">
        <v>8994</v>
      </c>
      <c r="G1091" s="523" t="s">
        <v>2420</v>
      </c>
      <c r="H1091" s="538"/>
      <c r="I1091" s="540">
        <v>45106</v>
      </c>
      <c r="J1091" s="541" t="s">
        <v>9511</v>
      </c>
      <c r="K1091" s="541" t="s">
        <v>9440</v>
      </c>
      <c r="L1091" s="494" t="s">
        <v>205</v>
      </c>
      <c r="M1091" s="50" t="s">
        <v>205</v>
      </c>
      <c r="N1091" s="50" t="s">
        <v>205</v>
      </c>
      <c r="O1091" s="50" t="s">
        <v>205</v>
      </c>
      <c r="P1091" s="50" t="s">
        <v>205</v>
      </c>
      <c r="Q1091" s="50" t="s">
        <v>205</v>
      </c>
      <c r="R1091" s="16" t="s">
        <v>21156</v>
      </c>
      <c r="S1091" s="16" t="s">
        <v>21157</v>
      </c>
      <c r="T1091" s="16" t="s">
        <v>21158</v>
      </c>
      <c r="U1091" s="17">
        <v>1851</v>
      </c>
      <c r="V1091" s="18">
        <v>23240.1</v>
      </c>
      <c r="W1091" s="16" t="s">
        <v>21062</v>
      </c>
      <c r="X1091" s="50" t="s">
        <v>205</v>
      </c>
      <c r="Y1091" s="50" t="s">
        <v>205</v>
      </c>
    </row>
    <row r="1092" spans="1:26" ht="18" customHeight="1">
      <c r="A1092" s="539">
        <v>20230630</v>
      </c>
      <c r="B1092" s="523">
        <v>1050</v>
      </c>
      <c r="C1092" s="523" t="s">
        <v>2433</v>
      </c>
      <c r="D1092" s="523" t="s">
        <v>9319</v>
      </c>
      <c r="E1092" s="523">
        <v>1950</v>
      </c>
      <c r="F1092" s="523" t="s">
        <v>8994</v>
      </c>
      <c r="G1092" s="523" t="s">
        <v>2434</v>
      </c>
      <c r="H1092" s="538"/>
      <c r="I1092" s="540">
        <v>45107</v>
      </c>
      <c r="J1092" s="541" t="s">
        <v>9800</v>
      </c>
      <c r="K1092" s="541" t="s">
        <v>9440</v>
      </c>
      <c r="L1092" s="494" t="s">
        <v>205</v>
      </c>
      <c r="M1092" s="50" t="s">
        <v>205</v>
      </c>
      <c r="N1092" s="50" t="s">
        <v>205</v>
      </c>
      <c r="O1092" s="50" t="s">
        <v>205</v>
      </c>
      <c r="P1092" s="50" t="s">
        <v>205</v>
      </c>
      <c r="Q1092" s="50" t="s">
        <v>205</v>
      </c>
      <c r="R1092" s="16" t="s">
        <v>21159</v>
      </c>
      <c r="S1092" s="16" t="s">
        <v>21160</v>
      </c>
      <c r="T1092" s="16" t="s">
        <v>13027</v>
      </c>
      <c r="U1092" s="17">
        <v>1950</v>
      </c>
      <c r="V1092" s="18">
        <v>24850.799999999999</v>
      </c>
      <c r="W1092" s="16" t="s">
        <v>21161</v>
      </c>
      <c r="X1092" s="50" t="s">
        <v>205</v>
      </c>
      <c r="Y1092" s="50" t="s">
        <v>205</v>
      </c>
    </row>
    <row r="1093" spans="1:26" ht="18" customHeight="1">
      <c r="A1093" s="539">
        <v>20230630</v>
      </c>
      <c r="B1093" s="523">
        <v>1051</v>
      </c>
      <c r="C1093" s="523" t="s">
        <v>2441</v>
      </c>
      <c r="D1093" s="523" t="s">
        <v>8891</v>
      </c>
      <c r="E1093" s="523">
        <v>1960</v>
      </c>
      <c r="F1093" s="523" t="s">
        <v>10924</v>
      </c>
      <c r="G1093" s="523" t="s">
        <v>2442</v>
      </c>
      <c r="H1093" s="538"/>
      <c r="I1093" s="540">
        <v>45106</v>
      </c>
      <c r="J1093" s="541" t="s">
        <v>13028</v>
      </c>
      <c r="K1093" s="541" t="s">
        <v>9440</v>
      </c>
      <c r="L1093" s="494"/>
      <c r="M1093" s="50"/>
      <c r="N1093" s="50"/>
      <c r="O1093" s="50"/>
      <c r="P1093" s="50"/>
      <c r="Q1093" s="50"/>
      <c r="R1093" s="16" t="s">
        <v>21162</v>
      </c>
      <c r="S1093" s="16" t="s">
        <v>20318</v>
      </c>
      <c r="T1093" s="16" t="s">
        <v>21163</v>
      </c>
      <c r="U1093" s="17">
        <v>1960</v>
      </c>
      <c r="V1093" s="18">
        <v>24500</v>
      </c>
      <c r="W1093" s="16" t="s">
        <v>21148</v>
      </c>
      <c r="X1093" s="50"/>
      <c r="Y1093" s="50"/>
    </row>
    <row r="1094" spans="1:26" ht="18" customHeight="1">
      <c r="A1094" s="539">
        <v>20230630</v>
      </c>
      <c r="B1094" s="523">
        <v>1052</v>
      </c>
      <c r="C1094" s="523" t="s">
        <v>2452</v>
      </c>
      <c r="D1094" s="523" t="s">
        <v>8918</v>
      </c>
      <c r="E1094" s="523">
        <v>1960</v>
      </c>
      <c r="F1094" s="523" t="s">
        <v>10924</v>
      </c>
      <c r="G1094" s="523" t="s">
        <v>2453</v>
      </c>
      <c r="H1094" s="538"/>
      <c r="I1094" s="540">
        <v>45107</v>
      </c>
      <c r="J1094" s="541" t="s">
        <v>12097</v>
      </c>
      <c r="K1094" s="541" t="s">
        <v>9440</v>
      </c>
      <c r="L1094" s="494"/>
      <c r="M1094" s="50"/>
      <c r="N1094" s="50"/>
      <c r="O1094" s="50"/>
      <c r="P1094" s="50"/>
      <c r="Q1094" s="50"/>
      <c r="R1094" s="16" t="s">
        <v>21164</v>
      </c>
      <c r="S1094" s="16" t="s">
        <v>20318</v>
      </c>
      <c r="T1094" s="16" t="s">
        <v>21165</v>
      </c>
      <c r="U1094" s="17">
        <v>1960</v>
      </c>
      <c r="V1094" s="18">
        <v>24500</v>
      </c>
      <c r="W1094" s="16" t="s">
        <v>21148</v>
      </c>
      <c r="X1094" s="50"/>
      <c r="Y1094" s="50"/>
    </row>
    <row r="1095" spans="1:26" ht="18" customHeight="1">
      <c r="A1095" s="539">
        <v>20230630</v>
      </c>
      <c r="B1095" s="523">
        <v>1053</v>
      </c>
      <c r="C1095" s="523" t="s">
        <v>13029</v>
      </c>
      <c r="D1095" s="523" t="s">
        <v>10493</v>
      </c>
      <c r="E1095" s="523">
        <v>900</v>
      </c>
      <c r="F1095" s="523" t="s">
        <v>9104</v>
      </c>
      <c r="G1095" s="523" t="s">
        <v>13030</v>
      </c>
      <c r="H1095" s="538"/>
      <c r="I1095" s="540">
        <v>45107</v>
      </c>
      <c r="J1095" s="541" t="s">
        <v>9567</v>
      </c>
      <c r="K1095" s="541" t="s">
        <v>9440</v>
      </c>
      <c r="L1095" s="494">
        <v>20</v>
      </c>
      <c r="M1095" s="50" t="s">
        <v>205</v>
      </c>
      <c r="N1095" s="50" t="s">
        <v>205</v>
      </c>
      <c r="O1095" s="50" t="s">
        <v>205</v>
      </c>
      <c r="P1095" s="50" t="s">
        <v>205</v>
      </c>
      <c r="Q1095" s="50" t="s">
        <v>205</v>
      </c>
      <c r="R1095" s="16" t="s">
        <v>21166</v>
      </c>
      <c r="S1095" s="16" t="s">
        <v>21167</v>
      </c>
      <c r="T1095" s="16" t="s">
        <v>13032</v>
      </c>
      <c r="U1095" s="17">
        <v>900</v>
      </c>
      <c r="V1095" s="18">
        <v>11700</v>
      </c>
      <c r="W1095" s="16" t="s">
        <v>21161</v>
      </c>
      <c r="X1095" s="50" t="s">
        <v>205</v>
      </c>
      <c r="Y1095" s="50" t="s">
        <v>205</v>
      </c>
      <c r="Z1095" t="s">
        <v>11346</v>
      </c>
    </row>
    <row r="1096" spans="1:26" ht="18" customHeight="1">
      <c r="A1096" s="539">
        <v>20230630</v>
      </c>
      <c r="B1096" s="523">
        <v>1054</v>
      </c>
      <c r="C1096" s="523" t="s">
        <v>2456</v>
      </c>
      <c r="D1096" s="523" t="s">
        <v>168</v>
      </c>
      <c r="E1096" s="523">
        <v>1950</v>
      </c>
      <c r="F1096" s="523" t="s">
        <v>8994</v>
      </c>
      <c r="G1096" s="523" t="s">
        <v>2457</v>
      </c>
      <c r="H1096" s="538"/>
      <c r="I1096" s="540">
        <v>45107</v>
      </c>
      <c r="J1096" s="541" t="s">
        <v>9551</v>
      </c>
      <c r="K1096" s="541" t="s">
        <v>9440</v>
      </c>
      <c r="L1096" s="494" t="s">
        <v>205</v>
      </c>
      <c r="M1096" s="50" t="s">
        <v>205</v>
      </c>
      <c r="N1096" s="50" t="s">
        <v>205</v>
      </c>
      <c r="O1096" s="50" t="s">
        <v>205</v>
      </c>
      <c r="P1096" s="50" t="s">
        <v>205</v>
      </c>
      <c r="Q1096" s="50" t="s">
        <v>205</v>
      </c>
      <c r="R1096" s="16" t="s">
        <v>13033</v>
      </c>
      <c r="S1096" s="16" t="s">
        <v>10468</v>
      </c>
      <c r="T1096" s="16" t="s">
        <v>13034</v>
      </c>
      <c r="U1096" s="17">
        <v>1950</v>
      </c>
      <c r="V1096" s="18">
        <v>24850.799999999999</v>
      </c>
      <c r="W1096" s="16" t="s">
        <v>21161</v>
      </c>
      <c r="X1096" s="50" t="s">
        <v>205</v>
      </c>
      <c r="Y1096" s="50" t="s">
        <v>205</v>
      </c>
      <c r="Z1096" t="s">
        <v>13035</v>
      </c>
    </row>
    <row r="1097" spans="1:26" ht="18" customHeight="1">
      <c r="A1097" s="539">
        <v>20230630</v>
      </c>
      <c r="B1097" s="523">
        <v>1055</v>
      </c>
      <c r="C1097" s="523" t="s">
        <v>2445</v>
      </c>
      <c r="D1097" s="523" t="s">
        <v>10607</v>
      </c>
      <c r="E1097" s="523">
        <v>1815</v>
      </c>
      <c r="F1097" s="523" t="s">
        <v>8994</v>
      </c>
      <c r="G1097" s="523" t="s">
        <v>2446</v>
      </c>
      <c r="H1097" s="538"/>
      <c r="I1097" s="540">
        <v>45107</v>
      </c>
      <c r="J1097" s="541" t="s">
        <v>11941</v>
      </c>
      <c r="K1097" s="541" t="s">
        <v>9440</v>
      </c>
      <c r="L1097" s="494" t="s">
        <v>205</v>
      </c>
      <c r="M1097" s="50" t="s">
        <v>205</v>
      </c>
      <c r="N1097" s="50" t="s">
        <v>205</v>
      </c>
      <c r="O1097" s="50" t="s">
        <v>205</v>
      </c>
      <c r="P1097" s="50" t="s">
        <v>205</v>
      </c>
      <c r="Q1097" s="50" t="s">
        <v>205</v>
      </c>
      <c r="R1097" s="16" t="s">
        <v>21168</v>
      </c>
      <c r="S1097" s="16" t="s">
        <v>11915</v>
      </c>
      <c r="T1097" s="16" t="s">
        <v>21169</v>
      </c>
      <c r="U1097" s="17">
        <v>1815</v>
      </c>
      <c r="V1097" s="18">
        <v>22956.12</v>
      </c>
      <c r="W1097" s="16" t="s">
        <v>21148</v>
      </c>
      <c r="X1097" s="50" t="s">
        <v>205</v>
      </c>
      <c r="Y1097" s="50" t="s">
        <v>205</v>
      </c>
    </row>
    <row r="1098" spans="1:26" ht="18" customHeight="1">
      <c r="A1098" s="539">
        <v>20230630</v>
      </c>
      <c r="B1098" s="523">
        <v>1056</v>
      </c>
      <c r="C1098" s="523" t="s">
        <v>2449</v>
      </c>
      <c r="D1098" s="523" t="s">
        <v>10607</v>
      </c>
      <c r="E1098" s="523">
        <v>1815</v>
      </c>
      <c r="F1098" s="523" t="s">
        <v>8994</v>
      </c>
      <c r="G1098" s="523" t="s">
        <v>13036</v>
      </c>
      <c r="H1098" s="538"/>
      <c r="I1098" s="540">
        <v>45107</v>
      </c>
      <c r="J1098" s="541" t="s">
        <v>13037</v>
      </c>
      <c r="K1098" s="541" t="s">
        <v>9440</v>
      </c>
      <c r="L1098" s="494" t="s">
        <v>205</v>
      </c>
      <c r="M1098" s="50" t="s">
        <v>205</v>
      </c>
      <c r="N1098" s="50" t="s">
        <v>205</v>
      </c>
      <c r="O1098" s="50" t="s">
        <v>205</v>
      </c>
      <c r="P1098" s="50" t="s">
        <v>205</v>
      </c>
      <c r="Q1098" s="50" t="s">
        <v>205</v>
      </c>
      <c r="R1098" s="16" t="s">
        <v>13038</v>
      </c>
      <c r="S1098" s="16" t="s">
        <v>11915</v>
      </c>
      <c r="T1098" s="16" t="s">
        <v>21170</v>
      </c>
      <c r="U1098" s="17">
        <v>1815</v>
      </c>
      <c r="V1098" s="18">
        <v>22956.12</v>
      </c>
      <c r="W1098" s="16" t="s">
        <v>21148</v>
      </c>
      <c r="X1098" s="50" t="s">
        <v>205</v>
      </c>
      <c r="Y1098" s="50" t="s">
        <v>205</v>
      </c>
    </row>
    <row r="1099" spans="1:26" ht="18" customHeight="1">
      <c r="A1099" s="539">
        <v>20230703</v>
      </c>
      <c r="B1099" s="523">
        <v>1057</v>
      </c>
      <c r="C1099" s="523" t="s">
        <v>13039</v>
      </c>
      <c r="D1099" s="523" t="s">
        <v>12751</v>
      </c>
      <c r="E1099" s="523">
        <v>850</v>
      </c>
      <c r="F1099" s="523" t="s">
        <v>8949</v>
      </c>
      <c r="G1099" s="523" t="s">
        <v>13040</v>
      </c>
      <c r="H1099" s="538"/>
      <c r="I1099" s="540">
        <v>45110</v>
      </c>
      <c r="J1099" s="541" t="s">
        <v>13041</v>
      </c>
      <c r="K1099" s="541" t="s">
        <v>9440</v>
      </c>
      <c r="L1099" s="512">
        <v>20</v>
      </c>
      <c r="M1099" s="50" t="s">
        <v>205</v>
      </c>
      <c r="N1099" s="50" t="s">
        <v>205</v>
      </c>
      <c r="O1099" s="50" t="s">
        <v>205</v>
      </c>
      <c r="P1099" s="50" t="s">
        <v>205</v>
      </c>
      <c r="Q1099" s="50" t="s">
        <v>205</v>
      </c>
      <c r="R1099" s="16" t="s">
        <v>13039</v>
      </c>
      <c r="S1099" s="16" t="s">
        <v>13042</v>
      </c>
      <c r="T1099" s="16" t="s">
        <v>13043</v>
      </c>
      <c r="U1099" s="17">
        <v>850</v>
      </c>
      <c r="V1099" s="18">
        <v>6233.2</v>
      </c>
      <c r="W1099" s="16" t="s">
        <v>13044</v>
      </c>
      <c r="X1099" s="50" t="s">
        <v>205</v>
      </c>
      <c r="Y1099" s="50" t="s">
        <v>205</v>
      </c>
      <c r="Z1099" t="s">
        <v>12753</v>
      </c>
    </row>
    <row r="1100" spans="1:26" ht="18" customHeight="1">
      <c r="A1100" s="539">
        <v>20230703</v>
      </c>
      <c r="B1100" s="523">
        <v>1058</v>
      </c>
      <c r="C1100" s="523" t="s">
        <v>2461</v>
      </c>
      <c r="D1100" s="523" t="s">
        <v>8891</v>
      </c>
      <c r="E1100" s="523">
        <v>1925</v>
      </c>
      <c r="F1100" s="523" t="s">
        <v>8994</v>
      </c>
      <c r="G1100" s="523" t="s">
        <v>2462</v>
      </c>
      <c r="H1100" s="538"/>
      <c r="I1100" s="540">
        <v>45107</v>
      </c>
      <c r="J1100" s="541" t="s">
        <v>13045</v>
      </c>
      <c r="K1100" s="541" t="s">
        <v>9440</v>
      </c>
      <c r="L1100" s="494" t="s">
        <v>205</v>
      </c>
      <c r="M1100" s="50" t="s">
        <v>205</v>
      </c>
      <c r="N1100" s="50" t="s">
        <v>205</v>
      </c>
      <c r="O1100" s="50" t="s">
        <v>205</v>
      </c>
      <c r="P1100" s="50" t="s">
        <v>205</v>
      </c>
      <c r="Q1100" s="50" t="s">
        <v>205</v>
      </c>
      <c r="R1100" s="16" t="s">
        <v>13046</v>
      </c>
      <c r="S1100" s="16" t="s">
        <v>13031</v>
      </c>
      <c r="T1100" s="16" t="s">
        <v>13047</v>
      </c>
      <c r="U1100" s="17">
        <v>1925</v>
      </c>
      <c r="V1100" s="18">
        <v>24640</v>
      </c>
      <c r="W1100" s="16" t="s">
        <v>21171</v>
      </c>
      <c r="X1100" s="50" t="s">
        <v>205</v>
      </c>
      <c r="Y1100" s="50" t="s">
        <v>205</v>
      </c>
    </row>
    <row r="1101" spans="1:26" ht="18" customHeight="1">
      <c r="A1101" s="539">
        <v>20230703</v>
      </c>
      <c r="B1101" s="523">
        <v>1059</v>
      </c>
      <c r="C1101" s="523" t="s">
        <v>13048</v>
      </c>
      <c r="D1101" s="523" t="s">
        <v>9078</v>
      </c>
      <c r="E1101" s="523">
        <v>1150</v>
      </c>
      <c r="F1101" s="523" t="s">
        <v>8298</v>
      </c>
      <c r="G1101" s="523" t="s">
        <v>13049</v>
      </c>
      <c r="H1101" s="538"/>
      <c r="I1101" s="540">
        <v>45110</v>
      </c>
      <c r="J1101" s="541" t="s">
        <v>11891</v>
      </c>
      <c r="K1101" s="541" t="s">
        <v>9440</v>
      </c>
      <c r="L1101" s="512" t="s">
        <v>205</v>
      </c>
      <c r="M1101" s="50" t="s">
        <v>205</v>
      </c>
      <c r="N1101" s="50" t="s">
        <v>205</v>
      </c>
      <c r="O1101" s="50" t="s">
        <v>205</v>
      </c>
      <c r="P1101" s="50" t="s">
        <v>205</v>
      </c>
      <c r="Q1101" s="50" t="s">
        <v>205</v>
      </c>
      <c r="R1101" s="16" t="s">
        <v>13048</v>
      </c>
      <c r="S1101" s="16" t="s">
        <v>13050</v>
      </c>
      <c r="T1101" s="16" t="s">
        <v>13051</v>
      </c>
      <c r="U1101" s="17">
        <v>1150</v>
      </c>
      <c r="V1101" s="18">
        <v>23900</v>
      </c>
      <c r="W1101" s="16" t="s">
        <v>13044</v>
      </c>
      <c r="X1101" s="50" t="s">
        <v>205</v>
      </c>
      <c r="Y1101" s="50" t="s">
        <v>205</v>
      </c>
    </row>
    <row r="1102" spans="1:26" ht="18" customHeight="1">
      <c r="A1102" s="539">
        <v>20230704</v>
      </c>
      <c r="B1102" s="523">
        <v>1060</v>
      </c>
      <c r="C1102" s="563" t="s">
        <v>13052</v>
      </c>
      <c r="D1102" s="563" t="s">
        <v>9078</v>
      </c>
      <c r="E1102" s="563">
        <v>1150</v>
      </c>
      <c r="F1102" s="523" t="s">
        <v>8298</v>
      </c>
      <c r="G1102" s="523" t="s">
        <v>13053</v>
      </c>
      <c r="H1102" s="538"/>
      <c r="I1102" s="540">
        <v>45110</v>
      </c>
      <c r="J1102" s="541" t="s">
        <v>12908</v>
      </c>
      <c r="K1102" s="541" t="s">
        <v>9440</v>
      </c>
      <c r="L1102" s="494" t="s">
        <v>205</v>
      </c>
      <c r="R1102" s="16" t="s">
        <v>13052</v>
      </c>
      <c r="S1102" s="16" t="s">
        <v>13054</v>
      </c>
      <c r="T1102" s="16" t="s">
        <v>13055</v>
      </c>
      <c r="U1102" s="17">
        <v>1150</v>
      </c>
      <c r="V1102" s="18">
        <v>25040</v>
      </c>
      <c r="W1102" s="16" t="s">
        <v>13044</v>
      </c>
    </row>
    <row r="1103" spans="1:26" ht="18" customHeight="1">
      <c r="A1103" s="539">
        <v>20230704</v>
      </c>
      <c r="B1103" s="523">
        <v>1061</v>
      </c>
      <c r="C1103" s="563" t="s">
        <v>13056</v>
      </c>
      <c r="D1103" s="563" t="s">
        <v>9078</v>
      </c>
      <c r="E1103" s="563">
        <v>1200</v>
      </c>
      <c r="F1103" s="523" t="s">
        <v>8298</v>
      </c>
      <c r="G1103" s="523" t="s">
        <v>13057</v>
      </c>
      <c r="H1103" s="538"/>
      <c r="I1103" s="540">
        <v>45111</v>
      </c>
      <c r="J1103" s="541" t="s">
        <v>11168</v>
      </c>
      <c r="K1103" s="541" t="s">
        <v>9440</v>
      </c>
      <c r="L1103" s="494" t="s">
        <v>205</v>
      </c>
      <c r="R1103" s="16" t="s">
        <v>21172</v>
      </c>
      <c r="S1103" s="16" t="s">
        <v>20354</v>
      </c>
      <c r="T1103" s="16" t="s">
        <v>13058</v>
      </c>
      <c r="U1103" s="17">
        <v>1200</v>
      </c>
      <c r="V1103" s="18">
        <v>24900</v>
      </c>
      <c r="W1103" s="16" t="s">
        <v>21173</v>
      </c>
    </row>
    <row r="1104" spans="1:26" ht="18" customHeight="1">
      <c r="A1104" s="539">
        <v>20230704</v>
      </c>
      <c r="B1104" s="523">
        <v>1062</v>
      </c>
      <c r="C1104" s="563" t="s">
        <v>13059</v>
      </c>
      <c r="D1104" s="563" t="s">
        <v>8947</v>
      </c>
      <c r="E1104" s="563">
        <v>850</v>
      </c>
      <c r="F1104" s="523" t="s">
        <v>9180</v>
      </c>
      <c r="G1104" s="523" t="s">
        <v>13060</v>
      </c>
      <c r="H1104" s="538"/>
      <c r="I1104" s="540">
        <v>45111</v>
      </c>
      <c r="J1104" s="541" t="s">
        <v>13061</v>
      </c>
      <c r="K1104" s="541" t="s">
        <v>9440</v>
      </c>
      <c r="L1104" s="494">
        <v>20</v>
      </c>
      <c r="R1104" s="16" t="s">
        <v>13059</v>
      </c>
      <c r="S1104" s="16" t="s">
        <v>66</v>
      </c>
      <c r="T1104" s="16" t="s">
        <v>13062</v>
      </c>
      <c r="U1104" s="17">
        <v>850</v>
      </c>
      <c r="V1104" s="18">
        <v>6800</v>
      </c>
      <c r="W1104" s="16" t="s">
        <v>13063</v>
      </c>
      <c r="Z1104" t="s">
        <v>13064</v>
      </c>
    </row>
    <row r="1105" spans="1:26" ht="18" customHeight="1">
      <c r="A1105" s="539">
        <v>20230705</v>
      </c>
      <c r="B1105" s="523">
        <v>1063</v>
      </c>
      <c r="C1105" s="563" t="s">
        <v>13065</v>
      </c>
      <c r="D1105" s="563" t="s">
        <v>219</v>
      </c>
      <c r="E1105" s="563">
        <v>1850</v>
      </c>
      <c r="F1105" s="523" t="s">
        <v>8949</v>
      </c>
      <c r="G1105" s="523" t="s">
        <v>13066</v>
      </c>
      <c r="H1105" s="538"/>
      <c r="I1105" s="540">
        <v>45112</v>
      </c>
      <c r="J1105" s="541" t="s">
        <v>9765</v>
      </c>
      <c r="K1105" s="541" t="s">
        <v>9440</v>
      </c>
      <c r="L1105" s="512" t="s">
        <v>205</v>
      </c>
      <c r="M1105" s="50" t="s">
        <v>205</v>
      </c>
      <c r="N1105" s="50" t="s">
        <v>205</v>
      </c>
      <c r="O1105" s="50" t="s">
        <v>205</v>
      </c>
      <c r="P1105" s="50" t="s">
        <v>205</v>
      </c>
      <c r="Q1105" s="50" t="s">
        <v>205</v>
      </c>
      <c r="R1105" s="16" t="s">
        <v>21174</v>
      </c>
      <c r="S1105" s="16" t="s">
        <v>20386</v>
      </c>
      <c r="T1105" s="16" t="s">
        <v>21175</v>
      </c>
      <c r="U1105" s="17">
        <v>1850</v>
      </c>
      <c r="V1105" s="18">
        <v>19800</v>
      </c>
      <c r="W1105" s="16" t="s">
        <v>21176</v>
      </c>
      <c r="X1105" s="50" t="s">
        <v>205</v>
      </c>
      <c r="Y1105" s="50" t="s">
        <v>205</v>
      </c>
      <c r="Z1105" t="s">
        <v>10998</v>
      </c>
    </row>
    <row r="1106" spans="1:26" ht="18" customHeight="1">
      <c r="A1106" s="539">
        <v>20230705</v>
      </c>
      <c r="B1106" s="523">
        <v>1064</v>
      </c>
      <c r="C1106" s="563" t="s">
        <v>13067</v>
      </c>
      <c r="D1106" s="563" t="s">
        <v>8947</v>
      </c>
      <c r="E1106" s="563">
        <v>896</v>
      </c>
      <c r="F1106" s="523" t="s">
        <v>8949</v>
      </c>
      <c r="G1106" s="523" t="s">
        <v>13068</v>
      </c>
      <c r="H1106" s="538"/>
      <c r="I1106" s="540">
        <v>45111</v>
      </c>
      <c r="J1106" s="541" t="s">
        <v>12491</v>
      </c>
      <c r="K1106" s="541" t="s">
        <v>9440</v>
      </c>
      <c r="L1106" s="512">
        <v>20</v>
      </c>
      <c r="M1106" s="50" t="s">
        <v>205</v>
      </c>
      <c r="N1106" s="50" t="s">
        <v>205</v>
      </c>
      <c r="O1106" s="50" t="s">
        <v>205</v>
      </c>
      <c r="P1106" s="50" t="s">
        <v>205</v>
      </c>
      <c r="Q1106" s="50" t="s">
        <v>205</v>
      </c>
      <c r="R1106" s="16" t="s">
        <v>21177</v>
      </c>
      <c r="S1106" s="16" t="s">
        <v>21178</v>
      </c>
      <c r="T1106" s="16" t="s">
        <v>13069</v>
      </c>
      <c r="U1106" s="17">
        <v>896</v>
      </c>
      <c r="V1106" s="18">
        <v>6899.2</v>
      </c>
      <c r="W1106" s="16" t="s">
        <v>21176</v>
      </c>
      <c r="X1106" s="50" t="s">
        <v>205</v>
      </c>
      <c r="Y1106" s="50" t="s">
        <v>205</v>
      </c>
      <c r="Z1106" t="s">
        <v>10564</v>
      </c>
    </row>
    <row r="1107" spans="1:26" ht="18" customHeight="1">
      <c r="A1107" s="539">
        <v>20230705</v>
      </c>
      <c r="B1107" s="523">
        <v>1065</v>
      </c>
      <c r="C1107" s="563" t="s">
        <v>13070</v>
      </c>
      <c r="D1107" s="563" t="s">
        <v>9503</v>
      </c>
      <c r="E1107" s="563">
        <v>918</v>
      </c>
      <c r="F1107" s="523" t="s">
        <v>9142</v>
      </c>
      <c r="G1107" s="523" t="s">
        <v>13071</v>
      </c>
      <c r="H1107" s="538"/>
      <c r="I1107" s="540">
        <v>45112</v>
      </c>
      <c r="J1107" s="541" t="s">
        <v>11652</v>
      </c>
      <c r="K1107" s="541" t="s">
        <v>9440</v>
      </c>
      <c r="L1107" s="512" t="s">
        <v>205</v>
      </c>
      <c r="M1107" s="50" t="s">
        <v>205</v>
      </c>
      <c r="N1107" s="50" t="s">
        <v>205</v>
      </c>
      <c r="O1107" s="50" t="s">
        <v>205</v>
      </c>
      <c r="P1107" s="50" t="s">
        <v>205</v>
      </c>
      <c r="Q1107" s="50" t="s">
        <v>205</v>
      </c>
      <c r="R1107" s="16" t="s">
        <v>21179</v>
      </c>
      <c r="S1107" s="16" t="s">
        <v>19403</v>
      </c>
      <c r="T1107" s="16" t="s">
        <v>13072</v>
      </c>
      <c r="U1107" s="17">
        <v>918</v>
      </c>
      <c r="V1107" s="18">
        <v>14320</v>
      </c>
      <c r="W1107" s="16" t="s">
        <v>21180</v>
      </c>
      <c r="X1107" s="50" t="s">
        <v>205</v>
      </c>
      <c r="Y1107" s="50" t="s">
        <v>205</v>
      </c>
      <c r="Z1107" t="s">
        <v>13073</v>
      </c>
    </row>
    <row r="1108" spans="1:26" ht="18" customHeight="1">
      <c r="A1108" s="539">
        <v>20230705</v>
      </c>
      <c r="B1108" s="523">
        <v>1066</v>
      </c>
      <c r="C1108" s="563" t="s">
        <v>2466</v>
      </c>
      <c r="D1108" s="563" t="s">
        <v>10607</v>
      </c>
      <c r="E1108" s="563">
        <v>1980</v>
      </c>
      <c r="F1108" s="523" t="s">
        <v>8994</v>
      </c>
      <c r="G1108" s="523" t="s">
        <v>2467</v>
      </c>
      <c r="H1108" s="538"/>
      <c r="I1108" s="540">
        <v>45111</v>
      </c>
      <c r="J1108" s="541" t="s">
        <v>13074</v>
      </c>
      <c r="K1108" s="541" t="s">
        <v>9440</v>
      </c>
      <c r="L1108" s="494" t="s">
        <v>205</v>
      </c>
      <c r="M1108" s="50" t="s">
        <v>205</v>
      </c>
      <c r="N1108" s="50" t="s">
        <v>205</v>
      </c>
      <c r="O1108" s="50" t="s">
        <v>205</v>
      </c>
      <c r="P1108" s="50" t="s">
        <v>205</v>
      </c>
      <c r="Q1108" s="50" t="s">
        <v>205</v>
      </c>
      <c r="R1108" s="16" t="s">
        <v>21181</v>
      </c>
      <c r="S1108" s="16" t="s">
        <v>21182</v>
      </c>
      <c r="T1108" s="16" t="s">
        <v>21183</v>
      </c>
      <c r="U1108" s="17">
        <v>1980</v>
      </c>
      <c r="V1108" s="18">
        <v>24948</v>
      </c>
      <c r="W1108" s="16" t="s">
        <v>21173</v>
      </c>
      <c r="X1108" s="50" t="s">
        <v>205</v>
      </c>
      <c r="Y1108" s="50" t="s">
        <v>205</v>
      </c>
    </row>
    <row r="1109" spans="1:26" ht="18" customHeight="1">
      <c r="A1109" s="539">
        <v>20230705</v>
      </c>
      <c r="B1109" s="523">
        <v>1067</v>
      </c>
      <c r="C1109" s="563" t="s">
        <v>2472</v>
      </c>
      <c r="D1109" s="563" t="s">
        <v>8905</v>
      </c>
      <c r="E1109" s="563">
        <v>1953</v>
      </c>
      <c r="F1109" s="523" t="s">
        <v>8994</v>
      </c>
      <c r="G1109" s="523" t="s">
        <v>2473</v>
      </c>
      <c r="H1109" s="538"/>
      <c r="I1109" s="540">
        <v>45111</v>
      </c>
      <c r="J1109" s="541" t="s">
        <v>11329</v>
      </c>
      <c r="K1109" s="541" t="s">
        <v>9440</v>
      </c>
      <c r="L1109" s="494" t="s">
        <v>205</v>
      </c>
      <c r="M1109" s="50" t="s">
        <v>205</v>
      </c>
      <c r="N1109" s="50" t="s">
        <v>205</v>
      </c>
      <c r="O1109" s="50" t="s">
        <v>205</v>
      </c>
      <c r="P1109" s="50" t="s">
        <v>205</v>
      </c>
      <c r="Q1109" s="50" t="s">
        <v>205</v>
      </c>
      <c r="R1109" s="16" t="s">
        <v>21184</v>
      </c>
      <c r="S1109" s="16" t="s">
        <v>21182</v>
      </c>
      <c r="T1109" s="16" t="s">
        <v>13076</v>
      </c>
      <c r="U1109" s="17">
        <v>1953</v>
      </c>
      <c r="V1109" s="18">
        <v>24982.776000000002</v>
      </c>
      <c r="W1109" s="16" t="s">
        <v>21173</v>
      </c>
      <c r="X1109" s="50" t="s">
        <v>205</v>
      </c>
      <c r="Y1109" s="50" t="s">
        <v>205</v>
      </c>
    </row>
    <row r="1110" spans="1:26" ht="18" customHeight="1">
      <c r="A1110" s="539">
        <v>20230705</v>
      </c>
      <c r="B1110" s="523">
        <v>1068</v>
      </c>
      <c r="C1110" s="563" t="s">
        <v>2480</v>
      </c>
      <c r="D1110" s="563" t="s">
        <v>9766</v>
      </c>
      <c r="E1110" s="563">
        <v>1844</v>
      </c>
      <c r="F1110" s="523" t="s">
        <v>8994</v>
      </c>
      <c r="G1110" s="523" t="s">
        <v>2481</v>
      </c>
      <c r="H1110" s="538"/>
      <c r="I1110" s="540">
        <v>45112</v>
      </c>
      <c r="J1110" s="541" t="s">
        <v>9614</v>
      </c>
      <c r="K1110" s="541" t="s">
        <v>9440</v>
      </c>
      <c r="L1110" s="494" t="s">
        <v>205</v>
      </c>
      <c r="M1110" s="50" t="s">
        <v>205</v>
      </c>
      <c r="N1110" s="50" t="s">
        <v>205</v>
      </c>
      <c r="O1110" s="50" t="s">
        <v>205</v>
      </c>
      <c r="P1110" s="50" t="s">
        <v>205</v>
      </c>
      <c r="Q1110" s="50" t="s">
        <v>205</v>
      </c>
      <c r="R1110" s="16" t="s">
        <v>2480</v>
      </c>
      <c r="S1110" s="16" t="s">
        <v>1321</v>
      </c>
      <c r="T1110" s="16" t="s">
        <v>13077</v>
      </c>
      <c r="U1110" s="17">
        <v>1844</v>
      </c>
      <c r="V1110" s="18">
        <v>23152.17</v>
      </c>
      <c r="W1110" s="16" t="s">
        <v>2414</v>
      </c>
      <c r="X1110" s="50" t="s">
        <v>205</v>
      </c>
      <c r="Y1110" s="50" t="s">
        <v>205</v>
      </c>
    </row>
    <row r="1111" spans="1:26" ht="18" customHeight="1">
      <c r="A1111" s="539">
        <v>20230705</v>
      </c>
      <c r="B1111" s="523">
        <v>1069</v>
      </c>
      <c r="C1111" s="563" t="s">
        <v>2476</v>
      </c>
      <c r="D1111" s="563" t="s">
        <v>9766</v>
      </c>
      <c r="E1111" s="563">
        <v>1853</v>
      </c>
      <c r="F1111" s="523" t="s">
        <v>8994</v>
      </c>
      <c r="G1111" s="523" t="s">
        <v>2477</v>
      </c>
      <c r="H1111" s="538"/>
      <c r="I1111" s="540">
        <v>45112</v>
      </c>
      <c r="J1111" s="541" t="s">
        <v>10570</v>
      </c>
      <c r="K1111" s="541" t="s">
        <v>9440</v>
      </c>
      <c r="L1111" s="494" t="s">
        <v>205</v>
      </c>
      <c r="M1111" s="50" t="s">
        <v>205</v>
      </c>
      <c r="N1111" s="50" t="s">
        <v>205</v>
      </c>
      <c r="O1111" s="50" t="s">
        <v>205</v>
      </c>
      <c r="P1111" s="50" t="s">
        <v>205</v>
      </c>
      <c r="Q1111" s="50" t="s">
        <v>205</v>
      </c>
      <c r="R1111" s="16" t="s">
        <v>2476</v>
      </c>
      <c r="S1111" s="16" t="s">
        <v>1321</v>
      </c>
      <c r="T1111" s="16" t="s">
        <v>13078</v>
      </c>
      <c r="U1111" s="17">
        <v>1853</v>
      </c>
      <c r="V1111" s="18">
        <v>23265.119999999999</v>
      </c>
      <c r="W1111" s="16" t="s">
        <v>2414</v>
      </c>
      <c r="X1111" s="50" t="s">
        <v>205</v>
      </c>
      <c r="Y1111" s="50" t="s">
        <v>205</v>
      </c>
    </row>
    <row r="1112" spans="1:26" ht="18" customHeight="1">
      <c r="A1112" s="539">
        <v>20230705</v>
      </c>
      <c r="B1112" s="523">
        <v>1070</v>
      </c>
      <c r="C1112" s="563" t="s">
        <v>2484</v>
      </c>
      <c r="D1112" s="563" t="s">
        <v>9766</v>
      </c>
      <c r="E1112" s="563">
        <v>1958</v>
      </c>
      <c r="F1112" s="523" t="s">
        <v>8994</v>
      </c>
      <c r="G1112" s="523" t="s">
        <v>2485</v>
      </c>
      <c r="H1112" s="538"/>
      <c r="I1112" s="540">
        <v>45112</v>
      </c>
      <c r="J1112" s="541" t="s">
        <v>11116</v>
      </c>
      <c r="K1112" s="541" t="s">
        <v>9440</v>
      </c>
      <c r="L1112" s="494" t="s">
        <v>205</v>
      </c>
      <c r="M1112" s="50" t="s">
        <v>205</v>
      </c>
      <c r="N1112" s="50" t="s">
        <v>205</v>
      </c>
      <c r="O1112" s="50" t="s">
        <v>205</v>
      </c>
      <c r="P1112" s="50" t="s">
        <v>205</v>
      </c>
      <c r="Q1112" s="50" t="s">
        <v>205</v>
      </c>
      <c r="R1112" s="16" t="s">
        <v>2484</v>
      </c>
      <c r="S1112" s="16" t="s">
        <v>1321</v>
      </c>
      <c r="T1112" s="16" t="s">
        <v>13079</v>
      </c>
      <c r="U1112" s="17">
        <v>1958</v>
      </c>
      <c r="V1112" s="18">
        <v>24583.27</v>
      </c>
      <c r="W1112" s="16" t="s">
        <v>2414</v>
      </c>
      <c r="X1112" s="50" t="s">
        <v>205</v>
      </c>
      <c r="Y1112" s="50" t="s">
        <v>205</v>
      </c>
    </row>
    <row r="1113" spans="1:26" ht="18" customHeight="1">
      <c r="A1113" s="539">
        <v>20230705</v>
      </c>
      <c r="B1113" s="523">
        <v>1071</v>
      </c>
      <c r="C1113" s="523" t="s">
        <v>2488</v>
      </c>
      <c r="D1113" s="523" t="s">
        <v>9766</v>
      </c>
      <c r="E1113" s="523">
        <v>1941</v>
      </c>
      <c r="F1113" s="523" t="s">
        <v>8994</v>
      </c>
      <c r="G1113" s="523" t="s">
        <v>2489</v>
      </c>
      <c r="H1113" s="538"/>
      <c r="I1113" s="540">
        <v>45112</v>
      </c>
      <c r="J1113" s="541" t="s">
        <v>13080</v>
      </c>
      <c r="K1113" s="541" t="s">
        <v>9440</v>
      </c>
      <c r="L1113" s="494" t="s">
        <v>205</v>
      </c>
      <c r="M1113" s="50" t="s">
        <v>205</v>
      </c>
      <c r="N1113" s="50" t="s">
        <v>205</v>
      </c>
      <c r="O1113" s="50" t="s">
        <v>205</v>
      </c>
      <c r="P1113" s="50" t="s">
        <v>205</v>
      </c>
      <c r="Q1113" s="50" t="s">
        <v>205</v>
      </c>
      <c r="R1113" s="16" t="s">
        <v>2488</v>
      </c>
      <c r="S1113" s="16" t="s">
        <v>1321</v>
      </c>
      <c r="T1113" s="16" t="s">
        <v>13081</v>
      </c>
      <c r="U1113" s="17">
        <v>1941</v>
      </c>
      <c r="V1113" s="18">
        <v>24369.919999999998</v>
      </c>
      <c r="W1113" s="16" t="s">
        <v>2414</v>
      </c>
      <c r="X1113" s="50" t="s">
        <v>205</v>
      </c>
      <c r="Y1113" s="50" t="s">
        <v>205</v>
      </c>
    </row>
    <row r="1114" spans="1:26" ht="18" customHeight="1">
      <c r="A1114" s="539">
        <v>20230705</v>
      </c>
      <c r="B1114" s="523">
        <v>1072</v>
      </c>
      <c r="C1114" s="523" t="s">
        <v>13082</v>
      </c>
      <c r="D1114" s="523" t="s">
        <v>8947</v>
      </c>
      <c r="E1114" s="523">
        <v>1080</v>
      </c>
      <c r="F1114" s="523" t="s">
        <v>8949</v>
      </c>
      <c r="G1114" s="523" t="s">
        <v>13083</v>
      </c>
      <c r="H1114" s="538"/>
      <c r="I1114" s="540">
        <v>45113</v>
      </c>
      <c r="J1114" s="541" t="s">
        <v>11315</v>
      </c>
      <c r="K1114" s="541" t="s">
        <v>9440</v>
      </c>
      <c r="L1114" s="494">
        <v>20</v>
      </c>
      <c r="M1114" s="50" t="s">
        <v>205</v>
      </c>
      <c r="N1114" s="50" t="s">
        <v>205</v>
      </c>
      <c r="O1114" s="50" t="s">
        <v>205</v>
      </c>
      <c r="P1114" s="50" t="s">
        <v>205</v>
      </c>
      <c r="Q1114" s="50" t="s">
        <v>205</v>
      </c>
      <c r="R1114" s="16" t="s">
        <v>13082</v>
      </c>
      <c r="S1114" s="16" t="s">
        <v>1199</v>
      </c>
      <c r="T1114" s="16" t="s">
        <v>13084</v>
      </c>
      <c r="U1114" s="17">
        <v>1080</v>
      </c>
      <c r="V1114" s="18">
        <v>4815</v>
      </c>
      <c r="W1114" s="16" t="s">
        <v>13085</v>
      </c>
      <c r="X1114" s="50" t="s">
        <v>205</v>
      </c>
      <c r="Y1114" s="50" t="s">
        <v>205</v>
      </c>
      <c r="Z1114" t="s">
        <v>10747</v>
      </c>
    </row>
    <row r="1115" spans="1:26" ht="18" customHeight="1">
      <c r="A1115" s="539">
        <v>20230705</v>
      </c>
      <c r="B1115" s="523">
        <v>1073</v>
      </c>
      <c r="C1115" s="523" t="s">
        <v>13086</v>
      </c>
      <c r="D1115" s="523" t="s">
        <v>10628</v>
      </c>
      <c r="E1115" s="523">
        <v>1049</v>
      </c>
      <c r="F1115" s="523" t="s">
        <v>9095</v>
      </c>
      <c r="G1115" s="523" t="s">
        <v>13087</v>
      </c>
      <c r="H1115" s="538"/>
      <c r="I1115" s="540">
        <v>45113</v>
      </c>
      <c r="J1115" s="541" t="s">
        <v>11725</v>
      </c>
      <c r="K1115" s="541" t="s">
        <v>9440</v>
      </c>
      <c r="L1115" s="494">
        <v>20</v>
      </c>
      <c r="M1115" s="50" t="s">
        <v>205</v>
      </c>
      <c r="N1115" s="50" t="s">
        <v>205</v>
      </c>
      <c r="O1115" s="50" t="s">
        <v>205</v>
      </c>
      <c r="P1115" s="50" t="s">
        <v>205</v>
      </c>
      <c r="Q1115" s="50" t="s">
        <v>205</v>
      </c>
      <c r="R1115" s="16" t="s">
        <v>21185</v>
      </c>
      <c r="S1115" s="16" t="s">
        <v>11980</v>
      </c>
      <c r="T1115" s="16" t="s">
        <v>13088</v>
      </c>
      <c r="U1115" s="17">
        <v>1049</v>
      </c>
      <c r="V1115" s="18">
        <v>4378.88</v>
      </c>
      <c r="W1115" s="16" t="s">
        <v>21180</v>
      </c>
      <c r="X1115" s="50" t="s">
        <v>205</v>
      </c>
      <c r="Y1115" s="50" t="s">
        <v>205</v>
      </c>
    </row>
    <row r="1116" spans="1:26" ht="18" customHeight="1">
      <c r="A1116" s="539">
        <v>20230707</v>
      </c>
      <c r="B1116" s="523">
        <v>1074</v>
      </c>
      <c r="C1116" s="523" t="s">
        <v>13089</v>
      </c>
      <c r="D1116" s="523" t="s">
        <v>9583</v>
      </c>
      <c r="E1116" s="523">
        <v>1250</v>
      </c>
      <c r="F1116" s="523" t="s">
        <v>8298</v>
      </c>
      <c r="G1116" s="523" t="s">
        <v>13090</v>
      </c>
      <c r="H1116" s="538"/>
      <c r="I1116" s="540">
        <v>45114</v>
      </c>
      <c r="J1116" s="541" t="s">
        <v>9700</v>
      </c>
      <c r="K1116" s="541" t="s">
        <v>9440</v>
      </c>
      <c r="L1116" s="494" t="s">
        <v>205</v>
      </c>
      <c r="M1116" s="50" t="s">
        <v>205</v>
      </c>
      <c r="N1116" s="50" t="s">
        <v>205</v>
      </c>
      <c r="O1116" s="50" t="s">
        <v>205</v>
      </c>
      <c r="P1116" s="50" t="s">
        <v>205</v>
      </c>
      <c r="Q1116" s="50" t="s">
        <v>205</v>
      </c>
      <c r="R1116" s="16" t="s">
        <v>13091</v>
      </c>
      <c r="S1116" s="16" t="s">
        <v>21186</v>
      </c>
      <c r="T1116" s="16" t="s">
        <v>21187</v>
      </c>
      <c r="U1116" s="17">
        <v>1250</v>
      </c>
      <c r="V1116" s="18">
        <v>24030</v>
      </c>
      <c r="W1116" s="16" t="s">
        <v>13092</v>
      </c>
      <c r="X1116" s="50" t="s">
        <v>205</v>
      </c>
      <c r="Y1116" s="50" t="s">
        <v>205</v>
      </c>
    </row>
    <row r="1117" spans="1:26" ht="18" customHeight="1">
      <c r="A1117" s="539">
        <v>20230707</v>
      </c>
      <c r="B1117" s="523">
        <v>1075</v>
      </c>
      <c r="C1117" s="523" t="s">
        <v>13093</v>
      </c>
      <c r="D1117" s="523" t="s">
        <v>9583</v>
      </c>
      <c r="E1117" s="523">
        <v>1250</v>
      </c>
      <c r="F1117" s="523" t="s">
        <v>8298</v>
      </c>
      <c r="G1117" s="523" t="s">
        <v>13094</v>
      </c>
      <c r="H1117" s="538"/>
      <c r="I1117" s="540">
        <v>45114</v>
      </c>
      <c r="J1117" s="541" t="s">
        <v>11570</v>
      </c>
      <c r="K1117" s="541" t="s">
        <v>9440</v>
      </c>
      <c r="L1117" s="494" t="s">
        <v>205</v>
      </c>
      <c r="M1117" s="50" t="s">
        <v>205</v>
      </c>
      <c r="N1117" s="50" t="s">
        <v>205</v>
      </c>
      <c r="O1117" s="50" t="s">
        <v>205</v>
      </c>
      <c r="P1117" s="50" t="s">
        <v>205</v>
      </c>
      <c r="Q1117" s="50" t="s">
        <v>205</v>
      </c>
      <c r="R1117" s="16" t="s">
        <v>13095</v>
      </c>
      <c r="S1117" s="16" t="s">
        <v>21186</v>
      </c>
      <c r="T1117" s="16" t="s">
        <v>21188</v>
      </c>
      <c r="U1117" s="17">
        <v>1250</v>
      </c>
      <c r="V1117" s="18">
        <v>24300</v>
      </c>
      <c r="W1117" s="16" t="s">
        <v>21189</v>
      </c>
      <c r="X1117" s="50" t="s">
        <v>205</v>
      </c>
      <c r="Y1117" s="50" t="s">
        <v>205</v>
      </c>
    </row>
    <row r="1118" spans="1:26" ht="18" customHeight="1">
      <c r="A1118" s="539">
        <v>20230707</v>
      </c>
      <c r="B1118" s="523">
        <v>1076</v>
      </c>
      <c r="C1118" s="523" t="s">
        <v>13096</v>
      </c>
      <c r="D1118" s="523" t="s">
        <v>13097</v>
      </c>
      <c r="E1118" s="523">
        <v>1200</v>
      </c>
      <c r="F1118" s="523" t="s">
        <v>9089</v>
      </c>
      <c r="G1118" s="523" t="s">
        <v>13098</v>
      </c>
      <c r="H1118" s="538"/>
      <c r="I1118" s="540">
        <v>45114</v>
      </c>
      <c r="J1118" s="541" t="s">
        <v>9810</v>
      </c>
      <c r="K1118" s="541" t="s">
        <v>9440</v>
      </c>
      <c r="L1118" s="494" t="s">
        <v>205</v>
      </c>
      <c r="M1118" s="50" t="s">
        <v>205</v>
      </c>
      <c r="N1118" s="50" t="s">
        <v>205</v>
      </c>
      <c r="O1118" s="50" t="s">
        <v>205</v>
      </c>
      <c r="P1118" s="50" t="s">
        <v>205</v>
      </c>
      <c r="Q1118" s="50" t="s">
        <v>205</v>
      </c>
      <c r="R1118" s="16" t="s">
        <v>21190</v>
      </c>
      <c r="S1118" s="16" t="s">
        <v>11865</v>
      </c>
      <c r="T1118" s="16" t="s">
        <v>13099</v>
      </c>
      <c r="U1118" s="17">
        <v>1200</v>
      </c>
      <c r="V1118" s="18">
        <v>24900</v>
      </c>
      <c r="W1118" s="16" t="s">
        <v>21191</v>
      </c>
      <c r="X1118" s="50" t="s">
        <v>205</v>
      </c>
      <c r="Y1118" s="50" t="s">
        <v>205</v>
      </c>
      <c r="Z1118" t="s">
        <v>13100</v>
      </c>
    </row>
    <row r="1119" spans="1:26" ht="18" customHeight="1">
      <c r="A1119" s="539">
        <v>20230707</v>
      </c>
      <c r="B1119" s="523">
        <v>1077</v>
      </c>
      <c r="C1119" s="523" t="s">
        <v>13101</v>
      </c>
      <c r="D1119" s="523" t="s">
        <v>219</v>
      </c>
      <c r="E1119" s="523">
        <v>4446</v>
      </c>
      <c r="F1119" s="523" t="s">
        <v>8949</v>
      </c>
      <c r="G1119" s="523" t="s">
        <v>13102</v>
      </c>
      <c r="H1119" s="538"/>
      <c r="I1119" s="540">
        <v>45114</v>
      </c>
      <c r="J1119" s="541" t="s">
        <v>9597</v>
      </c>
      <c r="K1119" s="541" t="s">
        <v>9440</v>
      </c>
      <c r="L1119" s="494" t="s">
        <v>205</v>
      </c>
      <c r="M1119" s="50" t="s">
        <v>205</v>
      </c>
      <c r="N1119" s="50" t="s">
        <v>205</v>
      </c>
      <c r="O1119" s="50" t="s">
        <v>205</v>
      </c>
      <c r="P1119" s="50" t="s">
        <v>205</v>
      </c>
      <c r="Q1119" s="50" t="s">
        <v>205</v>
      </c>
      <c r="R1119" s="16" t="s">
        <v>13101</v>
      </c>
      <c r="S1119" s="16" t="s">
        <v>13103</v>
      </c>
      <c r="T1119" s="16" t="s">
        <v>13104</v>
      </c>
      <c r="U1119" s="17">
        <v>4446</v>
      </c>
      <c r="V1119" s="18">
        <v>12650</v>
      </c>
      <c r="W1119" s="16" t="s">
        <v>13105</v>
      </c>
      <c r="X1119" s="50" t="s">
        <v>205</v>
      </c>
      <c r="Y1119" s="50" t="s">
        <v>205</v>
      </c>
      <c r="Z1119" t="s">
        <v>13106</v>
      </c>
    </row>
    <row r="1120" spans="1:26" ht="18" customHeight="1">
      <c r="A1120" s="539">
        <v>20230710</v>
      </c>
      <c r="B1120" s="523">
        <v>1078</v>
      </c>
      <c r="C1120" s="523" t="s">
        <v>13107</v>
      </c>
      <c r="D1120" s="523" t="s">
        <v>9078</v>
      </c>
      <c r="E1120" s="523">
        <v>2860</v>
      </c>
      <c r="F1120" s="523" t="s">
        <v>9060</v>
      </c>
      <c r="G1120" s="523" t="s">
        <v>13108</v>
      </c>
      <c r="H1120" s="538"/>
      <c r="I1120" s="540">
        <v>45117</v>
      </c>
      <c r="J1120" s="541" t="s">
        <v>10437</v>
      </c>
      <c r="K1120" s="541" t="s">
        <v>9440</v>
      </c>
      <c r="L1120" s="494" t="s">
        <v>205</v>
      </c>
      <c r="M1120" s="50" t="s">
        <v>205</v>
      </c>
      <c r="N1120" s="50" t="s">
        <v>205</v>
      </c>
      <c r="O1120" s="50" t="s">
        <v>205</v>
      </c>
      <c r="P1120" s="50" t="s">
        <v>205</v>
      </c>
      <c r="Q1120" s="50" t="s">
        <v>205</v>
      </c>
      <c r="R1120" s="16" t="s">
        <v>13109</v>
      </c>
      <c r="S1120" s="16" t="s">
        <v>21192</v>
      </c>
      <c r="T1120" s="16" t="s">
        <v>21193</v>
      </c>
      <c r="U1120" s="17">
        <v>2860</v>
      </c>
      <c r="V1120" s="18">
        <v>22000</v>
      </c>
      <c r="W1120" s="16" t="s">
        <v>21194</v>
      </c>
      <c r="X1120" s="50" t="s">
        <v>205</v>
      </c>
      <c r="Y1120" s="50" t="s">
        <v>205</v>
      </c>
    </row>
    <row r="1121" spans="1:26" ht="18" customHeight="1">
      <c r="A1121" s="539">
        <v>20230710</v>
      </c>
      <c r="B1121" s="523">
        <v>1079</v>
      </c>
      <c r="C1121" s="523" t="s">
        <v>13110</v>
      </c>
      <c r="D1121" s="523" t="s">
        <v>10500</v>
      </c>
      <c r="E1121" s="523">
        <v>950</v>
      </c>
      <c r="F1121" s="523" t="s">
        <v>8949</v>
      </c>
      <c r="G1121" s="523" t="s">
        <v>13111</v>
      </c>
      <c r="H1121" s="538"/>
      <c r="I1121" s="540">
        <v>45117</v>
      </c>
      <c r="J1121" s="541" t="s">
        <v>10772</v>
      </c>
      <c r="K1121" s="541" t="s">
        <v>9440</v>
      </c>
      <c r="L1121" s="494">
        <v>20</v>
      </c>
      <c r="M1121" s="50" t="s">
        <v>205</v>
      </c>
      <c r="N1121" s="50" t="s">
        <v>205</v>
      </c>
      <c r="O1121" s="50" t="s">
        <v>205</v>
      </c>
      <c r="P1121" s="50" t="s">
        <v>205</v>
      </c>
      <c r="Q1121" s="50" t="s">
        <v>205</v>
      </c>
      <c r="R1121" s="16" t="s">
        <v>13110</v>
      </c>
      <c r="S1121" s="16" t="s">
        <v>2905</v>
      </c>
      <c r="T1121" s="16" t="s">
        <v>13112</v>
      </c>
      <c r="U1121" s="17">
        <v>950</v>
      </c>
      <c r="V1121" s="18">
        <v>11400</v>
      </c>
      <c r="W1121" s="16" t="s">
        <v>2520</v>
      </c>
      <c r="X1121" s="50" t="s">
        <v>205</v>
      </c>
      <c r="Y1121" s="50" t="s">
        <v>205</v>
      </c>
      <c r="Z1121" t="s">
        <v>10503</v>
      </c>
    </row>
    <row r="1122" spans="1:26" ht="18" customHeight="1">
      <c r="A1122" s="539">
        <v>20230710</v>
      </c>
      <c r="B1122" s="523">
        <v>1080</v>
      </c>
      <c r="C1122" s="523" t="s">
        <v>13113</v>
      </c>
      <c r="D1122" s="523" t="s">
        <v>13114</v>
      </c>
      <c r="E1122" s="523">
        <v>990</v>
      </c>
      <c r="F1122" s="523" t="s">
        <v>9266</v>
      </c>
      <c r="G1122" s="523" t="s">
        <v>13115</v>
      </c>
      <c r="H1122" s="538"/>
      <c r="I1122" s="540">
        <v>45115</v>
      </c>
      <c r="J1122" s="541" t="s">
        <v>9807</v>
      </c>
      <c r="K1122" s="541" t="s">
        <v>9440</v>
      </c>
      <c r="L1122" s="494" t="s">
        <v>205</v>
      </c>
      <c r="M1122" s="50" t="s">
        <v>205</v>
      </c>
      <c r="N1122" s="50" t="s">
        <v>205</v>
      </c>
      <c r="O1122" s="50" t="s">
        <v>205</v>
      </c>
      <c r="P1122" s="50" t="s">
        <v>205</v>
      </c>
      <c r="Q1122" s="50" t="s">
        <v>205</v>
      </c>
      <c r="R1122" s="16" t="s">
        <v>21195</v>
      </c>
      <c r="S1122" s="16" t="s">
        <v>21196</v>
      </c>
      <c r="T1122" s="16" t="s">
        <v>21197</v>
      </c>
      <c r="U1122" s="17">
        <v>990</v>
      </c>
      <c r="V1122" s="18">
        <v>23983</v>
      </c>
      <c r="W1122" s="16" t="s">
        <v>21198</v>
      </c>
      <c r="X1122" s="50" t="s">
        <v>205</v>
      </c>
      <c r="Y1122" s="50" t="s">
        <v>205</v>
      </c>
      <c r="Z1122" t="s">
        <v>13116</v>
      </c>
    </row>
    <row r="1123" spans="1:26" ht="18" customHeight="1">
      <c r="A1123" s="539">
        <v>20230710</v>
      </c>
      <c r="B1123" s="523">
        <v>1081</v>
      </c>
      <c r="C1123" s="523" t="s">
        <v>13117</v>
      </c>
      <c r="D1123" s="523" t="s">
        <v>10500</v>
      </c>
      <c r="E1123" s="523">
        <v>1800</v>
      </c>
      <c r="F1123" s="523" t="s">
        <v>8949</v>
      </c>
      <c r="G1123" s="523" t="s">
        <v>13118</v>
      </c>
      <c r="H1123" s="538"/>
      <c r="I1123" s="540">
        <v>45117</v>
      </c>
      <c r="J1123" s="541" t="s">
        <v>12822</v>
      </c>
      <c r="K1123" s="541" t="s">
        <v>9440</v>
      </c>
      <c r="L1123" s="494">
        <v>20</v>
      </c>
      <c r="M1123" s="50" t="s">
        <v>205</v>
      </c>
      <c r="N1123" s="50" t="s">
        <v>205</v>
      </c>
      <c r="O1123" s="50" t="s">
        <v>205</v>
      </c>
      <c r="P1123" s="50" t="s">
        <v>205</v>
      </c>
      <c r="Q1123" s="50" t="s">
        <v>205</v>
      </c>
      <c r="R1123" s="16" t="s">
        <v>21199</v>
      </c>
      <c r="S1123" s="16" t="s">
        <v>21200</v>
      </c>
      <c r="T1123" s="16" t="s">
        <v>21201</v>
      </c>
      <c r="U1123" s="17">
        <v>1800</v>
      </c>
      <c r="V1123" s="18">
        <v>10800</v>
      </c>
      <c r="W1123" s="16" t="s">
        <v>21194</v>
      </c>
      <c r="X1123" s="50" t="s">
        <v>205</v>
      </c>
      <c r="Y1123" s="50" t="s">
        <v>205</v>
      </c>
      <c r="Z1123" t="s">
        <v>13119</v>
      </c>
    </row>
    <row r="1124" spans="1:26" ht="18" customHeight="1">
      <c r="A1124" s="539">
        <v>20230710</v>
      </c>
      <c r="B1124" s="523">
        <v>1082</v>
      </c>
      <c r="C1124" s="523" t="s">
        <v>2497</v>
      </c>
      <c r="D1124" s="523" t="s">
        <v>8891</v>
      </c>
      <c r="E1124" s="523">
        <v>1917</v>
      </c>
      <c r="F1124" s="523" t="s">
        <v>8994</v>
      </c>
      <c r="G1124" s="523" t="s">
        <v>2498</v>
      </c>
      <c r="H1124" s="538"/>
      <c r="I1124" s="540">
        <v>45117</v>
      </c>
      <c r="J1124" s="541" t="s">
        <v>10649</v>
      </c>
      <c r="K1124" s="541" t="s">
        <v>9440</v>
      </c>
      <c r="L1124" s="494" t="s">
        <v>205</v>
      </c>
      <c r="M1124" s="50" t="s">
        <v>205</v>
      </c>
      <c r="N1124" s="50" t="s">
        <v>205</v>
      </c>
      <c r="O1124" s="50" t="s">
        <v>205</v>
      </c>
      <c r="P1124" s="50" t="s">
        <v>205</v>
      </c>
      <c r="Q1124" s="50" t="s">
        <v>205</v>
      </c>
      <c r="R1124" s="16" t="s">
        <v>2497</v>
      </c>
      <c r="S1124" s="16" t="s">
        <v>1542</v>
      </c>
      <c r="T1124" s="16" t="s">
        <v>13120</v>
      </c>
      <c r="U1124" s="17">
        <v>1917</v>
      </c>
      <c r="V1124" s="18">
        <v>23962.5</v>
      </c>
      <c r="W1124" s="16" t="s">
        <v>2520</v>
      </c>
      <c r="X1124" s="50" t="s">
        <v>205</v>
      </c>
      <c r="Y1124" s="50" t="s">
        <v>205</v>
      </c>
    </row>
    <row r="1125" spans="1:26" ht="18" customHeight="1">
      <c r="A1125" s="539">
        <v>20230710</v>
      </c>
      <c r="B1125" s="523">
        <v>1083</v>
      </c>
      <c r="C1125" s="523" t="s">
        <v>2501</v>
      </c>
      <c r="D1125" s="523" t="s">
        <v>8891</v>
      </c>
      <c r="E1125" s="523">
        <v>1960</v>
      </c>
      <c r="F1125" s="523" t="s">
        <v>8994</v>
      </c>
      <c r="G1125" s="523" t="s">
        <v>2502</v>
      </c>
      <c r="H1125" s="538"/>
      <c r="I1125" s="540">
        <v>45117</v>
      </c>
      <c r="J1125" s="541" t="s">
        <v>12480</v>
      </c>
      <c r="K1125" s="541" t="s">
        <v>9440</v>
      </c>
      <c r="L1125" s="494" t="s">
        <v>205</v>
      </c>
      <c r="M1125" s="50" t="s">
        <v>205</v>
      </c>
      <c r="N1125" s="50" t="s">
        <v>205</v>
      </c>
      <c r="O1125" s="50" t="s">
        <v>205</v>
      </c>
      <c r="P1125" s="50" t="s">
        <v>205</v>
      </c>
      <c r="Q1125" s="50" t="s">
        <v>205</v>
      </c>
      <c r="R1125" s="16" t="s">
        <v>2501</v>
      </c>
      <c r="S1125" s="16" t="s">
        <v>1542</v>
      </c>
      <c r="T1125" s="16" t="s">
        <v>13121</v>
      </c>
      <c r="U1125" s="17">
        <v>1960</v>
      </c>
      <c r="V1125" s="18">
        <v>24500</v>
      </c>
      <c r="W1125" s="16" t="s">
        <v>2520</v>
      </c>
      <c r="X1125" s="50" t="s">
        <v>205</v>
      </c>
      <c r="Y1125" s="50" t="s">
        <v>205</v>
      </c>
    </row>
    <row r="1126" spans="1:26" ht="18" customHeight="1">
      <c r="A1126" s="539">
        <v>20230710</v>
      </c>
      <c r="B1126" s="523">
        <v>1084</v>
      </c>
      <c r="C1126" s="523" t="s">
        <v>2505</v>
      </c>
      <c r="D1126" s="523" t="s">
        <v>51</v>
      </c>
      <c r="E1126" s="523">
        <v>1958</v>
      </c>
      <c r="F1126" s="523" t="s">
        <v>8994</v>
      </c>
      <c r="G1126" s="523" t="s">
        <v>2506</v>
      </c>
      <c r="H1126" s="538"/>
      <c r="I1126" s="540">
        <v>45117</v>
      </c>
      <c r="J1126" s="541" t="s">
        <v>9809</v>
      </c>
      <c r="K1126" s="541" t="s">
        <v>9440</v>
      </c>
      <c r="L1126" s="494" t="s">
        <v>205</v>
      </c>
      <c r="M1126" s="50" t="s">
        <v>205</v>
      </c>
      <c r="N1126" s="50" t="s">
        <v>205</v>
      </c>
      <c r="O1126" s="50" t="s">
        <v>205</v>
      </c>
      <c r="P1126" s="50" t="s">
        <v>205</v>
      </c>
      <c r="Q1126" s="50" t="s">
        <v>205</v>
      </c>
      <c r="R1126" s="16" t="s">
        <v>2505</v>
      </c>
      <c r="S1126" s="16" t="s">
        <v>2495</v>
      </c>
      <c r="T1126" s="16" t="s">
        <v>13122</v>
      </c>
      <c r="U1126" s="17">
        <v>1958</v>
      </c>
      <c r="V1126" s="18">
        <v>24427.61</v>
      </c>
      <c r="W1126" s="16" t="s">
        <v>2520</v>
      </c>
      <c r="X1126" s="50" t="s">
        <v>205</v>
      </c>
      <c r="Y1126" s="50" t="s">
        <v>205</v>
      </c>
    </row>
    <row r="1127" spans="1:26" ht="18" customHeight="1">
      <c r="A1127" s="539">
        <v>20230710</v>
      </c>
      <c r="B1127" s="523">
        <v>1085</v>
      </c>
      <c r="C1127" s="523" t="s">
        <v>2509</v>
      </c>
      <c r="D1127" s="523" t="s">
        <v>51</v>
      </c>
      <c r="E1127" s="523">
        <v>1952</v>
      </c>
      <c r="F1127" s="523" t="s">
        <v>8994</v>
      </c>
      <c r="G1127" s="523" t="s">
        <v>2510</v>
      </c>
      <c r="H1127" s="538"/>
      <c r="I1127" s="540">
        <v>45117</v>
      </c>
      <c r="J1127" s="541" t="s">
        <v>10649</v>
      </c>
      <c r="K1127" s="541" t="s">
        <v>9440</v>
      </c>
      <c r="L1127" s="494" t="s">
        <v>205</v>
      </c>
      <c r="M1127" s="50" t="s">
        <v>205</v>
      </c>
      <c r="N1127" s="50" t="s">
        <v>205</v>
      </c>
      <c r="O1127" s="50" t="s">
        <v>205</v>
      </c>
      <c r="P1127" s="50" t="s">
        <v>205</v>
      </c>
      <c r="Q1127" s="50" t="s">
        <v>205</v>
      </c>
      <c r="R1127" s="16" t="s">
        <v>2509</v>
      </c>
      <c r="S1127" s="16" t="s">
        <v>2495</v>
      </c>
      <c r="T1127" s="16" t="s">
        <v>13123</v>
      </c>
      <c r="U1127" s="17">
        <v>1952</v>
      </c>
      <c r="V1127" s="18">
        <v>24352.75</v>
      </c>
      <c r="W1127" s="16" t="s">
        <v>2520</v>
      </c>
      <c r="X1127" s="50" t="s">
        <v>205</v>
      </c>
      <c r="Y1127" s="50" t="s">
        <v>205</v>
      </c>
    </row>
    <row r="1128" spans="1:26" ht="18" customHeight="1">
      <c r="A1128" s="539">
        <v>20230710</v>
      </c>
      <c r="B1128" s="523">
        <v>1086</v>
      </c>
      <c r="C1128" s="523" t="s">
        <v>2492</v>
      </c>
      <c r="D1128" s="523" t="s">
        <v>9319</v>
      </c>
      <c r="E1128" s="523">
        <v>1958</v>
      </c>
      <c r="F1128" s="523" t="s">
        <v>8994</v>
      </c>
      <c r="G1128" s="523" t="s">
        <v>2493</v>
      </c>
      <c r="H1128" s="538"/>
      <c r="I1128" s="540">
        <v>45117</v>
      </c>
      <c r="J1128" s="541" t="s">
        <v>10804</v>
      </c>
      <c r="K1128" s="541" t="s">
        <v>9440</v>
      </c>
      <c r="L1128" s="494" t="s">
        <v>205</v>
      </c>
      <c r="M1128" s="50" t="s">
        <v>205</v>
      </c>
      <c r="N1128" s="50" t="s">
        <v>205</v>
      </c>
      <c r="O1128" s="50" t="s">
        <v>205</v>
      </c>
      <c r="P1128" s="50" t="s">
        <v>205</v>
      </c>
      <c r="Q1128" s="50" t="s">
        <v>205</v>
      </c>
      <c r="R1128" s="16" t="s">
        <v>2492</v>
      </c>
      <c r="S1128" s="16" t="s">
        <v>2495</v>
      </c>
      <c r="T1128" s="16" t="s">
        <v>13124</v>
      </c>
      <c r="U1128" s="17">
        <v>1958</v>
      </c>
      <c r="V1128" s="18">
        <v>24427.71</v>
      </c>
      <c r="W1128" s="16" t="s">
        <v>2520</v>
      </c>
      <c r="X1128" s="50" t="s">
        <v>205</v>
      </c>
      <c r="Y1128" s="50" t="s">
        <v>205</v>
      </c>
    </row>
    <row r="1129" spans="1:26" ht="18" customHeight="1">
      <c r="A1129" s="539">
        <v>20230711</v>
      </c>
      <c r="B1129" s="523">
        <v>1087</v>
      </c>
      <c r="C1129" s="523" t="s">
        <v>13125</v>
      </c>
      <c r="D1129" s="523" t="s">
        <v>8947</v>
      </c>
      <c r="E1129" s="523">
        <v>898</v>
      </c>
      <c r="F1129" s="523" t="s">
        <v>8949</v>
      </c>
      <c r="G1129" s="523" t="s">
        <v>13126</v>
      </c>
      <c r="H1129" s="538"/>
      <c r="I1129" s="540">
        <v>45118</v>
      </c>
      <c r="J1129" s="541" t="s">
        <v>12889</v>
      </c>
      <c r="K1129" s="541" t="s">
        <v>9440</v>
      </c>
      <c r="L1129" s="494">
        <v>20</v>
      </c>
      <c r="M1129" s="50" t="s">
        <v>205</v>
      </c>
      <c r="N1129" s="50" t="s">
        <v>205</v>
      </c>
      <c r="O1129" s="50" t="s">
        <v>205</v>
      </c>
      <c r="P1129" s="50" t="s">
        <v>205</v>
      </c>
      <c r="Q1129" s="50" t="s">
        <v>205</v>
      </c>
      <c r="R1129" s="16" t="s">
        <v>13125</v>
      </c>
      <c r="S1129" s="16" t="s">
        <v>12803</v>
      </c>
      <c r="T1129" s="16" t="s">
        <v>13127</v>
      </c>
      <c r="U1129" s="17">
        <v>898</v>
      </c>
      <c r="V1129" s="18">
        <v>9878</v>
      </c>
      <c r="W1129" s="16" t="s">
        <v>2540</v>
      </c>
      <c r="X1129" s="50" t="s">
        <v>205</v>
      </c>
      <c r="Y1129" s="50" t="s">
        <v>205</v>
      </c>
      <c r="Z1129" t="s">
        <v>12005</v>
      </c>
    </row>
    <row r="1130" spans="1:26" ht="18" customHeight="1">
      <c r="A1130" s="539">
        <v>20230711</v>
      </c>
      <c r="B1130" s="523">
        <v>1088</v>
      </c>
      <c r="C1130" s="523" t="s">
        <v>2527</v>
      </c>
      <c r="D1130" s="523" t="s">
        <v>8897</v>
      </c>
      <c r="E1130" s="523">
        <v>1568</v>
      </c>
      <c r="F1130" s="523" t="s">
        <v>6358</v>
      </c>
      <c r="G1130" s="523" t="s">
        <v>2528</v>
      </c>
      <c r="H1130" s="538"/>
      <c r="I1130" s="540">
        <v>45118</v>
      </c>
      <c r="J1130" s="541" t="s">
        <v>10580</v>
      </c>
      <c r="K1130" s="541" t="s">
        <v>9440</v>
      </c>
      <c r="L1130" s="494" t="s">
        <v>205</v>
      </c>
      <c r="M1130" s="50" t="s">
        <v>205</v>
      </c>
      <c r="N1130" s="50" t="s">
        <v>205</v>
      </c>
      <c r="O1130" s="50" t="s">
        <v>205</v>
      </c>
      <c r="P1130" s="50" t="s">
        <v>205</v>
      </c>
      <c r="Q1130" s="50" t="s">
        <v>205</v>
      </c>
      <c r="R1130" s="16" t="s">
        <v>2527</v>
      </c>
      <c r="S1130" s="16" t="s">
        <v>1542</v>
      </c>
      <c r="T1130" s="16" t="s">
        <v>2530</v>
      </c>
      <c r="U1130" s="17">
        <v>1568</v>
      </c>
      <c r="V1130" s="18">
        <v>24304</v>
      </c>
      <c r="W1130" s="16" t="s">
        <v>2520</v>
      </c>
      <c r="X1130" s="50" t="s">
        <v>205</v>
      </c>
      <c r="Y1130" s="50" t="s">
        <v>205</v>
      </c>
    </row>
    <row r="1131" spans="1:26" ht="18" customHeight="1">
      <c r="A1131" s="539">
        <v>20230711</v>
      </c>
      <c r="B1131" s="523">
        <v>1089</v>
      </c>
      <c r="C1131" s="523" t="s">
        <v>2513</v>
      </c>
      <c r="D1131" s="523" t="s">
        <v>8891</v>
      </c>
      <c r="E1131" s="523">
        <v>1950</v>
      </c>
      <c r="F1131" s="523" t="s">
        <v>8994</v>
      </c>
      <c r="G1131" s="523" t="s">
        <v>2514</v>
      </c>
      <c r="H1131" s="538"/>
      <c r="I1131" s="540">
        <v>45118</v>
      </c>
      <c r="J1131" s="541" t="s">
        <v>13128</v>
      </c>
      <c r="K1131" s="541" t="s">
        <v>9440</v>
      </c>
      <c r="L1131" s="494" t="s">
        <v>205</v>
      </c>
      <c r="M1131" s="50" t="s">
        <v>205</v>
      </c>
      <c r="N1131" s="50" t="s">
        <v>205</v>
      </c>
      <c r="O1131" s="50" t="s">
        <v>205</v>
      </c>
      <c r="P1131" s="50" t="s">
        <v>205</v>
      </c>
      <c r="Q1131" s="50" t="s">
        <v>205</v>
      </c>
      <c r="R1131" s="16" t="s">
        <v>2513</v>
      </c>
      <c r="S1131" s="16" t="s">
        <v>2518</v>
      </c>
      <c r="T1131" s="16" t="s">
        <v>2519</v>
      </c>
      <c r="U1131" s="17">
        <v>1950</v>
      </c>
      <c r="V1131" s="18">
        <v>24765</v>
      </c>
      <c r="W1131" s="16" t="s">
        <v>2520</v>
      </c>
      <c r="X1131" s="50" t="s">
        <v>205</v>
      </c>
      <c r="Y1131" s="50" t="s">
        <v>205</v>
      </c>
    </row>
    <row r="1132" spans="1:26" ht="18" customHeight="1">
      <c r="A1132" s="539">
        <v>20230711</v>
      </c>
      <c r="B1132" s="523">
        <v>1090</v>
      </c>
      <c r="C1132" s="523" t="s">
        <v>2531</v>
      </c>
      <c r="D1132" s="523" t="s">
        <v>9766</v>
      </c>
      <c r="E1132" s="523">
        <v>1958</v>
      </c>
      <c r="F1132" s="523" t="s">
        <v>8994</v>
      </c>
      <c r="G1132" s="523" t="s">
        <v>2532</v>
      </c>
      <c r="H1132" s="538"/>
      <c r="I1132" s="540">
        <v>45118</v>
      </c>
      <c r="J1132" s="541" t="s">
        <v>10897</v>
      </c>
      <c r="K1132" s="541" t="s">
        <v>9440</v>
      </c>
      <c r="L1132" s="494" t="s">
        <v>205</v>
      </c>
      <c r="M1132" s="50" t="s">
        <v>205</v>
      </c>
      <c r="N1132" s="50" t="s">
        <v>205</v>
      </c>
      <c r="O1132" s="50" t="s">
        <v>205</v>
      </c>
      <c r="P1132" s="50" t="s">
        <v>205</v>
      </c>
      <c r="Q1132" s="50" t="s">
        <v>205</v>
      </c>
      <c r="R1132" s="16"/>
      <c r="S1132" s="16"/>
      <c r="T1132" s="16"/>
      <c r="U1132" s="17"/>
      <c r="V1132" s="18"/>
      <c r="W1132" s="16"/>
      <c r="X1132" s="50" t="s">
        <v>205</v>
      </c>
      <c r="Y1132" s="50" t="s">
        <v>205</v>
      </c>
    </row>
    <row r="1133" spans="1:26" ht="18" customHeight="1">
      <c r="A1133" s="539">
        <v>20230711</v>
      </c>
      <c r="B1133" s="523">
        <v>1091</v>
      </c>
      <c r="C1133" s="523" t="s">
        <v>2521</v>
      </c>
      <c r="D1133" s="523" t="s">
        <v>8891</v>
      </c>
      <c r="E1133" s="523">
        <v>1917</v>
      </c>
      <c r="F1133" s="523" t="s">
        <v>8994</v>
      </c>
      <c r="G1133" s="523" t="s">
        <v>2522</v>
      </c>
      <c r="H1133" s="538"/>
      <c r="I1133" s="540">
        <v>45118</v>
      </c>
      <c r="J1133" s="541" t="s">
        <v>12357</v>
      </c>
      <c r="K1133" s="541" t="s">
        <v>9440</v>
      </c>
      <c r="L1133" s="494" t="s">
        <v>205</v>
      </c>
      <c r="M1133" s="50" t="s">
        <v>205</v>
      </c>
      <c r="N1133" s="50" t="s">
        <v>205</v>
      </c>
      <c r="O1133" s="50" t="s">
        <v>205</v>
      </c>
      <c r="P1133" s="50" t="s">
        <v>205</v>
      </c>
      <c r="Q1133" s="50" t="s">
        <v>205</v>
      </c>
      <c r="R1133" s="16" t="s">
        <v>2521</v>
      </c>
      <c r="S1133" s="16" t="s">
        <v>2524</v>
      </c>
      <c r="T1133" s="16" t="s">
        <v>2525</v>
      </c>
      <c r="U1133" s="17">
        <v>1917</v>
      </c>
      <c r="V1133" s="18">
        <v>23962.5</v>
      </c>
      <c r="W1133" s="16" t="s">
        <v>2526</v>
      </c>
      <c r="X1133" s="50" t="s">
        <v>205</v>
      </c>
      <c r="Y1133" s="50" t="s">
        <v>205</v>
      </c>
    </row>
    <row r="1134" spans="1:26" ht="18" customHeight="1">
      <c r="A1134" s="539">
        <v>20230712</v>
      </c>
      <c r="B1134" s="523">
        <v>1092</v>
      </c>
      <c r="C1134" s="523" t="s">
        <v>2541</v>
      </c>
      <c r="D1134" s="523" t="s">
        <v>8896</v>
      </c>
      <c r="E1134" s="523">
        <v>1925</v>
      </c>
      <c r="F1134" s="523" t="s">
        <v>6380</v>
      </c>
      <c r="G1134" s="523" t="s">
        <v>2542</v>
      </c>
      <c r="H1134" s="538"/>
      <c r="I1134" s="540">
        <v>45118</v>
      </c>
      <c r="J1134" s="541" t="s">
        <v>11631</v>
      </c>
      <c r="K1134" s="541" t="s">
        <v>9440</v>
      </c>
      <c r="L1134" s="494" t="s">
        <v>205</v>
      </c>
      <c r="M1134" s="50" t="s">
        <v>205</v>
      </c>
      <c r="N1134" s="50" t="s">
        <v>205</v>
      </c>
      <c r="O1134" s="50" t="s">
        <v>205</v>
      </c>
      <c r="P1134" s="50" t="s">
        <v>205</v>
      </c>
      <c r="Q1134" s="50" t="s">
        <v>205</v>
      </c>
      <c r="R1134" s="16" t="s">
        <v>21202</v>
      </c>
      <c r="S1134" s="16" t="s">
        <v>19181</v>
      </c>
      <c r="T1134" s="16" t="s">
        <v>21203</v>
      </c>
      <c r="U1134" s="17">
        <v>1925</v>
      </c>
      <c r="V1134" s="18">
        <v>24640</v>
      </c>
      <c r="W1134" s="16" t="s">
        <v>21204</v>
      </c>
      <c r="X1134" s="50" t="s">
        <v>205</v>
      </c>
      <c r="Y1134" s="50" t="s">
        <v>205</v>
      </c>
    </row>
    <row r="1135" spans="1:26" ht="18" customHeight="1">
      <c r="A1135" s="539">
        <v>20230712</v>
      </c>
      <c r="B1135" s="523">
        <v>1093</v>
      </c>
      <c r="C1135" s="523" t="s">
        <v>2546</v>
      </c>
      <c r="D1135" s="523" t="s">
        <v>10607</v>
      </c>
      <c r="E1135" s="523">
        <v>1980</v>
      </c>
      <c r="F1135" s="523" t="s">
        <v>8994</v>
      </c>
      <c r="G1135" s="523" t="s">
        <v>2547</v>
      </c>
      <c r="H1135" s="538"/>
      <c r="I1135" s="540">
        <v>45119</v>
      </c>
      <c r="J1135" s="541" t="s">
        <v>11636</v>
      </c>
      <c r="K1135" s="541" t="s">
        <v>9440</v>
      </c>
      <c r="L1135" s="494" t="s">
        <v>205</v>
      </c>
      <c r="M1135" s="50" t="s">
        <v>205</v>
      </c>
      <c r="N1135" s="50" t="s">
        <v>205</v>
      </c>
      <c r="O1135" s="50" t="s">
        <v>205</v>
      </c>
      <c r="P1135" s="50" t="s">
        <v>205</v>
      </c>
      <c r="Q1135" s="50" t="s">
        <v>205</v>
      </c>
      <c r="R1135" s="16"/>
      <c r="S1135" s="16"/>
      <c r="T1135" s="16"/>
      <c r="U1135" s="17"/>
      <c r="V1135" s="18"/>
      <c r="W1135" s="16"/>
      <c r="X1135" s="50" t="s">
        <v>205</v>
      </c>
      <c r="Y1135" s="50" t="s">
        <v>205</v>
      </c>
    </row>
    <row r="1136" spans="1:26" ht="18" customHeight="1">
      <c r="A1136" s="539">
        <v>20230712</v>
      </c>
      <c r="B1136" s="523">
        <v>1094</v>
      </c>
      <c r="C1136" s="523" t="s">
        <v>13129</v>
      </c>
      <c r="D1136" s="523" t="s">
        <v>10500</v>
      </c>
      <c r="E1136" s="523">
        <v>950</v>
      </c>
      <c r="F1136" s="523" t="s">
        <v>8949</v>
      </c>
      <c r="G1136" s="523" t="s">
        <v>13130</v>
      </c>
      <c r="H1136" s="538"/>
      <c r="I1136" s="540">
        <v>45118</v>
      </c>
      <c r="J1136" s="541" t="s">
        <v>13131</v>
      </c>
      <c r="K1136" s="541" t="s">
        <v>9440</v>
      </c>
      <c r="L1136" s="494">
        <v>20</v>
      </c>
      <c r="M1136" s="50" t="s">
        <v>205</v>
      </c>
      <c r="N1136" s="50" t="s">
        <v>205</v>
      </c>
      <c r="O1136" s="50" t="s">
        <v>205</v>
      </c>
      <c r="P1136" s="50" t="s">
        <v>205</v>
      </c>
      <c r="Q1136" s="50" t="s">
        <v>205</v>
      </c>
      <c r="R1136" s="16" t="s">
        <v>13129</v>
      </c>
      <c r="S1136" s="16" t="s">
        <v>3120</v>
      </c>
      <c r="T1136" s="16" t="s">
        <v>13132</v>
      </c>
      <c r="U1136" s="17">
        <v>950</v>
      </c>
      <c r="V1136" s="18">
        <v>11400</v>
      </c>
      <c r="W1136" s="16" t="s">
        <v>2520</v>
      </c>
      <c r="X1136" s="50" t="s">
        <v>205</v>
      </c>
      <c r="Y1136" s="50" t="s">
        <v>205</v>
      </c>
      <c r="Z1136" t="s">
        <v>10503</v>
      </c>
    </row>
    <row r="1137" spans="1:26" ht="18" customHeight="1">
      <c r="A1137" s="539">
        <v>20230712</v>
      </c>
      <c r="B1137" s="523">
        <v>1095</v>
      </c>
      <c r="C1137" s="523" t="s">
        <v>2535</v>
      </c>
      <c r="D1137" s="523" t="s">
        <v>8896</v>
      </c>
      <c r="E1137" s="523">
        <v>1925</v>
      </c>
      <c r="F1137" s="523" t="s">
        <v>6380</v>
      </c>
      <c r="G1137" s="523" t="s">
        <v>2536</v>
      </c>
      <c r="H1137" s="538"/>
      <c r="I1137" s="540">
        <v>45119</v>
      </c>
      <c r="J1137" s="541" t="s">
        <v>9614</v>
      </c>
      <c r="K1137" s="541" t="s">
        <v>9440</v>
      </c>
      <c r="L1137" s="494" t="s">
        <v>205</v>
      </c>
      <c r="M1137" s="50" t="s">
        <v>205</v>
      </c>
      <c r="N1137" s="50" t="s">
        <v>205</v>
      </c>
      <c r="O1137" s="50" t="s">
        <v>205</v>
      </c>
      <c r="P1137" s="50" t="s">
        <v>205</v>
      </c>
      <c r="Q1137" s="50" t="s">
        <v>205</v>
      </c>
      <c r="R1137" s="16" t="s">
        <v>2535</v>
      </c>
      <c r="S1137" s="16" t="s">
        <v>2538</v>
      </c>
      <c r="T1137" s="16" t="s">
        <v>13133</v>
      </c>
      <c r="U1137" s="17">
        <v>1925</v>
      </c>
      <c r="V1137" s="18">
        <v>24640</v>
      </c>
      <c r="W1137" s="16" t="s">
        <v>2540</v>
      </c>
      <c r="X1137" s="50" t="s">
        <v>205</v>
      </c>
      <c r="Y1137" s="50" t="s">
        <v>205</v>
      </c>
    </row>
    <row r="1138" spans="1:26" ht="18" customHeight="1">
      <c r="A1138" s="539">
        <v>20230712</v>
      </c>
      <c r="B1138" s="523">
        <v>1096</v>
      </c>
      <c r="C1138" s="523" t="s">
        <v>2549</v>
      </c>
      <c r="D1138" s="523" t="s">
        <v>8905</v>
      </c>
      <c r="E1138" s="523">
        <v>1985</v>
      </c>
      <c r="F1138" s="523" t="s">
        <v>8994</v>
      </c>
      <c r="G1138" s="523" t="s">
        <v>2550</v>
      </c>
      <c r="H1138" s="538"/>
      <c r="I1138" s="540">
        <v>45119</v>
      </c>
      <c r="J1138" s="541" t="s">
        <v>10671</v>
      </c>
      <c r="K1138" s="541" t="s">
        <v>9440</v>
      </c>
      <c r="L1138" s="494" t="s">
        <v>205</v>
      </c>
      <c r="M1138" s="50" t="s">
        <v>205</v>
      </c>
      <c r="N1138" s="50" t="s">
        <v>205</v>
      </c>
      <c r="O1138" s="50" t="s">
        <v>205</v>
      </c>
      <c r="P1138" s="50" t="s">
        <v>205</v>
      </c>
      <c r="Q1138" s="50" t="s">
        <v>205</v>
      </c>
      <c r="R1138" s="16" t="s">
        <v>2549</v>
      </c>
      <c r="S1138" s="16" t="s">
        <v>1598</v>
      </c>
      <c r="T1138" s="16" t="s">
        <v>13134</v>
      </c>
      <c r="U1138" s="17">
        <v>1985</v>
      </c>
      <c r="V1138" s="18">
        <v>24796.62</v>
      </c>
      <c r="W1138" s="16" t="s">
        <v>13135</v>
      </c>
      <c r="X1138" s="50" t="s">
        <v>205</v>
      </c>
      <c r="Y1138" s="50" t="s">
        <v>205</v>
      </c>
    </row>
    <row r="1139" spans="1:26" ht="18" customHeight="1">
      <c r="A1139" s="539">
        <v>20230712</v>
      </c>
      <c r="B1139" s="523">
        <v>1097</v>
      </c>
      <c r="C1139" s="523" t="s">
        <v>13136</v>
      </c>
      <c r="D1139" s="523" t="s">
        <v>219</v>
      </c>
      <c r="E1139" s="523">
        <v>4446</v>
      </c>
      <c r="F1139" s="523" t="s">
        <v>12041</v>
      </c>
      <c r="G1139" s="523" t="s">
        <v>13137</v>
      </c>
      <c r="H1139" s="538"/>
      <c r="I1139" s="540">
        <v>45119</v>
      </c>
      <c r="J1139" s="541" t="s">
        <v>13138</v>
      </c>
      <c r="K1139" s="541" t="s">
        <v>9440</v>
      </c>
      <c r="L1139" s="494" t="s">
        <v>205</v>
      </c>
      <c r="M1139" s="50" t="s">
        <v>205</v>
      </c>
      <c r="N1139" s="50" t="s">
        <v>205</v>
      </c>
      <c r="O1139" s="50" t="s">
        <v>205</v>
      </c>
      <c r="P1139" s="50" t="s">
        <v>205</v>
      </c>
      <c r="Q1139" s="50" t="s">
        <v>205</v>
      </c>
      <c r="R1139" s="16" t="s">
        <v>13136</v>
      </c>
      <c r="S1139" s="16" t="s">
        <v>2544</v>
      </c>
      <c r="T1139" s="16" t="s">
        <v>13139</v>
      </c>
      <c r="U1139" s="17">
        <v>4446</v>
      </c>
      <c r="V1139" s="18">
        <v>12375.6</v>
      </c>
      <c r="W1139" s="16" t="s">
        <v>2540</v>
      </c>
      <c r="X1139" s="50" t="s">
        <v>205</v>
      </c>
      <c r="Y1139" s="50" t="s">
        <v>205</v>
      </c>
      <c r="Z1139" t="s">
        <v>11616</v>
      </c>
    </row>
    <row r="1140" spans="1:26" ht="18" customHeight="1">
      <c r="A1140" s="539">
        <v>20230712</v>
      </c>
      <c r="B1140" s="523">
        <v>1098</v>
      </c>
      <c r="C1140" s="523" t="s">
        <v>13140</v>
      </c>
      <c r="D1140" s="523" t="s">
        <v>9078</v>
      </c>
      <c r="E1140" s="523">
        <v>2074</v>
      </c>
      <c r="F1140" s="523" t="s">
        <v>9060</v>
      </c>
      <c r="G1140" s="523" t="s">
        <v>13141</v>
      </c>
      <c r="H1140" s="538"/>
      <c r="I1140" s="540">
        <v>45119</v>
      </c>
      <c r="J1140" s="541" t="s">
        <v>11246</v>
      </c>
      <c r="K1140" s="541" t="s">
        <v>9440</v>
      </c>
      <c r="L1140" s="494" t="s">
        <v>205</v>
      </c>
      <c r="M1140" s="50" t="s">
        <v>205</v>
      </c>
      <c r="N1140" s="50" t="s">
        <v>205</v>
      </c>
      <c r="O1140" s="50" t="s">
        <v>205</v>
      </c>
      <c r="P1140" s="50" t="s">
        <v>205</v>
      </c>
      <c r="Q1140" s="50" t="s">
        <v>205</v>
      </c>
      <c r="R1140" s="16" t="s">
        <v>13140</v>
      </c>
      <c r="S1140" s="16" t="s">
        <v>13142</v>
      </c>
      <c r="T1140" s="16" t="s">
        <v>13143</v>
      </c>
      <c r="U1140" s="17">
        <v>2074</v>
      </c>
      <c r="V1140" s="18">
        <v>21900</v>
      </c>
      <c r="W1140" s="16" t="s">
        <v>2540</v>
      </c>
      <c r="X1140" s="50" t="s">
        <v>205</v>
      </c>
      <c r="Y1140" s="50" t="s">
        <v>205</v>
      </c>
    </row>
    <row r="1141" spans="1:26" ht="18" customHeight="1">
      <c r="A1141" s="539">
        <v>20230713</v>
      </c>
      <c r="B1141" s="523">
        <v>1099</v>
      </c>
      <c r="C1141" s="523" t="s">
        <v>13144</v>
      </c>
      <c r="D1141" s="523" t="s">
        <v>8996</v>
      </c>
      <c r="E1141" s="523">
        <v>845</v>
      </c>
      <c r="F1141" s="523" t="s">
        <v>9268</v>
      </c>
      <c r="G1141" s="523" t="s">
        <v>13145</v>
      </c>
      <c r="H1141" s="538"/>
      <c r="I1141" s="540">
        <v>45119</v>
      </c>
      <c r="J1141" s="541" t="s">
        <v>12391</v>
      </c>
      <c r="K1141" s="541" t="s">
        <v>9440</v>
      </c>
      <c r="L1141" s="494">
        <v>20</v>
      </c>
      <c r="M1141" s="50" t="s">
        <v>205</v>
      </c>
      <c r="N1141" s="50" t="s">
        <v>205</v>
      </c>
      <c r="O1141" s="50" t="s">
        <v>205</v>
      </c>
      <c r="P1141" s="50" t="s">
        <v>205</v>
      </c>
      <c r="Q1141" s="50" t="s">
        <v>205</v>
      </c>
      <c r="R1141" s="16" t="s">
        <v>21205</v>
      </c>
      <c r="S1141" s="16" t="s">
        <v>21206</v>
      </c>
      <c r="T1141" s="16" t="s">
        <v>21207</v>
      </c>
      <c r="U1141" s="17">
        <v>845</v>
      </c>
      <c r="V1141" s="18">
        <v>9557.51</v>
      </c>
      <c r="W1141" s="16" t="s">
        <v>21194</v>
      </c>
      <c r="X1141" s="50" t="s">
        <v>205</v>
      </c>
      <c r="Y1141" s="50" t="s">
        <v>205</v>
      </c>
      <c r="Z1141" t="s">
        <v>11239</v>
      </c>
    </row>
    <row r="1142" spans="1:26" ht="18" customHeight="1">
      <c r="A1142" s="539">
        <v>20230713</v>
      </c>
      <c r="B1142" s="523">
        <v>1100</v>
      </c>
      <c r="C1142" s="523" t="s">
        <v>13147</v>
      </c>
      <c r="D1142" s="523" t="s">
        <v>10348</v>
      </c>
      <c r="E1142" s="523">
        <v>755</v>
      </c>
      <c r="F1142" s="523" t="s">
        <v>9054</v>
      </c>
      <c r="G1142" s="523" t="s">
        <v>13148</v>
      </c>
      <c r="H1142" s="538"/>
      <c r="I1142" s="540">
        <v>45119</v>
      </c>
      <c r="J1142" s="541" t="s">
        <v>12049</v>
      </c>
      <c r="K1142" s="541" t="s">
        <v>9440</v>
      </c>
      <c r="L1142" s="512" t="s">
        <v>205</v>
      </c>
      <c r="M1142" s="50" t="s">
        <v>205</v>
      </c>
      <c r="N1142" s="50" t="s">
        <v>205</v>
      </c>
      <c r="O1142" s="50" t="s">
        <v>205</v>
      </c>
      <c r="P1142" s="50" t="s">
        <v>205</v>
      </c>
      <c r="Q1142" s="50" t="s">
        <v>205</v>
      </c>
      <c r="R1142" s="16" t="s">
        <v>21208</v>
      </c>
      <c r="S1142" s="16" t="s">
        <v>20488</v>
      </c>
      <c r="T1142" s="16" t="s">
        <v>21209</v>
      </c>
      <c r="U1142" s="17">
        <v>755</v>
      </c>
      <c r="V1142" s="18">
        <v>24990.5</v>
      </c>
      <c r="W1142" s="16" t="s">
        <v>13149</v>
      </c>
      <c r="X1142" s="50" t="s">
        <v>205</v>
      </c>
      <c r="Y1142" s="50" t="s">
        <v>205</v>
      </c>
      <c r="Z1142" t="s">
        <v>13150</v>
      </c>
    </row>
    <row r="1143" spans="1:26" ht="18" customHeight="1">
      <c r="A1143" s="539">
        <v>20230713</v>
      </c>
      <c r="B1143" s="523">
        <v>1101</v>
      </c>
      <c r="C1143" s="523" t="s">
        <v>13151</v>
      </c>
      <c r="D1143" s="523" t="s">
        <v>9078</v>
      </c>
      <c r="E1143" s="523">
        <v>1200</v>
      </c>
      <c r="F1143" s="523" t="s">
        <v>8298</v>
      </c>
      <c r="G1143" s="523" t="s">
        <v>13152</v>
      </c>
      <c r="H1143" s="538"/>
      <c r="I1143" s="540">
        <v>45120</v>
      </c>
      <c r="J1143" s="541" t="s">
        <v>9626</v>
      </c>
      <c r="K1143" s="541" t="s">
        <v>9440</v>
      </c>
      <c r="L1143" s="512" t="s">
        <v>205</v>
      </c>
      <c r="M1143" s="50" t="s">
        <v>205</v>
      </c>
      <c r="N1143" s="50" t="s">
        <v>205</v>
      </c>
      <c r="O1143" s="50" t="s">
        <v>205</v>
      </c>
      <c r="P1143" s="50" t="s">
        <v>205</v>
      </c>
      <c r="Q1143" s="50" t="s">
        <v>205</v>
      </c>
      <c r="R1143" s="16" t="s">
        <v>13153</v>
      </c>
      <c r="S1143" s="16" t="s">
        <v>10800</v>
      </c>
      <c r="T1143" s="16" t="s">
        <v>21210</v>
      </c>
      <c r="U1143" s="17">
        <v>1200</v>
      </c>
      <c r="V1143" s="18">
        <v>24900</v>
      </c>
      <c r="W1143" s="16" t="s">
        <v>21204</v>
      </c>
      <c r="X1143" s="50" t="s">
        <v>205</v>
      </c>
      <c r="Y1143" s="50" t="s">
        <v>205</v>
      </c>
      <c r="Z1143" t="s">
        <v>13154</v>
      </c>
    </row>
    <row r="1144" spans="1:26" ht="18" customHeight="1">
      <c r="A1144" s="539">
        <v>20230713</v>
      </c>
      <c r="B1144" s="523">
        <v>1102</v>
      </c>
      <c r="C1144" s="523" t="s">
        <v>13155</v>
      </c>
      <c r="D1144" s="523" t="s">
        <v>8897</v>
      </c>
      <c r="E1144" s="523">
        <v>1372</v>
      </c>
      <c r="F1144" s="523" t="s">
        <v>13156</v>
      </c>
      <c r="G1144" s="523" t="s">
        <v>13157</v>
      </c>
      <c r="H1144" s="538"/>
      <c r="I1144" s="540">
        <v>45118</v>
      </c>
      <c r="J1144" s="541" t="s">
        <v>10857</v>
      </c>
      <c r="K1144" s="541" t="s">
        <v>9440</v>
      </c>
      <c r="L1144" s="494">
        <v>40</v>
      </c>
      <c r="M1144" s="50"/>
      <c r="N1144" s="50"/>
      <c r="O1144" s="50"/>
      <c r="P1144" s="50"/>
      <c r="Q1144" s="50"/>
      <c r="R1144" s="16" t="s">
        <v>13158</v>
      </c>
      <c r="S1144" s="16" t="s">
        <v>13159</v>
      </c>
      <c r="T1144" s="16" t="s">
        <v>13160</v>
      </c>
      <c r="U1144" s="17">
        <v>1372</v>
      </c>
      <c r="V1144" s="18">
        <v>8640</v>
      </c>
      <c r="W1144" s="16" t="s">
        <v>21211</v>
      </c>
      <c r="X1144" s="50"/>
      <c r="Y1144" s="50"/>
    </row>
    <row r="1145" spans="1:26" ht="18" customHeight="1">
      <c r="A1145" s="539">
        <v>20230713</v>
      </c>
      <c r="B1145" s="523">
        <v>1103</v>
      </c>
      <c r="C1145" s="523" t="s">
        <v>13161</v>
      </c>
      <c r="D1145" s="523" t="s">
        <v>10348</v>
      </c>
      <c r="E1145" s="523">
        <v>741</v>
      </c>
      <c r="F1145" s="523" t="s">
        <v>9054</v>
      </c>
      <c r="G1145" s="523" t="s">
        <v>13162</v>
      </c>
      <c r="H1145" s="538"/>
      <c r="I1145" s="540">
        <v>45120</v>
      </c>
      <c r="J1145" s="541" t="s">
        <v>11819</v>
      </c>
      <c r="K1145" s="541" t="s">
        <v>9440</v>
      </c>
      <c r="L1145" s="494" t="s">
        <v>205</v>
      </c>
      <c r="M1145" s="50" t="s">
        <v>205</v>
      </c>
      <c r="N1145" s="50" t="s">
        <v>205</v>
      </c>
      <c r="O1145" s="50" t="s">
        <v>205</v>
      </c>
      <c r="P1145" s="50" t="s">
        <v>205</v>
      </c>
      <c r="Q1145" s="50" t="s">
        <v>205</v>
      </c>
      <c r="R1145" s="16" t="s">
        <v>13163</v>
      </c>
      <c r="S1145" s="16" t="s">
        <v>5128</v>
      </c>
      <c r="T1145" s="16" t="s">
        <v>13164</v>
      </c>
      <c r="U1145" s="17">
        <v>741</v>
      </c>
      <c r="V1145" s="18">
        <v>24971.7</v>
      </c>
      <c r="W1145" s="16" t="s">
        <v>13149</v>
      </c>
      <c r="X1145" s="50" t="s">
        <v>205</v>
      </c>
      <c r="Y1145" s="50" t="s">
        <v>205</v>
      </c>
      <c r="Z1145" t="s">
        <v>13150</v>
      </c>
    </row>
    <row r="1146" spans="1:26" ht="18" customHeight="1">
      <c r="A1146" s="539">
        <v>20230713</v>
      </c>
      <c r="B1146" s="523">
        <v>1104</v>
      </c>
      <c r="C1146" s="523" t="s">
        <v>13165</v>
      </c>
      <c r="D1146" s="523" t="s">
        <v>9078</v>
      </c>
      <c r="E1146" s="523">
        <v>1163</v>
      </c>
      <c r="F1146" s="523" t="s">
        <v>8298</v>
      </c>
      <c r="G1146" s="523" t="s">
        <v>13166</v>
      </c>
      <c r="H1146" s="538"/>
      <c r="I1146" s="540">
        <v>45120</v>
      </c>
      <c r="J1146" s="541" t="s">
        <v>10453</v>
      </c>
      <c r="K1146" s="541" t="s">
        <v>9440</v>
      </c>
      <c r="L1146" s="512" t="s">
        <v>205</v>
      </c>
      <c r="M1146" s="50" t="s">
        <v>205</v>
      </c>
      <c r="N1146" s="50" t="s">
        <v>205</v>
      </c>
      <c r="O1146" s="50" t="s">
        <v>205</v>
      </c>
      <c r="P1146" s="50" t="s">
        <v>205</v>
      </c>
      <c r="Q1146" s="50" t="s">
        <v>205</v>
      </c>
      <c r="R1146" s="16" t="s">
        <v>13167</v>
      </c>
      <c r="S1146" s="16" t="s">
        <v>10800</v>
      </c>
      <c r="T1146" s="16" t="s">
        <v>21212</v>
      </c>
      <c r="U1146" s="17">
        <v>1163</v>
      </c>
      <c r="V1146" s="18">
        <v>24000</v>
      </c>
      <c r="W1146" s="16" t="s">
        <v>21204</v>
      </c>
      <c r="X1146" s="50" t="s">
        <v>205</v>
      </c>
      <c r="Y1146" s="50" t="s">
        <v>205</v>
      </c>
      <c r="Z1146" t="s">
        <v>13154</v>
      </c>
    </row>
    <row r="1147" spans="1:26" ht="18" customHeight="1">
      <c r="A1147" s="539">
        <v>20230714</v>
      </c>
      <c r="B1147" s="523">
        <v>1105</v>
      </c>
      <c r="C1147" s="523" t="s">
        <v>2560</v>
      </c>
      <c r="D1147" s="523" t="s">
        <v>8891</v>
      </c>
      <c r="E1147" s="523">
        <v>1958</v>
      </c>
      <c r="F1147" s="523" t="s">
        <v>8994</v>
      </c>
      <c r="G1147" s="523" t="s">
        <v>2561</v>
      </c>
      <c r="H1147" s="538"/>
      <c r="I1147" s="540">
        <v>45121</v>
      </c>
      <c r="J1147" s="541" t="s">
        <v>12410</v>
      </c>
      <c r="K1147" s="541" t="s">
        <v>9440</v>
      </c>
      <c r="L1147" s="494" t="s">
        <v>205</v>
      </c>
      <c r="M1147" s="50" t="s">
        <v>205</v>
      </c>
      <c r="N1147" s="50" t="s">
        <v>205</v>
      </c>
      <c r="O1147" s="50" t="s">
        <v>205</v>
      </c>
      <c r="P1147" s="50" t="s">
        <v>205</v>
      </c>
      <c r="Q1147" s="50" t="s">
        <v>205</v>
      </c>
      <c r="R1147" s="16" t="s">
        <v>2560</v>
      </c>
      <c r="S1147" s="16" t="s">
        <v>2563</v>
      </c>
      <c r="T1147" s="16" t="s">
        <v>13168</v>
      </c>
      <c r="U1147" s="17">
        <v>1958</v>
      </c>
      <c r="V1147" s="18">
        <v>24583.32</v>
      </c>
      <c r="W1147" s="16" t="s">
        <v>13169</v>
      </c>
      <c r="X1147" s="50" t="s">
        <v>205</v>
      </c>
      <c r="Y1147" s="50" t="s">
        <v>205</v>
      </c>
    </row>
    <row r="1148" spans="1:26" ht="18" customHeight="1">
      <c r="A1148" s="539">
        <v>20230714</v>
      </c>
      <c r="B1148" s="523">
        <v>1106</v>
      </c>
      <c r="C1148" s="523" t="s">
        <v>2554</v>
      </c>
      <c r="D1148" s="523" t="s">
        <v>8896</v>
      </c>
      <c r="E1148" s="523">
        <v>1950</v>
      </c>
      <c r="F1148" s="523" t="s">
        <v>6380</v>
      </c>
      <c r="G1148" s="523" t="s">
        <v>2555</v>
      </c>
      <c r="H1148" s="538"/>
      <c r="I1148" s="540">
        <v>45121</v>
      </c>
      <c r="J1148" s="541" t="s">
        <v>12055</v>
      </c>
      <c r="K1148" s="541" t="s">
        <v>9440</v>
      </c>
      <c r="L1148" s="494" t="s">
        <v>205</v>
      </c>
      <c r="M1148" s="50" t="s">
        <v>205</v>
      </c>
      <c r="N1148" s="50" t="s">
        <v>205</v>
      </c>
      <c r="O1148" s="50" t="s">
        <v>205</v>
      </c>
      <c r="P1148" s="50" t="s">
        <v>205</v>
      </c>
      <c r="Q1148" s="50" t="s">
        <v>205</v>
      </c>
      <c r="R1148" s="16" t="s">
        <v>2554</v>
      </c>
      <c r="S1148" s="16" t="s">
        <v>2558</v>
      </c>
      <c r="T1148" s="16" t="s">
        <v>13170</v>
      </c>
      <c r="U1148" s="17">
        <v>1950</v>
      </c>
      <c r="V1148" s="18">
        <v>24960</v>
      </c>
      <c r="W1148" s="16" t="s">
        <v>13171</v>
      </c>
      <c r="X1148" s="50" t="s">
        <v>205</v>
      </c>
      <c r="Y1148" s="50" t="s">
        <v>205</v>
      </c>
    </row>
    <row r="1149" spans="1:26" ht="18" customHeight="1">
      <c r="A1149" s="539">
        <v>20230717</v>
      </c>
      <c r="B1149" s="523">
        <v>1107</v>
      </c>
      <c r="C1149" s="523" t="s">
        <v>13172</v>
      </c>
      <c r="D1149" s="523" t="s">
        <v>8947</v>
      </c>
      <c r="E1149" s="523">
        <v>745</v>
      </c>
      <c r="F1149" s="523" t="s">
        <v>8949</v>
      </c>
      <c r="G1149" s="523" t="s">
        <v>13173</v>
      </c>
      <c r="H1149" s="538"/>
      <c r="I1149" s="540">
        <v>45122</v>
      </c>
      <c r="J1149" s="541" t="s">
        <v>13018</v>
      </c>
      <c r="K1149" s="541" t="s">
        <v>9440</v>
      </c>
      <c r="L1149" s="494">
        <v>20</v>
      </c>
      <c r="M1149" s="50" t="s">
        <v>205</v>
      </c>
      <c r="N1149" s="50" t="s">
        <v>205</v>
      </c>
      <c r="O1149" s="50" t="s">
        <v>205</v>
      </c>
      <c r="P1149" s="50" t="s">
        <v>205</v>
      </c>
      <c r="Q1149" s="50" t="s">
        <v>205</v>
      </c>
      <c r="R1149" s="16" t="s">
        <v>13174</v>
      </c>
      <c r="S1149" s="16" t="s">
        <v>21213</v>
      </c>
      <c r="T1149" s="16" t="s">
        <v>21214</v>
      </c>
      <c r="U1149" s="17">
        <v>745</v>
      </c>
      <c r="V1149" s="18">
        <v>10068.9</v>
      </c>
      <c r="W1149" s="16" t="s">
        <v>21215</v>
      </c>
      <c r="X1149" s="50" t="s">
        <v>205</v>
      </c>
      <c r="Y1149" s="50" t="s">
        <v>205</v>
      </c>
      <c r="Z1149" t="s">
        <v>10564</v>
      </c>
    </row>
    <row r="1150" spans="1:26" ht="18" customHeight="1">
      <c r="A1150" s="539">
        <v>20230717</v>
      </c>
      <c r="B1150" s="523">
        <v>1108</v>
      </c>
      <c r="C1150" s="523" t="s">
        <v>13175</v>
      </c>
      <c r="D1150" s="523" t="s">
        <v>10500</v>
      </c>
      <c r="E1150" s="523">
        <v>950</v>
      </c>
      <c r="F1150" s="523" t="s">
        <v>8949</v>
      </c>
      <c r="G1150" s="523" t="s">
        <v>13176</v>
      </c>
      <c r="H1150" s="538"/>
      <c r="I1150" s="540">
        <v>45124</v>
      </c>
      <c r="J1150" s="541" t="s">
        <v>9618</v>
      </c>
      <c r="K1150" s="541" t="s">
        <v>9440</v>
      </c>
      <c r="L1150" s="494">
        <v>20</v>
      </c>
      <c r="M1150" s="50" t="s">
        <v>205</v>
      </c>
      <c r="N1150" s="50" t="s">
        <v>205</v>
      </c>
      <c r="O1150" s="50" t="s">
        <v>205</v>
      </c>
      <c r="P1150" s="50" t="s">
        <v>205</v>
      </c>
      <c r="Q1150" s="50" t="s">
        <v>205</v>
      </c>
      <c r="R1150" s="16" t="s">
        <v>21216</v>
      </c>
      <c r="S1150" s="16" t="s">
        <v>19337</v>
      </c>
      <c r="T1150" s="16" t="s">
        <v>13177</v>
      </c>
      <c r="U1150" s="17">
        <v>950</v>
      </c>
      <c r="V1150" s="18">
        <v>11400</v>
      </c>
      <c r="W1150" s="16" t="s">
        <v>21217</v>
      </c>
      <c r="X1150" s="50" t="s">
        <v>205</v>
      </c>
      <c r="Y1150" s="50" t="s">
        <v>205</v>
      </c>
      <c r="Z1150" t="s">
        <v>10637</v>
      </c>
    </row>
    <row r="1151" spans="1:26" ht="18" customHeight="1">
      <c r="A1151" s="539">
        <v>20230717</v>
      </c>
      <c r="B1151" s="523">
        <v>1109</v>
      </c>
      <c r="C1151" s="523" t="s">
        <v>13178</v>
      </c>
      <c r="D1151" s="523" t="s">
        <v>10514</v>
      </c>
      <c r="E1151" s="523">
        <v>2200</v>
      </c>
      <c r="F1151" s="523" t="s">
        <v>9234</v>
      </c>
      <c r="G1151" s="523" t="s">
        <v>13179</v>
      </c>
      <c r="H1151" s="538"/>
      <c r="I1151" s="540">
        <v>45124</v>
      </c>
      <c r="J1151" s="541" t="s">
        <v>13180</v>
      </c>
      <c r="K1151" s="541" t="s">
        <v>9440</v>
      </c>
      <c r="L1151" s="494">
        <v>20</v>
      </c>
      <c r="M1151" s="50" t="s">
        <v>205</v>
      </c>
      <c r="N1151" s="50" t="s">
        <v>205</v>
      </c>
      <c r="O1151" s="50" t="s">
        <v>205</v>
      </c>
      <c r="P1151" s="50" t="s">
        <v>205</v>
      </c>
      <c r="Q1151" s="50" t="s">
        <v>205</v>
      </c>
      <c r="R1151" s="16" t="s">
        <v>21218</v>
      </c>
      <c r="S1151" s="16" t="s">
        <v>21219</v>
      </c>
      <c r="T1151" s="16" t="s">
        <v>21220</v>
      </c>
      <c r="U1151" s="17">
        <v>2200</v>
      </c>
      <c r="V1151" s="18">
        <v>15400</v>
      </c>
      <c r="W1151" s="16" t="s">
        <v>21221</v>
      </c>
      <c r="X1151" s="50" t="s">
        <v>205</v>
      </c>
      <c r="Y1151" s="50" t="s">
        <v>205</v>
      </c>
      <c r="Z1151" t="s">
        <v>12917</v>
      </c>
    </row>
    <row r="1152" spans="1:26" ht="18" customHeight="1">
      <c r="A1152" s="539">
        <v>20230717</v>
      </c>
      <c r="B1152" s="523">
        <v>1110</v>
      </c>
      <c r="C1152" s="523" t="s">
        <v>2565</v>
      </c>
      <c r="D1152" s="523" t="s">
        <v>8891</v>
      </c>
      <c r="E1152" s="523">
        <v>1958</v>
      </c>
      <c r="F1152" s="523" t="s">
        <v>8994</v>
      </c>
      <c r="G1152" s="523" t="s">
        <v>2566</v>
      </c>
      <c r="H1152" s="538"/>
      <c r="I1152" s="540">
        <v>45122</v>
      </c>
      <c r="J1152" s="541" t="s">
        <v>10570</v>
      </c>
      <c r="K1152" s="541" t="s">
        <v>9440</v>
      </c>
      <c r="L1152" s="494" t="s">
        <v>205</v>
      </c>
      <c r="M1152" s="50" t="s">
        <v>205</v>
      </c>
      <c r="N1152" s="50" t="s">
        <v>205</v>
      </c>
      <c r="O1152" s="50" t="s">
        <v>205</v>
      </c>
      <c r="P1152" s="50" t="s">
        <v>205</v>
      </c>
      <c r="Q1152" s="50" t="s">
        <v>205</v>
      </c>
      <c r="R1152" s="16" t="s">
        <v>21222</v>
      </c>
      <c r="S1152" s="16" t="s">
        <v>21223</v>
      </c>
      <c r="T1152" s="16" t="s">
        <v>21224</v>
      </c>
      <c r="U1152" s="17">
        <v>1958</v>
      </c>
      <c r="V1152" s="18">
        <v>24583.78</v>
      </c>
      <c r="W1152" s="16" t="s">
        <v>21221</v>
      </c>
      <c r="X1152" s="50" t="s">
        <v>205</v>
      </c>
      <c r="Y1152" s="50" t="s">
        <v>205</v>
      </c>
    </row>
    <row r="1153" spans="1:26" ht="18" customHeight="1">
      <c r="A1153" s="539">
        <v>20230717</v>
      </c>
      <c r="B1153" s="523">
        <v>1111</v>
      </c>
      <c r="C1153" s="523" t="s">
        <v>2570</v>
      </c>
      <c r="D1153" s="523" t="s">
        <v>8891</v>
      </c>
      <c r="E1153" s="523">
        <v>1958</v>
      </c>
      <c r="F1153" s="523" t="s">
        <v>8994</v>
      </c>
      <c r="G1153" s="523" t="s">
        <v>2571</v>
      </c>
      <c r="H1153" s="538"/>
      <c r="I1153" s="540">
        <v>45122</v>
      </c>
      <c r="J1153" s="541" t="s">
        <v>10568</v>
      </c>
      <c r="K1153" s="541" t="s">
        <v>9440</v>
      </c>
      <c r="L1153" s="494" t="s">
        <v>205</v>
      </c>
      <c r="M1153" s="50" t="s">
        <v>205</v>
      </c>
      <c r="N1153" s="50" t="s">
        <v>205</v>
      </c>
      <c r="O1153" s="50" t="s">
        <v>205</v>
      </c>
      <c r="P1153" s="50" t="s">
        <v>205</v>
      </c>
      <c r="Q1153" s="50" t="s">
        <v>205</v>
      </c>
      <c r="R1153" s="16" t="s">
        <v>13181</v>
      </c>
      <c r="S1153" s="16" t="s">
        <v>21223</v>
      </c>
      <c r="T1153" s="16" t="s">
        <v>13182</v>
      </c>
      <c r="U1153" s="17">
        <v>1958</v>
      </c>
      <c r="V1153" s="18">
        <v>24457.42</v>
      </c>
      <c r="W1153" s="16" t="s">
        <v>21221</v>
      </c>
      <c r="X1153" s="50" t="s">
        <v>205</v>
      </c>
      <c r="Y1153" s="50" t="s">
        <v>205</v>
      </c>
    </row>
    <row r="1154" spans="1:26" ht="18" customHeight="1">
      <c r="A1154" s="539">
        <v>20230717</v>
      </c>
      <c r="B1154" s="523">
        <v>1112</v>
      </c>
      <c r="C1154" s="523" t="s">
        <v>2574</v>
      </c>
      <c r="D1154" s="523" t="s">
        <v>51</v>
      </c>
      <c r="E1154" s="523">
        <v>1958</v>
      </c>
      <c r="F1154" s="523" t="s">
        <v>8994</v>
      </c>
      <c r="G1154" s="523" t="s">
        <v>2575</v>
      </c>
      <c r="H1154" s="538"/>
      <c r="I1154" s="540">
        <v>45121</v>
      </c>
      <c r="J1154" s="541" t="s">
        <v>12313</v>
      </c>
      <c r="K1154" s="541" t="s">
        <v>9440</v>
      </c>
      <c r="L1154" s="512" t="s">
        <v>205</v>
      </c>
      <c r="M1154" s="50" t="s">
        <v>205</v>
      </c>
      <c r="N1154" s="50" t="s">
        <v>205</v>
      </c>
      <c r="O1154" s="50" t="s">
        <v>205</v>
      </c>
      <c r="P1154" s="50" t="s">
        <v>205</v>
      </c>
      <c r="Q1154" s="50" t="s">
        <v>205</v>
      </c>
      <c r="R1154" s="16" t="s">
        <v>13183</v>
      </c>
      <c r="S1154" s="16" t="s">
        <v>21223</v>
      </c>
      <c r="T1154" s="16" t="s">
        <v>21225</v>
      </c>
      <c r="U1154" s="17">
        <v>1958</v>
      </c>
      <c r="V1154" s="18">
        <v>24427.71</v>
      </c>
      <c r="W1154" s="16" t="s">
        <v>21221</v>
      </c>
      <c r="X1154" s="50" t="s">
        <v>205</v>
      </c>
      <c r="Y1154" s="50" t="s">
        <v>205</v>
      </c>
    </row>
    <row r="1155" spans="1:26" ht="18" customHeight="1">
      <c r="A1155" s="539">
        <v>20230717</v>
      </c>
      <c r="B1155" s="523">
        <v>1113</v>
      </c>
      <c r="C1155" s="523" t="s">
        <v>13184</v>
      </c>
      <c r="D1155" s="523" t="s">
        <v>8947</v>
      </c>
      <c r="E1155" s="523">
        <v>837</v>
      </c>
      <c r="F1155" s="523" t="s">
        <v>8949</v>
      </c>
      <c r="G1155" s="523" t="s">
        <v>13185</v>
      </c>
      <c r="H1155" s="538"/>
      <c r="I1155" s="540">
        <v>45124</v>
      </c>
      <c r="J1155" s="541" t="s">
        <v>11592</v>
      </c>
      <c r="K1155" s="541" t="s">
        <v>9440</v>
      </c>
      <c r="L1155" s="494">
        <v>20</v>
      </c>
      <c r="M1155" s="50" t="s">
        <v>205</v>
      </c>
      <c r="N1155" s="50" t="s">
        <v>205</v>
      </c>
      <c r="O1155" s="50" t="s">
        <v>205</v>
      </c>
      <c r="P1155" s="50" t="s">
        <v>205</v>
      </c>
      <c r="Q1155" s="50" t="s">
        <v>205</v>
      </c>
      <c r="R1155" s="16" t="s">
        <v>21226</v>
      </c>
      <c r="S1155" s="16" t="s">
        <v>20274</v>
      </c>
      <c r="T1155" s="16" t="s">
        <v>21227</v>
      </c>
      <c r="U1155" s="17">
        <v>837</v>
      </c>
      <c r="V1155" s="18">
        <v>6444.9</v>
      </c>
      <c r="W1155" s="16" t="s">
        <v>21217</v>
      </c>
      <c r="X1155" s="50" t="s">
        <v>205</v>
      </c>
      <c r="Y1155" s="50" t="s">
        <v>205</v>
      </c>
      <c r="Z1155" t="s">
        <v>10747</v>
      </c>
    </row>
    <row r="1156" spans="1:26" ht="18" customHeight="1">
      <c r="A1156" s="539">
        <v>20230717</v>
      </c>
      <c r="B1156" s="523">
        <v>1114</v>
      </c>
      <c r="C1156" s="523" t="s">
        <v>2577</v>
      </c>
      <c r="D1156" s="523" t="s">
        <v>9766</v>
      </c>
      <c r="E1156" s="523">
        <v>1839</v>
      </c>
      <c r="F1156" s="523" t="s">
        <v>8994</v>
      </c>
      <c r="G1156" s="523" t="s">
        <v>2578</v>
      </c>
      <c r="H1156" s="538"/>
      <c r="I1156" s="540">
        <v>45124</v>
      </c>
      <c r="J1156" s="541" t="s">
        <v>10570</v>
      </c>
      <c r="K1156" s="541" t="s">
        <v>9440</v>
      </c>
      <c r="L1156" s="494" t="s">
        <v>205</v>
      </c>
      <c r="M1156" s="50" t="s">
        <v>205</v>
      </c>
      <c r="N1156" s="50" t="s">
        <v>205</v>
      </c>
      <c r="O1156" s="50" t="s">
        <v>205</v>
      </c>
      <c r="P1156" s="50" t="s">
        <v>205</v>
      </c>
      <c r="Q1156" s="50" t="s">
        <v>205</v>
      </c>
      <c r="R1156" s="16" t="s">
        <v>2577</v>
      </c>
      <c r="S1156" s="16" t="s">
        <v>2568</v>
      </c>
      <c r="T1156" s="16" t="s">
        <v>13186</v>
      </c>
      <c r="U1156" s="17">
        <v>1842</v>
      </c>
      <c r="V1156" s="18">
        <v>23127.18</v>
      </c>
      <c r="W1156" s="16" t="s">
        <v>13187</v>
      </c>
      <c r="X1156" s="50" t="s">
        <v>205</v>
      </c>
      <c r="Y1156" s="50" t="s">
        <v>205</v>
      </c>
    </row>
    <row r="1157" spans="1:26" ht="18" customHeight="1">
      <c r="A1157" s="539">
        <v>20230717</v>
      </c>
      <c r="B1157" s="523">
        <v>1115</v>
      </c>
      <c r="C1157" s="523" t="s">
        <v>13188</v>
      </c>
      <c r="D1157" s="523" t="s">
        <v>10500</v>
      </c>
      <c r="E1157" s="523">
        <v>860</v>
      </c>
      <c r="F1157" s="523" t="s">
        <v>8949</v>
      </c>
      <c r="G1157" s="523" t="s">
        <v>13189</v>
      </c>
      <c r="H1157" s="538"/>
      <c r="I1157" s="540">
        <v>45124</v>
      </c>
      <c r="J1157" s="541" t="s">
        <v>13190</v>
      </c>
      <c r="K1157" s="541" t="s">
        <v>9440</v>
      </c>
      <c r="L1157" s="494">
        <v>20</v>
      </c>
      <c r="M1157" s="50" t="s">
        <v>205</v>
      </c>
      <c r="N1157" s="50" t="s">
        <v>205</v>
      </c>
      <c r="O1157" s="50" t="s">
        <v>205</v>
      </c>
      <c r="P1157" s="50" t="s">
        <v>205</v>
      </c>
      <c r="Q1157" s="50" t="s">
        <v>205</v>
      </c>
      <c r="R1157" s="16" t="s">
        <v>21228</v>
      </c>
      <c r="S1157" s="16" t="s">
        <v>20864</v>
      </c>
      <c r="T1157" s="16" t="s">
        <v>21229</v>
      </c>
      <c r="U1157" s="17">
        <v>860</v>
      </c>
      <c r="V1157" s="18">
        <v>9210.6</v>
      </c>
      <c r="W1157" s="16" t="s">
        <v>21221</v>
      </c>
      <c r="X1157" s="50" t="s">
        <v>205</v>
      </c>
      <c r="Y1157" s="50" t="s">
        <v>205</v>
      </c>
      <c r="Z1157" t="s">
        <v>11909</v>
      </c>
    </row>
    <row r="1158" spans="1:26" ht="18" customHeight="1">
      <c r="A1158" s="539">
        <v>20230717</v>
      </c>
      <c r="B1158" s="523">
        <v>1116</v>
      </c>
      <c r="C1158" s="523" t="s">
        <v>13191</v>
      </c>
      <c r="D1158" s="523" t="s">
        <v>219</v>
      </c>
      <c r="E1158" s="523">
        <v>1850</v>
      </c>
      <c r="F1158" s="523" t="s">
        <v>8949</v>
      </c>
      <c r="G1158" s="523" t="s">
        <v>13192</v>
      </c>
      <c r="H1158" s="538"/>
      <c r="I1158" s="540">
        <v>45124</v>
      </c>
      <c r="J1158" s="541" t="s">
        <v>10572</v>
      </c>
      <c r="K1158" s="541" t="s">
        <v>9440</v>
      </c>
      <c r="L1158" s="512" t="s">
        <v>205</v>
      </c>
      <c r="M1158" s="50" t="s">
        <v>205</v>
      </c>
      <c r="N1158" s="50" t="s">
        <v>205</v>
      </c>
      <c r="O1158" s="50" t="s">
        <v>205</v>
      </c>
      <c r="P1158" s="50" t="s">
        <v>205</v>
      </c>
      <c r="Q1158" s="50" t="s">
        <v>205</v>
      </c>
      <c r="R1158" s="16" t="s">
        <v>13191</v>
      </c>
      <c r="S1158" s="16" t="s">
        <v>10894</v>
      </c>
      <c r="T1158" s="16" t="s">
        <v>13193</v>
      </c>
      <c r="U1158" s="17">
        <v>1850</v>
      </c>
      <c r="V1158" s="18">
        <v>19800</v>
      </c>
      <c r="W1158" s="16" t="s">
        <v>13194</v>
      </c>
      <c r="X1158" s="50" t="s">
        <v>205</v>
      </c>
      <c r="Y1158" s="50" t="s">
        <v>205</v>
      </c>
      <c r="Z1158" t="s">
        <v>10998</v>
      </c>
    </row>
    <row r="1159" spans="1:26" ht="18" customHeight="1">
      <c r="A1159" s="539">
        <v>20230718</v>
      </c>
      <c r="B1159" s="523">
        <v>1117</v>
      </c>
      <c r="C1159" s="523" t="s">
        <v>13195</v>
      </c>
      <c r="D1159" s="523" t="s">
        <v>9078</v>
      </c>
      <c r="E1159" s="523">
        <v>2100</v>
      </c>
      <c r="F1159" s="523" t="s">
        <v>8298</v>
      </c>
      <c r="G1159" s="523" t="s">
        <v>13196</v>
      </c>
      <c r="H1159" s="538"/>
      <c r="I1159" s="540">
        <v>45125</v>
      </c>
      <c r="J1159" s="541" t="s">
        <v>9588</v>
      </c>
      <c r="K1159" s="541" t="s">
        <v>9440</v>
      </c>
      <c r="L1159" s="494"/>
      <c r="M1159" s="50"/>
      <c r="N1159" s="50"/>
      <c r="O1159" s="50"/>
      <c r="P1159" s="50"/>
      <c r="Q1159" s="50"/>
      <c r="R1159" s="16" t="s">
        <v>21230</v>
      </c>
      <c r="S1159" s="16" t="s">
        <v>21231</v>
      </c>
      <c r="T1159" s="16" t="s">
        <v>13197</v>
      </c>
      <c r="U1159" s="17">
        <v>2100</v>
      </c>
      <c r="V1159" s="18">
        <v>22176</v>
      </c>
      <c r="W1159" s="16" t="s">
        <v>21232</v>
      </c>
      <c r="X1159" s="50"/>
      <c r="Y1159" s="50"/>
    </row>
    <row r="1160" spans="1:26" ht="18" customHeight="1">
      <c r="A1160" s="539">
        <v>20230718</v>
      </c>
      <c r="B1160" s="523">
        <v>1118</v>
      </c>
      <c r="C1160" s="523" t="s">
        <v>13198</v>
      </c>
      <c r="D1160" s="523" t="s">
        <v>8996</v>
      </c>
      <c r="E1160" s="523">
        <v>2232</v>
      </c>
      <c r="F1160" s="523" t="s">
        <v>8949</v>
      </c>
      <c r="G1160" s="523" t="s">
        <v>13199</v>
      </c>
      <c r="H1160" s="538"/>
      <c r="I1160" s="540">
        <v>45124</v>
      </c>
      <c r="J1160" s="541" t="s">
        <v>13200</v>
      </c>
      <c r="K1160" s="541" t="s">
        <v>9440</v>
      </c>
      <c r="L1160" s="494" t="s">
        <v>205</v>
      </c>
      <c r="M1160" s="50" t="s">
        <v>205</v>
      </c>
      <c r="N1160" s="50" t="s">
        <v>205</v>
      </c>
      <c r="O1160" s="50" t="s">
        <v>205</v>
      </c>
      <c r="P1160" s="50" t="s">
        <v>205</v>
      </c>
      <c r="Q1160" s="50" t="s">
        <v>205</v>
      </c>
      <c r="R1160" s="16" t="s">
        <v>21233</v>
      </c>
      <c r="S1160" s="16" t="s">
        <v>21234</v>
      </c>
      <c r="T1160" s="16" t="s">
        <v>21235</v>
      </c>
      <c r="U1160" s="17">
        <v>2232</v>
      </c>
      <c r="V1160" s="18">
        <v>16740</v>
      </c>
      <c r="W1160" s="16" t="s">
        <v>21236</v>
      </c>
      <c r="X1160" s="50" t="s">
        <v>205</v>
      </c>
      <c r="Y1160" s="50" t="s">
        <v>205</v>
      </c>
    </row>
    <row r="1161" spans="1:26" ht="18" customHeight="1">
      <c r="A1161" s="539">
        <v>20230718</v>
      </c>
      <c r="B1161" s="523">
        <v>1119</v>
      </c>
      <c r="C1161" s="523" t="s">
        <v>2581</v>
      </c>
      <c r="D1161" s="523" t="s">
        <v>51</v>
      </c>
      <c r="E1161" s="523">
        <v>1944</v>
      </c>
      <c r="F1161" s="523" t="s">
        <v>8994</v>
      </c>
      <c r="G1161" s="523" t="s">
        <v>2582</v>
      </c>
      <c r="H1161" s="538"/>
      <c r="I1161" s="540">
        <v>45124</v>
      </c>
      <c r="J1161" s="541" t="s">
        <v>11698</v>
      </c>
      <c r="K1161" s="541" t="s">
        <v>9440</v>
      </c>
      <c r="L1161" s="494" t="s">
        <v>205</v>
      </c>
      <c r="M1161" s="50" t="s">
        <v>205</v>
      </c>
      <c r="N1161" s="50" t="s">
        <v>205</v>
      </c>
      <c r="O1161" s="50" t="s">
        <v>205</v>
      </c>
      <c r="P1161" s="50" t="s">
        <v>205</v>
      </c>
      <c r="Q1161" s="50" t="s">
        <v>205</v>
      </c>
      <c r="R1161" s="16" t="s">
        <v>21237</v>
      </c>
      <c r="S1161" s="16" t="s">
        <v>21223</v>
      </c>
      <c r="T1161" s="16" t="s">
        <v>21238</v>
      </c>
      <c r="U1161" s="17">
        <v>1944</v>
      </c>
      <c r="V1161" s="18">
        <v>24252.99</v>
      </c>
      <c r="W1161" s="16" t="s">
        <v>21221</v>
      </c>
      <c r="X1161" s="50" t="s">
        <v>205</v>
      </c>
      <c r="Y1161" s="50" t="s">
        <v>205</v>
      </c>
    </row>
    <row r="1162" spans="1:26" ht="18" customHeight="1">
      <c r="A1162" s="539">
        <v>20230719</v>
      </c>
      <c r="B1162" s="523">
        <v>1120</v>
      </c>
      <c r="C1162" s="523" t="s">
        <v>13201</v>
      </c>
      <c r="D1162" s="523" t="s">
        <v>219</v>
      </c>
      <c r="E1162" s="523">
        <v>841</v>
      </c>
      <c r="F1162" s="523" t="s">
        <v>9529</v>
      </c>
      <c r="G1162" s="523" t="s">
        <v>13202</v>
      </c>
      <c r="H1162" s="538"/>
      <c r="I1162" s="540">
        <v>45125</v>
      </c>
      <c r="J1162" s="541" t="s">
        <v>13203</v>
      </c>
      <c r="K1162" s="541" t="s">
        <v>9440</v>
      </c>
      <c r="L1162" s="494" t="s">
        <v>205</v>
      </c>
      <c r="M1162" s="50" t="s">
        <v>205</v>
      </c>
      <c r="N1162" s="50" t="s">
        <v>205</v>
      </c>
      <c r="O1162" s="50" t="s">
        <v>205</v>
      </c>
      <c r="P1162" s="50" t="s">
        <v>205</v>
      </c>
      <c r="Q1162" s="50" t="s">
        <v>205</v>
      </c>
      <c r="R1162" s="16" t="s">
        <v>13201</v>
      </c>
      <c r="S1162" s="16" t="s">
        <v>12407</v>
      </c>
      <c r="T1162" s="16" t="s">
        <v>13204</v>
      </c>
      <c r="U1162" s="17">
        <v>841</v>
      </c>
      <c r="V1162" s="18">
        <v>10257.4</v>
      </c>
      <c r="W1162" s="16" t="s">
        <v>13105</v>
      </c>
      <c r="X1162" s="50" t="s">
        <v>205</v>
      </c>
      <c r="Y1162" s="50" t="s">
        <v>205</v>
      </c>
    </row>
    <row r="1163" spans="1:26" ht="18" customHeight="1">
      <c r="A1163" s="539">
        <v>20230719</v>
      </c>
      <c r="B1163" s="523">
        <v>1121</v>
      </c>
      <c r="C1163" s="523" t="s">
        <v>13205</v>
      </c>
      <c r="D1163" s="523" t="s">
        <v>219</v>
      </c>
      <c r="E1163" s="523">
        <v>1501</v>
      </c>
      <c r="F1163" s="523" t="s">
        <v>9546</v>
      </c>
      <c r="G1163" s="523" t="s">
        <v>13202</v>
      </c>
      <c r="H1163" s="538"/>
      <c r="I1163" s="540">
        <v>45125</v>
      </c>
      <c r="J1163" s="541" t="s">
        <v>13203</v>
      </c>
      <c r="K1163" s="541" t="s">
        <v>9440</v>
      </c>
      <c r="L1163" s="494" t="s">
        <v>205</v>
      </c>
      <c r="M1163" s="50" t="s">
        <v>205</v>
      </c>
      <c r="N1163" s="50" t="s">
        <v>205</v>
      </c>
      <c r="O1163" s="50" t="s">
        <v>205</v>
      </c>
      <c r="P1163" s="50" t="s">
        <v>205</v>
      </c>
      <c r="Q1163" s="50" t="s">
        <v>205</v>
      </c>
      <c r="R1163" s="16" t="s">
        <v>13205</v>
      </c>
      <c r="S1163" s="16" t="s">
        <v>12407</v>
      </c>
      <c r="T1163" s="16" t="s">
        <v>13206</v>
      </c>
      <c r="U1163" s="17">
        <v>1501</v>
      </c>
      <c r="V1163" s="18">
        <v>5780.4</v>
      </c>
      <c r="W1163" s="16" t="s">
        <v>13105</v>
      </c>
      <c r="X1163" s="50" t="s">
        <v>205</v>
      </c>
      <c r="Y1163" s="50" t="s">
        <v>205</v>
      </c>
    </row>
    <row r="1164" spans="1:26" ht="18" customHeight="1">
      <c r="A1164" s="539">
        <v>20230719</v>
      </c>
      <c r="B1164" s="523">
        <v>1122</v>
      </c>
      <c r="C1164" s="523" t="s">
        <v>2589</v>
      </c>
      <c r="D1164" s="523" t="s">
        <v>9319</v>
      </c>
      <c r="E1164" s="523">
        <v>1980</v>
      </c>
      <c r="F1164" s="523" t="s">
        <v>8994</v>
      </c>
      <c r="G1164" s="523" t="s">
        <v>2590</v>
      </c>
      <c r="H1164" s="538"/>
      <c r="I1164" s="540">
        <v>45126</v>
      </c>
      <c r="J1164" s="541" t="s">
        <v>10369</v>
      </c>
      <c r="K1164" s="541" t="s">
        <v>9440</v>
      </c>
      <c r="L1164" s="494" t="s">
        <v>205</v>
      </c>
      <c r="M1164" s="50" t="s">
        <v>205</v>
      </c>
      <c r="N1164" s="50" t="s">
        <v>205</v>
      </c>
      <c r="O1164" s="50" t="s">
        <v>205</v>
      </c>
      <c r="P1164" s="50" t="s">
        <v>205</v>
      </c>
      <c r="Q1164" s="50" t="s">
        <v>205</v>
      </c>
      <c r="R1164" s="16" t="s">
        <v>2589</v>
      </c>
      <c r="S1164" s="16" t="s">
        <v>2592</v>
      </c>
      <c r="T1164" s="16" t="s">
        <v>13207</v>
      </c>
      <c r="U1164" s="17">
        <v>1980</v>
      </c>
      <c r="V1164" s="18">
        <v>24948</v>
      </c>
      <c r="W1164" s="16" t="s">
        <v>2598</v>
      </c>
      <c r="X1164" s="50" t="s">
        <v>205</v>
      </c>
      <c r="Y1164" s="50" t="s">
        <v>205</v>
      </c>
    </row>
    <row r="1165" spans="1:26" ht="18" customHeight="1">
      <c r="A1165" s="539">
        <v>20230719</v>
      </c>
      <c r="B1165" s="523">
        <v>1123</v>
      </c>
      <c r="C1165" s="523" t="s">
        <v>2585</v>
      </c>
      <c r="D1165" s="523" t="s">
        <v>168</v>
      </c>
      <c r="E1165" s="523">
        <v>1950</v>
      </c>
      <c r="F1165" s="523" t="s">
        <v>8994</v>
      </c>
      <c r="G1165" s="523" t="s">
        <v>2586</v>
      </c>
      <c r="H1165" s="538"/>
      <c r="I1165" s="540">
        <v>45126</v>
      </c>
      <c r="J1165" s="541" t="s">
        <v>13208</v>
      </c>
      <c r="K1165" s="541" t="s">
        <v>9440</v>
      </c>
      <c r="L1165" s="494"/>
      <c r="M1165" s="50"/>
      <c r="N1165" s="50"/>
      <c r="O1165" s="50"/>
      <c r="P1165" s="50"/>
      <c r="Q1165" s="50"/>
      <c r="R1165" s="16" t="s">
        <v>21239</v>
      </c>
      <c r="S1165" s="16" t="s">
        <v>21240</v>
      </c>
      <c r="T1165" s="16" t="s">
        <v>21241</v>
      </c>
      <c r="U1165" s="17">
        <v>1950</v>
      </c>
      <c r="V1165" s="18">
        <v>24850.799999999999</v>
      </c>
      <c r="W1165" s="16" t="s">
        <v>21242</v>
      </c>
      <c r="X1165" s="50"/>
      <c r="Y1165" s="50"/>
    </row>
    <row r="1166" spans="1:26" ht="18" customHeight="1">
      <c r="A1166" s="539">
        <v>20230720</v>
      </c>
      <c r="B1166" s="523">
        <v>1124</v>
      </c>
      <c r="C1166" s="523" t="s">
        <v>2599</v>
      </c>
      <c r="D1166" s="523" t="s">
        <v>9319</v>
      </c>
      <c r="E1166" s="523">
        <v>1568</v>
      </c>
      <c r="F1166" s="523" t="s">
        <v>8955</v>
      </c>
      <c r="G1166" s="523" t="s">
        <v>2600</v>
      </c>
      <c r="H1166" s="538"/>
      <c r="I1166" s="540">
        <v>45126</v>
      </c>
      <c r="J1166" s="541" t="s">
        <v>12688</v>
      </c>
      <c r="K1166" s="541" t="s">
        <v>9440</v>
      </c>
      <c r="L1166" s="494" t="s">
        <v>205</v>
      </c>
      <c r="M1166" s="50" t="s">
        <v>205</v>
      </c>
      <c r="N1166" s="50" t="s">
        <v>205</v>
      </c>
      <c r="O1166" s="50" t="s">
        <v>205</v>
      </c>
      <c r="P1166" s="50" t="s">
        <v>205</v>
      </c>
      <c r="Q1166" s="50" t="s">
        <v>205</v>
      </c>
      <c r="R1166" s="16" t="s">
        <v>21243</v>
      </c>
      <c r="S1166" s="16" t="s">
        <v>21244</v>
      </c>
      <c r="T1166" s="16" t="s">
        <v>21245</v>
      </c>
      <c r="U1166" s="17">
        <v>1568</v>
      </c>
      <c r="V1166" s="18">
        <v>24304</v>
      </c>
      <c r="W1166" s="16" t="s">
        <v>21246</v>
      </c>
      <c r="X1166" s="50" t="s">
        <v>205</v>
      </c>
      <c r="Y1166" s="50" t="s">
        <v>205</v>
      </c>
    </row>
    <row r="1167" spans="1:26" ht="18" customHeight="1">
      <c r="A1167" s="539">
        <v>20230720</v>
      </c>
      <c r="B1167" s="523">
        <v>1125</v>
      </c>
      <c r="C1167" s="523" t="s">
        <v>2594</v>
      </c>
      <c r="D1167" s="523" t="s">
        <v>9319</v>
      </c>
      <c r="E1167" s="523">
        <v>1980</v>
      </c>
      <c r="F1167" s="523" t="s">
        <v>8994</v>
      </c>
      <c r="G1167" s="523" t="s">
        <v>2595</v>
      </c>
      <c r="H1167" s="538"/>
      <c r="I1167" s="540">
        <v>45127</v>
      </c>
      <c r="J1167" s="541" t="s">
        <v>10955</v>
      </c>
      <c r="K1167" s="541" t="s">
        <v>9440</v>
      </c>
      <c r="L1167" s="494" t="s">
        <v>205</v>
      </c>
      <c r="M1167" s="50" t="s">
        <v>205</v>
      </c>
      <c r="N1167" s="50" t="s">
        <v>205</v>
      </c>
      <c r="O1167" s="50" t="s">
        <v>205</v>
      </c>
      <c r="P1167" s="50" t="s">
        <v>205</v>
      </c>
      <c r="Q1167" s="50" t="s">
        <v>205</v>
      </c>
      <c r="R1167" s="16" t="s">
        <v>21247</v>
      </c>
      <c r="S1167" s="16" t="s">
        <v>20503</v>
      </c>
      <c r="T1167" s="16" t="s">
        <v>21248</v>
      </c>
      <c r="U1167" s="17">
        <v>1980</v>
      </c>
      <c r="V1167" s="18">
        <v>24948</v>
      </c>
      <c r="W1167" s="16" t="s">
        <v>21246</v>
      </c>
      <c r="X1167" s="50" t="s">
        <v>205</v>
      </c>
      <c r="Y1167" s="50" t="s">
        <v>205</v>
      </c>
    </row>
    <row r="1168" spans="1:26" ht="18" customHeight="1">
      <c r="A1168" s="539">
        <v>20230720</v>
      </c>
      <c r="B1168" s="523">
        <v>1126</v>
      </c>
      <c r="C1168" s="523" t="s">
        <v>2607</v>
      </c>
      <c r="D1168" s="523" t="s">
        <v>10607</v>
      </c>
      <c r="E1168" s="523">
        <v>1815</v>
      </c>
      <c r="F1168" s="523" t="s">
        <v>8994</v>
      </c>
      <c r="G1168" s="523" t="s">
        <v>2608</v>
      </c>
      <c r="H1168" s="538"/>
      <c r="I1168" s="540">
        <v>45126</v>
      </c>
      <c r="J1168" s="541" t="s">
        <v>11864</v>
      </c>
      <c r="K1168" s="541" t="s">
        <v>9440</v>
      </c>
      <c r="L1168" s="494" t="s">
        <v>205</v>
      </c>
      <c r="M1168" s="50" t="s">
        <v>205</v>
      </c>
      <c r="N1168" s="50" t="s">
        <v>205</v>
      </c>
      <c r="O1168" s="50" t="s">
        <v>205</v>
      </c>
      <c r="P1168" s="50" t="s">
        <v>205</v>
      </c>
      <c r="Q1168" s="50" t="s">
        <v>205</v>
      </c>
      <c r="R1168" s="16" t="s">
        <v>13210</v>
      </c>
      <c r="S1168" s="16" t="s">
        <v>21249</v>
      </c>
      <c r="T1168" s="16" t="s">
        <v>21250</v>
      </c>
      <c r="U1168" s="17">
        <v>1815</v>
      </c>
      <c r="V1168" s="18">
        <v>22956.12</v>
      </c>
      <c r="W1168" s="16" t="s">
        <v>13209</v>
      </c>
      <c r="X1168" s="50" t="s">
        <v>205</v>
      </c>
      <c r="Y1168" s="50" t="s">
        <v>205</v>
      </c>
    </row>
    <row r="1169" spans="1:26" ht="18" customHeight="1">
      <c r="A1169" s="539">
        <v>20230720</v>
      </c>
      <c r="B1169" s="523">
        <v>1127</v>
      </c>
      <c r="C1169" s="523" t="s">
        <v>2604</v>
      </c>
      <c r="D1169" s="523" t="s">
        <v>8905</v>
      </c>
      <c r="E1169" s="523">
        <v>1980</v>
      </c>
      <c r="F1169" s="523" t="s">
        <v>8994</v>
      </c>
      <c r="G1169" s="523" t="s">
        <v>2605</v>
      </c>
      <c r="H1169" s="538"/>
      <c r="I1169" s="540">
        <v>45126</v>
      </c>
      <c r="J1169" s="541" t="s">
        <v>10832</v>
      </c>
      <c r="K1169" s="541" t="s">
        <v>9440</v>
      </c>
      <c r="L1169" s="494" t="s">
        <v>205</v>
      </c>
      <c r="M1169" s="50" t="s">
        <v>205</v>
      </c>
      <c r="N1169" s="50" t="s">
        <v>205</v>
      </c>
      <c r="O1169" s="50" t="s">
        <v>205</v>
      </c>
      <c r="P1169" s="50" t="s">
        <v>205</v>
      </c>
      <c r="Q1169" s="50" t="s">
        <v>205</v>
      </c>
      <c r="R1169" s="16" t="s">
        <v>13211</v>
      </c>
      <c r="S1169" s="16" t="s">
        <v>20503</v>
      </c>
      <c r="T1169" s="16" t="s">
        <v>13212</v>
      </c>
      <c r="U1169" s="17">
        <v>1980</v>
      </c>
      <c r="V1169" s="18">
        <v>24948</v>
      </c>
      <c r="W1169" s="16" t="s">
        <v>21246</v>
      </c>
      <c r="X1169" s="50" t="s">
        <v>205</v>
      </c>
      <c r="Y1169" s="50" t="s">
        <v>205</v>
      </c>
    </row>
    <row r="1170" spans="1:26" ht="18" customHeight="1">
      <c r="A1170" s="539">
        <v>20230720</v>
      </c>
      <c r="B1170" s="523">
        <v>1128</v>
      </c>
      <c r="C1170" s="523" t="s">
        <v>13213</v>
      </c>
      <c r="D1170" s="523" t="s">
        <v>8947</v>
      </c>
      <c r="E1170" s="523">
        <v>889</v>
      </c>
      <c r="F1170" s="523" t="s">
        <v>8949</v>
      </c>
      <c r="G1170" s="523" t="s">
        <v>13214</v>
      </c>
      <c r="H1170" s="538"/>
      <c r="I1170" s="540">
        <v>45127</v>
      </c>
      <c r="J1170" s="541" t="s">
        <v>11246</v>
      </c>
      <c r="K1170" s="541" t="s">
        <v>9440</v>
      </c>
      <c r="L1170" s="512">
        <v>20</v>
      </c>
      <c r="M1170" s="50" t="s">
        <v>205</v>
      </c>
      <c r="N1170" s="50" t="s">
        <v>205</v>
      </c>
      <c r="O1170" s="50" t="s">
        <v>205</v>
      </c>
      <c r="P1170" s="50" t="s">
        <v>205</v>
      </c>
      <c r="Q1170" s="50" t="s">
        <v>205</v>
      </c>
      <c r="R1170" s="16" t="s">
        <v>21251</v>
      </c>
      <c r="S1170" s="16" t="s">
        <v>20519</v>
      </c>
      <c r="T1170" s="16" t="s">
        <v>13215</v>
      </c>
      <c r="U1170" s="17">
        <v>889</v>
      </c>
      <c r="V1170" s="18">
        <v>9779</v>
      </c>
      <c r="W1170" s="16" t="s">
        <v>13216</v>
      </c>
      <c r="X1170" s="50" t="s">
        <v>205</v>
      </c>
      <c r="Y1170" s="50" t="s">
        <v>205</v>
      </c>
      <c r="Z1170" t="s">
        <v>11552</v>
      </c>
    </row>
    <row r="1171" spans="1:26" ht="18" customHeight="1">
      <c r="A1171" s="539">
        <v>20230720</v>
      </c>
      <c r="B1171" s="523">
        <v>1129</v>
      </c>
      <c r="C1171" s="523" t="s">
        <v>13217</v>
      </c>
      <c r="D1171" s="523" t="s">
        <v>8947</v>
      </c>
      <c r="E1171" s="523">
        <v>923</v>
      </c>
      <c r="F1171" s="523" t="s">
        <v>9250</v>
      </c>
      <c r="G1171" s="523" t="s">
        <v>13218</v>
      </c>
      <c r="H1171" s="538"/>
      <c r="I1171" s="540">
        <v>45127</v>
      </c>
      <c r="J1171" s="541" t="s">
        <v>11513</v>
      </c>
      <c r="K1171" s="541" t="s">
        <v>9440</v>
      </c>
      <c r="L1171" s="494">
        <v>20</v>
      </c>
      <c r="M1171" s="50" t="s">
        <v>205</v>
      </c>
      <c r="N1171" s="50" t="s">
        <v>205</v>
      </c>
      <c r="O1171" s="50" t="s">
        <v>205</v>
      </c>
      <c r="P1171" s="50" t="s">
        <v>205</v>
      </c>
      <c r="Q1171" s="50" t="s">
        <v>205</v>
      </c>
      <c r="R1171" s="16" t="s">
        <v>13217</v>
      </c>
      <c r="S1171" s="16" t="s">
        <v>8362</v>
      </c>
      <c r="T1171" s="16" t="s">
        <v>13219</v>
      </c>
      <c r="U1171" s="17">
        <v>923</v>
      </c>
      <c r="V1171" s="18">
        <v>7015.12</v>
      </c>
      <c r="W1171" s="16" t="s">
        <v>13220</v>
      </c>
      <c r="X1171" s="50" t="s">
        <v>205</v>
      </c>
      <c r="Y1171" s="50" t="s">
        <v>205</v>
      </c>
      <c r="Z1171" t="s">
        <v>10592</v>
      </c>
    </row>
    <row r="1172" spans="1:26" ht="18" customHeight="1">
      <c r="A1172" s="539">
        <v>20230720</v>
      </c>
      <c r="B1172" s="523">
        <v>1130</v>
      </c>
      <c r="C1172" s="523" t="s">
        <v>13221</v>
      </c>
      <c r="D1172" s="523" t="s">
        <v>9078</v>
      </c>
      <c r="E1172" s="523">
        <v>1200</v>
      </c>
      <c r="F1172" s="523" t="s">
        <v>8298</v>
      </c>
      <c r="G1172" s="523" t="s">
        <v>13222</v>
      </c>
      <c r="H1172" s="538"/>
      <c r="I1172" s="540">
        <v>45127</v>
      </c>
      <c r="J1172" s="541" t="s">
        <v>12277</v>
      </c>
      <c r="K1172" s="541" t="s">
        <v>9440</v>
      </c>
      <c r="L1172" s="494" t="s">
        <v>205</v>
      </c>
      <c r="M1172" s="50" t="s">
        <v>205</v>
      </c>
      <c r="N1172" s="50" t="s">
        <v>205</v>
      </c>
      <c r="O1172" s="50" t="s">
        <v>205</v>
      </c>
      <c r="P1172" s="50" t="s">
        <v>205</v>
      </c>
      <c r="Q1172" s="50" t="s">
        <v>205</v>
      </c>
      <c r="R1172" s="16" t="s">
        <v>21252</v>
      </c>
      <c r="S1172" s="16" t="s">
        <v>21253</v>
      </c>
      <c r="T1172" s="16" t="s">
        <v>13223</v>
      </c>
      <c r="U1172" s="17">
        <v>1200</v>
      </c>
      <c r="V1172" s="18">
        <v>24900</v>
      </c>
      <c r="W1172" s="16" t="s">
        <v>21246</v>
      </c>
      <c r="X1172" s="50" t="s">
        <v>205</v>
      </c>
      <c r="Y1172" s="50" t="s">
        <v>205</v>
      </c>
    </row>
    <row r="1173" spans="1:26" ht="18" customHeight="1">
      <c r="A1173" s="539">
        <v>20230721</v>
      </c>
      <c r="B1173" s="523">
        <v>1131</v>
      </c>
      <c r="C1173" s="523" t="s">
        <v>13224</v>
      </c>
      <c r="D1173" s="523" t="s">
        <v>8947</v>
      </c>
      <c r="E1173" s="523">
        <v>750</v>
      </c>
      <c r="F1173" s="523" t="s">
        <v>8949</v>
      </c>
      <c r="G1173" s="523" t="s">
        <v>13225</v>
      </c>
      <c r="H1173" s="538"/>
      <c r="I1173" s="540">
        <v>45127</v>
      </c>
      <c r="J1173" s="541" t="s">
        <v>10467</v>
      </c>
      <c r="K1173" s="541" t="s">
        <v>9440</v>
      </c>
      <c r="L1173" s="512">
        <v>20</v>
      </c>
      <c r="M1173" s="50" t="s">
        <v>205</v>
      </c>
      <c r="N1173" s="50" t="s">
        <v>205</v>
      </c>
      <c r="O1173" s="50" t="s">
        <v>205</v>
      </c>
      <c r="P1173" s="50" t="s">
        <v>205</v>
      </c>
      <c r="Q1173" s="50" t="s">
        <v>205</v>
      </c>
      <c r="R1173" s="16" t="s">
        <v>13224</v>
      </c>
      <c r="S1173" s="16" t="s">
        <v>826</v>
      </c>
      <c r="T1173" s="16" t="s">
        <v>13226</v>
      </c>
      <c r="U1173" s="17">
        <v>750</v>
      </c>
      <c r="V1173" s="18">
        <v>6405</v>
      </c>
      <c r="W1173" s="16" t="s">
        <v>13227</v>
      </c>
      <c r="X1173" s="50" t="s">
        <v>205</v>
      </c>
      <c r="Y1173" s="50" t="s">
        <v>205</v>
      </c>
      <c r="Z1173" t="s">
        <v>10564</v>
      </c>
    </row>
    <row r="1174" spans="1:26" ht="18" customHeight="1">
      <c r="A1174" s="539">
        <v>20230724</v>
      </c>
      <c r="B1174" s="523">
        <v>1132</v>
      </c>
      <c r="C1174" s="523" t="s">
        <v>2611</v>
      </c>
      <c r="D1174" s="523" t="s">
        <v>8905</v>
      </c>
      <c r="E1174" s="523">
        <v>1985</v>
      </c>
      <c r="F1174" s="523" t="s">
        <v>8994</v>
      </c>
      <c r="G1174" s="523" t="s">
        <v>2612</v>
      </c>
      <c r="H1174" s="538"/>
      <c r="I1174" s="540">
        <v>45129</v>
      </c>
      <c r="J1174" s="541" t="s">
        <v>10453</v>
      </c>
      <c r="K1174" s="541" t="s">
        <v>9440</v>
      </c>
      <c r="L1174" s="494" t="s">
        <v>205</v>
      </c>
      <c r="M1174" s="50" t="s">
        <v>205</v>
      </c>
      <c r="N1174" s="50" t="s">
        <v>205</v>
      </c>
      <c r="O1174" s="50" t="s">
        <v>205</v>
      </c>
      <c r="P1174" s="50" t="s">
        <v>205</v>
      </c>
      <c r="Q1174" s="50" t="s">
        <v>205</v>
      </c>
      <c r="R1174" s="16" t="s">
        <v>21254</v>
      </c>
      <c r="S1174" s="16" t="s">
        <v>10702</v>
      </c>
      <c r="T1174" s="16" t="s">
        <v>21255</v>
      </c>
      <c r="U1174" s="17">
        <v>1985</v>
      </c>
      <c r="V1174" s="18">
        <v>24796.62</v>
      </c>
      <c r="W1174" s="16" t="s">
        <v>21256</v>
      </c>
      <c r="X1174" s="50" t="s">
        <v>205</v>
      </c>
      <c r="Y1174" s="50" t="s">
        <v>205</v>
      </c>
    </row>
    <row r="1175" spans="1:26" ht="18" customHeight="1">
      <c r="A1175" s="539">
        <v>20230724</v>
      </c>
      <c r="B1175" s="523">
        <v>1133</v>
      </c>
      <c r="C1175" s="523" t="s">
        <v>2616</v>
      </c>
      <c r="D1175" s="523" t="s">
        <v>8891</v>
      </c>
      <c r="E1175" s="523">
        <v>1925</v>
      </c>
      <c r="F1175" s="523" t="s">
        <v>8994</v>
      </c>
      <c r="G1175" s="523" t="s">
        <v>2617</v>
      </c>
      <c r="H1175" s="538"/>
      <c r="I1175" s="540">
        <v>45131</v>
      </c>
      <c r="J1175" s="541" t="s">
        <v>11847</v>
      </c>
      <c r="K1175" s="541" t="s">
        <v>9440</v>
      </c>
      <c r="L1175" s="494" t="s">
        <v>205</v>
      </c>
      <c r="M1175" s="50" t="s">
        <v>205</v>
      </c>
      <c r="N1175" s="50" t="s">
        <v>205</v>
      </c>
      <c r="O1175" s="50" t="s">
        <v>205</v>
      </c>
      <c r="P1175" s="50" t="s">
        <v>205</v>
      </c>
      <c r="Q1175" s="50" t="s">
        <v>205</v>
      </c>
      <c r="R1175" s="16" t="s">
        <v>2616</v>
      </c>
      <c r="S1175" s="16" t="s">
        <v>2620</v>
      </c>
      <c r="T1175" s="16" t="s">
        <v>13228</v>
      </c>
      <c r="U1175" s="17">
        <v>1925</v>
      </c>
      <c r="V1175" s="18">
        <v>24640</v>
      </c>
      <c r="W1175" s="16" t="s">
        <v>13229</v>
      </c>
      <c r="X1175" s="50" t="s">
        <v>205</v>
      </c>
      <c r="Y1175" s="50" t="s">
        <v>205</v>
      </c>
      <c r="Z1175" t="s">
        <v>10592</v>
      </c>
    </row>
    <row r="1176" spans="1:26" ht="18" customHeight="1">
      <c r="A1176" s="539">
        <v>20230724</v>
      </c>
      <c r="B1176" s="523">
        <v>1134</v>
      </c>
      <c r="C1176" s="523" t="s">
        <v>2622</v>
      </c>
      <c r="D1176" s="523" t="s">
        <v>8891</v>
      </c>
      <c r="E1176" s="523">
        <v>1925</v>
      </c>
      <c r="F1176" s="523" t="s">
        <v>8994</v>
      </c>
      <c r="G1176" s="523" t="s">
        <v>2623</v>
      </c>
      <c r="H1176" s="538"/>
      <c r="I1176" s="540">
        <v>45131</v>
      </c>
      <c r="J1176" s="541" t="s">
        <v>11486</v>
      </c>
      <c r="K1176" s="541" t="s">
        <v>9440</v>
      </c>
      <c r="L1176" s="494" t="s">
        <v>205</v>
      </c>
      <c r="M1176" s="50" t="s">
        <v>205</v>
      </c>
      <c r="N1176" s="50" t="s">
        <v>205</v>
      </c>
      <c r="O1176" s="50" t="s">
        <v>205</v>
      </c>
      <c r="P1176" s="50" t="s">
        <v>205</v>
      </c>
      <c r="Q1176" s="50" t="s">
        <v>205</v>
      </c>
      <c r="R1176" s="16" t="s">
        <v>2622</v>
      </c>
      <c r="S1176" s="16" t="s">
        <v>2620</v>
      </c>
      <c r="T1176" s="16" t="s">
        <v>13230</v>
      </c>
      <c r="U1176" s="17">
        <v>1925</v>
      </c>
      <c r="V1176" s="18">
        <v>24640</v>
      </c>
      <c r="W1176" s="16" t="s">
        <v>13229</v>
      </c>
      <c r="X1176" s="50" t="s">
        <v>205</v>
      </c>
      <c r="Y1176" s="50" t="s">
        <v>205</v>
      </c>
    </row>
    <row r="1177" spans="1:26" ht="18" customHeight="1">
      <c r="A1177" s="539">
        <v>20230724</v>
      </c>
      <c r="B1177" s="523">
        <v>1135</v>
      </c>
      <c r="C1177" s="523" t="s">
        <v>2627</v>
      </c>
      <c r="D1177" s="523" t="s">
        <v>51</v>
      </c>
      <c r="E1177" s="523">
        <v>1939</v>
      </c>
      <c r="F1177" s="523" t="s">
        <v>8994</v>
      </c>
      <c r="G1177" s="523" t="s">
        <v>2628</v>
      </c>
      <c r="H1177" s="538"/>
      <c r="I1177" s="540">
        <v>45129</v>
      </c>
      <c r="J1177" s="541" t="s">
        <v>12313</v>
      </c>
      <c r="K1177" s="541" t="s">
        <v>9440</v>
      </c>
      <c r="L1177" s="494" t="s">
        <v>205</v>
      </c>
      <c r="M1177" s="50" t="s">
        <v>205</v>
      </c>
      <c r="N1177" s="50" t="s">
        <v>205</v>
      </c>
      <c r="O1177" s="50" t="s">
        <v>205</v>
      </c>
      <c r="P1177" s="50" t="s">
        <v>205</v>
      </c>
      <c r="Q1177" s="50" t="s">
        <v>205</v>
      </c>
      <c r="R1177" s="16" t="s">
        <v>21257</v>
      </c>
      <c r="S1177" s="16" t="s">
        <v>21258</v>
      </c>
      <c r="T1177" s="16" t="s">
        <v>21259</v>
      </c>
      <c r="U1177" s="17">
        <v>1939</v>
      </c>
      <c r="V1177" s="18">
        <v>24190.66</v>
      </c>
      <c r="W1177" s="16" t="s">
        <v>13231</v>
      </c>
      <c r="X1177" s="50" t="s">
        <v>205</v>
      </c>
      <c r="Y1177" s="50" t="s">
        <v>205</v>
      </c>
    </row>
    <row r="1178" spans="1:26" ht="18" customHeight="1">
      <c r="A1178" s="539">
        <v>20230724</v>
      </c>
      <c r="B1178" s="523">
        <v>1136</v>
      </c>
      <c r="C1178" s="523" t="s">
        <v>13232</v>
      </c>
      <c r="D1178" s="523" t="s">
        <v>10500</v>
      </c>
      <c r="E1178" s="523">
        <v>1500</v>
      </c>
      <c r="F1178" s="523" t="s">
        <v>8949</v>
      </c>
      <c r="G1178" s="523" t="s">
        <v>13233</v>
      </c>
      <c r="H1178" s="538"/>
      <c r="I1178" s="540">
        <v>45131</v>
      </c>
      <c r="J1178" s="541" t="s">
        <v>13234</v>
      </c>
      <c r="K1178" s="541" t="s">
        <v>9440</v>
      </c>
      <c r="L1178" s="494">
        <v>20</v>
      </c>
      <c r="M1178" s="50" t="s">
        <v>205</v>
      </c>
      <c r="N1178" s="50" t="s">
        <v>205</v>
      </c>
      <c r="O1178" s="50" t="s">
        <v>205</v>
      </c>
      <c r="P1178" s="50" t="s">
        <v>205</v>
      </c>
      <c r="Q1178" s="50" t="s">
        <v>205</v>
      </c>
      <c r="R1178" s="16" t="s">
        <v>13232</v>
      </c>
      <c r="S1178" s="16" t="s">
        <v>66</v>
      </c>
      <c r="T1178" s="16" t="s">
        <v>13235</v>
      </c>
      <c r="U1178" s="17">
        <v>1500</v>
      </c>
      <c r="V1178" s="18">
        <v>9000</v>
      </c>
      <c r="W1178" s="16" t="s">
        <v>13236</v>
      </c>
      <c r="X1178" s="50" t="s">
        <v>205</v>
      </c>
      <c r="Y1178" s="50" t="s">
        <v>205</v>
      </c>
      <c r="Z1178" t="s">
        <v>13119</v>
      </c>
    </row>
    <row r="1179" spans="1:26" ht="18" customHeight="1">
      <c r="A1179" s="539">
        <v>20230725</v>
      </c>
      <c r="B1179" s="523">
        <v>1137</v>
      </c>
      <c r="C1179" s="523" t="s">
        <v>13237</v>
      </c>
      <c r="D1179" s="523" t="s">
        <v>8947</v>
      </c>
      <c r="E1179" s="523">
        <v>1243</v>
      </c>
      <c r="F1179" s="523" t="s">
        <v>8949</v>
      </c>
      <c r="G1179" s="523" t="s">
        <v>13238</v>
      </c>
      <c r="H1179" s="538"/>
      <c r="I1179" s="540">
        <v>45131</v>
      </c>
      <c r="J1179" s="541" t="s">
        <v>12226</v>
      </c>
      <c r="K1179" s="541" t="s">
        <v>9440</v>
      </c>
      <c r="L1179" s="494">
        <v>20</v>
      </c>
      <c r="M1179" s="50" t="s">
        <v>205</v>
      </c>
      <c r="N1179" s="50" t="s">
        <v>205</v>
      </c>
      <c r="O1179" s="50" t="s">
        <v>205</v>
      </c>
      <c r="P1179" s="50" t="s">
        <v>205</v>
      </c>
      <c r="Q1179" s="50" t="s">
        <v>205</v>
      </c>
      <c r="R1179" s="16" t="s">
        <v>13237</v>
      </c>
      <c r="S1179" s="16" t="s">
        <v>13239</v>
      </c>
      <c r="T1179" s="16" t="s">
        <v>13240</v>
      </c>
      <c r="U1179" s="17">
        <v>1243</v>
      </c>
      <c r="V1179" s="18">
        <v>10570.6</v>
      </c>
      <c r="W1179" s="16" t="s">
        <v>13241</v>
      </c>
      <c r="X1179" s="50" t="s">
        <v>205</v>
      </c>
      <c r="Y1179" s="50" t="s">
        <v>205</v>
      </c>
      <c r="Z1179" t="s">
        <v>10606</v>
      </c>
    </row>
    <row r="1180" spans="1:26" ht="18" customHeight="1">
      <c r="A1180" s="539">
        <v>20230725</v>
      </c>
      <c r="B1180" s="523">
        <v>1138</v>
      </c>
      <c r="C1180" s="523" t="s">
        <v>13242</v>
      </c>
      <c r="D1180" s="523" t="s">
        <v>9062</v>
      </c>
      <c r="E1180" s="523">
        <v>1225</v>
      </c>
      <c r="F1180" s="523" t="s">
        <v>8298</v>
      </c>
      <c r="G1180" s="523" t="s">
        <v>13243</v>
      </c>
      <c r="H1180" s="538"/>
      <c r="I1180" s="540">
        <v>45132</v>
      </c>
      <c r="J1180" s="541" t="s">
        <v>11157</v>
      </c>
      <c r="K1180" s="541" t="s">
        <v>9440</v>
      </c>
      <c r="L1180" s="494" t="s">
        <v>205</v>
      </c>
      <c r="M1180" s="50" t="s">
        <v>205</v>
      </c>
      <c r="N1180" s="50" t="s">
        <v>205</v>
      </c>
      <c r="O1180" s="50" t="s">
        <v>205</v>
      </c>
      <c r="P1180" s="50" t="s">
        <v>205</v>
      </c>
      <c r="Q1180" s="50" t="s">
        <v>205</v>
      </c>
      <c r="R1180" s="16" t="s">
        <v>13242</v>
      </c>
      <c r="S1180" s="16" t="s">
        <v>13244</v>
      </c>
      <c r="T1180" s="16" t="s">
        <v>13245</v>
      </c>
      <c r="U1180" s="17">
        <v>1225</v>
      </c>
      <c r="V1180" s="18">
        <v>24950</v>
      </c>
      <c r="W1180" s="16" t="s">
        <v>13246</v>
      </c>
      <c r="X1180" s="50" t="s">
        <v>205</v>
      </c>
      <c r="Y1180" s="50" t="s">
        <v>205</v>
      </c>
      <c r="Z1180" t="s">
        <v>12870</v>
      </c>
    </row>
    <row r="1181" spans="1:26" ht="18" customHeight="1">
      <c r="A1181" s="539">
        <v>20230725</v>
      </c>
      <c r="B1181" s="523">
        <v>1139</v>
      </c>
      <c r="C1181" s="523" t="s">
        <v>13247</v>
      </c>
      <c r="D1181" s="523" t="s">
        <v>10431</v>
      </c>
      <c r="E1181" s="523">
        <v>3024</v>
      </c>
      <c r="F1181" s="523" t="s">
        <v>9104</v>
      </c>
      <c r="G1181" s="523" t="s">
        <v>13248</v>
      </c>
      <c r="H1181" s="538"/>
      <c r="I1181" s="540">
        <v>45132</v>
      </c>
      <c r="J1181" s="541" t="s">
        <v>9729</v>
      </c>
      <c r="K1181" s="541" t="s">
        <v>9440</v>
      </c>
      <c r="L1181" s="494">
        <v>40</v>
      </c>
      <c r="M1181" s="50" t="s">
        <v>205</v>
      </c>
      <c r="N1181" s="50" t="s">
        <v>205</v>
      </c>
      <c r="O1181" s="50" t="s">
        <v>205</v>
      </c>
      <c r="P1181" s="50" t="s">
        <v>205</v>
      </c>
      <c r="Q1181" s="50" t="s">
        <v>205</v>
      </c>
      <c r="R1181" s="16" t="s">
        <v>21260</v>
      </c>
      <c r="S1181" s="16" t="s">
        <v>21261</v>
      </c>
      <c r="T1181" s="16" t="s">
        <v>21262</v>
      </c>
      <c r="U1181" s="17">
        <v>3024</v>
      </c>
      <c r="V1181" s="18">
        <v>20850</v>
      </c>
      <c r="W1181" s="16" t="s">
        <v>21263</v>
      </c>
      <c r="X1181" s="50" t="s">
        <v>205</v>
      </c>
      <c r="Y1181" s="50" t="s">
        <v>205</v>
      </c>
      <c r="Z1181" t="s">
        <v>13249</v>
      </c>
    </row>
    <row r="1182" spans="1:26" ht="18" customHeight="1">
      <c r="A1182" s="539">
        <v>20230726</v>
      </c>
      <c r="B1182" s="523">
        <v>1140</v>
      </c>
      <c r="C1182" s="523" t="s">
        <v>13250</v>
      </c>
      <c r="D1182" s="523" t="s">
        <v>219</v>
      </c>
      <c r="E1182" s="523">
        <v>1110</v>
      </c>
      <c r="F1182" s="523" t="s">
        <v>9217</v>
      </c>
      <c r="G1182" s="523" t="s">
        <v>13251</v>
      </c>
      <c r="H1182" s="538"/>
      <c r="I1182" s="540">
        <v>45133</v>
      </c>
      <c r="J1182" s="541" t="s">
        <v>11153</v>
      </c>
      <c r="K1182" s="541" t="s">
        <v>9440</v>
      </c>
      <c r="L1182" s="494" t="s">
        <v>205</v>
      </c>
      <c r="M1182" s="50" t="s">
        <v>205</v>
      </c>
      <c r="N1182" s="50" t="s">
        <v>205</v>
      </c>
      <c r="O1182" s="50" t="s">
        <v>205</v>
      </c>
      <c r="P1182" s="50" t="s">
        <v>205</v>
      </c>
      <c r="Q1182" s="50" t="s">
        <v>205</v>
      </c>
      <c r="R1182" s="16" t="s">
        <v>21264</v>
      </c>
      <c r="S1182" s="16" t="s">
        <v>21265</v>
      </c>
      <c r="T1182" s="16" t="s">
        <v>13252</v>
      </c>
      <c r="U1182" s="17">
        <v>1110</v>
      </c>
      <c r="V1182" s="18">
        <v>24864</v>
      </c>
      <c r="W1182" s="16" t="s">
        <v>21263</v>
      </c>
      <c r="X1182" s="50" t="s">
        <v>205</v>
      </c>
      <c r="Y1182" s="50" t="s">
        <v>205</v>
      </c>
    </row>
    <row r="1183" spans="1:26" ht="18" customHeight="1">
      <c r="A1183" s="539">
        <v>20230726</v>
      </c>
      <c r="B1183" s="523">
        <v>1141</v>
      </c>
      <c r="C1183" s="523" t="s">
        <v>13253</v>
      </c>
      <c r="D1183" s="523" t="s">
        <v>8947</v>
      </c>
      <c r="E1183" s="523">
        <v>1950</v>
      </c>
      <c r="F1183" s="523" t="s">
        <v>8949</v>
      </c>
      <c r="G1183" s="523" t="s">
        <v>13254</v>
      </c>
      <c r="H1183" s="538"/>
      <c r="I1183" s="540">
        <v>45132</v>
      </c>
      <c r="J1183" s="541" t="s">
        <v>12263</v>
      </c>
      <c r="K1183" s="541" t="s">
        <v>9440</v>
      </c>
      <c r="L1183" s="494">
        <v>40</v>
      </c>
      <c r="M1183" s="50" t="s">
        <v>205</v>
      </c>
      <c r="N1183" s="50" t="s">
        <v>205</v>
      </c>
      <c r="O1183" s="50" t="s">
        <v>205</v>
      </c>
      <c r="P1183" s="50" t="s">
        <v>205</v>
      </c>
      <c r="Q1183" s="50" t="s">
        <v>205</v>
      </c>
      <c r="R1183" s="16" t="s">
        <v>13253</v>
      </c>
      <c r="S1183" s="16" t="s">
        <v>66</v>
      </c>
      <c r="T1183" s="16" t="s">
        <v>13255</v>
      </c>
      <c r="U1183" s="17">
        <v>1950</v>
      </c>
      <c r="V1183" s="18">
        <v>12675</v>
      </c>
      <c r="W1183" s="16" t="s">
        <v>13236</v>
      </c>
      <c r="X1183" s="50" t="s">
        <v>205</v>
      </c>
      <c r="Y1183" s="50" t="s">
        <v>205</v>
      </c>
      <c r="Z1183" t="s">
        <v>13256</v>
      </c>
    </row>
    <row r="1184" spans="1:26" ht="18" customHeight="1">
      <c r="A1184" s="539">
        <v>20230726</v>
      </c>
      <c r="B1184" s="523">
        <v>1142</v>
      </c>
      <c r="C1184" s="523" t="s">
        <v>13257</v>
      </c>
      <c r="D1184" s="523" t="s">
        <v>9078</v>
      </c>
      <c r="E1184" s="523">
        <v>1200</v>
      </c>
      <c r="F1184" s="523" t="s">
        <v>8298</v>
      </c>
      <c r="G1184" s="523" t="s">
        <v>13258</v>
      </c>
      <c r="H1184" s="538"/>
      <c r="I1184" s="540">
        <v>45133</v>
      </c>
      <c r="J1184" s="541" t="s">
        <v>9511</v>
      </c>
      <c r="K1184" s="541" t="s">
        <v>9440</v>
      </c>
      <c r="L1184" s="494" t="s">
        <v>205</v>
      </c>
      <c r="M1184" s="50" t="s">
        <v>205</v>
      </c>
      <c r="N1184" s="50" t="s">
        <v>205</v>
      </c>
      <c r="O1184" s="50" t="s">
        <v>205</v>
      </c>
      <c r="P1184" s="50" t="s">
        <v>205</v>
      </c>
      <c r="Q1184" s="50" t="s">
        <v>205</v>
      </c>
      <c r="R1184" s="16" t="s">
        <v>13257</v>
      </c>
      <c r="S1184" s="16" t="s">
        <v>1681</v>
      </c>
      <c r="T1184" s="16" t="s">
        <v>13259</v>
      </c>
      <c r="U1184" s="17">
        <v>1200</v>
      </c>
      <c r="V1184" s="18">
        <v>24900</v>
      </c>
      <c r="W1184" s="16" t="s">
        <v>13236</v>
      </c>
      <c r="X1184" s="50" t="s">
        <v>205</v>
      </c>
      <c r="Y1184" s="50" t="s">
        <v>205</v>
      </c>
    </row>
    <row r="1185" spans="1:26" ht="18" customHeight="1">
      <c r="A1185" s="539">
        <v>20230726</v>
      </c>
      <c r="B1185" s="523">
        <v>1143</v>
      </c>
      <c r="C1185" s="523" t="s">
        <v>13260</v>
      </c>
      <c r="D1185" s="523" t="s">
        <v>219</v>
      </c>
      <c r="E1185" s="523">
        <v>2140</v>
      </c>
      <c r="F1185" s="523" t="s">
        <v>9139</v>
      </c>
      <c r="G1185" s="523" t="s">
        <v>13261</v>
      </c>
      <c r="H1185" s="538"/>
      <c r="I1185" s="540">
        <v>45133</v>
      </c>
      <c r="J1185" s="541" t="s">
        <v>9511</v>
      </c>
      <c r="K1185" s="541" t="s">
        <v>9440</v>
      </c>
      <c r="L1185" s="494" t="s">
        <v>205</v>
      </c>
      <c r="M1185" s="50" t="s">
        <v>205</v>
      </c>
      <c r="N1185" s="50" t="s">
        <v>205</v>
      </c>
      <c r="O1185" s="50" t="s">
        <v>205</v>
      </c>
      <c r="P1185" s="50" t="s">
        <v>205</v>
      </c>
      <c r="Q1185" s="50" t="s">
        <v>205</v>
      </c>
      <c r="R1185" s="16" t="s">
        <v>13260</v>
      </c>
      <c r="S1185" s="16" t="s">
        <v>13262</v>
      </c>
      <c r="T1185" s="16" t="s">
        <v>13263</v>
      </c>
      <c r="U1185" s="17">
        <v>2140</v>
      </c>
      <c r="V1185" s="18">
        <v>24931</v>
      </c>
      <c r="W1185" s="16" t="s">
        <v>13264</v>
      </c>
      <c r="X1185" s="50" t="s">
        <v>205</v>
      </c>
      <c r="Y1185" s="50" t="s">
        <v>205</v>
      </c>
    </row>
    <row r="1186" spans="1:26" ht="18" customHeight="1">
      <c r="A1186" s="539">
        <v>20230727</v>
      </c>
      <c r="B1186" s="523">
        <v>1144</v>
      </c>
      <c r="C1186" s="523" t="s">
        <v>2631</v>
      </c>
      <c r="D1186" s="523" t="s">
        <v>8891</v>
      </c>
      <c r="E1186" s="523">
        <v>1925</v>
      </c>
      <c r="F1186" s="523" t="s">
        <v>8994</v>
      </c>
      <c r="G1186" s="523" t="s">
        <v>2632</v>
      </c>
      <c r="H1186" s="538"/>
      <c r="I1186" s="540">
        <v>45133</v>
      </c>
      <c r="J1186" s="541" t="s">
        <v>11830</v>
      </c>
      <c r="K1186" s="541" t="s">
        <v>9440</v>
      </c>
      <c r="L1186" s="494" t="s">
        <v>205</v>
      </c>
      <c r="M1186" s="50" t="s">
        <v>205</v>
      </c>
      <c r="N1186" s="50" t="s">
        <v>205</v>
      </c>
      <c r="O1186" s="50" t="s">
        <v>205</v>
      </c>
      <c r="P1186" s="50" t="s">
        <v>205</v>
      </c>
      <c r="Q1186" s="50" t="s">
        <v>205</v>
      </c>
      <c r="R1186" s="16" t="s">
        <v>2631</v>
      </c>
      <c r="S1186" s="16" t="s">
        <v>2634</v>
      </c>
      <c r="T1186" s="16" t="s">
        <v>13265</v>
      </c>
      <c r="U1186" s="17">
        <v>1925</v>
      </c>
      <c r="V1186" s="18">
        <v>24640</v>
      </c>
      <c r="W1186" s="16" t="s">
        <v>13266</v>
      </c>
      <c r="X1186" s="50" t="s">
        <v>205</v>
      </c>
      <c r="Y1186" s="50" t="s">
        <v>205</v>
      </c>
    </row>
    <row r="1187" spans="1:26" ht="18" customHeight="1">
      <c r="A1187" s="539">
        <v>20230727</v>
      </c>
      <c r="B1187" s="523">
        <v>1145</v>
      </c>
      <c r="C1187" s="523" t="s">
        <v>2637</v>
      </c>
      <c r="D1187" s="523" t="s">
        <v>8896</v>
      </c>
      <c r="E1187" s="523">
        <v>1925</v>
      </c>
      <c r="F1187" s="523" t="s">
        <v>8994</v>
      </c>
      <c r="G1187" s="523" t="s">
        <v>2638</v>
      </c>
      <c r="H1187" s="538"/>
      <c r="I1187" s="540">
        <v>45133</v>
      </c>
      <c r="J1187" s="541" t="s">
        <v>12822</v>
      </c>
      <c r="K1187" s="541" t="s">
        <v>9440</v>
      </c>
      <c r="L1187" s="494" t="s">
        <v>205</v>
      </c>
      <c r="M1187" s="50" t="s">
        <v>205</v>
      </c>
      <c r="N1187" s="50" t="s">
        <v>205</v>
      </c>
      <c r="O1187" s="50" t="s">
        <v>205</v>
      </c>
      <c r="P1187" s="50" t="s">
        <v>205</v>
      </c>
      <c r="Q1187" s="50" t="s">
        <v>205</v>
      </c>
      <c r="R1187" s="16" t="s">
        <v>13267</v>
      </c>
      <c r="S1187" s="16" t="s">
        <v>19310</v>
      </c>
      <c r="T1187" s="16" t="s">
        <v>21266</v>
      </c>
      <c r="U1187" s="17">
        <v>1925</v>
      </c>
      <c r="V1187" s="18">
        <v>24640</v>
      </c>
      <c r="W1187" s="16" t="s">
        <v>21267</v>
      </c>
      <c r="X1187" s="50" t="s">
        <v>205</v>
      </c>
      <c r="Y1187" s="50" t="s">
        <v>205</v>
      </c>
    </row>
    <row r="1188" spans="1:26" ht="18" customHeight="1">
      <c r="A1188" s="539">
        <v>20230727</v>
      </c>
      <c r="B1188" s="523">
        <v>1146</v>
      </c>
      <c r="C1188" s="523" t="s">
        <v>13268</v>
      </c>
      <c r="D1188" s="523" t="s">
        <v>8996</v>
      </c>
      <c r="E1188" s="523">
        <v>1000</v>
      </c>
      <c r="F1188" s="523" t="s">
        <v>8949</v>
      </c>
      <c r="G1188" s="523" t="s">
        <v>13269</v>
      </c>
      <c r="H1188" s="538"/>
      <c r="I1188" s="540">
        <v>45134</v>
      </c>
      <c r="J1188" s="541" t="s">
        <v>11146</v>
      </c>
      <c r="K1188" s="541" t="s">
        <v>9440</v>
      </c>
      <c r="L1188" s="494">
        <v>20</v>
      </c>
      <c r="M1188" s="50" t="s">
        <v>205</v>
      </c>
      <c r="N1188" s="50" t="s">
        <v>205</v>
      </c>
      <c r="O1188" s="50" t="s">
        <v>205</v>
      </c>
      <c r="P1188" s="50" t="s">
        <v>205</v>
      </c>
      <c r="Q1188" s="50" t="s">
        <v>205</v>
      </c>
      <c r="R1188" s="16" t="s">
        <v>13268</v>
      </c>
      <c r="S1188" s="16" t="s">
        <v>2464</v>
      </c>
      <c r="T1188" s="16" t="s">
        <v>13270</v>
      </c>
      <c r="U1188" s="17">
        <v>1000</v>
      </c>
      <c r="V1188" s="18">
        <v>7200</v>
      </c>
      <c r="W1188" s="16" t="s">
        <v>13241</v>
      </c>
      <c r="X1188" s="50" t="s">
        <v>205</v>
      </c>
      <c r="Y1188" s="50" t="s">
        <v>205</v>
      </c>
      <c r="Z1188" t="s">
        <v>11194</v>
      </c>
    </row>
    <row r="1189" spans="1:26" ht="18" customHeight="1">
      <c r="A1189" s="539">
        <v>20230728</v>
      </c>
      <c r="B1189" s="523">
        <v>1147</v>
      </c>
      <c r="C1189" s="523" t="s">
        <v>2641</v>
      </c>
      <c r="D1189" s="523" t="s">
        <v>8891</v>
      </c>
      <c r="E1189" s="523">
        <v>1925</v>
      </c>
      <c r="F1189" s="523" t="s">
        <v>8994</v>
      </c>
      <c r="G1189" s="523" t="s">
        <v>2642</v>
      </c>
      <c r="H1189" s="538"/>
      <c r="I1189" s="540">
        <v>45135</v>
      </c>
      <c r="J1189" s="541" t="s">
        <v>10773</v>
      </c>
      <c r="K1189" s="541" t="s">
        <v>9440</v>
      </c>
      <c r="L1189" s="494" t="s">
        <v>205</v>
      </c>
      <c r="M1189" s="50" t="s">
        <v>205</v>
      </c>
      <c r="N1189" s="50" t="s">
        <v>205</v>
      </c>
      <c r="O1189" s="50" t="s">
        <v>205</v>
      </c>
      <c r="P1189" s="50" t="s">
        <v>205</v>
      </c>
      <c r="Q1189" s="50" t="s">
        <v>205</v>
      </c>
      <c r="R1189" s="16" t="s">
        <v>21268</v>
      </c>
      <c r="S1189" s="16" t="s">
        <v>19310</v>
      </c>
      <c r="T1189" s="16" t="s">
        <v>21269</v>
      </c>
      <c r="U1189" s="17">
        <v>1925</v>
      </c>
      <c r="V1189" s="18">
        <v>24640</v>
      </c>
      <c r="W1189" s="16" t="s">
        <v>21270</v>
      </c>
      <c r="X1189" s="50" t="s">
        <v>205</v>
      </c>
      <c r="Y1189" s="50" t="s">
        <v>205</v>
      </c>
    </row>
    <row r="1190" spans="1:26" ht="18" customHeight="1">
      <c r="A1190" s="539">
        <v>20230728</v>
      </c>
      <c r="B1190" s="523">
        <v>1148</v>
      </c>
      <c r="C1190" s="523" t="s">
        <v>2645</v>
      </c>
      <c r="D1190" s="523" t="s">
        <v>8896</v>
      </c>
      <c r="E1190" s="523">
        <v>1925</v>
      </c>
      <c r="F1190" s="523" t="s">
        <v>6380</v>
      </c>
      <c r="G1190" s="523" t="s">
        <v>2646</v>
      </c>
      <c r="H1190" s="538"/>
      <c r="I1190" s="540">
        <v>45135</v>
      </c>
      <c r="J1190" s="541" t="s">
        <v>13272</v>
      </c>
      <c r="K1190" s="541" t="s">
        <v>9440</v>
      </c>
      <c r="L1190" s="494" t="s">
        <v>205</v>
      </c>
      <c r="M1190" s="50" t="s">
        <v>205</v>
      </c>
      <c r="N1190" s="50" t="s">
        <v>205</v>
      </c>
      <c r="O1190" s="50" t="s">
        <v>205</v>
      </c>
      <c r="P1190" s="50" t="s">
        <v>205</v>
      </c>
      <c r="Q1190" s="50" t="s">
        <v>205</v>
      </c>
      <c r="R1190" s="16" t="s">
        <v>21271</v>
      </c>
      <c r="S1190" s="16" t="s">
        <v>19310</v>
      </c>
      <c r="T1190" s="16" t="s">
        <v>13273</v>
      </c>
      <c r="U1190" s="17">
        <v>1925</v>
      </c>
      <c r="V1190" s="18">
        <v>24640</v>
      </c>
      <c r="W1190" s="16" t="s">
        <v>13271</v>
      </c>
      <c r="X1190" s="50" t="s">
        <v>205</v>
      </c>
      <c r="Y1190" s="50" t="s">
        <v>205</v>
      </c>
    </row>
    <row r="1191" spans="1:26" ht="18" customHeight="1">
      <c r="A1191" s="539">
        <v>20230728</v>
      </c>
      <c r="B1191" s="523">
        <v>1149</v>
      </c>
      <c r="C1191" s="523" t="s">
        <v>13274</v>
      </c>
      <c r="D1191" s="523" t="s">
        <v>8996</v>
      </c>
      <c r="E1191" s="523">
        <v>900</v>
      </c>
      <c r="F1191" s="523" t="s">
        <v>8949</v>
      </c>
      <c r="G1191" s="523" t="s">
        <v>13275</v>
      </c>
      <c r="H1191" s="538"/>
      <c r="I1191" s="540">
        <v>45134</v>
      </c>
      <c r="J1191" s="541" t="s">
        <v>13276</v>
      </c>
      <c r="K1191" s="541" t="s">
        <v>9440</v>
      </c>
      <c r="L1191" s="494">
        <v>20</v>
      </c>
      <c r="M1191" s="50" t="s">
        <v>205</v>
      </c>
      <c r="N1191" s="50" t="s">
        <v>205</v>
      </c>
      <c r="O1191" s="50" t="s">
        <v>205</v>
      </c>
      <c r="P1191" s="50" t="s">
        <v>205</v>
      </c>
      <c r="Q1191" s="50" t="s">
        <v>205</v>
      </c>
      <c r="R1191" s="16" t="s">
        <v>13274</v>
      </c>
      <c r="S1191" s="16" t="s">
        <v>13277</v>
      </c>
      <c r="T1191" s="16" t="s">
        <v>13278</v>
      </c>
      <c r="U1191" s="17">
        <v>900</v>
      </c>
      <c r="V1191" s="18">
        <v>9963</v>
      </c>
      <c r="W1191" s="16" t="s">
        <v>13236</v>
      </c>
      <c r="X1191" s="50" t="s">
        <v>205</v>
      </c>
      <c r="Y1191" s="50" t="s">
        <v>205</v>
      </c>
      <c r="Z1191" t="s">
        <v>13279</v>
      </c>
    </row>
    <row r="1192" spans="1:26" ht="18" customHeight="1">
      <c r="A1192" s="539">
        <v>20230728</v>
      </c>
      <c r="B1192" s="523">
        <v>1150</v>
      </c>
      <c r="C1192" s="523" t="s">
        <v>13280</v>
      </c>
      <c r="D1192" s="523" t="s">
        <v>9078</v>
      </c>
      <c r="E1192" s="523">
        <v>1200</v>
      </c>
      <c r="F1192" s="523" t="s">
        <v>8298</v>
      </c>
      <c r="G1192" s="523" t="s">
        <v>13281</v>
      </c>
      <c r="H1192" s="538"/>
      <c r="I1192" s="540">
        <v>45134</v>
      </c>
      <c r="J1192" s="541" t="s">
        <v>12399</v>
      </c>
      <c r="K1192" s="541" t="s">
        <v>9440</v>
      </c>
      <c r="L1192" s="494" t="s">
        <v>205</v>
      </c>
      <c r="M1192" s="50" t="s">
        <v>205</v>
      </c>
      <c r="N1192" s="50" t="s">
        <v>205</v>
      </c>
      <c r="O1192" s="50" t="s">
        <v>205</v>
      </c>
      <c r="P1192" s="50" t="s">
        <v>205</v>
      </c>
      <c r="Q1192" s="50" t="s">
        <v>205</v>
      </c>
      <c r="R1192" s="16" t="s">
        <v>21272</v>
      </c>
      <c r="S1192" s="16" t="s">
        <v>13282</v>
      </c>
      <c r="T1192" s="16" t="s">
        <v>21273</v>
      </c>
      <c r="U1192" s="17">
        <v>1200</v>
      </c>
      <c r="V1192" s="18">
        <v>24900</v>
      </c>
      <c r="W1192" s="16" t="s">
        <v>21274</v>
      </c>
      <c r="X1192" s="50" t="s">
        <v>205</v>
      </c>
      <c r="Y1192" s="50" t="s">
        <v>205</v>
      </c>
    </row>
    <row r="1193" spans="1:26" ht="18" customHeight="1">
      <c r="A1193" s="539">
        <v>20230728</v>
      </c>
      <c r="B1193" s="523">
        <v>1151</v>
      </c>
      <c r="C1193" s="523" t="s">
        <v>13284</v>
      </c>
      <c r="D1193" s="523" t="s">
        <v>8947</v>
      </c>
      <c r="E1193" s="523">
        <v>600</v>
      </c>
      <c r="F1193" s="523" t="s">
        <v>9053</v>
      </c>
      <c r="G1193" s="523" t="s">
        <v>13285</v>
      </c>
      <c r="H1193" s="538"/>
      <c r="I1193" s="540">
        <v>45135</v>
      </c>
      <c r="J1193" s="541" t="s">
        <v>12505</v>
      </c>
      <c r="K1193" s="541" t="s">
        <v>9440</v>
      </c>
      <c r="L1193" s="494">
        <v>20</v>
      </c>
      <c r="M1193" s="50" t="s">
        <v>205</v>
      </c>
      <c r="N1193" s="50" t="s">
        <v>205</v>
      </c>
      <c r="O1193" s="50" t="s">
        <v>205</v>
      </c>
      <c r="P1193" s="50" t="s">
        <v>205</v>
      </c>
      <c r="Q1193" s="50" t="s">
        <v>205</v>
      </c>
      <c r="R1193" s="16" t="s">
        <v>21275</v>
      </c>
      <c r="S1193" s="16" t="s">
        <v>19403</v>
      </c>
      <c r="T1193" s="16" t="s">
        <v>21276</v>
      </c>
      <c r="U1193" s="17">
        <v>600</v>
      </c>
      <c r="V1193" s="18">
        <v>5315</v>
      </c>
      <c r="W1193" s="16" t="s">
        <v>13283</v>
      </c>
      <c r="X1193" s="50" t="s">
        <v>205</v>
      </c>
      <c r="Y1193" s="50" t="s">
        <v>205</v>
      </c>
      <c r="Z1193" t="s">
        <v>11678</v>
      </c>
    </row>
    <row r="1194" spans="1:26" ht="18" customHeight="1">
      <c r="A1194" s="539">
        <v>20230731</v>
      </c>
      <c r="B1194" s="523">
        <v>1153</v>
      </c>
      <c r="C1194" s="523" t="s">
        <v>13286</v>
      </c>
      <c r="D1194" s="523" t="s">
        <v>10431</v>
      </c>
      <c r="E1194" s="523">
        <v>2966</v>
      </c>
      <c r="F1194" s="523" t="s">
        <v>9104</v>
      </c>
      <c r="G1194" s="523" t="s">
        <v>13287</v>
      </c>
      <c r="H1194" s="538"/>
      <c r="I1194" s="540">
        <v>45138</v>
      </c>
      <c r="J1194" s="541" t="s">
        <v>11652</v>
      </c>
      <c r="K1194" s="541" t="s">
        <v>9440</v>
      </c>
      <c r="L1194" s="494" t="s">
        <v>205</v>
      </c>
      <c r="M1194" s="50" t="s">
        <v>205</v>
      </c>
      <c r="N1194" s="50" t="s">
        <v>205</v>
      </c>
      <c r="O1194" s="50" t="s">
        <v>205</v>
      </c>
      <c r="P1194" s="50" t="s">
        <v>205</v>
      </c>
      <c r="Q1194" s="50" t="s">
        <v>205</v>
      </c>
      <c r="R1194" s="16" t="s">
        <v>13286</v>
      </c>
      <c r="S1194" s="16" t="s">
        <v>13288</v>
      </c>
      <c r="T1194" s="16" t="s">
        <v>13289</v>
      </c>
      <c r="U1194" s="17">
        <v>2966</v>
      </c>
      <c r="V1194" s="18">
        <v>20500</v>
      </c>
      <c r="W1194" s="16" t="s">
        <v>2695</v>
      </c>
      <c r="X1194" s="50" t="s">
        <v>205</v>
      </c>
      <c r="Y1194" s="50" t="s">
        <v>205</v>
      </c>
      <c r="Z1194" t="s">
        <v>13249</v>
      </c>
    </row>
    <row r="1195" spans="1:26" ht="18" customHeight="1">
      <c r="A1195" s="539">
        <v>20230731</v>
      </c>
      <c r="B1195" s="523">
        <v>1154</v>
      </c>
      <c r="C1195" s="523" t="s">
        <v>13290</v>
      </c>
      <c r="D1195" s="523" t="s">
        <v>8947</v>
      </c>
      <c r="E1195" s="523">
        <v>816</v>
      </c>
      <c r="F1195" s="523" t="s">
        <v>8949</v>
      </c>
      <c r="G1195" s="523" t="s">
        <v>13291</v>
      </c>
      <c r="H1195" s="538"/>
      <c r="I1195" s="540">
        <v>45138</v>
      </c>
      <c r="J1195" s="541" t="s">
        <v>10880</v>
      </c>
      <c r="K1195" s="541" t="s">
        <v>9440</v>
      </c>
      <c r="L1195" s="494">
        <v>20</v>
      </c>
      <c r="M1195" s="50" t="s">
        <v>205</v>
      </c>
      <c r="N1195" s="50" t="s">
        <v>205</v>
      </c>
      <c r="O1195" s="50" t="s">
        <v>205</v>
      </c>
      <c r="P1195" s="50" t="s">
        <v>205</v>
      </c>
      <c r="Q1195" s="50" t="s">
        <v>205</v>
      </c>
      <c r="R1195" s="16" t="s">
        <v>13290</v>
      </c>
      <c r="S1195" s="16" t="s">
        <v>2905</v>
      </c>
      <c r="T1195" s="16" t="s">
        <v>13292</v>
      </c>
      <c r="U1195" s="17">
        <v>816</v>
      </c>
      <c r="V1195" s="18">
        <v>9792</v>
      </c>
      <c r="W1195" s="16" t="s">
        <v>2695</v>
      </c>
      <c r="X1195" s="50" t="s">
        <v>205</v>
      </c>
      <c r="Y1195" s="50" t="s">
        <v>205</v>
      </c>
      <c r="Z1195" t="s">
        <v>11552</v>
      </c>
    </row>
    <row r="1196" spans="1:26" ht="18" customHeight="1">
      <c r="A1196" s="539">
        <v>20230731</v>
      </c>
      <c r="B1196" s="523">
        <v>1155</v>
      </c>
      <c r="C1196" s="523" t="s">
        <v>2649</v>
      </c>
      <c r="D1196" s="523" t="s">
        <v>8894</v>
      </c>
      <c r="E1196" s="523">
        <v>1568</v>
      </c>
      <c r="F1196" s="523" t="s">
        <v>8955</v>
      </c>
      <c r="G1196" s="523" t="s">
        <v>2650</v>
      </c>
      <c r="H1196" s="538"/>
      <c r="I1196" s="540">
        <v>45138</v>
      </c>
      <c r="J1196" s="541" t="s">
        <v>10718</v>
      </c>
      <c r="K1196" s="541" t="s">
        <v>9440</v>
      </c>
      <c r="L1196" s="494" t="s">
        <v>205</v>
      </c>
      <c r="M1196" s="50" t="s">
        <v>205</v>
      </c>
      <c r="N1196" s="50" t="s">
        <v>205</v>
      </c>
      <c r="O1196" s="50" t="s">
        <v>205</v>
      </c>
      <c r="P1196" s="50" t="s">
        <v>205</v>
      </c>
      <c r="Q1196" s="50" t="s">
        <v>205</v>
      </c>
      <c r="R1196" s="16" t="s">
        <v>21277</v>
      </c>
      <c r="S1196" s="16" t="s">
        <v>20599</v>
      </c>
      <c r="T1196" s="16" t="s">
        <v>21278</v>
      </c>
      <c r="U1196" s="17">
        <v>1568</v>
      </c>
      <c r="V1196" s="18">
        <v>24304</v>
      </c>
      <c r="W1196" s="16" t="s">
        <v>21279</v>
      </c>
      <c r="X1196" s="50" t="s">
        <v>205</v>
      </c>
      <c r="Y1196" s="50" t="s">
        <v>205</v>
      </c>
    </row>
    <row r="1197" spans="1:26" ht="18" customHeight="1">
      <c r="A1197" s="539">
        <v>20230731</v>
      </c>
      <c r="B1197" s="523">
        <v>1156</v>
      </c>
      <c r="C1197" s="523" t="s">
        <v>2653</v>
      </c>
      <c r="D1197" s="523" t="s">
        <v>8896</v>
      </c>
      <c r="E1197" s="523">
        <v>1914</v>
      </c>
      <c r="F1197" s="523" t="s">
        <v>8994</v>
      </c>
      <c r="G1197" s="523" t="s">
        <v>2654</v>
      </c>
      <c r="H1197" s="538"/>
      <c r="I1197" s="540">
        <v>45136</v>
      </c>
      <c r="J1197" s="541" t="s">
        <v>13293</v>
      </c>
      <c r="K1197" s="541" t="s">
        <v>9440</v>
      </c>
      <c r="L1197" s="494" t="s">
        <v>205</v>
      </c>
      <c r="M1197" s="50" t="s">
        <v>205</v>
      </c>
      <c r="N1197" s="50" t="s">
        <v>205</v>
      </c>
      <c r="O1197" s="50" t="s">
        <v>205</v>
      </c>
      <c r="P1197" s="50" t="s">
        <v>205</v>
      </c>
      <c r="Q1197" s="50" t="s">
        <v>205</v>
      </c>
      <c r="R1197" s="16" t="s">
        <v>21280</v>
      </c>
      <c r="S1197" s="16" t="s">
        <v>20312</v>
      </c>
      <c r="T1197" s="16" t="s">
        <v>13294</v>
      </c>
      <c r="U1197" s="17">
        <v>1914</v>
      </c>
      <c r="V1197" s="18">
        <v>24030.82</v>
      </c>
      <c r="W1197" s="16" t="s">
        <v>13295</v>
      </c>
      <c r="X1197" s="50" t="s">
        <v>205</v>
      </c>
      <c r="Y1197" s="50" t="s">
        <v>205</v>
      </c>
    </row>
    <row r="1198" spans="1:26" ht="18" customHeight="1">
      <c r="A1198" s="539">
        <v>20230731</v>
      </c>
      <c r="B1198" s="523">
        <v>1157</v>
      </c>
      <c r="C1198" s="523" t="s">
        <v>2659</v>
      </c>
      <c r="D1198" s="523" t="s">
        <v>51</v>
      </c>
      <c r="E1198" s="523">
        <v>1958</v>
      </c>
      <c r="F1198" s="523" t="s">
        <v>8994</v>
      </c>
      <c r="G1198" s="523" t="s">
        <v>2660</v>
      </c>
      <c r="H1198" s="538"/>
      <c r="I1198" s="540">
        <v>45136</v>
      </c>
      <c r="J1198" s="541" t="s">
        <v>13296</v>
      </c>
      <c r="K1198" s="541" t="s">
        <v>9440</v>
      </c>
      <c r="L1198" s="494" t="s">
        <v>205</v>
      </c>
      <c r="M1198" s="50" t="s">
        <v>205</v>
      </c>
      <c r="N1198" s="50" t="s">
        <v>205</v>
      </c>
      <c r="O1198" s="50" t="s">
        <v>205</v>
      </c>
      <c r="P1198" s="50" t="s">
        <v>205</v>
      </c>
      <c r="Q1198" s="50" t="s">
        <v>205</v>
      </c>
      <c r="R1198" s="16" t="s">
        <v>21281</v>
      </c>
      <c r="S1198" s="16" t="s">
        <v>4694</v>
      </c>
      <c r="T1198" s="16" t="s">
        <v>21282</v>
      </c>
      <c r="U1198" s="17">
        <v>1958</v>
      </c>
      <c r="V1198" s="18">
        <v>24427.71</v>
      </c>
      <c r="W1198" s="16" t="s">
        <v>21283</v>
      </c>
      <c r="X1198" s="50" t="s">
        <v>205</v>
      </c>
      <c r="Y1198" s="50" t="s">
        <v>205</v>
      </c>
    </row>
    <row r="1199" spans="1:26" ht="18" customHeight="1">
      <c r="A1199" s="539">
        <v>20230731</v>
      </c>
      <c r="B1199" s="523">
        <v>1158</v>
      </c>
      <c r="C1199" s="523" t="s">
        <v>13297</v>
      </c>
      <c r="D1199" s="523" t="s">
        <v>10578</v>
      </c>
      <c r="E1199" s="523">
        <v>1120</v>
      </c>
      <c r="F1199" s="523" t="s">
        <v>8298</v>
      </c>
      <c r="G1199" s="523" t="s">
        <v>13298</v>
      </c>
      <c r="H1199" s="538"/>
      <c r="I1199" s="540">
        <v>45138</v>
      </c>
      <c r="J1199" s="541" t="s">
        <v>13299</v>
      </c>
      <c r="K1199" s="541" t="s">
        <v>9440</v>
      </c>
      <c r="L1199" s="494" t="s">
        <v>205</v>
      </c>
      <c r="M1199" s="50" t="s">
        <v>205</v>
      </c>
      <c r="N1199" s="50" t="s">
        <v>205</v>
      </c>
      <c r="O1199" s="50" t="s">
        <v>205</v>
      </c>
      <c r="P1199" s="50" t="s">
        <v>205</v>
      </c>
      <c r="Q1199" s="50" t="s">
        <v>205</v>
      </c>
      <c r="R1199" s="16" t="s">
        <v>13300</v>
      </c>
      <c r="S1199" s="16" t="s">
        <v>13301</v>
      </c>
      <c r="T1199" s="16" t="s">
        <v>21284</v>
      </c>
      <c r="U1199" s="17">
        <v>1120</v>
      </c>
      <c r="V1199" s="18">
        <v>24680</v>
      </c>
      <c r="W1199" s="16" t="s">
        <v>21274</v>
      </c>
      <c r="X1199" s="50" t="s">
        <v>205</v>
      </c>
      <c r="Y1199" s="50" t="s">
        <v>205</v>
      </c>
      <c r="Z1199" t="s">
        <v>11519</v>
      </c>
    </row>
    <row r="1200" spans="1:26" ht="18" customHeight="1">
      <c r="A1200" s="539">
        <v>20230731</v>
      </c>
      <c r="B1200" s="523">
        <v>1159</v>
      </c>
      <c r="C1200" s="523" t="s">
        <v>13302</v>
      </c>
      <c r="D1200" s="523" t="s">
        <v>219</v>
      </c>
      <c r="E1200" s="523">
        <v>1800</v>
      </c>
      <c r="F1200" s="523" t="s">
        <v>8949</v>
      </c>
      <c r="G1200" s="523" t="s">
        <v>13303</v>
      </c>
      <c r="H1200" s="538"/>
      <c r="I1200" s="540">
        <v>45138</v>
      </c>
      <c r="J1200" s="541" t="s">
        <v>11943</v>
      </c>
      <c r="K1200" s="541" t="s">
        <v>9440</v>
      </c>
      <c r="L1200" s="494" t="s">
        <v>205</v>
      </c>
      <c r="M1200" s="50" t="s">
        <v>205</v>
      </c>
      <c r="N1200" s="50" t="s">
        <v>205</v>
      </c>
      <c r="O1200" s="50" t="s">
        <v>205</v>
      </c>
      <c r="P1200" s="50" t="s">
        <v>205</v>
      </c>
      <c r="Q1200" s="50" t="s">
        <v>205</v>
      </c>
      <c r="R1200" s="16" t="s">
        <v>13302</v>
      </c>
      <c r="S1200" s="16" t="s">
        <v>12922</v>
      </c>
      <c r="T1200" s="16" t="s">
        <v>13304</v>
      </c>
      <c r="U1200" s="17">
        <v>1800</v>
      </c>
      <c r="V1200" s="18">
        <v>19800</v>
      </c>
      <c r="W1200" s="16" t="s">
        <v>2678</v>
      </c>
      <c r="X1200" s="50" t="s">
        <v>205</v>
      </c>
      <c r="Y1200" s="50" t="s">
        <v>205</v>
      </c>
      <c r="Z1200" t="s">
        <v>10998</v>
      </c>
    </row>
    <row r="1201" spans="1:26" ht="18" customHeight="1">
      <c r="A1201" s="539">
        <v>20230731</v>
      </c>
      <c r="B1201" s="523">
        <v>1160</v>
      </c>
      <c r="C1201" s="523" t="s">
        <v>2664</v>
      </c>
      <c r="D1201" s="523" t="s">
        <v>8905</v>
      </c>
      <c r="E1201" s="523">
        <v>1960</v>
      </c>
      <c r="F1201" s="523" t="s">
        <v>8994</v>
      </c>
      <c r="G1201" s="523" t="s">
        <v>2665</v>
      </c>
      <c r="H1201" s="538"/>
      <c r="I1201" s="540">
        <v>45138</v>
      </c>
      <c r="J1201" s="541" t="s">
        <v>12965</v>
      </c>
      <c r="K1201" s="541" t="s">
        <v>9440</v>
      </c>
      <c r="L1201" s="494" t="s">
        <v>205</v>
      </c>
      <c r="M1201" s="50" t="s">
        <v>205</v>
      </c>
      <c r="N1201" s="50" t="s">
        <v>205</v>
      </c>
      <c r="O1201" s="50" t="s">
        <v>205</v>
      </c>
      <c r="P1201" s="50" t="s">
        <v>205</v>
      </c>
      <c r="Q1201" s="50" t="s">
        <v>205</v>
      </c>
      <c r="R1201" s="16" t="s">
        <v>21285</v>
      </c>
      <c r="S1201" s="16" t="s">
        <v>5635</v>
      </c>
      <c r="T1201" s="16" t="s">
        <v>21286</v>
      </c>
      <c r="U1201" s="17">
        <v>1960</v>
      </c>
      <c r="V1201" s="18">
        <v>24500</v>
      </c>
      <c r="W1201" s="16" t="s">
        <v>21279</v>
      </c>
      <c r="X1201" s="50" t="s">
        <v>205</v>
      </c>
      <c r="Y1201" s="50" t="s">
        <v>205</v>
      </c>
    </row>
    <row r="1202" spans="1:26" ht="18" customHeight="1">
      <c r="A1202" s="539">
        <v>20230731</v>
      </c>
      <c r="B1202" s="523">
        <v>1161</v>
      </c>
      <c r="C1202" s="523" t="s">
        <v>2668</v>
      </c>
      <c r="D1202" s="523" t="s">
        <v>8905</v>
      </c>
      <c r="E1202" s="523">
        <v>1960</v>
      </c>
      <c r="F1202" s="523" t="s">
        <v>8994</v>
      </c>
      <c r="G1202" s="523" t="s">
        <v>2669</v>
      </c>
      <c r="H1202" s="538"/>
      <c r="I1202" s="540">
        <v>45138</v>
      </c>
      <c r="J1202" s="541" t="s">
        <v>11035</v>
      </c>
      <c r="K1202" s="541" t="s">
        <v>9440</v>
      </c>
      <c r="L1202" s="494" t="s">
        <v>205</v>
      </c>
      <c r="M1202" s="50" t="s">
        <v>205</v>
      </c>
      <c r="N1202" s="50" t="s">
        <v>205</v>
      </c>
      <c r="O1202" s="50" t="s">
        <v>205</v>
      </c>
      <c r="P1202" s="50" t="s">
        <v>205</v>
      </c>
      <c r="Q1202" s="50" t="s">
        <v>205</v>
      </c>
      <c r="R1202" s="16" t="s">
        <v>21287</v>
      </c>
      <c r="S1202" s="16" t="s">
        <v>20599</v>
      </c>
      <c r="T1202" s="16" t="s">
        <v>21288</v>
      </c>
      <c r="U1202" s="17">
        <v>1960</v>
      </c>
      <c r="V1202" s="18">
        <v>24500</v>
      </c>
      <c r="W1202" s="16" t="s">
        <v>21279</v>
      </c>
      <c r="X1202" s="50" t="s">
        <v>205</v>
      </c>
      <c r="Y1202" s="50" t="s">
        <v>205</v>
      </c>
    </row>
    <row r="1203" spans="1:26" ht="18" customHeight="1">
      <c r="A1203" s="539">
        <v>20230801</v>
      </c>
      <c r="B1203" s="523">
        <v>1162</v>
      </c>
      <c r="C1203" s="523" t="s">
        <v>2690</v>
      </c>
      <c r="D1203" s="523" t="s">
        <v>10849</v>
      </c>
      <c r="E1203" s="523">
        <v>1960</v>
      </c>
      <c r="F1203" s="523" t="s">
        <v>8994</v>
      </c>
      <c r="G1203" s="523" t="s">
        <v>2691</v>
      </c>
      <c r="H1203" s="538"/>
      <c r="I1203" s="540">
        <v>45138</v>
      </c>
      <c r="J1203" s="541" t="s">
        <v>10823</v>
      </c>
      <c r="K1203" s="541" t="s">
        <v>9440</v>
      </c>
      <c r="L1203" s="494"/>
      <c r="M1203" s="50"/>
      <c r="N1203" s="50"/>
      <c r="O1203" s="50"/>
      <c r="P1203" s="50"/>
      <c r="Q1203" s="50"/>
      <c r="R1203" s="16" t="s">
        <v>13305</v>
      </c>
      <c r="S1203" s="16" t="s">
        <v>18796</v>
      </c>
      <c r="T1203" s="16" t="s">
        <v>21289</v>
      </c>
      <c r="U1203" s="17">
        <v>1960</v>
      </c>
      <c r="V1203" s="18">
        <v>24500</v>
      </c>
      <c r="W1203" s="16" t="s">
        <v>21279</v>
      </c>
      <c r="X1203" s="50"/>
      <c r="Y1203" s="50"/>
    </row>
    <row r="1204" spans="1:26" ht="18" customHeight="1">
      <c r="A1204" s="539">
        <v>20230801</v>
      </c>
      <c r="B1204" s="523">
        <v>1163</v>
      </c>
      <c r="C1204" s="523" t="s">
        <v>2696</v>
      </c>
      <c r="D1204" s="523" t="s">
        <v>51</v>
      </c>
      <c r="E1204" s="523">
        <v>1958</v>
      </c>
      <c r="F1204" s="523" t="s">
        <v>8994</v>
      </c>
      <c r="G1204" s="523" t="s">
        <v>2697</v>
      </c>
      <c r="H1204" s="538"/>
      <c r="I1204" s="540">
        <v>45138</v>
      </c>
      <c r="J1204" s="541" t="s">
        <v>11423</v>
      </c>
      <c r="K1204" s="541" t="s">
        <v>9440</v>
      </c>
      <c r="L1204" s="494" t="s">
        <v>205</v>
      </c>
      <c r="M1204" s="50" t="s">
        <v>205</v>
      </c>
      <c r="N1204" s="50" t="s">
        <v>205</v>
      </c>
      <c r="O1204" s="50" t="s">
        <v>205</v>
      </c>
      <c r="P1204" s="50" t="s">
        <v>205</v>
      </c>
      <c r="Q1204" s="50" t="s">
        <v>205</v>
      </c>
      <c r="R1204" s="16" t="s">
        <v>13306</v>
      </c>
      <c r="S1204" s="16" t="s">
        <v>20599</v>
      </c>
      <c r="T1204" s="16" t="s">
        <v>21290</v>
      </c>
      <c r="U1204" s="17">
        <v>1958</v>
      </c>
      <c r="V1204" s="18">
        <v>24678.22</v>
      </c>
      <c r="W1204" s="16" t="s">
        <v>21279</v>
      </c>
      <c r="X1204" s="50" t="s">
        <v>205</v>
      </c>
      <c r="Y1204" s="50" t="s">
        <v>205</v>
      </c>
    </row>
    <row r="1205" spans="1:26" ht="18" customHeight="1">
      <c r="A1205" s="539">
        <v>20230801</v>
      </c>
      <c r="B1205" s="523">
        <v>1164</v>
      </c>
      <c r="C1205" s="523" t="s">
        <v>2700</v>
      </c>
      <c r="D1205" s="523" t="s">
        <v>51</v>
      </c>
      <c r="E1205" s="523">
        <v>1958</v>
      </c>
      <c r="F1205" s="523" t="s">
        <v>8994</v>
      </c>
      <c r="G1205" s="523" t="s">
        <v>2701</v>
      </c>
      <c r="H1205" s="538"/>
      <c r="I1205" s="540">
        <v>45138</v>
      </c>
      <c r="J1205" s="541" t="s">
        <v>9772</v>
      </c>
      <c r="K1205" s="541" t="s">
        <v>9440</v>
      </c>
      <c r="L1205" s="494" t="s">
        <v>205</v>
      </c>
      <c r="M1205" s="50" t="s">
        <v>205</v>
      </c>
      <c r="N1205" s="50" t="s">
        <v>205</v>
      </c>
      <c r="O1205" s="50" t="s">
        <v>205</v>
      </c>
      <c r="P1205" s="50" t="s">
        <v>205</v>
      </c>
      <c r="Q1205" s="50" t="s">
        <v>205</v>
      </c>
      <c r="R1205" s="16" t="s">
        <v>21291</v>
      </c>
      <c r="S1205" s="16" t="s">
        <v>5635</v>
      </c>
      <c r="T1205" s="16" t="s">
        <v>21292</v>
      </c>
      <c r="U1205" s="17">
        <v>1958</v>
      </c>
      <c r="V1205" s="18">
        <v>24678.2</v>
      </c>
      <c r="W1205" s="16" t="s">
        <v>21279</v>
      </c>
      <c r="X1205" s="50" t="s">
        <v>205</v>
      </c>
      <c r="Y1205" s="50" t="s">
        <v>205</v>
      </c>
    </row>
    <row r="1206" spans="1:26" ht="18" customHeight="1">
      <c r="A1206" s="539">
        <v>20230801</v>
      </c>
      <c r="B1206" s="523">
        <v>1165</v>
      </c>
      <c r="C1206" s="523" t="s">
        <v>2679</v>
      </c>
      <c r="D1206" s="523" t="s">
        <v>168</v>
      </c>
      <c r="E1206" s="523">
        <v>1568</v>
      </c>
      <c r="F1206" s="523" t="s">
        <v>8955</v>
      </c>
      <c r="G1206" s="523" t="s">
        <v>2680</v>
      </c>
      <c r="H1206" s="538"/>
      <c r="I1206" s="540">
        <v>45138</v>
      </c>
      <c r="J1206" s="541" t="s">
        <v>13307</v>
      </c>
      <c r="K1206" s="541" t="s">
        <v>9440</v>
      </c>
      <c r="L1206" s="494" t="s">
        <v>205</v>
      </c>
      <c r="M1206" s="50" t="s">
        <v>205</v>
      </c>
      <c r="N1206" s="50" t="s">
        <v>205</v>
      </c>
      <c r="O1206" s="50" t="s">
        <v>205</v>
      </c>
      <c r="P1206" s="50" t="s">
        <v>205</v>
      </c>
      <c r="Q1206" s="50" t="s">
        <v>205</v>
      </c>
      <c r="R1206" s="16" t="s">
        <v>21293</v>
      </c>
      <c r="S1206" s="16" t="s">
        <v>19855</v>
      </c>
      <c r="T1206" s="16" t="s">
        <v>21294</v>
      </c>
      <c r="U1206" s="17">
        <v>1568</v>
      </c>
      <c r="V1206" s="18">
        <v>24304</v>
      </c>
      <c r="W1206" s="16" t="s">
        <v>21295</v>
      </c>
      <c r="X1206" s="50" t="s">
        <v>205</v>
      </c>
      <c r="Y1206" s="50" t="s">
        <v>205</v>
      </c>
    </row>
    <row r="1207" spans="1:26" ht="18" customHeight="1">
      <c r="A1207" s="539">
        <v>20230801</v>
      </c>
      <c r="B1207" s="523">
        <v>1166</v>
      </c>
      <c r="C1207" s="523" t="s">
        <v>2673</v>
      </c>
      <c r="D1207" s="523" t="s">
        <v>9319</v>
      </c>
      <c r="E1207" s="523">
        <v>1568</v>
      </c>
      <c r="F1207" s="523" t="s">
        <v>8955</v>
      </c>
      <c r="G1207" s="523" t="s">
        <v>2674</v>
      </c>
      <c r="H1207" s="538"/>
      <c r="I1207" s="540">
        <v>45139</v>
      </c>
      <c r="J1207" s="541" t="s">
        <v>11053</v>
      </c>
      <c r="K1207" s="541" t="s">
        <v>9440</v>
      </c>
      <c r="L1207" s="494" t="s">
        <v>205</v>
      </c>
      <c r="M1207" s="50" t="s">
        <v>205</v>
      </c>
      <c r="N1207" s="50" t="s">
        <v>205</v>
      </c>
      <c r="O1207" s="50" t="s">
        <v>205</v>
      </c>
      <c r="P1207" s="50" t="s">
        <v>205</v>
      </c>
      <c r="Q1207" s="50" t="s">
        <v>205</v>
      </c>
      <c r="R1207" s="16" t="s">
        <v>21296</v>
      </c>
      <c r="S1207" s="16" t="s">
        <v>19855</v>
      </c>
      <c r="T1207" s="16" t="s">
        <v>21297</v>
      </c>
      <c r="U1207" s="17">
        <v>1568</v>
      </c>
      <c r="V1207" s="18">
        <v>24304</v>
      </c>
      <c r="W1207" s="16" t="s">
        <v>21295</v>
      </c>
      <c r="X1207" s="50" t="s">
        <v>205</v>
      </c>
      <c r="Y1207" s="50" t="s">
        <v>205</v>
      </c>
    </row>
    <row r="1208" spans="1:26" ht="18" customHeight="1">
      <c r="A1208" s="539">
        <v>20230801</v>
      </c>
      <c r="B1208" s="523">
        <v>1167</v>
      </c>
      <c r="C1208" s="523" t="s">
        <v>2684</v>
      </c>
      <c r="D1208" s="523" t="s">
        <v>8897</v>
      </c>
      <c r="E1208" s="523">
        <v>1500</v>
      </c>
      <c r="F1208" s="523" t="s">
        <v>121</v>
      </c>
      <c r="G1208" s="523" t="s">
        <v>2685</v>
      </c>
      <c r="H1208" s="538"/>
      <c r="I1208" s="540">
        <v>45139</v>
      </c>
      <c r="J1208" s="541" t="s">
        <v>10589</v>
      </c>
      <c r="K1208" s="541" t="s">
        <v>9440</v>
      </c>
      <c r="L1208" s="494" t="s">
        <v>205</v>
      </c>
      <c r="M1208" s="50" t="s">
        <v>205</v>
      </c>
      <c r="N1208" s="50" t="s">
        <v>205</v>
      </c>
      <c r="O1208" s="50" t="s">
        <v>205</v>
      </c>
      <c r="P1208" s="50" t="s">
        <v>205</v>
      </c>
      <c r="Q1208" s="50" t="s">
        <v>205</v>
      </c>
      <c r="R1208" s="16" t="s">
        <v>21298</v>
      </c>
      <c r="S1208" s="16" t="s">
        <v>21299</v>
      </c>
      <c r="T1208" s="16" t="s">
        <v>21300</v>
      </c>
      <c r="U1208" s="17">
        <v>1500</v>
      </c>
      <c r="V1208" s="18">
        <v>23467.5</v>
      </c>
      <c r="W1208" s="16" t="s">
        <v>21295</v>
      </c>
      <c r="X1208" s="50" t="s">
        <v>205</v>
      </c>
      <c r="Y1208" s="50" t="s">
        <v>205</v>
      </c>
    </row>
    <row r="1209" spans="1:26" ht="18" customHeight="1">
      <c r="A1209" s="539">
        <v>20230801</v>
      </c>
      <c r="B1209" s="523">
        <v>1168</v>
      </c>
      <c r="C1209" s="523" t="s">
        <v>2704</v>
      </c>
      <c r="D1209" s="523" t="s">
        <v>51</v>
      </c>
      <c r="E1209" s="523">
        <v>1858</v>
      </c>
      <c r="F1209" s="523" t="s">
        <v>8994</v>
      </c>
      <c r="G1209" s="523" t="s">
        <v>2705</v>
      </c>
      <c r="H1209" s="538"/>
      <c r="I1209" s="540">
        <v>45139</v>
      </c>
      <c r="J1209" s="541" t="s">
        <v>10568</v>
      </c>
      <c r="K1209" s="541" t="s">
        <v>9440</v>
      </c>
      <c r="L1209" s="494" t="s">
        <v>205</v>
      </c>
      <c r="M1209" s="50" t="s">
        <v>205</v>
      </c>
      <c r="N1209" s="50" t="s">
        <v>205</v>
      </c>
      <c r="O1209" s="50" t="s">
        <v>205</v>
      </c>
      <c r="P1209" s="50" t="s">
        <v>205</v>
      </c>
      <c r="Q1209" s="50" t="s">
        <v>205</v>
      </c>
      <c r="R1209" s="16" t="s">
        <v>21301</v>
      </c>
      <c r="S1209" s="16" t="s">
        <v>21302</v>
      </c>
      <c r="T1209" s="16" t="s">
        <v>13310</v>
      </c>
      <c r="U1209" s="17">
        <v>1858</v>
      </c>
      <c r="V1209" s="18">
        <v>23327.759999999998</v>
      </c>
      <c r="W1209" s="16" t="s">
        <v>21283</v>
      </c>
      <c r="X1209" s="50" t="s">
        <v>205</v>
      </c>
      <c r="Y1209" s="50" t="s">
        <v>205</v>
      </c>
    </row>
    <row r="1210" spans="1:26" ht="18" customHeight="1">
      <c r="A1210" s="539">
        <v>20230801</v>
      </c>
      <c r="B1210" s="523">
        <v>1169</v>
      </c>
      <c r="C1210" s="523" t="s">
        <v>2709</v>
      </c>
      <c r="D1210" s="523" t="s">
        <v>51</v>
      </c>
      <c r="E1210" s="523">
        <v>1958</v>
      </c>
      <c r="F1210" s="523" t="s">
        <v>8994</v>
      </c>
      <c r="G1210" s="523" t="s">
        <v>2710</v>
      </c>
      <c r="H1210" s="538"/>
      <c r="I1210" s="540">
        <v>45139</v>
      </c>
      <c r="J1210" s="541" t="s">
        <v>9810</v>
      </c>
      <c r="K1210" s="541" t="s">
        <v>9440</v>
      </c>
      <c r="L1210" s="494" t="s">
        <v>205</v>
      </c>
      <c r="M1210" s="50" t="s">
        <v>205</v>
      </c>
      <c r="N1210" s="50" t="s">
        <v>205</v>
      </c>
      <c r="O1210" s="50" t="s">
        <v>205</v>
      </c>
      <c r="P1210" s="50" t="s">
        <v>205</v>
      </c>
      <c r="Q1210" s="50" t="s">
        <v>205</v>
      </c>
      <c r="R1210" s="16" t="s">
        <v>21303</v>
      </c>
      <c r="S1210" s="16" t="s">
        <v>13309</v>
      </c>
      <c r="T1210" s="16" t="s">
        <v>13311</v>
      </c>
      <c r="U1210" s="17">
        <v>1958</v>
      </c>
      <c r="V1210" s="18">
        <v>24282.06</v>
      </c>
      <c r="W1210" s="16" t="s">
        <v>13295</v>
      </c>
      <c r="X1210" s="50" t="s">
        <v>205</v>
      </c>
      <c r="Y1210" s="50" t="s">
        <v>205</v>
      </c>
    </row>
    <row r="1211" spans="1:26" ht="18" customHeight="1">
      <c r="A1211" s="539">
        <v>20230801</v>
      </c>
      <c r="B1211" s="523">
        <v>1170</v>
      </c>
      <c r="C1211" s="523" t="s">
        <v>13312</v>
      </c>
      <c r="D1211" s="523" t="s">
        <v>8947</v>
      </c>
      <c r="E1211" s="523">
        <v>1600</v>
      </c>
      <c r="F1211" s="523" t="s">
        <v>9095</v>
      </c>
      <c r="G1211" s="523" t="s">
        <v>13313</v>
      </c>
      <c r="H1211" s="538"/>
      <c r="I1211" s="540">
        <v>45139</v>
      </c>
      <c r="J1211" s="541" t="s">
        <v>9798</v>
      </c>
      <c r="K1211" s="541" t="s">
        <v>9440</v>
      </c>
      <c r="L1211" s="494">
        <v>20</v>
      </c>
      <c r="M1211" s="50" t="s">
        <v>205</v>
      </c>
      <c r="N1211" s="50" t="s">
        <v>205</v>
      </c>
      <c r="O1211" s="50" t="s">
        <v>205</v>
      </c>
      <c r="P1211" s="50" t="s">
        <v>205</v>
      </c>
      <c r="Q1211" s="50" t="s">
        <v>205</v>
      </c>
      <c r="R1211" s="16" t="s">
        <v>21304</v>
      </c>
      <c r="S1211" s="16" t="s">
        <v>4253</v>
      </c>
      <c r="T1211" s="16" t="s">
        <v>21305</v>
      </c>
      <c r="U1211" s="17">
        <v>1600</v>
      </c>
      <c r="V1211" s="18">
        <v>8000</v>
      </c>
      <c r="W1211" s="16" t="s">
        <v>21306</v>
      </c>
      <c r="X1211" s="50" t="s">
        <v>205</v>
      </c>
      <c r="Y1211" s="50" t="s">
        <v>205</v>
      </c>
      <c r="Z1211" t="s">
        <v>10747</v>
      </c>
    </row>
    <row r="1212" spans="1:26" ht="18" customHeight="1">
      <c r="A1212" s="539">
        <v>20230802</v>
      </c>
      <c r="B1212" s="523">
        <v>1171</v>
      </c>
      <c r="C1212" s="523" t="s">
        <v>13315</v>
      </c>
      <c r="D1212" s="523" t="s">
        <v>8996</v>
      </c>
      <c r="E1212" s="523">
        <v>850</v>
      </c>
      <c r="F1212" s="523" t="s">
        <v>9180</v>
      </c>
      <c r="G1212" s="523" t="s">
        <v>13316</v>
      </c>
      <c r="H1212" s="538"/>
      <c r="I1212" s="540">
        <v>45140</v>
      </c>
      <c r="J1212" s="541" t="s">
        <v>12697</v>
      </c>
      <c r="K1212" s="541" t="s">
        <v>9440</v>
      </c>
      <c r="L1212" s="494">
        <v>20</v>
      </c>
      <c r="M1212" s="50" t="s">
        <v>205</v>
      </c>
      <c r="N1212" s="50" t="s">
        <v>205</v>
      </c>
      <c r="O1212" s="50" t="s">
        <v>205</v>
      </c>
      <c r="P1212" s="50" t="s">
        <v>205</v>
      </c>
      <c r="Q1212" s="50" t="s">
        <v>205</v>
      </c>
      <c r="R1212" s="16" t="s">
        <v>21307</v>
      </c>
      <c r="S1212" s="16" t="s">
        <v>19687</v>
      </c>
      <c r="T1212" s="16" t="s">
        <v>21308</v>
      </c>
      <c r="U1212" s="17">
        <v>850</v>
      </c>
      <c r="V1212" s="18">
        <v>6800</v>
      </c>
      <c r="W1212" s="16" t="s">
        <v>13314</v>
      </c>
      <c r="X1212" s="50" t="s">
        <v>205</v>
      </c>
      <c r="Y1212" s="50" t="s">
        <v>205</v>
      </c>
      <c r="Z1212" t="s">
        <v>13317</v>
      </c>
    </row>
    <row r="1213" spans="1:26" ht="18" customHeight="1">
      <c r="A1213" s="539">
        <v>20230802</v>
      </c>
      <c r="B1213" s="523">
        <v>1172</v>
      </c>
      <c r="C1213" s="523" t="s">
        <v>13318</v>
      </c>
      <c r="D1213" s="523" t="s">
        <v>10500</v>
      </c>
      <c r="E1213" s="523">
        <v>1500</v>
      </c>
      <c r="F1213" s="523" t="s">
        <v>8949</v>
      </c>
      <c r="G1213" s="523" t="s">
        <v>13319</v>
      </c>
      <c r="H1213" s="538"/>
      <c r="I1213" s="540">
        <v>45140</v>
      </c>
      <c r="J1213" s="541" t="s">
        <v>13320</v>
      </c>
      <c r="K1213" s="541" t="s">
        <v>9440</v>
      </c>
      <c r="L1213" s="494">
        <v>20</v>
      </c>
      <c r="M1213" s="50" t="s">
        <v>205</v>
      </c>
      <c r="N1213" s="50" t="s">
        <v>205</v>
      </c>
      <c r="O1213" s="50" t="s">
        <v>205</v>
      </c>
      <c r="P1213" s="50" t="s">
        <v>205</v>
      </c>
      <c r="Q1213" s="50" t="s">
        <v>205</v>
      </c>
      <c r="R1213" s="16" t="s">
        <v>13321</v>
      </c>
      <c r="S1213" s="16" t="s">
        <v>21309</v>
      </c>
      <c r="T1213" s="16" t="s">
        <v>21310</v>
      </c>
      <c r="U1213" s="17">
        <v>1500</v>
      </c>
      <c r="V1213" s="18">
        <v>9000</v>
      </c>
      <c r="W1213" s="16" t="s">
        <v>21311</v>
      </c>
      <c r="X1213" s="50" t="s">
        <v>205</v>
      </c>
      <c r="Y1213" s="50" t="s">
        <v>205</v>
      </c>
      <c r="Z1213" t="s">
        <v>13119</v>
      </c>
    </row>
    <row r="1214" spans="1:26" ht="18" customHeight="1">
      <c r="A1214" s="539">
        <v>20230802</v>
      </c>
      <c r="B1214" s="523">
        <v>1173</v>
      </c>
      <c r="C1214" s="523" t="s">
        <v>2717</v>
      </c>
      <c r="D1214" s="523" t="s">
        <v>8897</v>
      </c>
      <c r="E1214" s="523">
        <v>1960</v>
      </c>
      <c r="F1214" s="523" t="s">
        <v>8994</v>
      </c>
      <c r="G1214" s="523" t="s">
        <v>2718</v>
      </c>
      <c r="H1214" s="538"/>
      <c r="I1214" s="540">
        <v>45140</v>
      </c>
      <c r="J1214" s="541" t="s">
        <v>10420</v>
      </c>
      <c r="K1214" s="541" t="s">
        <v>9440</v>
      </c>
      <c r="L1214" s="494" t="s">
        <v>205</v>
      </c>
      <c r="M1214" s="50" t="s">
        <v>205</v>
      </c>
      <c r="N1214" s="50" t="s">
        <v>205</v>
      </c>
      <c r="O1214" s="50" t="s">
        <v>205</v>
      </c>
      <c r="P1214" s="50" t="s">
        <v>205</v>
      </c>
      <c r="Q1214" s="50" t="s">
        <v>205</v>
      </c>
      <c r="R1214" s="16" t="s">
        <v>13322</v>
      </c>
      <c r="S1214" s="16" t="s">
        <v>21299</v>
      </c>
      <c r="T1214" s="16" t="s">
        <v>21312</v>
      </c>
      <c r="U1214" s="17">
        <v>1960</v>
      </c>
      <c r="V1214" s="18">
        <v>24500</v>
      </c>
      <c r="W1214" s="16" t="s">
        <v>13308</v>
      </c>
      <c r="X1214" s="50" t="s">
        <v>205</v>
      </c>
      <c r="Y1214" s="50" t="s">
        <v>205</v>
      </c>
    </row>
    <row r="1215" spans="1:26" ht="18" customHeight="1">
      <c r="A1215" s="539">
        <v>20230802</v>
      </c>
      <c r="B1215" s="523">
        <v>1174</v>
      </c>
      <c r="C1215" s="523" t="s">
        <v>2719</v>
      </c>
      <c r="D1215" s="523" t="s">
        <v>8897</v>
      </c>
      <c r="E1215" s="523">
        <v>1960</v>
      </c>
      <c r="F1215" s="523" t="s">
        <v>8994</v>
      </c>
      <c r="G1215" s="523" t="s">
        <v>2720</v>
      </c>
      <c r="H1215" s="538"/>
      <c r="I1215" s="540">
        <v>45139</v>
      </c>
      <c r="J1215" s="541" t="s">
        <v>11466</v>
      </c>
      <c r="K1215" s="541" t="s">
        <v>9440</v>
      </c>
      <c r="L1215" s="494" t="s">
        <v>205</v>
      </c>
      <c r="M1215" s="50" t="s">
        <v>205</v>
      </c>
      <c r="N1215" s="50" t="s">
        <v>205</v>
      </c>
      <c r="O1215" s="50" t="s">
        <v>205</v>
      </c>
      <c r="P1215" s="50" t="s">
        <v>205</v>
      </c>
      <c r="Q1215" s="50" t="s">
        <v>205</v>
      </c>
      <c r="R1215" s="16" t="s">
        <v>21313</v>
      </c>
      <c r="S1215" s="16" t="s">
        <v>21299</v>
      </c>
      <c r="T1215" s="16" t="s">
        <v>21314</v>
      </c>
      <c r="U1215" s="17">
        <v>1960</v>
      </c>
      <c r="V1215" s="18">
        <v>24500</v>
      </c>
      <c r="W1215" s="16" t="s">
        <v>21295</v>
      </c>
      <c r="X1215" s="50" t="s">
        <v>205</v>
      </c>
      <c r="Y1215" s="50" t="s">
        <v>205</v>
      </c>
    </row>
    <row r="1216" spans="1:26" ht="18" customHeight="1">
      <c r="A1216" s="539">
        <v>20230802</v>
      </c>
      <c r="B1216" s="523">
        <v>1175</v>
      </c>
      <c r="C1216" s="523" t="s">
        <v>2713</v>
      </c>
      <c r="D1216" s="523" t="s">
        <v>8891</v>
      </c>
      <c r="E1216" s="523">
        <v>1960</v>
      </c>
      <c r="F1216" s="523" t="s">
        <v>8994</v>
      </c>
      <c r="G1216" s="523" t="s">
        <v>2714</v>
      </c>
      <c r="H1216" s="538"/>
      <c r="I1216" s="540">
        <v>45140</v>
      </c>
      <c r="J1216" s="541" t="s">
        <v>12167</v>
      </c>
      <c r="K1216" s="541" t="s">
        <v>9440</v>
      </c>
      <c r="L1216" s="494" t="s">
        <v>205</v>
      </c>
      <c r="M1216" s="50" t="s">
        <v>205</v>
      </c>
      <c r="N1216" s="50" t="s">
        <v>205</v>
      </c>
      <c r="O1216" s="50" t="s">
        <v>205</v>
      </c>
      <c r="P1216" s="50" t="s">
        <v>205</v>
      </c>
      <c r="Q1216" s="50" t="s">
        <v>205</v>
      </c>
      <c r="R1216" s="16" t="s">
        <v>21315</v>
      </c>
      <c r="S1216" s="16" t="s">
        <v>20599</v>
      </c>
      <c r="T1216" s="16" t="s">
        <v>21316</v>
      </c>
      <c r="U1216" s="17">
        <v>1960</v>
      </c>
      <c r="V1216" s="18">
        <v>24500</v>
      </c>
      <c r="W1216" s="16" t="s">
        <v>21317</v>
      </c>
      <c r="X1216" s="50" t="s">
        <v>205</v>
      </c>
      <c r="Y1216" s="50" t="s">
        <v>205</v>
      </c>
    </row>
    <row r="1217" spans="1:26" ht="18" customHeight="1">
      <c r="A1217" s="539">
        <v>20230803</v>
      </c>
      <c r="B1217" s="523">
        <v>1176</v>
      </c>
      <c r="C1217" s="523" t="s">
        <v>2722</v>
      </c>
      <c r="D1217" s="523" t="s">
        <v>8891</v>
      </c>
      <c r="E1217" s="523">
        <v>1917</v>
      </c>
      <c r="F1217" s="523" t="s">
        <v>8994</v>
      </c>
      <c r="G1217" s="523" t="s">
        <v>2723</v>
      </c>
      <c r="H1217" s="538"/>
      <c r="I1217" s="540">
        <v>45140</v>
      </c>
      <c r="J1217" s="541" t="s">
        <v>13323</v>
      </c>
      <c r="K1217" s="541" t="s">
        <v>9440</v>
      </c>
      <c r="L1217" s="494" t="s">
        <v>205</v>
      </c>
      <c r="M1217" s="50" t="s">
        <v>205</v>
      </c>
      <c r="N1217" s="50" t="s">
        <v>205</v>
      </c>
      <c r="O1217" s="50" t="s">
        <v>205</v>
      </c>
      <c r="P1217" s="50" t="s">
        <v>205</v>
      </c>
      <c r="Q1217" s="50" t="s">
        <v>205</v>
      </c>
      <c r="R1217" s="16" t="s">
        <v>21318</v>
      </c>
      <c r="S1217" s="16" t="s">
        <v>5635</v>
      </c>
      <c r="T1217" s="16" t="s">
        <v>21319</v>
      </c>
      <c r="U1217" s="17">
        <v>1917</v>
      </c>
      <c r="V1217" s="18">
        <v>23962.5</v>
      </c>
      <c r="W1217" s="16" t="s">
        <v>21279</v>
      </c>
      <c r="X1217" s="50" t="s">
        <v>205</v>
      </c>
      <c r="Y1217" s="50" t="s">
        <v>205</v>
      </c>
    </row>
    <row r="1218" spans="1:26" ht="18" customHeight="1">
      <c r="A1218" s="539">
        <v>20230803</v>
      </c>
      <c r="B1218" s="523">
        <v>1177</v>
      </c>
      <c r="C1218" s="523" t="s">
        <v>2725</v>
      </c>
      <c r="D1218" s="523" t="s">
        <v>8891</v>
      </c>
      <c r="E1218" s="523">
        <v>1960</v>
      </c>
      <c r="F1218" s="523" t="s">
        <v>8994</v>
      </c>
      <c r="G1218" s="523" t="s">
        <v>2726</v>
      </c>
      <c r="H1218" s="538"/>
      <c r="I1218" s="540">
        <v>45140</v>
      </c>
      <c r="J1218" s="541" t="s">
        <v>13324</v>
      </c>
      <c r="K1218" s="541" t="s">
        <v>9440</v>
      </c>
      <c r="L1218" s="494" t="s">
        <v>205</v>
      </c>
      <c r="M1218" s="50" t="s">
        <v>205</v>
      </c>
      <c r="N1218" s="50" t="s">
        <v>205</v>
      </c>
      <c r="O1218" s="50" t="s">
        <v>205</v>
      </c>
      <c r="P1218" s="50" t="s">
        <v>205</v>
      </c>
      <c r="Q1218" s="50" t="s">
        <v>205</v>
      </c>
      <c r="R1218" s="16" t="s">
        <v>13325</v>
      </c>
      <c r="S1218" s="16" t="s">
        <v>20599</v>
      </c>
      <c r="T1218" s="16" t="s">
        <v>21320</v>
      </c>
      <c r="U1218" s="17">
        <v>1960</v>
      </c>
      <c r="V1218" s="18">
        <v>24500</v>
      </c>
      <c r="W1218" s="16" t="s">
        <v>21317</v>
      </c>
      <c r="X1218" s="50" t="s">
        <v>205</v>
      </c>
      <c r="Y1218" s="50" t="s">
        <v>205</v>
      </c>
    </row>
    <row r="1219" spans="1:26" ht="18" customHeight="1">
      <c r="A1219" s="539">
        <v>20230803</v>
      </c>
      <c r="B1219" s="523">
        <v>1178</v>
      </c>
      <c r="C1219" s="523" t="s">
        <v>2728</v>
      </c>
      <c r="D1219" s="523" t="s">
        <v>8891</v>
      </c>
      <c r="E1219" s="523">
        <v>1925</v>
      </c>
      <c r="F1219" s="523" t="s">
        <v>8994</v>
      </c>
      <c r="G1219" s="523" t="s">
        <v>2729</v>
      </c>
      <c r="H1219" s="538"/>
      <c r="I1219" s="540">
        <v>45141</v>
      </c>
      <c r="J1219" s="541" t="s">
        <v>12889</v>
      </c>
      <c r="K1219" s="541" t="s">
        <v>9440</v>
      </c>
      <c r="L1219" s="494" t="s">
        <v>205</v>
      </c>
      <c r="M1219" s="50" t="s">
        <v>205</v>
      </c>
      <c r="N1219" s="50" t="s">
        <v>205</v>
      </c>
      <c r="O1219" s="50" t="s">
        <v>205</v>
      </c>
      <c r="P1219" s="50" t="s">
        <v>205</v>
      </c>
      <c r="Q1219" s="50" t="s">
        <v>205</v>
      </c>
      <c r="R1219" s="16" t="s">
        <v>21321</v>
      </c>
      <c r="S1219" s="16" t="s">
        <v>21322</v>
      </c>
      <c r="T1219" s="16" t="s">
        <v>21323</v>
      </c>
      <c r="U1219" s="17">
        <v>1925</v>
      </c>
      <c r="V1219" s="18">
        <v>24640</v>
      </c>
      <c r="W1219" s="16" t="s">
        <v>21311</v>
      </c>
      <c r="X1219" s="50" t="s">
        <v>205</v>
      </c>
      <c r="Y1219" s="50" t="s">
        <v>205</v>
      </c>
    </row>
    <row r="1220" spans="1:26" ht="18" customHeight="1">
      <c r="A1220" s="539">
        <v>20230803</v>
      </c>
      <c r="B1220" s="523">
        <v>1179</v>
      </c>
      <c r="C1220" s="523" t="s">
        <v>2734</v>
      </c>
      <c r="D1220" s="523" t="s">
        <v>8891</v>
      </c>
      <c r="E1220" s="523">
        <v>1925</v>
      </c>
      <c r="F1220" s="523" t="s">
        <v>8994</v>
      </c>
      <c r="G1220" s="523" t="s">
        <v>2735</v>
      </c>
      <c r="H1220" s="538"/>
      <c r="I1220" s="540">
        <v>45141</v>
      </c>
      <c r="J1220" s="541" t="s">
        <v>11424</v>
      </c>
      <c r="K1220" s="541" t="s">
        <v>9440</v>
      </c>
      <c r="L1220" s="494" t="s">
        <v>205</v>
      </c>
      <c r="M1220" s="50" t="s">
        <v>205</v>
      </c>
      <c r="N1220" s="50" t="s">
        <v>205</v>
      </c>
      <c r="O1220" s="50" t="s">
        <v>205</v>
      </c>
      <c r="P1220" s="50" t="s">
        <v>205</v>
      </c>
      <c r="Q1220" s="50" t="s">
        <v>205</v>
      </c>
      <c r="R1220" s="16" t="s">
        <v>21324</v>
      </c>
      <c r="S1220" s="16" t="s">
        <v>21325</v>
      </c>
      <c r="T1220" s="16" t="s">
        <v>21326</v>
      </c>
      <c r="U1220" s="17">
        <v>1925</v>
      </c>
      <c r="V1220" s="18">
        <v>24640</v>
      </c>
      <c r="W1220" s="16" t="s">
        <v>21311</v>
      </c>
      <c r="X1220" s="50" t="s">
        <v>205</v>
      </c>
      <c r="Y1220" s="50" t="s">
        <v>205</v>
      </c>
    </row>
    <row r="1221" spans="1:26" ht="18" customHeight="1">
      <c r="A1221" s="539">
        <v>20230803</v>
      </c>
      <c r="B1221" s="523">
        <v>1180</v>
      </c>
      <c r="C1221" s="523" t="s">
        <v>13326</v>
      </c>
      <c r="D1221" s="523" t="s">
        <v>10628</v>
      </c>
      <c r="E1221" s="523">
        <v>1990</v>
      </c>
      <c r="F1221" s="523" t="s">
        <v>9095</v>
      </c>
      <c r="G1221" s="523" t="s">
        <v>13327</v>
      </c>
      <c r="H1221" s="538"/>
      <c r="I1221" s="540">
        <v>45141</v>
      </c>
      <c r="J1221" s="541" t="s">
        <v>13299</v>
      </c>
      <c r="K1221" s="541" t="s">
        <v>9440</v>
      </c>
      <c r="L1221" s="494" t="s">
        <v>205</v>
      </c>
      <c r="M1221" s="50" t="s">
        <v>205</v>
      </c>
      <c r="N1221" s="50" t="s">
        <v>205</v>
      </c>
      <c r="O1221" s="50" t="s">
        <v>205</v>
      </c>
      <c r="P1221" s="50" t="s">
        <v>205</v>
      </c>
      <c r="Q1221" s="50" t="s">
        <v>205</v>
      </c>
      <c r="R1221" s="16" t="s">
        <v>13328</v>
      </c>
      <c r="S1221" s="16" t="s">
        <v>19181</v>
      </c>
      <c r="T1221" s="16" t="s">
        <v>21327</v>
      </c>
      <c r="U1221" s="17">
        <v>1990</v>
      </c>
      <c r="V1221" s="18">
        <v>7744</v>
      </c>
      <c r="W1221" s="16" t="s">
        <v>21311</v>
      </c>
      <c r="X1221" s="50" t="s">
        <v>205</v>
      </c>
      <c r="Y1221" s="50" t="s">
        <v>205</v>
      </c>
    </row>
    <row r="1222" spans="1:26" ht="18" customHeight="1">
      <c r="A1222" s="539">
        <v>20230804</v>
      </c>
      <c r="B1222" s="523">
        <v>1181</v>
      </c>
      <c r="C1222" s="523" t="s">
        <v>13329</v>
      </c>
      <c r="D1222" s="523" t="s">
        <v>219</v>
      </c>
      <c r="E1222" s="523">
        <v>2561</v>
      </c>
      <c r="F1222" s="523" t="s">
        <v>8949</v>
      </c>
      <c r="G1222" s="523" t="s">
        <v>13330</v>
      </c>
      <c r="H1222" s="538"/>
      <c r="I1222" s="540">
        <v>45142</v>
      </c>
      <c r="J1222" s="541" t="s">
        <v>9700</v>
      </c>
      <c r="K1222" s="541" t="s">
        <v>9440</v>
      </c>
      <c r="L1222" s="494" t="s">
        <v>205</v>
      </c>
      <c r="M1222" s="50" t="s">
        <v>205</v>
      </c>
      <c r="N1222" s="50" t="s">
        <v>205</v>
      </c>
      <c r="O1222" s="50" t="s">
        <v>205</v>
      </c>
      <c r="P1222" s="50" t="s">
        <v>205</v>
      </c>
      <c r="Q1222" s="50" t="s">
        <v>205</v>
      </c>
      <c r="R1222" s="16" t="s">
        <v>13329</v>
      </c>
      <c r="S1222" s="16" t="s">
        <v>13331</v>
      </c>
      <c r="T1222" s="16" t="s">
        <v>13332</v>
      </c>
      <c r="U1222" s="17">
        <v>2561</v>
      </c>
      <c r="V1222" s="18">
        <v>13571.9</v>
      </c>
      <c r="W1222" s="16" t="s">
        <v>13333</v>
      </c>
      <c r="X1222" s="50" t="s">
        <v>205</v>
      </c>
      <c r="Y1222" s="50" t="s">
        <v>205</v>
      </c>
    </row>
    <row r="1223" spans="1:26" ht="18" customHeight="1">
      <c r="A1223" s="539">
        <v>20230804</v>
      </c>
      <c r="B1223" s="523">
        <v>1182</v>
      </c>
      <c r="C1223" s="523" t="s">
        <v>13334</v>
      </c>
      <c r="D1223" s="523" t="s">
        <v>9320</v>
      </c>
      <c r="E1223" s="523">
        <v>1100</v>
      </c>
      <c r="F1223" s="523" t="s">
        <v>8298</v>
      </c>
      <c r="G1223" s="523" t="s">
        <v>13335</v>
      </c>
      <c r="H1223" s="538"/>
      <c r="I1223" s="540">
        <v>45142</v>
      </c>
      <c r="J1223" s="541" t="s">
        <v>9511</v>
      </c>
      <c r="K1223" s="541" t="s">
        <v>9440</v>
      </c>
      <c r="L1223" s="494" t="s">
        <v>205</v>
      </c>
      <c r="M1223" s="50" t="s">
        <v>205</v>
      </c>
      <c r="N1223" s="50" t="s">
        <v>205</v>
      </c>
      <c r="O1223" s="50" t="s">
        <v>205</v>
      </c>
      <c r="P1223" s="50" t="s">
        <v>205</v>
      </c>
      <c r="Q1223" s="50" t="s">
        <v>205</v>
      </c>
      <c r="R1223" s="16"/>
      <c r="S1223" s="16"/>
      <c r="T1223" s="16"/>
      <c r="U1223" s="17"/>
      <c r="V1223" s="18"/>
      <c r="W1223" s="16"/>
      <c r="X1223" s="50" t="s">
        <v>205</v>
      </c>
      <c r="Y1223" s="50" t="s">
        <v>205</v>
      </c>
      <c r="Z1223" t="s">
        <v>20484</v>
      </c>
    </row>
    <row r="1224" spans="1:26" ht="18" customHeight="1">
      <c r="A1224" s="539">
        <v>20230804</v>
      </c>
      <c r="B1224" s="523">
        <v>1182</v>
      </c>
      <c r="C1224" s="523" t="s">
        <v>13334</v>
      </c>
      <c r="D1224" s="523" t="s">
        <v>9320</v>
      </c>
      <c r="E1224" s="523">
        <v>1100</v>
      </c>
      <c r="F1224" s="523" t="s">
        <v>8298</v>
      </c>
      <c r="G1224" s="523" t="s">
        <v>13336</v>
      </c>
      <c r="H1224" s="538"/>
      <c r="I1224" s="540">
        <v>45142</v>
      </c>
      <c r="J1224" s="541" t="s">
        <v>9511</v>
      </c>
      <c r="K1224" s="541" t="s">
        <v>9440</v>
      </c>
      <c r="L1224" s="494" t="s">
        <v>205</v>
      </c>
      <c r="M1224" s="50" t="s">
        <v>205</v>
      </c>
      <c r="N1224" s="50" t="s">
        <v>205</v>
      </c>
      <c r="O1224" s="50" t="s">
        <v>205</v>
      </c>
      <c r="P1224" s="50" t="s">
        <v>205</v>
      </c>
      <c r="Q1224" s="50" t="s">
        <v>205</v>
      </c>
      <c r="R1224" s="16"/>
      <c r="S1224" s="16"/>
      <c r="T1224" s="16"/>
      <c r="U1224" s="17"/>
      <c r="V1224" s="18"/>
      <c r="W1224" s="16"/>
      <c r="X1224" s="50" t="s">
        <v>205</v>
      </c>
      <c r="Y1224" s="50" t="s">
        <v>205</v>
      </c>
      <c r="Z1224" t="s">
        <v>20484</v>
      </c>
    </row>
    <row r="1225" spans="1:26" ht="18" customHeight="1">
      <c r="A1225" s="539">
        <v>20230804</v>
      </c>
      <c r="B1225" s="523">
        <v>1183</v>
      </c>
      <c r="C1225" s="523" t="s">
        <v>13337</v>
      </c>
      <c r="D1225" s="523" t="s">
        <v>9503</v>
      </c>
      <c r="E1225" s="523">
        <v>2150</v>
      </c>
      <c r="F1225" s="523" t="s">
        <v>9260</v>
      </c>
      <c r="G1225" s="523" t="s">
        <v>13338</v>
      </c>
      <c r="H1225" s="538"/>
      <c r="I1225" s="540">
        <v>45142</v>
      </c>
      <c r="J1225" s="541" t="s">
        <v>9490</v>
      </c>
      <c r="K1225" s="541" t="s">
        <v>9440</v>
      </c>
      <c r="L1225" s="494" t="s">
        <v>205</v>
      </c>
      <c r="M1225" s="50" t="s">
        <v>205</v>
      </c>
      <c r="N1225" s="50" t="s">
        <v>205</v>
      </c>
      <c r="O1225" s="50" t="s">
        <v>205</v>
      </c>
      <c r="P1225" s="50" t="s">
        <v>205</v>
      </c>
      <c r="Q1225" s="50" t="s">
        <v>205</v>
      </c>
      <c r="R1225" s="16" t="s">
        <v>13337</v>
      </c>
      <c r="S1225" s="16" t="s">
        <v>13339</v>
      </c>
      <c r="T1225" s="16" t="s">
        <v>13340</v>
      </c>
      <c r="U1225" s="17">
        <v>2150</v>
      </c>
      <c r="V1225" s="18">
        <v>24760</v>
      </c>
      <c r="W1225" s="16" t="s">
        <v>2733</v>
      </c>
      <c r="X1225" s="50" t="s">
        <v>205</v>
      </c>
      <c r="Y1225" s="50" t="s">
        <v>205</v>
      </c>
      <c r="Z1225" t="s">
        <v>10752</v>
      </c>
    </row>
    <row r="1226" spans="1:26" ht="18" customHeight="1">
      <c r="A1226" s="539">
        <v>20230807</v>
      </c>
      <c r="B1226" s="523">
        <v>1184</v>
      </c>
      <c r="C1226" s="523" t="s">
        <v>13341</v>
      </c>
      <c r="D1226" s="523" t="s">
        <v>13342</v>
      </c>
      <c r="E1226" s="523">
        <v>1139</v>
      </c>
      <c r="F1226" s="523" t="s">
        <v>13343</v>
      </c>
      <c r="G1226" s="523" t="s">
        <v>13344</v>
      </c>
      <c r="H1226" s="538"/>
      <c r="I1226" s="540">
        <v>45142</v>
      </c>
      <c r="J1226" s="541" t="s">
        <v>13345</v>
      </c>
      <c r="K1226" s="541" t="s">
        <v>9440</v>
      </c>
      <c r="L1226" s="494" t="s">
        <v>205</v>
      </c>
      <c r="M1226" s="50" t="s">
        <v>205</v>
      </c>
      <c r="N1226" s="50" t="s">
        <v>205</v>
      </c>
      <c r="O1226" s="50" t="s">
        <v>205</v>
      </c>
      <c r="P1226" s="50" t="s">
        <v>205</v>
      </c>
      <c r="Q1226" s="50" t="s">
        <v>205</v>
      </c>
      <c r="R1226" s="16" t="s">
        <v>21328</v>
      </c>
      <c r="S1226" s="16" t="s">
        <v>21329</v>
      </c>
      <c r="T1226" s="16" t="s">
        <v>21330</v>
      </c>
      <c r="U1226" s="17">
        <v>1139</v>
      </c>
      <c r="V1226" s="18">
        <v>24990</v>
      </c>
      <c r="W1226" s="16" t="s">
        <v>13314</v>
      </c>
      <c r="X1226" s="50" t="s">
        <v>205</v>
      </c>
      <c r="Y1226" s="50" t="s">
        <v>205</v>
      </c>
      <c r="Z1226" t="s">
        <v>13346</v>
      </c>
    </row>
    <row r="1227" spans="1:26" ht="18" customHeight="1">
      <c r="A1227" s="539">
        <v>20230807</v>
      </c>
      <c r="B1227" s="523">
        <v>1185</v>
      </c>
      <c r="C1227" s="523" t="s">
        <v>13347</v>
      </c>
      <c r="D1227" s="523" t="s">
        <v>219</v>
      </c>
      <c r="E1227" s="523">
        <v>1110</v>
      </c>
      <c r="F1227" s="523" t="s">
        <v>9217</v>
      </c>
      <c r="G1227" s="523" t="s">
        <v>13348</v>
      </c>
      <c r="H1227" s="538"/>
      <c r="I1227" s="540">
        <v>45143</v>
      </c>
      <c r="J1227" s="541" t="s">
        <v>10453</v>
      </c>
      <c r="K1227" s="541" t="s">
        <v>9440</v>
      </c>
      <c r="L1227" s="494" t="s">
        <v>205</v>
      </c>
      <c r="M1227" s="50" t="s">
        <v>205</v>
      </c>
      <c r="N1227" s="50" t="s">
        <v>205</v>
      </c>
      <c r="O1227" s="50" t="s">
        <v>205</v>
      </c>
      <c r="P1227" s="50" t="s">
        <v>205</v>
      </c>
      <c r="Q1227" s="50" t="s">
        <v>205</v>
      </c>
      <c r="R1227" s="16" t="s">
        <v>21331</v>
      </c>
      <c r="S1227" s="16" t="s">
        <v>19705</v>
      </c>
      <c r="T1227" s="16" t="s">
        <v>13349</v>
      </c>
      <c r="U1227" s="17">
        <v>1110</v>
      </c>
      <c r="V1227" s="18">
        <v>24864</v>
      </c>
      <c r="W1227" s="16" t="s">
        <v>21332</v>
      </c>
      <c r="X1227" s="50" t="s">
        <v>205</v>
      </c>
      <c r="Y1227" s="50" t="s">
        <v>205</v>
      </c>
    </row>
    <row r="1228" spans="1:26" ht="18" customHeight="1">
      <c r="A1228" s="539">
        <v>20230807</v>
      </c>
      <c r="B1228" s="523">
        <v>1186</v>
      </c>
      <c r="C1228" s="523" t="s">
        <v>13350</v>
      </c>
      <c r="D1228" s="523" t="s">
        <v>10628</v>
      </c>
      <c r="E1228" s="523">
        <v>1100</v>
      </c>
      <c r="F1228" s="523" t="s">
        <v>13351</v>
      </c>
      <c r="G1228" s="523" t="s">
        <v>13352</v>
      </c>
      <c r="H1228" s="538"/>
      <c r="I1228" s="540">
        <v>45145</v>
      </c>
      <c r="J1228" s="541" t="s">
        <v>10866</v>
      </c>
      <c r="K1228" s="541" t="s">
        <v>9440</v>
      </c>
      <c r="L1228" s="494">
        <v>20</v>
      </c>
      <c r="M1228" s="50" t="s">
        <v>205</v>
      </c>
      <c r="N1228" s="50" t="s">
        <v>205</v>
      </c>
      <c r="O1228" s="50" t="s">
        <v>205</v>
      </c>
      <c r="P1228" s="50" t="s">
        <v>205</v>
      </c>
      <c r="Q1228" s="50" t="s">
        <v>205</v>
      </c>
      <c r="R1228" s="16" t="s">
        <v>21333</v>
      </c>
      <c r="S1228" s="16" t="s">
        <v>21334</v>
      </c>
      <c r="T1228" s="16" t="s">
        <v>21335</v>
      </c>
      <c r="U1228" s="17">
        <v>1100</v>
      </c>
      <c r="V1228" s="18">
        <v>11980</v>
      </c>
      <c r="W1228" s="16" t="s">
        <v>21336</v>
      </c>
      <c r="X1228" s="50" t="s">
        <v>205</v>
      </c>
      <c r="Y1228" s="50" t="s">
        <v>205</v>
      </c>
    </row>
    <row r="1229" spans="1:26" ht="18" customHeight="1">
      <c r="A1229" s="539">
        <v>20230807</v>
      </c>
      <c r="B1229" s="523">
        <v>1187</v>
      </c>
      <c r="C1229" s="523" t="s">
        <v>13353</v>
      </c>
      <c r="D1229" s="523" t="s">
        <v>10578</v>
      </c>
      <c r="E1229" s="523">
        <v>1120</v>
      </c>
      <c r="F1229" s="523" t="s">
        <v>8298</v>
      </c>
      <c r="G1229" s="523" t="s">
        <v>13354</v>
      </c>
      <c r="H1229" s="538"/>
      <c r="I1229" s="540">
        <v>45145</v>
      </c>
      <c r="J1229" s="541" t="s">
        <v>9547</v>
      </c>
      <c r="K1229" s="541" t="s">
        <v>9440</v>
      </c>
      <c r="L1229" s="494" t="s">
        <v>205</v>
      </c>
      <c r="M1229" s="50" t="s">
        <v>205</v>
      </c>
      <c r="N1229" s="50" t="s">
        <v>205</v>
      </c>
      <c r="O1229" s="50" t="s">
        <v>205</v>
      </c>
      <c r="P1229" s="50" t="s">
        <v>205</v>
      </c>
      <c r="Q1229" s="50" t="s">
        <v>205</v>
      </c>
      <c r="R1229" s="16" t="s">
        <v>21337</v>
      </c>
      <c r="S1229" s="16" t="s">
        <v>20606</v>
      </c>
      <c r="T1229" s="16" t="s">
        <v>21338</v>
      </c>
      <c r="U1229" s="17">
        <v>1120</v>
      </c>
      <c r="V1229" s="18">
        <v>24540</v>
      </c>
      <c r="W1229" s="16" t="s">
        <v>21339</v>
      </c>
      <c r="X1229" s="50" t="s">
        <v>205</v>
      </c>
      <c r="Y1229" s="50" t="s">
        <v>205</v>
      </c>
      <c r="Z1229" t="s">
        <v>11519</v>
      </c>
    </row>
    <row r="1230" spans="1:26" ht="18" customHeight="1">
      <c r="A1230" s="539">
        <v>20230807</v>
      </c>
      <c r="B1230" s="523">
        <v>1188</v>
      </c>
      <c r="C1230" s="523" t="s">
        <v>2744</v>
      </c>
      <c r="D1230" s="523" t="s">
        <v>8891</v>
      </c>
      <c r="E1230" s="523">
        <v>1958</v>
      </c>
      <c r="F1230" s="523" t="s">
        <v>6714</v>
      </c>
      <c r="G1230" s="523" t="s">
        <v>2745</v>
      </c>
      <c r="H1230" s="538"/>
      <c r="I1230" s="540">
        <v>45145</v>
      </c>
      <c r="J1230" s="541" t="s">
        <v>10883</v>
      </c>
      <c r="K1230" s="541" t="s">
        <v>9440</v>
      </c>
      <c r="L1230" s="494" t="s">
        <v>205</v>
      </c>
      <c r="M1230" s="50" t="s">
        <v>205</v>
      </c>
      <c r="N1230" s="50" t="s">
        <v>205</v>
      </c>
      <c r="O1230" s="50" t="s">
        <v>205</v>
      </c>
      <c r="P1230" s="50" t="s">
        <v>205</v>
      </c>
      <c r="Q1230" s="50" t="s">
        <v>205</v>
      </c>
      <c r="R1230" s="16" t="s">
        <v>13355</v>
      </c>
      <c r="S1230" s="16" t="s">
        <v>20844</v>
      </c>
      <c r="T1230" s="16" t="s">
        <v>21340</v>
      </c>
      <c r="U1230" s="17">
        <v>1925</v>
      </c>
      <c r="V1230" s="18">
        <v>24640</v>
      </c>
      <c r="W1230" s="16" t="s">
        <v>21341</v>
      </c>
      <c r="X1230" s="50" t="s">
        <v>205</v>
      </c>
      <c r="Y1230" s="50" t="s">
        <v>205</v>
      </c>
    </row>
    <row r="1231" spans="1:26" ht="18" customHeight="1">
      <c r="A1231" s="539">
        <v>20230807</v>
      </c>
      <c r="B1231" s="523">
        <v>1189</v>
      </c>
      <c r="C1231" s="523" t="s">
        <v>2739</v>
      </c>
      <c r="D1231" s="523" t="s">
        <v>8891</v>
      </c>
      <c r="E1231" s="523">
        <v>2300</v>
      </c>
      <c r="F1231" s="523" t="s">
        <v>121</v>
      </c>
      <c r="G1231" s="523" t="s">
        <v>2740</v>
      </c>
      <c r="H1231" s="538"/>
      <c r="I1231" s="540">
        <v>45145</v>
      </c>
      <c r="J1231" s="541" t="s">
        <v>10652</v>
      </c>
      <c r="K1231" s="541" t="s">
        <v>9440</v>
      </c>
      <c r="L1231" s="494"/>
      <c r="M1231" s="50"/>
      <c r="N1231" s="50"/>
      <c r="O1231" s="50"/>
      <c r="P1231" s="50"/>
      <c r="Q1231" s="50"/>
      <c r="R1231" s="16" t="s">
        <v>21342</v>
      </c>
      <c r="S1231" s="16" t="s">
        <v>4839</v>
      </c>
      <c r="T1231" s="16" t="s">
        <v>13356</v>
      </c>
      <c r="U1231" s="17">
        <v>2300</v>
      </c>
      <c r="V1231" s="18">
        <v>23805</v>
      </c>
      <c r="W1231" s="16" t="s">
        <v>21332</v>
      </c>
      <c r="X1231" s="50"/>
      <c r="Y1231" s="50"/>
    </row>
    <row r="1232" spans="1:26" ht="18" customHeight="1">
      <c r="A1232" s="539">
        <v>20230808</v>
      </c>
      <c r="B1232" s="523">
        <v>1190</v>
      </c>
      <c r="C1232" s="523" t="s">
        <v>13357</v>
      </c>
      <c r="D1232" s="523" t="s">
        <v>9476</v>
      </c>
      <c r="E1232" s="523">
        <v>1584</v>
      </c>
      <c r="F1232" s="523" t="s">
        <v>8949</v>
      </c>
      <c r="G1232" s="523" t="s">
        <v>13358</v>
      </c>
      <c r="H1232" s="538"/>
      <c r="I1232" s="540">
        <v>45145</v>
      </c>
      <c r="J1232" s="541" t="s">
        <v>13359</v>
      </c>
      <c r="K1232" s="541" t="s">
        <v>9440</v>
      </c>
      <c r="L1232" s="494" t="s">
        <v>205</v>
      </c>
      <c r="M1232" s="50" t="s">
        <v>205</v>
      </c>
      <c r="N1232" s="50" t="s">
        <v>205</v>
      </c>
      <c r="O1232" s="50" t="s">
        <v>205</v>
      </c>
      <c r="P1232" s="50" t="s">
        <v>205</v>
      </c>
      <c r="Q1232" s="50" t="s">
        <v>205</v>
      </c>
      <c r="R1232" s="16" t="s">
        <v>21343</v>
      </c>
      <c r="S1232" s="16" t="s">
        <v>20633</v>
      </c>
      <c r="T1232" s="16" t="s">
        <v>21344</v>
      </c>
      <c r="U1232" s="17">
        <v>1584</v>
      </c>
      <c r="V1232" s="18">
        <v>21652.34</v>
      </c>
      <c r="W1232" s="16" t="s">
        <v>21336</v>
      </c>
      <c r="X1232" s="50" t="s">
        <v>205</v>
      </c>
      <c r="Y1232" s="50" t="s">
        <v>205</v>
      </c>
      <c r="Z1232" t="s">
        <v>11781</v>
      </c>
    </row>
    <row r="1233" spans="1:26" ht="18" customHeight="1">
      <c r="A1233" s="539">
        <v>20230808</v>
      </c>
      <c r="B1233" s="523">
        <v>1191</v>
      </c>
      <c r="C1233" s="523" t="s">
        <v>2759</v>
      </c>
      <c r="D1233" s="523" t="s">
        <v>8896</v>
      </c>
      <c r="E1233" s="523">
        <v>2300</v>
      </c>
      <c r="F1233" s="523" t="s">
        <v>121</v>
      </c>
      <c r="G1233" s="523" t="s">
        <v>2760</v>
      </c>
      <c r="H1233" s="538"/>
      <c r="I1233" s="540">
        <v>45146</v>
      </c>
      <c r="J1233" s="541" t="s">
        <v>10396</v>
      </c>
      <c r="K1233" s="541" t="s">
        <v>9440</v>
      </c>
      <c r="L1233" s="494"/>
      <c r="M1233" s="50"/>
      <c r="N1233" s="50"/>
      <c r="O1233" s="50"/>
      <c r="P1233" s="50"/>
      <c r="Q1233" s="50"/>
      <c r="R1233" s="16" t="s">
        <v>21345</v>
      </c>
      <c r="S1233" s="16" t="s">
        <v>13360</v>
      </c>
      <c r="T1233" s="16" t="s">
        <v>13361</v>
      </c>
      <c r="U1233" s="17">
        <v>2300</v>
      </c>
      <c r="V1233" s="18">
        <v>23805</v>
      </c>
      <c r="W1233" s="16" t="s">
        <v>13362</v>
      </c>
      <c r="X1233" s="50"/>
      <c r="Y1233" s="50"/>
    </row>
    <row r="1234" spans="1:26" ht="18" customHeight="1">
      <c r="A1234" s="539">
        <v>20230808</v>
      </c>
      <c r="B1234" s="523">
        <v>1192</v>
      </c>
      <c r="C1234" s="523" t="s">
        <v>2750</v>
      </c>
      <c r="D1234" s="523" t="s">
        <v>8891</v>
      </c>
      <c r="E1234" s="523">
        <v>1958</v>
      </c>
      <c r="F1234" s="523" t="s">
        <v>8994</v>
      </c>
      <c r="G1234" s="523" t="s">
        <v>2751</v>
      </c>
      <c r="H1234" s="538"/>
      <c r="I1234" s="540">
        <v>45146</v>
      </c>
      <c r="J1234" s="541" t="s">
        <v>11116</v>
      </c>
      <c r="K1234" s="541" t="s">
        <v>9440</v>
      </c>
      <c r="L1234" s="494" t="s">
        <v>205</v>
      </c>
      <c r="M1234" s="50" t="s">
        <v>205</v>
      </c>
      <c r="N1234" s="50" t="s">
        <v>205</v>
      </c>
      <c r="O1234" s="50" t="s">
        <v>205</v>
      </c>
      <c r="P1234" s="50" t="s">
        <v>205</v>
      </c>
      <c r="Q1234" s="50" t="s">
        <v>205</v>
      </c>
      <c r="R1234" s="16" t="s">
        <v>13363</v>
      </c>
      <c r="S1234" s="16" t="s">
        <v>21346</v>
      </c>
      <c r="T1234" s="16" t="s">
        <v>21347</v>
      </c>
      <c r="U1234" s="17">
        <v>1958</v>
      </c>
      <c r="V1234" s="18">
        <v>24457.46</v>
      </c>
      <c r="W1234" s="16" t="s">
        <v>13362</v>
      </c>
      <c r="X1234" s="50" t="s">
        <v>205</v>
      </c>
      <c r="Y1234" s="50" t="s">
        <v>205</v>
      </c>
    </row>
    <row r="1235" spans="1:26" ht="18" customHeight="1">
      <c r="A1235" s="539">
        <v>20230808</v>
      </c>
      <c r="B1235" s="523">
        <v>1193</v>
      </c>
      <c r="C1235" s="523" t="s">
        <v>2756</v>
      </c>
      <c r="D1235" s="523" t="s">
        <v>8891</v>
      </c>
      <c r="E1235" s="523">
        <v>1958</v>
      </c>
      <c r="F1235" s="523" t="s">
        <v>8994</v>
      </c>
      <c r="G1235" s="523" t="s">
        <v>2757</v>
      </c>
      <c r="H1235" s="538"/>
      <c r="I1235" s="540">
        <v>45146</v>
      </c>
      <c r="J1235" s="541" t="s">
        <v>9556</v>
      </c>
      <c r="K1235" s="541" t="s">
        <v>9440</v>
      </c>
      <c r="L1235" s="494" t="s">
        <v>205</v>
      </c>
      <c r="M1235" s="50" t="s">
        <v>205</v>
      </c>
      <c r="N1235" s="50" t="s">
        <v>205</v>
      </c>
      <c r="O1235" s="50" t="s">
        <v>205</v>
      </c>
      <c r="P1235" s="50" t="s">
        <v>205</v>
      </c>
      <c r="Q1235" s="50" t="s">
        <v>205</v>
      </c>
      <c r="R1235" s="16" t="s">
        <v>21348</v>
      </c>
      <c r="S1235" s="16" t="s">
        <v>21346</v>
      </c>
      <c r="T1235" s="16" t="s">
        <v>21349</v>
      </c>
      <c r="U1235" s="17">
        <v>1958</v>
      </c>
      <c r="V1235" s="18">
        <v>24457.42</v>
      </c>
      <c r="W1235" s="16" t="s">
        <v>21350</v>
      </c>
      <c r="X1235" s="50" t="s">
        <v>205</v>
      </c>
      <c r="Y1235" s="50" t="s">
        <v>205</v>
      </c>
    </row>
    <row r="1236" spans="1:26" ht="18" customHeight="1">
      <c r="A1236" s="539">
        <v>20230809</v>
      </c>
      <c r="B1236" s="523">
        <v>1194</v>
      </c>
      <c r="C1236" s="523" t="s">
        <v>13364</v>
      </c>
      <c r="D1236" s="523" t="s">
        <v>10500</v>
      </c>
      <c r="E1236" s="523">
        <v>950</v>
      </c>
      <c r="F1236" s="523" t="s">
        <v>8949</v>
      </c>
      <c r="G1236" s="523" t="s">
        <v>13365</v>
      </c>
      <c r="H1236" s="538"/>
      <c r="I1236" s="540">
        <v>45146</v>
      </c>
      <c r="J1236" s="541" t="s">
        <v>11043</v>
      </c>
      <c r="K1236" s="541" t="s">
        <v>9440</v>
      </c>
      <c r="L1236" s="494">
        <v>20</v>
      </c>
      <c r="M1236" s="50" t="s">
        <v>205</v>
      </c>
      <c r="N1236" s="50" t="s">
        <v>205</v>
      </c>
      <c r="O1236" s="50" t="s">
        <v>205</v>
      </c>
      <c r="P1236" s="50" t="s">
        <v>205</v>
      </c>
      <c r="Q1236" s="50" t="s">
        <v>205</v>
      </c>
      <c r="R1236" s="16" t="s">
        <v>21351</v>
      </c>
      <c r="S1236" s="16" t="s">
        <v>19532</v>
      </c>
      <c r="T1236" s="16" t="s">
        <v>21352</v>
      </c>
      <c r="U1236" s="17">
        <v>950</v>
      </c>
      <c r="V1236" s="18">
        <v>11400</v>
      </c>
      <c r="W1236" s="16" t="s">
        <v>13362</v>
      </c>
      <c r="X1236" s="50" t="s">
        <v>205</v>
      </c>
      <c r="Y1236" s="50" t="s">
        <v>205</v>
      </c>
      <c r="Z1236" t="s">
        <v>10503</v>
      </c>
    </row>
    <row r="1237" spans="1:26" ht="18" customHeight="1">
      <c r="A1237" s="539">
        <v>20230809</v>
      </c>
      <c r="B1237" s="523">
        <v>1195</v>
      </c>
      <c r="C1237" s="523" t="s">
        <v>2770</v>
      </c>
      <c r="D1237" s="523" t="s">
        <v>8891</v>
      </c>
      <c r="E1237" s="523">
        <v>1951</v>
      </c>
      <c r="F1237" s="523" t="s">
        <v>6873</v>
      </c>
      <c r="G1237" s="523" t="s">
        <v>2768</v>
      </c>
      <c r="H1237" s="538"/>
      <c r="I1237" s="540">
        <v>45146</v>
      </c>
      <c r="J1237" s="541" t="s">
        <v>10523</v>
      </c>
      <c r="K1237" s="541" t="s">
        <v>9440</v>
      </c>
      <c r="L1237" s="494" t="s">
        <v>205</v>
      </c>
      <c r="M1237" s="50" t="s">
        <v>205</v>
      </c>
      <c r="N1237" s="50" t="s">
        <v>205</v>
      </c>
      <c r="O1237" s="50" t="s">
        <v>205</v>
      </c>
      <c r="P1237" s="50" t="s">
        <v>205</v>
      </c>
      <c r="Q1237" s="50" t="s">
        <v>205</v>
      </c>
      <c r="R1237" s="16" t="s">
        <v>2770</v>
      </c>
      <c r="S1237" s="16" t="s">
        <v>2538</v>
      </c>
      <c r="T1237" s="16" t="s">
        <v>2771</v>
      </c>
      <c r="U1237" s="17">
        <v>1951</v>
      </c>
      <c r="V1237" s="18">
        <v>24972.799999999999</v>
      </c>
      <c r="W1237" s="16" t="s">
        <v>2755</v>
      </c>
      <c r="X1237" s="50" t="s">
        <v>205</v>
      </c>
      <c r="Y1237" s="50" t="s">
        <v>205</v>
      </c>
    </row>
    <row r="1238" spans="1:26" ht="18" customHeight="1">
      <c r="A1238" s="539">
        <v>20230809</v>
      </c>
      <c r="B1238" s="523">
        <v>1196</v>
      </c>
      <c r="C1238" s="523" t="s">
        <v>2763</v>
      </c>
      <c r="D1238" s="523" t="s">
        <v>8905</v>
      </c>
      <c r="E1238" s="523">
        <v>1980</v>
      </c>
      <c r="F1238" s="523" t="s">
        <v>8994</v>
      </c>
      <c r="G1238" s="523" t="s">
        <v>2764</v>
      </c>
      <c r="H1238" s="538"/>
      <c r="I1238" s="540">
        <v>45146</v>
      </c>
      <c r="J1238" s="541" t="s">
        <v>10811</v>
      </c>
      <c r="K1238" s="541" t="s">
        <v>9440</v>
      </c>
      <c r="L1238" s="494" t="s">
        <v>205</v>
      </c>
      <c r="M1238" s="50" t="s">
        <v>205</v>
      </c>
      <c r="N1238" s="50" t="s">
        <v>205</v>
      </c>
      <c r="O1238" s="50" t="s">
        <v>205</v>
      </c>
      <c r="P1238" s="50" t="s">
        <v>205</v>
      </c>
      <c r="Q1238" s="50" t="s">
        <v>205</v>
      </c>
      <c r="R1238" s="16" t="s">
        <v>2763</v>
      </c>
      <c r="S1238" s="16" t="s">
        <v>1889</v>
      </c>
      <c r="T1238" s="16" t="s">
        <v>13366</v>
      </c>
      <c r="U1238" s="17">
        <v>1980</v>
      </c>
      <c r="V1238" s="18">
        <v>24948</v>
      </c>
      <c r="W1238" s="16" t="s">
        <v>2755</v>
      </c>
      <c r="X1238" s="50" t="s">
        <v>205</v>
      </c>
      <c r="Y1238" s="50" t="s">
        <v>205</v>
      </c>
    </row>
    <row r="1239" spans="1:26" ht="18" customHeight="1">
      <c r="A1239" s="539">
        <v>20230809</v>
      </c>
      <c r="B1239" s="523">
        <v>1197</v>
      </c>
      <c r="C1239" s="523" t="s">
        <v>2766</v>
      </c>
      <c r="D1239" s="523" t="s">
        <v>8905</v>
      </c>
      <c r="E1239" s="523">
        <v>1980</v>
      </c>
      <c r="F1239" s="523" t="s">
        <v>8994</v>
      </c>
      <c r="G1239" s="523" t="s">
        <v>2767</v>
      </c>
      <c r="H1239" s="538"/>
      <c r="I1239" s="540">
        <v>45146</v>
      </c>
      <c r="J1239" s="541" t="s">
        <v>13367</v>
      </c>
      <c r="K1239" s="541" t="s">
        <v>9440</v>
      </c>
      <c r="L1239" s="494" t="s">
        <v>205</v>
      </c>
      <c r="M1239" s="50" t="s">
        <v>205</v>
      </c>
      <c r="N1239" s="50" t="s">
        <v>205</v>
      </c>
      <c r="O1239" s="50" t="s">
        <v>205</v>
      </c>
      <c r="P1239" s="50" t="s">
        <v>205</v>
      </c>
      <c r="Q1239" s="50" t="s">
        <v>205</v>
      </c>
      <c r="R1239" s="16" t="s">
        <v>2766</v>
      </c>
      <c r="S1239" s="16" t="s">
        <v>1889</v>
      </c>
      <c r="T1239" s="16" t="s">
        <v>13368</v>
      </c>
      <c r="U1239" s="17">
        <v>1980</v>
      </c>
      <c r="V1239" s="18">
        <v>24948</v>
      </c>
      <c r="W1239" s="16" t="s">
        <v>2755</v>
      </c>
      <c r="X1239" s="50" t="s">
        <v>205</v>
      </c>
      <c r="Y1239" s="50" t="s">
        <v>205</v>
      </c>
    </row>
    <row r="1240" spans="1:26" ht="18" customHeight="1">
      <c r="A1240" s="539">
        <v>20230811</v>
      </c>
      <c r="B1240" s="523">
        <v>1198</v>
      </c>
      <c r="C1240" s="523" t="s">
        <v>13369</v>
      </c>
      <c r="D1240" s="523" t="s">
        <v>10900</v>
      </c>
      <c r="E1240" s="523">
        <v>1500</v>
      </c>
      <c r="F1240" s="523" t="s">
        <v>9159</v>
      </c>
      <c r="G1240" s="523" t="s">
        <v>13370</v>
      </c>
      <c r="H1240" s="538"/>
      <c r="I1240" s="540">
        <v>45149</v>
      </c>
      <c r="J1240" s="541" t="s">
        <v>13371</v>
      </c>
      <c r="K1240" s="541" t="s">
        <v>9440</v>
      </c>
      <c r="L1240" s="494">
        <v>20</v>
      </c>
      <c r="M1240" s="50" t="s">
        <v>205</v>
      </c>
      <c r="N1240" s="50" t="s">
        <v>205</v>
      </c>
      <c r="O1240" s="50" t="s">
        <v>205</v>
      </c>
      <c r="P1240" s="50" t="s">
        <v>205</v>
      </c>
      <c r="Q1240" s="50" t="s">
        <v>205</v>
      </c>
      <c r="R1240" s="16" t="s">
        <v>21353</v>
      </c>
      <c r="S1240" s="16" t="s">
        <v>19532</v>
      </c>
      <c r="T1240" s="16" t="s">
        <v>21354</v>
      </c>
      <c r="U1240" s="17">
        <v>1500</v>
      </c>
      <c r="V1240" s="18">
        <v>9720</v>
      </c>
      <c r="W1240" s="16" t="s">
        <v>21355</v>
      </c>
      <c r="X1240" s="50" t="s">
        <v>205</v>
      </c>
      <c r="Y1240" s="50" t="s">
        <v>205</v>
      </c>
    </row>
    <row r="1241" spans="1:26" ht="18" customHeight="1">
      <c r="A1241" s="539">
        <v>20230811</v>
      </c>
      <c r="B1241" s="523">
        <v>1199</v>
      </c>
      <c r="C1241" s="523" t="s">
        <v>2779</v>
      </c>
      <c r="D1241" s="523" t="s">
        <v>8905</v>
      </c>
      <c r="E1241" s="523">
        <v>1980</v>
      </c>
      <c r="F1241" s="523" t="s">
        <v>8994</v>
      </c>
      <c r="G1241" s="523" t="s">
        <v>2780</v>
      </c>
      <c r="H1241" s="538"/>
      <c r="I1241" s="540">
        <v>45149</v>
      </c>
      <c r="J1241" s="541" t="s">
        <v>13372</v>
      </c>
      <c r="K1241" s="541" t="s">
        <v>9440</v>
      </c>
      <c r="L1241" s="494" t="s">
        <v>205</v>
      </c>
      <c r="M1241" s="50" t="s">
        <v>205</v>
      </c>
      <c r="N1241" s="50" t="s">
        <v>205</v>
      </c>
      <c r="O1241" s="50" t="s">
        <v>205</v>
      </c>
      <c r="P1241" s="50" t="s">
        <v>205</v>
      </c>
      <c r="Q1241" s="50" t="s">
        <v>205</v>
      </c>
      <c r="R1241" s="16" t="s">
        <v>13373</v>
      </c>
      <c r="S1241" s="16" t="s">
        <v>20631</v>
      </c>
      <c r="T1241" s="16" t="s">
        <v>21356</v>
      </c>
      <c r="U1241" s="17">
        <v>1980</v>
      </c>
      <c r="V1241" s="18">
        <v>24948</v>
      </c>
      <c r="W1241" s="16" t="s">
        <v>21350</v>
      </c>
      <c r="X1241" s="50" t="s">
        <v>205</v>
      </c>
      <c r="Y1241" s="50" t="s">
        <v>205</v>
      </c>
    </row>
    <row r="1242" spans="1:26" ht="18" customHeight="1">
      <c r="A1242" s="539">
        <v>20230811</v>
      </c>
      <c r="B1242" s="523">
        <v>1200</v>
      </c>
      <c r="C1242" s="523" t="s">
        <v>2772</v>
      </c>
      <c r="D1242" s="523" t="s">
        <v>8905</v>
      </c>
      <c r="E1242" s="523">
        <v>1980</v>
      </c>
      <c r="F1242" s="523" t="s">
        <v>8994</v>
      </c>
      <c r="G1242" s="523" t="s">
        <v>2773</v>
      </c>
      <c r="H1242" s="538"/>
      <c r="I1242" s="540">
        <v>45149</v>
      </c>
      <c r="J1242" s="541" t="s">
        <v>9765</v>
      </c>
      <c r="K1242" s="541" t="s">
        <v>9440</v>
      </c>
      <c r="L1242" s="494" t="s">
        <v>205</v>
      </c>
      <c r="M1242" s="50" t="s">
        <v>205</v>
      </c>
      <c r="N1242" s="50" t="s">
        <v>205</v>
      </c>
      <c r="O1242" s="50" t="s">
        <v>205</v>
      </c>
      <c r="P1242" s="50" t="s">
        <v>205</v>
      </c>
      <c r="Q1242" s="50" t="s">
        <v>205</v>
      </c>
      <c r="R1242" s="16" t="s">
        <v>13374</v>
      </c>
      <c r="S1242" s="16" t="s">
        <v>20631</v>
      </c>
      <c r="T1242" s="16" t="s">
        <v>21357</v>
      </c>
      <c r="U1242" s="17">
        <v>1980</v>
      </c>
      <c r="V1242" s="18">
        <v>24948</v>
      </c>
      <c r="W1242" s="16" t="s">
        <v>21350</v>
      </c>
      <c r="X1242" s="50" t="s">
        <v>205</v>
      </c>
      <c r="Y1242" s="50" t="s">
        <v>205</v>
      </c>
    </row>
    <row r="1243" spans="1:26" ht="18" customHeight="1">
      <c r="A1243" s="539">
        <v>20230811</v>
      </c>
      <c r="B1243" s="523">
        <v>1201</v>
      </c>
      <c r="C1243" s="523" t="s">
        <v>2776</v>
      </c>
      <c r="D1243" s="523" t="s">
        <v>8905</v>
      </c>
      <c r="E1243" s="523">
        <v>1985</v>
      </c>
      <c r="F1243" s="523" t="s">
        <v>8994</v>
      </c>
      <c r="G1243" s="523" t="s">
        <v>2777</v>
      </c>
      <c r="H1243" s="538"/>
      <c r="I1243" s="540">
        <v>45149</v>
      </c>
      <c r="J1243" s="541" t="s">
        <v>10861</v>
      </c>
      <c r="K1243" s="541" t="s">
        <v>9440</v>
      </c>
      <c r="L1243" s="494" t="s">
        <v>205</v>
      </c>
      <c r="M1243" s="50" t="s">
        <v>205</v>
      </c>
      <c r="N1243" s="50" t="s">
        <v>205</v>
      </c>
      <c r="O1243" s="50" t="s">
        <v>205</v>
      </c>
      <c r="P1243" s="50" t="s">
        <v>205</v>
      </c>
      <c r="Q1243" s="50" t="s">
        <v>205</v>
      </c>
      <c r="R1243" s="16" t="s">
        <v>21358</v>
      </c>
      <c r="S1243" s="16" t="s">
        <v>20631</v>
      </c>
      <c r="T1243" s="16" t="s">
        <v>21359</v>
      </c>
      <c r="U1243" s="17">
        <v>1985</v>
      </c>
      <c r="V1243" s="18">
        <v>24796.62</v>
      </c>
      <c r="W1243" s="16" t="s">
        <v>21350</v>
      </c>
      <c r="X1243" s="50" t="s">
        <v>205</v>
      </c>
      <c r="Y1243" s="50" t="s">
        <v>205</v>
      </c>
    </row>
    <row r="1244" spans="1:26" ht="18" customHeight="1">
      <c r="A1244" s="539">
        <v>20230811</v>
      </c>
      <c r="B1244" s="523">
        <v>1202</v>
      </c>
      <c r="C1244" s="523" t="s">
        <v>13375</v>
      </c>
      <c r="D1244" s="523" t="s">
        <v>9503</v>
      </c>
      <c r="E1244" s="523">
        <v>944</v>
      </c>
      <c r="F1244" s="523" t="s">
        <v>12076</v>
      </c>
      <c r="G1244" s="523" t="s">
        <v>13376</v>
      </c>
      <c r="H1244" s="538"/>
      <c r="I1244" s="540">
        <v>45149</v>
      </c>
      <c r="J1244" s="541" t="s">
        <v>11146</v>
      </c>
      <c r="K1244" s="541" t="s">
        <v>9440</v>
      </c>
      <c r="L1244" s="494">
        <v>20</v>
      </c>
      <c r="M1244" s="50" t="s">
        <v>205</v>
      </c>
      <c r="N1244" s="50" t="s">
        <v>205</v>
      </c>
      <c r="O1244" s="50" t="s">
        <v>205</v>
      </c>
      <c r="P1244" s="50" t="s">
        <v>205</v>
      </c>
      <c r="Q1244" s="50" t="s">
        <v>205</v>
      </c>
      <c r="R1244" s="16" t="s">
        <v>21360</v>
      </c>
      <c r="S1244" s="16" t="s">
        <v>21361</v>
      </c>
      <c r="T1244" s="16" t="s">
        <v>21362</v>
      </c>
      <c r="U1244" s="17">
        <v>944</v>
      </c>
      <c r="V1244" s="18">
        <v>10500</v>
      </c>
      <c r="W1244" s="16" t="s">
        <v>21363</v>
      </c>
      <c r="X1244" s="50" t="s">
        <v>205</v>
      </c>
      <c r="Y1244" s="50" t="s">
        <v>205</v>
      </c>
      <c r="Z1244" t="s">
        <v>10752</v>
      </c>
    </row>
    <row r="1245" spans="1:26" ht="18" customHeight="1">
      <c r="A1245" s="539">
        <v>20230811</v>
      </c>
      <c r="B1245" s="523">
        <v>1203</v>
      </c>
      <c r="C1245" s="523" t="s">
        <v>2788</v>
      </c>
      <c r="D1245" s="523" t="s">
        <v>254</v>
      </c>
      <c r="E1245" s="523">
        <v>1659</v>
      </c>
      <c r="F1245" s="523" t="s">
        <v>8955</v>
      </c>
      <c r="G1245" s="523" t="s">
        <v>2784</v>
      </c>
      <c r="H1245" s="538"/>
      <c r="I1245" s="540">
        <v>45149</v>
      </c>
      <c r="J1245" s="541" t="s">
        <v>10374</v>
      </c>
      <c r="K1245" s="541" t="s">
        <v>9440</v>
      </c>
      <c r="L1245" s="494" t="s">
        <v>205</v>
      </c>
      <c r="M1245" s="50" t="s">
        <v>205</v>
      </c>
      <c r="N1245" s="50" t="s">
        <v>205</v>
      </c>
      <c r="O1245" s="50" t="s">
        <v>205</v>
      </c>
      <c r="P1245" s="50" t="s">
        <v>205</v>
      </c>
      <c r="Q1245" s="50" t="s">
        <v>205</v>
      </c>
      <c r="R1245" s="16" t="s">
        <v>21364</v>
      </c>
      <c r="S1245" s="16" t="s">
        <v>21365</v>
      </c>
      <c r="T1245" s="16" t="s">
        <v>21366</v>
      </c>
      <c r="U1245" s="17">
        <v>1700</v>
      </c>
      <c r="V1245" s="18">
        <v>24205.3</v>
      </c>
      <c r="W1245" s="16" t="s">
        <v>21341</v>
      </c>
      <c r="X1245" s="50" t="s">
        <v>205</v>
      </c>
      <c r="Y1245" s="50" t="s">
        <v>205</v>
      </c>
    </row>
    <row r="1246" spans="1:26" ht="18" customHeight="1">
      <c r="A1246" s="539">
        <v>20230811</v>
      </c>
      <c r="B1246" s="523">
        <v>1204</v>
      </c>
      <c r="C1246" s="523" t="s">
        <v>13377</v>
      </c>
      <c r="D1246" s="523" t="s">
        <v>219</v>
      </c>
      <c r="E1246" s="523">
        <v>987</v>
      </c>
      <c r="F1246" s="523" t="s">
        <v>9529</v>
      </c>
      <c r="G1246" s="523" t="s">
        <v>13378</v>
      </c>
      <c r="H1246" s="538"/>
      <c r="I1246" s="540">
        <v>45149</v>
      </c>
      <c r="J1246" s="541" t="s">
        <v>13379</v>
      </c>
      <c r="K1246" s="541" t="s">
        <v>9440</v>
      </c>
      <c r="L1246" s="494" t="s">
        <v>205</v>
      </c>
      <c r="M1246" s="50" t="s">
        <v>205</v>
      </c>
      <c r="N1246" s="50" t="s">
        <v>205</v>
      </c>
      <c r="O1246" s="50" t="s">
        <v>205</v>
      </c>
      <c r="P1246" s="50" t="s">
        <v>205</v>
      </c>
      <c r="Q1246" s="50" t="s">
        <v>205</v>
      </c>
      <c r="R1246" s="16" t="s">
        <v>13377</v>
      </c>
      <c r="S1246" s="16" t="s">
        <v>13331</v>
      </c>
      <c r="T1246" s="16" t="s">
        <v>13380</v>
      </c>
      <c r="U1246" s="17">
        <v>987</v>
      </c>
      <c r="V1246" s="18">
        <v>19315.7</v>
      </c>
      <c r="W1246" s="16" t="s">
        <v>13333</v>
      </c>
      <c r="X1246" s="50" t="s">
        <v>205</v>
      </c>
      <c r="Y1246" s="50" t="s">
        <v>205</v>
      </c>
    </row>
    <row r="1247" spans="1:26" ht="18" customHeight="1">
      <c r="A1247" s="539">
        <v>20230811</v>
      </c>
      <c r="B1247" s="523">
        <v>1205</v>
      </c>
      <c r="C1247" s="523" t="s">
        <v>13381</v>
      </c>
      <c r="D1247" s="523" t="s">
        <v>219</v>
      </c>
      <c r="E1247" s="523">
        <v>833</v>
      </c>
      <c r="F1247" s="523" t="s">
        <v>9546</v>
      </c>
      <c r="G1247" s="523" t="s">
        <v>13378</v>
      </c>
      <c r="H1247" s="538"/>
      <c r="I1247" s="540">
        <v>45149</v>
      </c>
      <c r="J1247" s="541" t="s">
        <v>13379</v>
      </c>
      <c r="K1247" s="541" t="s">
        <v>9440</v>
      </c>
      <c r="L1247" s="494" t="s">
        <v>205</v>
      </c>
      <c r="M1247" s="50" t="s">
        <v>205</v>
      </c>
      <c r="N1247" s="50" t="s">
        <v>205</v>
      </c>
      <c r="O1247" s="50" t="s">
        <v>205</v>
      </c>
      <c r="P1247" s="50" t="s">
        <v>205</v>
      </c>
      <c r="Q1247" s="50" t="s">
        <v>205</v>
      </c>
      <c r="R1247" s="16" t="s">
        <v>13381</v>
      </c>
      <c r="S1247" s="16" t="s">
        <v>13331</v>
      </c>
      <c r="T1247" s="16" t="s">
        <v>13382</v>
      </c>
      <c r="U1247" s="17">
        <v>833</v>
      </c>
      <c r="V1247" s="18">
        <v>2332.4</v>
      </c>
      <c r="W1247" s="16" t="s">
        <v>13333</v>
      </c>
      <c r="X1247" s="50" t="s">
        <v>205</v>
      </c>
      <c r="Y1247" s="50" t="s">
        <v>205</v>
      </c>
    </row>
    <row r="1248" spans="1:26" ht="18" customHeight="1">
      <c r="A1248" s="539">
        <v>20230814</v>
      </c>
      <c r="B1248" s="523">
        <v>1206</v>
      </c>
      <c r="C1248" s="523" t="s">
        <v>13383</v>
      </c>
      <c r="D1248" s="523" t="s">
        <v>8947</v>
      </c>
      <c r="E1248" s="523">
        <v>672</v>
      </c>
      <c r="F1248" s="523" t="s">
        <v>8949</v>
      </c>
      <c r="G1248" s="523" t="s">
        <v>13384</v>
      </c>
      <c r="H1248" s="538"/>
      <c r="I1248" s="540">
        <v>45152</v>
      </c>
      <c r="J1248" s="541" t="s">
        <v>12932</v>
      </c>
      <c r="K1248" s="541" t="s">
        <v>9440</v>
      </c>
      <c r="L1248" s="494">
        <v>20</v>
      </c>
      <c r="M1248" s="50" t="s">
        <v>205</v>
      </c>
      <c r="N1248" s="50" t="s">
        <v>205</v>
      </c>
      <c r="O1248" s="50" t="s">
        <v>205</v>
      </c>
      <c r="P1248" s="50" t="s">
        <v>205</v>
      </c>
      <c r="Q1248" s="50" t="s">
        <v>205</v>
      </c>
      <c r="R1248" s="16" t="s">
        <v>21367</v>
      </c>
      <c r="S1248" s="16" t="s">
        <v>19230</v>
      </c>
      <c r="T1248" s="16" t="s">
        <v>13385</v>
      </c>
      <c r="U1248" s="17">
        <v>672</v>
      </c>
      <c r="V1248" s="18">
        <v>6652.8</v>
      </c>
      <c r="W1248" s="16" t="s">
        <v>21368</v>
      </c>
      <c r="X1248" s="50" t="s">
        <v>205</v>
      </c>
      <c r="Y1248" s="50" t="s">
        <v>205</v>
      </c>
      <c r="Z1248" t="s">
        <v>10747</v>
      </c>
    </row>
    <row r="1249" spans="1:26" ht="18" customHeight="1">
      <c r="A1249" s="539">
        <v>20230814</v>
      </c>
      <c r="B1249" s="523">
        <v>1207</v>
      </c>
      <c r="C1249" s="523" t="s">
        <v>13387</v>
      </c>
      <c r="D1249" s="523" t="s">
        <v>8947</v>
      </c>
      <c r="E1249" s="523">
        <v>896</v>
      </c>
      <c r="F1249" s="523" t="s">
        <v>8949</v>
      </c>
      <c r="G1249" s="523" t="s">
        <v>10408</v>
      </c>
      <c r="H1249" s="538"/>
      <c r="I1249" s="540">
        <v>45152</v>
      </c>
      <c r="J1249" s="541" t="s">
        <v>9638</v>
      </c>
      <c r="K1249" s="541" t="s">
        <v>9440</v>
      </c>
      <c r="L1249" s="494">
        <v>20</v>
      </c>
      <c r="M1249" s="50" t="s">
        <v>205</v>
      </c>
      <c r="N1249" s="50" t="s">
        <v>205</v>
      </c>
      <c r="O1249" s="50" t="s">
        <v>205</v>
      </c>
      <c r="P1249" s="50" t="s">
        <v>205</v>
      </c>
      <c r="Q1249" s="50" t="s">
        <v>205</v>
      </c>
      <c r="R1249" s="16" t="s">
        <v>21369</v>
      </c>
      <c r="S1249" s="16" t="s">
        <v>19230</v>
      </c>
      <c r="T1249" s="16" t="s">
        <v>13388</v>
      </c>
      <c r="U1249" s="17">
        <v>896</v>
      </c>
      <c r="V1249" s="18">
        <v>6988.8</v>
      </c>
      <c r="W1249" s="16" t="s">
        <v>21368</v>
      </c>
      <c r="X1249" s="50" t="s">
        <v>205</v>
      </c>
      <c r="Y1249" s="50" t="s">
        <v>205</v>
      </c>
      <c r="Z1249" t="s">
        <v>10747</v>
      </c>
    </row>
    <row r="1250" spans="1:26" ht="18" customHeight="1">
      <c r="A1250" s="539">
        <v>20230814</v>
      </c>
      <c r="B1250" s="523">
        <v>1208</v>
      </c>
      <c r="C1250" s="523" t="s">
        <v>13389</v>
      </c>
      <c r="D1250" s="523" t="s">
        <v>219</v>
      </c>
      <c r="E1250" s="523">
        <v>4446</v>
      </c>
      <c r="F1250" s="523" t="s">
        <v>8949</v>
      </c>
      <c r="G1250" s="523" t="s">
        <v>13390</v>
      </c>
      <c r="H1250" s="538"/>
      <c r="I1250" s="540">
        <v>45152</v>
      </c>
      <c r="J1250" s="541" t="s">
        <v>12697</v>
      </c>
      <c r="K1250" s="541" t="s">
        <v>9440</v>
      </c>
      <c r="L1250" s="494" t="s">
        <v>205</v>
      </c>
      <c r="M1250" s="50" t="s">
        <v>205</v>
      </c>
      <c r="N1250" s="50" t="s">
        <v>205</v>
      </c>
      <c r="O1250" s="50" t="s">
        <v>205</v>
      </c>
      <c r="P1250" s="50" t="s">
        <v>205</v>
      </c>
      <c r="Q1250" s="50" t="s">
        <v>205</v>
      </c>
      <c r="R1250" s="16" t="s">
        <v>13391</v>
      </c>
      <c r="S1250" s="16" t="s">
        <v>11615</v>
      </c>
      <c r="T1250" s="16" t="s">
        <v>21370</v>
      </c>
      <c r="U1250" s="17">
        <v>4446</v>
      </c>
      <c r="V1250" s="18">
        <v>11963.4</v>
      </c>
      <c r="W1250" s="16" t="s">
        <v>13392</v>
      </c>
      <c r="X1250" s="50" t="s">
        <v>205</v>
      </c>
      <c r="Y1250" s="50" t="s">
        <v>205</v>
      </c>
      <c r="Z1250" t="s">
        <v>11616</v>
      </c>
    </row>
    <row r="1251" spans="1:26" ht="18" customHeight="1">
      <c r="A1251" s="539">
        <v>20230814</v>
      </c>
      <c r="B1251" s="523">
        <v>1209</v>
      </c>
      <c r="C1251" s="523" t="s">
        <v>2801</v>
      </c>
      <c r="D1251" s="523" t="s">
        <v>8896</v>
      </c>
      <c r="E1251" s="523">
        <v>1915</v>
      </c>
      <c r="F1251" s="523" t="s">
        <v>8994</v>
      </c>
      <c r="G1251" s="523" t="s">
        <v>2802</v>
      </c>
      <c r="H1251" s="538"/>
      <c r="I1251" s="540">
        <v>45152</v>
      </c>
      <c r="J1251" s="541" t="s">
        <v>11187</v>
      </c>
      <c r="K1251" s="541" t="s">
        <v>9440</v>
      </c>
      <c r="L1251" s="494" t="s">
        <v>205</v>
      </c>
      <c r="M1251" s="50" t="s">
        <v>205</v>
      </c>
      <c r="N1251" s="50" t="s">
        <v>205</v>
      </c>
      <c r="O1251" s="50" t="s">
        <v>205</v>
      </c>
      <c r="P1251" s="50" t="s">
        <v>205</v>
      </c>
      <c r="Q1251" s="50" t="s">
        <v>205</v>
      </c>
      <c r="R1251" s="16" t="s">
        <v>21371</v>
      </c>
      <c r="S1251" s="16" t="s">
        <v>21372</v>
      </c>
      <c r="T1251" s="16" t="s">
        <v>21373</v>
      </c>
      <c r="U1251" s="17">
        <v>1915</v>
      </c>
      <c r="V1251" s="18">
        <v>24043.47</v>
      </c>
      <c r="W1251" s="16" t="s">
        <v>21374</v>
      </c>
      <c r="X1251" s="50" t="s">
        <v>205</v>
      </c>
      <c r="Y1251" s="50" t="s">
        <v>205</v>
      </c>
    </row>
    <row r="1252" spans="1:26" ht="18" customHeight="1">
      <c r="A1252" s="539">
        <v>20230814</v>
      </c>
      <c r="B1252" s="523">
        <v>1210</v>
      </c>
      <c r="C1252" s="523" t="s">
        <v>2795</v>
      </c>
      <c r="D1252" s="523" t="s">
        <v>9319</v>
      </c>
      <c r="E1252" s="523">
        <v>1980</v>
      </c>
      <c r="F1252" s="523" t="s">
        <v>8994</v>
      </c>
      <c r="G1252" s="523" t="s">
        <v>2796</v>
      </c>
      <c r="H1252" s="538"/>
      <c r="I1252" s="540">
        <v>45152</v>
      </c>
      <c r="J1252" s="541" t="s">
        <v>11608</v>
      </c>
      <c r="K1252" s="541" t="s">
        <v>9440</v>
      </c>
      <c r="L1252" s="494" t="s">
        <v>205</v>
      </c>
      <c r="M1252" s="50" t="s">
        <v>205</v>
      </c>
      <c r="N1252" s="50" t="s">
        <v>205</v>
      </c>
      <c r="O1252" s="50" t="s">
        <v>205</v>
      </c>
      <c r="P1252" s="50" t="s">
        <v>205</v>
      </c>
      <c r="Q1252" s="50" t="s">
        <v>205</v>
      </c>
      <c r="R1252" s="16" t="s">
        <v>13393</v>
      </c>
      <c r="S1252" s="16" t="s">
        <v>21372</v>
      </c>
      <c r="T1252" s="16" t="s">
        <v>21375</v>
      </c>
      <c r="U1252" s="17">
        <v>1980</v>
      </c>
      <c r="V1252" s="18">
        <v>24948</v>
      </c>
      <c r="W1252" s="16" t="s">
        <v>13392</v>
      </c>
      <c r="X1252" s="50" t="s">
        <v>205</v>
      </c>
      <c r="Y1252" s="50" t="s">
        <v>205</v>
      </c>
    </row>
    <row r="1253" spans="1:26" ht="18" customHeight="1">
      <c r="A1253" s="539">
        <v>20230814</v>
      </c>
      <c r="B1253" s="523">
        <v>1211</v>
      </c>
      <c r="C1253" s="523" t="s">
        <v>13394</v>
      </c>
      <c r="D1253" s="523" t="s">
        <v>13395</v>
      </c>
      <c r="E1253" s="523">
        <v>2929</v>
      </c>
      <c r="F1253" s="523" t="s">
        <v>9104</v>
      </c>
      <c r="G1253" s="523" t="s">
        <v>13396</v>
      </c>
      <c r="H1253" s="538"/>
      <c r="I1253" s="540">
        <v>45150</v>
      </c>
      <c r="J1253" s="541" t="s">
        <v>13397</v>
      </c>
      <c r="K1253" s="541" t="s">
        <v>9440</v>
      </c>
      <c r="L1253" s="494" t="s">
        <v>205</v>
      </c>
      <c r="M1253" s="50" t="s">
        <v>205</v>
      </c>
      <c r="N1253" s="50" t="s">
        <v>205</v>
      </c>
      <c r="O1253" s="50" t="s">
        <v>205</v>
      </c>
      <c r="P1253" s="50" t="s">
        <v>205</v>
      </c>
      <c r="Q1253" s="50" t="s">
        <v>205</v>
      </c>
      <c r="R1253" s="16" t="s">
        <v>21376</v>
      </c>
      <c r="S1253" s="16" t="s">
        <v>21377</v>
      </c>
      <c r="T1253" s="16" t="s">
        <v>21378</v>
      </c>
      <c r="U1253" s="17">
        <v>2929</v>
      </c>
      <c r="V1253" s="18">
        <v>20708.03</v>
      </c>
      <c r="W1253" s="16" t="s">
        <v>21379</v>
      </c>
      <c r="X1253" s="50" t="s">
        <v>205</v>
      </c>
      <c r="Y1253" s="50" t="s">
        <v>205</v>
      </c>
      <c r="Z1253" t="s">
        <v>13398</v>
      </c>
    </row>
    <row r="1254" spans="1:26" ht="18" customHeight="1">
      <c r="A1254" s="539">
        <v>20230814</v>
      </c>
      <c r="B1254" s="523">
        <v>1212</v>
      </c>
      <c r="C1254" s="523" t="s">
        <v>13399</v>
      </c>
      <c r="D1254" s="523" t="s">
        <v>8947</v>
      </c>
      <c r="E1254" s="523">
        <v>1996</v>
      </c>
      <c r="F1254" s="523" t="s">
        <v>8949</v>
      </c>
      <c r="G1254" s="523" t="s">
        <v>13400</v>
      </c>
      <c r="H1254" s="538"/>
      <c r="I1254" s="540">
        <v>45152</v>
      </c>
      <c r="J1254" s="541" t="s">
        <v>13401</v>
      </c>
      <c r="K1254" s="541" t="s">
        <v>9440</v>
      </c>
      <c r="L1254" s="494">
        <v>20</v>
      </c>
      <c r="M1254" s="50" t="s">
        <v>205</v>
      </c>
      <c r="N1254" s="50" t="s">
        <v>205</v>
      </c>
      <c r="O1254" s="50" t="s">
        <v>205</v>
      </c>
      <c r="P1254" s="50" t="s">
        <v>205</v>
      </c>
      <c r="Q1254" s="50" t="s">
        <v>205</v>
      </c>
      <c r="R1254" s="16" t="s">
        <v>21380</v>
      </c>
      <c r="S1254" s="16" t="s">
        <v>19679</v>
      </c>
      <c r="T1254" s="16" t="s">
        <v>21381</v>
      </c>
      <c r="U1254" s="17">
        <v>1996</v>
      </c>
      <c r="V1254" s="18">
        <v>9980</v>
      </c>
      <c r="W1254" s="16" t="s">
        <v>21382</v>
      </c>
      <c r="X1254" s="50" t="s">
        <v>205</v>
      </c>
      <c r="Y1254" s="50" t="s">
        <v>205</v>
      </c>
      <c r="Z1254" t="s">
        <v>10606</v>
      </c>
    </row>
    <row r="1255" spans="1:26" ht="18" customHeight="1">
      <c r="A1255" s="539">
        <v>20230814</v>
      </c>
      <c r="B1255" s="523">
        <v>1213</v>
      </c>
      <c r="C1255" s="523" t="s">
        <v>2792</v>
      </c>
      <c r="D1255" s="523" t="s">
        <v>8891</v>
      </c>
      <c r="E1255" s="523">
        <v>1925</v>
      </c>
      <c r="F1255" s="523" t="s">
        <v>8994</v>
      </c>
      <c r="G1255" s="523" t="s">
        <v>13402</v>
      </c>
      <c r="H1255" s="538"/>
      <c r="I1255" s="540">
        <v>45152</v>
      </c>
      <c r="J1255" s="541" t="s">
        <v>9556</v>
      </c>
      <c r="K1255" s="541" t="s">
        <v>9440</v>
      </c>
      <c r="L1255" s="494" t="s">
        <v>205</v>
      </c>
      <c r="M1255" s="50" t="s">
        <v>205</v>
      </c>
      <c r="N1255" s="50" t="s">
        <v>205</v>
      </c>
      <c r="O1255" s="50" t="s">
        <v>205</v>
      </c>
      <c r="P1255" s="50" t="s">
        <v>205</v>
      </c>
      <c r="Q1255" s="50" t="s">
        <v>205</v>
      </c>
      <c r="R1255" s="16" t="s">
        <v>21383</v>
      </c>
      <c r="S1255" s="16" t="s">
        <v>20519</v>
      </c>
      <c r="T1255" s="16" t="s">
        <v>21384</v>
      </c>
      <c r="U1255" s="17">
        <v>1925</v>
      </c>
      <c r="V1255" s="18">
        <v>24640</v>
      </c>
      <c r="W1255" s="16" t="s">
        <v>21368</v>
      </c>
      <c r="X1255" s="50" t="s">
        <v>205</v>
      </c>
      <c r="Y1255" s="50" t="s">
        <v>205</v>
      </c>
    </row>
    <row r="1256" spans="1:26" ht="18" customHeight="1">
      <c r="A1256" s="539">
        <v>20230814</v>
      </c>
      <c r="B1256" s="523">
        <v>1214</v>
      </c>
      <c r="C1256" s="523" t="s">
        <v>2806</v>
      </c>
      <c r="D1256" s="523" t="s">
        <v>51</v>
      </c>
      <c r="E1256" s="523">
        <v>1958</v>
      </c>
      <c r="F1256" s="523" t="s">
        <v>8994</v>
      </c>
      <c r="G1256" s="523" t="s">
        <v>2807</v>
      </c>
      <c r="H1256" s="538"/>
      <c r="I1256" s="540">
        <v>45152</v>
      </c>
      <c r="J1256" s="541" t="s">
        <v>10396</v>
      </c>
      <c r="K1256" s="541" t="s">
        <v>9440</v>
      </c>
      <c r="L1256" s="494" t="s">
        <v>205</v>
      </c>
      <c r="M1256" s="50" t="s">
        <v>205</v>
      </c>
      <c r="N1256" s="50" t="s">
        <v>205</v>
      </c>
      <c r="O1256" s="50" t="s">
        <v>205</v>
      </c>
      <c r="P1256" s="50" t="s">
        <v>205</v>
      </c>
      <c r="Q1256" s="50" t="s">
        <v>205</v>
      </c>
      <c r="R1256" s="16" t="s">
        <v>13403</v>
      </c>
      <c r="S1256" s="16" t="s">
        <v>21372</v>
      </c>
      <c r="T1256" s="16" t="s">
        <v>13404</v>
      </c>
      <c r="U1256" s="17">
        <v>1958</v>
      </c>
      <c r="V1256" s="18">
        <v>24427.73</v>
      </c>
      <c r="W1256" s="16" t="s">
        <v>21374</v>
      </c>
      <c r="X1256" s="50" t="s">
        <v>205</v>
      </c>
      <c r="Y1256" s="50" t="s">
        <v>205</v>
      </c>
    </row>
    <row r="1257" spans="1:26" ht="18" customHeight="1">
      <c r="A1257" s="539">
        <v>20230814</v>
      </c>
      <c r="B1257" s="523">
        <v>1215</v>
      </c>
      <c r="C1257" s="523" t="s">
        <v>2809</v>
      </c>
      <c r="D1257" s="523" t="s">
        <v>8905</v>
      </c>
      <c r="E1257" s="523">
        <v>1953</v>
      </c>
      <c r="F1257" s="523" t="s">
        <v>8994</v>
      </c>
      <c r="G1257" s="523" t="s">
        <v>2810</v>
      </c>
      <c r="H1257" s="538"/>
      <c r="I1257" s="540">
        <v>45152</v>
      </c>
      <c r="J1257" s="541" t="s">
        <v>11246</v>
      </c>
      <c r="K1257" s="541" t="s">
        <v>9440</v>
      </c>
      <c r="L1257" s="494" t="s">
        <v>205</v>
      </c>
      <c r="M1257" s="50" t="s">
        <v>205</v>
      </c>
      <c r="N1257" s="50" t="s">
        <v>205</v>
      </c>
      <c r="O1257" s="50" t="s">
        <v>205</v>
      </c>
      <c r="P1257" s="50" t="s">
        <v>205</v>
      </c>
      <c r="Q1257" s="50" t="s">
        <v>205</v>
      </c>
      <c r="R1257" s="16" t="s">
        <v>21385</v>
      </c>
      <c r="S1257" s="16" t="s">
        <v>21372</v>
      </c>
      <c r="T1257" s="16" t="s">
        <v>21386</v>
      </c>
      <c r="U1257" s="17">
        <v>1953</v>
      </c>
      <c r="V1257" s="18">
        <v>24982.776000000002</v>
      </c>
      <c r="W1257" s="16" t="s">
        <v>13392</v>
      </c>
      <c r="X1257" s="50" t="s">
        <v>205</v>
      </c>
      <c r="Y1257" s="50" t="s">
        <v>205</v>
      </c>
    </row>
    <row r="1258" spans="1:26" ht="18" customHeight="1">
      <c r="A1258" s="539">
        <v>20230816</v>
      </c>
      <c r="B1258" s="523">
        <v>1216</v>
      </c>
      <c r="C1258" s="523" t="s">
        <v>13405</v>
      </c>
      <c r="D1258" s="523" t="s">
        <v>8996</v>
      </c>
      <c r="E1258" s="523">
        <v>900</v>
      </c>
      <c r="F1258" s="523" t="s">
        <v>8949</v>
      </c>
      <c r="G1258" s="523" t="s">
        <v>13406</v>
      </c>
      <c r="H1258" s="538"/>
      <c r="I1258" s="540">
        <v>45152</v>
      </c>
      <c r="J1258" s="541" t="s">
        <v>11516</v>
      </c>
      <c r="K1258" s="541" t="s">
        <v>9440</v>
      </c>
      <c r="L1258" s="494">
        <v>20</v>
      </c>
      <c r="M1258" s="50" t="s">
        <v>205</v>
      </c>
      <c r="N1258" s="50" t="s">
        <v>205</v>
      </c>
      <c r="O1258" s="50" t="s">
        <v>205</v>
      </c>
      <c r="P1258" s="50" t="s">
        <v>205</v>
      </c>
      <c r="Q1258" s="50" t="s">
        <v>205</v>
      </c>
      <c r="R1258" s="16" t="s">
        <v>13407</v>
      </c>
      <c r="S1258" s="16" t="s">
        <v>19762</v>
      </c>
      <c r="T1258" s="16" t="s">
        <v>21387</v>
      </c>
      <c r="U1258" s="17">
        <v>900</v>
      </c>
      <c r="V1258" s="18">
        <v>9900</v>
      </c>
      <c r="W1258" s="16" t="s">
        <v>13408</v>
      </c>
      <c r="X1258" s="50" t="s">
        <v>205</v>
      </c>
      <c r="Y1258" s="50" t="s">
        <v>205</v>
      </c>
      <c r="Z1258" t="s">
        <v>13409</v>
      </c>
    </row>
    <row r="1259" spans="1:26" ht="18" customHeight="1">
      <c r="A1259" s="539">
        <v>20230816</v>
      </c>
      <c r="B1259" s="523">
        <v>1217</v>
      </c>
      <c r="C1259" s="523" t="s">
        <v>13410</v>
      </c>
      <c r="D1259" s="523" t="s">
        <v>10431</v>
      </c>
      <c r="E1259" s="523">
        <v>2063</v>
      </c>
      <c r="F1259" s="523" t="s">
        <v>9104</v>
      </c>
      <c r="G1259" s="523" t="s">
        <v>13411</v>
      </c>
      <c r="H1259" s="538"/>
      <c r="I1259" s="540">
        <v>45152</v>
      </c>
      <c r="J1259" s="541" t="s">
        <v>10951</v>
      </c>
      <c r="K1259" s="541" t="s">
        <v>9440</v>
      </c>
      <c r="L1259" s="494" t="s">
        <v>205</v>
      </c>
      <c r="M1259" s="50" t="s">
        <v>205</v>
      </c>
      <c r="N1259" s="50" t="s">
        <v>205</v>
      </c>
      <c r="O1259" s="50" t="s">
        <v>205</v>
      </c>
      <c r="P1259" s="50" t="s">
        <v>205</v>
      </c>
      <c r="Q1259" s="50" t="s">
        <v>205</v>
      </c>
      <c r="R1259" s="16" t="s">
        <v>21388</v>
      </c>
      <c r="S1259" s="16" t="s">
        <v>21377</v>
      </c>
      <c r="T1259" s="16" t="s">
        <v>21389</v>
      </c>
      <c r="U1259" s="17">
        <v>2063</v>
      </c>
      <c r="V1259" s="18">
        <v>14000</v>
      </c>
      <c r="W1259" s="16" t="s">
        <v>13386</v>
      </c>
      <c r="X1259" s="50" t="s">
        <v>205</v>
      </c>
      <c r="Y1259" s="50" t="s">
        <v>205</v>
      </c>
      <c r="Z1259" t="s">
        <v>13249</v>
      </c>
    </row>
    <row r="1260" spans="1:26" ht="18" customHeight="1">
      <c r="A1260" s="539">
        <v>20230816</v>
      </c>
      <c r="B1260" s="523">
        <v>1218</v>
      </c>
      <c r="C1260" s="523" t="s">
        <v>13412</v>
      </c>
      <c r="D1260" s="523" t="s">
        <v>13413</v>
      </c>
      <c r="E1260" s="523">
        <v>950</v>
      </c>
      <c r="F1260" s="523" t="s">
        <v>9256</v>
      </c>
      <c r="G1260" s="523" t="s">
        <v>13414</v>
      </c>
      <c r="H1260" s="538"/>
      <c r="I1260" s="540">
        <v>45154</v>
      </c>
      <c r="J1260" s="541" t="s">
        <v>9810</v>
      </c>
      <c r="K1260" s="541" t="s">
        <v>9440</v>
      </c>
      <c r="L1260" s="494">
        <v>20</v>
      </c>
      <c r="M1260" s="50" t="s">
        <v>205</v>
      </c>
      <c r="N1260" s="50" t="s">
        <v>205</v>
      </c>
      <c r="O1260" s="50" t="s">
        <v>205</v>
      </c>
      <c r="P1260" s="50" t="s">
        <v>205</v>
      </c>
      <c r="Q1260" s="50" t="s">
        <v>205</v>
      </c>
      <c r="R1260" s="16" t="s">
        <v>21390</v>
      </c>
      <c r="S1260" s="16" t="s">
        <v>21167</v>
      </c>
      <c r="T1260" s="16" t="s">
        <v>21391</v>
      </c>
      <c r="U1260" s="17">
        <v>950</v>
      </c>
      <c r="V1260" s="18">
        <v>12825</v>
      </c>
      <c r="W1260" s="16" t="s">
        <v>21392</v>
      </c>
      <c r="X1260" s="50" t="s">
        <v>205</v>
      </c>
      <c r="Y1260" s="50" t="s">
        <v>205</v>
      </c>
      <c r="Z1260" t="s">
        <v>13416</v>
      </c>
    </row>
    <row r="1261" spans="1:26" ht="18" customHeight="1">
      <c r="A1261" s="539">
        <v>20230816</v>
      </c>
      <c r="B1261" s="523">
        <v>1219</v>
      </c>
      <c r="C1261" s="523" t="s">
        <v>13417</v>
      </c>
      <c r="D1261" s="523" t="s">
        <v>9476</v>
      </c>
      <c r="E1261" s="523">
        <v>1584</v>
      </c>
      <c r="F1261" s="523" t="s">
        <v>8949</v>
      </c>
      <c r="G1261" s="523" t="s">
        <v>13418</v>
      </c>
      <c r="H1261" s="538"/>
      <c r="I1261" s="540">
        <v>45154</v>
      </c>
      <c r="J1261" s="541" t="s">
        <v>13296</v>
      </c>
      <c r="K1261" s="541" t="s">
        <v>9440</v>
      </c>
      <c r="L1261" s="494" t="s">
        <v>205</v>
      </c>
      <c r="M1261" s="50" t="s">
        <v>205</v>
      </c>
      <c r="N1261" s="50" t="s">
        <v>205</v>
      </c>
      <c r="O1261" s="50" t="s">
        <v>205</v>
      </c>
      <c r="P1261" s="50" t="s">
        <v>205</v>
      </c>
      <c r="Q1261" s="50" t="s">
        <v>205</v>
      </c>
      <c r="R1261" s="16" t="s">
        <v>21393</v>
      </c>
      <c r="S1261" s="16" t="s">
        <v>20708</v>
      </c>
      <c r="T1261" s="16" t="s">
        <v>21394</v>
      </c>
      <c r="U1261" s="17">
        <v>1584</v>
      </c>
      <c r="V1261" s="18">
        <v>21652.34</v>
      </c>
      <c r="W1261" s="16" t="s">
        <v>21395</v>
      </c>
      <c r="X1261" s="50" t="s">
        <v>205</v>
      </c>
      <c r="Y1261" s="50" t="s">
        <v>205</v>
      </c>
      <c r="Z1261" t="s">
        <v>13419</v>
      </c>
    </row>
    <row r="1262" spans="1:26" ht="18" customHeight="1">
      <c r="A1262" s="539">
        <v>20230816</v>
      </c>
      <c r="B1262" s="523">
        <v>1220</v>
      </c>
      <c r="C1262" s="523" t="s">
        <v>2821</v>
      </c>
      <c r="D1262" s="523" t="s">
        <v>8896</v>
      </c>
      <c r="E1262" s="523">
        <v>1920</v>
      </c>
      <c r="F1262" s="523" t="s">
        <v>8994</v>
      </c>
      <c r="G1262" s="523" t="s">
        <v>2822</v>
      </c>
      <c r="H1262" s="538"/>
      <c r="I1262" s="540">
        <v>45154</v>
      </c>
      <c r="J1262" s="541" t="s">
        <v>13397</v>
      </c>
      <c r="K1262" s="541" t="s">
        <v>9440</v>
      </c>
      <c r="L1262" s="494" t="s">
        <v>205</v>
      </c>
      <c r="M1262" s="50" t="s">
        <v>205</v>
      </c>
      <c r="N1262" s="50" t="s">
        <v>205</v>
      </c>
      <c r="O1262" s="50" t="s">
        <v>205</v>
      </c>
      <c r="P1262" s="50" t="s">
        <v>205</v>
      </c>
      <c r="Q1262" s="50" t="s">
        <v>205</v>
      </c>
      <c r="R1262" s="16" t="s">
        <v>21396</v>
      </c>
      <c r="S1262" s="16" t="s">
        <v>12589</v>
      </c>
      <c r="T1262" s="16" t="s">
        <v>13420</v>
      </c>
      <c r="U1262" s="17">
        <v>1920</v>
      </c>
      <c r="V1262" s="18">
        <v>24106.41</v>
      </c>
      <c r="W1262" s="16" t="s">
        <v>13415</v>
      </c>
      <c r="X1262" s="50" t="s">
        <v>205</v>
      </c>
      <c r="Y1262" s="50" t="s">
        <v>205</v>
      </c>
    </row>
    <row r="1263" spans="1:26" ht="18" customHeight="1">
      <c r="A1263" s="539">
        <v>20230816</v>
      </c>
      <c r="B1263" s="523">
        <v>1221</v>
      </c>
      <c r="C1263" s="523" t="s">
        <v>2817</v>
      </c>
      <c r="D1263" s="523" t="s">
        <v>8891</v>
      </c>
      <c r="E1263" s="523">
        <v>1948</v>
      </c>
      <c r="F1263" s="523" t="s">
        <v>8994</v>
      </c>
      <c r="G1263" s="523" t="s">
        <v>2818</v>
      </c>
      <c r="H1263" s="538"/>
      <c r="I1263" s="540">
        <v>45154</v>
      </c>
      <c r="J1263" s="541" t="s">
        <v>13397</v>
      </c>
      <c r="K1263" s="541" t="s">
        <v>9440</v>
      </c>
      <c r="L1263" s="494" t="s">
        <v>205</v>
      </c>
      <c r="M1263" s="50" t="s">
        <v>205</v>
      </c>
      <c r="N1263" s="50" t="s">
        <v>205</v>
      </c>
      <c r="O1263" s="50" t="s">
        <v>205</v>
      </c>
      <c r="P1263" s="50" t="s">
        <v>205</v>
      </c>
      <c r="Q1263" s="50" t="s">
        <v>205</v>
      </c>
      <c r="R1263" s="16" t="s">
        <v>21397</v>
      </c>
      <c r="S1263" s="16" t="s">
        <v>21398</v>
      </c>
      <c r="T1263" s="16" t="s">
        <v>21399</v>
      </c>
      <c r="U1263" s="17">
        <v>1948</v>
      </c>
      <c r="V1263" s="18">
        <v>24332.47</v>
      </c>
      <c r="W1263" s="16" t="s">
        <v>13415</v>
      </c>
      <c r="X1263" s="50" t="s">
        <v>205</v>
      </c>
      <c r="Y1263" s="50" t="s">
        <v>205</v>
      </c>
    </row>
    <row r="1264" spans="1:26" ht="18" customHeight="1">
      <c r="A1264" s="539">
        <v>20230816</v>
      </c>
      <c r="B1264" s="523">
        <v>1222</v>
      </c>
      <c r="C1264" s="523" t="s">
        <v>2813</v>
      </c>
      <c r="D1264" s="523" t="s">
        <v>8891</v>
      </c>
      <c r="E1264" s="523">
        <v>1960</v>
      </c>
      <c r="F1264" s="523" t="s">
        <v>8994</v>
      </c>
      <c r="G1264" s="523" t="s">
        <v>2814</v>
      </c>
      <c r="H1264" s="538"/>
      <c r="I1264" s="540">
        <v>45152</v>
      </c>
      <c r="J1264" s="541" t="s">
        <v>13421</v>
      </c>
      <c r="K1264" s="541" t="s">
        <v>9440</v>
      </c>
      <c r="L1264" s="494" t="s">
        <v>205</v>
      </c>
      <c r="M1264" s="50" t="s">
        <v>205</v>
      </c>
      <c r="N1264" s="50" t="s">
        <v>205</v>
      </c>
      <c r="O1264" s="50" t="s">
        <v>205</v>
      </c>
      <c r="P1264" s="50" t="s">
        <v>205</v>
      </c>
      <c r="Q1264" s="50" t="s">
        <v>205</v>
      </c>
      <c r="R1264" s="16" t="s">
        <v>13422</v>
      </c>
      <c r="S1264" s="16" t="s">
        <v>21400</v>
      </c>
      <c r="T1264" s="16" t="s">
        <v>13423</v>
      </c>
      <c r="U1264" s="17">
        <v>1960</v>
      </c>
      <c r="V1264" s="18">
        <v>24500</v>
      </c>
      <c r="W1264" s="16" t="s">
        <v>13424</v>
      </c>
      <c r="X1264" s="50" t="s">
        <v>205</v>
      </c>
      <c r="Y1264" s="50" t="s">
        <v>205</v>
      </c>
    </row>
    <row r="1265" spans="1:26" ht="18" customHeight="1">
      <c r="A1265" s="539">
        <v>20230816</v>
      </c>
      <c r="B1265" s="523">
        <v>1223</v>
      </c>
      <c r="C1265" s="523" t="s">
        <v>2825</v>
      </c>
      <c r="D1265" s="523" t="s">
        <v>51</v>
      </c>
      <c r="E1265" s="523">
        <v>1951</v>
      </c>
      <c r="F1265" s="523" t="s">
        <v>8994</v>
      </c>
      <c r="G1265" s="523" t="s">
        <v>2826</v>
      </c>
      <c r="H1265" s="538"/>
      <c r="I1265" s="540">
        <v>45154</v>
      </c>
      <c r="J1265" s="541" t="s">
        <v>11570</v>
      </c>
      <c r="K1265" s="541" t="s">
        <v>9440</v>
      </c>
      <c r="L1265" s="494" t="s">
        <v>205</v>
      </c>
      <c r="M1265" s="50" t="s">
        <v>205</v>
      </c>
      <c r="N1265" s="50" t="s">
        <v>205</v>
      </c>
      <c r="O1265" s="50" t="s">
        <v>205</v>
      </c>
      <c r="P1265" s="50" t="s">
        <v>205</v>
      </c>
      <c r="Q1265" s="50" t="s">
        <v>205</v>
      </c>
      <c r="R1265" s="16" t="s">
        <v>13425</v>
      </c>
      <c r="S1265" s="16" t="s">
        <v>12589</v>
      </c>
      <c r="T1265" s="16" t="s">
        <v>21401</v>
      </c>
      <c r="U1265" s="17">
        <v>1951</v>
      </c>
      <c r="V1265" s="18">
        <v>24340.33</v>
      </c>
      <c r="W1265" s="16" t="s">
        <v>21395</v>
      </c>
      <c r="X1265" s="50" t="s">
        <v>205</v>
      </c>
      <c r="Y1265" s="50" t="s">
        <v>205</v>
      </c>
    </row>
    <row r="1266" spans="1:26" ht="18" customHeight="1">
      <c r="A1266" s="539">
        <v>20230816</v>
      </c>
      <c r="B1266" s="523">
        <v>1224</v>
      </c>
      <c r="C1266" s="523" t="s">
        <v>2829</v>
      </c>
      <c r="D1266" s="523" t="s">
        <v>51</v>
      </c>
      <c r="E1266" s="523">
        <v>1958</v>
      </c>
      <c r="F1266" s="523" t="s">
        <v>8994</v>
      </c>
      <c r="G1266" s="523" t="s">
        <v>2830</v>
      </c>
      <c r="H1266" s="538"/>
      <c r="I1266" s="540">
        <v>45154</v>
      </c>
      <c r="J1266" s="541" t="s">
        <v>10778</v>
      </c>
      <c r="K1266" s="541" t="s">
        <v>9440</v>
      </c>
      <c r="L1266" s="494" t="s">
        <v>205</v>
      </c>
      <c r="M1266" s="50" t="s">
        <v>205</v>
      </c>
      <c r="N1266" s="50" t="s">
        <v>205</v>
      </c>
      <c r="O1266" s="50" t="s">
        <v>205</v>
      </c>
      <c r="P1266" s="50" t="s">
        <v>205</v>
      </c>
      <c r="Q1266" s="50" t="s">
        <v>205</v>
      </c>
      <c r="R1266" s="16" t="s">
        <v>21402</v>
      </c>
      <c r="S1266" s="16" t="s">
        <v>20760</v>
      </c>
      <c r="T1266" s="16" t="s">
        <v>21403</v>
      </c>
      <c r="U1266" s="17">
        <v>1958</v>
      </c>
      <c r="V1266" s="18">
        <v>24427.73</v>
      </c>
      <c r="W1266" s="16" t="s">
        <v>21395</v>
      </c>
      <c r="X1266" s="50" t="s">
        <v>205</v>
      </c>
      <c r="Y1266" s="50" t="s">
        <v>205</v>
      </c>
    </row>
    <row r="1267" spans="1:26" ht="18" customHeight="1">
      <c r="A1267" s="539">
        <v>20230816</v>
      </c>
      <c r="B1267" s="523">
        <v>1225</v>
      </c>
      <c r="C1267" s="523" t="s">
        <v>2832</v>
      </c>
      <c r="D1267" s="523" t="s">
        <v>51</v>
      </c>
      <c r="E1267" s="523">
        <v>1958</v>
      </c>
      <c r="F1267" s="523" t="s">
        <v>8994</v>
      </c>
      <c r="G1267" s="523" t="s">
        <v>2833</v>
      </c>
      <c r="H1267" s="538"/>
      <c r="I1267" s="540">
        <v>45154</v>
      </c>
      <c r="J1267" s="541" t="s">
        <v>10704</v>
      </c>
      <c r="K1267" s="541" t="s">
        <v>9440</v>
      </c>
      <c r="L1267" s="512" t="s">
        <v>205</v>
      </c>
      <c r="M1267" s="50" t="s">
        <v>205</v>
      </c>
      <c r="N1267" s="50" t="s">
        <v>205</v>
      </c>
      <c r="O1267" s="50" t="s">
        <v>205</v>
      </c>
      <c r="P1267" s="50" t="s">
        <v>205</v>
      </c>
      <c r="Q1267" s="50" t="s">
        <v>205</v>
      </c>
      <c r="R1267" s="16" t="s">
        <v>21404</v>
      </c>
      <c r="S1267" s="16" t="s">
        <v>20760</v>
      </c>
      <c r="T1267" s="16" t="s">
        <v>13426</v>
      </c>
      <c r="U1267" s="17">
        <v>1958</v>
      </c>
      <c r="V1267" s="18">
        <v>24427.72</v>
      </c>
      <c r="W1267" s="16" t="s">
        <v>21392</v>
      </c>
      <c r="X1267" s="50" t="s">
        <v>205</v>
      </c>
      <c r="Y1267" s="50" t="s">
        <v>205</v>
      </c>
    </row>
    <row r="1268" spans="1:26" ht="18" customHeight="1">
      <c r="A1268" s="539">
        <v>20230816</v>
      </c>
      <c r="B1268" s="523">
        <v>1226</v>
      </c>
      <c r="C1268" s="523" t="s">
        <v>13427</v>
      </c>
      <c r="D1268" s="523" t="s">
        <v>8996</v>
      </c>
      <c r="E1268" s="523">
        <v>1009</v>
      </c>
      <c r="F1268" s="523" t="s">
        <v>8949</v>
      </c>
      <c r="G1268" s="523" t="s">
        <v>13428</v>
      </c>
      <c r="H1268" s="538"/>
      <c r="I1268" s="540">
        <v>45154</v>
      </c>
      <c r="J1268" s="541" t="s">
        <v>12759</v>
      </c>
      <c r="K1268" s="541" t="s">
        <v>9440</v>
      </c>
      <c r="L1268" s="494">
        <v>40</v>
      </c>
      <c r="M1268" s="50" t="s">
        <v>205</v>
      </c>
      <c r="N1268" s="50" t="s">
        <v>205</v>
      </c>
      <c r="O1268" s="50" t="s">
        <v>205</v>
      </c>
      <c r="P1268" s="50" t="s">
        <v>205</v>
      </c>
      <c r="Q1268" s="50" t="s">
        <v>205</v>
      </c>
      <c r="R1268" s="16" t="s">
        <v>21405</v>
      </c>
      <c r="S1268" s="16" t="s">
        <v>11058</v>
      </c>
      <c r="T1268" s="16" t="s">
        <v>21406</v>
      </c>
      <c r="U1268" s="17">
        <v>1009</v>
      </c>
      <c r="V1268" s="18">
        <v>10695.4</v>
      </c>
      <c r="W1268" s="16" t="s">
        <v>21407</v>
      </c>
      <c r="X1268" s="50" t="s">
        <v>205</v>
      </c>
      <c r="Y1268" s="50" t="s">
        <v>205</v>
      </c>
      <c r="Z1268" t="s">
        <v>13429</v>
      </c>
    </row>
    <row r="1269" spans="1:26" ht="18" customHeight="1">
      <c r="A1269" s="539">
        <v>20230817</v>
      </c>
      <c r="B1269" s="523">
        <v>1227</v>
      </c>
      <c r="C1269" s="523" t="s">
        <v>13430</v>
      </c>
      <c r="D1269" s="523" t="s">
        <v>9476</v>
      </c>
      <c r="E1269" s="523">
        <v>1584</v>
      </c>
      <c r="F1269" s="523" t="s">
        <v>8949</v>
      </c>
      <c r="G1269" s="523" t="s">
        <v>13431</v>
      </c>
      <c r="H1269" s="538"/>
      <c r="I1269" s="540">
        <v>45155</v>
      </c>
      <c r="J1269" s="541" t="s">
        <v>12176</v>
      </c>
      <c r="K1269" s="541" t="s">
        <v>9440</v>
      </c>
      <c r="L1269" s="494" t="s">
        <v>205</v>
      </c>
      <c r="M1269" s="50" t="s">
        <v>205</v>
      </c>
      <c r="N1269" s="50" t="s">
        <v>205</v>
      </c>
      <c r="O1269" s="50" t="s">
        <v>205</v>
      </c>
      <c r="P1269" s="50" t="s">
        <v>205</v>
      </c>
      <c r="Q1269" s="50" t="s">
        <v>205</v>
      </c>
      <c r="R1269" s="16" t="s">
        <v>21408</v>
      </c>
      <c r="S1269" s="16" t="s">
        <v>13432</v>
      </c>
      <c r="T1269" s="16" t="s">
        <v>21409</v>
      </c>
      <c r="U1269" s="17">
        <v>1584</v>
      </c>
      <c r="V1269" s="18">
        <v>21652.34</v>
      </c>
      <c r="W1269" s="16" t="s">
        <v>13433</v>
      </c>
      <c r="X1269" s="50" t="s">
        <v>205</v>
      </c>
      <c r="Y1269" s="50" t="s">
        <v>205</v>
      </c>
      <c r="Z1269" t="s">
        <v>13434</v>
      </c>
    </row>
    <row r="1270" spans="1:26" ht="18" customHeight="1">
      <c r="A1270" s="539">
        <v>20230817</v>
      </c>
      <c r="B1270" s="523">
        <v>1228</v>
      </c>
      <c r="C1270" s="523" t="s">
        <v>2849</v>
      </c>
      <c r="D1270" s="523" t="s">
        <v>8897</v>
      </c>
      <c r="E1270" s="523">
        <v>1500</v>
      </c>
      <c r="F1270" s="523" t="s">
        <v>121</v>
      </c>
      <c r="G1270" s="523" t="s">
        <v>2850</v>
      </c>
      <c r="H1270" s="538"/>
      <c r="I1270" s="540">
        <v>45155</v>
      </c>
      <c r="J1270" s="541" t="s">
        <v>10388</v>
      </c>
      <c r="K1270" s="541" t="s">
        <v>9440</v>
      </c>
      <c r="L1270" s="494" t="s">
        <v>205</v>
      </c>
      <c r="M1270" s="50" t="s">
        <v>205</v>
      </c>
      <c r="N1270" s="50" t="s">
        <v>205</v>
      </c>
      <c r="O1270" s="50" t="s">
        <v>205</v>
      </c>
      <c r="P1270" s="50" t="s">
        <v>205</v>
      </c>
      <c r="Q1270" s="50" t="s">
        <v>205</v>
      </c>
      <c r="R1270" s="16" t="s">
        <v>21410</v>
      </c>
      <c r="S1270" s="16" t="s">
        <v>10946</v>
      </c>
      <c r="T1270" s="16" t="s">
        <v>21411</v>
      </c>
      <c r="U1270" s="17">
        <v>1500</v>
      </c>
      <c r="V1270" s="18">
        <v>23467.5</v>
      </c>
      <c r="W1270" s="16" t="s">
        <v>21412</v>
      </c>
      <c r="X1270" s="50" t="s">
        <v>205</v>
      </c>
      <c r="Y1270" s="50" t="s">
        <v>205</v>
      </c>
    </row>
    <row r="1271" spans="1:26" ht="18" customHeight="1">
      <c r="A1271" s="539">
        <v>20230817</v>
      </c>
      <c r="B1271" s="523">
        <v>1229</v>
      </c>
      <c r="C1271" s="523" t="s">
        <v>2835</v>
      </c>
      <c r="D1271" s="523" t="s">
        <v>8896</v>
      </c>
      <c r="E1271" s="523">
        <v>1950</v>
      </c>
      <c r="F1271" s="523" t="s">
        <v>10924</v>
      </c>
      <c r="G1271" s="523" t="s">
        <v>2836</v>
      </c>
      <c r="H1271" s="538"/>
      <c r="I1271" s="540">
        <v>45155</v>
      </c>
      <c r="J1271" s="541" t="s">
        <v>10861</v>
      </c>
      <c r="K1271" s="541" t="s">
        <v>9440</v>
      </c>
      <c r="L1271" s="494"/>
      <c r="M1271" s="50"/>
      <c r="N1271" s="50"/>
      <c r="O1271" s="50"/>
      <c r="P1271" s="50"/>
      <c r="Q1271" s="50"/>
      <c r="R1271" s="16" t="s">
        <v>21413</v>
      </c>
      <c r="S1271" s="16" t="s">
        <v>11615</v>
      </c>
      <c r="T1271" s="16" t="s">
        <v>21414</v>
      </c>
      <c r="U1271" s="17">
        <v>1950</v>
      </c>
      <c r="V1271" s="18">
        <v>24960</v>
      </c>
      <c r="W1271" s="16" t="s">
        <v>13392</v>
      </c>
      <c r="X1271" s="50"/>
      <c r="Y1271" s="50"/>
    </row>
    <row r="1272" spans="1:26" ht="18" customHeight="1">
      <c r="A1272" s="539">
        <v>20230817</v>
      </c>
      <c r="B1272" s="523">
        <v>1230</v>
      </c>
      <c r="C1272" s="523" t="s">
        <v>2840</v>
      </c>
      <c r="D1272" s="523" t="s">
        <v>9319</v>
      </c>
      <c r="E1272" s="523">
        <v>1917</v>
      </c>
      <c r="F1272" s="523" t="s">
        <v>8994</v>
      </c>
      <c r="G1272" s="523" t="s">
        <v>2841</v>
      </c>
      <c r="H1272" s="538"/>
      <c r="I1272" s="540">
        <v>45155</v>
      </c>
      <c r="J1272" s="541" t="s">
        <v>11083</v>
      </c>
      <c r="K1272" s="541" t="s">
        <v>9440</v>
      </c>
      <c r="L1272" s="494" t="s">
        <v>205</v>
      </c>
      <c r="M1272" s="50" t="s">
        <v>205</v>
      </c>
      <c r="N1272" s="50" t="s">
        <v>205</v>
      </c>
      <c r="O1272" s="50" t="s">
        <v>205</v>
      </c>
      <c r="P1272" s="50" t="s">
        <v>205</v>
      </c>
      <c r="Q1272" s="50" t="s">
        <v>205</v>
      </c>
      <c r="R1272" s="16" t="s">
        <v>21415</v>
      </c>
      <c r="S1272" s="16" t="s">
        <v>19578</v>
      </c>
      <c r="T1272" s="16" t="s">
        <v>21416</v>
      </c>
      <c r="U1272" s="17">
        <v>1917</v>
      </c>
      <c r="V1272" s="18">
        <v>23962.5</v>
      </c>
      <c r="W1272" s="16" t="s">
        <v>21417</v>
      </c>
      <c r="X1272" s="50" t="s">
        <v>205</v>
      </c>
      <c r="Y1272" s="50" t="s">
        <v>205</v>
      </c>
    </row>
    <row r="1273" spans="1:26" ht="18" customHeight="1">
      <c r="A1273" s="539">
        <v>20230817</v>
      </c>
      <c r="B1273" s="523">
        <v>1231</v>
      </c>
      <c r="C1273" s="523" t="s">
        <v>2845</v>
      </c>
      <c r="D1273" s="523" t="s">
        <v>9319</v>
      </c>
      <c r="E1273" s="523">
        <v>1960</v>
      </c>
      <c r="F1273" s="523" t="s">
        <v>8994</v>
      </c>
      <c r="G1273" s="523" t="s">
        <v>2846</v>
      </c>
      <c r="H1273" s="538"/>
      <c r="I1273" s="540">
        <v>45155</v>
      </c>
      <c r="J1273" s="541" t="s">
        <v>11734</v>
      </c>
      <c r="K1273" s="541" t="s">
        <v>9440</v>
      </c>
      <c r="L1273" s="494" t="s">
        <v>205</v>
      </c>
      <c r="M1273" s="50" t="s">
        <v>205</v>
      </c>
      <c r="N1273" s="50" t="s">
        <v>205</v>
      </c>
      <c r="O1273" s="50" t="s">
        <v>205</v>
      </c>
      <c r="P1273" s="50" t="s">
        <v>205</v>
      </c>
      <c r="Q1273" s="50" t="s">
        <v>205</v>
      </c>
      <c r="R1273" s="16" t="s">
        <v>21418</v>
      </c>
      <c r="S1273" s="16" t="s">
        <v>19578</v>
      </c>
      <c r="T1273" s="16" t="s">
        <v>13436</v>
      </c>
      <c r="U1273" s="17">
        <v>1960</v>
      </c>
      <c r="V1273" s="18">
        <v>24500</v>
      </c>
      <c r="W1273" s="16" t="s">
        <v>21417</v>
      </c>
      <c r="X1273" s="50" t="s">
        <v>205</v>
      </c>
      <c r="Y1273" s="50" t="s">
        <v>205</v>
      </c>
    </row>
    <row r="1274" spans="1:26" ht="18" customHeight="1">
      <c r="A1274" s="539">
        <v>20230817</v>
      </c>
      <c r="B1274" s="523">
        <v>1232</v>
      </c>
      <c r="C1274" s="523" t="s">
        <v>2854</v>
      </c>
      <c r="D1274" s="523" t="s">
        <v>8897</v>
      </c>
      <c r="E1274" s="523">
        <v>1568</v>
      </c>
      <c r="F1274" s="523" t="s">
        <v>8955</v>
      </c>
      <c r="G1274" s="523" t="s">
        <v>2855</v>
      </c>
      <c r="H1274" s="538"/>
      <c r="I1274" s="540">
        <v>45155</v>
      </c>
      <c r="J1274" s="541" t="s">
        <v>10671</v>
      </c>
      <c r="K1274" s="541" t="s">
        <v>9440</v>
      </c>
      <c r="L1274" s="494" t="s">
        <v>205</v>
      </c>
      <c r="M1274" s="50" t="s">
        <v>205</v>
      </c>
      <c r="N1274" s="50" t="s">
        <v>205</v>
      </c>
      <c r="O1274" s="50" t="s">
        <v>205</v>
      </c>
      <c r="P1274" s="50" t="s">
        <v>205</v>
      </c>
      <c r="Q1274" s="50" t="s">
        <v>205</v>
      </c>
      <c r="R1274" s="16" t="s">
        <v>21419</v>
      </c>
      <c r="S1274" s="16" t="s">
        <v>19578</v>
      </c>
      <c r="T1274" s="16" t="s">
        <v>21420</v>
      </c>
      <c r="U1274" s="17">
        <v>1568</v>
      </c>
      <c r="V1274" s="18">
        <v>24304</v>
      </c>
      <c r="W1274" s="16" t="s">
        <v>21417</v>
      </c>
      <c r="X1274" s="50" t="s">
        <v>205</v>
      </c>
      <c r="Y1274" s="50" t="s">
        <v>205</v>
      </c>
    </row>
    <row r="1275" spans="1:26" ht="18" customHeight="1">
      <c r="A1275" s="539">
        <v>20230817</v>
      </c>
      <c r="B1275" s="523">
        <v>1233</v>
      </c>
      <c r="C1275" s="523" t="s">
        <v>13437</v>
      </c>
      <c r="D1275" s="523" t="s">
        <v>219</v>
      </c>
      <c r="E1275" s="523">
        <v>1800</v>
      </c>
      <c r="F1275" s="523" t="s">
        <v>8949</v>
      </c>
      <c r="G1275" s="523" t="s">
        <v>13438</v>
      </c>
      <c r="H1275" s="538"/>
      <c r="I1275" s="540">
        <v>45155</v>
      </c>
      <c r="J1275" s="541" t="s">
        <v>9721</v>
      </c>
      <c r="K1275" s="541" t="s">
        <v>9440</v>
      </c>
      <c r="L1275" s="494" t="s">
        <v>205</v>
      </c>
      <c r="M1275" s="50" t="s">
        <v>205</v>
      </c>
      <c r="N1275" s="50" t="s">
        <v>205</v>
      </c>
      <c r="O1275" s="50" t="s">
        <v>205</v>
      </c>
      <c r="P1275" s="50" t="s">
        <v>205</v>
      </c>
      <c r="Q1275" s="50" t="s">
        <v>205</v>
      </c>
      <c r="R1275" s="16" t="s">
        <v>21421</v>
      </c>
      <c r="S1275" s="16" t="s">
        <v>20790</v>
      </c>
      <c r="T1275" s="16" t="s">
        <v>21422</v>
      </c>
      <c r="U1275" s="17">
        <v>1800</v>
      </c>
      <c r="V1275" s="18">
        <v>19800</v>
      </c>
      <c r="W1275" s="16" t="s">
        <v>13435</v>
      </c>
      <c r="X1275" s="50" t="s">
        <v>205</v>
      </c>
      <c r="Y1275" s="50" t="s">
        <v>205</v>
      </c>
      <c r="Z1275" t="s">
        <v>10998</v>
      </c>
    </row>
    <row r="1276" spans="1:26" ht="18" customHeight="1">
      <c r="A1276" s="539">
        <v>20230817</v>
      </c>
      <c r="B1276" s="523">
        <v>1234</v>
      </c>
      <c r="C1276" s="523" t="s">
        <v>13439</v>
      </c>
      <c r="D1276" s="523" t="s">
        <v>8947</v>
      </c>
      <c r="E1276" s="523">
        <v>795</v>
      </c>
      <c r="F1276" s="523" t="s">
        <v>8949</v>
      </c>
      <c r="G1276" s="523" t="s">
        <v>13440</v>
      </c>
      <c r="H1276" s="538"/>
      <c r="I1276" s="540">
        <v>45155</v>
      </c>
      <c r="J1276" s="541" t="s">
        <v>13028</v>
      </c>
      <c r="K1276" s="541" t="s">
        <v>9440</v>
      </c>
      <c r="L1276" s="494">
        <v>20</v>
      </c>
      <c r="M1276" s="50" t="s">
        <v>205</v>
      </c>
      <c r="N1276" s="50" t="s">
        <v>205</v>
      </c>
      <c r="O1276" s="50" t="s">
        <v>205</v>
      </c>
      <c r="P1276" s="50" t="s">
        <v>205</v>
      </c>
      <c r="Q1276" s="50" t="s">
        <v>205</v>
      </c>
      <c r="R1276" s="16" t="s">
        <v>21423</v>
      </c>
      <c r="S1276" s="16" t="s">
        <v>12557</v>
      </c>
      <c r="T1276" s="16" t="s">
        <v>21424</v>
      </c>
      <c r="U1276" s="17">
        <v>795</v>
      </c>
      <c r="V1276" s="18">
        <v>6201</v>
      </c>
      <c r="W1276" s="16" t="s">
        <v>21395</v>
      </c>
      <c r="X1276" s="50" t="s">
        <v>205</v>
      </c>
      <c r="Y1276" s="50" t="s">
        <v>205</v>
      </c>
      <c r="Z1276" t="s">
        <v>10606</v>
      </c>
    </row>
    <row r="1277" spans="1:26" ht="18" customHeight="1">
      <c r="A1277" s="539">
        <v>20230818</v>
      </c>
      <c r="B1277" s="523">
        <v>1235</v>
      </c>
      <c r="C1277" s="523" t="s">
        <v>13441</v>
      </c>
      <c r="D1277" s="523" t="s">
        <v>9319</v>
      </c>
      <c r="E1277" s="523">
        <v>1917</v>
      </c>
      <c r="F1277" s="523" t="s">
        <v>8994</v>
      </c>
      <c r="G1277" s="523" t="s">
        <v>2862</v>
      </c>
      <c r="H1277" s="538"/>
      <c r="I1277" s="540">
        <v>45155</v>
      </c>
      <c r="J1277" s="541" t="s">
        <v>11838</v>
      </c>
      <c r="K1277" s="541" t="s">
        <v>9440</v>
      </c>
      <c r="L1277" s="494" t="s">
        <v>205</v>
      </c>
      <c r="M1277" s="50" t="s">
        <v>205</v>
      </c>
      <c r="N1277" s="50" t="s">
        <v>205</v>
      </c>
      <c r="O1277" s="50" t="s">
        <v>205</v>
      </c>
      <c r="P1277" s="50" t="s">
        <v>205</v>
      </c>
      <c r="Q1277" s="50" t="s">
        <v>205</v>
      </c>
      <c r="R1277" s="16" t="s">
        <v>13442</v>
      </c>
      <c r="S1277" s="16" t="s">
        <v>19578</v>
      </c>
      <c r="T1277" s="16" t="s">
        <v>21425</v>
      </c>
      <c r="U1277" s="17">
        <v>1917</v>
      </c>
      <c r="V1277" s="18">
        <v>23962.5</v>
      </c>
      <c r="W1277" s="16" t="s">
        <v>21417</v>
      </c>
      <c r="X1277" s="50" t="s">
        <v>205</v>
      </c>
      <c r="Y1277" s="50" t="s">
        <v>205</v>
      </c>
    </row>
    <row r="1278" spans="1:26" ht="18" customHeight="1">
      <c r="A1278" s="539">
        <v>20230818</v>
      </c>
      <c r="B1278" s="523">
        <v>1236</v>
      </c>
      <c r="C1278" s="523" t="s">
        <v>2865</v>
      </c>
      <c r="D1278" s="523" t="s">
        <v>9319</v>
      </c>
      <c r="E1278" s="523">
        <v>1960</v>
      </c>
      <c r="F1278" s="523" t="s">
        <v>8994</v>
      </c>
      <c r="G1278" s="523" t="s">
        <v>2866</v>
      </c>
      <c r="H1278" s="538"/>
      <c r="I1278" s="540">
        <v>45155</v>
      </c>
      <c r="J1278" s="541" t="s">
        <v>9623</v>
      </c>
      <c r="K1278" s="541" t="s">
        <v>9440</v>
      </c>
      <c r="L1278" s="494" t="s">
        <v>205</v>
      </c>
      <c r="M1278" s="50" t="s">
        <v>205</v>
      </c>
      <c r="N1278" s="50" t="s">
        <v>205</v>
      </c>
      <c r="O1278" s="50" t="s">
        <v>205</v>
      </c>
      <c r="P1278" s="50" t="s">
        <v>205</v>
      </c>
      <c r="Q1278" s="50" t="s">
        <v>205</v>
      </c>
      <c r="R1278" s="16" t="s">
        <v>21426</v>
      </c>
      <c r="S1278" s="16" t="s">
        <v>18799</v>
      </c>
      <c r="T1278" s="16" t="s">
        <v>21427</v>
      </c>
      <c r="U1278" s="17">
        <v>1960</v>
      </c>
      <c r="V1278" s="18">
        <v>24500</v>
      </c>
      <c r="W1278" s="16" t="s">
        <v>21412</v>
      </c>
      <c r="X1278" s="50" t="s">
        <v>205</v>
      </c>
      <c r="Y1278" s="50" t="s">
        <v>205</v>
      </c>
    </row>
    <row r="1279" spans="1:26" ht="18" customHeight="1">
      <c r="A1279" s="539">
        <v>20230818</v>
      </c>
      <c r="B1279" s="523">
        <v>1237</v>
      </c>
      <c r="C1279" s="523" t="s">
        <v>13443</v>
      </c>
      <c r="D1279" s="523" t="s">
        <v>9319</v>
      </c>
      <c r="E1279" s="523">
        <v>1960</v>
      </c>
      <c r="F1279" s="523" t="s">
        <v>8994</v>
      </c>
      <c r="G1279" s="523" t="s">
        <v>2871</v>
      </c>
      <c r="H1279" s="538"/>
      <c r="I1279" s="540">
        <v>45155</v>
      </c>
      <c r="J1279" s="541" t="s">
        <v>9815</v>
      </c>
      <c r="K1279" s="541" t="s">
        <v>9440</v>
      </c>
      <c r="L1279" s="494" t="s">
        <v>205</v>
      </c>
      <c r="M1279" s="50" t="s">
        <v>205</v>
      </c>
      <c r="N1279" s="50" t="s">
        <v>205</v>
      </c>
      <c r="O1279" s="50" t="s">
        <v>205</v>
      </c>
      <c r="P1279" s="50" t="s">
        <v>205</v>
      </c>
      <c r="Q1279" s="50" t="s">
        <v>205</v>
      </c>
      <c r="R1279" s="16" t="s">
        <v>21428</v>
      </c>
      <c r="S1279" s="16" t="s">
        <v>19578</v>
      </c>
      <c r="T1279" s="16" t="s">
        <v>21429</v>
      </c>
      <c r="U1279" s="17">
        <v>1960</v>
      </c>
      <c r="V1279" s="18">
        <v>24500</v>
      </c>
      <c r="W1279" s="16" t="s">
        <v>21417</v>
      </c>
      <c r="X1279" s="50" t="s">
        <v>205</v>
      </c>
      <c r="Y1279" s="50" t="s">
        <v>205</v>
      </c>
    </row>
    <row r="1280" spans="1:26" ht="18" customHeight="1">
      <c r="A1280" s="539">
        <v>20230818</v>
      </c>
      <c r="B1280" s="523">
        <v>1238</v>
      </c>
      <c r="C1280" s="523" t="s">
        <v>2877</v>
      </c>
      <c r="D1280" s="523" t="s">
        <v>9319</v>
      </c>
      <c r="E1280" s="523">
        <v>1533</v>
      </c>
      <c r="F1280" s="523" t="s">
        <v>121</v>
      </c>
      <c r="G1280" s="523" t="s">
        <v>2878</v>
      </c>
      <c r="H1280" s="538"/>
      <c r="I1280" s="540">
        <v>45156</v>
      </c>
      <c r="J1280" s="541" t="s">
        <v>13299</v>
      </c>
      <c r="K1280" s="541" t="s">
        <v>9440</v>
      </c>
      <c r="L1280" s="494" t="s">
        <v>205</v>
      </c>
      <c r="M1280" s="50" t="s">
        <v>205</v>
      </c>
      <c r="N1280" s="50" t="s">
        <v>205</v>
      </c>
      <c r="O1280" s="50" t="s">
        <v>205</v>
      </c>
      <c r="P1280" s="50" t="s">
        <v>205</v>
      </c>
      <c r="Q1280" s="50" t="s">
        <v>205</v>
      </c>
      <c r="R1280" s="16" t="s">
        <v>21430</v>
      </c>
      <c r="S1280" s="16" t="s">
        <v>21372</v>
      </c>
      <c r="T1280" s="16" t="s">
        <v>21431</v>
      </c>
      <c r="U1280" s="17">
        <v>1533</v>
      </c>
      <c r="V1280" s="18">
        <v>23838.15</v>
      </c>
      <c r="W1280" s="16" t="s">
        <v>21374</v>
      </c>
      <c r="X1280" s="50" t="s">
        <v>205</v>
      </c>
      <c r="Y1280" s="50" t="s">
        <v>205</v>
      </c>
    </row>
    <row r="1281" spans="1:26" ht="18" customHeight="1">
      <c r="A1281" s="539">
        <v>20230818</v>
      </c>
      <c r="B1281" s="523">
        <v>1239</v>
      </c>
      <c r="C1281" s="523" t="s">
        <v>2881</v>
      </c>
      <c r="D1281" s="523" t="s">
        <v>9319</v>
      </c>
      <c r="E1281" s="523">
        <v>1533</v>
      </c>
      <c r="F1281" s="523" t="s">
        <v>121</v>
      </c>
      <c r="G1281" s="523" t="s">
        <v>2882</v>
      </c>
      <c r="H1281" s="538"/>
      <c r="I1281" s="540">
        <v>45156</v>
      </c>
      <c r="J1281" s="541" t="s">
        <v>10388</v>
      </c>
      <c r="K1281" s="541" t="s">
        <v>9440</v>
      </c>
      <c r="L1281" s="494" t="s">
        <v>205</v>
      </c>
      <c r="M1281" s="50" t="s">
        <v>205</v>
      </c>
      <c r="N1281" s="50" t="s">
        <v>205</v>
      </c>
      <c r="O1281" s="50" t="s">
        <v>205</v>
      </c>
      <c r="P1281" s="50" t="s">
        <v>205</v>
      </c>
      <c r="Q1281" s="50" t="s">
        <v>205</v>
      </c>
      <c r="R1281" s="16" t="s">
        <v>21432</v>
      </c>
      <c r="S1281" s="16" t="s">
        <v>21372</v>
      </c>
      <c r="T1281" s="16" t="s">
        <v>21433</v>
      </c>
      <c r="U1281" s="17">
        <v>1533</v>
      </c>
      <c r="V1281" s="18">
        <v>23838.15</v>
      </c>
      <c r="W1281" s="16" t="s">
        <v>21374</v>
      </c>
      <c r="X1281" s="50" t="s">
        <v>205</v>
      </c>
      <c r="Y1281" s="50" t="s">
        <v>205</v>
      </c>
    </row>
    <row r="1282" spans="1:26" ht="18" customHeight="1">
      <c r="A1282" s="539">
        <v>20230818</v>
      </c>
      <c r="B1282" s="523">
        <v>1240</v>
      </c>
      <c r="C1282" s="523" t="s">
        <v>2885</v>
      </c>
      <c r="D1282" s="523" t="s">
        <v>9319</v>
      </c>
      <c r="E1282" s="523">
        <v>1533</v>
      </c>
      <c r="F1282" s="523" t="s">
        <v>121</v>
      </c>
      <c r="G1282" s="523" t="s">
        <v>2886</v>
      </c>
      <c r="H1282" s="538"/>
      <c r="I1282" s="540">
        <v>45156</v>
      </c>
      <c r="J1282" s="541" t="s">
        <v>9809</v>
      </c>
      <c r="K1282" s="541" t="s">
        <v>9440</v>
      </c>
      <c r="L1282" s="494" t="s">
        <v>205</v>
      </c>
      <c r="M1282" s="50" t="s">
        <v>205</v>
      </c>
      <c r="N1282" s="50" t="s">
        <v>205</v>
      </c>
      <c r="O1282" s="50" t="s">
        <v>205</v>
      </c>
      <c r="P1282" s="50" t="s">
        <v>205</v>
      </c>
      <c r="Q1282" s="50" t="s">
        <v>205</v>
      </c>
      <c r="R1282" s="16" t="s">
        <v>21434</v>
      </c>
      <c r="S1282" s="16" t="s">
        <v>21372</v>
      </c>
      <c r="T1282" s="16" t="s">
        <v>13444</v>
      </c>
      <c r="U1282" s="17">
        <v>1533</v>
      </c>
      <c r="V1282" s="18">
        <v>23838.15</v>
      </c>
      <c r="W1282" s="16" t="s">
        <v>21407</v>
      </c>
      <c r="X1282" s="50" t="s">
        <v>205</v>
      </c>
      <c r="Y1282" s="50" t="s">
        <v>205</v>
      </c>
    </row>
    <row r="1283" spans="1:26" ht="18" customHeight="1">
      <c r="A1283" s="539">
        <v>20230818</v>
      </c>
      <c r="B1283" s="523">
        <v>1241</v>
      </c>
      <c r="C1283" s="523" t="s">
        <v>2859</v>
      </c>
      <c r="D1283" s="523" t="s">
        <v>8897</v>
      </c>
      <c r="E1283" s="523">
        <v>1960</v>
      </c>
      <c r="F1283" s="523" t="s">
        <v>8994</v>
      </c>
      <c r="G1283" s="523" t="s">
        <v>2860</v>
      </c>
      <c r="H1283" s="538"/>
      <c r="I1283" s="540">
        <v>45156</v>
      </c>
      <c r="J1283" s="541" t="s">
        <v>12688</v>
      </c>
      <c r="K1283" s="541" t="s">
        <v>9440</v>
      </c>
      <c r="L1283" s="512" t="s">
        <v>205</v>
      </c>
      <c r="M1283" s="50" t="s">
        <v>205</v>
      </c>
      <c r="N1283" s="50" t="s">
        <v>205</v>
      </c>
      <c r="O1283" s="50" t="s">
        <v>205</v>
      </c>
      <c r="P1283" s="50" t="s">
        <v>205</v>
      </c>
      <c r="Q1283" s="50" t="s">
        <v>205</v>
      </c>
      <c r="R1283" s="16" t="s">
        <v>21435</v>
      </c>
      <c r="S1283" s="16" t="s">
        <v>10946</v>
      </c>
      <c r="T1283" s="16" t="s">
        <v>21436</v>
      </c>
      <c r="U1283" s="17">
        <v>1960</v>
      </c>
      <c r="V1283" s="18">
        <v>24500</v>
      </c>
      <c r="W1283" s="16" t="s">
        <v>21412</v>
      </c>
      <c r="X1283" s="50" t="s">
        <v>205</v>
      </c>
      <c r="Y1283" s="50" t="s">
        <v>205</v>
      </c>
    </row>
    <row r="1284" spans="1:26" ht="18" customHeight="1">
      <c r="A1284" s="539">
        <v>20230818</v>
      </c>
      <c r="B1284" s="523">
        <v>1242</v>
      </c>
      <c r="C1284" s="523" t="s">
        <v>13445</v>
      </c>
      <c r="D1284" s="523" t="s">
        <v>9062</v>
      </c>
      <c r="E1284" s="523">
        <v>1225</v>
      </c>
      <c r="F1284" s="523" t="s">
        <v>8298</v>
      </c>
      <c r="G1284" s="523" t="s">
        <v>13446</v>
      </c>
      <c r="H1284" s="538"/>
      <c r="I1284" s="540">
        <v>45156</v>
      </c>
      <c r="J1284" s="541" t="s">
        <v>9490</v>
      </c>
      <c r="K1284" s="541" t="s">
        <v>9440</v>
      </c>
      <c r="L1284" s="494" t="s">
        <v>205</v>
      </c>
      <c r="M1284" s="50" t="s">
        <v>205</v>
      </c>
      <c r="N1284" s="50" t="s">
        <v>205</v>
      </c>
      <c r="O1284" s="50" t="s">
        <v>205</v>
      </c>
      <c r="P1284" s="50" t="s">
        <v>205</v>
      </c>
      <c r="Q1284" s="50" t="s">
        <v>205</v>
      </c>
      <c r="R1284" s="16" t="s">
        <v>13447</v>
      </c>
      <c r="S1284" s="16" t="s">
        <v>11879</v>
      </c>
      <c r="T1284" s="16" t="s">
        <v>13448</v>
      </c>
      <c r="U1284" s="17">
        <v>1225</v>
      </c>
      <c r="V1284" s="18">
        <v>24950</v>
      </c>
      <c r="W1284" s="16" t="s">
        <v>21437</v>
      </c>
      <c r="X1284" s="50" t="s">
        <v>205</v>
      </c>
      <c r="Y1284" s="50" t="s">
        <v>205</v>
      </c>
      <c r="Z1284" t="s">
        <v>12870</v>
      </c>
    </row>
    <row r="1285" spans="1:26" ht="18" customHeight="1">
      <c r="A1285" s="539">
        <v>20230818</v>
      </c>
      <c r="B1285" s="523">
        <v>1243</v>
      </c>
      <c r="C1285" s="523" t="s">
        <v>13450</v>
      </c>
      <c r="D1285" s="523" t="s">
        <v>12441</v>
      </c>
      <c r="E1285" s="523">
        <v>1194</v>
      </c>
      <c r="F1285" s="523" t="s">
        <v>8298</v>
      </c>
      <c r="G1285" s="523" t="s">
        <v>13451</v>
      </c>
      <c r="H1285" s="538"/>
      <c r="I1285" s="540">
        <v>45156</v>
      </c>
      <c r="J1285" s="541" t="s">
        <v>13320</v>
      </c>
      <c r="K1285" s="541" t="s">
        <v>9440</v>
      </c>
      <c r="L1285" s="494" t="s">
        <v>205</v>
      </c>
      <c r="M1285" s="50" t="s">
        <v>205</v>
      </c>
      <c r="N1285" s="50" t="s">
        <v>205</v>
      </c>
      <c r="O1285" s="50" t="s">
        <v>205</v>
      </c>
      <c r="P1285" s="50" t="s">
        <v>205</v>
      </c>
      <c r="Q1285" s="50" t="s">
        <v>205</v>
      </c>
      <c r="R1285" s="16" t="s">
        <v>21438</v>
      </c>
      <c r="S1285" s="16" t="s">
        <v>21439</v>
      </c>
      <c r="T1285" s="16" t="s">
        <v>21440</v>
      </c>
      <c r="U1285" s="17">
        <v>1194</v>
      </c>
      <c r="V1285" s="18">
        <v>24900</v>
      </c>
      <c r="W1285" s="16" t="s">
        <v>21417</v>
      </c>
      <c r="X1285" s="50" t="s">
        <v>205</v>
      </c>
      <c r="Y1285" s="50" t="s">
        <v>205</v>
      </c>
      <c r="Z1285" t="s">
        <v>13452</v>
      </c>
    </row>
    <row r="1286" spans="1:26" ht="18" customHeight="1">
      <c r="A1286" s="539">
        <v>20230818</v>
      </c>
      <c r="B1286" s="523">
        <v>1244</v>
      </c>
      <c r="C1286" s="523" t="s">
        <v>2868</v>
      </c>
      <c r="D1286" s="523" t="s">
        <v>9319</v>
      </c>
      <c r="E1286" s="523">
        <v>1917</v>
      </c>
      <c r="F1286" s="523" t="s">
        <v>8994</v>
      </c>
      <c r="G1286" s="523" t="s">
        <v>2869</v>
      </c>
      <c r="H1286" s="538"/>
      <c r="I1286" s="540">
        <v>45156</v>
      </c>
      <c r="J1286" s="541" t="s">
        <v>11206</v>
      </c>
      <c r="K1286" s="541" t="s">
        <v>9440</v>
      </c>
      <c r="L1286" s="494" t="s">
        <v>205</v>
      </c>
      <c r="M1286" s="50" t="s">
        <v>205</v>
      </c>
      <c r="N1286" s="50" t="s">
        <v>205</v>
      </c>
      <c r="O1286" s="50" t="s">
        <v>205</v>
      </c>
      <c r="P1286" s="50" t="s">
        <v>205</v>
      </c>
      <c r="Q1286" s="50" t="s">
        <v>205</v>
      </c>
      <c r="R1286" s="16" t="s">
        <v>21441</v>
      </c>
      <c r="S1286" s="16" t="s">
        <v>19578</v>
      </c>
      <c r="T1286" s="16" t="s">
        <v>13453</v>
      </c>
      <c r="U1286" s="17">
        <v>1917</v>
      </c>
      <c r="V1286" s="18">
        <v>23962.5</v>
      </c>
      <c r="W1286" s="16" t="s">
        <v>21417</v>
      </c>
      <c r="X1286" s="50" t="s">
        <v>205</v>
      </c>
      <c r="Y1286" s="50" t="s">
        <v>205</v>
      </c>
    </row>
    <row r="1287" spans="1:26" ht="18" customHeight="1">
      <c r="A1287" s="539">
        <v>20230818</v>
      </c>
      <c r="B1287" s="523">
        <v>1245</v>
      </c>
      <c r="C1287" s="523" t="s">
        <v>2873</v>
      </c>
      <c r="D1287" s="523" t="s">
        <v>9319</v>
      </c>
      <c r="E1287" s="523">
        <v>1533</v>
      </c>
      <c r="F1287" s="523" t="s">
        <v>121</v>
      </c>
      <c r="G1287" s="523" t="s">
        <v>2874</v>
      </c>
      <c r="H1287" s="538"/>
      <c r="I1287" s="540">
        <v>45156</v>
      </c>
      <c r="J1287" s="541" t="s">
        <v>13454</v>
      </c>
      <c r="K1287" s="541" t="s">
        <v>9440</v>
      </c>
      <c r="L1287" s="494" t="s">
        <v>205</v>
      </c>
      <c r="M1287" s="50" t="s">
        <v>205</v>
      </c>
      <c r="N1287" s="50" t="s">
        <v>205</v>
      </c>
      <c r="O1287" s="50" t="s">
        <v>205</v>
      </c>
      <c r="P1287" s="50" t="s">
        <v>205</v>
      </c>
      <c r="Q1287" s="50" t="s">
        <v>205</v>
      </c>
      <c r="R1287" s="16" t="s">
        <v>21442</v>
      </c>
      <c r="S1287" s="16" t="s">
        <v>21372</v>
      </c>
      <c r="T1287" s="16" t="s">
        <v>21443</v>
      </c>
      <c r="U1287" s="17">
        <v>1533</v>
      </c>
      <c r="V1287" s="18">
        <v>23838.15</v>
      </c>
      <c r="W1287" s="16" t="s">
        <v>21374</v>
      </c>
      <c r="X1287" s="50" t="s">
        <v>205</v>
      </c>
      <c r="Y1287" s="50" t="s">
        <v>205</v>
      </c>
    </row>
    <row r="1288" spans="1:26" ht="18" customHeight="1">
      <c r="A1288" s="539">
        <v>20230821</v>
      </c>
      <c r="B1288" s="523">
        <v>1246</v>
      </c>
      <c r="C1288" s="523" t="s">
        <v>2895</v>
      </c>
      <c r="D1288" s="523" t="s">
        <v>10849</v>
      </c>
      <c r="E1288" s="523">
        <v>1960</v>
      </c>
      <c r="F1288" s="523" t="s">
        <v>8994</v>
      </c>
      <c r="G1288" s="523" t="s">
        <v>2896</v>
      </c>
      <c r="H1288" s="538"/>
      <c r="I1288" s="540">
        <v>45156</v>
      </c>
      <c r="J1288" s="541" t="s">
        <v>11297</v>
      </c>
      <c r="K1288" s="541" t="s">
        <v>9440</v>
      </c>
      <c r="L1288" s="494" t="s">
        <v>205</v>
      </c>
      <c r="M1288" s="50" t="s">
        <v>205</v>
      </c>
      <c r="N1288" s="50" t="s">
        <v>205</v>
      </c>
      <c r="O1288" s="50" t="s">
        <v>205</v>
      </c>
      <c r="P1288" s="50" t="s">
        <v>205</v>
      </c>
      <c r="Q1288" s="50" t="s">
        <v>205</v>
      </c>
      <c r="R1288" s="16" t="s">
        <v>13455</v>
      </c>
      <c r="S1288" s="16" t="s">
        <v>21444</v>
      </c>
      <c r="T1288" s="16" t="s">
        <v>13456</v>
      </c>
      <c r="U1288" s="17">
        <v>1960</v>
      </c>
      <c r="V1288" s="18">
        <v>24500</v>
      </c>
      <c r="W1288" s="16" t="s">
        <v>13449</v>
      </c>
      <c r="X1288" s="50" t="s">
        <v>205</v>
      </c>
      <c r="Y1288" s="50" t="s">
        <v>205</v>
      </c>
    </row>
    <row r="1289" spans="1:26" ht="18" customHeight="1">
      <c r="A1289" s="539">
        <v>20230821</v>
      </c>
      <c r="B1289" s="523">
        <v>1247</v>
      </c>
      <c r="C1289" s="523" t="s">
        <v>2892</v>
      </c>
      <c r="D1289" s="523" t="s">
        <v>8891</v>
      </c>
      <c r="E1289" s="523">
        <v>2300</v>
      </c>
      <c r="F1289" s="523" t="s">
        <v>121</v>
      </c>
      <c r="G1289" s="523" t="s">
        <v>2893</v>
      </c>
      <c r="H1289" s="538"/>
      <c r="I1289" s="540">
        <v>45157</v>
      </c>
      <c r="J1289" s="541" t="s">
        <v>12724</v>
      </c>
      <c r="K1289" s="541" t="s">
        <v>9440</v>
      </c>
      <c r="L1289" s="494"/>
      <c r="M1289" s="50"/>
      <c r="N1289" s="50"/>
      <c r="O1289" s="50"/>
      <c r="P1289" s="50"/>
      <c r="Q1289" s="50"/>
      <c r="R1289" s="16" t="s">
        <v>21445</v>
      </c>
      <c r="S1289" s="16" t="s">
        <v>21444</v>
      </c>
      <c r="T1289" s="16" t="s">
        <v>13457</v>
      </c>
      <c r="U1289" s="17">
        <v>2300</v>
      </c>
      <c r="V1289" s="18">
        <v>23805</v>
      </c>
      <c r="W1289" s="16" t="s">
        <v>21437</v>
      </c>
      <c r="X1289" s="50"/>
      <c r="Y1289" s="50"/>
    </row>
    <row r="1290" spans="1:26" ht="18" customHeight="1">
      <c r="A1290" s="539">
        <v>20230821</v>
      </c>
      <c r="B1290" s="523">
        <v>1248</v>
      </c>
      <c r="C1290" s="523" t="s">
        <v>2898</v>
      </c>
      <c r="D1290" s="523" t="s">
        <v>10849</v>
      </c>
      <c r="E1290" s="523">
        <v>1960</v>
      </c>
      <c r="F1290" s="523" t="s">
        <v>8994</v>
      </c>
      <c r="G1290" s="523" t="s">
        <v>2899</v>
      </c>
      <c r="H1290" s="538"/>
      <c r="I1290" s="540">
        <v>45157</v>
      </c>
      <c r="J1290" s="541" t="s">
        <v>11636</v>
      </c>
      <c r="K1290" s="541" t="s">
        <v>9440</v>
      </c>
      <c r="L1290" s="494" t="s">
        <v>205</v>
      </c>
      <c r="M1290" s="50" t="s">
        <v>205</v>
      </c>
      <c r="N1290" s="50" t="s">
        <v>205</v>
      </c>
      <c r="O1290" s="50" t="s">
        <v>205</v>
      </c>
      <c r="P1290" s="50" t="s">
        <v>205</v>
      </c>
      <c r="Q1290" s="50" t="s">
        <v>205</v>
      </c>
      <c r="R1290" s="16" t="s">
        <v>13458</v>
      </c>
      <c r="S1290" s="16" t="s">
        <v>21444</v>
      </c>
      <c r="T1290" s="16" t="s">
        <v>21446</v>
      </c>
      <c r="U1290" s="17">
        <v>1960</v>
      </c>
      <c r="V1290" s="18">
        <v>24500</v>
      </c>
      <c r="W1290" s="16" t="s">
        <v>21437</v>
      </c>
      <c r="X1290" s="50" t="s">
        <v>205</v>
      </c>
      <c r="Y1290" s="50" t="s">
        <v>205</v>
      </c>
    </row>
    <row r="1291" spans="1:26" ht="18" customHeight="1">
      <c r="A1291" s="539">
        <v>20230821</v>
      </c>
      <c r="B1291" s="523">
        <v>1249</v>
      </c>
      <c r="C1291" s="523" t="s">
        <v>2889</v>
      </c>
      <c r="D1291" s="523" t="s">
        <v>9319</v>
      </c>
      <c r="E1291" s="523">
        <v>1568</v>
      </c>
      <c r="F1291" s="523" t="s">
        <v>8955</v>
      </c>
      <c r="G1291" s="523" t="s">
        <v>2890</v>
      </c>
      <c r="H1291" s="538"/>
      <c r="I1291" s="540">
        <v>45157</v>
      </c>
      <c r="J1291" s="541" t="s">
        <v>10769</v>
      </c>
      <c r="K1291" s="541" t="s">
        <v>9440</v>
      </c>
      <c r="L1291" s="494" t="s">
        <v>205</v>
      </c>
      <c r="M1291" s="50" t="s">
        <v>205</v>
      </c>
      <c r="N1291" s="50" t="s">
        <v>205</v>
      </c>
      <c r="O1291" s="50" t="s">
        <v>205</v>
      </c>
      <c r="P1291" s="50" t="s">
        <v>205</v>
      </c>
      <c r="Q1291" s="50" t="s">
        <v>205</v>
      </c>
      <c r="R1291" s="16" t="s">
        <v>21447</v>
      </c>
      <c r="S1291" s="16" t="s">
        <v>21444</v>
      </c>
      <c r="T1291" s="16" t="s">
        <v>21448</v>
      </c>
      <c r="U1291" s="17">
        <v>1568</v>
      </c>
      <c r="V1291" s="18">
        <v>24304</v>
      </c>
      <c r="W1291" s="16" t="s">
        <v>21449</v>
      </c>
      <c r="X1291" s="50" t="s">
        <v>205</v>
      </c>
      <c r="Y1291" s="50" t="s">
        <v>205</v>
      </c>
    </row>
    <row r="1292" spans="1:26" ht="18" customHeight="1">
      <c r="A1292" s="539">
        <v>20230821</v>
      </c>
      <c r="B1292" s="523">
        <v>1250</v>
      </c>
      <c r="C1292" s="523" t="s">
        <v>2901</v>
      </c>
      <c r="D1292" s="523" t="s">
        <v>8891</v>
      </c>
      <c r="E1292" s="523">
        <v>1925</v>
      </c>
      <c r="F1292" s="523" t="s">
        <v>13459</v>
      </c>
      <c r="G1292" s="523" t="s">
        <v>2902</v>
      </c>
      <c r="H1292" s="538"/>
      <c r="I1292" s="540">
        <v>45159</v>
      </c>
      <c r="J1292" s="541" t="s">
        <v>11101</v>
      </c>
      <c r="K1292" s="541" t="s">
        <v>9440</v>
      </c>
      <c r="L1292" s="494"/>
      <c r="M1292" s="50"/>
      <c r="N1292" s="50"/>
      <c r="O1292" s="50"/>
      <c r="P1292" s="50"/>
      <c r="Q1292" s="50"/>
      <c r="R1292" s="16" t="s">
        <v>13460</v>
      </c>
      <c r="S1292" s="16" t="s">
        <v>21450</v>
      </c>
      <c r="T1292" s="16" t="s">
        <v>21451</v>
      </c>
      <c r="U1292" s="17">
        <v>1925</v>
      </c>
      <c r="V1292" s="18">
        <v>24640</v>
      </c>
      <c r="W1292" s="16" t="s">
        <v>21452</v>
      </c>
      <c r="X1292" s="50"/>
      <c r="Y1292" s="50"/>
    </row>
    <row r="1293" spans="1:26" ht="18" customHeight="1">
      <c r="A1293" s="539">
        <v>20230821</v>
      </c>
      <c r="B1293" s="523">
        <v>1251</v>
      </c>
      <c r="C1293" s="523" t="s">
        <v>13461</v>
      </c>
      <c r="D1293" s="523" t="s">
        <v>9476</v>
      </c>
      <c r="E1293" s="523">
        <v>1584</v>
      </c>
      <c r="F1293" s="523" t="s">
        <v>8949</v>
      </c>
      <c r="G1293" s="523" t="s">
        <v>13462</v>
      </c>
      <c r="H1293" s="538"/>
      <c r="I1293" s="540">
        <v>45159</v>
      </c>
      <c r="J1293" s="541" t="s">
        <v>10398</v>
      </c>
      <c r="K1293" s="541" t="s">
        <v>9440</v>
      </c>
      <c r="L1293" s="512" t="s">
        <v>205</v>
      </c>
      <c r="M1293" s="50" t="s">
        <v>205</v>
      </c>
      <c r="N1293" s="50" t="s">
        <v>205</v>
      </c>
      <c r="O1293" s="50" t="s">
        <v>205</v>
      </c>
      <c r="P1293" s="50" t="s">
        <v>205</v>
      </c>
      <c r="Q1293" s="50" t="s">
        <v>205</v>
      </c>
      <c r="R1293" s="16" t="s">
        <v>13461</v>
      </c>
      <c r="S1293" s="16" t="s">
        <v>13463</v>
      </c>
      <c r="T1293" s="16" t="s">
        <v>13464</v>
      </c>
      <c r="U1293" s="17">
        <v>1584</v>
      </c>
      <c r="V1293" s="18">
        <v>21652.34</v>
      </c>
      <c r="W1293" s="16" t="s">
        <v>13465</v>
      </c>
      <c r="X1293" s="50" t="s">
        <v>205</v>
      </c>
      <c r="Y1293" s="50" t="s">
        <v>205</v>
      </c>
      <c r="Z1293" t="s">
        <v>13466</v>
      </c>
    </row>
    <row r="1294" spans="1:26" ht="18" customHeight="1">
      <c r="A1294" s="539">
        <v>20230822</v>
      </c>
      <c r="B1294" s="523">
        <v>1252</v>
      </c>
      <c r="C1294" s="523" t="s">
        <v>13467</v>
      </c>
      <c r="D1294" s="523" t="s">
        <v>9078</v>
      </c>
      <c r="E1294" s="523">
        <v>1200</v>
      </c>
      <c r="F1294" s="523" t="s">
        <v>8298</v>
      </c>
      <c r="G1294" s="523" t="s">
        <v>13468</v>
      </c>
      <c r="H1294" s="538"/>
      <c r="I1294" s="540">
        <v>45160</v>
      </c>
      <c r="J1294" s="541" t="s">
        <v>11784</v>
      </c>
      <c r="K1294" s="541" t="s">
        <v>9440</v>
      </c>
      <c r="L1294" s="494" t="s">
        <v>205</v>
      </c>
      <c r="M1294" s="50" t="s">
        <v>205</v>
      </c>
      <c r="N1294" s="50" t="s">
        <v>205</v>
      </c>
      <c r="O1294" s="50" t="s">
        <v>205</v>
      </c>
      <c r="P1294" s="50" t="s">
        <v>205</v>
      </c>
      <c r="Q1294" s="50" t="s">
        <v>205</v>
      </c>
      <c r="R1294" s="16" t="s">
        <v>13467</v>
      </c>
      <c r="S1294" s="16" t="s">
        <v>12666</v>
      </c>
      <c r="T1294" s="16" t="s">
        <v>13469</v>
      </c>
      <c r="U1294" s="17">
        <v>1200</v>
      </c>
      <c r="V1294" s="18">
        <v>24900</v>
      </c>
      <c r="W1294" s="16" t="s">
        <v>13470</v>
      </c>
      <c r="X1294" s="50" t="s">
        <v>205</v>
      </c>
      <c r="Y1294" s="50" t="s">
        <v>205</v>
      </c>
    </row>
    <row r="1295" spans="1:26" ht="18" customHeight="1">
      <c r="A1295" s="539">
        <v>20230823</v>
      </c>
      <c r="B1295" s="523">
        <v>1253</v>
      </c>
      <c r="C1295" s="523" t="s">
        <v>13471</v>
      </c>
      <c r="D1295" s="523" t="s">
        <v>219</v>
      </c>
      <c r="E1295" s="523">
        <v>1800</v>
      </c>
      <c r="F1295" s="523" t="s">
        <v>8949</v>
      </c>
      <c r="G1295" s="523" t="s">
        <v>13472</v>
      </c>
      <c r="H1295" s="538"/>
      <c r="I1295" s="540">
        <v>45161</v>
      </c>
      <c r="J1295" s="541" t="s">
        <v>13372</v>
      </c>
      <c r="K1295" s="541" t="s">
        <v>9440</v>
      </c>
      <c r="L1295" s="494" t="s">
        <v>205</v>
      </c>
      <c r="M1295" s="50" t="s">
        <v>205</v>
      </c>
      <c r="N1295" s="50" t="s">
        <v>205</v>
      </c>
      <c r="O1295" s="50" t="s">
        <v>205</v>
      </c>
      <c r="P1295" s="50" t="s">
        <v>205</v>
      </c>
      <c r="Q1295" s="50" t="s">
        <v>205</v>
      </c>
      <c r="R1295" s="16" t="s">
        <v>13471</v>
      </c>
      <c r="S1295" s="16" t="s">
        <v>12283</v>
      </c>
      <c r="T1295" s="16" t="s">
        <v>13473</v>
      </c>
      <c r="U1295" s="17">
        <v>1800</v>
      </c>
      <c r="V1295" s="18">
        <v>19800</v>
      </c>
      <c r="W1295" s="16" t="s">
        <v>2913</v>
      </c>
      <c r="X1295" s="50" t="s">
        <v>205</v>
      </c>
      <c r="Y1295" s="50" t="s">
        <v>205</v>
      </c>
      <c r="Z1295" t="s">
        <v>10998</v>
      </c>
    </row>
    <row r="1296" spans="1:26" ht="18" customHeight="1">
      <c r="A1296" s="539">
        <v>20230824</v>
      </c>
      <c r="B1296" s="523">
        <v>1254</v>
      </c>
      <c r="C1296" s="523" t="s">
        <v>13474</v>
      </c>
      <c r="D1296" s="523" t="s">
        <v>9078</v>
      </c>
      <c r="E1296" s="523">
        <v>1150</v>
      </c>
      <c r="F1296" s="523" t="s">
        <v>8298</v>
      </c>
      <c r="G1296" s="523" t="s">
        <v>13475</v>
      </c>
      <c r="H1296" s="538"/>
      <c r="I1296" s="540">
        <v>45161</v>
      </c>
      <c r="J1296" s="541" t="s">
        <v>11928</v>
      </c>
      <c r="K1296" s="541" t="s">
        <v>9440</v>
      </c>
      <c r="L1296" s="494" t="s">
        <v>205</v>
      </c>
      <c r="M1296" s="50" t="s">
        <v>205</v>
      </c>
      <c r="N1296" s="50" t="s">
        <v>205</v>
      </c>
      <c r="O1296" s="50" t="s">
        <v>205</v>
      </c>
      <c r="P1296" s="50" t="s">
        <v>205</v>
      </c>
      <c r="Q1296" s="50" t="s">
        <v>205</v>
      </c>
      <c r="R1296" s="16" t="s">
        <v>21453</v>
      </c>
      <c r="S1296" s="16" t="s">
        <v>21454</v>
      </c>
      <c r="T1296" s="16" t="s">
        <v>13476</v>
      </c>
      <c r="U1296" s="17">
        <v>1150</v>
      </c>
      <c r="V1296" s="18">
        <v>25140</v>
      </c>
      <c r="W1296" s="16" t="s">
        <v>13477</v>
      </c>
      <c r="X1296" s="50" t="s">
        <v>205</v>
      </c>
      <c r="Y1296" s="50" t="s">
        <v>205</v>
      </c>
    </row>
    <row r="1297" spans="1:26" ht="18" customHeight="1">
      <c r="A1297" s="539">
        <v>20230825</v>
      </c>
      <c r="B1297" s="523">
        <v>1255</v>
      </c>
      <c r="C1297" s="523" t="s">
        <v>13478</v>
      </c>
      <c r="D1297" s="523" t="s">
        <v>8996</v>
      </c>
      <c r="E1297" s="523">
        <v>2232</v>
      </c>
      <c r="F1297" s="523" t="s">
        <v>9180</v>
      </c>
      <c r="G1297" s="523" t="s">
        <v>13479</v>
      </c>
      <c r="H1297" s="538"/>
      <c r="I1297" s="540">
        <v>45162</v>
      </c>
      <c r="J1297" s="541" t="s">
        <v>13480</v>
      </c>
      <c r="K1297" s="541" t="s">
        <v>9440</v>
      </c>
      <c r="L1297" s="494"/>
      <c r="M1297" s="50"/>
      <c r="N1297" s="50"/>
      <c r="O1297" s="50"/>
      <c r="P1297" s="50"/>
      <c r="Q1297" s="50"/>
      <c r="R1297" s="16" t="s">
        <v>21455</v>
      </c>
      <c r="S1297" s="16" t="s">
        <v>21234</v>
      </c>
      <c r="T1297" s="16" t="s">
        <v>21456</v>
      </c>
      <c r="U1297" s="17">
        <v>2232</v>
      </c>
      <c r="V1297" s="18">
        <v>16740</v>
      </c>
      <c r="W1297" s="16" t="s">
        <v>21457</v>
      </c>
      <c r="X1297" s="50"/>
      <c r="Y1297" s="50"/>
      <c r="Z1297" t="s">
        <v>13000</v>
      </c>
    </row>
    <row r="1298" spans="1:26" ht="18" customHeight="1">
      <c r="A1298" s="539">
        <v>20230825</v>
      </c>
      <c r="B1298" s="523">
        <v>1256</v>
      </c>
      <c r="C1298" s="523" t="s">
        <v>13481</v>
      </c>
      <c r="D1298" s="523" t="s">
        <v>9476</v>
      </c>
      <c r="E1298" s="523">
        <v>1584</v>
      </c>
      <c r="F1298" s="523" t="s">
        <v>8949</v>
      </c>
      <c r="G1298" s="523" t="s">
        <v>13482</v>
      </c>
      <c r="H1298" s="538"/>
      <c r="I1298" s="540">
        <v>45163</v>
      </c>
      <c r="J1298" s="541" t="s">
        <v>11310</v>
      </c>
      <c r="K1298" s="541" t="s">
        <v>9440</v>
      </c>
      <c r="L1298" s="494" t="s">
        <v>205</v>
      </c>
      <c r="M1298" s="50" t="s">
        <v>205</v>
      </c>
      <c r="N1298" s="50" t="s">
        <v>205</v>
      </c>
      <c r="O1298" s="50" t="s">
        <v>205</v>
      </c>
      <c r="P1298" s="50" t="s">
        <v>205</v>
      </c>
      <c r="Q1298" s="50" t="s">
        <v>205</v>
      </c>
      <c r="R1298" s="16" t="s">
        <v>21458</v>
      </c>
      <c r="S1298" s="16" t="s">
        <v>21459</v>
      </c>
      <c r="T1298" s="16" t="s">
        <v>21460</v>
      </c>
      <c r="U1298" s="17">
        <v>1584</v>
      </c>
      <c r="V1298" s="18">
        <v>21652.34</v>
      </c>
      <c r="W1298" s="16" t="s">
        <v>13483</v>
      </c>
      <c r="X1298" s="50" t="s">
        <v>205</v>
      </c>
      <c r="Y1298" s="50" t="s">
        <v>205</v>
      </c>
      <c r="Z1298" t="s">
        <v>13466</v>
      </c>
    </row>
    <row r="1299" spans="1:26" ht="18" customHeight="1">
      <c r="A1299" s="539">
        <v>20230828</v>
      </c>
      <c r="B1299" s="523">
        <v>1257</v>
      </c>
      <c r="C1299" s="523" t="s">
        <v>2908</v>
      </c>
      <c r="D1299" s="523" t="s">
        <v>8896</v>
      </c>
      <c r="E1299" s="523">
        <v>1958</v>
      </c>
      <c r="F1299" s="523" t="s">
        <v>8994</v>
      </c>
      <c r="G1299" s="523" t="s">
        <v>2909</v>
      </c>
      <c r="H1299" s="538"/>
      <c r="I1299" s="540">
        <v>45163</v>
      </c>
      <c r="J1299" s="541" t="s">
        <v>10510</v>
      </c>
      <c r="K1299" s="541" t="s">
        <v>9440</v>
      </c>
      <c r="L1299" s="494" t="s">
        <v>205</v>
      </c>
      <c r="M1299" s="50" t="s">
        <v>205</v>
      </c>
      <c r="N1299" s="50" t="s">
        <v>205</v>
      </c>
      <c r="O1299" s="50" t="s">
        <v>205</v>
      </c>
      <c r="P1299" s="50" t="s">
        <v>205</v>
      </c>
      <c r="Q1299" s="50" t="s">
        <v>205</v>
      </c>
      <c r="R1299" s="16" t="s">
        <v>13484</v>
      </c>
      <c r="S1299" s="16" t="s">
        <v>19291</v>
      </c>
      <c r="T1299" s="16" t="s">
        <v>21461</v>
      </c>
      <c r="U1299" s="17">
        <v>1958</v>
      </c>
      <c r="V1299" s="18">
        <v>24583.439999999999</v>
      </c>
      <c r="W1299" s="16" t="s">
        <v>21462</v>
      </c>
      <c r="X1299" s="50" t="s">
        <v>205</v>
      </c>
      <c r="Y1299" s="50" t="s">
        <v>205</v>
      </c>
    </row>
    <row r="1300" spans="1:26" ht="18" customHeight="1">
      <c r="A1300" s="539">
        <v>20230828</v>
      </c>
      <c r="B1300" s="523">
        <v>1258</v>
      </c>
      <c r="C1300" s="523" t="s">
        <v>13485</v>
      </c>
      <c r="D1300" s="523" t="s">
        <v>9476</v>
      </c>
      <c r="E1300" s="523">
        <v>1584</v>
      </c>
      <c r="F1300" s="523" t="s">
        <v>8949</v>
      </c>
      <c r="G1300" s="523" t="s">
        <v>13486</v>
      </c>
      <c r="H1300" s="538"/>
      <c r="I1300" s="540">
        <v>45164</v>
      </c>
      <c r="J1300" s="541" t="s">
        <v>10955</v>
      </c>
      <c r="K1300" s="541" t="s">
        <v>9440</v>
      </c>
      <c r="L1300" s="494" t="s">
        <v>205</v>
      </c>
      <c r="M1300" s="50" t="s">
        <v>205</v>
      </c>
      <c r="N1300" s="50" t="s">
        <v>205</v>
      </c>
      <c r="O1300" s="50" t="s">
        <v>205</v>
      </c>
      <c r="P1300" s="50" t="s">
        <v>205</v>
      </c>
      <c r="Q1300" s="50" t="s">
        <v>205</v>
      </c>
      <c r="R1300" s="16" t="s">
        <v>13487</v>
      </c>
      <c r="S1300" s="16" t="s">
        <v>21463</v>
      </c>
      <c r="T1300" s="16" t="s">
        <v>13488</v>
      </c>
      <c r="U1300" s="17">
        <v>1584</v>
      </c>
      <c r="V1300" s="18">
        <v>21652.34</v>
      </c>
      <c r="W1300" s="16" t="s">
        <v>21464</v>
      </c>
      <c r="X1300" s="50" t="s">
        <v>205</v>
      </c>
      <c r="Y1300" s="50" t="s">
        <v>205</v>
      </c>
      <c r="Z1300" t="s">
        <v>13466</v>
      </c>
    </row>
    <row r="1301" spans="1:26" ht="18" customHeight="1">
      <c r="A1301" s="539">
        <v>20230828</v>
      </c>
      <c r="B1301" s="523">
        <v>1259</v>
      </c>
      <c r="C1301" s="523" t="s">
        <v>13489</v>
      </c>
      <c r="D1301" s="523" t="s">
        <v>10363</v>
      </c>
      <c r="E1301" s="523">
        <v>1850</v>
      </c>
      <c r="F1301" s="523" t="s">
        <v>9095</v>
      </c>
      <c r="G1301" s="523" t="s">
        <v>13490</v>
      </c>
      <c r="H1301" s="538"/>
      <c r="I1301" s="540">
        <v>45164</v>
      </c>
      <c r="J1301" s="541" t="s">
        <v>9487</v>
      </c>
      <c r="K1301" s="541" t="s">
        <v>9440</v>
      </c>
      <c r="L1301" s="494">
        <v>20</v>
      </c>
      <c r="M1301" s="50" t="s">
        <v>205</v>
      </c>
      <c r="N1301" s="50" t="s">
        <v>205</v>
      </c>
      <c r="O1301" s="50" t="s">
        <v>205</v>
      </c>
      <c r="P1301" s="50" t="s">
        <v>205</v>
      </c>
      <c r="Q1301" s="50" t="s">
        <v>205</v>
      </c>
      <c r="R1301" s="16" t="s">
        <v>21465</v>
      </c>
      <c r="S1301" s="16" t="s">
        <v>19687</v>
      </c>
      <c r="T1301" s="16" t="s">
        <v>21466</v>
      </c>
      <c r="U1301" s="17">
        <v>1850</v>
      </c>
      <c r="V1301" s="18">
        <v>9610</v>
      </c>
      <c r="W1301" s="16" t="s">
        <v>21467</v>
      </c>
      <c r="X1301" s="50" t="s">
        <v>205</v>
      </c>
      <c r="Y1301" s="50" t="s">
        <v>205</v>
      </c>
      <c r="Z1301" t="s">
        <v>13491</v>
      </c>
    </row>
    <row r="1302" spans="1:26" ht="18" customHeight="1">
      <c r="A1302" s="539">
        <v>20230828</v>
      </c>
      <c r="B1302" s="523">
        <v>1260</v>
      </c>
      <c r="C1302" s="523" t="s">
        <v>13492</v>
      </c>
      <c r="D1302" s="523" t="s">
        <v>8947</v>
      </c>
      <c r="E1302" s="523">
        <v>1952</v>
      </c>
      <c r="F1302" s="523" t="s">
        <v>8949</v>
      </c>
      <c r="G1302" s="523" t="s">
        <v>13493</v>
      </c>
      <c r="H1302" s="538"/>
      <c r="I1302" s="540">
        <v>45166</v>
      </c>
      <c r="J1302" s="541" t="s">
        <v>9602</v>
      </c>
      <c r="K1302" s="541" t="s">
        <v>9440</v>
      </c>
      <c r="L1302" s="494">
        <v>40</v>
      </c>
      <c r="M1302" s="50" t="s">
        <v>205</v>
      </c>
      <c r="N1302" s="50" t="s">
        <v>205</v>
      </c>
      <c r="O1302" s="50" t="s">
        <v>205</v>
      </c>
      <c r="P1302" s="50" t="s">
        <v>205</v>
      </c>
      <c r="Q1302" s="50" t="s">
        <v>205</v>
      </c>
      <c r="R1302" s="16" t="s">
        <v>21468</v>
      </c>
      <c r="S1302" s="16" t="s">
        <v>21322</v>
      </c>
      <c r="T1302" s="16" t="s">
        <v>21469</v>
      </c>
      <c r="U1302" s="17">
        <v>1952</v>
      </c>
      <c r="V1302" s="18">
        <v>23859.68</v>
      </c>
      <c r="W1302" s="16" t="s">
        <v>21470</v>
      </c>
      <c r="X1302" s="50" t="s">
        <v>205</v>
      </c>
      <c r="Y1302" s="50" t="s">
        <v>205</v>
      </c>
      <c r="Z1302" t="s">
        <v>10564</v>
      </c>
    </row>
    <row r="1303" spans="1:26" ht="18" customHeight="1">
      <c r="A1303" s="539">
        <v>20230828</v>
      </c>
      <c r="B1303" s="523">
        <v>1261</v>
      </c>
      <c r="C1303" s="523" t="s">
        <v>13494</v>
      </c>
      <c r="D1303" s="523" t="s">
        <v>219</v>
      </c>
      <c r="E1303" s="523">
        <v>2140</v>
      </c>
      <c r="F1303" s="523" t="s">
        <v>9139</v>
      </c>
      <c r="G1303" s="523" t="s">
        <v>13495</v>
      </c>
      <c r="H1303" s="538"/>
      <c r="I1303" s="540">
        <v>45166</v>
      </c>
      <c r="J1303" s="541" t="s">
        <v>13397</v>
      </c>
      <c r="K1303" s="541" t="s">
        <v>9440</v>
      </c>
      <c r="L1303" s="494" t="s">
        <v>205</v>
      </c>
      <c r="M1303" s="50" t="s">
        <v>205</v>
      </c>
      <c r="N1303" s="50" t="s">
        <v>205</v>
      </c>
      <c r="O1303" s="50" t="s">
        <v>205</v>
      </c>
      <c r="P1303" s="50" t="s">
        <v>205</v>
      </c>
      <c r="Q1303" s="50" t="s">
        <v>205</v>
      </c>
      <c r="R1303" s="16" t="s">
        <v>21471</v>
      </c>
      <c r="S1303" s="16" t="s">
        <v>21472</v>
      </c>
      <c r="T1303" s="16" t="s">
        <v>21473</v>
      </c>
      <c r="U1303" s="17">
        <v>2140</v>
      </c>
      <c r="V1303" s="18">
        <v>24931</v>
      </c>
      <c r="W1303" s="16" t="s">
        <v>13483</v>
      </c>
      <c r="X1303" s="50" t="s">
        <v>205</v>
      </c>
      <c r="Y1303" s="50" t="s">
        <v>205</v>
      </c>
    </row>
    <row r="1304" spans="1:26" ht="18" customHeight="1">
      <c r="A1304" s="539">
        <v>20230828</v>
      </c>
      <c r="B1304" s="523">
        <v>1262</v>
      </c>
      <c r="C1304" s="523" t="s">
        <v>13496</v>
      </c>
      <c r="D1304" s="523" t="s">
        <v>10578</v>
      </c>
      <c r="E1304" s="523">
        <v>797</v>
      </c>
      <c r="F1304" s="523" t="s">
        <v>9211</v>
      </c>
      <c r="G1304" s="523" t="s">
        <v>13497</v>
      </c>
      <c r="H1304" s="538"/>
      <c r="I1304" s="540">
        <v>45166</v>
      </c>
      <c r="J1304" s="541" t="s">
        <v>13498</v>
      </c>
      <c r="K1304" s="541" t="s">
        <v>9440</v>
      </c>
      <c r="L1304" s="494" t="s">
        <v>205</v>
      </c>
      <c r="M1304" s="50" t="s">
        <v>205</v>
      </c>
      <c r="N1304" s="50" t="s">
        <v>205</v>
      </c>
      <c r="O1304" s="50" t="s">
        <v>205</v>
      </c>
      <c r="P1304" s="50" t="s">
        <v>205</v>
      </c>
      <c r="Q1304" s="50" t="s">
        <v>205</v>
      </c>
      <c r="R1304" s="16" t="s">
        <v>21474</v>
      </c>
      <c r="S1304" s="16" t="s">
        <v>21475</v>
      </c>
      <c r="T1304" s="16" t="s">
        <v>21476</v>
      </c>
      <c r="U1304" s="17">
        <v>797</v>
      </c>
      <c r="V1304" s="18">
        <v>22446.240000000002</v>
      </c>
      <c r="W1304" s="16" t="s">
        <v>21477</v>
      </c>
      <c r="X1304" s="50" t="s">
        <v>205</v>
      </c>
      <c r="Y1304" s="50" t="s">
        <v>205</v>
      </c>
      <c r="Z1304" t="s">
        <v>13500</v>
      </c>
    </row>
    <row r="1305" spans="1:26" ht="18" customHeight="1">
      <c r="A1305" s="539">
        <v>20230828</v>
      </c>
      <c r="B1305" s="523">
        <v>1263</v>
      </c>
      <c r="C1305" s="523" t="s">
        <v>13501</v>
      </c>
      <c r="D1305" s="523" t="s">
        <v>8947</v>
      </c>
      <c r="E1305" s="523">
        <v>1248</v>
      </c>
      <c r="F1305" s="523" t="s">
        <v>8949</v>
      </c>
      <c r="G1305" s="523" t="s">
        <v>13502</v>
      </c>
      <c r="H1305" s="538"/>
      <c r="I1305" s="540">
        <v>45166</v>
      </c>
      <c r="J1305" s="541" t="s">
        <v>12822</v>
      </c>
      <c r="K1305" s="541" t="s">
        <v>9440</v>
      </c>
      <c r="L1305" s="494">
        <v>20</v>
      </c>
      <c r="M1305" s="50" t="s">
        <v>205</v>
      </c>
      <c r="N1305" s="50" t="s">
        <v>205</v>
      </c>
      <c r="O1305" s="50" t="s">
        <v>205</v>
      </c>
      <c r="P1305" s="50" t="s">
        <v>205</v>
      </c>
      <c r="Q1305" s="50" t="s">
        <v>205</v>
      </c>
      <c r="R1305" s="16" t="s">
        <v>21478</v>
      </c>
      <c r="S1305" s="16" t="s">
        <v>19323</v>
      </c>
      <c r="T1305" s="16" t="s">
        <v>21479</v>
      </c>
      <c r="U1305" s="17">
        <v>1248</v>
      </c>
      <c r="V1305" s="18">
        <v>10657.6</v>
      </c>
      <c r="W1305" s="16" t="s">
        <v>13503</v>
      </c>
      <c r="X1305" s="50" t="s">
        <v>205</v>
      </c>
      <c r="Y1305" s="50" t="s">
        <v>205</v>
      </c>
      <c r="Z1305" t="s">
        <v>12005</v>
      </c>
    </row>
    <row r="1306" spans="1:26" ht="18" customHeight="1">
      <c r="A1306" s="539">
        <v>20230828</v>
      </c>
      <c r="B1306" s="523">
        <v>1264</v>
      </c>
      <c r="C1306" s="523" t="s">
        <v>13504</v>
      </c>
      <c r="D1306" s="523" t="s">
        <v>11511</v>
      </c>
      <c r="E1306" s="523">
        <v>1800</v>
      </c>
      <c r="F1306" s="523" t="s">
        <v>9165</v>
      </c>
      <c r="G1306" s="523" t="s">
        <v>13505</v>
      </c>
      <c r="H1306" s="538"/>
      <c r="I1306" s="540">
        <v>45166</v>
      </c>
      <c r="J1306" s="541" t="s">
        <v>11286</v>
      </c>
      <c r="K1306" s="541" t="s">
        <v>9440</v>
      </c>
      <c r="L1306" s="494" t="s">
        <v>205</v>
      </c>
      <c r="M1306" s="50" t="s">
        <v>205</v>
      </c>
      <c r="N1306" s="50" t="s">
        <v>205</v>
      </c>
      <c r="O1306" s="50" t="s">
        <v>205</v>
      </c>
      <c r="P1306" s="50" t="s">
        <v>205</v>
      </c>
      <c r="Q1306" s="50" t="s">
        <v>205</v>
      </c>
      <c r="R1306" s="16" t="s">
        <v>21480</v>
      </c>
      <c r="S1306" s="16" t="s">
        <v>19246</v>
      </c>
      <c r="T1306" s="16" t="s">
        <v>21481</v>
      </c>
      <c r="U1306" s="17">
        <v>1800</v>
      </c>
      <c r="V1306" s="18">
        <v>19440</v>
      </c>
      <c r="W1306" s="16" t="s">
        <v>21470</v>
      </c>
      <c r="X1306" s="50" t="s">
        <v>205</v>
      </c>
      <c r="Y1306" s="50" t="s">
        <v>205</v>
      </c>
      <c r="Z1306" t="s">
        <v>13506</v>
      </c>
    </row>
    <row r="1307" spans="1:26" ht="18" customHeight="1">
      <c r="A1307" s="539">
        <v>20230829</v>
      </c>
      <c r="B1307" s="523">
        <v>1265</v>
      </c>
      <c r="C1307" s="523" t="s">
        <v>2914</v>
      </c>
      <c r="D1307" s="523" t="s">
        <v>8896</v>
      </c>
      <c r="E1307" s="523">
        <v>1958</v>
      </c>
      <c r="F1307" s="523" t="s">
        <v>8994</v>
      </c>
      <c r="G1307" s="523" t="s">
        <v>2915</v>
      </c>
      <c r="H1307" s="538"/>
      <c r="I1307" s="540">
        <v>45166</v>
      </c>
      <c r="J1307" s="541" t="s">
        <v>9777</v>
      </c>
      <c r="K1307" s="541" t="s">
        <v>9440</v>
      </c>
      <c r="L1307" s="494"/>
      <c r="M1307" s="50"/>
      <c r="N1307" s="50"/>
      <c r="O1307" s="50"/>
      <c r="P1307" s="50"/>
      <c r="Q1307" s="50"/>
      <c r="R1307" s="16" t="s">
        <v>21482</v>
      </c>
      <c r="S1307" s="16" t="s">
        <v>21483</v>
      </c>
      <c r="T1307" s="16" t="s">
        <v>21484</v>
      </c>
      <c r="U1307" s="17">
        <v>1958</v>
      </c>
      <c r="V1307" s="18">
        <v>24583.3</v>
      </c>
      <c r="W1307" s="16" t="s">
        <v>21485</v>
      </c>
      <c r="X1307" s="50"/>
      <c r="Y1307" s="50"/>
    </row>
    <row r="1308" spans="1:26" ht="18" customHeight="1">
      <c r="A1308" s="539">
        <v>20230829</v>
      </c>
      <c r="B1308" s="523">
        <v>1266</v>
      </c>
      <c r="C1308" s="523" t="s">
        <v>2920</v>
      </c>
      <c r="D1308" s="523" t="s">
        <v>8896</v>
      </c>
      <c r="E1308" s="523">
        <v>1958</v>
      </c>
      <c r="F1308" s="523" t="s">
        <v>8994</v>
      </c>
      <c r="G1308" s="523" t="s">
        <v>2921</v>
      </c>
      <c r="H1308" s="538"/>
      <c r="I1308" s="540">
        <v>45166</v>
      </c>
      <c r="J1308" s="541" t="s">
        <v>10531</v>
      </c>
      <c r="K1308" s="541" t="s">
        <v>9440</v>
      </c>
      <c r="L1308" s="494"/>
      <c r="M1308" s="50"/>
      <c r="N1308" s="50"/>
      <c r="O1308" s="50"/>
      <c r="P1308" s="50"/>
      <c r="Q1308" s="50"/>
      <c r="R1308" s="16" t="s">
        <v>13508</v>
      </c>
      <c r="S1308" s="16" t="s">
        <v>13507</v>
      </c>
      <c r="T1308" s="16" t="s">
        <v>13509</v>
      </c>
      <c r="U1308" s="17">
        <v>1958</v>
      </c>
      <c r="V1308" s="18">
        <v>24583.27</v>
      </c>
      <c r="W1308" s="16" t="s">
        <v>21486</v>
      </c>
      <c r="X1308" s="50"/>
      <c r="Y1308" s="50"/>
    </row>
    <row r="1309" spans="1:26" ht="18" customHeight="1">
      <c r="A1309" s="539">
        <v>20230829</v>
      </c>
      <c r="B1309" s="523">
        <v>1267</v>
      </c>
      <c r="C1309" s="523" t="s">
        <v>2938</v>
      </c>
      <c r="D1309" s="523" t="s">
        <v>9537</v>
      </c>
      <c r="E1309" s="523">
        <v>1916</v>
      </c>
      <c r="F1309" s="523" t="s">
        <v>10924</v>
      </c>
      <c r="G1309" s="523" t="s">
        <v>2939</v>
      </c>
      <c r="H1309" s="538"/>
      <c r="I1309" s="540">
        <v>45166</v>
      </c>
      <c r="J1309" s="541" t="s">
        <v>13510</v>
      </c>
      <c r="K1309" s="541" t="s">
        <v>9440</v>
      </c>
      <c r="L1309" s="494"/>
      <c r="M1309" s="50"/>
      <c r="N1309" s="50"/>
      <c r="O1309" s="50"/>
      <c r="P1309" s="50"/>
      <c r="Q1309" s="50"/>
      <c r="R1309" s="16" t="s">
        <v>13511</v>
      </c>
      <c r="S1309" s="16" t="s">
        <v>19808</v>
      </c>
      <c r="T1309" s="16" t="s">
        <v>21487</v>
      </c>
      <c r="U1309" s="17">
        <v>1916</v>
      </c>
      <c r="V1309" s="18">
        <v>24423.040000000001</v>
      </c>
      <c r="W1309" s="16" t="s">
        <v>21485</v>
      </c>
      <c r="X1309" s="50"/>
      <c r="Y1309" s="50"/>
    </row>
    <row r="1310" spans="1:26" ht="18" customHeight="1">
      <c r="A1310" s="539">
        <v>20230829</v>
      </c>
      <c r="B1310" s="523">
        <v>1268</v>
      </c>
      <c r="C1310" s="523" t="s">
        <v>13512</v>
      </c>
      <c r="D1310" s="523" t="s">
        <v>9078</v>
      </c>
      <c r="E1310" s="523">
        <v>1200</v>
      </c>
      <c r="F1310" s="523" t="s">
        <v>8298</v>
      </c>
      <c r="G1310" s="523" t="s">
        <v>13513</v>
      </c>
      <c r="H1310" s="538"/>
      <c r="I1310" s="540">
        <v>45167</v>
      </c>
      <c r="J1310" s="541" t="s">
        <v>9539</v>
      </c>
      <c r="K1310" s="541" t="s">
        <v>9440</v>
      </c>
      <c r="L1310" s="494"/>
      <c r="M1310" s="50"/>
      <c r="N1310" s="50"/>
      <c r="O1310" s="50"/>
      <c r="P1310" s="50"/>
      <c r="Q1310" s="50"/>
      <c r="R1310" s="16" t="s">
        <v>21488</v>
      </c>
      <c r="S1310" s="16" t="s">
        <v>21489</v>
      </c>
      <c r="T1310" s="16" t="s">
        <v>21490</v>
      </c>
      <c r="U1310" s="17">
        <v>1200</v>
      </c>
      <c r="V1310" s="18">
        <v>24900</v>
      </c>
      <c r="W1310" s="16" t="s">
        <v>21485</v>
      </c>
      <c r="X1310" s="50"/>
      <c r="Y1310" s="50"/>
    </row>
    <row r="1311" spans="1:26" ht="18" customHeight="1">
      <c r="A1311" s="539">
        <v>20230829</v>
      </c>
      <c r="B1311" s="523">
        <v>1269</v>
      </c>
      <c r="C1311" s="523" t="s">
        <v>13514</v>
      </c>
      <c r="D1311" s="523" t="s">
        <v>13515</v>
      </c>
      <c r="E1311" s="523">
        <v>2700</v>
      </c>
      <c r="F1311" s="523" t="s">
        <v>9234</v>
      </c>
      <c r="G1311" s="523" t="s">
        <v>13516</v>
      </c>
      <c r="H1311" s="538"/>
      <c r="I1311" s="540">
        <v>45167</v>
      </c>
      <c r="J1311" s="541" t="s">
        <v>11800</v>
      </c>
      <c r="K1311" s="541" t="s">
        <v>9440</v>
      </c>
      <c r="L1311" s="494">
        <v>40</v>
      </c>
      <c r="M1311" s="50" t="s">
        <v>205</v>
      </c>
      <c r="N1311" s="50" t="s">
        <v>205</v>
      </c>
      <c r="O1311" s="50" t="s">
        <v>205</v>
      </c>
      <c r="P1311" s="50" t="s">
        <v>205</v>
      </c>
      <c r="Q1311" s="50" t="s">
        <v>205</v>
      </c>
      <c r="R1311" s="16" t="s">
        <v>13514</v>
      </c>
      <c r="S1311" s="16" t="s">
        <v>2377</v>
      </c>
      <c r="T1311" s="16" t="s">
        <v>13517</v>
      </c>
      <c r="U1311" s="17">
        <v>2700</v>
      </c>
      <c r="V1311" s="18">
        <v>17110</v>
      </c>
      <c r="W1311" s="16" t="s">
        <v>13518</v>
      </c>
      <c r="X1311" s="50" t="s">
        <v>205</v>
      </c>
      <c r="Y1311" s="50" t="s">
        <v>205</v>
      </c>
    </row>
    <row r="1312" spans="1:26" ht="18" customHeight="1">
      <c r="A1312" s="539">
        <v>20230829</v>
      </c>
      <c r="B1312" s="523">
        <v>1270</v>
      </c>
      <c r="C1312" s="523" t="s">
        <v>2926</v>
      </c>
      <c r="D1312" s="523" t="s">
        <v>8896</v>
      </c>
      <c r="E1312" s="523">
        <v>1914</v>
      </c>
      <c r="F1312" s="523" t="s">
        <v>8994</v>
      </c>
      <c r="G1312" s="523" t="s">
        <v>2924</v>
      </c>
      <c r="H1312" s="538"/>
      <c r="I1312" s="540">
        <v>45167</v>
      </c>
      <c r="J1312" s="541" t="s">
        <v>9547</v>
      </c>
      <c r="K1312" s="541" t="s">
        <v>9440</v>
      </c>
      <c r="L1312" s="494"/>
      <c r="M1312" s="50"/>
      <c r="N1312" s="50"/>
      <c r="O1312" s="50"/>
      <c r="P1312" s="50"/>
      <c r="Q1312" s="50"/>
      <c r="R1312" s="16" t="s">
        <v>13519</v>
      </c>
      <c r="S1312" s="16" t="s">
        <v>20806</v>
      </c>
      <c r="T1312" s="16" t="s">
        <v>13520</v>
      </c>
      <c r="U1312" s="17">
        <v>1914</v>
      </c>
      <c r="V1312" s="18">
        <v>24030.94</v>
      </c>
      <c r="W1312" s="16" t="s">
        <v>21485</v>
      </c>
      <c r="X1312" s="50"/>
      <c r="Y1312" s="50"/>
    </row>
    <row r="1313" spans="1:26" ht="18" customHeight="1">
      <c r="A1313" s="539">
        <v>20230829</v>
      </c>
      <c r="B1313" s="523">
        <v>1271</v>
      </c>
      <c r="C1313" s="523" t="s">
        <v>2928</v>
      </c>
      <c r="D1313" s="523" t="s">
        <v>8891</v>
      </c>
      <c r="E1313" s="523">
        <v>1925</v>
      </c>
      <c r="F1313" s="523" t="s">
        <v>6380</v>
      </c>
      <c r="G1313" s="523" t="s">
        <v>2929</v>
      </c>
      <c r="H1313" s="538"/>
      <c r="I1313" s="540">
        <v>45167</v>
      </c>
      <c r="J1313" s="541" t="s">
        <v>13234</v>
      </c>
      <c r="K1313" s="541" t="s">
        <v>9440</v>
      </c>
      <c r="L1313" s="494" t="s">
        <v>205</v>
      </c>
      <c r="M1313" s="50" t="s">
        <v>205</v>
      </c>
      <c r="N1313" s="50" t="s">
        <v>205</v>
      </c>
      <c r="O1313" s="50" t="s">
        <v>205</v>
      </c>
      <c r="P1313" s="50" t="s">
        <v>205</v>
      </c>
      <c r="Q1313" s="50" t="s">
        <v>205</v>
      </c>
      <c r="R1313" s="16" t="s">
        <v>2928</v>
      </c>
      <c r="S1313" s="16" t="s">
        <v>2558</v>
      </c>
      <c r="T1313" s="16" t="s">
        <v>2932</v>
      </c>
      <c r="U1313" s="17">
        <v>1925</v>
      </c>
      <c r="V1313" s="18">
        <v>24640</v>
      </c>
      <c r="W1313" s="16" t="s">
        <v>2919</v>
      </c>
      <c r="X1313" s="50" t="s">
        <v>205</v>
      </c>
      <c r="Y1313" s="50" t="s">
        <v>205</v>
      </c>
    </row>
    <row r="1314" spans="1:26" ht="18" customHeight="1">
      <c r="A1314" s="539">
        <v>20230829</v>
      </c>
      <c r="B1314" s="523">
        <v>1272</v>
      </c>
      <c r="C1314" s="523" t="s">
        <v>2933</v>
      </c>
      <c r="D1314" s="523" t="s">
        <v>51</v>
      </c>
      <c r="E1314" s="523">
        <v>1916</v>
      </c>
      <c r="F1314" s="523" t="s">
        <v>8994</v>
      </c>
      <c r="G1314" s="523" t="s">
        <v>2934</v>
      </c>
      <c r="H1314" s="538"/>
      <c r="I1314" s="540">
        <v>45167</v>
      </c>
      <c r="J1314" s="541" t="s">
        <v>13521</v>
      </c>
      <c r="K1314" s="541" t="s">
        <v>9440</v>
      </c>
      <c r="L1314" s="494" t="s">
        <v>205</v>
      </c>
      <c r="M1314" s="50" t="s">
        <v>205</v>
      </c>
      <c r="N1314" s="50" t="s">
        <v>205</v>
      </c>
      <c r="O1314" s="50" t="s">
        <v>205</v>
      </c>
      <c r="P1314" s="50" t="s">
        <v>205</v>
      </c>
      <c r="Q1314" s="50" t="s">
        <v>205</v>
      </c>
      <c r="R1314" s="16" t="s">
        <v>21491</v>
      </c>
      <c r="S1314" s="16" t="s">
        <v>19808</v>
      </c>
      <c r="T1314" s="16" t="s">
        <v>13522</v>
      </c>
      <c r="U1314" s="17">
        <v>1916</v>
      </c>
      <c r="V1314" s="18">
        <v>24450.09</v>
      </c>
      <c r="W1314" s="16" t="s">
        <v>13503</v>
      </c>
      <c r="X1314" s="50" t="s">
        <v>205</v>
      </c>
      <c r="Y1314" s="50" t="s">
        <v>205</v>
      </c>
    </row>
    <row r="1315" spans="1:26" ht="18" customHeight="1">
      <c r="A1315" s="539">
        <v>20230829</v>
      </c>
      <c r="B1315" s="523">
        <v>1273</v>
      </c>
      <c r="C1315" s="523" t="s">
        <v>2943</v>
      </c>
      <c r="D1315" s="523" t="s">
        <v>8905</v>
      </c>
      <c r="E1315" s="523">
        <v>1953</v>
      </c>
      <c r="F1315" s="523" t="s">
        <v>10924</v>
      </c>
      <c r="G1315" s="523" t="s">
        <v>2944</v>
      </c>
      <c r="H1315" s="538"/>
      <c r="I1315" s="540">
        <v>45167</v>
      </c>
      <c r="J1315" s="541" t="s">
        <v>13523</v>
      </c>
      <c r="K1315" s="541" t="s">
        <v>9440</v>
      </c>
      <c r="L1315" s="494"/>
      <c r="M1315" s="50"/>
      <c r="N1315" s="50"/>
      <c r="O1315" s="50"/>
      <c r="P1315" s="50"/>
      <c r="Q1315" s="50"/>
      <c r="R1315" s="16" t="s">
        <v>2943</v>
      </c>
      <c r="S1315" s="16" t="s">
        <v>2917</v>
      </c>
      <c r="T1315" s="16" t="s">
        <v>2945</v>
      </c>
      <c r="U1315" s="17">
        <v>1953</v>
      </c>
      <c r="V1315" s="18">
        <v>24982.776000000002</v>
      </c>
      <c r="W1315" s="16" t="s">
        <v>2919</v>
      </c>
      <c r="X1315" s="50"/>
      <c r="Y1315" s="50"/>
    </row>
    <row r="1316" spans="1:26" ht="18" customHeight="1">
      <c r="A1316" s="539">
        <v>20230830</v>
      </c>
      <c r="B1316" s="523">
        <v>1274</v>
      </c>
      <c r="C1316" s="523" t="s">
        <v>2952</v>
      </c>
      <c r="D1316" s="523" t="s">
        <v>9766</v>
      </c>
      <c r="E1316" s="523">
        <v>1834</v>
      </c>
      <c r="F1316" s="523" t="s">
        <v>8994</v>
      </c>
      <c r="G1316" s="523" t="s">
        <v>2953</v>
      </c>
      <c r="H1316" s="538"/>
      <c r="I1316" s="540">
        <v>45167</v>
      </c>
      <c r="J1316" s="541" t="s">
        <v>13524</v>
      </c>
      <c r="K1316" s="541" t="s">
        <v>9440</v>
      </c>
      <c r="L1316" s="494" t="s">
        <v>205</v>
      </c>
      <c r="M1316" s="50" t="s">
        <v>205</v>
      </c>
      <c r="N1316" s="50" t="s">
        <v>205</v>
      </c>
      <c r="O1316" s="50" t="s">
        <v>205</v>
      </c>
      <c r="P1316" s="50" t="s">
        <v>205</v>
      </c>
      <c r="Q1316" s="50" t="s">
        <v>205</v>
      </c>
      <c r="R1316" s="16" t="s">
        <v>21492</v>
      </c>
      <c r="S1316" s="16" t="s">
        <v>12589</v>
      </c>
      <c r="T1316" s="16" t="s">
        <v>21493</v>
      </c>
      <c r="U1316" s="17">
        <v>1834</v>
      </c>
      <c r="V1316" s="18">
        <v>23026.51</v>
      </c>
      <c r="W1316" s="16" t="s">
        <v>13435</v>
      </c>
      <c r="X1316" s="50" t="s">
        <v>205</v>
      </c>
      <c r="Y1316" s="50" t="s">
        <v>205</v>
      </c>
    </row>
    <row r="1317" spans="1:26" ht="18" customHeight="1">
      <c r="A1317" s="539">
        <v>20230830</v>
      </c>
      <c r="B1317" s="523">
        <v>1275</v>
      </c>
      <c r="C1317" s="523" t="s">
        <v>2956</v>
      </c>
      <c r="D1317" s="523" t="s">
        <v>9766</v>
      </c>
      <c r="E1317" s="523">
        <v>1870</v>
      </c>
      <c r="F1317" s="523" t="s">
        <v>8994</v>
      </c>
      <c r="G1317" s="523" t="s">
        <v>2957</v>
      </c>
      <c r="H1317" s="538"/>
      <c r="I1317" s="540">
        <v>45167</v>
      </c>
      <c r="J1317" s="541" t="s">
        <v>13525</v>
      </c>
      <c r="K1317" s="541" t="s">
        <v>9440</v>
      </c>
      <c r="L1317" s="494" t="s">
        <v>205</v>
      </c>
      <c r="M1317" s="50" t="s">
        <v>205</v>
      </c>
      <c r="N1317" s="50" t="s">
        <v>205</v>
      </c>
      <c r="O1317" s="50" t="s">
        <v>205</v>
      </c>
      <c r="P1317" s="50" t="s">
        <v>205</v>
      </c>
      <c r="Q1317" s="50" t="s">
        <v>205</v>
      </c>
      <c r="R1317" s="16" t="s">
        <v>21494</v>
      </c>
      <c r="S1317" s="16" t="s">
        <v>21398</v>
      </c>
      <c r="T1317" s="16" t="s">
        <v>21495</v>
      </c>
      <c r="U1317" s="17">
        <v>1870</v>
      </c>
      <c r="V1317" s="18">
        <v>23478.53</v>
      </c>
      <c r="W1317" s="16" t="s">
        <v>21417</v>
      </c>
      <c r="X1317" s="50" t="s">
        <v>205</v>
      </c>
      <c r="Y1317" s="50" t="s">
        <v>205</v>
      </c>
    </row>
    <row r="1318" spans="1:26" ht="18" customHeight="1">
      <c r="A1318" s="539">
        <v>20230830</v>
      </c>
      <c r="B1318" s="523">
        <v>1276</v>
      </c>
      <c r="C1318" s="523" t="s">
        <v>13526</v>
      </c>
      <c r="D1318" s="523" t="s">
        <v>219</v>
      </c>
      <c r="E1318" s="523">
        <v>1800</v>
      </c>
      <c r="F1318" s="523" t="s">
        <v>8949</v>
      </c>
      <c r="G1318" s="523" t="s">
        <v>13527</v>
      </c>
      <c r="H1318" s="538"/>
      <c r="I1318" s="540">
        <v>45168</v>
      </c>
      <c r="J1318" s="541" t="s">
        <v>11035</v>
      </c>
      <c r="K1318" s="541" t="s">
        <v>9440</v>
      </c>
      <c r="L1318" s="494" t="s">
        <v>205</v>
      </c>
      <c r="M1318" s="50" t="s">
        <v>205</v>
      </c>
      <c r="N1318" s="50" t="s">
        <v>205</v>
      </c>
      <c r="O1318" s="50" t="s">
        <v>205</v>
      </c>
      <c r="P1318" s="50" t="s">
        <v>205</v>
      </c>
      <c r="Q1318" s="50" t="s">
        <v>205</v>
      </c>
      <c r="R1318" s="16" t="s">
        <v>13528</v>
      </c>
      <c r="S1318" s="16" t="s">
        <v>21496</v>
      </c>
      <c r="T1318" s="16" t="s">
        <v>13530</v>
      </c>
      <c r="U1318" s="17">
        <v>1800</v>
      </c>
      <c r="V1318" s="18">
        <v>19800</v>
      </c>
      <c r="W1318" s="16" t="s">
        <v>21497</v>
      </c>
      <c r="X1318" s="50" t="s">
        <v>205</v>
      </c>
      <c r="Y1318" s="50" t="s">
        <v>205</v>
      </c>
      <c r="Z1318" t="s">
        <v>10998</v>
      </c>
    </row>
    <row r="1319" spans="1:26" ht="18" customHeight="1">
      <c r="A1319" s="539">
        <v>20230830</v>
      </c>
      <c r="B1319" s="523">
        <v>1277</v>
      </c>
      <c r="C1319" s="523" t="s">
        <v>2946</v>
      </c>
      <c r="D1319" s="523" t="s">
        <v>9766</v>
      </c>
      <c r="E1319" s="523">
        <v>1858</v>
      </c>
      <c r="F1319" s="523" t="s">
        <v>8994</v>
      </c>
      <c r="G1319" s="523" t="s">
        <v>2947</v>
      </c>
      <c r="H1319" s="538"/>
      <c r="I1319" s="540">
        <v>45168</v>
      </c>
      <c r="J1319" s="541" t="s">
        <v>13498</v>
      </c>
      <c r="K1319" s="541" t="s">
        <v>9440</v>
      </c>
      <c r="L1319" s="494" t="s">
        <v>205</v>
      </c>
      <c r="M1319" s="50" t="s">
        <v>205</v>
      </c>
      <c r="N1319" s="50" t="s">
        <v>205</v>
      </c>
      <c r="O1319" s="50" t="s">
        <v>205</v>
      </c>
      <c r="P1319" s="50" t="s">
        <v>205</v>
      </c>
      <c r="Q1319" s="50" t="s">
        <v>205</v>
      </c>
      <c r="R1319" s="16" t="s">
        <v>21498</v>
      </c>
      <c r="S1319" s="16" t="s">
        <v>21372</v>
      </c>
      <c r="T1319" s="16" t="s">
        <v>21499</v>
      </c>
      <c r="U1319" s="17">
        <v>1858</v>
      </c>
      <c r="V1319" s="18">
        <v>23327.759999999998</v>
      </c>
      <c r="W1319" s="16" t="s">
        <v>21374</v>
      </c>
      <c r="X1319" s="50" t="s">
        <v>205</v>
      </c>
      <c r="Y1319" s="50" t="s">
        <v>205</v>
      </c>
    </row>
    <row r="1320" spans="1:26" ht="18" customHeight="1">
      <c r="A1320" s="539">
        <v>20230830</v>
      </c>
      <c r="B1320" s="523">
        <v>1278</v>
      </c>
      <c r="C1320" s="523" t="s">
        <v>2949</v>
      </c>
      <c r="D1320" s="523" t="s">
        <v>9766</v>
      </c>
      <c r="E1320" s="523">
        <v>1861</v>
      </c>
      <c r="F1320" s="523" t="s">
        <v>8994</v>
      </c>
      <c r="G1320" s="523" t="s">
        <v>2950</v>
      </c>
      <c r="H1320" s="538"/>
      <c r="I1320" s="540">
        <v>45168</v>
      </c>
      <c r="J1320" s="541" t="s">
        <v>9479</v>
      </c>
      <c r="K1320" s="541" t="s">
        <v>9440</v>
      </c>
      <c r="L1320" s="494" t="s">
        <v>205</v>
      </c>
      <c r="M1320" s="50" t="s">
        <v>205</v>
      </c>
      <c r="N1320" s="50" t="s">
        <v>205</v>
      </c>
      <c r="O1320" s="50" t="s">
        <v>205</v>
      </c>
      <c r="P1320" s="50" t="s">
        <v>205</v>
      </c>
      <c r="Q1320" s="50" t="s">
        <v>205</v>
      </c>
      <c r="R1320" s="16" t="s">
        <v>21500</v>
      </c>
      <c r="S1320" s="16" t="s">
        <v>19578</v>
      </c>
      <c r="T1320" s="16" t="s">
        <v>21501</v>
      </c>
      <c r="U1320" s="17">
        <v>1861</v>
      </c>
      <c r="V1320" s="18">
        <v>23365.42</v>
      </c>
      <c r="W1320" s="16" t="s">
        <v>21417</v>
      </c>
      <c r="X1320" s="50" t="s">
        <v>205</v>
      </c>
      <c r="Y1320" s="50" t="s">
        <v>205</v>
      </c>
    </row>
    <row r="1321" spans="1:26" ht="18" customHeight="1">
      <c r="A1321" s="539">
        <v>20230830</v>
      </c>
      <c r="B1321" s="523">
        <v>1279</v>
      </c>
      <c r="C1321" s="523" t="s">
        <v>2960</v>
      </c>
      <c r="D1321" s="523" t="s">
        <v>9766</v>
      </c>
      <c r="E1321" s="523">
        <v>1958</v>
      </c>
      <c r="F1321" s="523" t="s">
        <v>8994</v>
      </c>
      <c r="G1321" s="523" t="s">
        <v>2961</v>
      </c>
      <c r="H1321" s="538"/>
      <c r="I1321" s="540">
        <v>45168</v>
      </c>
      <c r="J1321" s="541" t="s">
        <v>11116</v>
      </c>
      <c r="K1321" s="541" t="s">
        <v>9440</v>
      </c>
      <c r="L1321" s="494" t="s">
        <v>205</v>
      </c>
      <c r="M1321" s="50" t="s">
        <v>205</v>
      </c>
      <c r="N1321" s="50" t="s">
        <v>205</v>
      </c>
      <c r="O1321" s="50" t="s">
        <v>205</v>
      </c>
      <c r="P1321" s="50" t="s">
        <v>205</v>
      </c>
      <c r="Q1321" s="50" t="s">
        <v>205</v>
      </c>
      <c r="R1321" s="16" t="s">
        <v>21502</v>
      </c>
      <c r="S1321" s="16" t="s">
        <v>19291</v>
      </c>
      <c r="T1321" s="16" t="s">
        <v>21503</v>
      </c>
      <c r="U1321" s="17">
        <v>1958</v>
      </c>
      <c r="V1321" s="18">
        <v>24563.14</v>
      </c>
      <c r="W1321" s="16" t="s">
        <v>21462</v>
      </c>
      <c r="X1321" s="50" t="s">
        <v>205</v>
      </c>
      <c r="Y1321" s="50" t="s">
        <v>205</v>
      </c>
    </row>
    <row r="1322" spans="1:26" ht="18" customHeight="1">
      <c r="A1322" s="539">
        <v>20230830</v>
      </c>
      <c r="B1322" s="523">
        <v>1280</v>
      </c>
      <c r="C1322" s="523" t="s">
        <v>2963</v>
      </c>
      <c r="D1322" s="523" t="s">
        <v>51</v>
      </c>
      <c r="E1322" s="523">
        <v>1958</v>
      </c>
      <c r="F1322" s="523" t="s">
        <v>10924</v>
      </c>
      <c r="G1322" s="523" t="s">
        <v>2964</v>
      </c>
      <c r="H1322" s="538"/>
      <c r="I1322" s="540">
        <v>45168</v>
      </c>
      <c r="J1322" s="541" t="s">
        <v>11711</v>
      </c>
      <c r="K1322" s="541" t="s">
        <v>9440</v>
      </c>
      <c r="L1322" s="494"/>
      <c r="M1322" s="50"/>
      <c r="N1322" s="50"/>
      <c r="O1322" s="50"/>
      <c r="P1322" s="50"/>
      <c r="Q1322" s="50"/>
      <c r="R1322" s="16" t="s">
        <v>2963</v>
      </c>
      <c r="S1322" s="16" t="s">
        <v>2965</v>
      </c>
      <c r="T1322" s="16" t="s">
        <v>2966</v>
      </c>
      <c r="U1322" s="17">
        <v>1958</v>
      </c>
      <c r="V1322" s="18">
        <v>24457.42</v>
      </c>
      <c r="W1322" s="16" t="s">
        <v>2967</v>
      </c>
      <c r="X1322" s="50"/>
      <c r="Y1322" s="50"/>
    </row>
    <row r="1323" spans="1:26" ht="18" customHeight="1">
      <c r="A1323" s="539">
        <v>20230831</v>
      </c>
      <c r="B1323" s="523">
        <v>1281</v>
      </c>
      <c r="C1323" s="523" t="s">
        <v>2968</v>
      </c>
      <c r="D1323" s="523" t="s">
        <v>10410</v>
      </c>
      <c r="E1323" s="523">
        <v>1952</v>
      </c>
      <c r="F1323" s="523" t="s">
        <v>8994</v>
      </c>
      <c r="G1323" s="523" t="s">
        <v>2969</v>
      </c>
      <c r="H1323" s="538"/>
      <c r="I1323" s="540">
        <v>45168</v>
      </c>
      <c r="J1323" s="541" t="s">
        <v>12225</v>
      </c>
      <c r="K1323" s="541" t="s">
        <v>9440</v>
      </c>
      <c r="L1323" s="494" t="s">
        <v>205</v>
      </c>
      <c r="M1323" s="50" t="s">
        <v>205</v>
      </c>
      <c r="N1323" s="50" t="s">
        <v>205</v>
      </c>
      <c r="O1323" s="50" t="s">
        <v>205</v>
      </c>
      <c r="P1323" s="50" t="s">
        <v>205</v>
      </c>
      <c r="Q1323" s="50" t="s">
        <v>205</v>
      </c>
      <c r="R1323" s="16" t="s">
        <v>13531</v>
      </c>
      <c r="S1323" s="16" t="s">
        <v>21504</v>
      </c>
      <c r="T1323" s="16" t="s">
        <v>21505</v>
      </c>
      <c r="U1323" s="17">
        <v>1952</v>
      </c>
      <c r="V1323" s="18">
        <v>24352.84</v>
      </c>
      <c r="W1323" s="16" t="s">
        <v>13532</v>
      </c>
      <c r="X1323" s="50" t="s">
        <v>205</v>
      </c>
      <c r="Y1323" s="50" t="s">
        <v>205</v>
      </c>
      <c r="Z1323" t="s">
        <v>12267</v>
      </c>
    </row>
    <row r="1324" spans="1:26" ht="18" customHeight="1">
      <c r="A1324" s="539">
        <v>20230831</v>
      </c>
      <c r="B1324" s="523">
        <v>1282</v>
      </c>
      <c r="C1324" s="523" t="s">
        <v>2980</v>
      </c>
      <c r="D1324" s="523" t="s">
        <v>9319</v>
      </c>
      <c r="E1324" s="523">
        <v>1917</v>
      </c>
      <c r="F1324" s="523" t="s">
        <v>8994</v>
      </c>
      <c r="G1324" s="523" t="s">
        <v>2981</v>
      </c>
      <c r="H1324" s="538"/>
      <c r="I1324" s="540">
        <v>45169</v>
      </c>
      <c r="J1324" s="541" t="s">
        <v>10718</v>
      </c>
      <c r="K1324" s="541" t="s">
        <v>9440</v>
      </c>
      <c r="L1324" s="494" t="s">
        <v>205</v>
      </c>
      <c r="M1324" s="50" t="s">
        <v>205</v>
      </c>
      <c r="N1324" s="50" t="s">
        <v>205</v>
      </c>
      <c r="O1324" s="50" t="s">
        <v>205</v>
      </c>
      <c r="P1324" s="50" t="s">
        <v>205</v>
      </c>
      <c r="Q1324" s="50" t="s">
        <v>205</v>
      </c>
      <c r="R1324" s="16" t="s">
        <v>2980</v>
      </c>
      <c r="S1324" s="16" t="s">
        <v>2983</v>
      </c>
      <c r="T1324" s="16" t="s">
        <v>13533</v>
      </c>
      <c r="U1324" s="17">
        <v>1917</v>
      </c>
      <c r="V1324" s="18">
        <v>23962.5</v>
      </c>
      <c r="W1324" s="16" t="s">
        <v>2967</v>
      </c>
      <c r="X1324" s="50" t="s">
        <v>205</v>
      </c>
      <c r="Y1324" s="50" t="s">
        <v>205</v>
      </c>
    </row>
    <row r="1325" spans="1:26" ht="18" customHeight="1">
      <c r="A1325" s="539">
        <v>20230831</v>
      </c>
      <c r="B1325" s="523">
        <v>1283</v>
      </c>
      <c r="C1325" s="523" t="s">
        <v>2985</v>
      </c>
      <c r="D1325" s="523" t="s">
        <v>9319</v>
      </c>
      <c r="E1325" s="523">
        <v>1960</v>
      </c>
      <c r="F1325" s="523" t="s">
        <v>8994</v>
      </c>
      <c r="G1325" s="523" t="s">
        <v>2986</v>
      </c>
      <c r="H1325" s="538"/>
      <c r="I1325" s="540">
        <v>45169</v>
      </c>
      <c r="J1325" s="541" t="s">
        <v>13534</v>
      </c>
      <c r="K1325" s="541" t="s">
        <v>9440</v>
      </c>
      <c r="L1325" s="494" t="s">
        <v>205</v>
      </c>
      <c r="M1325" s="50" t="s">
        <v>205</v>
      </c>
      <c r="N1325" s="50" t="s">
        <v>205</v>
      </c>
      <c r="O1325" s="50" t="s">
        <v>205</v>
      </c>
      <c r="P1325" s="50" t="s">
        <v>205</v>
      </c>
      <c r="Q1325" s="50" t="s">
        <v>205</v>
      </c>
      <c r="R1325" s="16" t="s">
        <v>2985</v>
      </c>
      <c r="S1325" s="16" t="s">
        <v>2983</v>
      </c>
      <c r="T1325" s="16" t="s">
        <v>13535</v>
      </c>
      <c r="U1325" s="17">
        <v>1960</v>
      </c>
      <c r="V1325" s="18">
        <v>24500</v>
      </c>
      <c r="W1325" s="16" t="s">
        <v>2967</v>
      </c>
      <c r="X1325" s="50" t="s">
        <v>205</v>
      </c>
      <c r="Y1325" s="50" t="s">
        <v>205</v>
      </c>
    </row>
    <row r="1326" spans="1:26" ht="18" customHeight="1">
      <c r="A1326" s="539">
        <v>20230831</v>
      </c>
      <c r="B1326" s="523">
        <v>1284</v>
      </c>
      <c r="C1326" s="523" t="s">
        <v>2974</v>
      </c>
      <c r="D1326" s="523" t="s">
        <v>8891</v>
      </c>
      <c r="E1326" s="523">
        <v>1958</v>
      </c>
      <c r="F1326" s="523" t="s">
        <v>8994</v>
      </c>
      <c r="G1326" s="523" t="s">
        <v>2975</v>
      </c>
      <c r="H1326" s="538"/>
      <c r="I1326" s="540">
        <v>45168</v>
      </c>
      <c r="J1326" s="541" t="s">
        <v>13536</v>
      </c>
      <c r="K1326" s="541" t="s">
        <v>9440</v>
      </c>
      <c r="L1326" s="494" t="s">
        <v>205</v>
      </c>
      <c r="M1326" s="50" t="s">
        <v>205</v>
      </c>
      <c r="N1326" s="50" t="s">
        <v>205</v>
      </c>
      <c r="O1326" s="50" t="s">
        <v>205</v>
      </c>
      <c r="P1326" s="50" t="s">
        <v>205</v>
      </c>
      <c r="Q1326" s="50" t="s">
        <v>205</v>
      </c>
      <c r="R1326" s="16" t="s">
        <v>21506</v>
      </c>
      <c r="S1326" s="16" t="s">
        <v>21507</v>
      </c>
      <c r="T1326" s="16" t="s">
        <v>13538</v>
      </c>
      <c r="U1326" s="17">
        <v>1958</v>
      </c>
      <c r="V1326" s="18">
        <v>24583.32</v>
      </c>
      <c r="W1326" s="16" t="s">
        <v>13539</v>
      </c>
      <c r="X1326" s="50" t="s">
        <v>205</v>
      </c>
      <c r="Y1326" s="50" t="s">
        <v>205</v>
      </c>
    </row>
    <row r="1327" spans="1:26" ht="18" customHeight="1">
      <c r="A1327" s="539">
        <v>20230831</v>
      </c>
      <c r="B1327" s="523">
        <v>1285</v>
      </c>
      <c r="C1327" s="523" t="s">
        <v>2977</v>
      </c>
      <c r="D1327" s="523" t="s">
        <v>8891</v>
      </c>
      <c r="E1327" s="523">
        <v>1958</v>
      </c>
      <c r="F1327" s="523" t="s">
        <v>8994</v>
      </c>
      <c r="G1327" s="523" t="s">
        <v>2978</v>
      </c>
      <c r="H1327" s="538"/>
      <c r="I1327" s="540">
        <v>45168</v>
      </c>
      <c r="J1327" s="541" t="s">
        <v>13540</v>
      </c>
      <c r="K1327" s="541" t="s">
        <v>9440</v>
      </c>
      <c r="L1327" s="494" t="s">
        <v>205</v>
      </c>
      <c r="M1327" s="50" t="s">
        <v>205</v>
      </c>
      <c r="N1327" s="50" t="s">
        <v>205</v>
      </c>
      <c r="O1327" s="50" t="s">
        <v>205</v>
      </c>
      <c r="P1327" s="50" t="s">
        <v>205</v>
      </c>
      <c r="Q1327" s="50" t="s">
        <v>205</v>
      </c>
      <c r="R1327" s="16" t="s">
        <v>13541</v>
      </c>
      <c r="S1327" s="16" t="s">
        <v>13537</v>
      </c>
      <c r="T1327" s="16" t="s">
        <v>21508</v>
      </c>
      <c r="U1327" s="17">
        <v>1958</v>
      </c>
      <c r="V1327" s="18">
        <v>24583.439999999999</v>
      </c>
      <c r="W1327" s="16" t="s">
        <v>21509</v>
      </c>
      <c r="X1327" s="50" t="s">
        <v>205</v>
      </c>
      <c r="Y1327" s="50" t="s">
        <v>205</v>
      </c>
    </row>
    <row r="1328" spans="1:26" ht="18" customHeight="1">
      <c r="A1328" s="539">
        <v>20230831</v>
      </c>
      <c r="B1328" s="523">
        <v>1286</v>
      </c>
      <c r="C1328" s="523" t="s">
        <v>2997</v>
      </c>
      <c r="D1328" s="523" t="s">
        <v>8897</v>
      </c>
      <c r="E1328" s="523">
        <v>1960</v>
      </c>
      <c r="F1328" s="523" t="s">
        <v>10924</v>
      </c>
      <c r="G1328" s="523" t="s">
        <v>2998</v>
      </c>
      <c r="H1328" s="538"/>
      <c r="I1328" s="540">
        <v>45169</v>
      </c>
      <c r="J1328" s="541" t="s">
        <v>11652</v>
      </c>
      <c r="K1328" s="541" t="s">
        <v>9440</v>
      </c>
      <c r="L1328" s="494"/>
      <c r="M1328" s="50"/>
      <c r="N1328" s="50"/>
      <c r="O1328" s="50"/>
      <c r="P1328" s="50"/>
      <c r="Q1328" s="50"/>
      <c r="R1328" s="16" t="s">
        <v>2997</v>
      </c>
      <c r="S1328" s="16" t="s">
        <v>2983</v>
      </c>
      <c r="T1328" s="16" t="s">
        <v>13542</v>
      </c>
      <c r="U1328" s="17">
        <v>1960</v>
      </c>
      <c r="V1328" s="18">
        <v>24500</v>
      </c>
      <c r="W1328" s="16" t="s">
        <v>2967</v>
      </c>
      <c r="X1328" s="50"/>
      <c r="Y1328" s="50"/>
    </row>
    <row r="1329" spans="1:26" ht="18" customHeight="1">
      <c r="A1329" s="539">
        <v>20230831</v>
      </c>
      <c r="B1329" s="523">
        <v>1287</v>
      </c>
      <c r="C1329" s="523" t="s">
        <v>3001</v>
      </c>
      <c r="D1329" s="523" t="s">
        <v>9537</v>
      </c>
      <c r="E1329" s="523">
        <v>1916</v>
      </c>
      <c r="F1329" s="523" t="s">
        <v>8994</v>
      </c>
      <c r="G1329" s="523" t="s">
        <v>3002</v>
      </c>
      <c r="H1329" s="538"/>
      <c r="I1329" s="540">
        <v>45169</v>
      </c>
      <c r="J1329" s="541" t="s">
        <v>11497</v>
      </c>
      <c r="K1329" s="541" t="s">
        <v>9440</v>
      </c>
      <c r="L1329" s="494" t="s">
        <v>205</v>
      </c>
      <c r="M1329" s="50" t="s">
        <v>205</v>
      </c>
      <c r="N1329" s="50" t="s">
        <v>205</v>
      </c>
      <c r="O1329" s="50" t="s">
        <v>205</v>
      </c>
      <c r="P1329" s="50" t="s">
        <v>205</v>
      </c>
      <c r="Q1329" s="50" t="s">
        <v>205</v>
      </c>
      <c r="R1329" s="16" t="s">
        <v>21510</v>
      </c>
      <c r="S1329" s="16" t="s">
        <v>21507</v>
      </c>
      <c r="T1329" s="16" t="s">
        <v>21511</v>
      </c>
      <c r="U1329" s="17">
        <v>1916</v>
      </c>
      <c r="V1329" s="18">
        <v>24509.47</v>
      </c>
      <c r="W1329" s="16" t="s">
        <v>13539</v>
      </c>
      <c r="X1329" s="50" t="s">
        <v>205</v>
      </c>
      <c r="Y1329" s="50" t="s">
        <v>205</v>
      </c>
    </row>
    <row r="1330" spans="1:26" ht="18" customHeight="1">
      <c r="A1330" s="539">
        <v>20230831</v>
      </c>
      <c r="B1330" s="523">
        <v>1288</v>
      </c>
      <c r="C1330" s="523" t="s">
        <v>2971</v>
      </c>
      <c r="D1330" s="523" t="s">
        <v>51</v>
      </c>
      <c r="E1330" s="523">
        <v>1948</v>
      </c>
      <c r="F1330" s="523" t="s">
        <v>8994</v>
      </c>
      <c r="G1330" s="523" t="s">
        <v>2972</v>
      </c>
      <c r="H1330" s="538"/>
      <c r="I1330" s="540">
        <v>45169</v>
      </c>
      <c r="J1330" s="541" t="s">
        <v>11819</v>
      </c>
      <c r="K1330" s="541" t="s">
        <v>9440</v>
      </c>
      <c r="L1330" s="494" t="s">
        <v>205</v>
      </c>
      <c r="M1330" s="50" t="s">
        <v>205</v>
      </c>
      <c r="N1330" s="50" t="s">
        <v>205</v>
      </c>
      <c r="O1330" s="50" t="s">
        <v>205</v>
      </c>
      <c r="P1330" s="50" t="s">
        <v>205</v>
      </c>
      <c r="Q1330" s="50" t="s">
        <v>205</v>
      </c>
      <c r="R1330" s="16" t="s">
        <v>13543</v>
      </c>
      <c r="S1330" s="16" t="s">
        <v>21512</v>
      </c>
      <c r="T1330" s="16" t="s">
        <v>13544</v>
      </c>
      <c r="U1330" s="17">
        <v>1948</v>
      </c>
      <c r="V1330" s="18">
        <v>24302.86</v>
      </c>
      <c r="W1330" s="16" t="s">
        <v>21513</v>
      </c>
      <c r="X1330" s="50" t="s">
        <v>205</v>
      </c>
      <c r="Y1330" s="50" t="s">
        <v>205</v>
      </c>
    </row>
    <row r="1331" spans="1:26" ht="18" customHeight="1">
      <c r="A1331" s="539">
        <v>20230831</v>
      </c>
      <c r="B1331" s="523">
        <v>1289</v>
      </c>
      <c r="C1331" s="523" t="s">
        <v>3005</v>
      </c>
      <c r="D1331" s="523" t="s">
        <v>9537</v>
      </c>
      <c r="E1331" s="523">
        <v>1916</v>
      </c>
      <c r="F1331" s="523" t="s">
        <v>8994</v>
      </c>
      <c r="G1331" s="523" t="s">
        <v>3006</v>
      </c>
      <c r="H1331" s="538"/>
      <c r="I1331" s="540">
        <v>45169</v>
      </c>
      <c r="J1331" s="541" t="s">
        <v>10589</v>
      </c>
      <c r="K1331" s="541" t="s">
        <v>9440</v>
      </c>
      <c r="L1331" s="494" t="s">
        <v>205</v>
      </c>
      <c r="M1331" s="50" t="s">
        <v>205</v>
      </c>
      <c r="N1331" s="50" t="s">
        <v>205</v>
      </c>
      <c r="O1331" s="50" t="s">
        <v>205</v>
      </c>
      <c r="P1331" s="50" t="s">
        <v>205</v>
      </c>
      <c r="Q1331" s="50" t="s">
        <v>205</v>
      </c>
      <c r="R1331" s="16" t="s">
        <v>13545</v>
      </c>
      <c r="S1331" s="16" t="s">
        <v>13537</v>
      </c>
      <c r="T1331" s="16" t="s">
        <v>21514</v>
      </c>
      <c r="U1331" s="17">
        <v>1916</v>
      </c>
      <c r="V1331" s="18">
        <v>24509.47</v>
      </c>
      <c r="W1331" s="16" t="s">
        <v>13539</v>
      </c>
      <c r="X1331" s="50" t="s">
        <v>205</v>
      </c>
      <c r="Y1331" s="50" t="s">
        <v>205</v>
      </c>
    </row>
    <row r="1332" spans="1:26" ht="18" customHeight="1">
      <c r="A1332" s="539">
        <v>20230831</v>
      </c>
      <c r="B1332" s="523">
        <v>1290</v>
      </c>
      <c r="C1332" s="523" t="s">
        <v>2992</v>
      </c>
      <c r="D1332" s="523" t="s">
        <v>8897</v>
      </c>
      <c r="E1332" s="523">
        <v>1960</v>
      </c>
      <c r="F1332" s="523" t="s">
        <v>8994</v>
      </c>
      <c r="G1332" s="523" t="s">
        <v>2989</v>
      </c>
      <c r="H1332" s="538"/>
      <c r="I1332" s="540">
        <v>45169</v>
      </c>
      <c r="J1332" s="541" t="s">
        <v>12049</v>
      </c>
      <c r="K1332" s="541" t="s">
        <v>9440</v>
      </c>
      <c r="L1332" s="494" t="s">
        <v>205</v>
      </c>
      <c r="M1332" s="50" t="s">
        <v>205</v>
      </c>
      <c r="N1332" s="50" t="s">
        <v>205</v>
      </c>
      <c r="O1332" s="50" t="s">
        <v>205</v>
      </c>
      <c r="P1332" s="50" t="s">
        <v>205</v>
      </c>
      <c r="Q1332" s="50" t="s">
        <v>205</v>
      </c>
      <c r="R1332" s="16" t="s">
        <v>13546</v>
      </c>
      <c r="S1332" s="16" t="s">
        <v>11097</v>
      </c>
      <c r="T1332" s="16" t="s">
        <v>21515</v>
      </c>
      <c r="U1332" s="17">
        <v>1960</v>
      </c>
      <c r="V1332" s="18">
        <v>24500</v>
      </c>
      <c r="W1332" s="16" t="s">
        <v>21509</v>
      </c>
      <c r="X1332" s="50" t="s">
        <v>205</v>
      </c>
      <c r="Y1332" s="50" t="s">
        <v>205</v>
      </c>
    </row>
    <row r="1333" spans="1:26" ht="18" customHeight="1">
      <c r="A1333" s="539">
        <v>20230831</v>
      </c>
      <c r="B1333" s="523">
        <v>1291</v>
      </c>
      <c r="C1333" s="523" t="s">
        <v>2994</v>
      </c>
      <c r="D1333" s="523" t="s">
        <v>8897</v>
      </c>
      <c r="E1333" s="523">
        <v>1960</v>
      </c>
      <c r="F1333" s="523" t="s">
        <v>8994</v>
      </c>
      <c r="G1333" s="523" t="s">
        <v>2995</v>
      </c>
      <c r="H1333" s="538"/>
      <c r="I1333" s="540">
        <v>45169</v>
      </c>
      <c r="J1333" s="541" t="s">
        <v>10360</v>
      </c>
      <c r="K1333" s="541" t="s">
        <v>9440</v>
      </c>
      <c r="L1333" s="494" t="s">
        <v>205</v>
      </c>
      <c r="M1333" s="50" t="s">
        <v>205</v>
      </c>
      <c r="N1333" s="50" t="s">
        <v>205</v>
      </c>
      <c r="O1333" s="50" t="s">
        <v>205</v>
      </c>
      <c r="P1333" s="50" t="s">
        <v>205</v>
      </c>
      <c r="Q1333" s="50" t="s">
        <v>205</v>
      </c>
      <c r="R1333" s="16" t="s">
        <v>21516</v>
      </c>
      <c r="S1333" s="16" t="s">
        <v>20780</v>
      </c>
      <c r="T1333" s="16" t="s">
        <v>21517</v>
      </c>
      <c r="U1333" s="17">
        <v>1960</v>
      </c>
      <c r="V1333" s="18">
        <v>24500</v>
      </c>
      <c r="W1333" s="16" t="s">
        <v>21518</v>
      </c>
      <c r="X1333" s="50" t="s">
        <v>205</v>
      </c>
      <c r="Y1333" s="50" t="s">
        <v>205</v>
      </c>
    </row>
    <row r="1334" spans="1:26" ht="18" customHeight="1">
      <c r="A1334" s="539">
        <v>20230901</v>
      </c>
      <c r="B1334" s="523">
        <v>1292</v>
      </c>
      <c r="C1334" s="523" t="s">
        <v>13547</v>
      </c>
      <c r="D1334" s="523" t="s">
        <v>10628</v>
      </c>
      <c r="E1334" s="523">
        <v>716</v>
      </c>
      <c r="F1334" s="523" t="s">
        <v>9104</v>
      </c>
      <c r="G1334" s="523" t="s">
        <v>13548</v>
      </c>
      <c r="H1334" s="538"/>
      <c r="I1334" s="540">
        <v>45169</v>
      </c>
      <c r="J1334" s="541" t="s">
        <v>10824</v>
      </c>
      <c r="K1334" s="541" t="s">
        <v>9440</v>
      </c>
      <c r="L1334" s="494"/>
      <c r="M1334" s="50"/>
      <c r="N1334" s="50"/>
      <c r="O1334" s="50"/>
      <c r="P1334" s="50"/>
      <c r="Q1334" s="50"/>
      <c r="R1334" s="16" t="s">
        <v>21519</v>
      </c>
      <c r="S1334" s="16" t="s">
        <v>19337</v>
      </c>
      <c r="T1334" s="16" t="s">
        <v>21520</v>
      </c>
      <c r="U1334" s="17">
        <v>716</v>
      </c>
      <c r="V1334" s="18">
        <v>9102.4</v>
      </c>
      <c r="W1334" s="16" t="s">
        <v>21513</v>
      </c>
      <c r="X1334" s="50"/>
      <c r="Y1334" s="50"/>
    </row>
    <row r="1335" spans="1:26" ht="18" customHeight="1">
      <c r="A1335" s="539">
        <v>20230901</v>
      </c>
      <c r="B1335" s="523">
        <v>1293</v>
      </c>
      <c r="C1335" s="523" t="s">
        <v>13549</v>
      </c>
      <c r="D1335" s="523" t="s">
        <v>219</v>
      </c>
      <c r="E1335" s="523">
        <v>2140</v>
      </c>
      <c r="F1335" s="523" t="s">
        <v>9139</v>
      </c>
      <c r="G1335" s="523" t="s">
        <v>13550</v>
      </c>
      <c r="H1335" s="538"/>
      <c r="I1335" s="540">
        <v>45170</v>
      </c>
      <c r="J1335" s="541" t="s">
        <v>11987</v>
      </c>
      <c r="K1335" s="541" t="s">
        <v>9440</v>
      </c>
      <c r="L1335" s="494" t="s">
        <v>205</v>
      </c>
      <c r="M1335" s="50" t="s">
        <v>205</v>
      </c>
      <c r="N1335" s="50" t="s">
        <v>205</v>
      </c>
      <c r="O1335" s="50" t="s">
        <v>205</v>
      </c>
      <c r="P1335" s="50" t="s">
        <v>205</v>
      </c>
      <c r="Q1335" s="50" t="s">
        <v>205</v>
      </c>
      <c r="R1335" s="16" t="s">
        <v>13551</v>
      </c>
      <c r="S1335" s="16" t="s">
        <v>13552</v>
      </c>
      <c r="T1335" s="16" t="s">
        <v>13553</v>
      </c>
      <c r="U1335" s="17">
        <v>2140</v>
      </c>
      <c r="V1335" s="18">
        <v>24931</v>
      </c>
      <c r="W1335" s="16" t="s">
        <v>21509</v>
      </c>
      <c r="X1335" s="50" t="s">
        <v>205</v>
      </c>
      <c r="Y1335" s="50" t="s">
        <v>205</v>
      </c>
    </row>
    <row r="1336" spans="1:26" ht="18" customHeight="1">
      <c r="A1336" s="539">
        <v>20230901</v>
      </c>
      <c r="B1336" s="523">
        <v>1294</v>
      </c>
      <c r="C1336" s="523" t="s">
        <v>13554</v>
      </c>
      <c r="D1336" s="523" t="s">
        <v>8947</v>
      </c>
      <c r="E1336" s="523">
        <v>1600</v>
      </c>
      <c r="F1336" s="523" t="s">
        <v>9095</v>
      </c>
      <c r="G1336" s="523" t="s">
        <v>13555</v>
      </c>
      <c r="H1336" s="538"/>
      <c r="I1336" s="540">
        <v>45170</v>
      </c>
      <c r="J1336" s="541" t="s">
        <v>13556</v>
      </c>
      <c r="K1336" s="541" t="s">
        <v>9440</v>
      </c>
      <c r="L1336" s="494">
        <v>20</v>
      </c>
      <c r="M1336" s="50" t="s">
        <v>205</v>
      </c>
      <c r="N1336" s="50" t="s">
        <v>205</v>
      </c>
      <c r="O1336" s="50" t="s">
        <v>205</v>
      </c>
      <c r="P1336" s="50" t="s">
        <v>205</v>
      </c>
      <c r="Q1336" s="50" t="s">
        <v>205</v>
      </c>
      <c r="R1336" s="16" t="s">
        <v>13554</v>
      </c>
      <c r="S1336" s="16" t="s">
        <v>606</v>
      </c>
      <c r="T1336" s="16" t="s">
        <v>13557</v>
      </c>
      <c r="U1336" s="17">
        <v>1600</v>
      </c>
      <c r="V1336" s="18">
        <v>8000</v>
      </c>
      <c r="W1336" s="16" t="s">
        <v>2967</v>
      </c>
      <c r="X1336" s="50" t="s">
        <v>205</v>
      </c>
      <c r="Y1336" s="50" t="s">
        <v>205</v>
      </c>
      <c r="Z1336" t="s">
        <v>10747</v>
      </c>
    </row>
    <row r="1337" spans="1:26" ht="18" customHeight="1">
      <c r="A1337" s="539">
        <v>20230901</v>
      </c>
      <c r="B1337" s="523">
        <v>1295</v>
      </c>
      <c r="C1337" s="523" t="s">
        <v>13558</v>
      </c>
      <c r="D1337" s="523" t="s">
        <v>8947</v>
      </c>
      <c r="E1337" s="523">
        <v>1000</v>
      </c>
      <c r="F1337" s="523" t="s">
        <v>8949</v>
      </c>
      <c r="G1337" s="523" t="s">
        <v>13559</v>
      </c>
      <c r="H1337" s="538"/>
      <c r="I1337" s="540">
        <v>45170</v>
      </c>
      <c r="J1337" s="541" t="s">
        <v>13560</v>
      </c>
      <c r="K1337" s="541" t="s">
        <v>9440</v>
      </c>
      <c r="L1337" s="494">
        <v>20</v>
      </c>
      <c r="M1337" s="50" t="s">
        <v>205</v>
      </c>
      <c r="N1337" s="50" t="s">
        <v>205</v>
      </c>
      <c r="O1337" s="50" t="s">
        <v>205</v>
      </c>
      <c r="P1337" s="50" t="s">
        <v>205</v>
      </c>
      <c r="Q1337" s="50" t="s">
        <v>205</v>
      </c>
      <c r="R1337" s="16" t="s">
        <v>13558</v>
      </c>
      <c r="S1337" s="16" t="s">
        <v>1199</v>
      </c>
      <c r="T1337" s="16" t="s">
        <v>13561</v>
      </c>
      <c r="U1337" s="17">
        <v>1000</v>
      </c>
      <c r="V1337" s="18">
        <v>7900</v>
      </c>
      <c r="W1337" s="16" t="s">
        <v>2967</v>
      </c>
      <c r="X1337" s="50" t="s">
        <v>205</v>
      </c>
      <c r="Y1337" s="50" t="s">
        <v>205</v>
      </c>
      <c r="Z1337" t="s">
        <v>11610</v>
      </c>
    </row>
    <row r="1338" spans="1:26" ht="18" customHeight="1">
      <c r="A1338" s="539">
        <v>20230901</v>
      </c>
      <c r="B1338" s="523">
        <v>1296</v>
      </c>
      <c r="C1338" s="523" t="s">
        <v>13562</v>
      </c>
      <c r="D1338" s="523" t="s">
        <v>10578</v>
      </c>
      <c r="E1338" s="523">
        <v>793</v>
      </c>
      <c r="F1338" s="523" t="s">
        <v>9054</v>
      </c>
      <c r="G1338" s="523" t="s">
        <v>13563</v>
      </c>
      <c r="H1338" s="538"/>
      <c r="I1338" s="540">
        <v>45170</v>
      </c>
      <c r="J1338" s="541" t="s">
        <v>11468</v>
      </c>
      <c r="K1338" s="541" t="s">
        <v>9440</v>
      </c>
      <c r="L1338" s="494" t="s">
        <v>205</v>
      </c>
      <c r="M1338" s="50" t="s">
        <v>205</v>
      </c>
      <c r="N1338" s="50" t="s">
        <v>205</v>
      </c>
      <c r="O1338" s="50" t="s">
        <v>205</v>
      </c>
      <c r="P1338" s="50" t="s">
        <v>205</v>
      </c>
      <c r="Q1338" s="50" t="s">
        <v>205</v>
      </c>
      <c r="R1338" s="16" t="s">
        <v>21521</v>
      </c>
      <c r="S1338" s="16" t="s">
        <v>21512</v>
      </c>
      <c r="T1338" s="16" t="s">
        <v>21522</v>
      </c>
      <c r="U1338" s="17">
        <v>793</v>
      </c>
      <c r="V1338" s="18">
        <v>24979.5</v>
      </c>
      <c r="W1338" s="16" t="s">
        <v>21513</v>
      </c>
      <c r="X1338" s="50" t="s">
        <v>205</v>
      </c>
      <c r="Y1338" s="50" t="s">
        <v>205</v>
      </c>
      <c r="Z1338" t="s">
        <v>13564</v>
      </c>
    </row>
    <row r="1339" spans="1:26" ht="18" customHeight="1">
      <c r="A1339" s="539">
        <v>20230901</v>
      </c>
      <c r="B1339" s="523">
        <v>1297</v>
      </c>
      <c r="C1339" s="523" t="s">
        <v>13565</v>
      </c>
      <c r="D1339" s="523" t="s">
        <v>8947</v>
      </c>
      <c r="E1339" s="523">
        <v>877</v>
      </c>
      <c r="F1339" s="523" t="s">
        <v>8949</v>
      </c>
      <c r="G1339" s="523" t="s">
        <v>13566</v>
      </c>
      <c r="H1339" s="538"/>
      <c r="I1339" s="540">
        <v>45170</v>
      </c>
      <c r="J1339" s="541" t="s">
        <v>11730</v>
      </c>
      <c r="K1339" s="541" t="s">
        <v>9440</v>
      </c>
      <c r="L1339" s="494">
        <v>20</v>
      </c>
      <c r="M1339" s="50" t="s">
        <v>205</v>
      </c>
      <c r="N1339" s="50" t="s">
        <v>205</v>
      </c>
      <c r="O1339" s="50" t="s">
        <v>205</v>
      </c>
      <c r="P1339" s="50" t="s">
        <v>205</v>
      </c>
      <c r="Q1339" s="50" t="s">
        <v>205</v>
      </c>
      <c r="R1339" s="16" t="s">
        <v>21523</v>
      </c>
      <c r="S1339" s="16" t="s">
        <v>20386</v>
      </c>
      <c r="T1339" s="16" t="s">
        <v>13567</v>
      </c>
      <c r="U1339" s="17">
        <v>877</v>
      </c>
      <c r="V1339" s="18">
        <v>7016</v>
      </c>
      <c r="W1339" s="16" t="s">
        <v>21509</v>
      </c>
      <c r="X1339" s="50" t="s">
        <v>205</v>
      </c>
      <c r="Y1339" s="50" t="s">
        <v>205</v>
      </c>
      <c r="Z1339" t="s">
        <v>10606</v>
      </c>
    </row>
    <row r="1340" spans="1:26" ht="18" customHeight="1">
      <c r="A1340" s="539">
        <v>20230904</v>
      </c>
      <c r="B1340" s="523">
        <v>1298</v>
      </c>
      <c r="C1340" s="523" t="s">
        <v>13568</v>
      </c>
      <c r="D1340" s="523" t="s">
        <v>219</v>
      </c>
      <c r="E1340" s="523">
        <v>1039</v>
      </c>
      <c r="F1340" s="523" t="s">
        <v>9216</v>
      </c>
      <c r="G1340" s="523" t="s">
        <v>13569</v>
      </c>
      <c r="H1340" s="538"/>
      <c r="I1340" s="540">
        <v>45171</v>
      </c>
      <c r="J1340" s="541" t="s">
        <v>10446</v>
      </c>
      <c r="K1340" s="541" t="s">
        <v>9440</v>
      </c>
      <c r="L1340" s="494" t="s">
        <v>205</v>
      </c>
      <c r="M1340" s="50" t="s">
        <v>205</v>
      </c>
      <c r="N1340" s="50" t="s">
        <v>205</v>
      </c>
      <c r="O1340" s="50" t="s">
        <v>205</v>
      </c>
      <c r="P1340" s="50" t="s">
        <v>205</v>
      </c>
      <c r="Q1340" s="50" t="s">
        <v>205</v>
      </c>
      <c r="R1340" s="16" t="s">
        <v>13570</v>
      </c>
      <c r="S1340" s="16" t="s">
        <v>21524</v>
      </c>
      <c r="T1340" s="16" t="s">
        <v>21525</v>
      </c>
      <c r="U1340" s="17">
        <v>1039</v>
      </c>
      <c r="V1340" s="18">
        <v>12475.58</v>
      </c>
      <c r="W1340" s="16" t="s">
        <v>21526</v>
      </c>
      <c r="X1340" s="50" t="s">
        <v>205</v>
      </c>
      <c r="Y1340" s="50" t="s">
        <v>205</v>
      </c>
    </row>
    <row r="1341" spans="1:26" ht="18" customHeight="1">
      <c r="A1341" s="539">
        <v>20230904</v>
      </c>
      <c r="B1341" s="523">
        <v>1299</v>
      </c>
      <c r="C1341" s="523" t="s">
        <v>13573</v>
      </c>
      <c r="D1341" s="523" t="s">
        <v>219</v>
      </c>
      <c r="E1341" s="523">
        <v>268</v>
      </c>
      <c r="F1341" s="523" t="s">
        <v>9546</v>
      </c>
      <c r="G1341" s="523" t="s">
        <v>13569</v>
      </c>
      <c r="H1341" s="538"/>
      <c r="I1341" s="540">
        <v>45171</v>
      </c>
      <c r="J1341" s="541" t="s">
        <v>10446</v>
      </c>
      <c r="K1341" s="541" t="s">
        <v>9440</v>
      </c>
      <c r="L1341" s="494" t="s">
        <v>205</v>
      </c>
      <c r="M1341" s="50" t="s">
        <v>205</v>
      </c>
      <c r="N1341" s="50" t="s">
        <v>205</v>
      </c>
      <c r="O1341" s="50" t="s">
        <v>205</v>
      </c>
      <c r="P1341" s="50" t="s">
        <v>205</v>
      </c>
      <c r="Q1341" s="50" t="s">
        <v>205</v>
      </c>
      <c r="R1341" s="16" t="s">
        <v>21527</v>
      </c>
      <c r="S1341" s="16" t="s">
        <v>13571</v>
      </c>
      <c r="T1341" s="16" t="s">
        <v>13574</v>
      </c>
      <c r="U1341" s="17">
        <v>268</v>
      </c>
      <c r="V1341" s="18">
        <v>2056</v>
      </c>
      <c r="W1341" s="16" t="s">
        <v>13572</v>
      </c>
      <c r="X1341" s="50" t="s">
        <v>205</v>
      </c>
      <c r="Y1341" s="50" t="s">
        <v>205</v>
      </c>
    </row>
    <row r="1342" spans="1:26" ht="18" customHeight="1">
      <c r="A1342" s="539">
        <v>20230904</v>
      </c>
      <c r="B1342" s="523">
        <v>1300</v>
      </c>
      <c r="C1342" s="523" t="s">
        <v>13575</v>
      </c>
      <c r="D1342" s="523" t="s">
        <v>10500</v>
      </c>
      <c r="E1342" s="523">
        <v>2200</v>
      </c>
      <c r="F1342" s="523" t="s">
        <v>8949</v>
      </c>
      <c r="G1342" s="523" t="s">
        <v>13576</v>
      </c>
      <c r="H1342" s="538"/>
      <c r="I1342" s="540">
        <v>45171</v>
      </c>
      <c r="J1342" s="541" t="s">
        <v>13534</v>
      </c>
      <c r="K1342" s="541" t="s">
        <v>9440</v>
      </c>
      <c r="L1342" s="494">
        <v>40</v>
      </c>
      <c r="M1342" s="50" t="s">
        <v>205</v>
      </c>
      <c r="N1342" s="50" t="s">
        <v>205</v>
      </c>
      <c r="O1342" s="50" t="s">
        <v>205</v>
      </c>
      <c r="P1342" s="50" t="s">
        <v>205</v>
      </c>
      <c r="Q1342" s="50" t="s">
        <v>205</v>
      </c>
      <c r="R1342" s="16" t="s">
        <v>21528</v>
      </c>
      <c r="S1342" s="16" t="s">
        <v>21529</v>
      </c>
      <c r="T1342" s="16" t="s">
        <v>21530</v>
      </c>
      <c r="U1342" s="17">
        <v>2200</v>
      </c>
      <c r="V1342" s="18">
        <v>16500</v>
      </c>
      <c r="W1342" s="16" t="s">
        <v>21531</v>
      </c>
      <c r="X1342" s="50" t="s">
        <v>205</v>
      </c>
      <c r="Y1342" s="50" t="s">
        <v>205</v>
      </c>
      <c r="Z1342" t="s">
        <v>11824</v>
      </c>
    </row>
    <row r="1343" spans="1:26" ht="18" customHeight="1">
      <c r="A1343" s="539">
        <v>20230904</v>
      </c>
      <c r="B1343" s="523">
        <v>1301</v>
      </c>
      <c r="C1343" s="523" t="s">
        <v>13578</v>
      </c>
      <c r="D1343" s="523" t="s">
        <v>8947</v>
      </c>
      <c r="E1343" s="523">
        <v>1050</v>
      </c>
      <c r="F1343" s="523" t="s">
        <v>8949</v>
      </c>
      <c r="G1343" s="523" t="s">
        <v>13579</v>
      </c>
      <c r="H1343" s="538"/>
      <c r="I1343" s="540">
        <v>45171</v>
      </c>
      <c r="J1343" s="541" t="s">
        <v>12724</v>
      </c>
      <c r="K1343" s="541" t="s">
        <v>9440</v>
      </c>
      <c r="L1343" s="494">
        <v>20</v>
      </c>
      <c r="M1343" s="50" t="s">
        <v>205</v>
      </c>
      <c r="N1343" s="50" t="s">
        <v>205</v>
      </c>
      <c r="O1343" s="50" t="s">
        <v>205</v>
      </c>
      <c r="P1343" s="50" t="s">
        <v>205</v>
      </c>
      <c r="Q1343" s="50" t="s">
        <v>205</v>
      </c>
      <c r="R1343" s="16" t="s">
        <v>21532</v>
      </c>
      <c r="S1343" s="16" t="s">
        <v>20386</v>
      </c>
      <c r="T1343" s="16" t="s">
        <v>21533</v>
      </c>
      <c r="U1343" s="17">
        <v>1050</v>
      </c>
      <c r="V1343" s="18">
        <v>4645</v>
      </c>
      <c r="W1343" s="16" t="s">
        <v>21509</v>
      </c>
      <c r="X1343" s="50" t="s">
        <v>205</v>
      </c>
      <c r="Y1343" s="50" t="s">
        <v>205</v>
      </c>
      <c r="Z1343" t="s">
        <v>10606</v>
      </c>
    </row>
    <row r="1344" spans="1:26" ht="18" customHeight="1">
      <c r="A1344" s="539">
        <v>20230904</v>
      </c>
      <c r="B1344" s="523">
        <v>1302</v>
      </c>
      <c r="C1344" s="523" t="s">
        <v>13580</v>
      </c>
      <c r="D1344" s="523" t="s">
        <v>219</v>
      </c>
      <c r="E1344" s="523">
        <v>1700</v>
      </c>
      <c r="F1344" s="523" t="s">
        <v>9546</v>
      </c>
      <c r="G1344" s="523" t="s">
        <v>13581</v>
      </c>
      <c r="H1344" s="538"/>
      <c r="I1344" s="540">
        <v>45171</v>
      </c>
      <c r="J1344" s="541" t="s">
        <v>11943</v>
      </c>
      <c r="K1344" s="541" t="s">
        <v>9440</v>
      </c>
      <c r="L1344" s="494" t="s">
        <v>205</v>
      </c>
      <c r="M1344" s="50" t="s">
        <v>205</v>
      </c>
      <c r="N1344" s="50" t="s">
        <v>205</v>
      </c>
      <c r="O1344" s="50" t="s">
        <v>205</v>
      </c>
      <c r="P1344" s="50" t="s">
        <v>205</v>
      </c>
      <c r="Q1344" s="50" t="s">
        <v>205</v>
      </c>
      <c r="R1344" s="16" t="s">
        <v>21534</v>
      </c>
      <c r="S1344" s="16" t="s">
        <v>19808</v>
      </c>
      <c r="T1344" s="16" t="s">
        <v>21535</v>
      </c>
      <c r="U1344" s="17">
        <v>1700</v>
      </c>
      <c r="V1344" s="18">
        <v>20160</v>
      </c>
      <c r="W1344" s="16" t="s">
        <v>21486</v>
      </c>
      <c r="X1344" s="50" t="s">
        <v>205</v>
      </c>
      <c r="Y1344" s="50" t="s">
        <v>205</v>
      </c>
    </row>
    <row r="1345" spans="1:26" ht="18" customHeight="1">
      <c r="A1345" s="539">
        <v>20230904</v>
      </c>
      <c r="B1345" s="523">
        <v>1303</v>
      </c>
      <c r="C1345" s="523" t="s">
        <v>13582</v>
      </c>
      <c r="D1345" s="523" t="s">
        <v>10628</v>
      </c>
      <c r="E1345" s="523">
        <v>2340</v>
      </c>
      <c r="F1345" s="523" t="s">
        <v>9095</v>
      </c>
      <c r="G1345" s="523" t="s">
        <v>13583</v>
      </c>
      <c r="H1345" s="538"/>
      <c r="I1345" s="540">
        <v>45170</v>
      </c>
      <c r="J1345" s="541" t="s">
        <v>13584</v>
      </c>
      <c r="K1345" s="541" t="s">
        <v>9440</v>
      </c>
      <c r="L1345" s="494">
        <v>40</v>
      </c>
      <c r="M1345" s="50" t="s">
        <v>205</v>
      </c>
      <c r="N1345" s="50" t="s">
        <v>205</v>
      </c>
      <c r="O1345" s="50" t="s">
        <v>205</v>
      </c>
      <c r="P1345" s="50" t="s">
        <v>205</v>
      </c>
      <c r="Q1345" s="50" t="s">
        <v>205</v>
      </c>
      <c r="R1345" s="16" t="s">
        <v>21536</v>
      </c>
      <c r="S1345" s="16" t="s">
        <v>20044</v>
      </c>
      <c r="T1345" s="16" t="s">
        <v>21537</v>
      </c>
      <c r="U1345" s="17">
        <v>2340</v>
      </c>
      <c r="V1345" s="18">
        <v>8976</v>
      </c>
      <c r="W1345" s="16" t="s">
        <v>21509</v>
      </c>
      <c r="X1345" s="50" t="s">
        <v>205</v>
      </c>
      <c r="Y1345" s="50" t="s">
        <v>205</v>
      </c>
    </row>
    <row r="1346" spans="1:26" ht="18" customHeight="1">
      <c r="A1346" s="539">
        <v>20230905</v>
      </c>
      <c r="B1346" s="523">
        <v>1304</v>
      </c>
      <c r="C1346" s="523" t="s">
        <v>13585</v>
      </c>
      <c r="D1346" s="523" t="s">
        <v>9476</v>
      </c>
      <c r="E1346" s="523">
        <v>1584</v>
      </c>
      <c r="F1346" s="523" t="s">
        <v>8949</v>
      </c>
      <c r="G1346" s="523" t="s">
        <v>13586</v>
      </c>
      <c r="H1346" s="538"/>
      <c r="I1346" s="540">
        <v>45173</v>
      </c>
      <c r="J1346" s="541" t="s">
        <v>13359</v>
      </c>
      <c r="K1346" s="541" t="s">
        <v>9440</v>
      </c>
      <c r="L1346" s="494" t="s">
        <v>205</v>
      </c>
      <c r="M1346" s="50" t="s">
        <v>205</v>
      </c>
      <c r="N1346" s="50" t="s">
        <v>205</v>
      </c>
      <c r="O1346" s="50" t="s">
        <v>205</v>
      </c>
      <c r="P1346" s="50" t="s">
        <v>205</v>
      </c>
      <c r="Q1346" s="50" t="s">
        <v>205</v>
      </c>
      <c r="R1346" s="16" t="s">
        <v>13587</v>
      </c>
      <c r="S1346" s="16" t="s">
        <v>13588</v>
      </c>
      <c r="T1346" s="16" t="s">
        <v>21538</v>
      </c>
      <c r="U1346" s="17">
        <v>1584</v>
      </c>
      <c r="V1346" s="18">
        <v>21652.34</v>
      </c>
      <c r="W1346" s="16" t="s">
        <v>21526</v>
      </c>
      <c r="X1346" s="50" t="s">
        <v>205</v>
      </c>
      <c r="Y1346" s="50" t="s">
        <v>205</v>
      </c>
    </row>
    <row r="1347" spans="1:26" ht="18" customHeight="1">
      <c r="A1347" s="539">
        <v>20230905</v>
      </c>
      <c r="B1347" s="523">
        <v>1305</v>
      </c>
      <c r="C1347" s="523" t="s">
        <v>3009</v>
      </c>
      <c r="D1347" s="523" t="s">
        <v>8891</v>
      </c>
      <c r="E1347" s="523">
        <v>2300</v>
      </c>
      <c r="F1347" s="523" t="s">
        <v>121</v>
      </c>
      <c r="G1347" s="523" t="s">
        <v>3010</v>
      </c>
      <c r="H1347" s="538"/>
      <c r="I1347" s="540">
        <v>45173</v>
      </c>
      <c r="J1347" s="541" t="s">
        <v>11466</v>
      </c>
      <c r="K1347" s="541" t="s">
        <v>9440</v>
      </c>
      <c r="L1347" s="494"/>
      <c r="M1347" s="50"/>
      <c r="N1347" s="50"/>
      <c r="O1347" s="50"/>
      <c r="P1347" s="50"/>
      <c r="Q1347" s="50"/>
      <c r="R1347" s="564" t="s">
        <v>21539</v>
      </c>
      <c r="S1347" s="16" t="s">
        <v>21507</v>
      </c>
      <c r="T1347" s="16" t="s">
        <v>13589</v>
      </c>
      <c r="U1347" s="17">
        <v>2300</v>
      </c>
      <c r="V1347" s="18">
        <v>23805</v>
      </c>
      <c r="W1347" s="16" t="s">
        <v>21518</v>
      </c>
      <c r="X1347" s="50"/>
      <c r="Y1347" s="50"/>
    </row>
    <row r="1348" spans="1:26" ht="18" customHeight="1">
      <c r="A1348" s="539">
        <v>20230905</v>
      </c>
      <c r="B1348" s="523">
        <v>1306</v>
      </c>
      <c r="C1348" s="523" t="s">
        <v>3013</v>
      </c>
      <c r="D1348" s="523" t="s">
        <v>51</v>
      </c>
      <c r="E1348" s="523">
        <v>1566</v>
      </c>
      <c r="F1348" s="523" t="s">
        <v>8955</v>
      </c>
      <c r="G1348" s="523" t="s">
        <v>3014</v>
      </c>
      <c r="H1348" s="538"/>
      <c r="I1348" s="540">
        <v>45174</v>
      </c>
      <c r="J1348" s="541" t="s">
        <v>9593</v>
      </c>
      <c r="K1348" s="541" t="s">
        <v>9440</v>
      </c>
      <c r="L1348" s="494" t="s">
        <v>205</v>
      </c>
      <c r="M1348" s="50" t="s">
        <v>205</v>
      </c>
      <c r="N1348" s="50" t="s">
        <v>205</v>
      </c>
      <c r="O1348" s="50" t="s">
        <v>205</v>
      </c>
      <c r="P1348" s="50" t="s">
        <v>205</v>
      </c>
      <c r="Q1348" s="50" t="s">
        <v>205</v>
      </c>
      <c r="R1348" s="16" t="s">
        <v>13590</v>
      </c>
      <c r="S1348" s="16" t="s">
        <v>19191</v>
      </c>
      <c r="T1348" s="16" t="s">
        <v>21540</v>
      </c>
      <c r="U1348" s="17">
        <v>1566</v>
      </c>
      <c r="V1348" s="18">
        <v>24168.17</v>
      </c>
      <c r="W1348" s="16" t="s">
        <v>21541</v>
      </c>
      <c r="X1348" s="50" t="s">
        <v>205</v>
      </c>
      <c r="Y1348" s="50" t="s">
        <v>205</v>
      </c>
    </row>
    <row r="1349" spans="1:26" ht="18" customHeight="1">
      <c r="A1349" s="539">
        <v>20230905</v>
      </c>
      <c r="B1349" s="523">
        <v>1307</v>
      </c>
      <c r="C1349" s="523" t="s">
        <v>13591</v>
      </c>
      <c r="D1349" s="523" t="s">
        <v>10500</v>
      </c>
      <c r="E1349" s="523">
        <v>2000</v>
      </c>
      <c r="F1349" s="523" t="s">
        <v>8949</v>
      </c>
      <c r="G1349" s="523" t="s">
        <v>13592</v>
      </c>
      <c r="H1349" s="538"/>
      <c r="I1349" s="540">
        <v>45174</v>
      </c>
      <c r="J1349" s="541" t="s">
        <v>10502</v>
      </c>
      <c r="K1349" s="541" t="s">
        <v>9440</v>
      </c>
      <c r="L1349" s="494">
        <v>40</v>
      </c>
      <c r="M1349" s="50" t="s">
        <v>205</v>
      </c>
      <c r="N1349" s="50" t="s">
        <v>205</v>
      </c>
      <c r="O1349" s="50" t="s">
        <v>205</v>
      </c>
      <c r="P1349" s="50" t="s">
        <v>205</v>
      </c>
      <c r="Q1349" s="50" t="s">
        <v>205</v>
      </c>
      <c r="R1349" s="16" t="s">
        <v>13591</v>
      </c>
      <c r="S1349" s="16" t="s">
        <v>13239</v>
      </c>
      <c r="T1349" s="16" t="s">
        <v>13593</v>
      </c>
      <c r="U1349" s="17">
        <v>2000</v>
      </c>
      <c r="V1349" s="18">
        <v>23000</v>
      </c>
      <c r="W1349" s="16" t="s">
        <v>3031</v>
      </c>
      <c r="X1349" s="50" t="s">
        <v>205</v>
      </c>
      <c r="Y1349" s="50" t="s">
        <v>205</v>
      </c>
      <c r="Z1349" t="s">
        <v>13594</v>
      </c>
    </row>
    <row r="1350" spans="1:26" ht="18" customHeight="1">
      <c r="A1350" s="539">
        <v>20230905</v>
      </c>
      <c r="B1350" s="523">
        <v>1308</v>
      </c>
      <c r="C1350" s="523" t="s">
        <v>13595</v>
      </c>
      <c r="D1350" s="523" t="s">
        <v>10578</v>
      </c>
      <c r="E1350" s="523">
        <v>1120</v>
      </c>
      <c r="F1350" s="523" t="s">
        <v>8298</v>
      </c>
      <c r="G1350" s="523" t="s">
        <v>13596</v>
      </c>
      <c r="H1350" s="538"/>
      <c r="I1350" s="540">
        <v>45174</v>
      </c>
      <c r="J1350" s="541" t="s">
        <v>9644</v>
      </c>
      <c r="K1350" s="541" t="s">
        <v>9440</v>
      </c>
      <c r="L1350" s="494" t="s">
        <v>205</v>
      </c>
      <c r="M1350" s="50" t="s">
        <v>205</v>
      </c>
      <c r="N1350" s="50" t="s">
        <v>205</v>
      </c>
      <c r="O1350" s="50" t="s">
        <v>205</v>
      </c>
      <c r="P1350" s="50" t="s">
        <v>205</v>
      </c>
      <c r="Q1350" s="50" t="s">
        <v>205</v>
      </c>
      <c r="R1350" s="16" t="s">
        <v>21542</v>
      </c>
      <c r="S1350" s="16" t="s">
        <v>20130</v>
      </c>
      <c r="T1350" s="16" t="s">
        <v>21543</v>
      </c>
      <c r="U1350" s="17">
        <v>1120</v>
      </c>
      <c r="V1350" s="18">
        <v>24560</v>
      </c>
      <c r="W1350" s="16" t="s">
        <v>21544</v>
      </c>
      <c r="X1350" s="50" t="s">
        <v>205</v>
      </c>
      <c r="Y1350" s="50" t="s">
        <v>205</v>
      </c>
    </row>
    <row r="1351" spans="1:26" ht="18" customHeight="1">
      <c r="A1351" s="539">
        <v>20230905</v>
      </c>
      <c r="B1351" s="523">
        <v>1309</v>
      </c>
      <c r="C1351" s="523" t="s">
        <v>13597</v>
      </c>
      <c r="D1351" s="523" t="s">
        <v>9583</v>
      </c>
      <c r="E1351" s="523">
        <v>1100</v>
      </c>
      <c r="F1351" s="523" t="s">
        <v>8298</v>
      </c>
      <c r="G1351" s="523" t="s">
        <v>13598</v>
      </c>
      <c r="H1351" s="538"/>
      <c r="I1351" s="540">
        <v>45174</v>
      </c>
      <c r="J1351" s="541" t="s">
        <v>13599</v>
      </c>
      <c r="K1351" s="541" t="s">
        <v>9440</v>
      </c>
      <c r="L1351" s="494" t="s">
        <v>205</v>
      </c>
      <c r="M1351" s="50" t="s">
        <v>205</v>
      </c>
      <c r="N1351" s="50" t="s">
        <v>205</v>
      </c>
      <c r="O1351" s="50" t="s">
        <v>205</v>
      </c>
      <c r="P1351" s="50" t="s">
        <v>205</v>
      </c>
      <c r="Q1351" s="50" t="s">
        <v>205</v>
      </c>
      <c r="R1351" s="16" t="s">
        <v>13600</v>
      </c>
      <c r="S1351" s="16" t="s">
        <v>13601</v>
      </c>
      <c r="T1351" s="16" t="s">
        <v>21545</v>
      </c>
      <c r="U1351" s="17">
        <v>2200</v>
      </c>
      <c r="V1351" s="18">
        <v>47360</v>
      </c>
      <c r="W1351" s="16" t="s">
        <v>21541</v>
      </c>
      <c r="X1351" s="50" t="s">
        <v>205</v>
      </c>
      <c r="Y1351" s="50" t="s">
        <v>205</v>
      </c>
    </row>
    <row r="1352" spans="1:26" ht="18" customHeight="1">
      <c r="A1352" s="539">
        <v>20230905</v>
      </c>
      <c r="B1352" s="523">
        <v>1309</v>
      </c>
      <c r="C1352" s="523" t="s">
        <v>13597</v>
      </c>
      <c r="D1352" s="523" t="s">
        <v>9583</v>
      </c>
      <c r="E1352" s="523">
        <v>1100</v>
      </c>
      <c r="F1352" s="523" t="s">
        <v>8298</v>
      </c>
      <c r="G1352" s="523" t="s">
        <v>13602</v>
      </c>
      <c r="H1352" s="538"/>
      <c r="I1352" s="540">
        <v>45174</v>
      </c>
      <c r="J1352" s="541" t="s">
        <v>13599</v>
      </c>
      <c r="K1352" s="541" t="s">
        <v>9440</v>
      </c>
      <c r="L1352" s="494" t="s">
        <v>205</v>
      </c>
      <c r="M1352" s="50" t="s">
        <v>205</v>
      </c>
      <c r="N1352" s="50" t="s">
        <v>205</v>
      </c>
      <c r="O1352" s="50" t="s">
        <v>205</v>
      </c>
      <c r="P1352" s="50" t="s">
        <v>205</v>
      </c>
      <c r="Q1352" s="50" t="s">
        <v>205</v>
      </c>
      <c r="R1352" s="16"/>
      <c r="S1352" s="16"/>
      <c r="T1352" s="16"/>
      <c r="U1352" s="17"/>
      <c r="V1352" s="18"/>
      <c r="W1352" s="16"/>
      <c r="X1352" s="50" t="s">
        <v>205</v>
      </c>
      <c r="Y1352" s="50" t="s">
        <v>205</v>
      </c>
    </row>
    <row r="1353" spans="1:26" ht="18" customHeight="1">
      <c r="A1353" s="539">
        <v>20230906</v>
      </c>
      <c r="B1353" s="523">
        <v>1310</v>
      </c>
      <c r="C1353" s="523" t="s">
        <v>3018</v>
      </c>
      <c r="D1353" s="523" t="s">
        <v>8918</v>
      </c>
      <c r="E1353" s="523">
        <v>1980</v>
      </c>
      <c r="F1353" s="523" t="s">
        <v>6346</v>
      </c>
      <c r="G1353" s="523" t="s">
        <v>3019</v>
      </c>
      <c r="H1353" s="538"/>
      <c r="I1353" s="540">
        <v>45174</v>
      </c>
      <c r="J1353" s="541" t="s">
        <v>11752</v>
      </c>
      <c r="K1353" s="541" t="s">
        <v>9440</v>
      </c>
      <c r="L1353" s="494"/>
      <c r="M1353" s="50"/>
      <c r="N1353" s="50"/>
      <c r="O1353" s="50"/>
      <c r="P1353" s="50"/>
      <c r="Q1353" s="50"/>
      <c r="R1353" s="16" t="s">
        <v>13603</v>
      </c>
      <c r="S1353" s="16" t="s">
        <v>10377</v>
      </c>
      <c r="T1353" s="16" t="s">
        <v>21546</v>
      </c>
      <c r="U1353" s="17">
        <v>1980</v>
      </c>
      <c r="V1353" s="18">
        <v>24948</v>
      </c>
      <c r="W1353" s="16" t="s">
        <v>21547</v>
      </c>
      <c r="X1353" s="50"/>
      <c r="Y1353" s="50"/>
    </row>
    <row r="1354" spans="1:26" ht="18" customHeight="1">
      <c r="A1354" s="539">
        <v>20230906</v>
      </c>
      <c r="B1354" s="523">
        <v>1311</v>
      </c>
      <c r="C1354" s="523" t="s">
        <v>3024</v>
      </c>
      <c r="D1354" s="523" t="s">
        <v>8918</v>
      </c>
      <c r="E1354" s="523">
        <v>1980</v>
      </c>
      <c r="F1354" s="523" t="s">
        <v>6346</v>
      </c>
      <c r="G1354" s="523" t="s">
        <v>3025</v>
      </c>
      <c r="H1354" s="538"/>
      <c r="I1354" s="540">
        <v>45174</v>
      </c>
      <c r="J1354" s="541" t="s">
        <v>10845</v>
      </c>
      <c r="K1354" s="541" t="s">
        <v>9440</v>
      </c>
      <c r="L1354" s="494"/>
      <c r="M1354" s="50"/>
      <c r="N1354" s="50"/>
      <c r="O1354" s="50"/>
      <c r="P1354" s="50"/>
      <c r="Q1354" s="50"/>
      <c r="R1354" s="16" t="s">
        <v>21548</v>
      </c>
      <c r="S1354" s="16" t="s">
        <v>19191</v>
      </c>
      <c r="T1354" s="16" t="s">
        <v>21549</v>
      </c>
      <c r="U1354" s="17">
        <v>1980</v>
      </c>
      <c r="V1354" s="18">
        <v>24948</v>
      </c>
      <c r="W1354" s="16" t="s">
        <v>21541</v>
      </c>
      <c r="X1354" s="50"/>
      <c r="Y1354" s="50"/>
    </row>
    <row r="1355" spans="1:26" ht="18" customHeight="1">
      <c r="A1355" s="539">
        <v>20230906</v>
      </c>
      <c r="B1355" s="523">
        <v>1312</v>
      </c>
      <c r="C1355" s="523" t="s">
        <v>13604</v>
      </c>
      <c r="D1355" s="523" t="s">
        <v>219</v>
      </c>
      <c r="E1355" s="523">
        <v>2343</v>
      </c>
      <c r="F1355" s="523" t="s">
        <v>9529</v>
      </c>
      <c r="G1355" s="523" t="s">
        <v>13605</v>
      </c>
      <c r="H1355" s="538"/>
      <c r="I1355" s="540">
        <v>45175</v>
      </c>
      <c r="J1355" s="541" t="s">
        <v>11877</v>
      </c>
      <c r="K1355" s="541" t="s">
        <v>9440</v>
      </c>
      <c r="L1355" s="494" t="s">
        <v>205</v>
      </c>
      <c r="M1355" s="50" t="s">
        <v>205</v>
      </c>
      <c r="N1355" s="50" t="s">
        <v>205</v>
      </c>
      <c r="O1355" s="50" t="s">
        <v>205</v>
      </c>
      <c r="P1355" s="50" t="s">
        <v>205</v>
      </c>
      <c r="Q1355" s="50" t="s">
        <v>205</v>
      </c>
      <c r="R1355" s="16" t="s">
        <v>13604</v>
      </c>
      <c r="S1355" s="16" t="s">
        <v>986</v>
      </c>
      <c r="T1355" s="16" t="s">
        <v>13606</v>
      </c>
      <c r="U1355" s="17">
        <v>2343</v>
      </c>
      <c r="V1355" s="18">
        <v>22993.42</v>
      </c>
      <c r="W1355" s="16" t="s">
        <v>3023</v>
      </c>
      <c r="X1355" s="50" t="s">
        <v>205</v>
      </c>
      <c r="Y1355" s="50" t="s">
        <v>205</v>
      </c>
    </row>
    <row r="1356" spans="1:26" ht="18" customHeight="1">
      <c r="A1356" s="539">
        <v>20230906</v>
      </c>
      <c r="B1356" s="523">
        <v>1313</v>
      </c>
      <c r="C1356" s="523" t="s">
        <v>13607</v>
      </c>
      <c r="D1356" s="523" t="s">
        <v>219</v>
      </c>
      <c r="E1356" s="523">
        <v>381</v>
      </c>
      <c r="F1356" s="523" t="s">
        <v>9546</v>
      </c>
      <c r="G1356" s="523" t="s">
        <v>13605</v>
      </c>
      <c r="H1356" s="538"/>
      <c r="I1356" s="540">
        <v>45175</v>
      </c>
      <c r="J1356" s="541" t="s">
        <v>11877</v>
      </c>
      <c r="K1356" s="541" t="s">
        <v>9440</v>
      </c>
      <c r="L1356" s="494" t="s">
        <v>205</v>
      </c>
      <c r="M1356" s="50" t="s">
        <v>205</v>
      </c>
      <c r="N1356" s="50" t="s">
        <v>205</v>
      </c>
      <c r="O1356" s="50" t="s">
        <v>205</v>
      </c>
      <c r="P1356" s="50" t="s">
        <v>205</v>
      </c>
      <c r="Q1356" s="50" t="s">
        <v>205</v>
      </c>
      <c r="R1356" s="16" t="s">
        <v>13607</v>
      </c>
      <c r="S1356" s="16" t="s">
        <v>986</v>
      </c>
      <c r="T1356" s="16" t="s">
        <v>13608</v>
      </c>
      <c r="U1356" s="17">
        <v>381</v>
      </c>
      <c r="V1356" s="18">
        <v>1502</v>
      </c>
      <c r="W1356" s="16" t="s">
        <v>3023</v>
      </c>
      <c r="X1356" s="50" t="s">
        <v>205</v>
      </c>
      <c r="Y1356" s="50" t="s">
        <v>205</v>
      </c>
    </row>
    <row r="1357" spans="1:26" ht="18" customHeight="1">
      <c r="A1357" s="539">
        <v>20230906</v>
      </c>
      <c r="B1357" s="523">
        <v>1314</v>
      </c>
      <c r="C1357" s="523" t="s">
        <v>13609</v>
      </c>
      <c r="D1357" s="523" t="s">
        <v>8947</v>
      </c>
      <c r="E1357" s="523">
        <v>596</v>
      </c>
      <c r="F1357" s="523" t="s">
        <v>9053</v>
      </c>
      <c r="G1357" s="523" t="s">
        <v>13610</v>
      </c>
      <c r="H1357" s="538"/>
      <c r="I1357" s="540">
        <v>45175</v>
      </c>
      <c r="J1357" s="541" t="s">
        <v>10978</v>
      </c>
      <c r="K1357" s="541" t="s">
        <v>9440</v>
      </c>
      <c r="L1357" s="494">
        <v>20</v>
      </c>
      <c r="M1357" s="50"/>
      <c r="N1357" s="50"/>
      <c r="O1357" s="50"/>
      <c r="P1357" s="50"/>
      <c r="Q1357" s="50"/>
      <c r="R1357" s="16" t="s">
        <v>21550</v>
      </c>
      <c r="S1357" s="16" t="s">
        <v>21551</v>
      </c>
      <c r="T1357" s="16" t="s">
        <v>21552</v>
      </c>
      <c r="U1357" s="17">
        <v>596</v>
      </c>
      <c r="V1357" s="18">
        <v>5277</v>
      </c>
      <c r="W1357" s="16" t="s">
        <v>21553</v>
      </c>
      <c r="X1357" s="50"/>
      <c r="Y1357" s="50"/>
      <c r="Z1357" t="s">
        <v>11160</v>
      </c>
    </row>
    <row r="1358" spans="1:26" ht="18" customHeight="1">
      <c r="A1358" s="539">
        <v>20230907</v>
      </c>
      <c r="B1358" s="523">
        <v>1315</v>
      </c>
      <c r="C1358" s="523" t="s">
        <v>13611</v>
      </c>
      <c r="D1358" s="523" t="s">
        <v>10500</v>
      </c>
      <c r="E1358" s="523">
        <v>900</v>
      </c>
      <c r="F1358" s="523" t="s">
        <v>8949</v>
      </c>
      <c r="G1358" s="523" t="s">
        <v>13612</v>
      </c>
      <c r="H1358" s="538"/>
      <c r="I1358" s="540">
        <v>45176</v>
      </c>
      <c r="J1358" s="541" t="s">
        <v>9684</v>
      </c>
      <c r="K1358" s="541" t="s">
        <v>9440</v>
      </c>
      <c r="L1358" s="494">
        <v>20</v>
      </c>
      <c r="M1358" s="50"/>
      <c r="N1358" s="50"/>
      <c r="O1358" s="50"/>
      <c r="P1358" s="50"/>
      <c r="Q1358" s="50"/>
      <c r="R1358" s="16" t="s">
        <v>21554</v>
      </c>
      <c r="S1358" s="16" t="s">
        <v>21167</v>
      </c>
      <c r="T1358" s="16" t="s">
        <v>21555</v>
      </c>
      <c r="U1358" s="17">
        <v>900</v>
      </c>
      <c r="V1358" s="18">
        <v>9900</v>
      </c>
      <c r="W1358" s="16" t="s">
        <v>21556</v>
      </c>
      <c r="X1358" s="50"/>
      <c r="Y1358" s="50"/>
      <c r="Z1358" t="s">
        <v>11361</v>
      </c>
    </row>
    <row r="1359" spans="1:26" ht="18" customHeight="1">
      <c r="A1359" s="539">
        <v>20230907</v>
      </c>
      <c r="B1359" s="523">
        <v>1316</v>
      </c>
      <c r="C1359" s="523" t="s">
        <v>3028</v>
      </c>
      <c r="D1359" s="523" t="s">
        <v>8905</v>
      </c>
      <c r="E1359" s="523">
        <v>1980</v>
      </c>
      <c r="F1359" s="523" t="s">
        <v>6346</v>
      </c>
      <c r="G1359" s="523" t="s">
        <v>13614</v>
      </c>
      <c r="H1359" s="538"/>
      <c r="I1359" s="540">
        <v>45175</v>
      </c>
      <c r="J1359" s="541" t="s">
        <v>10691</v>
      </c>
      <c r="K1359" s="541" t="s">
        <v>9440</v>
      </c>
      <c r="L1359" s="494" t="s">
        <v>205</v>
      </c>
      <c r="M1359" s="50" t="s">
        <v>205</v>
      </c>
      <c r="N1359" s="50" t="s">
        <v>205</v>
      </c>
      <c r="O1359" s="50" t="s">
        <v>205</v>
      </c>
      <c r="P1359" s="50" t="s">
        <v>205</v>
      </c>
      <c r="Q1359" s="50" t="s">
        <v>205</v>
      </c>
      <c r="R1359" s="16" t="s">
        <v>21557</v>
      </c>
      <c r="S1359" s="16" t="s">
        <v>21558</v>
      </c>
      <c r="T1359" s="16" t="s">
        <v>21559</v>
      </c>
      <c r="U1359" s="17">
        <v>1980</v>
      </c>
      <c r="V1359" s="18">
        <v>24971.759999999998</v>
      </c>
      <c r="W1359" s="16" t="s">
        <v>13613</v>
      </c>
      <c r="X1359" s="50" t="s">
        <v>205</v>
      </c>
      <c r="Y1359" s="50" t="s">
        <v>205</v>
      </c>
    </row>
    <row r="1360" spans="1:26" ht="18" customHeight="1">
      <c r="A1360" s="539">
        <v>20230907</v>
      </c>
      <c r="B1360" s="523">
        <v>1317</v>
      </c>
      <c r="C1360" s="523" t="s">
        <v>13615</v>
      </c>
      <c r="D1360" s="523" t="s">
        <v>10578</v>
      </c>
      <c r="E1360" s="523">
        <v>635</v>
      </c>
      <c r="F1360" s="523" t="s">
        <v>9211</v>
      </c>
      <c r="G1360" s="523" t="s">
        <v>13616</v>
      </c>
      <c r="H1360" s="538"/>
      <c r="I1360" s="540">
        <v>45176</v>
      </c>
      <c r="J1360" s="541" t="s">
        <v>13617</v>
      </c>
      <c r="K1360" s="541" t="s">
        <v>9440</v>
      </c>
      <c r="L1360" s="494" t="s">
        <v>205</v>
      </c>
      <c r="M1360" s="50" t="s">
        <v>205</v>
      </c>
      <c r="N1360" s="50" t="s">
        <v>205</v>
      </c>
      <c r="O1360" s="50" t="s">
        <v>205</v>
      </c>
      <c r="P1360" s="50" t="s">
        <v>205</v>
      </c>
      <c r="Q1360" s="50" t="s">
        <v>205</v>
      </c>
      <c r="R1360" s="16" t="s">
        <v>21560</v>
      </c>
      <c r="S1360" s="16" t="s">
        <v>21558</v>
      </c>
      <c r="T1360" s="16" t="s">
        <v>21561</v>
      </c>
      <c r="U1360" s="17">
        <v>635</v>
      </c>
      <c r="V1360" s="18">
        <v>21271.31</v>
      </c>
      <c r="W1360" s="16" t="s">
        <v>21556</v>
      </c>
      <c r="X1360" s="50" t="s">
        <v>205</v>
      </c>
      <c r="Y1360" s="50" t="s">
        <v>205</v>
      </c>
    </row>
    <row r="1361" spans="1:26" ht="18" customHeight="1">
      <c r="A1361" s="539">
        <v>20230908</v>
      </c>
      <c r="B1361" s="523">
        <v>1303</v>
      </c>
      <c r="C1361" s="523" t="s">
        <v>3047</v>
      </c>
      <c r="D1361" s="523" t="s">
        <v>8897</v>
      </c>
      <c r="E1361" s="523">
        <v>1500</v>
      </c>
      <c r="F1361" s="523" t="s">
        <v>121</v>
      </c>
      <c r="G1361" s="523" t="s">
        <v>3048</v>
      </c>
      <c r="H1361" s="538"/>
      <c r="I1361" s="540">
        <v>45177</v>
      </c>
      <c r="J1361" s="541" t="s">
        <v>13618</v>
      </c>
      <c r="K1361" s="541" t="s">
        <v>9440</v>
      </c>
      <c r="L1361" s="494" t="s">
        <v>205</v>
      </c>
      <c r="M1361" s="50" t="s">
        <v>205</v>
      </c>
      <c r="N1361" s="50" t="s">
        <v>205</v>
      </c>
      <c r="O1361" s="50" t="s">
        <v>205</v>
      </c>
      <c r="P1361" s="50" t="s">
        <v>205</v>
      </c>
      <c r="Q1361" s="50" t="s">
        <v>205</v>
      </c>
      <c r="R1361" s="16" t="s">
        <v>21562</v>
      </c>
      <c r="S1361" s="16" t="s">
        <v>19840</v>
      </c>
      <c r="T1361" s="16" t="s">
        <v>21563</v>
      </c>
      <c r="U1361" s="17">
        <v>1500</v>
      </c>
      <c r="V1361" s="18">
        <v>23467.5</v>
      </c>
      <c r="W1361" s="16" t="s">
        <v>21564</v>
      </c>
      <c r="X1361" s="50" t="s">
        <v>205</v>
      </c>
      <c r="Y1361" s="50" t="s">
        <v>205</v>
      </c>
    </row>
    <row r="1362" spans="1:26" ht="18" customHeight="1">
      <c r="A1362" s="539">
        <v>20230908</v>
      </c>
      <c r="B1362" s="523">
        <v>1318</v>
      </c>
      <c r="C1362" s="523" t="s">
        <v>3051</v>
      </c>
      <c r="D1362" s="523" t="s">
        <v>9319</v>
      </c>
      <c r="E1362" s="523">
        <v>1957</v>
      </c>
      <c r="F1362" s="523" t="s">
        <v>6346</v>
      </c>
      <c r="G1362" s="523" t="s">
        <v>3052</v>
      </c>
      <c r="H1362" s="538"/>
      <c r="I1362" s="540">
        <v>45177</v>
      </c>
      <c r="J1362" s="541" t="s">
        <v>9684</v>
      </c>
      <c r="K1362" s="541" t="s">
        <v>9440</v>
      </c>
      <c r="L1362" s="494" t="s">
        <v>205</v>
      </c>
      <c r="M1362" s="50" t="s">
        <v>205</v>
      </c>
      <c r="N1362" s="50" t="s">
        <v>205</v>
      </c>
      <c r="O1362" s="50" t="s">
        <v>205</v>
      </c>
      <c r="P1362" s="50" t="s">
        <v>205</v>
      </c>
      <c r="Q1362" s="50" t="s">
        <v>205</v>
      </c>
      <c r="R1362" s="16" t="s">
        <v>21565</v>
      </c>
      <c r="S1362" s="16" t="s">
        <v>4079</v>
      </c>
      <c r="T1362" s="16" t="s">
        <v>21566</v>
      </c>
      <c r="U1362" s="17">
        <v>1957</v>
      </c>
      <c r="V1362" s="18">
        <v>24415.14</v>
      </c>
      <c r="W1362" s="16" t="s">
        <v>21564</v>
      </c>
      <c r="X1362" s="50" t="s">
        <v>205</v>
      </c>
      <c r="Y1362" s="50" t="s">
        <v>205</v>
      </c>
    </row>
    <row r="1363" spans="1:26" ht="18" customHeight="1">
      <c r="A1363" s="539">
        <v>20230908</v>
      </c>
      <c r="B1363" s="523">
        <v>1319</v>
      </c>
      <c r="C1363" s="523" t="s">
        <v>3055</v>
      </c>
      <c r="D1363" s="523" t="s">
        <v>9319</v>
      </c>
      <c r="E1363" s="523">
        <v>1939</v>
      </c>
      <c r="F1363" s="523" t="s">
        <v>6346</v>
      </c>
      <c r="G1363" s="523" t="s">
        <v>3056</v>
      </c>
      <c r="H1363" s="538"/>
      <c r="I1363" s="540">
        <v>45177</v>
      </c>
      <c r="J1363" s="541" t="s">
        <v>11070</v>
      </c>
      <c r="K1363" s="541" t="s">
        <v>9440</v>
      </c>
      <c r="L1363" s="494" t="s">
        <v>205</v>
      </c>
      <c r="M1363" s="50" t="s">
        <v>205</v>
      </c>
      <c r="N1363" s="50" t="s">
        <v>205</v>
      </c>
      <c r="O1363" s="50" t="s">
        <v>205</v>
      </c>
      <c r="P1363" s="50" t="s">
        <v>205</v>
      </c>
      <c r="Q1363" s="50" t="s">
        <v>205</v>
      </c>
      <c r="R1363" s="16" t="s">
        <v>21567</v>
      </c>
      <c r="S1363" s="16" t="s">
        <v>4079</v>
      </c>
      <c r="T1363" s="16" t="s">
        <v>21568</v>
      </c>
      <c r="U1363" s="17">
        <v>1939</v>
      </c>
      <c r="V1363" s="18">
        <v>24190.58</v>
      </c>
      <c r="W1363" s="16" t="s">
        <v>21564</v>
      </c>
      <c r="X1363" s="50" t="s">
        <v>205</v>
      </c>
      <c r="Y1363" s="50" t="s">
        <v>205</v>
      </c>
    </row>
    <row r="1364" spans="1:26" ht="18" customHeight="1">
      <c r="A1364" s="539">
        <v>20230908</v>
      </c>
      <c r="B1364" s="523">
        <v>1320</v>
      </c>
      <c r="C1364" s="523" t="s">
        <v>3058</v>
      </c>
      <c r="D1364" s="523" t="s">
        <v>9319</v>
      </c>
      <c r="E1364" s="523">
        <v>1960</v>
      </c>
      <c r="F1364" s="523" t="s">
        <v>8994</v>
      </c>
      <c r="G1364" s="523" t="s">
        <v>3059</v>
      </c>
      <c r="H1364" s="538"/>
      <c r="I1364" s="540">
        <v>45177</v>
      </c>
      <c r="J1364" s="541" t="s">
        <v>10724</v>
      </c>
      <c r="K1364" s="541" t="s">
        <v>9440</v>
      </c>
      <c r="L1364" s="494" t="s">
        <v>205</v>
      </c>
      <c r="M1364" s="50" t="s">
        <v>205</v>
      </c>
      <c r="N1364" s="50" t="s">
        <v>205</v>
      </c>
      <c r="O1364" s="50" t="s">
        <v>205</v>
      </c>
      <c r="P1364" s="50" t="s">
        <v>205</v>
      </c>
      <c r="Q1364" s="50" t="s">
        <v>205</v>
      </c>
      <c r="R1364" s="16" t="s">
        <v>21569</v>
      </c>
      <c r="S1364" s="16" t="s">
        <v>21570</v>
      </c>
      <c r="T1364" s="16" t="s">
        <v>21571</v>
      </c>
      <c r="U1364" s="17">
        <v>1960</v>
      </c>
      <c r="V1364" s="18">
        <v>24500</v>
      </c>
      <c r="W1364" s="16" t="s">
        <v>21572</v>
      </c>
      <c r="X1364" s="50" t="s">
        <v>205</v>
      </c>
      <c r="Y1364" s="50" t="s">
        <v>205</v>
      </c>
    </row>
    <row r="1365" spans="1:26" ht="18" customHeight="1">
      <c r="A1365" s="539">
        <v>20230908</v>
      </c>
      <c r="B1365" s="523">
        <v>1321</v>
      </c>
      <c r="C1365" s="523" t="s">
        <v>3042</v>
      </c>
      <c r="D1365" s="523" t="s">
        <v>10607</v>
      </c>
      <c r="E1365" s="523">
        <v>1951</v>
      </c>
      <c r="F1365" s="523" t="s">
        <v>8994</v>
      </c>
      <c r="G1365" s="523" t="s">
        <v>3043</v>
      </c>
      <c r="H1365" s="538"/>
      <c r="I1365" s="540">
        <v>45177</v>
      </c>
      <c r="J1365" s="541" t="s">
        <v>13619</v>
      </c>
      <c r="K1365" s="541" t="s">
        <v>9440</v>
      </c>
      <c r="L1365" s="494" t="s">
        <v>205</v>
      </c>
      <c r="M1365" s="50" t="s">
        <v>205</v>
      </c>
      <c r="N1365" s="50" t="s">
        <v>205</v>
      </c>
      <c r="O1365" s="50" t="s">
        <v>205</v>
      </c>
      <c r="P1365" s="50" t="s">
        <v>205</v>
      </c>
      <c r="Q1365" s="50" t="s">
        <v>205</v>
      </c>
      <c r="R1365" s="16" t="s">
        <v>21573</v>
      </c>
      <c r="S1365" s="16" t="s">
        <v>4079</v>
      </c>
      <c r="T1365" s="16" t="s">
        <v>21574</v>
      </c>
      <c r="U1365" s="17">
        <v>1951</v>
      </c>
      <c r="V1365" s="18">
        <v>24340.3</v>
      </c>
      <c r="W1365" s="16" t="s">
        <v>21572</v>
      </c>
      <c r="X1365" s="50" t="s">
        <v>205</v>
      </c>
      <c r="Y1365" s="50" t="s">
        <v>205</v>
      </c>
    </row>
    <row r="1366" spans="1:26" ht="18" customHeight="1">
      <c r="A1366" s="539">
        <v>20230908</v>
      </c>
      <c r="B1366" s="523">
        <v>1322</v>
      </c>
      <c r="C1366" s="523" t="s">
        <v>8143</v>
      </c>
      <c r="D1366" s="523" t="s">
        <v>10607</v>
      </c>
      <c r="E1366" s="523">
        <v>1939</v>
      </c>
      <c r="F1366" s="523" t="s">
        <v>8994</v>
      </c>
      <c r="G1366" s="523" t="s">
        <v>3045</v>
      </c>
      <c r="H1366" s="538"/>
      <c r="I1366" s="540">
        <v>45177</v>
      </c>
      <c r="J1366" s="541" t="s">
        <v>12868</v>
      </c>
      <c r="K1366" s="541" t="s">
        <v>9440</v>
      </c>
      <c r="L1366" s="494" t="s">
        <v>205</v>
      </c>
      <c r="M1366" s="50" t="s">
        <v>205</v>
      </c>
      <c r="N1366" s="50" t="s">
        <v>205</v>
      </c>
      <c r="O1366" s="50" t="s">
        <v>205</v>
      </c>
      <c r="P1366" s="50" t="s">
        <v>205</v>
      </c>
      <c r="Q1366" s="50" t="s">
        <v>205</v>
      </c>
      <c r="R1366" s="16" t="s">
        <v>21575</v>
      </c>
      <c r="S1366" s="16" t="s">
        <v>19840</v>
      </c>
      <c r="T1366" s="16" t="s">
        <v>13620</v>
      </c>
      <c r="U1366" s="17">
        <v>1939</v>
      </c>
      <c r="V1366" s="18">
        <v>24190.59</v>
      </c>
      <c r="W1366" s="16" t="s">
        <v>21564</v>
      </c>
      <c r="X1366" s="50" t="s">
        <v>205</v>
      </c>
      <c r="Y1366" s="50" t="s">
        <v>205</v>
      </c>
    </row>
    <row r="1367" spans="1:26" ht="18" customHeight="1">
      <c r="A1367" s="539">
        <v>20230908</v>
      </c>
      <c r="B1367" s="523">
        <v>1324</v>
      </c>
      <c r="C1367" s="523" t="s">
        <v>3064</v>
      </c>
      <c r="D1367" s="523" t="s">
        <v>8905</v>
      </c>
      <c r="E1367" s="523">
        <v>1960</v>
      </c>
      <c r="F1367" s="523" t="s">
        <v>8994</v>
      </c>
      <c r="G1367" s="523" t="s">
        <v>13621</v>
      </c>
      <c r="H1367" s="538"/>
      <c r="I1367" s="540">
        <v>45177</v>
      </c>
      <c r="J1367" s="541" t="s">
        <v>9809</v>
      </c>
      <c r="K1367" s="541" t="s">
        <v>9440</v>
      </c>
      <c r="L1367" s="512" t="s">
        <v>205</v>
      </c>
      <c r="M1367" s="50" t="s">
        <v>205</v>
      </c>
      <c r="N1367" s="50" t="s">
        <v>205</v>
      </c>
      <c r="O1367" s="50" t="s">
        <v>205</v>
      </c>
      <c r="P1367" s="50" t="s">
        <v>205</v>
      </c>
      <c r="Q1367" s="50" t="s">
        <v>205</v>
      </c>
      <c r="R1367" s="16" t="s">
        <v>13622</v>
      </c>
      <c r="S1367" s="16" t="s">
        <v>19840</v>
      </c>
      <c r="T1367" s="16" t="s">
        <v>21576</v>
      </c>
      <c r="U1367" s="17">
        <v>1960</v>
      </c>
      <c r="V1367" s="18">
        <v>24500</v>
      </c>
      <c r="W1367" s="16" t="s">
        <v>21564</v>
      </c>
      <c r="X1367" s="50" t="s">
        <v>205</v>
      </c>
      <c r="Y1367" s="50" t="s">
        <v>205</v>
      </c>
    </row>
    <row r="1368" spans="1:26" ht="18" customHeight="1">
      <c r="A1368" s="539">
        <v>20230908</v>
      </c>
      <c r="B1368" s="523">
        <v>1325</v>
      </c>
      <c r="C1368" s="523" t="s">
        <v>3032</v>
      </c>
      <c r="D1368" s="523" t="s">
        <v>9319</v>
      </c>
      <c r="E1368" s="523">
        <v>1960</v>
      </c>
      <c r="F1368" s="523" t="s">
        <v>8994</v>
      </c>
      <c r="G1368" s="523" t="s">
        <v>3033</v>
      </c>
      <c r="H1368" s="538"/>
      <c r="I1368" s="540">
        <v>45177</v>
      </c>
      <c r="J1368" s="541" t="s">
        <v>13299</v>
      </c>
      <c r="K1368" s="541" t="s">
        <v>9440</v>
      </c>
      <c r="L1368" s="494" t="s">
        <v>205</v>
      </c>
      <c r="M1368" s="50" t="s">
        <v>205</v>
      </c>
      <c r="N1368" s="50" t="s">
        <v>205</v>
      </c>
      <c r="O1368" s="50" t="s">
        <v>205</v>
      </c>
      <c r="P1368" s="50" t="s">
        <v>205</v>
      </c>
      <c r="Q1368" s="50" t="s">
        <v>205</v>
      </c>
      <c r="R1368" s="16" t="s">
        <v>21577</v>
      </c>
      <c r="S1368" s="16" t="s">
        <v>19840</v>
      </c>
      <c r="T1368" s="16" t="s">
        <v>21578</v>
      </c>
      <c r="U1368" s="17">
        <v>1960</v>
      </c>
      <c r="V1368" s="18">
        <v>24500</v>
      </c>
      <c r="W1368" s="16" t="s">
        <v>21564</v>
      </c>
      <c r="X1368" s="50" t="s">
        <v>205</v>
      </c>
      <c r="Y1368" s="50" t="s">
        <v>205</v>
      </c>
    </row>
    <row r="1369" spans="1:26" ht="18" customHeight="1">
      <c r="A1369" s="539">
        <v>20230908</v>
      </c>
      <c r="B1369" s="523">
        <v>1326</v>
      </c>
      <c r="C1369" s="523" t="s">
        <v>3035</v>
      </c>
      <c r="D1369" s="523" t="s">
        <v>9319</v>
      </c>
      <c r="E1369" s="523">
        <v>1917</v>
      </c>
      <c r="F1369" s="523" t="s">
        <v>8994</v>
      </c>
      <c r="G1369" s="523" t="s">
        <v>3036</v>
      </c>
      <c r="H1369" s="538"/>
      <c r="I1369" s="540">
        <v>45177</v>
      </c>
      <c r="J1369" s="541" t="s">
        <v>10589</v>
      </c>
      <c r="K1369" s="541" t="s">
        <v>9440</v>
      </c>
      <c r="L1369" s="494" t="s">
        <v>205</v>
      </c>
      <c r="M1369" s="50" t="s">
        <v>205</v>
      </c>
      <c r="N1369" s="50" t="s">
        <v>205</v>
      </c>
      <c r="O1369" s="50" t="s">
        <v>205</v>
      </c>
      <c r="P1369" s="50" t="s">
        <v>205</v>
      </c>
      <c r="Q1369" s="50" t="s">
        <v>205</v>
      </c>
      <c r="R1369" s="16" t="s">
        <v>21579</v>
      </c>
      <c r="S1369" s="16" t="s">
        <v>4079</v>
      </c>
      <c r="T1369" s="16" t="s">
        <v>21580</v>
      </c>
      <c r="U1369" s="17">
        <v>1917</v>
      </c>
      <c r="V1369" s="18">
        <v>23962.5</v>
      </c>
      <c r="W1369" s="16" t="s">
        <v>21564</v>
      </c>
      <c r="X1369" s="50" t="s">
        <v>205</v>
      </c>
      <c r="Y1369" s="50" t="s">
        <v>205</v>
      </c>
    </row>
    <row r="1370" spans="1:26" ht="18" customHeight="1">
      <c r="A1370" s="539">
        <v>20230908</v>
      </c>
      <c r="B1370" s="523">
        <v>1327</v>
      </c>
      <c r="C1370" s="523" t="s">
        <v>3039</v>
      </c>
      <c r="D1370" s="523" t="s">
        <v>9319</v>
      </c>
      <c r="E1370" s="523">
        <v>1917</v>
      </c>
      <c r="F1370" s="523" t="s">
        <v>8994</v>
      </c>
      <c r="G1370" s="523" t="s">
        <v>3040</v>
      </c>
      <c r="H1370" s="538"/>
      <c r="I1370" s="540">
        <v>45177</v>
      </c>
      <c r="J1370" s="541" t="s">
        <v>10424</v>
      </c>
      <c r="K1370" s="541" t="s">
        <v>9440</v>
      </c>
      <c r="L1370" s="494" t="s">
        <v>205</v>
      </c>
      <c r="M1370" s="50" t="s">
        <v>205</v>
      </c>
      <c r="N1370" s="50" t="s">
        <v>205</v>
      </c>
      <c r="O1370" s="50" t="s">
        <v>205</v>
      </c>
      <c r="P1370" s="50" t="s">
        <v>205</v>
      </c>
      <c r="Q1370" s="50" t="s">
        <v>205</v>
      </c>
      <c r="R1370" s="16" t="s">
        <v>21581</v>
      </c>
      <c r="S1370" s="16" t="s">
        <v>19840</v>
      </c>
      <c r="T1370" s="16" t="s">
        <v>21582</v>
      </c>
      <c r="U1370" s="17">
        <v>1917</v>
      </c>
      <c r="V1370" s="18">
        <v>23962.5</v>
      </c>
      <c r="W1370" s="16" t="s">
        <v>21564</v>
      </c>
      <c r="X1370" s="50" t="s">
        <v>205</v>
      </c>
      <c r="Y1370" s="50" t="s">
        <v>205</v>
      </c>
    </row>
    <row r="1371" spans="1:26" ht="18" customHeight="1">
      <c r="A1371" s="539">
        <v>20230908</v>
      </c>
      <c r="B1371" s="523">
        <v>1328</v>
      </c>
      <c r="C1371" s="523" t="s">
        <v>3061</v>
      </c>
      <c r="D1371" s="523" t="s">
        <v>8905</v>
      </c>
      <c r="E1371" s="523">
        <v>1960</v>
      </c>
      <c r="F1371" s="523" t="s">
        <v>8994</v>
      </c>
      <c r="G1371" s="523" t="s">
        <v>13623</v>
      </c>
      <c r="H1371" s="538"/>
      <c r="I1371" s="540">
        <v>45177</v>
      </c>
      <c r="J1371" s="541" t="s">
        <v>10374</v>
      </c>
      <c r="K1371" s="541" t="s">
        <v>9440</v>
      </c>
      <c r="L1371" s="494" t="s">
        <v>205</v>
      </c>
      <c r="M1371" s="50" t="s">
        <v>205</v>
      </c>
      <c r="N1371" s="50" t="s">
        <v>205</v>
      </c>
      <c r="O1371" s="50" t="s">
        <v>205</v>
      </c>
      <c r="P1371" s="50" t="s">
        <v>205</v>
      </c>
      <c r="Q1371" s="50" t="s">
        <v>205</v>
      </c>
      <c r="R1371" s="16" t="s">
        <v>21583</v>
      </c>
      <c r="S1371" s="16" t="s">
        <v>19840</v>
      </c>
      <c r="T1371" s="16" t="s">
        <v>21584</v>
      </c>
      <c r="U1371" s="17">
        <v>1960</v>
      </c>
      <c r="V1371" s="18">
        <v>24500</v>
      </c>
      <c r="W1371" s="16" t="s">
        <v>21572</v>
      </c>
      <c r="X1371" s="50" t="s">
        <v>205</v>
      </c>
      <c r="Y1371" s="50" t="s">
        <v>205</v>
      </c>
    </row>
    <row r="1372" spans="1:26" ht="18" customHeight="1">
      <c r="A1372" s="539">
        <v>20230911</v>
      </c>
      <c r="B1372" s="523">
        <v>1329</v>
      </c>
      <c r="C1372" s="523" t="s">
        <v>13624</v>
      </c>
      <c r="D1372" s="523" t="s">
        <v>219</v>
      </c>
      <c r="E1372" s="523">
        <v>2300</v>
      </c>
      <c r="F1372" s="523" t="s">
        <v>9269</v>
      </c>
      <c r="G1372" s="523" t="s">
        <v>13625</v>
      </c>
      <c r="H1372" s="538"/>
      <c r="I1372" s="540">
        <v>45180</v>
      </c>
      <c r="J1372" s="541" t="s">
        <v>13626</v>
      </c>
      <c r="K1372" s="541" t="s">
        <v>9440</v>
      </c>
      <c r="L1372" s="494" t="s">
        <v>205</v>
      </c>
      <c r="M1372" s="50" t="s">
        <v>205</v>
      </c>
      <c r="N1372" s="50" t="s">
        <v>205</v>
      </c>
      <c r="O1372" s="50" t="s">
        <v>205</v>
      </c>
      <c r="P1372" s="50" t="s">
        <v>205</v>
      </c>
      <c r="Q1372" s="50" t="s">
        <v>205</v>
      </c>
      <c r="R1372" s="16" t="s">
        <v>21585</v>
      </c>
      <c r="S1372" s="16" t="s">
        <v>11626</v>
      </c>
      <c r="T1372" s="16" t="s">
        <v>21586</v>
      </c>
      <c r="U1372" s="17">
        <v>2300</v>
      </c>
      <c r="V1372" s="18">
        <v>24150</v>
      </c>
      <c r="W1372" s="16" t="s">
        <v>21587</v>
      </c>
      <c r="X1372" s="50" t="s">
        <v>205</v>
      </c>
      <c r="Y1372" s="50" t="s">
        <v>205</v>
      </c>
      <c r="Z1372" t="s">
        <v>12722</v>
      </c>
    </row>
    <row r="1373" spans="1:26" ht="18" customHeight="1">
      <c r="A1373" s="539">
        <v>20230911</v>
      </c>
      <c r="B1373" s="523">
        <v>1330</v>
      </c>
      <c r="C1373" s="523" t="s">
        <v>13627</v>
      </c>
      <c r="D1373" s="523" t="s">
        <v>219</v>
      </c>
      <c r="E1373" s="523">
        <v>850</v>
      </c>
      <c r="F1373" s="523" t="s">
        <v>9216</v>
      </c>
      <c r="G1373" s="523" t="s">
        <v>13628</v>
      </c>
      <c r="H1373" s="538"/>
      <c r="I1373" s="540">
        <v>45178</v>
      </c>
      <c r="J1373" s="541" t="s">
        <v>12830</v>
      </c>
      <c r="K1373" s="541" t="s">
        <v>9440</v>
      </c>
      <c r="L1373" s="494" t="s">
        <v>205</v>
      </c>
      <c r="M1373" s="50" t="s">
        <v>205</v>
      </c>
      <c r="N1373" s="50" t="s">
        <v>205</v>
      </c>
      <c r="O1373" s="50" t="s">
        <v>205</v>
      </c>
      <c r="P1373" s="50" t="s">
        <v>205</v>
      </c>
      <c r="Q1373" s="50" t="s">
        <v>205</v>
      </c>
      <c r="R1373" s="16" t="s">
        <v>21588</v>
      </c>
      <c r="S1373" s="16" t="s">
        <v>21589</v>
      </c>
      <c r="T1373" s="16" t="s">
        <v>21590</v>
      </c>
      <c r="U1373" s="17">
        <v>850</v>
      </c>
      <c r="V1373" s="18">
        <v>24990</v>
      </c>
      <c r="W1373" s="16" t="s">
        <v>21587</v>
      </c>
      <c r="X1373" s="50" t="s">
        <v>205</v>
      </c>
      <c r="Y1373" s="50" t="s">
        <v>205</v>
      </c>
      <c r="Z1373" t="s">
        <v>12722</v>
      </c>
    </row>
    <row r="1374" spans="1:26" ht="18" customHeight="1">
      <c r="A1374" s="539">
        <v>20230911</v>
      </c>
      <c r="B1374" s="523">
        <v>1331</v>
      </c>
      <c r="C1374" s="523" t="s">
        <v>3066</v>
      </c>
      <c r="D1374" s="523" t="s">
        <v>9319</v>
      </c>
      <c r="E1374" s="523">
        <v>1960</v>
      </c>
      <c r="F1374" s="523" t="s">
        <v>8994</v>
      </c>
      <c r="G1374" s="523" t="s">
        <v>3067</v>
      </c>
      <c r="H1374" s="538"/>
      <c r="I1374" s="540">
        <v>45177</v>
      </c>
      <c r="J1374" s="541" t="s">
        <v>11304</v>
      </c>
      <c r="K1374" s="541" t="s">
        <v>9440</v>
      </c>
      <c r="L1374" s="494" t="s">
        <v>205</v>
      </c>
      <c r="M1374" s="50" t="s">
        <v>205</v>
      </c>
      <c r="N1374" s="50" t="s">
        <v>205</v>
      </c>
      <c r="O1374" s="50" t="s">
        <v>205</v>
      </c>
      <c r="P1374" s="50" t="s">
        <v>205</v>
      </c>
      <c r="Q1374" s="50" t="s">
        <v>205</v>
      </c>
      <c r="R1374" s="564" t="s">
        <v>21591</v>
      </c>
      <c r="S1374" s="16" t="s">
        <v>19840</v>
      </c>
      <c r="T1374" s="16" t="s">
        <v>13629</v>
      </c>
      <c r="U1374" s="17">
        <v>1960</v>
      </c>
      <c r="V1374" s="18">
        <v>24500</v>
      </c>
      <c r="W1374" s="16" t="s">
        <v>21564</v>
      </c>
      <c r="X1374" s="50" t="s">
        <v>205</v>
      </c>
      <c r="Y1374" s="50" t="s">
        <v>205</v>
      </c>
    </row>
    <row r="1375" spans="1:26" ht="18" customHeight="1">
      <c r="A1375" s="539">
        <v>20230911</v>
      </c>
      <c r="B1375" s="523">
        <v>1332</v>
      </c>
      <c r="C1375" s="523" t="s">
        <v>3069</v>
      </c>
      <c r="D1375" s="523" t="s">
        <v>8894</v>
      </c>
      <c r="E1375" s="523">
        <v>1960</v>
      </c>
      <c r="F1375" s="523" t="s">
        <v>8994</v>
      </c>
      <c r="G1375" s="523" t="s">
        <v>3070</v>
      </c>
      <c r="H1375" s="538"/>
      <c r="I1375" s="540">
        <v>45177</v>
      </c>
      <c r="J1375" s="541" t="s">
        <v>13630</v>
      </c>
      <c r="K1375" s="541" t="s">
        <v>9440</v>
      </c>
      <c r="L1375" s="494" t="s">
        <v>205</v>
      </c>
      <c r="M1375" s="50" t="s">
        <v>205</v>
      </c>
      <c r="N1375" s="50" t="s">
        <v>205</v>
      </c>
      <c r="O1375" s="50" t="s">
        <v>205</v>
      </c>
      <c r="P1375" s="50" t="s">
        <v>205</v>
      </c>
      <c r="Q1375" s="50" t="s">
        <v>205</v>
      </c>
      <c r="R1375" s="16" t="s">
        <v>21592</v>
      </c>
      <c r="S1375" s="16" t="s">
        <v>19840</v>
      </c>
      <c r="T1375" s="16" t="s">
        <v>21593</v>
      </c>
      <c r="U1375" s="17">
        <v>1960</v>
      </c>
      <c r="V1375" s="18">
        <v>24500</v>
      </c>
      <c r="W1375" s="16" t="s">
        <v>21564</v>
      </c>
      <c r="X1375" s="50" t="s">
        <v>205</v>
      </c>
      <c r="Y1375" s="50" t="s">
        <v>205</v>
      </c>
    </row>
    <row r="1376" spans="1:26" ht="18" customHeight="1">
      <c r="A1376" s="539">
        <v>20230911</v>
      </c>
      <c r="B1376" s="523">
        <v>1333</v>
      </c>
      <c r="C1376" s="523" t="s">
        <v>3072</v>
      </c>
      <c r="D1376" s="523" t="s">
        <v>8894</v>
      </c>
      <c r="E1376" s="523">
        <v>1568</v>
      </c>
      <c r="F1376" s="523" t="s">
        <v>6346</v>
      </c>
      <c r="G1376" s="523" t="s">
        <v>3073</v>
      </c>
      <c r="H1376" s="538"/>
      <c r="I1376" s="540">
        <v>45177</v>
      </c>
      <c r="J1376" s="541" t="s">
        <v>10951</v>
      </c>
      <c r="K1376" s="541" t="s">
        <v>9440</v>
      </c>
      <c r="L1376" s="494" t="s">
        <v>205</v>
      </c>
      <c r="M1376" s="50" t="s">
        <v>205</v>
      </c>
      <c r="N1376" s="50" t="s">
        <v>205</v>
      </c>
      <c r="O1376" s="50" t="s">
        <v>205</v>
      </c>
      <c r="P1376" s="50" t="s">
        <v>205</v>
      </c>
      <c r="Q1376" s="50" t="s">
        <v>205</v>
      </c>
      <c r="R1376" s="16" t="s">
        <v>21594</v>
      </c>
      <c r="S1376" s="16" t="s">
        <v>19840</v>
      </c>
      <c r="T1376" s="16" t="s">
        <v>13631</v>
      </c>
      <c r="U1376" s="17">
        <v>1568</v>
      </c>
      <c r="V1376" s="18">
        <v>24304</v>
      </c>
      <c r="W1376" s="16" t="s">
        <v>21564</v>
      </c>
      <c r="X1376" s="50" t="s">
        <v>205</v>
      </c>
      <c r="Y1376" s="50" t="s">
        <v>205</v>
      </c>
    </row>
    <row r="1377" spans="1:26" ht="18" customHeight="1">
      <c r="A1377" s="539">
        <v>20230911</v>
      </c>
      <c r="B1377" s="523">
        <v>1334</v>
      </c>
      <c r="C1377" s="523" t="s">
        <v>3075</v>
      </c>
      <c r="D1377" s="523" t="s">
        <v>9537</v>
      </c>
      <c r="E1377" s="523">
        <v>1916</v>
      </c>
      <c r="F1377" s="523" t="s">
        <v>10924</v>
      </c>
      <c r="G1377" s="523" t="s">
        <v>3076</v>
      </c>
      <c r="H1377" s="538"/>
      <c r="I1377" s="540">
        <v>45177</v>
      </c>
      <c r="J1377" s="541" t="s">
        <v>11431</v>
      </c>
      <c r="K1377" s="541" t="s">
        <v>9440</v>
      </c>
      <c r="L1377" s="494"/>
      <c r="M1377" s="50"/>
      <c r="N1377" s="50"/>
      <c r="O1377" s="50"/>
      <c r="P1377" s="50"/>
      <c r="Q1377" s="50"/>
      <c r="R1377" s="16" t="s">
        <v>21595</v>
      </c>
      <c r="S1377" s="16" t="s">
        <v>19840</v>
      </c>
      <c r="T1377" s="16" t="s">
        <v>21596</v>
      </c>
      <c r="U1377" s="17">
        <v>1916</v>
      </c>
      <c r="V1377" s="18">
        <v>24509.47</v>
      </c>
      <c r="W1377" s="16" t="s">
        <v>21564</v>
      </c>
      <c r="X1377" s="50"/>
      <c r="Y1377" s="50"/>
    </row>
    <row r="1378" spans="1:26" ht="18" customHeight="1">
      <c r="A1378" s="539">
        <v>20230911</v>
      </c>
      <c r="B1378" s="523">
        <v>1335</v>
      </c>
      <c r="C1378" s="523" t="s">
        <v>3078</v>
      </c>
      <c r="D1378" s="523" t="s">
        <v>9537</v>
      </c>
      <c r="E1378" s="523">
        <v>1916</v>
      </c>
      <c r="F1378" s="523" t="s">
        <v>8994</v>
      </c>
      <c r="G1378" s="523" t="s">
        <v>3079</v>
      </c>
      <c r="H1378" s="538"/>
      <c r="I1378" s="540">
        <v>45177</v>
      </c>
      <c r="J1378" s="541" t="s">
        <v>11838</v>
      </c>
      <c r="K1378" s="541" t="s">
        <v>9440</v>
      </c>
      <c r="L1378" s="494" t="s">
        <v>205</v>
      </c>
      <c r="M1378" s="50" t="s">
        <v>205</v>
      </c>
      <c r="N1378" s="50" t="s">
        <v>205</v>
      </c>
      <c r="O1378" s="50" t="s">
        <v>205</v>
      </c>
      <c r="P1378" s="50" t="s">
        <v>205</v>
      </c>
      <c r="Q1378" s="50" t="s">
        <v>205</v>
      </c>
      <c r="R1378" s="16" t="s">
        <v>21597</v>
      </c>
      <c r="S1378" s="16" t="s">
        <v>19840</v>
      </c>
      <c r="T1378" s="16" t="s">
        <v>21598</v>
      </c>
      <c r="U1378" s="17">
        <v>1916</v>
      </c>
      <c r="V1378" s="18">
        <v>24509.47</v>
      </c>
      <c r="W1378" s="16" t="s">
        <v>21564</v>
      </c>
      <c r="X1378" s="50" t="s">
        <v>205</v>
      </c>
      <c r="Y1378" s="50" t="s">
        <v>205</v>
      </c>
    </row>
    <row r="1379" spans="1:26" ht="18" customHeight="1">
      <c r="A1379" s="539">
        <v>20230911</v>
      </c>
      <c r="B1379" s="523">
        <v>1336</v>
      </c>
      <c r="C1379" s="523" t="s">
        <v>3080</v>
      </c>
      <c r="D1379" s="523" t="s">
        <v>8891</v>
      </c>
      <c r="E1379" s="523">
        <v>1958</v>
      </c>
      <c r="F1379" s="523" t="s">
        <v>8994</v>
      </c>
      <c r="G1379" s="523" t="s">
        <v>3081</v>
      </c>
      <c r="H1379" s="538"/>
      <c r="I1379" s="540">
        <v>45180</v>
      </c>
      <c r="J1379" s="541" t="s">
        <v>9715</v>
      </c>
      <c r="K1379" s="541" t="s">
        <v>9440</v>
      </c>
      <c r="L1379" s="512" t="s">
        <v>205</v>
      </c>
      <c r="M1379" s="50" t="s">
        <v>205</v>
      </c>
      <c r="N1379" s="50" t="s">
        <v>205</v>
      </c>
      <c r="O1379" s="50" t="s">
        <v>205</v>
      </c>
      <c r="P1379" s="50" t="s">
        <v>205</v>
      </c>
      <c r="Q1379" s="50" t="s">
        <v>205</v>
      </c>
      <c r="R1379" s="16"/>
      <c r="S1379" s="16"/>
      <c r="T1379" s="16"/>
      <c r="U1379" s="17"/>
      <c r="V1379" s="18"/>
      <c r="W1379" s="16"/>
      <c r="X1379" s="50" t="s">
        <v>205</v>
      </c>
      <c r="Y1379" s="50" t="s">
        <v>205</v>
      </c>
    </row>
    <row r="1380" spans="1:26" ht="18" customHeight="1">
      <c r="A1380" s="539">
        <v>20230912</v>
      </c>
      <c r="B1380" s="523">
        <v>1337</v>
      </c>
      <c r="C1380" s="523" t="s">
        <v>3085</v>
      </c>
      <c r="D1380" s="523" t="s">
        <v>8894</v>
      </c>
      <c r="E1380" s="523">
        <v>1938</v>
      </c>
      <c r="F1380" s="523" t="s">
        <v>8994</v>
      </c>
      <c r="G1380" s="523" t="s">
        <v>3086</v>
      </c>
      <c r="H1380" s="538"/>
      <c r="I1380" s="540">
        <v>45180</v>
      </c>
      <c r="J1380" s="541" t="s">
        <v>11997</v>
      </c>
      <c r="K1380" s="541" t="s">
        <v>9440</v>
      </c>
      <c r="L1380" s="494" t="s">
        <v>205</v>
      </c>
      <c r="M1380" s="50" t="s">
        <v>205</v>
      </c>
      <c r="N1380" s="50" t="s">
        <v>205</v>
      </c>
      <c r="O1380" s="50" t="s">
        <v>205</v>
      </c>
      <c r="P1380" s="50" t="s">
        <v>205</v>
      </c>
      <c r="Q1380" s="50" t="s">
        <v>205</v>
      </c>
      <c r="R1380" s="16" t="s">
        <v>3085</v>
      </c>
      <c r="S1380" s="16" t="s">
        <v>3088</v>
      </c>
      <c r="T1380" s="16" t="s">
        <v>3089</v>
      </c>
      <c r="U1380" s="17">
        <v>1938</v>
      </c>
      <c r="V1380" s="18">
        <v>24122.87</v>
      </c>
      <c r="W1380" s="16" t="s">
        <v>3090</v>
      </c>
      <c r="X1380" s="50" t="s">
        <v>205</v>
      </c>
      <c r="Y1380" s="50" t="s">
        <v>205</v>
      </c>
    </row>
    <row r="1381" spans="1:26" ht="18" customHeight="1">
      <c r="A1381" s="539">
        <v>20230912</v>
      </c>
      <c r="B1381" s="523">
        <v>1338</v>
      </c>
      <c r="C1381" s="523" t="s">
        <v>3094</v>
      </c>
      <c r="D1381" s="523" t="s">
        <v>8896</v>
      </c>
      <c r="E1381" s="523">
        <v>1958</v>
      </c>
      <c r="F1381" s="523" t="s">
        <v>8994</v>
      </c>
      <c r="G1381" s="523" t="s">
        <v>3092</v>
      </c>
      <c r="H1381" s="538"/>
      <c r="I1381" s="540">
        <v>45181</v>
      </c>
      <c r="J1381" s="541" t="s">
        <v>10388</v>
      </c>
      <c r="K1381" s="541" t="s">
        <v>9440</v>
      </c>
      <c r="L1381" s="494" t="s">
        <v>205</v>
      </c>
      <c r="M1381" s="50" t="s">
        <v>205</v>
      </c>
      <c r="N1381" s="50" t="s">
        <v>205</v>
      </c>
      <c r="O1381" s="50" t="s">
        <v>205</v>
      </c>
      <c r="P1381" s="50" t="s">
        <v>205</v>
      </c>
      <c r="Q1381" s="50" t="s">
        <v>205</v>
      </c>
      <c r="R1381" s="16" t="s">
        <v>21599</v>
      </c>
      <c r="S1381" s="16" t="s">
        <v>21600</v>
      </c>
      <c r="T1381" s="16" t="s">
        <v>13632</v>
      </c>
      <c r="U1381" s="17">
        <v>1958</v>
      </c>
      <c r="V1381" s="18">
        <v>24583.25</v>
      </c>
      <c r="W1381" s="16" t="s">
        <v>13633</v>
      </c>
      <c r="X1381" s="50" t="s">
        <v>205</v>
      </c>
      <c r="Y1381" s="50" t="s">
        <v>205</v>
      </c>
    </row>
    <row r="1382" spans="1:26" ht="18" customHeight="1">
      <c r="A1382" s="539">
        <v>20230913</v>
      </c>
      <c r="B1382" s="523">
        <v>1339</v>
      </c>
      <c r="C1382" s="523" t="s">
        <v>13634</v>
      </c>
      <c r="D1382" s="523" t="s">
        <v>219</v>
      </c>
      <c r="E1382" s="523">
        <v>1800</v>
      </c>
      <c r="F1382" s="523" t="s">
        <v>8949</v>
      </c>
      <c r="G1382" s="523" t="s">
        <v>13635</v>
      </c>
      <c r="H1382" s="538"/>
      <c r="I1382" s="540">
        <v>45182</v>
      </c>
      <c r="J1382" s="541" t="s">
        <v>11310</v>
      </c>
      <c r="K1382" s="541" t="s">
        <v>9440</v>
      </c>
      <c r="L1382" s="494" t="s">
        <v>205</v>
      </c>
      <c r="M1382" s="50" t="s">
        <v>205</v>
      </c>
      <c r="N1382" s="50" t="s">
        <v>205</v>
      </c>
      <c r="O1382" s="50" t="s">
        <v>205</v>
      </c>
      <c r="P1382" s="50" t="s">
        <v>205</v>
      </c>
      <c r="Q1382" s="50" t="s">
        <v>205</v>
      </c>
      <c r="R1382" s="16" t="s">
        <v>13636</v>
      </c>
      <c r="S1382" s="16" t="s">
        <v>20790</v>
      </c>
      <c r="T1382" s="16" t="s">
        <v>21601</v>
      </c>
      <c r="U1382" s="17">
        <v>1800</v>
      </c>
      <c r="V1382" s="18">
        <v>19800</v>
      </c>
      <c r="W1382" s="16" t="s">
        <v>21602</v>
      </c>
      <c r="X1382" s="50" t="s">
        <v>205</v>
      </c>
      <c r="Y1382" s="50" t="s">
        <v>205</v>
      </c>
      <c r="Z1382" t="s">
        <v>10998</v>
      </c>
    </row>
    <row r="1383" spans="1:26" ht="18" customHeight="1">
      <c r="A1383" s="539">
        <v>20230913</v>
      </c>
      <c r="B1383" s="523">
        <v>1340</v>
      </c>
      <c r="C1383" s="523" t="s">
        <v>13637</v>
      </c>
      <c r="D1383" s="523" t="s">
        <v>219</v>
      </c>
      <c r="E1383" s="523">
        <v>1800</v>
      </c>
      <c r="F1383" s="523" t="s">
        <v>8949</v>
      </c>
      <c r="G1383" s="523" t="s">
        <v>13638</v>
      </c>
      <c r="H1383" s="538"/>
      <c r="I1383" s="540">
        <v>45182</v>
      </c>
      <c r="J1383" s="541" t="s">
        <v>11564</v>
      </c>
      <c r="K1383" s="541" t="s">
        <v>9440</v>
      </c>
      <c r="L1383" s="494" t="s">
        <v>205</v>
      </c>
      <c r="M1383" s="50" t="s">
        <v>205</v>
      </c>
      <c r="N1383" s="50" t="s">
        <v>205</v>
      </c>
      <c r="O1383" s="50" t="s">
        <v>205</v>
      </c>
      <c r="P1383" s="50" t="s">
        <v>205</v>
      </c>
      <c r="Q1383" s="50" t="s">
        <v>205</v>
      </c>
      <c r="R1383" s="16" t="s">
        <v>21603</v>
      </c>
      <c r="S1383" s="16" t="s">
        <v>20790</v>
      </c>
      <c r="T1383" s="16" t="s">
        <v>21604</v>
      </c>
      <c r="U1383" s="17">
        <v>1800</v>
      </c>
      <c r="V1383" s="18">
        <v>19800</v>
      </c>
      <c r="W1383" s="16" t="s">
        <v>21602</v>
      </c>
      <c r="X1383" s="50" t="s">
        <v>205</v>
      </c>
      <c r="Y1383" s="50" t="s">
        <v>205</v>
      </c>
      <c r="Z1383" t="s">
        <v>10998</v>
      </c>
    </row>
    <row r="1384" spans="1:26" ht="18" customHeight="1">
      <c r="A1384" s="539">
        <v>20230913</v>
      </c>
      <c r="B1384" s="523">
        <v>1341</v>
      </c>
      <c r="C1384" s="523" t="s">
        <v>3096</v>
      </c>
      <c r="D1384" s="523" t="s">
        <v>51</v>
      </c>
      <c r="E1384" s="523">
        <v>1948</v>
      </c>
      <c r="F1384" s="523" t="s">
        <v>8994</v>
      </c>
      <c r="G1384" s="523" t="s">
        <v>3097</v>
      </c>
      <c r="H1384" s="538"/>
      <c r="I1384" s="540">
        <v>45181</v>
      </c>
      <c r="J1384" s="541" t="s">
        <v>13639</v>
      </c>
      <c r="K1384" s="541" t="s">
        <v>9440</v>
      </c>
      <c r="L1384" s="494" t="s">
        <v>205</v>
      </c>
      <c r="M1384" s="50" t="s">
        <v>205</v>
      </c>
      <c r="N1384" s="50" t="s">
        <v>205</v>
      </c>
      <c r="O1384" s="50" t="s">
        <v>205</v>
      </c>
      <c r="P1384" s="50" t="s">
        <v>205</v>
      </c>
      <c r="Q1384" s="50" t="s">
        <v>205</v>
      </c>
      <c r="R1384" s="16" t="s">
        <v>13640</v>
      </c>
      <c r="S1384" s="16" t="s">
        <v>21605</v>
      </c>
      <c r="T1384" s="16" t="s">
        <v>13641</v>
      </c>
      <c r="U1384" s="17">
        <v>1948</v>
      </c>
      <c r="V1384" s="18">
        <v>24332.5</v>
      </c>
      <c r="W1384" s="16" t="s">
        <v>21606</v>
      </c>
      <c r="X1384" s="50" t="s">
        <v>205</v>
      </c>
      <c r="Y1384" s="50" t="s">
        <v>205</v>
      </c>
    </row>
    <row r="1385" spans="1:26" ht="18" customHeight="1">
      <c r="A1385" s="539">
        <v>20230913</v>
      </c>
      <c r="B1385" s="523">
        <v>1342</v>
      </c>
      <c r="C1385" s="523" t="s">
        <v>3099</v>
      </c>
      <c r="D1385" s="523" t="s">
        <v>51</v>
      </c>
      <c r="E1385" s="523">
        <v>1958</v>
      </c>
      <c r="F1385" s="523" t="s">
        <v>8994</v>
      </c>
      <c r="G1385" s="523" t="s">
        <v>3100</v>
      </c>
      <c r="H1385" s="538"/>
      <c r="I1385" s="540">
        <v>45181</v>
      </c>
      <c r="J1385" s="541" t="s">
        <v>13642</v>
      </c>
      <c r="K1385" s="541" t="s">
        <v>9440</v>
      </c>
      <c r="L1385" s="494" t="s">
        <v>205</v>
      </c>
      <c r="M1385" s="50" t="s">
        <v>205</v>
      </c>
      <c r="N1385" s="50" t="s">
        <v>205</v>
      </c>
      <c r="O1385" s="50" t="s">
        <v>205</v>
      </c>
      <c r="P1385" s="50" t="s">
        <v>205</v>
      </c>
      <c r="Q1385" s="50" t="s">
        <v>205</v>
      </c>
      <c r="R1385" s="16" t="s">
        <v>21607</v>
      </c>
      <c r="S1385" s="16" t="s">
        <v>21600</v>
      </c>
      <c r="T1385" s="16" t="s">
        <v>21608</v>
      </c>
      <c r="U1385" s="17">
        <v>1958</v>
      </c>
      <c r="V1385" s="18">
        <v>24583.25</v>
      </c>
      <c r="W1385" s="16" t="s">
        <v>21606</v>
      </c>
      <c r="X1385" s="50" t="s">
        <v>205</v>
      </c>
      <c r="Y1385" s="50" t="s">
        <v>205</v>
      </c>
    </row>
    <row r="1386" spans="1:26" ht="18" customHeight="1">
      <c r="A1386" s="539">
        <v>20230913</v>
      </c>
      <c r="B1386" s="523">
        <v>1343</v>
      </c>
      <c r="C1386" s="523" t="s">
        <v>3102</v>
      </c>
      <c r="D1386" s="523" t="s">
        <v>9319</v>
      </c>
      <c r="E1386" s="523">
        <v>1568</v>
      </c>
      <c r="F1386" s="523" t="s">
        <v>8955</v>
      </c>
      <c r="G1386" s="523" t="s">
        <v>3103</v>
      </c>
      <c r="H1386" s="538"/>
      <c r="I1386" s="540">
        <v>45182</v>
      </c>
      <c r="J1386" s="541" t="s">
        <v>11819</v>
      </c>
      <c r="K1386" s="541" t="s">
        <v>9440</v>
      </c>
      <c r="L1386" s="494" t="s">
        <v>205</v>
      </c>
      <c r="M1386" s="50" t="s">
        <v>205</v>
      </c>
      <c r="N1386" s="50" t="s">
        <v>205</v>
      </c>
      <c r="O1386" s="50" t="s">
        <v>205</v>
      </c>
      <c r="P1386" s="50" t="s">
        <v>205</v>
      </c>
      <c r="Q1386" s="50" t="s">
        <v>205</v>
      </c>
      <c r="R1386" s="16" t="s">
        <v>21609</v>
      </c>
      <c r="S1386" s="16" t="s">
        <v>21610</v>
      </c>
      <c r="T1386" s="16" t="s">
        <v>21611</v>
      </c>
      <c r="U1386" s="17">
        <v>1568</v>
      </c>
      <c r="V1386" s="18">
        <v>24304</v>
      </c>
      <c r="W1386" s="16" t="s">
        <v>21612</v>
      </c>
      <c r="X1386" s="50" t="s">
        <v>205</v>
      </c>
      <c r="Y1386" s="50" t="s">
        <v>205</v>
      </c>
    </row>
    <row r="1387" spans="1:26" ht="18" customHeight="1">
      <c r="A1387" s="539">
        <v>20230913</v>
      </c>
      <c r="B1387" s="523">
        <v>1344</v>
      </c>
      <c r="C1387" s="523" t="s">
        <v>13643</v>
      </c>
      <c r="D1387" s="523" t="s">
        <v>10500</v>
      </c>
      <c r="E1387" s="523">
        <v>950</v>
      </c>
      <c r="F1387" s="523" t="s">
        <v>8949</v>
      </c>
      <c r="G1387" s="523" t="s">
        <v>13644</v>
      </c>
      <c r="H1387" s="538"/>
      <c r="I1387" s="540">
        <v>45182</v>
      </c>
      <c r="J1387" s="541" t="s">
        <v>12706</v>
      </c>
      <c r="K1387" s="541" t="s">
        <v>9440</v>
      </c>
      <c r="L1387" s="494">
        <v>20</v>
      </c>
      <c r="M1387" s="50" t="s">
        <v>205</v>
      </c>
      <c r="N1387" s="50" t="s">
        <v>205</v>
      </c>
      <c r="O1387" s="50" t="s">
        <v>205</v>
      </c>
      <c r="P1387" s="50" t="s">
        <v>205</v>
      </c>
      <c r="Q1387" s="50" t="s">
        <v>205</v>
      </c>
      <c r="R1387" s="16" t="s">
        <v>21613</v>
      </c>
      <c r="S1387" s="16" t="s">
        <v>10366</v>
      </c>
      <c r="T1387" s="16" t="s">
        <v>21614</v>
      </c>
      <c r="U1387" s="17">
        <v>950</v>
      </c>
      <c r="V1387" s="18">
        <v>7125</v>
      </c>
      <c r="W1387" s="16" t="s">
        <v>21612</v>
      </c>
      <c r="X1387" s="50" t="s">
        <v>205</v>
      </c>
      <c r="Y1387" s="50" t="s">
        <v>205</v>
      </c>
      <c r="Z1387" t="s">
        <v>11909</v>
      </c>
    </row>
    <row r="1388" spans="1:26" ht="18" customHeight="1">
      <c r="A1388" s="539">
        <v>20230913</v>
      </c>
      <c r="B1388" s="523">
        <v>1345</v>
      </c>
      <c r="C1388" s="523" t="s">
        <v>13645</v>
      </c>
      <c r="D1388" s="523" t="s">
        <v>8996</v>
      </c>
      <c r="E1388" s="523">
        <v>831</v>
      </c>
      <c r="F1388" s="523" t="s">
        <v>9268</v>
      </c>
      <c r="G1388" s="523" t="s">
        <v>13646</v>
      </c>
      <c r="H1388" s="538"/>
      <c r="I1388" s="540">
        <v>45182</v>
      </c>
      <c r="J1388" s="541" t="s">
        <v>13647</v>
      </c>
      <c r="K1388" s="541" t="s">
        <v>9440</v>
      </c>
      <c r="L1388" s="494">
        <v>20</v>
      </c>
      <c r="M1388" s="50" t="s">
        <v>205</v>
      </c>
      <c r="N1388" s="50" t="s">
        <v>205</v>
      </c>
      <c r="O1388" s="50" t="s">
        <v>205</v>
      </c>
      <c r="P1388" s="50" t="s">
        <v>205</v>
      </c>
      <c r="Q1388" s="50" t="s">
        <v>205</v>
      </c>
      <c r="R1388" s="16" t="s">
        <v>21615</v>
      </c>
      <c r="S1388" s="16" t="s">
        <v>21610</v>
      </c>
      <c r="T1388" s="16" t="s">
        <v>21616</v>
      </c>
      <c r="U1388" s="17">
        <v>831</v>
      </c>
      <c r="V1388" s="18">
        <v>9336.58</v>
      </c>
      <c r="W1388" s="16" t="s">
        <v>21612</v>
      </c>
      <c r="X1388" s="50" t="s">
        <v>205</v>
      </c>
      <c r="Y1388" s="50" t="s">
        <v>205</v>
      </c>
      <c r="Z1388" t="s">
        <v>11239</v>
      </c>
    </row>
    <row r="1389" spans="1:26" ht="18" customHeight="1">
      <c r="A1389" s="539">
        <v>20230914</v>
      </c>
      <c r="B1389" s="523">
        <v>1346</v>
      </c>
      <c r="C1389" s="523" t="s">
        <v>3107</v>
      </c>
      <c r="D1389" s="523" t="s">
        <v>8896</v>
      </c>
      <c r="E1389" s="523">
        <v>1950</v>
      </c>
      <c r="F1389" s="523" t="s">
        <v>6380</v>
      </c>
      <c r="G1389" s="523" t="s">
        <v>3108</v>
      </c>
      <c r="H1389" s="538"/>
      <c r="I1389" s="540">
        <v>45182</v>
      </c>
      <c r="J1389" s="541" t="s">
        <v>13648</v>
      </c>
      <c r="K1389" s="541" t="s">
        <v>9440</v>
      </c>
      <c r="L1389" s="494" t="s">
        <v>205</v>
      </c>
      <c r="M1389" s="50" t="s">
        <v>205</v>
      </c>
      <c r="N1389" s="50" t="s">
        <v>205</v>
      </c>
      <c r="O1389" s="50" t="s">
        <v>205</v>
      </c>
      <c r="P1389" s="50" t="s">
        <v>205</v>
      </c>
      <c r="Q1389" s="50" t="s">
        <v>205</v>
      </c>
      <c r="R1389" s="16" t="s">
        <v>21617</v>
      </c>
      <c r="S1389" s="16" t="s">
        <v>10366</v>
      </c>
      <c r="T1389" s="16" t="s">
        <v>21618</v>
      </c>
      <c r="U1389" s="17">
        <v>1950</v>
      </c>
      <c r="V1389" s="18">
        <v>24960</v>
      </c>
      <c r="W1389" s="16" t="s">
        <v>21612</v>
      </c>
      <c r="X1389" s="50" t="s">
        <v>205</v>
      </c>
      <c r="Y1389" s="50" t="s">
        <v>205</v>
      </c>
    </row>
    <row r="1390" spans="1:26" ht="18" customHeight="1">
      <c r="A1390" s="539">
        <v>20230915</v>
      </c>
      <c r="B1390" s="523">
        <v>1347</v>
      </c>
      <c r="C1390" s="523" t="s">
        <v>3111</v>
      </c>
      <c r="D1390" s="523" t="s">
        <v>9319</v>
      </c>
      <c r="E1390" s="523">
        <v>1958</v>
      </c>
      <c r="F1390" s="523" t="s">
        <v>8994</v>
      </c>
      <c r="G1390" s="523" t="s">
        <v>3112</v>
      </c>
      <c r="H1390" s="538"/>
      <c r="I1390" s="540">
        <v>45184</v>
      </c>
      <c r="J1390" s="541" t="s">
        <v>13649</v>
      </c>
      <c r="K1390" s="541" t="s">
        <v>9440</v>
      </c>
      <c r="L1390" s="494" t="s">
        <v>205</v>
      </c>
      <c r="M1390" s="50" t="s">
        <v>205</v>
      </c>
      <c r="N1390" s="50" t="s">
        <v>205</v>
      </c>
      <c r="O1390" s="50" t="s">
        <v>205</v>
      </c>
      <c r="P1390" s="50" t="s">
        <v>205</v>
      </c>
      <c r="Q1390" s="50" t="s">
        <v>205</v>
      </c>
      <c r="R1390" s="16" t="s">
        <v>21619</v>
      </c>
      <c r="S1390" s="16" t="s">
        <v>21620</v>
      </c>
      <c r="T1390" s="16" t="s">
        <v>13651</v>
      </c>
      <c r="U1390" s="17">
        <v>1958</v>
      </c>
      <c r="V1390" s="18">
        <v>24678.35</v>
      </c>
      <c r="W1390" s="16" t="s">
        <v>21621</v>
      </c>
      <c r="X1390" s="50" t="s">
        <v>205</v>
      </c>
      <c r="Y1390" s="50" t="s">
        <v>205</v>
      </c>
    </row>
    <row r="1391" spans="1:26" ht="18" customHeight="1">
      <c r="A1391" s="539">
        <v>20230915</v>
      </c>
      <c r="B1391" s="523">
        <v>1348</v>
      </c>
      <c r="C1391" s="523" t="s">
        <v>3122</v>
      </c>
      <c r="D1391" s="523" t="s">
        <v>8905</v>
      </c>
      <c r="E1391" s="523">
        <v>1985</v>
      </c>
      <c r="F1391" s="523" t="s">
        <v>8994</v>
      </c>
      <c r="G1391" s="523" t="s">
        <v>3123</v>
      </c>
      <c r="H1391" s="538"/>
      <c r="I1391" s="540">
        <v>45183</v>
      </c>
      <c r="J1391" s="541" t="s">
        <v>13653</v>
      </c>
      <c r="K1391" s="541" t="s">
        <v>9440</v>
      </c>
      <c r="L1391" s="494" t="s">
        <v>205</v>
      </c>
      <c r="M1391" s="50" t="s">
        <v>205</v>
      </c>
      <c r="N1391" s="50" t="s">
        <v>205</v>
      </c>
      <c r="O1391" s="50" t="s">
        <v>205</v>
      </c>
      <c r="P1391" s="50" t="s">
        <v>205</v>
      </c>
      <c r="Q1391" s="50" t="s">
        <v>205</v>
      </c>
      <c r="R1391" s="16" t="s">
        <v>13654</v>
      </c>
      <c r="S1391" s="16" t="s">
        <v>21622</v>
      </c>
      <c r="T1391" s="16" t="s">
        <v>13655</v>
      </c>
      <c r="U1391" s="17">
        <v>1985</v>
      </c>
      <c r="V1391" s="18">
        <v>24796.62</v>
      </c>
      <c r="W1391" s="16" t="s">
        <v>13656</v>
      </c>
      <c r="X1391" s="50" t="s">
        <v>205</v>
      </c>
      <c r="Y1391" s="50" t="s">
        <v>205</v>
      </c>
    </row>
    <row r="1392" spans="1:26" ht="18" customHeight="1">
      <c r="A1392" s="539">
        <v>20230915</v>
      </c>
      <c r="B1392" s="523">
        <v>1349</v>
      </c>
      <c r="C1392" s="523" t="s">
        <v>3130</v>
      </c>
      <c r="D1392" s="523" t="s">
        <v>8905</v>
      </c>
      <c r="E1392" s="523">
        <v>1893</v>
      </c>
      <c r="F1392" s="523" t="s">
        <v>8994</v>
      </c>
      <c r="G1392" s="523" t="s">
        <v>3128</v>
      </c>
      <c r="H1392" s="538"/>
      <c r="I1392" s="540">
        <v>45183</v>
      </c>
      <c r="J1392" s="541" t="s">
        <v>11546</v>
      </c>
      <c r="K1392" s="541" t="s">
        <v>9440</v>
      </c>
      <c r="L1392" s="494" t="s">
        <v>205</v>
      </c>
      <c r="M1392" s="50" t="s">
        <v>205</v>
      </c>
      <c r="N1392" s="50" t="s">
        <v>205</v>
      </c>
      <c r="O1392" s="50" t="s">
        <v>205</v>
      </c>
      <c r="P1392" s="50" t="s">
        <v>205</v>
      </c>
      <c r="Q1392" s="50" t="s">
        <v>205</v>
      </c>
      <c r="R1392" s="16" t="s">
        <v>13657</v>
      </c>
      <c r="S1392" s="16" t="s">
        <v>21622</v>
      </c>
      <c r="T1392" s="16" t="s">
        <v>21623</v>
      </c>
      <c r="U1392" s="17">
        <v>1893</v>
      </c>
      <c r="V1392" s="18">
        <v>24987.599999999999</v>
      </c>
      <c r="W1392" s="16" t="s">
        <v>21624</v>
      </c>
      <c r="X1392" s="50" t="s">
        <v>205</v>
      </c>
      <c r="Y1392" s="50" t="s">
        <v>205</v>
      </c>
    </row>
    <row r="1393" spans="1:26" ht="18" customHeight="1">
      <c r="A1393" s="539">
        <v>20230915</v>
      </c>
      <c r="B1393" s="523">
        <v>1350</v>
      </c>
      <c r="C1393" s="523" t="s">
        <v>3132</v>
      </c>
      <c r="D1393" s="523" t="s">
        <v>8896</v>
      </c>
      <c r="E1393" s="523">
        <v>1925</v>
      </c>
      <c r="F1393" s="523" t="s">
        <v>6380</v>
      </c>
      <c r="G1393" s="523" t="s">
        <v>13658</v>
      </c>
      <c r="H1393" s="538"/>
      <c r="I1393" s="540">
        <v>45184</v>
      </c>
      <c r="J1393" s="541" t="s">
        <v>13659</v>
      </c>
      <c r="K1393" s="541" t="s">
        <v>9440</v>
      </c>
      <c r="L1393" s="494" t="s">
        <v>205</v>
      </c>
      <c r="M1393" s="50" t="s">
        <v>205</v>
      </c>
      <c r="N1393" s="50" t="s">
        <v>205</v>
      </c>
      <c r="O1393" s="50" t="s">
        <v>205</v>
      </c>
      <c r="P1393" s="50" t="s">
        <v>205</v>
      </c>
      <c r="Q1393" s="50" t="s">
        <v>205</v>
      </c>
      <c r="R1393" s="16" t="s">
        <v>21625</v>
      </c>
      <c r="S1393" s="16" t="s">
        <v>19687</v>
      </c>
      <c r="T1393" s="16" t="s">
        <v>13660</v>
      </c>
      <c r="U1393" s="17">
        <v>1925</v>
      </c>
      <c r="V1393" s="18">
        <v>24640</v>
      </c>
      <c r="W1393" s="16" t="s">
        <v>13652</v>
      </c>
      <c r="X1393" s="50" t="s">
        <v>205</v>
      </c>
      <c r="Y1393" s="50" t="s">
        <v>205</v>
      </c>
    </row>
    <row r="1394" spans="1:26" ht="18" customHeight="1">
      <c r="A1394" s="539">
        <v>20230915</v>
      </c>
      <c r="B1394" s="523">
        <v>1351</v>
      </c>
      <c r="C1394" s="523" t="s">
        <v>3117</v>
      </c>
      <c r="D1394" s="523" t="s">
        <v>8896</v>
      </c>
      <c r="E1394" s="523">
        <v>1925</v>
      </c>
      <c r="F1394" s="523" t="s">
        <v>6714</v>
      </c>
      <c r="G1394" s="523" t="s">
        <v>3118</v>
      </c>
      <c r="H1394" s="538"/>
      <c r="I1394" s="540">
        <v>45184</v>
      </c>
      <c r="J1394" s="541" t="s">
        <v>11083</v>
      </c>
      <c r="K1394" s="541" t="s">
        <v>9440</v>
      </c>
      <c r="L1394" s="494" t="s">
        <v>205</v>
      </c>
      <c r="M1394" s="50" t="s">
        <v>205</v>
      </c>
      <c r="N1394" s="50" t="s">
        <v>205</v>
      </c>
      <c r="O1394" s="50" t="s">
        <v>205</v>
      </c>
      <c r="P1394" s="50" t="s">
        <v>205</v>
      </c>
      <c r="Q1394" s="50" t="s">
        <v>205</v>
      </c>
      <c r="R1394" s="564" t="s">
        <v>21626</v>
      </c>
      <c r="S1394" s="16" t="s">
        <v>4253</v>
      </c>
      <c r="T1394" s="16" t="s">
        <v>21627</v>
      </c>
      <c r="U1394" s="17">
        <v>1925</v>
      </c>
      <c r="V1394" s="18">
        <v>24640</v>
      </c>
      <c r="W1394" s="16" t="s">
        <v>21621</v>
      </c>
      <c r="X1394" s="50" t="s">
        <v>205</v>
      </c>
      <c r="Y1394" s="50" t="s">
        <v>205</v>
      </c>
    </row>
    <row r="1395" spans="1:26" ht="18" customHeight="1">
      <c r="A1395" s="539">
        <v>20230915</v>
      </c>
      <c r="B1395" s="523">
        <v>1352</v>
      </c>
      <c r="C1395" s="523" t="s">
        <v>3135</v>
      </c>
      <c r="D1395" s="523" t="s">
        <v>51</v>
      </c>
      <c r="E1395" s="523">
        <v>1940</v>
      </c>
      <c r="F1395" s="523" t="s">
        <v>8994</v>
      </c>
      <c r="G1395" s="523" t="s">
        <v>3136</v>
      </c>
      <c r="H1395" s="538"/>
      <c r="I1395" s="540">
        <v>45184</v>
      </c>
      <c r="J1395" s="541" t="s">
        <v>11732</v>
      </c>
      <c r="K1395" s="541" t="s">
        <v>9440</v>
      </c>
      <c r="L1395" s="494" t="s">
        <v>205</v>
      </c>
      <c r="M1395" s="50" t="s">
        <v>205</v>
      </c>
      <c r="N1395" s="50" t="s">
        <v>205</v>
      </c>
      <c r="O1395" s="50" t="s">
        <v>205</v>
      </c>
      <c r="P1395" s="50" t="s">
        <v>205</v>
      </c>
      <c r="Q1395" s="50" t="s">
        <v>205</v>
      </c>
      <c r="R1395" s="16" t="s">
        <v>21628</v>
      </c>
      <c r="S1395" s="16" t="s">
        <v>21620</v>
      </c>
      <c r="T1395" s="16" t="s">
        <v>13661</v>
      </c>
      <c r="U1395" s="17">
        <v>1940</v>
      </c>
      <c r="V1395" s="18">
        <v>24201.29</v>
      </c>
      <c r="W1395" s="16" t="s">
        <v>21629</v>
      </c>
      <c r="X1395" s="50" t="s">
        <v>205</v>
      </c>
      <c r="Y1395" s="50" t="s">
        <v>205</v>
      </c>
    </row>
    <row r="1396" spans="1:26" ht="18" customHeight="1">
      <c r="A1396" s="539">
        <v>20230915</v>
      </c>
      <c r="B1396" s="523">
        <v>1353</v>
      </c>
      <c r="C1396" s="523" t="s">
        <v>3139</v>
      </c>
      <c r="D1396" s="523" t="s">
        <v>9537</v>
      </c>
      <c r="E1396" s="523">
        <v>1916</v>
      </c>
      <c r="F1396" s="523" t="s">
        <v>8994</v>
      </c>
      <c r="G1396" s="523" t="s">
        <v>3140</v>
      </c>
      <c r="H1396" s="538"/>
      <c r="I1396" s="540">
        <v>45184</v>
      </c>
      <c r="J1396" s="541" t="s">
        <v>9710</v>
      </c>
      <c r="K1396" s="541" t="s">
        <v>9440</v>
      </c>
      <c r="L1396" s="494" t="s">
        <v>205</v>
      </c>
      <c r="M1396" s="50" t="s">
        <v>205</v>
      </c>
      <c r="N1396" s="50" t="s">
        <v>205</v>
      </c>
      <c r="O1396" s="50" t="s">
        <v>205</v>
      </c>
      <c r="P1396" s="50" t="s">
        <v>205</v>
      </c>
      <c r="Q1396" s="50" t="s">
        <v>205</v>
      </c>
      <c r="R1396" s="16" t="s">
        <v>21630</v>
      </c>
      <c r="S1396" s="16" t="s">
        <v>13650</v>
      </c>
      <c r="T1396" s="16" t="s">
        <v>21631</v>
      </c>
      <c r="U1396" s="17">
        <v>1916</v>
      </c>
      <c r="V1396" s="18">
        <v>24509.47</v>
      </c>
      <c r="W1396" s="16" t="s">
        <v>21621</v>
      </c>
      <c r="X1396" s="50" t="s">
        <v>205</v>
      </c>
      <c r="Y1396" s="50" t="s">
        <v>205</v>
      </c>
    </row>
    <row r="1397" spans="1:26" ht="18" customHeight="1">
      <c r="A1397" s="539">
        <v>20230918</v>
      </c>
      <c r="B1397" s="523">
        <v>1354</v>
      </c>
      <c r="C1397" s="523" t="s">
        <v>3163</v>
      </c>
      <c r="D1397" s="523" t="s">
        <v>8891</v>
      </c>
      <c r="E1397" s="523">
        <v>1958</v>
      </c>
      <c r="F1397" s="523" t="s">
        <v>8994</v>
      </c>
      <c r="G1397" s="523" t="s">
        <v>3164</v>
      </c>
      <c r="H1397" s="538"/>
      <c r="I1397" s="540">
        <v>45185</v>
      </c>
      <c r="J1397" s="541" t="s">
        <v>9511</v>
      </c>
      <c r="K1397" s="541" t="s">
        <v>9440</v>
      </c>
      <c r="L1397" s="494" t="s">
        <v>205</v>
      </c>
      <c r="M1397" s="50" t="s">
        <v>205</v>
      </c>
      <c r="N1397" s="50" t="s">
        <v>205</v>
      </c>
      <c r="O1397" s="50" t="s">
        <v>205</v>
      </c>
      <c r="P1397" s="50" t="s">
        <v>205</v>
      </c>
      <c r="Q1397" s="50" t="s">
        <v>205</v>
      </c>
      <c r="R1397" s="16" t="s">
        <v>21632</v>
      </c>
      <c r="S1397" s="16" t="s">
        <v>21633</v>
      </c>
      <c r="T1397" s="16" t="s">
        <v>21634</v>
      </c>
      <c r="U1397" s="17">
        <v>1958</v>
      </c>
      <c r="V1397" s="18">
        <v>24583.45</v>
      </c>
      <c r="W1397" s="16" t="s">
        <v>21621</v>
      </c>
      <c r="X1397" s="50" t="s">
        <v>205</v>
      </c>
      <c r="Y1397" s="50" t="s">
        <v>205</v>
      </c>
    </row>
    <row r="1398" spans="1:26" ht="18" customHeight="1">
      <c r="A1398" s="539">
        <v>20230918</v>
      </c>
      <c r="B1398" s="523">
        <v>1355</v>
      </c>
      <c r="C1398" s="523" t="s">
        <v>3151</v>
      </c>
      <c r="D1398" s="523" t="s">
        <v>9319</v>
      </c>
      <c r="E1398" s="523">
        <v>1960</v>
      </c>
      <c r="F1398" s="523" t="s">
        <v>8994</v>
      </c>
      <c r="G1398" s="523" t="s">
        <v>3152</v>
      </c>
      <c r="H1398" s="538"/>
      <c r="I1398" s="540">
        <v>45187</v>
      </c>
      <c r="J1398" s="541" t="s">
        <v>9802</v>
      </c>
      <c r="K1398" s="541" t="s">
        <v>9440</v>
      </c>
      <c r="L1398" s="494" t="s">
        <v>205</v>
      </c>
      <c r="M1398" s="50" t="s">
        <v>205</v>
      </c>
      <c r="N1398" s="50" t="s">
        <v>205</v>
      </c>
      <c r="O1398" s="50" t="s">
        <v>205</v>
      </c>
      <c r="P1398" s="50" t="s">
        <v>205</v>
      </c>
      <c r="Q1398" s="50" t="s">
        <v>205</v>
      </c>
      <c r="R1398" s="16" t="s">
        <v>21635</v>
      </c>
      <c r="S1398" s="16" t="s">
        <v>19938</v>
      </c>
      <c r="T1398" s="16" t="s">
        <v>21636</v>
      </c>
      <c r="U1398" s="17">
        <v>1960</v>
      </c>
      <c r="V1398" s="18">
        <v>24500</v>
      </c>
      <c r="W1398" s="16" t="s">
        <v>21637</v>
      </c>
      <c r="X1398" s="50" t="s">
        <v>205</v>
      </c>
      <c r="Y1398" s="50" t="s">
        <v>205</v>
      </c>
    </row>
    <row r="1399" spans="1:26" ht="18" customHeight="1">
      <c r="A1399" s="539">
        <v>20230918</v>
      </c>
      <c r="B1399" s="523">
        <v>1356</v>
      </c>
      <c r="C1399" s="523" t="s">
        <v>3167</v>
      </c>
      <c r="D1399" s="523" t="s">
        <v>8905</v>
      </c>
      <c r="E1399" s="523">
        <v>1950</v>
      </c>
      <c r="F1399" s="523" t="s">
        <v>8994</v>
      </c>
      <c r="G1399" s="523" t="s">
        <v>3168</v>
      </c>
      <c r="H1399" s="538"/>
      <c r="I1399" s="540">
        <v>45185</v>
      </c>
      <c r="J1399" s="541" t="s">
        <v>10652</v>
      </c>
      <c r="K1399" s="541" t="s">
        <v>9440</v>
      </c>
      <c r="L1399" s="494" t="s">
        <v>205</v>
      </c>
      <c r="M1399" s="50" t="s">
        <v>205</v>
      </c>
      <c r="N1399" s="50" t="s">
        <v>205</v>
      </c>
      <c r="O1399" s="50" t="s">
        <v>205</v>
      </c>
      <c r="P1399" s="50" t="s">
        <v>205</v>
      </c>
      <c r="Q1399" s="50" t="s">
        <v>205</v>
      </c>
      <c r="R1399" s="16" t="s">
        <v>13663</v>
      </c>
      <c r="S1399" s="16" t="s">
        <v>21620</v>
      </c>
      <c r="T1399" s="16" t="s">
        <v>21638</v>
      </c>
      <c r="U1399" s="17">
        <v>1950</v>
      </c>
      <c r="V1399" s="18">
        <v>24219</v>
      </c>
      <c r="W1399" s="16" t="s">
        <v>21621</v>
      </c>
      <c r="X1399" s="50" t="s">
        <v>205</v>
      </c>
      <c r="Y1399" s="50" t="s">
        <v>205</v>
      </c>
    </row>
    <row r="1400" spans="1:26" ht="18" customHeight="1">
      <c r="A1400" s="539">
        <v>20230918</v>
      </c>
      <c r="B1400" s="523">
        <v>1357</v>
      </c>
      <c r="C1400" s="523" t="s">
        <v>3147</v>
      </c>
      <c r="D1400" s="523" t="s">
        <v>8905</v>
      </c>
      <c r="E1400" s="523">
        <v>1980</v>
      </c>
      <c r="F1400" s="523" t="s">
        <v>8994</v>
      </c>
      <c r="G1400" s="523" t="s">
        <v>3148</v>
      </c>
      <c r="H1400" s="538"/>
      <c r="I1400" s="540">
        <v>45185</v>
      </c>
      <c r="J1400" s="541" t="s">
        <v>10453</v>
      </c>
      <c r="K1400" s="541" t="s">
        <v>9440</v>
      </c>
      <c r="L1400" s="494" t="s">
        <v>205</v>
      </c>
      <c r="M1400" s="50" t="s">
        <v>205</v>
      </c>
      <c r="N1400" s="50" t="s">
        <v>205</v>
      </c>
      <c r="O1400" s="50" t="s">
        <v>205</v>
      </c>
      <c r="P1400" s="50" t="s">
        <v>205</v>
      </c>
      <c r="Q1400" s="50" t="s">
        <v>205</v>
      </c>
      <c r="R1400" s="16" t="s">
        <v>21639</v>
      </c>
      <c r="S1400" s="16" t="s">
        <v>21620</v>
      </c>
      <c r="T1400" s="16" t="s">
        <v>21640</v>
      </c>
      <c r="U1400" s="17">
        <v>1980</v>
      </c>
      <c r="V1400" s="18">
        <v>24948</v>
      </c>
      <c r="W1400" s="16" t="s">
        <v>21621</v>
      </c>
      <c r="X1400" s="50" t="s">
        <v>205</v>
      </c>
      <c r="Y1400" s="50" t="s">
        <v>205</v>
      </c>
    </row>
    <row r="1401" spans="1:26" ht="18" customHeight="1">
      <c r="A1401" s="539">
        <v>20230918</v>
      </c>
      <c r="B1401" s="523">
        <v>1358</v>
      </c>
      <c r="C1401" s="523" t="s">
        <v>3158</v>
      </c>
      <c r="D1401" s="523" t="s">
        <v>8896</v>
      </c>
      <c r="E1401" s="523">
        <v>1925</v>
      </c>
      <c r="F1401" s="523" t="s">
        <v>6380</v>
      </c>
      <c r="G1401" s="523" t="s">
        <v>3159</v>
      </c>
      <c r="H1401" s="538"/>
      <c r="I1401" s="540">
        <v>45185</v>
      </c>
      <c r="J1401" s="541" t="s">
        <v>9700</v>
      </c>
      <c r="K1401" s="541" t="s">
        <v>9440</v>
      </c>
      <c r="L1401" s="494" t="s">
        <v>205</v>
      </c>
      <c r="M1401" s="50" t="s">
        <v>205</v>
      </c>
      <c r="N1401" s="50" t="s">
        <v>205</v>
      </c>
      <c r="O1401" s="50" t="s">
        <v>205</v>
      </c>
      <c r="P1401" s="50" t="s">
        <v>205</v>
      </c>
      <c r="Q1401" s="50" t="s">
        <v>205</v>
      </c>
      <c r="R1401" s="16" t="s">
        <v>21641</v>
      </c>
      <c r="S1401" s="16" t="s">
        <v>10506</v>
      </c>
      <c r="T1401" s="16" t="s">
        <v>13664</v>
      </c>
      <c r="U1401" s="17">
        <v>1925</v>
      </c>
      <c r="V1401" s="18">
        <v>24640</v>
      </c>
      <c r="W1401" s="16" t="s">
        <v>13662</v>
      </c>
      <c r="X1401" s="50" t="s">
        <v>205</v>
      </c>
      <c r="Y1401" s="50" t="s">
        <v>205</v>
      </c>
    </row>
    <row r="1402" spans="1:26" ht="18" customHeight="1">
      <c r="A1402" s="539">
        <v>20230918</v>
      </c>
      <c r="B1402" s="523">
        <v>1359</v>
      </c>
      <c r="C1402" s="523" t="s">
        <v>3143</v>
      </c>
      <c r="D1402" s="523" t="s">
        <v>8905</v>
      </c>
      <c r="E1402" s="523">
        <v>1950</v>
      </c>
      <c r="F1402" s="523" t="s">
        <v>8994</v>
      </c>
      <c r="G1402" s="523" t="s">
        <v>3144</v>
      </c>
      <c r="H1402" s="538"/>
      <c r="I1402" s="540">
        <v>45185</v>
      </c>
      <c r="J1402" s="541" t="s">
        <v>10671</v>
      </c>
      <c r="K1402" s="541" t="s">
        <v>9440</v>
      </c>
      <c r="L1402" s="494" t="s">
        <v>205</v>
      </c>
      <c r="M1402" s="50" t="s">
        <v>205</v>
      </c>
      <c r="N1402" s="50" t="s">
        <v>205</v>
      </c>
      <c r="O1402" s="50" t="s">
        <v>205</v>
      </c>
      <c r="P1402" s="50" t="s">
        <v>205</v>
      </c>
      <c r="Q1402" s="50" t="s">
        <v>205</v>
      </c>
      <c r="R1402" s="16" t="s">
        <v>21642</v>
      </c>
      <c r="S1402" s="16" t="s">
        <v>21620</v>
      </c>
      <c r="T1402" s="16" t="s">
        <v>13665</v>
      </c>
      <c r="U1402" s="17">
        <v>1950</v>
      </c>
      <c r="V1402" s="18">
        <v>24219</v>
      </c>
      <c r="W1402" s="16" t="s">
        <v>21629</v>
      </c>
      <c r="X1402" s="50" t="s">
        <v>205</v>
      </c>
      <c r="Y1402" s="50" t="s">
        <v>205</v>
      </c>
    </row>
    <row r="1403" spans="1:26" ht="18" customHeight="1">
      <c r="A1403" s="539">
        <v>20230918</v>
      </c>
      <c r="B1403" s="523">
        <v>1360</v>
      </c>
      <c r="C1403" s="523" t="s">
        <v>3176</v>
      </c>
      <c r="D1403" s="523" t="s">
        <v>9319</v>
      </c>
      <c r="E1403" s="523">
        <v>1917</v>
      </c>
      <c r="F1403" s="523" t="s">
        <v>6346</v>
      </c>
      <c r="G1403" s="523" t="s">
        <v>3177</v>
      </c>
      <c r="H1403" s="538"/>
      <c r="I1403" s="540">
        <v>45187</v>
      </c>
      <c r="J1403" s="541" t="s">
        <v>12965</v>
      </c>
      <c r="K1403" s="541" t="s">
        <v>9440</v>
      </c>
      <c r="L1403" s="494" t="s">
        <v>205</v>
      </c>
      <c r="M1403" s="50" t="s">
        <v>205</v>
      </c>
      <c r="N1403" s="50" t="s">
        <v>205</v>
      </c>
      <c r="O1403" s="50" t="s">
        <v>205</v>
      </c>
      <c r="P1403" s="50" t="s">
        <v>205</v>
      </c>
      <c r="Q1403" s="50" t="s">
        <v>205</v>
      </c>
      <c r="R1403" s="16" t="s">
        <v>21643</v>
      </c>
      <c r="S1403" s="16" t="s">
        <v>21644</v>
      </c>
      <c r="T1403" s="16" t="s">
        <v>13666</v>
      </c>
      <c r="U1403" s="17">
        <v>1917</v>
      </c>
      <c r="V1403" s="18">
        <v>23962.5</v>
      </c>
      <c r="W1403" s="16" t="s">
        <v>21645</v>
      </c>
      <c r="X1403" s="50" t="s">
        <v>205</v>
      </c>
      <c r="Y1403" s="50" t="s">
        <v>205</v>
      </c>
    </row>
    <row r="1404" spans="1:26" ht="18" customHeight="1">
      <c r="A1404" s="539">
        <v>20230918</v>
      </c>
      <c r="B1404" s="523">
        <v>1361</v>
      </c>
      <c r="C1404" s="523" t="s">
        <v>3181</v>
      </c>
      <c r="D1404" s="523" t="s">
        <v>8896</v>
      </c>
      <c r="E1404" s="523">
        <v>1925</v>
      </c>
      <c r="F1404" s="523" t="s">
        <v>10924</v>
      </c>
      <c r="G1404" s="523" t="s">
        <v>3182</v>
      </c>
      <c r="H1404" s="538"/>
      <c r="I1404" s="540">
        <v>45187</v>
      </c>
      <c r="J1404" s="541" t="s">
        <v>10365</v>
      </c>
      <c r="K1404" s="541" t="s">
        <v>9440</v>
      </c>
      <c r="L1404" s="494"/>
      <c r="M1404" s="50"/>
      <c r="N1404" s="50"/>
      <c r="O1404" s="50"/>
      <c r="P1404" s="50"/>
      <c r="Q1404" s="50"/>
      <c r="R1404" s="16" t="s">
        <v>21646</v>
      </c>
      <c r="S1404" s="16" t="s">
        <v>12898</v>
      </c>
      <c r="T1404" s="16" t="s">
        <v>13667</v>
      </c>
      <c r="U1404" s="17">
        <v>1925</v>
      </c>
      <c r="V1404" s="18">
        <v>24640</v>
      </c>
      <c r="W1404" s="16" t="s">
        <v>21645</v>
      </c>
      <c r="X1404" s="50"/>
      <c r="Y1404" s="50"/>
    </row>
    <row r="1405" spans="1:26" ht="18" customHeight="1">
      <c r="A1405" s="539">
        <v>20230918</v>
      </c>
      <c r="B1405" s="523">
        <v>1362</v>
      </c>
      <c r="C1405" s="523" t="s">
        <v>3172</v>
      </c>
      <c r="D1405" s="523" t="s">
        <v>9319</v>
      </c>
      <c r="E1405" s="523">
        <v>1960</v>
      </c>
      <c r="F1405" s="523" t="s">
        <v>8994</v>
      </c>
      <c r="G1405" s="523" t="s">
        <v>3173</v>
      </c>
      <c r="H1405" s="538"/>
      <c r="I1405" s="540">
        <v>45187</v>
      </c>
      <c r="J1405" s="541" t="s">
        <v>9797</v>
      </c>
      <c r="K1405" s="541" t="s">
        <v>9440</v>
      </c>
      <c r="L1405" s="494" t="s">
        <v>205</v>
      </c>
      <c r="M1405" s="50" t="s">
        <v>205</v>
      </c>
      <c r="N1405" s="50" t="s">
        <v>205</v>
      </c>
      <c r="O1405" s="50" t="s">
        <v>205</v>
      </c>
      <c r="P1405" s="50" t="s">
        <v>205</v>
      </c>
      <c r="Q1405" s="50" t="s">
        <v>205</v>
      </c>
      <c r="R1405" s="16" t="s">
        <v>13668</v>
      </c>
      <c r="S1405" s="16" t="s">
        <v>19938</v>
      </c>
      <c r="T1405" s="16" t="s">
        <v>21647</v>
      </c>
      <c r="U1405" s="17">
        <v>1960</v>
      </c>
      <c r="V1405" s="18">
        <v>24500</v>
      </c>
      <c r="W1405" s="16" t="s">
        <v>21645</v>
      </c>
      <c r="X1405" s="50" t="s">
        <v>205</v>
      </c>
      <c r="Y1405" s="50" t="s">
        <v>205</v>
      </c>
    </row>
    <row r="1406" spans="1:26" ht="18" customHeight="1">
      <c r="A1406" s="539">
        <v>20230918</v>
      </c>
      <c r="B1406" s="523">
        <v>1363</v>
      </c>
      <c r="C1406" s="523" t="s">
        <v>13669</v>
      </c>
      <c r="D1406" s="523" t="s">
        <v>8947</v>
      </c>
      <c r="E1406" s="523">
        <v>1950</v>
      </c>
      <c r="F1406" s="523" t="s">
        <v>8949</v>
      </c>
      <c r="G1406" s="523" t="s">
        <v>13670</v>
      </c>
      <c r="H1406" s="538"/>
      <c r="I1406" s="540">
        <v>45187</v>
      </c>
      <c r="J1406" s="541" t="s">
        <v>11648</v>
      </c>
      <c r="K1406" s="541" t="s">
        <v>9440</v>
      </c>
      <c r="L1406" s="494" t="s">
        <v>205</v>
      </c>
      <c r="M1406" s="50" t="s">
        <v>205</v>
      </c>
      <c r="N1406" s="50" t="s">
        <v>205</v>
      </c>
      <c r="O1406" s="50" t="s">
        <v>205</v>
      </c>
      <c r="P1406" s="50" t="s">
        <v>205</v>
      </c>
      <c r="Q1406" s="50" t="s">
        <v>205</v>
      </c>
      <c r="R1406" s="16" t="s">
        <v>13671</v>
      </c>
      <c r="S1406" s="16" t="s">
        <v>19337</v>
      </c>
      <c r="T1406" s="16" t="s">
        <v>13672</v>
      </c>
      <c r="U1406" s="17">
        <v>1950</v>
      </c>
      <c r="V1406" s="18">
        <v>12675</v>
      </c>
      <c r="W1406" s="16" t="s">
        <v>21648</v>
      </c>
      <c r="X1406" s="50" t="s">
        <v>205</v>
      </c>
      <c r="Y1406" s="50" t="s">
        <v>205</v>
      </c>
      <c r="Z1406" t="s">
        <v>11066</v>
      </c>
    </row>
    <row r="1407" spans="1:26" ht="18" customHeight="1">
      <c r="A1407" s="539">
        <v>20230919</v>
      </c>
      <c r="B1407" s="523">
        <v>1364</v>
      </c>
      <c r="C1407" s="523" t="s">
        <v>13673</v>
      </c>
      <c r="D1407" s="523" t="s">
        <v>8996</v>
      </c>
      <c r="E1407" s="523">
        <v>1000</v>
      </c>
      <c r="F1407" s="523" t="s">
        <v>8949</v>
      </c>
      <c r="G1407" s="523" t="s">
        <v>13674</v>
      </c>
      <c r="H1407" s="538"/>
      <c r="I1407" s="540">
        <v>45188</v>
      </c>
      <c r="J1407" s="541" t="s">
        <v>12290</v>
      </c>
      <c r="K1407" s="541" t="s">
        <v>9440</v>
      </c>
      <c r="L1407" s="494">
        <v>20</v>
      </c>
      <c r="M1407" s="50" t="s">
        <v>205</v>
      </c>
      <c r="N1407" s="50" t="s">
        <v>205</v>
      </c>
      <c r="O1407" s="50" t="s">
        <v>205</v>
      </c>
      <c r="P1407" s="50" t="s">
        <v>205</v>
      </c>
      <c r="Q1407" s="50" t="s">
        <v>205</v>
      </c>
      <c r="R1407" s="16" t="s">
        <v>21649</v>
      </c>
      <c r="S1407" s="16" t="s">
        <v>21650</v>
      </c>
      <c r="T1407" s="16" t="s">
        <v>13676</v>
      </c>
      <c r="U1407" s="17">
        <v>1000</v>
      </c>
      <c r="V1407" s="18">
        <v>7200</v>
      </c>
      <c r="W1407" s="16" t="s">
        <v>21651</v>
      </c>
      <c r="X1407" s="50" t="s">
        <v>205</v>
      </c>
      <c r="Y1407" s="50" t="s">
        <v>205</v>
      </c>
      <c r="Z1407" t="s">
        <v>11194</v>
      </c>
    </row>
    <row r="1408" spans="1:26" ht="18" customHeight="1">
      <c r="A1408" s="539">
        <v>20230919</v>
      </c>
      <c r="B1408" s="523">
        <v>1365</v>
      </c>
      <c r="C1408" s="523" t="s">
        <v>13677</v>
      </c>
      <c r="D1408" s="523" t="s">
        <v>219</v>
      </c>
      <c r="E1408" s="523">
        <v>1544</v>
      </c>
      <c r="F1408" s="523" t="s">
        <v>8949</v>
      </c>
      <c r="G1408" s="523" t="s">
        <v>13678</v>
      </c>
      <c r="H1408" s="538"/>
      <c r="I1408" s="540">
        <v>45188</v>
      </c>
      <c r="J1408" s="541" t="s">
        <v>10437</v>
      </c>
      <c r="K1408" s="541" t="s">
        <v>9440</v>
      </c>
      <c r="L1408" s="512" t="s">
        <v>205</v>
      </c>
      <c r="M1408" s="50" t="s">
        <v>205</v>
      </c>
      <c r="N1408" s="50" t="s">
        <v>205</v>
      </c>
      <c r="O1408" s="50" t="s">
        <v>205</v>
      </c>
      <c r="P1408" s="50" t="s">
        <v>205</v>
      </c>
      <c r="Q1408" s="50" t="s">
        <v>205</v>
      </c>
      <c r="R1408" s="16" t="s">
        <v>21652</v>
      </c>
      <c r="S1408" s="16" t="s">
        <v>19313</v>
      </c>
      <c r="T1408" s="16" t="s">
        <v>21653</v>
      </c>
      <c r="U1408" s="17">
        <v>1544</v>
      </c>
      <c r="V1408" s="18">
        <v>16984</v>
      </c>
      <c r="W1408" s="16" t="s">
        <v>21654</v>
      </c>
      <c r="X1408" s="50" t="s">
        <v>205</v>
      </c>
      <c r="Y1408" s="50" t="s">
        <v>205</v>
      </c>
      <c r="Z1408" t="s">
        <v>10998</v>
      </c>
    </row>
    <row r="1409" spans="1:26" ht="18" customHeight="1">
      <c r="A1409" s="539">
        <v>20230919</v>
      </c>
      <c r="B1409" s="523">
        <v>1366</v>
      </c>
      <c r="C1409" s="523" t="s">
        <v>3197</v>
      </c>
      <c r="D1409" s="523" t="s">
        <v>9766</v>
      </c>
      <c r="E1409" s="523">
        <v>1858</v>
      </c>
      <c r="F1409" s="523" t="s">
        <v>8994</v>
      </c>
      <c r="G1409" s="523" t="s">
        <v>3196</v>
      </c>
      <c r="H1409" s="538"/>
      <c r="I1409" s="540">
        <v>45188</v>
      </c>
      <c r="J1409" s="541" t="s">
        <v>10369</v>
      </c>
      <c r="K1409" s="541" t="s">
        <v>9440</v>
      </c>
      <c r="L1409" s="494" t="s">
        <v>205</v>
      </c>
      <c r="M1409" s="50" t="s">
        <v>205</v>
      </c>
      <c r="N1409" s="50" t="s">
        <v>205</v>
      </c>
      <c r="O1409" s="50" t="s">
        <v>205</v>
      </c>
      <c r="P1409" s="50" t="s">
        <v>205</v>
      </c>
      <c r="Q1409" s="50" t="s">
        <v>205</v>
      </c>
      <c r="R1409" s="16" t="s">
        <v>21655</v>
      </c>
      <c r="S1409" s="16" t="s">
        <v>19808</v>
      </c>
      <c r="T1409" s="16" t="s">
        <v>21656</v>
      </c>
      <c r="U1409" s="17">
        <v>1858</v>
      </c>
      <c r="V1409" s="18">
        <v>23327.75</v>
      </c>
      <c r="W1409" s="16" t="s">
        <v>21485</v>
      </c>
      <c r="X1409" s="50" t="s">
        <v>205</v>
      </c>
      <c r="Y1409" s="50" t="s">
        <v>205</v>
      </c>
    </row>
    <row r="1410" spans="1:26" ht="18" customHeight="1">
      <c r="A1410" s="539">
        <v>20230919</v>
      </c>
      <c r="B1410" s="523">
        <v>1367</v>
      </c>
      <c r="C1410" s="523" t="s">
        <v>3193</v>
      </c>
      <c r="D1410" s="523" t="s">
        <v>9766</v>
      </c>
      <c r="E1410" s="523">
        <v>1949</v>
      </c>
      <c r="F1410" s="523" t="s">
        <v>8994</v>
      </c>
      <c r="G1410" s="523" t="s">
        <v>3192</v>
      </c>
      <c r="H1410" s="538"/>
      <c r="I1410" s="540">
        <v>45187</v>
      </c>
      <c r="J1410" s="541" t="s">
        <v>13679</v>
      </c>
      <c r="K1410" s="541" t="s">
        <v>9440</v>
      </c>
      <c r="L1410" s="494" t="s">
        <v>205</v>
      </c>
      <c r="M1410" s="50" t="s">
        <v>205</v>
      </c>
      <c r="N1410" s="50" t="s">
        <v>205</v>
      </c>
      <c r="O1410" s="50" t="s">
        <v>205</v>
      </c>
      <c r="P1410" s="50" t="s">
        <v>205</v>
      </c>
      <c r="Q1410" s="50" t="s">
        <v>205</v>
      </c>
      <c r="R1410" s="16" t="s">
        <v>21657</v>
      </c>
      <c r="S1410" s="16" t="s">
        <v>8916</v>
      </c>
      <c r="T1410" s="16" t="s">
        <v>21658</v>
      </c>
      <c r="U1410" s="17">
        <v>1949</v>
      </c>
      <c r="V1410" s="18">
        <v>24344.98</v>
      </c>
      <c r="W1410" s="16" t="s">
        <v>21509</v>
      </c>
      <c r="X1410" s="50" t="s">
        <v>205</v>
      </c>
      <c r="Y1410" s="50" t="s">
        <v>205</v>
      </c>
    </row>
    <row r="1411" spans="1:26" ht="18" customHeight="1">
      <c r="A1411" s="539">
        <v>20230919</v>
      </c>
      <c r="B1411" s="523">
        <v>1368</v>
      </c>
      <c r="C1411" s="523" t="s">
        <v>3199</v>
      </c>
      <c r="D1411" s="523" t="s">
        <v>8896</v>
      </c>
      <c r="E1411" s="523">
        <v>1925</v>
      </c>
      <c r="F1411" s="523" t="s">
        <v>10924</v>
      </c>
      <c r="G1411" s="523" t="s">
        <v>3200</v>
      </c>
      <c r="H1411" s="538"/>
      <c r="I1411" s="540">
        <v>45187</v>
      </c>
      <c r="J1411" s="541" t="s">
        <v>13680</v>
      </c>
      <c r="K1411" s="541" t="s">
        <v>9440</v>
      </c>
      <c r="L1411" s="494"/>
      <c r="M1411" s="50"/>
      <c r="N1411" s="50"/>
      <c r="O1411" s="50"/>
      <c r="P1411" s="50"/>
      <c r="Q1411" s="50"/>
      <c r="R1411" s="16" t="s">
        <v>21659</v>
      </c>
      <c r="S1411" s="16" t="s">
        <v>21029</v>
      </c>
      <c r="T1411" s="16" t="s">
        <v>21660</v>
      </c>
      <c r="U1411" s="17">
        <v>1925</v>
      </c>
      <c r="V1411" s="18">
        <v>24640</v>
      </c>
      <c r="W1411" s="16" t="s">
        <v>13662</v>
      </c>
      <c r="X1411" s="50"/>
      <c r="Y1411" s="50"/>
    </row>
    <row r="1412" spans="1:26" ht="18" customHeight="1">
      <c r="A1412" s="539">
        <v>20230919</v>
      </c>
      <c r="B1412" s="523">
        <v>1369</v>
      </c>
      <c r="C1412" s="523" t="s">
        <v>3202</v>
      </c>
      <c r="D1412" s="523" t="s">
        <v>10607</v>
      </c>
      <c r="E1412" s="523">
        <v>1815</v>
      </c>
      <c r="F1412" s="523" t="s">
        <v>8994</v>
      </c>
      <c r="G1412" s="523" t="s">
        <v>3203</v>
      </c>
      <c r="H1412" s="538"/>
      <c r="I1412" s="540">
        <v>45187</v>
      </c>
      <c r="J1412" s="541" t="s">
        <v>10531</v>
      </c>
      <c r="K1412" s="541" t="s">
        <v>9440</v>
      </c>
      <c r="L1412" s="494" t="s">
        <v>205</v>
      </c>
      <c r="M1412" s="50" t="s">
        <v>205</v>
      </c>
      <c r="N1412" s="50" t="s">
        <v>205</v>
      </c>
      <c r="O1412" s="50" t="s">
        <v>205</v>
      </c>
      <c r="P1412" s="50" t="s">
        <v>205</v>
      </c>
      <c r="Q1412" s="50" t="s">
        <v>205</v>
      </c>
      <c r="R1412" s="16" t="s">
        <v>21661</v>
      </c>
      <c r="S1412" s="16" t="s">
        <v>19938</v>
      </c>
      <c r="T1412" s="16" t="s">
        <v>21662</v>
      </c>
      <c r="U1412" s="17">
        <v>1815</v>
      </c>
      <c r="V1412" s="18">
        <v>22956.12</v>
      </c>
      <c r="W1412" s="16" t="s">
        <v>13662</v>
      </c>
      <c r="X1412" s="50" t="s">
        <v>205</v>
      </c>
      <c r="Y1412" s="50" t="s">
        <v>205</v>
      </c>
    </row>
    <row r="1413" spans="1:26" ht="18" customHeight="1">
      <c r="A1413" s="539">
        <v>20230919</v>
      </c>
      <c r="B1413" s="523">
        <v>1370</v>
      </c>
      <c r="C1413" s="523" t="s">
        <v>3186</v>
      </c>
      <c r="D1413" s="523" t="s">
        <v>10849</v>
      </c>
      <c r="E1413" s="523">
        <v>1960</v>
      </c>
      <c r="F1413" s="523" t="s">
        <v>8994</v>
      </c>
      <c r="G1413" s="523" t="s">
        <v>3187</v>
      </c>
      <c r="H1413" s="538"/>
      <c r="I1413" s="540">
        <v>45188</v>
      </c>
      <c r="J1413" s="541" t="s">
        <v>12371</v>
      </c>
      <c r="K1413" s="541" t="s">
        <v>9440</v>
      </c>
      <c r="L1413" s="494" t="s">
        <v>205</v>
      </c>
      <c r="M1413" s="50" t="s">
        <v>205</v>
      </c>
      <c r="N1413" s="50" t="s">
        <v>205</v>
      </c>
      <c r="O1413" s="50" t="s">
        <v>205</v>
      </c>
      <c r="P1413" s="50" t="s">
        <v>205</v>
      </c>
      <c r="Q1413" s="50" t="s">
        <v>205</v>
      </c>
      <c r="R1413" s="16" t="s">
        <v>21663</v>
      </c>
      <c r="S1413" s="16" t="s">
        <v>19938</v>
      </c>
      <c r="T1413" s="16" t="s">
        <v>21664</v>
      </c>
      <c r="U1413" s="17">
        <v>1960</v>
      </c>
      <c r="V1413" s="18">
        <v>24500</v>
      </c>
      <c r="W1413" s="16" t="s">
        <v>21645</v>
      </c>
      <c r="X1413" s="50" t="s">
        <v>205</v>
      </c>
      <c r="Y1413" s="50" t="s">
        <v>205</v>
      </c>
    </row>
    <row r="1414" spans="1:26" ht="18" customHeight="1">
      <c r="A1414" s="539">
        <v>20230919</v>
      </c>
      <c r="B1414" s="523">
        <v>1371</v>
      </c>
      <c r="C1414" s="523" t="s">
        <v>3189</v>
      </c>
      <c r="D1414" s="523" t="s">
        <v>10849</v>
      </c>
      <c r="E1414" s="523">
        <v>1960</v>
      </c>
      <c r="F1414" s="523" t="s">
        <v>8994</v>
      </c>
      <c r="G1414" s="523" t="s">
        <v>3190</v>
      </c>
      <c r="H1414" s="538"/>
      <c r="I1414" s="540">
        <v>45188</v>
      </c>
      <c r="J1414" s="541" t="s">
        <v>13681</v>
      </c>
      <c r="K1414" s="541" t="s">
        <v>9440</v>
      </c>
      <c r="L1414" s="494" t="s">
        <v>205</v>
      </c>
      <c r="M1414" s="50" t="s">
        <v>205</v>
      </c>
      <c r="N1414" s="50" t="s">
        <v>205</v>
      </c>
      <c r="O1414" s="50" t="s">
        <v>205</v>
      </c>
      <c r="P1414" s="50" t="s">
        <v>205</v>
      </c>
      <c r="Q1414" s="50" t="s">
        <v>205</v>
      </c>
      <c r="R1414" s="16" t="s">
        <v>21665</v>
      </c>
      <c r="S1414" s="16" t="s">
        <v>11409</v>
      </c>
      <c r="T1414" s="16" t="s">
        <v>13682</v>
      </c>
      <c r="U1414" s="17">
        <v>1960</v>
      </c>
      <c r="V1414" s="18">
        <v>24500</v>
      </c>
      <c r="W1414" s="16" t="s">
        <v>13662</v>
      </c>
      <c r="X1414" s="50" t="s">
        <v>205</v>
      </c>
      <c r="Y1414" s="50" t="s">
        <v>205</v>
      </c>
    </row>
    <row r="1415" spans="1:26" ht="18" customHeight="1">
      <c r="A1415" s="539">
        <v>20230920</v>
      </c>
      <c r="B1415" s="523">
        <v>1372</v>
      </c>
      <c r="C1415" s="523" t="s">
        <v>3206</v>
      </c>
      <c r="D1415" s="523" t="s">
        <v>9766</v>
      </c>
      <c r="E1415" s="523">
        <v>1856</v>
      </c>
      <c r="F1415" s="523" t="s">
        <v>8994</v>
      </c>
      <c r="G1415" s="523" t="s">
        <v>3207</v>
      </c>
      <c r="H1415" s="538"/>
      <c r="I1415" s="540">
        <v>45188</v>
      </c>
      <c r="J1415" s="541" t="s">
        <v>13683</v>
      </c>
      <c r="K1415" s="541" t="s">
        <v>9440</v>
      </c>
      <c r="L1415" s="494" t="s">
        <v>205</v>
      </c>
      <c r="M1415" s="50" t="s">
        <v>205</v>
      </c>
      <c r="N1415" s="50" t="s">
        <v>205</v>
      </c>
      <c r="O1415" s="50" t="s">
        <v>205</v>
      </c>
      <c r="P1415" s="50" t="s">
        <v>205</v>
      </c>
      <c r="Q1415" s="50" t="s">
        <v>205</v>
      </c>
      <c r="R1415" s="16" t="s">
        <v>21666</v>
      </c>
      <c r="S1415" s="16" t="s">
        <v>21667</v>
      </c>
      <c r="T1415" s="16" t="s">
        <v>21668</v>
      </c>
      <c r="U1415" s="17">
        <v>1856</v>
      </c>
      <c r="V1415" s="18">
        <v>23302.69</v>
      </c>
      <c r="W1415" s="16" t="s">
        <v>21518</v>
      </c>
      <c r="X1415" s="50" t="s">
        <v>205</v>
      </c>
      <c r="Y1415" s="50" t="s">
        <v>205</v>
      </c>
    </row>
    <row r="1416" spans="1:26" ht="18" customHeight="1">
      <c r="A1416" s="539">
        <v>20230920</v>
      </c>
      <c r="B1416" s="523">
        <v>1373</v>
      </c>
      <c r="C1416" s="523" t="s">
        <v>3210</v>
      </c>
      <c r="D1416" s="523" t="s">
        <v>9766</v>
      </c>
      <c r="E1416" s="523">
        <v>1958</v>
      </c>
      <c r="F1416" s="523" t="s">
        <v>8994</v>
      </c>
      <c r="G1416" s="523" t="s">
        <v>3209</v>
      </c>
      <c r="H1416" s="538"/>
      <c r="I1416" s="540">
        <v>45188</v>
      </c>
      <c r="J1416" s="541" t="s">
        <v>12779</v>
      </c>
      <c r="K1416" s="541" t="s">
        <v>9440</v>
      </c>
      <c r="L1416" s="494" t="s">
        <v>205</v>
      </c>
      <c r="M1416" s="50" t="s">
        <v>205</v>
      </c>
      <c r="N1416" s="50" t="s">
        <v>205</v>
      </c>
      <c r="O1416" s="50" t="s">
        <v>205</v>
      </c>
      <c r="P1416" s="50" t="s">
        <v>205</v>
      </c>
      <c r="Q1416" s="50" t="s">
        <v>205</v>
      </c>
      <c r="R1416" s="16" t="s">
        <v>21669</v>
      </c>
      <c r="S1416" s="16" t="s">
        <v>21524</v>
      </c>
      <c r="T1416" s="16" t="s">
        <v>13684</v>
      </c>
      <c r="U1416" s="17">
        <v>1958</v>
      </c>
      <c r="V1416" s="18">
        <v>24563.21</v>
      </c>
      <c r="W1416" s="16" t="s">
        <v>13572</v>
      </c>
      <c r="X1416" s="50" t="s">
        <v>205</v>
      </c>
      <c r="Y1416" s="50" t="s">
        <v>205</v>
      </c>
    </row>
    <row r="1417" spans="1:26" ht="18" customHeight="1">
      <c r="A1417" s="539">
        <v>20230920</v>
      </c>
      <c r="B1417" s="523">
        <v>1374</v>
      </c>
      <c r="C1417" s="523" t="s">
        <v>3213</v>
      </c>
      <c r="D1417" s="523" t="s">
        <v>9319</v>
      </c>
      <c r="E1417" s="523">
        <v>1960</v>
      </c>
      <c r="F1417" s="523" t="s">
        <v>8994</v>
      </c>
      <c r="G1417" s="523" t="s">
        <v>3214</v>
      </c>
      <c r="H1417" s="538"/>
      <c r="I1417" s="540">
        <v>45189</v>
      </c>
      <c r="J1417" s="541" t="s">
        <v>13685</v>
      </c>
      <c r="K1417" s="541" t="s">
        <v>9440</v>
      </c>
      <c r="L1417" s="494" t="s">
        <v>205</v>
      </c>
      <c r="M1417" s="50" t="s">
        <v>205</v>
      </c>
      <c r="N1417" s="50" t="s">
        <v>205</v>
      </c>
      <c r="O1417" s="50" t="s">
        <v>205</v>
      </c>
      <c r="P1417" s="50" t="s">
        <v>205</v>
      </c>
      <c r="Q1417" s="50" t="s">
        <v>205</v>
      </c>
      <c r="R1417" s="16" t="s">
        <v>21670</v>
      </c>
      <c r="S1417" s="16" t="s">
        <v>13686</v>
      </c>
      <c r="T1417" s="16" t="s">
        <v>13687</v>
      </c>
      <c r="U1417" s="17">
        <v>1960</v>
      </c>
      <c r="V1417" s="18">
        <v>24500</v>
      </c>
      <c r="W1417" s="16" t="s">
        <v>21654</v>
      </c>
      <c r="X1417" s="50" t="s">
        <v>205</v>
      </c>
      <c r="Y1417" s="50" t="s">
        <v>205</v>
      </c>
    </row>
    <row r="1418" spans="1:26" ht="18" customHeight="1">
      <c r="A1418" s="539">
        <v>20230920</v>
      </c>
      <c r="B1418" s="523">
        <v>1375</v>
      </c>
      <c r="C1418" s="523" t="s">
        <v>13688</v>
      </c>
      <c r="D1418" s="523" t="s">
        <v>8947</v>
      </c>
      <c r="E1418" s="523">
        <v>1600</v>
      </c>
      <c r="F1418" s="523" t="s">
        <v>9095</v>
      </c>
      <c r="G1418" s="523" t="s">
        <v>13689</v>
      </c>
      <c r="H1418" s="538"/>
      <c r="I1418" s="540">
        <v>45188</v>
      </c>
      <c r="J1418" s="541" t="s">
        <v>12974</v>
      </c>
      <c r="K1418" s="541" t="s">
        <v>9440</v>
      </c>
      <c r="L1418" s="494">
        <v>20</v>
      </c>
      <c r="M1418" s="50" t="s">
        <v>205</v>
      </c>
      <c r="N1418" s="50" t="s">
        <v>205</v>
      </c>
      <c r="O1418" s="50" t="s">
        <v>205</v>
      </c>
      <c r="P1418" s="50" t="s">
        <v>205</v>
      </c>
      <c r="Q1418" s="50" t="s">
        <v>205</v>
      </c>
      <c r="R1418" s="16" t="s">
        <v>13690</v>
      </c>
      <c r="S1418" s="16" t="s">
        <v>10506</v>
      </c>
      <c r="T1418" s="16" t="s">
        <v>21671</v>
      </c>
      <c r="U1418" s="17">
        <v>1600</v>
      </c>
      <c r="V1418" s="18">
        <v>8000</v>
      </c>
      <c r="W1418" s="16" t="s">
        <v>13662</v>
      </c>
      <c r="X1418" s="50" t="s">
        <v>205</v>
      </c>
      <c r="Y1418" s="50" t="s">
        <v>205</v>
      </c>
      <c r="Z1418" t="s">
        <v>10747</v>
      </c>
    </row>
    <row r="1419" spans="1:26" ht="18" customHeight="1">
      <c r="A1419" s="539">
        <v>20230920</v>
      </c>
      <c r="B1419" s="523">
        <v>1376</v>
      </c>
      <c r="C1419" s="523" t="s">
        <v>13691</v>
      </c>
      <c r="D1419" s="523" t="s">
        <v>219</v>
      </c>
      <c r="E1419" s="523">
        <v>1550</v>
      </c>
      <c r="F1419" s="523" t="s">
        <v>9529</v>
      </c>
      <c r="G1419" s="523" t="s">
        <v>13692</v>
      </c>
      <c r="H1419" s="538"/>
      <c r="I1419" s="540">
        <v>45188</v>
      </c>
      <c r="J1419" s="541" t="s">
        <v>12363</v>
      </c>
      <c r="K1419" s="541" t="s">
        <v>9440</v>
      </c>
      <c r="L1419" s="494" t="s">
        <v>205</v>
      </c>
      <c r="M1419" s="50" t="s">
        <v>205</v>
      </c>
      <c r="N1419" s="50" t="s">
        <v>205</v>
      </c>
      <c r="O1419" s="50" t="s">
        <v>205</v>
      </c>
      <c r="P1419" s="50" t="s">
        <v>205</v>
      </c>
      <c r="Q1419" s="50" t="s">
        <v>205</v>
      </c>
      <c r="R1419" s="16" t="s">
        <v>21672</v>
      </c>
      <c r="S1419" s="16" t="s">
        <v>13693</v>
      </c>
      <c r="T1419" s="16" t="s">
        <v>13694</v>
      </c>
      <c r="U1419" s="17">
        <v>1550</v>
      </c>
      <c r="V1419" s="18">
        <v>16469</v>
      </c>
      <c r="W1419" s="16" t="s">
        <v>21651</v>
      </c>
      <c r="X1419" s="50" t="s">
        <v>205</v>
      </c>
      <c r="Y1419" s="50" t="s">
        <v>205</v>
      </c>
    </row>
    <row r="1420" spans="1:26" ht="18" customHeight="1">
      <c r="A1420" s="539">
        <v>20230920</v>
      </c>
      <c r="B1420" s="523">
        <v>1377</v>
      </c>
      <c r="C1420" s="523" t="s">
        <v>13695</v>
      </c>
      <c r="D1420" s="523" t="s">
        <v>10431</v>
      </c>
      <c r="E1420" s="523">
        <v>2834</v>
      </c>
      <c r="F1420" s="523" t="s">
        <v>9104</v>
      </c>
      <c r="G1420" s="523" t="s">
        <v>13696</v>
      </c>
      <c r="H1420" s="538"/>
      <c r="I1420" s="540">
        <v>45188</v>
      </c>
      <c r="J1420" s="541" t="s">
        <v>13642</v>
      </c>
      <c r="K1420" s="541" t="s">
        <v>9440</v>
      </c>
      <c r="L1420" s="494" t="s">
        <v>205</v>
      </c>
      <c r="M1420" s="50" t="s">
        <v>205</v>
      </c>
      <c r="N1420" s="50" t="s">
        <v>205</v>
      </c>
      <c r="O1420" s="50" t="s">
        <v>205</v>
      </c>
      <c r="P1420" s="50" t="s">
        <v>205</v>
      </c>
      <c r="Q1420" s="50" t="s">
        <v>205</v>
      </c>
      <c r="R1420" s="16" t="s">
        <v>21673</v>
      </c>
      <c r="S1420" s="16" t="s">
        <v>21674</v>
      </c>
      <c r="T1420" s="16" t="s">
        <v>21675</v>
      </c>
      <c r="U1420" s="17">
        <v>2834</v>
      </c>
      <c r="V1420" s="18">
        <v>21255</v>
      </c>
      <c r="W1420" s="16" t="s">
        <v>21648</v>
      </c>
      <c r="X1420" s="50" t="s">
        <v>205</v>
      </c>
      <c r="Y1420" s="50" t="s">
        <v>205</v>
      </c>
      <c r="Z1420" t="s">
        <v>10436</v>
      </c>
    </row>
    <row r="1421" spans="1:26" ht="18" customHeight="1">
      <c r="A1421" s="539">
        <v>20230920</v>
      </c>
      <c r="B1421" s="523">
        <v>1378</v>
      </c>
      <c r="C1421" s="523" t="s">
        <v>13697</v>
      </c>
      <c r="D1421" s="523" t="s">
        <v>9503</v>
      </c>
      <c r="E1421" s="523">
        <v>713</v>
      </c>
      <c r="F1421" s="523" t="s">
        <v>9254</v>
      </c>
      <c r="G1421" s="523" t="s">
        <v>13071</v>
      </c>
      <c r="H1421" s="538"/>
      <c r="I1421" s="540">
        <v>45189</v>
      </c>
      <c r="J1421" s="541" t="s">
        <v>10518</v>
      </c>
      <c r="K1421" s="541" t="s">
        <v>9440</v>
      </c>
      <c r="L1421" s="494">
        <v>20</v>
      </c>
      <c r="M1421" s="50" t="s">
        <v>205</v>
      </c>
      <c r="N1421" s="50" t="s">
        <v>205</v>
      </c>
      <c r="O1421" s="50" t="s">
        <v>205</v>
      </c>
      <c r="P1421" s="50" t="s">
        <v>205</v>
      </c>
      <c r="Q1421" s="50" t="s">
        <v>205</v>
      </c>
      <c r="R1421" s="564" t="s">
        <v>13698</v>
      </c>
      <c r="S1421" s="16" t="s">
        <v>9505</v>
      </c>
      <c r="T1421" s="16" t="s">
        <v>13699</v>
      </c>
      <c r="U1421" s="17">
        <v>713</v>
      </c>
      <c r="V1421" s="18">
        <v>7500</v>
      </c>
      <c r="W1421" s="16" t="s">
        <v>21676</v>
      </c>
      <c r="X1421" s="50" t="s">
        <v>205</v>
      </c>
      <c r="Y1421" s="50" t="s">
        <v>205</v>
      </c>
      <c r="Z1421" t="s">
        <v>11230</v>
      </c>
    </row>
    <row r="1422" spans="1:26" ht="18" customHeight="1">
      <c r="A1422" s="539">
        <v>20230920</v>
      </c>
      <c r="B1422" s="523">
        <v>1379</v>
      </c>
      <c r="C1422" s="523" t="s">
        <v>13701</v>
      </c>
      <c r="D1422" s="523" t="s">
        <v>10493</v>
      </c>
      <c r="E1422" s="523">
        <v>1997</v>
      </c>
      <c r="F1422" s="523" t="s">
        <v>9206</v>
      </c>
      <c r="G1422" s="523" t="s">
        <v>13702</v>
      </c>
      <c r="H1422" s="538"/>
      <c r="I1422" s="540">
        <v>45189</v>
      </c>
      <c r="J1422" s="541" t="s">
        <v>10750</v>
      </c>
      <c r="K1422" s="541" t="s">
        <v>9440</v>
      </c>
      <c r="L1422" s="494" t="s">
        <v>205</v>
      </c>
      <c r="M1422" s="50" t="s">
        <v>205</v>
      </c>
      <c r="N1422" s="50" t="s">
        <v>205</v>
      </c>
      <c r="O1422" s="50" t="s">
        <v>205</v>
      </c>
      <c r="P1422" s="50" t="s">
        <v>205</v>
      </c>
      <c r="Q1422" s="50" t="s">
        <v>205</v>
      </c>
      <c r="R1422" s="564" t="s">
        <v>21677</v>
      </c>
      <c r="S1422" s="16" t="s">
        <v>19403</v>
      </c>
      <c r="T1422" s="16" t="s">
        <v>21678</v>
      </c>
      <c r="U1422" s="17">
        <v>1997</v>
      </c>
      <c r="V1422" s="18">
        <v>24000</v>
      </c>
      <c r="W1422" s="16" t="s">
        <v>13700</v>
      </c>
      <c r="X1422" s="50" t="s">
        <v>205</v>
      </c>
      <c r="Y1422" s="50" t="s">
        <v>205</v>
      </c>
      <c r="Z1422" t="s">
        <v>10721</v>
      </c>
    </row>
    <row r="1423" spans="1:26" ht="18" customHeight="1">
      <c r="A1423" s="539">
        <v>20230920</v>
      </c>
      <c r="B1423" s="523">
        <v>1380</v>
      </c>
      <c r="C1423" s="523" t="s">
        <v>13703</v>
      </c>
      <c r="D1423" s="523" t="s">
        <v>10514</v>
      </c>
      <c r="E1423" s="523">
        <v>2200</v>
      </c>
      <c r="F1423" s="523" t="s">
        <v>10407</v>
      </c>
      <c r="G1423" s="523" t="s">
        <v>13704</v>
      </c>
      <c r="H1423" s="538"/>
      <c r="I1423" s="540">
        <v>45189</v>
      </c>
      <c r="J1423" s="541" t="s">
        <v>13705</v>
      </c>
      <c r="K1423" s="541" t="s">
        <v>9440</v>
      </c>
      <c r="L1423" s="494">
        <v>20</v>
      </c>
      <c r="M1423" s="50" t="s">
        <v>205</v>
      </c>
      <c r="N1423" s="50" t="s">
        <v>205</v>
      </c>
      <c r="O1423" s="50" t="s">
        <v>205</v>
      </c>
      <c r="P1423" s="50" t="s">
        <v>205</v>
      </c>
      <c r="Q1423" s="50" t="s">
        <v>205</v>
      </c>
      <c r="R1423" s="16" t="s">
        <v>13706</v>
      </c>
      <c r="S1423" s="16" t="s">
        <v>20044</v>
      </c>
      <c r="T1423" s="16" t="s">
        <v>21679</v>
      </c>
      <c r="U1423" s="17">
        <v>2200</v>
      </c>
      <c r="V1423" s="18">
        <v>15400</v>
      </c>
      <c r="W1423" s="16" t="s">
        <v>13700</v>
      </c>
      <c r="X1423" s="50" t="s">
        <v>205</v>
      </c>
      <c r="Y1423" s="50" t="s">
        <v>205</v>
      </c>
    </row>
    <row r="1424" spans="1:26" ht="18" customHeight="1">
      <c r="A1424" s="539">
        <v>20230920</v>
      </c>
      <c r="B1424" s="523">
        <v>1381</v>
      </c>
      <c r="C1424" s="523" t="s">
        <v>13707</v>
      </c>
      <c r="D1424" s="523" t="s">
        <v>9503</v>
      </c>
      <c r="E1424" s="523">
        <v>3100</v>
      </c>
      <c r="F1424" s="523" t="s">
        <v>9176</v>
      </c>
      <c r="G1424" s="523" t="s">
        <v>13708</v>
      </c>
      <c r="H1424" s="538"/>
      <c r="I1424" s="540">
        <v>45189</v>
      </c>
      <c r="J1424" s="541" t="s">
        <v>12688</v>
      </c>
      <c r="K1424" s="541" t="s">
        <v>9440</v>
      </c>
      <c r="L1424" s="494" t="s">
        <v>205</v>
      </c>
      <c r="M1424" s="50" t="s">
        <v>205</v>
      </c>
      <c r="N1424" s="50" t="s">
        <v>205</v>
      </c>
      <c r="O1424" s="50" t="s">
        <v>205</v>
      </c>
      <c r="P1424" s="50" t="s">
        <v>205</v>
      </c>
      <c r="Q1424" s="50" t="s">
        <v>205</v>
      </c>
      <c r="R1424" s="16" t="s">
        <v>21680</v>
      </c>
      <c r="S1424" s="16" t="s">
        <v>20171</v>
      </c>
      <c r="T1424" s="16" t="s">
        <v>13709</v>
      </c>
      <c r="U1424" s="17">
        <v>3100</v>
      </c>
      <c r="V1424" s="18">
        <v>24900</v>
      </c>
      <c r="W1424" s="16" t="s">
        <v>13700</v>
      </c>
      <c r="X1424" s="50" t="s">
        <v>205</v>
      </c>
      <c r="Y1424" s="50" t="s">
        <v>205</v>
      </c>
      <c r="Z1424" t="s">
        <v>11230</v>
      </c>
    </row>
    <row r="1425" spans="1:26" ht="18" customHeight="1">
      <c r="A1425" s="539">
        <v>20230921</v>
      </c>
      <c r="B1425" s="523">
        <v>1382</v>
      </c>
      <c r="C1425" s="523" t="s">
        <v>3222</v>
      </c>
      <c r="D1425" s="523" t="s">
        <v>8896</v>
      </c>
      <c r="E1425" s="523">
        <v>1925</v>
      </c>
      <c r="F1425" s="523" t="s">
        <v>6714</v>
      </c>
      <c r="G1425" s="523" t="s">
        <v>3223</v>
      </c>
      <c r="H1425" s="538"/>
      <c r="I1425" s="540">
        <v>45190</v>
      </c>
      <c r="J1425" s="541" t="s">
        <v>11342</v>
      </c>
      <c r="K1425" s="541" t="s">
        <v>9440</v>
      </c>
      <c r="L1425" s="494" t="s">
        <v>205</v>
      </c>
      <c r="M1425" s="50" t="s">
        <v>205</v>
      </c>
      <c r="N1425" s="50" t="s">
        <v>205</v>
      </c>
      <c r="O1425" s="50" t="s">
        <v>205</v>
      </c>
      <c r="P1425" s="50" t="s">
        <v>205</v>
      </c>
      <c r="Q1425" s="50" t="s">
        <v>205</v>
      </c>
      <c r="R1425" s="16" t="s">
        <v>21681</v>
      </c>
      <c r="S1425" s="16" t="s">
        <v>19337</v>
      </c>
      <c r="T1425" s="16" t="s">
        <v>21682</v>
      </c>
      <c r="U1425" s="17">
        <v>1925</v>
      </c>
      <c r="V1425" s="18">
        <v>24640</v>
      </c>
      <c r="W1425" s="16" t="s">
        <v>21648</v>
      </c>
      <c r="X1425" s="50" t="s">
        <v>205</v>
      </c>
      <c r="Y1425" s="50" t="s">
        <v>205</v>
      </c>
    </row>
    <row r="1426" spans="1:26" ht="18" customHeight="1">
      <c r="A1426" s="539">
        <v>20230921</v>
      </c>
      <c r="B1426" s="523">
        <v>1383</v>
      </c>
      <c r="C1426" s="523" t="s">
        <v>3225</v>
      </c>
      <c r="D1426" s="523" t="s">
        <v>8896</v>
      </c>
      <c r="E1426" s="523">
        <v>1925</v>
      </c>
      <c r="F1426" s="523" t="s">
        <v>6714</v>
      </c>
      <c r="G1426" s="523" t="s">
        <v>3226</v>
      </c>
      <c r="H1426" s="538"/>
      <c r="I1426" s="540">
        <v>45190</v>
      </c>
      <c r="J1426" s="541" t="s">
        <v>11389</v>
      </c>
      <c r="K1426" s="541" t="s">
        <v>9440</v>
      </c>
      <c r="L1426" s="494" t="s">
        <v>205</v>
      </c>
      <c r="M1426" s="50" t="s">
        <v>205</v>
      </c>
      <c r="N1426" s="50" t="s">
        <v>205</v>
      </c>
      <c r="O1426" s="50" t="s">
        <v>205</v>
      </c>
      <c r="P1426" s="50" t="s">
        <v>205</v>
      </c>
      <c r="Q1426" s="50" t="s">
        <v>205</v>
      </c>
      <c r="R1426" s="16" t="s">
        <v>21683</v>
      </c>
      <c r="S1426" s="16" t="s">
        <v>19337</v>
      </c>
      <c r="T1426" s="16" t="s">
        <v>13710</v>
      </c>
      <c r="U1426" s="17">
        <v>1925</v>
      </c>
      <c r="V1426" s="18">
        <v>24640</v>
      </c>
      <c r="W1426" s="16" t="s">
        <v>21648</v>
      </c>
      <c r="X1426" s="50" t="s">
        <v>205</v>
      </c>
      <c r="Y1426" s="50" t="s">
        <v>205</v>
      </c>
    </row>
    <row r="1427" spans="1:26" ht="18" customHeight="1">
      <c r="A1427" s="539">
        <v>20230921</v>
      </c>
      <c r="B1427" s="523">
        <v>1384</v>
      </c>
      <c r="C1427" s="523" t="s">
        <v>3219</v>
      </c>
      <c r="D1427" s="523" t="s">
        <v>9319</v>
      </c>
      <c r="E1427" s="523">
        <v>1950</v>
      </c>
      <c r="F1427" s="523" t="s">
        <v>6346</v>
      </c>
      <c r="G1427" s="523" t="s">
        <v>3220</v>
      </c>
      <c r="H1427" s="538"/>
      <c r="I1427" s="540">
        <v>45190</v>
      </c>
      <c r="J1427" s="541" t="s">
        <v>13711</v>
      </c>
      <c r="K1427" s="541" t="s">
        <v>9440</v>
      </c>
      <c r="L1427" s="494" t="s">
        <v>205</v>
      </c>
      <c r="M1427" s="50" t="s">
        <v>205</v>
      </c>
      <c r="N1427" s="50" t="s">
        <v>205</v>
      </c>
      <c r="O1427" s="50" t="s">
        <v>205</v>
      </c>
      <c r="P1427" s="50" t="s">
        <v>205</v>
      </c>
      <c r="Q1427" s="50" t="s">
        <v>205</v>
      </c>
      <c r="R1427" s="16" t="s">
        <v>21684</v>
      </c>
      <c r="S1427" s="16" t="s">
        <v>21685</v>
      </c>
      <c r="T1427" s="16" t="s">
        <v>21686</v>
      </c>
      <c r="U1427" s="17">
        <v>1950</v>
      </c>
      <c r="V1427" s="18">
        <v>24219</v>
      </c>
      <c r="W1427" s="16" t="s">
        <v>21654</v>
      </c>
      <c r="X1427" s="50" t="s">
        <v>205</v>
      </c>
      <c r="Y1427" s="50" t="s">
        <v>205</v>
      </c>
    </row>
    <row r="1428" spans="1:26" ht="18" customHeight="1">
      <c r="A1428" s="539">
        <v>20230921</v>
      </c>
      <c r="B1428" s="523">
        <v>1385</v>
      </c>
      <c r="C1428" s="523" t="s">
        <v>3228</v>
      </c>
      <c r="D1428" s="523" t="s">
        <v>9319</v>
      </c>
      <c r="E1428" s="523">
        <v>1960</v>
      </c>
      <c r="F1428" s="523" t="s">
        <v>8994</v>
      </c>
      <c r="G1428" s="523" t="s">
        <v>3229</v>
      </c>
      <c r="H1428" s="538"/>
      <c r="I1428" s="540">
        <v>45190</v>
      </c>
      <c r="J1428" s="541" t="s">
        <v>12960</v>
      </c>
      <c r="K1428" s="541" t="s">
        <v>9440</v>
      </c>
      <c r="L1428" s="494" t="s">
        <v>205</v>
      </c>
      <c r="M1428" s="50" t="s">
        <v>205</v>
      </c>
      <c r="N1428" s="50" t="s">
        <v>205</v>
      </c>
      <c r="O1428" s="50" t="s">
        <v>205</v>
      </c>
      <c r="P1428" s="50" t="s">
        <v>205</v>
      </c>
      <c r="Q1428" s="50" t="s">
        <v>205</v>
      </c>
      <c r="R1428" s="16" t="s">
        <v>13712</v>
      </c>
      <c r="S1428" s="16" t="s">
        <v>21687</v>
      </c>
      <c r="T1428" s="16" t="s">
        <v>21688</v>
      </c>
      <c r="U1428" s="17">
        <v>1960</v>
      </c>
      <c r="V1428" s="18">
        <v>24500</v>
      </c>
      <c r="W1428" s="16" t="s">
        <v>21689</v>
      </c>
      <c r="X1428" s="50" t="s">
        <v>205</v>
      </c>
      <c r="Y1428" s="50" t="s">
        <v>205</v>
      </c>
    </row>
    <row r="1429" spans="1:26" ht="18" customHeight="1">
      <c r="A1429" s="539">
        <v>20230921</v>
      </c>
      <c r="B1429" s="523">
        <v>1386</v>
      </c>
      <c r="C1429" s="523" t="s">
        <v>13715</v>
      </c>
      <c r="D1429" s="523" t="s">
        <v>219</v>
      </c>
      <c r="E1429" s="523">
        <v>862</v>
      </c>
      <c r="F1429" s="523" t="s">
        <v>9211</v>
      </c>
      <c r="G1429" s="523" t="s">
        <v>13716</v>
      </c>
      <c r="H1429" s="538"/>
      <c r="I1429" s="540">
        <v>45190</v>
      </c>
      <c r="J1429" s="541" t="s">
        <v>10861</v>
      </c>
      <c r="K1429" s="541" t="s">
        <v>9440</v>
      </c>
      <c r="L1429" s="494" t="s">
        <v>205</v>
      </c>
      <c r="M1429" s="50" t="s">
        <v>205</v>
      </c>
      <c r="N1429" s="50" t="s">
        <v>205</v>
      </c>
      <c r="O1429" s="50" t="s">
        <v>205</v>
      </c>
      <c r="P1429" s="50" t="s">
        <v>205</v>
      </c>
      <c r="Q1429" s="50" t="s">
        <v>205</v>
      </c>
      <c r="R1429" s="16" t="s">
        <v>21690</v>
      </c>
      <c r="S1429" s="16" t="s">
        <v>21691</v>
      </c>
      <c r="T1429" s="16" t="s">
        <v>13717</v>
      </c>
      <c r="U1429" s="17">
        <v>862</v>
      </c>
      <c r="V1429" s="18">
        <v>24801.7</v>
      </c>
      <c r="W1429" s="16" t="s">
        <v>21676</v>
      </c>
      <c r="X1429" s="50" t="s">
        <v>205</v>
      </c>
      <c r="Y1429" s="50" t="s">
        <v>205</v>
      </c>
    </row>
    <row r="1430" spans="1:26" ht="18" customHeight="1">
      <c r="A1430" s="539">
        <v>20230921</v>
      </c>
      <c r="B1430" s="523">
        <v>1387</v>
      </c>
      <c r="C1430" s="523" t="s">
        <v>13718</v>
      </c>
      <c r="D1430" s="523" t="s">
        <v>219</v>
      </c>
      <c r="E1430" s="523">
        <v>1434</v>
      </c>
      <c r="F1430" s="523" t="s">
        <v>9529</v>
      </c>
      <c r="G1430" s="523" t="s">
        <v>13719</v>
      </c>
      <c r="H1430" s="538"/>
      <c r="I1430" s="540">
        <v>45190</v>
      </c>
      <c r="J1430" s="541" t="s">
        <v>10857</v>
      </c>
      <c r="K1430" s="541" t="s">
        <v>9440</v>
      </c>
      <c r="L1430" s="494" t="s">
        <v>205</v>
      </c>
      <c r="M1430" s="50" t="s">
        <v>205</v>
      </c>
      <c r="N1430" s="50" t="s">
        <v>205</v>
      </c>
      <c r="O1430" s="50" t="s">
        <v>205</v>
      </c>
      <c r="P1430" s="50" t="s">
        <v>205</v>
      </c>
      <c r="Q1430" s="50" t="s">
        <v>205</v>
      </c>
      <c r="R1430" s="16" t="s">
        <v>21692</v>
      </c>
      <c r="S1430" s="16" t="s">
        <v>21693</v>
      </c>
      <c r="T1430" s="16" t="s">
        <v>21694</v>
      </c>
      <c r="U1430" s="17">
        <v>1434</v>
      </c>
      <c r="V1430" s="18">
        <v>15201.4</v>
      </c>
      <c r="W1430" s="16" t="s">
        <v>21621</v>
      </c>
      <c r="X1430" s="50" t="s">
        <v>205</v>
      </c>
      <c r="Y1430" s="50" t="s">
        <v>205</v>
      </c>
    </row>
    <row r="1431" spans="1:26" ht="18" customHeight="1">
      <c r="A1431" s="539">
        <v>20230921</v>
      </c>
      <c r="B1431" s="523">
        <v>1388</v>
      </c>
      <c r="C1431" s="523" t="s">
        <v>13720</v>
      </c>
      <c r="D1431" s="523" t="s">
        <v>219</v>
      </c>
      <c r="E1431" s="523">
        <v>113</v>
      </c>
      <c r="F1431" s="523" t="s">
        <v>13721</v>
      </c>
      <c r="G1431" s="523" t="s">
        <v>13719</v>
      </c>
      <c r="H1431" s="538"/>
      <c r="I1431" s="540">
        <v>45190</v>
      </c>
      <c r="J1431" s="541" t="s">
        <v>10857</v>
      </c>
      <c r="K1431" s="541" t="s">
        <v>9440</v>
      </c>
      <c r="L1431" s="494" t="s">
        <v>205</v>
      </c>
      <c r="M1431" s="50" t="s">
        <v>205</v>
      </c>
      <c r="N1431" s="50" t="s">
        <v>205</v>
      </c>
      <c r="O1431" s="50" t="s">
        <v>205</v>
      </c>
      <c r="P1431" s="50" t="s">
        <v>205</v>
      </c>
      <c r="Q1431" s="50" t="s">
        <v>205</v>
      </c>
      <c r="R1431" s="16" t="s">
        <v>21695</v>
      </c>
      <c r="S1431" s="16" t="s">
        <v>21693</v>
      </c>
      <c r="T1431" s="16" t="s">
        <v>21696</v>
      </c>
      <c r="U1431" s="17">
        <v>113</v>
      </c>
      <c r="V1431" s="18">
        <v>1864.5</v>
      </c>
      <c r="W1431" s="16" t="s">
        <v>21629</v>
      </c>
      <c r="X1431" s="50" t="s">
        <v>205</v>
      </c>
      <c r="Y1431" s="50" t="s">
        <v>205</v>
      </c>
    </row>
    <row r="1432" spans="1:26" ht="18" customHeight="1">
      <c r="A1432" s="539">
        <v>20230921</v>
      </c>
      <c r="B1432" s="523">
        <v>1389</v>
      </c>
      <c r="C1432" s="523" t="s">
        <v>3234</v>
      </c>
      <c r="D1432" s="523" t="s">
        <v>8905</v>
      </c>
      <c r="E1432" s="523">
        <v>1980</v>
      </c>
      <c r="F1432" s="523" t="s">
        <v>8994</v>
      </c>
      <c r="G1432" s="523" t="s">
        <v>3235</v>
      </c>
      <c r="H1432" s="538"/>
      <c r="I1432" s="540">
        <v>45190</v>
      </c>
      <c r="J1432" s="541" t="s">
        <v>9741</v>
      </c>
      <c r="K1432" s="541" t="s">
        <v>9440</v>
      </c>
      <c r="L1432" s="494" t="s">
        <v>205</v>
      </c>
      <c r="M1432" s="50" t="s">
        <v>205</v>
      </c>
      <c r="N1432" s="50" t="s">
        <v>205</v>
      </c>
      <c r="O1432" s="50" t="s">
        <v>205</v>
      </c>
      <c r="P1432" s="50" t="s">
        <v>205</v>
      </c>
      <c r="Q1432" s="50" t="s">
        <v>205</v>
      </c>
      <c r="R1432" s="16" t="s">
        <v>21697</v>
      </c>
      <c r="S1432" s="16" t="s">
        <v>13686</v>
      </c>
      <c r="T1432" s="16" t="s">
        <v>21698</v>
      </c>
      <c r="U1432" s="17">
        <v>1980</v>
      </c>
      <c r="V1432" s="18">
        <v>24948</v>
      </c>
      <c r="W1432" s="16" t="s">
        <v>21654</v>
      </c>
      <c r="X1432" s="50" t="s">
        <v>205</v>
      </c>
      <c r="Y1432" s="50" t="s">
        <v>205</v>
      </c>
    </row>
    <row r="1433" spans="1:26" ht="18" customHeight="1">
      <c r="A1433" s="539">
        <v>20230921</v>
      </c>
      <c r="B1433" s="523">
        <v>1390</v>
      </c>
      <c r="C1433" s="523" t="s">
        <v>13722</v>
      </c>
      <c r="D1433" s="523" t="s">
        <v>219</v>
      </c>
      <c r="E1433" s="523">
        <v>850</v>
      </c>
      <c r="F1433" s="523" t="s">
        <v>9216</v>
      </c>
      <c r="G1433" s="523" t="s">
        <v>13723</v>
      </c>
      <c r="H1433" s="538"/>
      <c r="I1433" s="540">
        <v>45190</v>
      </c>
      <c r="J1433" s="541" t="s">
        <v>10365</v>
      </c>
      <c r="K1433" s="541" t="s">
        <v>9440</v>
      </c>
      <c r="L1433" s="512" t="s">
        <v>205</v>
      </c>
      <c r="M1433" s="50" t="s">
        <v>205</v>
      </c>
      <c r="N1433" s="50" t="s">
        <v>205</v>
      </c>
      <c r="O1433" s="50" t="s">
        <v>205</v>
      </c>
      <c r="P1433" s="50" t="s">
        <v>205</v>
      </c>
      <c r="Q1433" s="50" t="s">
        <v>205</v>
      </c>
      <c r="R1433" s="16" t="s">
        <v>13724</v>
      </c>
      <c r="S1433" s="16" t="s">
        <v>21699</v>
      </c>
      <c r="T1433" s="16" t="s">
        <v>21700</v>
      </c>
      <c r="U1433" s="17">
        <v>850</v>
      </c>
      <c r="V1433" s="18">
        <v>24990</v>
      </c>
      <c r="W1433" s="16" t="s">
        <v>21689</v>
      </c>
      <c r="X1433" s="50" t="s">
        <v>205</v>
      </c>
      <c r="Y1433" s="50" t="s">
        <v>205</v>
      </c>
    </row>
    <row r="1434" spans="1:26" ht="18" customHeight="1">
      <c r="A1434" s="539">
        <v>20230921</v>
      </c>
      <c r="B1434" s="523">
        <v>1391</v>
      </c>
      <c r="C1434" s="523" t="s">
        <v>13725</v>
      </c>
      <c r="D1434" s="523" t="s">
        <v>8947</v>
      </c>
      <c r="E1434" s="523">
        <v>836</v>
      </c>
      <c r="F1434" s="523" t="s">
        <v>8949</v>
      </c>
      <c r="G1434" s="523" t="s">
        <v>13726</v>
      </c>
      <c r="H1434" s="538"/>
      <c r="I1434" s="540">
        <v>45190</v>
      </c>
      <c r="J1434" s="541" t="s">
        <v>13401</v>
      </c>
      <c r="K1434" s="541" t="s">
        <v>9440</v>
      </c>
      <c r="L1434" s="494">
        <v>20</v>
      </c>
      <c r="M1434" s="50" t="s">
        <v>205</v>
      </c>
      <c r="N1434" s="50" t="s">
        <v>205</v>
      </c>
      <c r="O1434" s="50" t="s">
        <v>205</v>
      </c>
      <c r="P1434" s="50" t="s">
        <v>205</v>
      </c>
      <c r="Q1434" s="50" t="s">
        <v>205</v>
      </c>
      <c r="R1434" s="16" t="s">
        <v>13727</v>
      </c>
      <c r="S1434" s="16" t="s">
        <v>21701</v>
      </c>
      <c r="T1434" s="16" t="s">
        <v>21702</v>
      </c>
      <c r="U1434" s="17">
        <v>836</v>
      </c>
      <c r="V1434" s="18">
        <v>14329.04</v>
      </c>
      <c r="W1434" s="16" t="s">
        <v>21703</v>
      </c>
      <c r="X1434" s="50" t="s">
        <v>205</v>
      </c>
      <c r="Y1434" s="50" t="s">
        <v>205</v>
      </c>
      <c r="Z1434" t="s">
        <v>10564</v>
      </c>
    </row>
    <row r="1435" spans="1:26" ht="18" customHeight="1">
      <c r="A1435" s="539">
        <v>20230922</v>
      </c>
      <c r="B1435" s="523">
        <v>1392</v>
      </c>
      <c r="C1435" s="523" t="s">
        <v>13728</v>
      </c>
      <c r="D1435" s="523" t="s">
        <v>8947</v>
      </c>
      <c r="E1435" s="523">
        <v>672</v>
      </c>
      <c r="F1435" s="523" t="s">
        <v>8949</v>
      </c>
      <c r="G1435" s="523" t="s">
        <v>13729</v>
      </c>
      <c r="H1435" s="538"/>
      <c r="I1435" s="540">
        <v>45191</v>
      </c>
      <c r="J1435" s="541" t="s">
        <v>13730</v>
      </c>
      <c r="K1435" s="541" t="s">
        <v>9440</v>
      </c>
      <c r="L1435" s="494">
        <v>20</v>
      </c>
      <c r="M1435" s="50" t="s">
        <v>205</v>
      </c>
      <c r="N1435" s="50" t="s">
        <v>205</v>
      </c>
      <c r="O1435" s="50" t="s">
        <v>205</v>
      </c>
      <c r="P1435" s="50" t="s">
        <v>205</v>
      </c>
      <c r="Q1435" s="50" t="s">
        <v>205</v>
      </c>
      <c r="R1435" s="16" t="s">
        <v>13731</v>
      </c>
      <c r="S1435" s="16" t="s">
        <v>21704</v>
      </c>
      <c r="T1435" s="16" t="s">
        <v>13733</v>
      </c>
      <c r="U1435" s="17">
        <v>672</v>
      </c>
      <c r="V1435" s="18">
        <v>6720</v>
      </c>
      <c r="W1435" s="16" t="s">
        <v>21705</v>
      </c>
      <c r="X1435" s="50" t="s">
        <v>205</v>
      </c>
      <c r="Y1435" s="50" t="s">
        <v>205</v>
      </c>
      <c r="Z1435" t="s">
        <v>13735</v>
      </c>
    </row>
    <row r="1436" spans="1:26" ht="18" customHeight="1">
      <c r="A1436" s="539">
        <v>20230922</v>
      </c>
      <c r="B1436" s="523">
        <v>1393</v>
      </c>
      <c r="C1436" s="523" t="s">
        <v>3258</v>
      </c>
      <c r="D1436" s="523" t="s">
        <v>168</v>
      </c>
      <c r="E1436" s="523">
        <v>1568</v>
      </c>
      <c r="F1436" s="523" t="s">
        <v>8955</v>
      </c>
      <c r="G1436" s="523" t="s">
        <v>3259</v>
      </c>
      <c r="H1436" s="538"/>
      <c r="I1436" s="540">
        <v>45190</v>
      </c>
      <c r="J1436" s="541" t="s">
        <v>10652</v>
      </c>
      <c r="K1436" s="541" t="s">
        <v>9440</v>
      </c>
      <c r="L1436" s="494" t="s">
        <v>205</v>
      </c>
      <c r="M1436" s="50" t="s">
        <v>205</v>
      </c>
      <c r="N1436" s="50" t="s">
        <v>205</v>
      </c>
      <c r="O1436" s="50" t="s">
        <v>205</v>
      </c>
      <c r="P1436" s="50" t="s">
        <v>205</v>
      </c>
      <c r="Q1436" s="50" t="s">
        <v>205</v>
      </c>
      <c r="R1436" s="16" t="s">
        <v>21706</v>
      </c>
      <c r="S1436" s="16" t="s">
        <v>13713</v>
      </c>
      <c r="T1436" s="16" t="s">
        <v>13736</v>
      </c>
      <c r="U1436" s="17">
        <v>1568</v>
      </c>
      <c r="V1436" s="18">
        <v>24304</v>
      </c>
      <c r="W1436" s="16" t="s">
        <v>13714</v>
      </c>
      <c r="X1436" s="50" t="s">
        <v>205</v>
      </c>
      <c r="Y1436" s="50" t="s">
        <v>205</v>
      </c>
    </row>
    <row r="1437" spans="1:26" ht="18" customHeight="1">
      <c r="A1437" s="539">
        <v>20230922</v>
      </c>
      <c r="B1437" s="523">
        <v>1394</v>
      </c>
      <c r="C1437" s="523" t="s">
        <v>3237</v>
      </c>
      <c r="D1437" s="523" t="s">
        <v>8897</v>
      </c>
      <c r="E1437" s="523">
        <v>1960</v>
      </c>
      <c r="F1437" s="523" t="s">
        <v>6346</v>
      </c>
      <c r="G1437" s="523" t="s">
        <v>3238</v>
      </c>
      <c r="H1437" s="538"/>
      <c r="I1437" s="540">
        <v>45190</v>
      </c>
      <c r="J1437" s="541" t="s">
        <v>13737</v>
      </c>
      <c r="K1437" s="541" t="s">
        <v>9440</v>
      </c>
      <c r="L1437" s="494"/>
      <c r="M1437" s="50"/>
      <c r="N1437" s="50"/>
      <c r="O1437" s="50"/>
      <c r="P1437" s="50"/>
      <c r="Q1437" s="50"/>
      <c r="R1437" s="16" t="s">
        <v>21707</v>
      </c>
      <c r="S1437" s="16" t="s">
        <v>21687</v>
      </c>
      <c r="T1437" s="16" t="s">
        <v>21708</v>
      </c>
      <c r="U1437" s="17">
        <v>1960</v>
      </c>
      <c r="V1437" s="18">
        <v>24500</v>
      </c>
      <c r="W1437" s="16" t="s">
        <v>21689</v>
      </c>
      <c r="X1437" s="50"/>
      <c r="Y1437" s="50"/>
    </row>
    <row r="1438" spans="1:26" ht="18" customHeight="1">
      <c r="A1438" s="539">
        <v>20230922</v>
      </c>
      <c r="B1438" s="523">
        <v>1395</v>
      </c>
      <c r="C1438" s="523" t="s">
        <v>3254</v>
      </c>
      <c r="D1438" s="523" t="s">
        <v>8897</v>
      </c>
      <c r="E1438" s="523">
        <v>1960</v>
      </c>
      <c r="F1438" s="523" t="s">
        <v>6346</v>
      </c>
      <c r="G1438" s="523" t="s">
        <v>3255</v>
      </c>
      <c r="H1438" s="538"/>
      <c r="I1438" s="540">
        <v>45190</v>
      </c>
      <c r="J1438" s="541" t="s">
        <v>13738</v>
      </c>
      <c r="K1438" s="541" t="s">
        <v>9440</v>
      </c>
      <c r="L1438" s="494"/>
      <c r="M1438" s="50"/>
      <c r="N1438" s="50"/>
      <c r="O1438" s="50"/>
      <c r="P1438" s="50"/>
      <c r="Q1438" s="50"/>
      <c r="R1438" s="16" t="s">
        <v>21709</v>
      </c>
      <c r="S1438" s="16" t="s">
        <v>13713</v>
      </c>
      <c r="T1438" s="16" t="s">
        <v>21710</v>
      </c>
      <c r="U1438" s="17">
        <v>1960</v>
      </c>
      <c r="V1438" s="18">
        <v>24500</v>
      </c>
      <c r="W1438" s="16" t="s">
        <v>21703</v>
      </c>
      <c r="X1438" s="50"/>
      <c r="Y1438" s="50"/>
    </row>
    <row r="1439" spans="1:26" ht="18" customHeight="1">
      <c r="A1439" s="539">
        <v>20230922</v>
      </c>
      <c r="B1439" s="523">
        <v>1396</v>
      </c>
      <c r="C1439" s="523" t="s">
        <v>3241</v>
      </c>
      <c r="D1439" s="523" t="s">
        <v>8897</v>
      </c>
      <c r="E1439" s="523">
        <v>1960</v>
      </c>
      <c r="F1439" s="523" t="s">
        <v>6346</v>
      </c>
      <c r="G1439" s="523" t="s">
        <v>3242</v>
      </c>
      <c r="H1439" s="538"/>
      <c r="I1439" s="540">
        <v>45191</v>
      </c>
      <c r="J1439" s="541" t="s">
        <v>13739</v>
      </c>
      <c r="K1439" s="541" t="s">
        <v>9440</v>
      </c>
      <c r="L1439" s="494"/>
      <c r="M1439" s="50"/>
      <c r="N1439" s="50"/>
      <c r="O1439" s="50"/>
      <c r="P1439" s="50"/>
      <c r="Q1439" s="50"/>
      <c r="R1439" s="16" t="s">
        <v>21711</v>
      </c>
      <c r="S1439" s="16" t="s">
        <v>13713</v>
      </c>
      <c r="T1439" s="16" t="s">
        <v>13740</v>
      </c>
      <c r="U1439" s="17">
        <v>1960</v>
      </c>
      <c r="V1439" s="18">
        <v>24500</v>
      </c>
      <c r="W1439" s="16" t="s">
        <v>21689</v>
      </c>
      <c r="X1439" s="50"/>
      <c r="Y1439" s="50"/>
    </row>
    <row r="1440" spans="1:26" ht="18" customHeight="1">
      <c r="A1440" s="539">
        <v>20230922</v>
      </c>
      <c r="B1440" s="523">
        <v>1397</v>
      </c>
      <c r="C1440" s="523" t="s">
        <v>13741</v>
      </c>
      <c r="D1440" s="523" t="s">
        <v>8947</v>
      </c>
      <c r="E1440" s="523">
        <v>901</v>
      </c>
      <c r="F1440" s="523" t="s">
        <v>8949</v>
      </c>
      <c r="G1440" s="523" t="s">
        <v>13742</v>
      </c>
      <c r="H1440" s="538"/>
      <c r="I1440" s="540">
        <v>45191</v>
      </c>
      <c r="J1440" s="541" t="s">
        <v>12830</v>
      </c>
      <c r="K1440" s="541" t="s">
        <v>9440</v>
      </c>
      <c r="L1440" s="494">
        <v>20</v>
      </c>
      <c r="M1440" s="50" t="s">
        <v>205</v>
      </c>
      <c r="N1440" s="50" t="s">
        <v>205</v>
      </c>
      <c r="O1440" s="50" t="s">
        <v>205</v>
      </c>
      <c r="P1440" s="50" t="s">
        <v>205</v>
      </c>
      <c r="Q1440" s="50" t="s">
        <v>205</v>
      </c>
      <c r="R1440" s="16" t="s">
        <v>21712</v>
      </c>
      <c r="S1440" s="16" t="s">
        <v>21704</v>
      </c>
      <c r="T1440" s="16" t="s">
        <v>21713</v>
      </c>
      <c r="U1440" s="17">
        <v>901</v>
      </c>
      <c r="V1440" s="18">
        <v>7027.8</v>
      </c>
      <c r="W1440" s="16" t="s">
        <v>13734</v>
      </c>
      <c r="X1440" s="50" t="s">
        <v>205</v>
      </c>
      <c r="Y1440" s="50" t="s">
        <v>205</v>
      </c>
      <c r="Z1440" t="s">
        <v>13735</v>
      </c>
    </row>
    <row r="1441" spans="1:26" ht="18" customHeight="1">
      <c r="A1441" s="539">
        <v>20230922</v>
      </c>
      <c r="B1441" s="523">
        <v>1398</v>
      </c>
      <c r="C1441" s="523" t="s">
        <v>3249</v>
      </c>
      <c r="D1441" s="523" t="s">
        <v>8897</v>
      </c>
      <c r="E1441" s="523">
        <v>1568</v>
      </c>
      <c r="F1441" s="523" t="s">
        <v>6346</v>
      </c>
      <c r="G1441" s="523" t="s">
        <v>3250</v>
      </c>
      <c r="H1441" s="538"/>
      <c r="I1441" s="540">
        <v>45191</v>
      </c>
      <c r="J1441" s="541" t="s">
        <v>10360</v>
      </c>
      <c r="K1441" s="541" t="s">
        <v>9440</v>
      </c>
      <c r="L1441" s="494"/>
      <c r="M1441" s="50"/>
      <c r="N1441" s="50"/>
      <c r="O1441" s="50"/>
      <c r="P1441" s="50"/>
      <c r="Q1441" s="50"/>
      <c r="R1441" s="16" t="s">
        <v>21714</v>
      </c>
      <c r="S1441" s="16" t="s">
        <v>21687</v>
      </c>
      <c r="T1441" s="16" t="s">
        <v>13743</v>
      </c>
      <c r="U1441" s="17">
        <v>1568</v>
      </c>
      <c r="V1441" s="18">
        <v>24304</v>
      </c>
      <c r="W1441" s="16" t="s">
        <v>21703</v>
      </c>
      <c r="X1441" s="50"/>
      <c r="Y1441" s="50"/>
    </row>
    <row r="1442" spans="1:26" ht="18" customHeight="1">
      <c r="A1442" s="539">
        <v>20230922</v>
      </c>
      <c r="B1442" s="523">
        <v>1399</v>
      </c>
      <c r="C1442" s="523" t="s">
        <v>3245</v>
      </c>
      <c r="D1442" s="523" t="s">
        <v>9319</v>
      </c>
      <c r="E1442" s="523">
        <v>1917</v>
      </c>
      <c r="F1442" s="523" t="s">
        <v>8994</v>
      </c>
      <c r="G1442" s="523" t="s">
        <v>3246</v>
      </c>
      <c r="H1442" s="538"/>
      <c r="I1442" s="540">
        <v>45191</v>
      </c>
      <c r="J1442" s="541" t="s">
        <v>10568</v>
      </c>
      <c r="K1442" s="541" t="s">
        <v>9440</v>
      </c>
      <c r="L1442" s="494" t="s">
        <v>205</v>
      </c>
      <c r="M1442" s="50" t="s">
        <v>205</v>
      </c>
      <c r="N1442" s="50" t="s">
        <v>205</v>
      </c>
      <c r="O1442" s="50" t="s">
        <v>205</v>
      </c>
      <c r="P1442" s="50" t="s">
        <v>205</v>
      </c>
      <c r="Q1442" s="50" t="s">
        <v>205</v>
      </c>
      <c r="R1442" s="16" t="s">
        <v>21715</v>
      </c>
      <c r="S1442" s="16" t="s">
        <v>21716</v>
      </c>
      <c r="T1442" s="16" t="s">
        <v>21717</v>
      </c>
      <c r="U1442" s="17">
        <v>1917</v>
      </c>
      <c r="V1442" s="18">
        <v>23962.5</v>
      </c>
      <c r="W1442" s="16" t="s">
        <v>21689</v>
      </c>
      <c r="X1442" s="50" t="s">
        <v>205</v>
      </c>
      <c r="Y1442" s="50" t="s">
        <v>205</v>
      </c>
    </row>
    <row r="1443" spans="1:26" ht="18" customHeight="1">
      <c r="A1443" s="539">
        <v>20230922</v>
      </c>
      <c r="B1443" s="523">
        <v>1400</v>
      </c>
      <c r="C1443" s="523" t="s">
        <v>3261</v>
      </c>
      <c r="D1443" s="523" t="s">
        <v>9319</v>
      </c>
      <c r="E1443" s="523">
        <v>1917</v>
      </c>
      <c r="F1443" s="523" t="s">
        <v>8994</v>
      </c>
      <c r="G1443" s="523" t="s">
        <v>13744</v>
      </c>
      <c r="H1443" s="538"/>
      <c r="I1443" s="540">
        <v>45191</v>
      </c>
      <c r="J1443" s="541" t="s">
        <v>9551</v>
      </c>
      <c r="K1443" s="541" t="s">
        <v>9440</v>
      </c>
      <c r="L1443" s="494" t="s">
        <v>205</v>
      </c>
      <c r="M1443" s="50" t="s">
        <v>205</v>
      </c>
      <c r="N1443" s="50" t="s">
        <v>205</v>
      </c>
      <c r="O1443" s="50" t="s">
        <v>205</v>
      </c>
      <c r="P1443" s="50" t="s">
        <v>205</v>
      </c>
      <c r="Q1443" s="50" t="s">
        <v>205</v>
      </c>
      <c r="R1443" s="16" t="s">
        <v>21718</v>
      </c>
      <c r="S1443" s="16" t="s">
        <v>21687</v>
      </c>
      <c r="T1443" s="16" t="s">
        <v>21719</v>
      </c>
      <c r="U1443" s="17">
        <v>1917</v>
      </c>
      <c r="V1443" s="18">
        <v>23962.5</v>
      </c>
      <c r="W1443" s="16" t="s">
        <v>21689</v>
      </c>
      <c r="X1443" s="50" t="s">
        <v>205</v>
      </c>
      <c r="Y1443" s="50" t="s">
        <v>205</v>
      </c>
    </row>
    <row r="1444" spans="1:26" ht="18" customHeight="1">
      <c r="A1444" s="539">
        <v>20230925</v>
      </c>
      <c r="B1444" s="523">
        <v>1401</v>
      </c>
      <c r="C1444" s="523" t="s">
        <v>13745</v>
      </c>
      <c r="D1444" s="523" t="s">
        <v>10578</v>
      </c>
      <c r="E1444" s="523">
        <v>1000</v>
      </c>
      <c r="F1444" s="523" t="s">
        <v>8298</v>
      </c>
      <c r="G1444" s="523" t="s">
        <v>13746</v>
      </c>
      <c r="H1444" s="538"/>
      <c r="I1444" s="540">
        <v>45191</v>
      </c>
      <c r="J1444" s="541" t="s">
        <v>11562</v>
      </c>
      <c r="K1444" s="541" t="s">
        <v>9440</v>
      </c>
      <c r="L1444" s="494" t="s">
        <v>205</v>
      </c>
      <c r="M1444" s="50" t="s">
        <v>205</v>
      </c>
      <c r="N1444" s="50" t="s">
        <v>205</v>
      </c>
      <c r="O1444" s="50" t="s">
        <v>205</v>
      </c>
      <c r="P1444" s="50" t="s">
        <v>205</v>
      </c>
      <c r="Q1444" s="50" t="s">
        <v>205</v>
      </c>
      <c r="R1444" s="16" t="s">
        <v>21720</v>
      </c>
      <c r="S1444" s="16" t="s">
        <v>21721</v>
      </c>
      <c r="T1444" s="16" t="s">
        <v>21722</v>
      </c>
      <c r="U1444" s="17">
        <v>1000</v>
      </c>
      <c r="V1444" s="18">
        <v>22290</v>
      </c>
      <c r="W1444" s="16" t="s">
        <v>21703</v>
      </c>
      <c r="X1444" s="50" t="s">
        <v>205</v>
      </c>
      <c r="Y1444" s="50" t="s">
        <v>205</v>
      </c>
    </row>
    <row r="1445" spans="1:26" ht="18" customHeight="1">
      <c r="A1445" s="539">
        <v>20230925</v>
      </c>
      <c r="B1445" s="523">
        <v>1402</v>
      </c>
      <c r="C1445" s="523" t="s">
        <v>3264</v>
      </c>
      <c r="D1445" s="523" t="s">
        <v>9537</v>
      </c>
      <c r="E1445" s="523">
        <v>1916</v>
      </c>
      <c r="F1445" s="523" t="s">
        <v>6346</v>
      </c>
      <c r="G1445" s="523" t="s">
        <v>3265</v>
      </c>
      <c r="H1445" s="538"/>
      <c r="I1445" s="540">
        <v>45192</v>
      </c>
      <c r="J1445" s="541" t="s">
        <v>10778</v>
      </c>
      <c r="K1445" s="541" t="s">
        <v>9440</v>
      </c>
      <c r="L1445" s="494" t="s">
        <v>205</v>
      </c>
      <c r="M1445" s="50" t="s">
        <v>205</v>
      </c>
      <c r="N1445" s="50" t="s">
        <v>205</v>
      </c>
      <c r="O1445" s="50" t="s">
        <v>205</v>
      </c>
      <c r="P1445" s="50" t="s">
        <v>205</v>
      </c>
      <c r="Q1445" s="50" t="s">
        <v>205</v>
      </c>
      <c r="R1445" s="16" t="s">
        <v>21723</v>
      </c>
      <c r="S1445" s="16" t="s">
        <v>21724</v>
      </c>
      <c r="T1445" s="16" t="s">
        <v>21725</v>
      </c>
      <c r="U1445" s="17">
        <v>1916</v>
      </c>
      <c r="V1445" s="18">
        <v>24509.47</v>
      </c>
      <c r="W1445" s="16" t="s">
        <v>21726</v>
      </c>
      <c r="X1445" s="50" t="s">
        <v>205</v>
      </c>
      <c r="Y1445" s="50" t="s">
        <v>205</v>
      </c>
    </row>
    <row r="1446" spans="1:26" ht="18" customHeight="1">
      <c r="A1446" s="539">
        <v>20230925</v>
      </c>
      <c r="B1446" s="523">
        <v>1403</v>
      </c>
      <c r="C1446" s="523" t="s">
        <v>3284</v>
      </c>
      <c r="D1446" s="523" t="s">
        <v>9537</v>
      </c>
      <c r="E1446" s="523">
        <v>1916</v>
      </c>
      <c r="F1446" s="523" t="s">
        <v>6346</v>
      </c>
      <c r="G1446" s="523" t="s">
        <v>3285</v>
      </c>
      <c r="H1446" s="538"/>
      <c r="I1446" s="540">
        <v>45192</v>
      </c>
      <c r="J1446" s="541" t="s">
        <v>9466</v>
      </c>
      <c r="K1446" s="541" t="s">
        <v>9440</v>
      </c>
      <c r="L1446" s="494" t="s">
        <v>205</v>
      </c>
      <c r="M1446" s="50" t="s">
        <v>205</v>
      </c>
      <c r="N1446" s="50" t="s">
        <v>205</v>
      </c>
      <c r="O1446" s="50" t="s">
        <v>205</v>
      </c>
      <c r="P1446" s="50" t="s">
        <v>205</v>
      </c>
      <c r="Q1446" s="50" t="s">
        <v>205</v>
      </c>
      <c r="R1446" s="16" t="s">
        <v>21727</v>
      </c>
      <c r="S1446" s="16" t="s">
        <v>21724</v>
      </c>
      <c r="T1446" s="16" t="s">
        <v>13747</v>
      </c>
      <c r="U1446" s="17">
        <v>1916</v>
      </c>
      <c r="V1446" s="18">
        <v>24509.47</v>
      </c>
      <c r="W1446" s="16" t="s">
        <v>21728</v>
      </c>
      <c r="X1446" s="50" t="s">
        <v>205</v>
      </c>
      <c r="Y1446" s="50" t="s">
        <v>205</v>
      </c>
    </row>
    <row r="1447" spans="1:26" ht="18" customHeight="1">
      <c r="A1447" s="539">
        <v>20230925</v>
      </c>
      <c r="B1447" s="523">
        <v>1404</v>
      </c>
      <c r="C1447" s="523" t="s">
        <v>3271</v>
      </c>
      <c r="D1447" s="523" t="s">
        <v>9537</v>
      </c>
      <c r="E1447" s="523">
        <v>1916</v>
      </c>
      <c r="F1447" s="523" t="s">
        <v>6346</v>
      </c>
      <c r="G1447" s="523" t="s">
        <v>3272</v>
      </c>
      <c r="H1447" s="538"/>
      <c r="I1447" s="540">
        <v>45192</v>
      </c>
      <c r="J1447" s="541" t="s">
        <v>9700</v>
      </c>
      <c r="K1447" s="541" t="s">
        <v>9440</v>
      </c>
      <c r="L1447" s="494" t="s">
        <v>205</v>
      </c>
      <c r="M1447" s="50" t="s">
        <v>205</v>
      </c>
      <c r="N1447" s="50" t="s">
        <v>205</v>
      </c>
      <c r="O1447" s="50" t="s">
        <v>205</v>
      </c>
      <c r="P1447" s="50" t="s">
        <v>205</v>
      </c>
      <c r="Q1447" s="50" t="s">
        <v>205</v>
      </c>
      <c r="R1447" s="16" t="s">
        <v>21729</v>
      </c>
      <c r="S1447" s="16" t="s">
        <v>21724</v>
      </c>
      <c r="T1447" s="16" t="s">
        <v>21730</v>
      </c>
      <c r="U1447" s="17">
        <v>1916</v>
      </c>
      <c r="V1447" s="18">
        <v>24509.47</v>
      </c>
      <c r="W1447" s="16" t="s">
        <v>21726</v>
      </c>
      <c r="X1447" s="50" t="s">
        <v>205</v>
      </c>
      <c r="Y1447" s="50" t="s">
        <v>205</v>
      </c>
    </row>
    <row r="1448" spans="1:26" ht="18" customHeight="1">
      <c r="A1448" s="539">
        <v>20230925</v>
      </c>
      <c r="B1448" s="523">
        <v>1405</v>
      </c>
      <c r="C1448" s="523" t="s">
        <v>3268</v>
      </c>
      <c r="D1448" s="523" t="s">
        <v>9537</v>
      </c>
      <c r="E1448" s="523">
        <v>1916</v>
      </c>
      <c r="F1448" s="523" t="s">
        <v>6346</v>
      </c>
      <c r="G1448" s="523" t="s">
        <v>3269</v>
      </c>
      <c r="H1448" s="538"/>
      <c r="I1448" s="540">
        <v>45192</v>
      </c>
      <c r="J1448" s="541" t="s">
        <v>9527</v>
      </c>
      <c r="K1448" s="541" t="s">
        <v>9440</v>
      </c>
      <c r="L1448" s="494" t="s">
        <v>205</v>
      </c>
      <c r="M1448" s="50" t="s">
        <v>205</v>
      </c>
      <c r="N1448" s="50" t="s">
        <v>205</v>
      </c>
      <c r="O1448" s="50" t="s">
        <v>205</v>
      </c>
      <c r="P1448" s="50" t="s">
        <v>205</v>
      </c>
      <c r="Q1448" s="50" t="s">
        <v>205</v>
      </c>
      <c r="R1448" s="16" t="s">
        <v>13748</v>
      </c>
      <c r="S1448" s="16" t="s">
        <v>21724</v>
      </c>
      <c r="T1448" s="16" t="s">
        <v>21731</v>
      </c>
      <c r="U1448" s="17">
        <v>1916</v>
      </c>
      <c r="V1448" s="18">
        <v>24509.47</v>
      </c>
      <c r="W1448" s="16" t="s">
        <v>21726</v>
      </c>
      <c r="X1448" s="50" t="s">
        <v>205</v>
      </c>
      <c r="Y1448" s="50" t="s">
        <v>205</v>
      </c>
    </row>
    <row r="1449" spans="1:26" ht="18" customHeight="1">
      <c r="A1449" s="539">
        <v>20230925</v>
      </c>
      <c r="B1449" s="523">
        <v>1406</v>
      </c>
      <c r="C1449" s="523" t="s">
        <v>3278</v>
      </c>
      <c r="D1449" s="523" t="s">
        <v>9537</v>
      </c>
      <c r="E1449" s="523">
        <v>1916</v>
      </c>
      <c r="F1449" s="523" t="s">
        <v>6346</v>
      </c>
      <c r="G1449" s="523" t="s">
        <v>3279</v>
      </c>
      <c r="H1449" s="538"/>
      <c r="I1449" s="540">
        <v>45192</v>
      </c>
      <c r="J1449" s="541" t="s">
        <v>10360</v>
      </c>
      <c r="K1449" s="541" t="s">
        <v>9440</v>
      </c>
      <c r="L1449" s="494" t="s">
        <v>205</v>
      </c>
      <c r="M1449" s="50" t="s">
        <v>205</v>
      </c>
      <c r="N1449" s="50" t="s">
        <v>205</v>
      </c>
      <c r="O1449" s="50" t="s">
        <v>205</v>
      </c>
      <c r="P1449" s="50" t="s">
        <v>205</v>
      </c>
      <c r="Q1449" s="50" t="s">
        <v>205</v>
      </c>
      <c r="R1449" s="16" t="s">
        <v>21732</v>
      </c>
      <c r="S1449" s="16" t="s">
        <v>12874</v>
      </c>
      <c r="T1449" s="16" t="s">
        <v>21733</v>
      </c>
      <c r="U1449" s="17">
        <v>1916</v>
      </c>
      <c r="V1449" s="18">
        <v>24509.47</v>
      </c>
      <c r="W1449" s="16" t="s">
        <v>21726</v>
      </c>
      <c r="X1449" s="50" t="s">
        <v>205</v>
      </c>
      <c r="Y1449" s="50" t="s">
        <v>205</v>
      </c>
    </row>
    <row r="1450" spans="1:26" ht="18" customHeight="1">
      <c r="A1450" s="539">
        <v>20230925</v>
      </c>
      <c r="B1450" s="523">
        <v>1407</v>
      </c>
      <c r="C1450" s="523" t="s">
        <v>3275</v>
      </c>
      <c r="D1450" s="523" t="s">
        <v>9537</v>
      </c>
      <c r="E1450" s="523">
        <v>1916</v>
      </c>
      <c r="F1450" s="523" t="s">
        <v>6346</v>
      </c>
      <c r="G1450" s="523" t="s">
        <v>3276</v>
      </c>
      <c r="H1450" s="538"/>
      <c r="I1450" s="540">
        <v>45194</v>
      </c>
      <c r="J1450" s="541" t="s">
        <v>9810</v>
      </c>
      <c r="K1450" s="541" t="s">
        <v>9440</v>
      </c>
      <c r="L1450" s="494" t="s">
        <v>205</v>
      </c>
      <c r="M1450" s="50" t="s">
        <v>205</v>
      </c>
      <c r="N1450" s="50" t="s">
        <v>205</v>
      </c>
      <c r="O1450" s="50" t="s">
        <v>205</v>
      </c>
      <c r="P1450" s="50" t="s">
        <v>205</v>
      </c>
      <c r="Q1450" s="50" t="s">
        <v>205</v>
      </c>
      <c r="R1450" s="16" t="s">
        <v>13749</v>
      </c>
      <c r="S1450" s="16" t="s">
        <v>21724</v>
      </c>
      <c r="T1450" s="16" t="s">
        <v>13750</v>
      </c>
      <c r="U1450" s="17">
        <v>1916</v>
      </c>
      <c r="V1450" s="18">
        <v>24509.47</v>
      </c>
      <c r="W1450" s="16" t="s">
        <v>21726</v>
      </c>
      <c r="X1450" s="50" t="s">
        <v>205</v>
      </c>
      <c r="Y1450" s="50" t="s">
        <v>205</v>
      </c>
    </row>
    <row r="1451" spans="1:26" ht="18" customHeight="1">
      <c r="A1451" s="539">
        <v>20230925</v>
      </c>
      <c r="B1451" s="523">
        <v>1408</v>
      </c>
      <c r="C1451" s="523" t="s">
        <v>3281</v>
      </c>
      <c r="D1451" s="523" t="s">
        <v>9537</v>
      </c>
      <c r="E1451" s="523">
        <v>1916</v>
      </c>
      <c r="F1451" s="523" t="s">
        <v>6346</v>
      </c>
      <c r="G1451" s="523" t="s">
        <v>3282</v>
      </c>
      <c r="H1451" s="538"/>
      <c r="I1451" s="540">
        <v>45194</v>
      </c>
      <c r="J1451" s="541" t="s">
        <v>10811</v>
      </c>
      <c r="K1451" s="541" t="s">
        <v>9440</v>
      </c>
      <c r="L1451" s="494" t="s">
        <v>205</v>
      </c>
      <c r="M1451" s="50" t="s">
        <v>205</v>
      </c>
      <c r="N1451" s="50" t="s">
        <v>205</v>
      </c>
      <c r="O1451" s="50" t="s">
        <v>205</v>
      </c>
      <c r="P1451" s="50" t="s">
        <v>205</v>
      </c>
      <c r="Q1451" s="50" t="s">
        <v>205</v>
      </c>
      <c r="R1451" s="16" t="s">
        <v>21734</v>
      </c>
      <c r="S1451" s="16" t="s">
        <v>21724</v>
      </c>
      <c r="T1451" s="16" t="s">
        <v>13751</v>
      </c>
      <c r="U1451" s="17">
        <v>1916</v>
      </c>
      <c r="V1451" s="18">
        <v>24509.47</v>
      </c>
      <c r="W1451" s="16" t="s">
        <v>21726</v>
      </c>
      <c r="X1451" s="50" t="s">
        <v>205</v>
      </c>
      <c r="Y1451" s="50" t="s">
        <v>205</v>
      </c>
    </row>
    <row r="1452" spans="1:26" ht="18" customHeight="1">
      <c r="A1452" s="539">
        <v>20230926</v>
      </c>
      <c r="B1452" s="523">
        <v>1409</v>
      </c>
      <c r="C1452" s="523" t="s">
        <v>13752</v>
      </c>
      <c r="D1452" s="523" t="s">
        <v>8947</v>
      </c>
      <c r="E1452" s="523">
        <v>800</v>
      </c>
      <c r="F1452" s="523" t="s">
        <v>8949</v>
      </c>
      <c r="G1452" s="523" t="s">
        <v>10555</v>
      </c>
      <c r="H1452" s="538"/>
      <c r="I1452" s="540">
        <v>45194</v>
      </c>
      <c r="J1452" s="541" t="s">
        <v>13367</v>
      </c>
      <c r="K1452" s="541" t="s">
        <v>9440</v>
      </c>
      <c r="L1452" s="494">
        <v>20</v>
      </c>
      <c r="M1452" s="50" t="s">
        <v>205</v>
      </c>
      <c r="N1452" s="50" t="s">
        <v>205</v>
      </c>
      <c r="O1452" s="50" t="s">
        <v>205</v>
      </c>
      <c r="P1452" s="50" t="s">
        <v>205</v>
      </c>
      <c r="Q1452" s="50" t="s">
        <v>205</v>
      </c>
      <c r="R1452" s="16" t="s">
        <v>13753</v>
      </c>
      <c r="S1452" s="16" t="s">
        <v>20519</v>
      </c>
      <c r="T1452" s="16" t="s">
        <v>21735</v>
      </c>
      <c r="U1452" s="17">
        <v>800</v>
      </c>
      <c r="V1452" s="18">
        <v>6400</v>
      </c>
      <c r="W1452" s="16" t="s">
        <v>21726</v>
      </c>
      <c r="X1452" s="50" t="s">
        <v>205</v>
      </c>
      <c r="Y1452" s="50" t="s">
        <v>205</v>
      </c>
      <c r="Z1452" t="s">
        <v>10747</v>
      </c>
    </row>
    <row r="1453" spans="1:26" ht="18" customHeight="1">
      <c r="A1453" s="539">
        <v>20230926</v>
      </c>
      <c r="B1453" s="523">
        <v>1410</v>
      </c>
      <c r="C1453" s="523" t="s">
        <v>3287</v>
      </c>
      <c r="D1453" s="523" t="s">
        <v>9537</v>
      </c>
      <c r="E1453" s="523">
        <v>1916</v>
      </c>
      <c r="F1453" s="523" t="s">
        <v>6346</v>
      </c>
      <c r="G1453" s="523" t="s">
        <v>3288</v>
      </c>
      <c r="H1453" s="538"/>
      <c r="I1453" s="540">
        <v>45194</v>
      </c>
      <c r="J1453" s="541" t="s">
        <v>12167</v>
      </c>
      <c r="K1453" s="541" t="s">
        <v>9440</v>
      </c>
      <c r="L1453" s="494" t="s">
        <v>205</v>
      </c>
      <c r="M1453" s="50" t="s">
        <v>205</v>
      </c>
      <c r="N1453" s="50" t="s">
        <v>205</v>
      </c>
      <c r="O1453" s="50" t="s">
        <v>205</v>
      </c>
      <c r="P1453" s="50" t="s">
        <v>205</v>
      </c>
      <c r="Q1453" s="50" t="s">
        <v>205</v>
      </c>
      <c r="R1453" s="16" t="s">
        <v>21736</v>
      </c>
      <c r="S1453" s="16" t="s">
        <v>21724</v>
      </c>
      <c r="T1453" s="16" t="s">
        <v>21737</v>
      </c>
      <c r="U1453" s="17">
        <v>1916</v>
      </c>
      <c r="V1453" s="18">
        <v>24509.47</v>
      </c>
      <c r="W1453" s="16" t="s">
        <v>21726</v>
      </c>
      <c r="X1453" s="50" t="s">
        <v>205</v>
      </c>
      <c r="Y1453" s="50" t="s">
        <v>205</v>
      </c>
    </row>
    <row r="1454" spans="1:26" ht="18" customHeight="1">
      <c r="A1454" s="539">
        <v>20230926</v>
      </c>
      <c r="B1454" s="523">
        <v>1411</v>
      </c>
      <c r="C1454" s="523" t="s">
        <v>3289</v>
      </c>
      <c r="D1454" s="523" t="s">
        <v>9537</v>
      </c>
      <c r="E1454" s="523">
        <v>1916</v>
      </c>
      <c r="F1454" s="523" t="s">
        <v>6346</v>
      </c>
      <c r="G1454" s="523" t="s">
        <v>3290</v>
      </c>
      <c r="H1454" s="538"/>
      <c r="I1454" s="540">
        <v>45194</v>
      </c>
      <c r="J1454" s="541" t="s">
        <v>11216</v>
      </c>
      <c r="K1454" s="541" t="s">
        <v>9440</v>
      </c>
      <c r="L1454" s="494" t="s">
        <v>205</v>
      </c>
      <c r="M1454" s="50" t="s">
        <v>205</v>
      </c>
      <c r="N1454" s="50" t="s">
        <v>205</v>
      </c>
      <c r="O1454" s="50" t="s">
        <v>205</v>
      </c>
      <c r="P1454" s="50" t="s">
        <v>205</v>
      </c>
      <c r="Q1454" s="50" t="s">
        <v>205</v>
      </c>
      <c r="R1454" s="16" t="s">
        <v>13754</v>
      </c>
      <c r="S1454" s="16" t="s">
        <v>21724</v>
      </c>
      <c r="T1454" s="16" t="s">
        <v>13755</v>
      </c>
      <c r="U1454" s="17">
        <v>1916</v>
      </c>
      <c r="V1454" s="18">
        <v>24509.47</v>
      </c>
      <c r="W1454" s="16" t="s">
        <v>21726</v>
      </c>
      <c r="X1454" s="50" t="s">
        <v>205</v>
      </c>
      <c r="Y1454" s="50" t="s">
        <v>205</v>
      </c>
    </row>
    <row r="1455" spans="1:26" ht="18" customHeight="1">
      <c r="A1455" s="539">
        <v>20230926</v>
      </c>
      <c r="B1455" s="523">
        <v>1412</v>
      </c>
      <c r="C1455" s="523" t="s">
        <v>3291</v>
      </c>
      <c r="D1455" s="523" t="s">
        <v>8891</v>
      </c>
      <c r="E1455" s="523">
        <v>2300</v>
      </c>
      <c r="F1455" s="523" t="s">
        <v>121</v>
      </c>
      <c r="G1455" s="523" t="s">
        <v>3292</v>
      </c>
      <c r="H1455" s="538"/>
      <c r="I1455" s="540">
        <v>45194</v>
      </c>
      <c r="J1455" s="541" t="s">
        <v>13756</v>
      </c>
      <c r="K1455" s="541" t="s">
        <v>9440</v>
      </c>
      <c r="L1455" s="494" t="s">
        <v>205</v>
      </c>
      <c r="M1455" s="50" t="s">
        <v>205</v>
      </c>
      <c r="N1455" s="50" t="s">
        <v>205</v>
      </c>
      <c r="O1455" s="50" t="s">
        <v>205</v>
      </c>
      <c r="P1455" s="50" t="s">
        <v>205</v>
      </c>
      <c r="Q1455" s="50" t="s">
        <v>205</v>
      </c>
      <c r="R1455" s="16" t="s">
        <v>21738</v>
      </c>
      <c r="S1455" s="16" t="s">
        <v>21724</v>
      </c>
      <c r="T1455" s="16" t="s">
        <v>13757</v>
      </c>
      <c r="U1455" s="17">
        <v>2300</v>
      </c>
      <c r="V1455" s="18">
        <v>23805</v>
      </c>
      <c r="W1455" s="16" t="s">
        <v>13734</v>
      </c>
      <c r="X1455" s="50" t="s">
        <v>205</v>
      </c>
      <c r="Y1455" s="50" t="s">
        <v>205</v>
      </c>
    </row>
    <row r="1456" spans="1:26" ht="18" customHeight="1">
      <c r="A1456" s="539">
        <v>20230926</v>
      </c>
      <c r="B1456" s="523">
        <v>1413</v>
      </c>
      <c r="C1456" s="523" t="s">
        <v>13758</v>
      </c>
      <c r="D1456" s="523" t="s">
        <v>8947</v>
      </c>
      <c r="E1456" s="523">
        <v>1059</v>
      </c>
      <c r="F1456" s="523" t="s">
        <v>8949</v>
      </c>
      <c r="G1456" s="523" t="s">
        <v>13759</v>
      </c>
      <c r="H1456" s="538"/>
      <c r="I1456" s="540">
        <v>45195</v>
      </c>
      <c r="J1456" s="541" t="s">
        <v>11168</v>
      </c>
      <c r="K1456" s="541" t="s">
        <v>9440</v>
      </c>
      <c r="L1456" s="494">
        <v>20</v>
      </c>
      <c r="M1456" s="50" t="s">
        <v>205</v>
      </c>
      <c r="N1456" s="50" t="s">
        <v>205</v>
      </c>
      <c r="O1456" s="50" t="s">
        <v>205</v>
      </c>
      <c r="P1456" s="50" t="s">
        <v>205</v>
      </c>
      <c r="Q1456" s="50" t="s">
        <v>205</v>
      </c>
      <c r="R1456" s="16" t="s">
        <v>21739</v>
      </c>
      <c r="S1456" s="16" t="s">
        <v>21740</v>
      </c>
      <c r="T1456" s="16" t="s">
        <v>21741</v>
      </c>
      <c r="U1456" s="17">
        <v>1059</v>
      </c>
      <c r="V1456" s="18">
        <v>4681.5</v>
      </c>
      <c r="W1456" s="16" t="s">
        <v>13760</v>
      </c>
      <c r="X1456" s="50" t="s">
        <v>205</v>
      </c>
      <c r="Y1456" s="50" t="s">
        <v>205</v>
      </c>
      <c r="Z1456" t="s">
        <v>10564</v>
      </c>
    </row>
    <row r="1457" spans="1:26" ht="18" customHeight="1">
      <c r="A1457" s="539">
        <v>20230926</v>
      </c>
      <c r="B1457" s="523">
        <v>1414</v>
      </c>
      <c r="C1457" s="523" t="s">
        <v>3294</v>
      </c>
      <c r="D1457" s="523" t="s">
        <v>9319</v>
      </c>
      <c r="E1457" s="523">
        <v>1950</v>
      </c>
      <c r="F1457" s="523" t="s">
        <v>6346</v>
      </c>
      <c r="G1457" s="523" t="s">
        <v>3295</v>
      </c>
      <c r="H1457" s="538"/>
      <c r="I1457" s="540">
        <v>45195</v>
      </c>
      <c r="J1457" s="541" t="s">
        <v>9815</v>
      </c>
      <c r="K1457" s="541" t="s">
        <v>9440</v>
      </c>
      <c r="L1457" s="494" t="s">
        <v>205</v>
      </c>
      <c r="M1457" s="50" t="s">
        <v>205</v>
      </c>
      <c r="N1457" s="50" t="s">
        <v>205</v>
      </c>
      <c r="O1457" s="50" t="s">
        <v>205</v>
      </c>
      <c r="P1457" s="50" t="s">
        <v>205</v>
      </c>
      <c r="Q1457" s="50" t="s">
        <v>205</v>
      </c>
      <c r="R1457" s="16" t="s">
        <v>21742</v>
      </c>
      <c r="S1457" s="16" t="s">
        <v>21138</v>
      </c>
      <c r="T1457" s="16" t="s">
        <v>21743</v>
      </c>
      <c r="U1457" s="17">
        <v>1950</v>
      </c>
      <c r="V1457" s="18">
        <v>24219</v>
      </c>
      <c r="W1457" s="16" t="s">
        <v>21744</v>
      </c>
      <c r="X1457" s="50" t="s">
        <v>205</v>
      </c>
      <c r="Y1457" s="50" t="s">
        <v>205</v>
      </c>
    </row>
    <row r="1458" spans="1:26" ht="18" customHeight="1">
      <c r="A1458" s="539">
        <v>20230926</v>
      </c>
      <c r="B1458" s="523">
        <v>1415</v>
      </c>
      <c r="C1458" s="523" t="s">
        <v>3298</v>
      </c>
      <c r="D1458" s="523" t="s">
        <v>9766</v>
      </c>
      <c r="E1458" s="523">
        <v>1839</v>
      </c>
      <c r="F1458" s="523" t="s">
        <v>8994</v>
      </c>
      <c r="G1458" s="523" t="s">
        <v>3299</v>
      </c>
      <c r="H1458" s="538"/>
      <c r="I1458" s="540">
        <v>45195</v>
      </c>
      <c r="J1458" s="541" t="s">
        <v>11594</v>
      </c>
      <c r="K1458" s="541" t="s">
        <v>9440</v>
      </c>
      <c r="L1458" s="494" t="s">
        <v>205</v>
      </c>
      <c r="M1458" s="50" t="s">
        <v>205</v>
      </c>
      <c r="N1458" s="50" t="s">
        <v>205</v>
      </c>
      <c r="O1458" s="50" t="s">
        <v>205</v>
      </c>
      <c r="P1458" s="50" t="s">
        <v>205</v>
      </c>
      <c r="Q1458" s="50" t="s">
        <v>205</v>
      </c>
      <c r="R1458" s="16" t="s">
        <v>21745</v>
      </c>
      <c r="S1458" s="16" t="s">
        <v>21622</v>
      </c>
      <c r="T1458" s="16" t="s">
        <v>21746</v>
      </c>
      <c r="U1458" s="17">
        <v>1839</v>
      </c>
      <c r="V1458" s="18">
        <v>23089.18</v>
      </c>
      <c r="W1458" s="16" t="s">
        <v>21624</v>
      </c>
      <c r="X1458" s="50" t="s">
        <v>205</v>
      </c>
      <c r="Y1458" s="50" t="s">
        <v>205</v>
      </c>
    </row>
    <row r="1459" spans="1:26" ht="18" customHeight="1">
      <c r="A1459" s="539">
        <v>20230926</v>
      </c>
      <c r="B1459" s="523">
        <v>1416</v>
      </c>
      <c r="C1459" s="523" t="s">
        <v>13761</v>
      </c>
      <c r="D1459" s="523" t="s">
        <v>8947</v>
      </c>
      <c r="E1459" s="523">
        <v>1207</v>
      </c>
      <c r="F1459" s="523" t="s">
        <v>8949</v>
      </c>
      <c r="G1459" s="523" t="s">
        <v>13762</v>
      </c>
      <c r="H1459" s="538"/>
      <c r="I1459" s="540">
        <v>45195</v>
      </c>
      <c r="J1459" s="541" t="s">
        <v>9691</v>
      </c>
      <c r="K1459" s="541" t="s">
        <v>9440</v>
      </c>
      <c r="L1459" s="494">
        <v>20</v>
      </c>
      <c r="M1459" s="50" t="s">
        <v>205</v>
      </c>
      <c r="N1459" s="50" t="s">
        <v>205</v>
      </c>
      <c r="O1459" s="50" t="s">
        <v>205</v>
      </c>
      <c r="P1459" s="50" t="s">
        <v>205</v>
      </c>
      <c r="Q1459" s="50" t="s">
        <v>205</v>
      </c>
      <c r="R1459" s="16" t="s">
        <v>21747</v>
      </c>
      <c r="S1459" s="16" t="s">
        <v>21748</v>
      </c>
      <c r="T1459" s="16" t="s">
        <v>21749</v>
      </c>
      <c r="U1459" s="17">
        <v>1207</v>
      </c>
      <c r="V1459" s="18">
        <v>11169.9</v>
      </c>
      <c r="W1459" s="16" t="s">
        <v>13763</v>
      </c>
      <c r="X1459" s="50" t="s">
        <v>205</v>
      </c>
      <c r="Y1459" s="50" t="s">
        <v>205</v>
      </c>
      <c r="Z1459" t="s">
        <v>12005</v>
      </c>
    </row>
    <row r="1460" spans="1:26" ht="18" customHeight="1">
      <c r="A1460" s="539">
        <v>20230927</v>
      </c>
      <c r="B1460" s="523">
        <v>1417</v>
      </c>
      <c r="C1460" s="523" t="s">
        <v>13764</v>
      </c>
      <c r="D1460" s="523" t="s">
        <v>10628</v>
      </c>
      <c r="E1460" s="523">
        <v>1100</v>
      </c>
      <c r="F1460" s="523" t="s">
        <v>13351</v>
      </c>
      <c r="G1460" s="523" t="s">
        <v>13765</v>
      </c>
      <c r="H1460" s="538"/>
      <c r="I1460" s="540">
        <v>45196</v>
      </c>
      <c r="J1460" s="541" t="s">
        <v>11396</v>
      </c>
      <c r="K1460" s="541" t="s">
        <v>9440</v>
      </c>
      <c r="L1460" s="494">
        <v>20</v>
      </c>
      <c r="M1460" s="50" t="s">
        <v>205</v>
      </c>
      <c r="N1460" s="50" t="s">
        <v>205</v>
      </c>
      <c r="O1460" s="50" t="s">
        <v>205</v>
      </c>
      <c r="P1460" s="50" t="s">
        <v>205</v>
      </c>
      <c r="Q1460" s="50" t="s">
        <v>205</v>
      </c>
      <c r="R1460" s="16" t="s">
        <v>21750</v>
      </c>
      <c r="S1460" s="16" t="s">
        <v>21751</v>
      </c>
      <c r="T1460" s="16" t="s">
        <v>13767</v>
      </c>
      <c r="U1460" s="17">
        <v>1100</v>
      </c>
      <c r="V1460" s="18">
        <v>11660</v>
      </c>
      <c r="W1460" s="16" t="s">
        <v>21752</v>
      </c>
      <c r="X1460" s="50" t="s">
        <v>205</v>
      </c>
      <c r="Y1460" s="50" t="s">
        <v>205</v>
      </c>
    </row>
    <row r="1461" spans="1:26" ht="18" customHeight="1">
      <c r="A1461" s="539">
        <v>20230927</v>
      </c>
      <c r="B1461" s="523">
        <v>1418</v>
      </c>
      <c r="C1461" s="523" t="s">
        <v>3323</v>
      </c>
      <c r="D1461" s="523" t="s">
        <v>9766</v>
      </c>
      <c r="E1461" s="523">
        <v>1880</v>
      </c>
      <c r="F1461" s="523" t="s">
        <v>8994</v>
      </c>
      <c r="G1461" s="523" t="s">
        <v>3324</v>
      </c>
      <c r="H1461" s="538"/>
      <c r="I1461" s="540">
        <v>45196</v>
      </c>
      <c r="J1461" s="541" t="s">
        <v>9547</v>
      </c>
      <c r="K1461" s="541" t="s">
        <v>9440</v>
      </c>
      <c r="L1461" s="494" t="s">
        <v>205</v>
      </c>
      <c r="M1461" s="50" t="s">
        <v>205</v>
      </c>
      <c r="N1461" s="50" t="s">
        <v>205</v>
      </c>
      <c r="O1461" s="50" t="s">
        <v>205</v>
      </c>
      <c r="P1461" s="50" t="s">
        <v>205</v>
      </c>
      <c r="Q1461" s="50" t="s">
        <v>205</v>
      </c>
      <c r="R1461" s="16" t="s">
        <v>13768</v>
      </c>
      <c r="S1461" s="16" t="s">
        <v>21620</v>
      </c>
      <c r="T1461" s="16" t="s">
        <v>21753</v>
      </c>
      <c r="U1461" s="17">
        <v>1880</v>
      </c>
      <c r="V1461" s="18">
        <v>23603.99</v>
      </c>
      <c r="W1461" s="16" t="s">
        <v>13652</v>
      </c>
      <c r="X1461" s="50" t="s">
        <v>205</v>
      </c>
      <c r="Y1461" s="50" t="s">
        <v>205</v>
      </c>
    </row>
    <row r="1462" spans="1:26" ht="18" customHeight="1">
      <c r="A1462" s="539">
        <v>20230927</v>
      </c>
      <c r="B1462" s="523">
        <v>1419</v>
      </c>
      <c r="C1462" s="523" t="s">
        <v>3306</v>
      </c>
      <c r="D1462" s="523" t="s">
        <v>9766</v>
      </c>
      <c r="E1462" s="523">
        <v>1940</v>
      </c>
      <c r="F1462" s="523" t="s">
        <v>8994</v>
      </c>
      <c r="G1462" s="523" t="s">
        <v>3307</v>
      </c>
      <c r="H1462" s="538"/>
      <c r="I1462" s="540">
        <v>45195</v>
      </c>
      <c r="J1462" s="541" t="s">
        <v>13769</v>
      </c>
      <c r="K1462" s="541" t="s">
        <v>9440</v>
      </c>
      <c r="L1462" s="494" t="s">
        <v>205</v>
      </c>
      <c r="M1462" s="50" t="s">
        <v>205</v>
      </c>
      <c r="N1462" s="50" t="s">
        <v>205</v>
      </c>
      <c r="O1462" s="50" t="s">
        <v>205</v>
      </c>
      <c r="P1462" s="50" t="s">
        <v>205</v>
      </c>
      <c r="Q1462" s="50" t="s">
        <v>205</v>
      </c>
      <c r="R1462" s="16" t="s">
        <v>13770</v>
      </c>
      <c r="S1462" s="16" t="s">
        <v>13650</v>
      </c>
      <c r="T1462" s="16" t="s">
        <v>13771</v>
      </c>
      <c r="U1462" s="17">
        <v>1940</v>
      </c>
      <c r="V1462" s="18">
        <v>24357.45</v>
      </c>
      <c r="W1462" s="16" t="s">
        <v>21621</v>
      </c>
      <c r="X1462" s="50" t="s">
        <v>205</v>
      </c>
      <c r="Y1462" s="50" t="s">
        <v>205</v>
      </c>
    </row>
    <row r="1463" spans="1:26" ht="18" customHeight="1">
      <c r="A1463" s="539">
        <v>20230927</v>
      </c>
      <c r="B1463" s="523">
        <v>1420</v>
      </c>
      <c r="C1463" s="523" t="s">
        <v>3309</v>
      </c>
      <c r="D1463" s="523" t="s">
        <v>9766</v>
      </c>
      <c r="E1463" s="523">
        <v>1958</v>
      </c>
      <c r="F1463" s="523" t="s">
        <v>8994</v>
      </c>
      <c r="G1463" s="523" t="s">
        <v>3310</v>
      </c>
      <c r="H1463" s="538"/>
      <c r="I1463" s="540">
        <v>45195</v>
      </c>
      <c r="J1463" s="541" t="s">
        <v>13772</v>
      </c>
      <c r="K1463" s="541" t="s">
        <v>9440</v>
      </c>
      <c r="L1463" s="494" t="s">
        <v>205</v>
      </c>
      <c r="M1463" s="50" t="s">
        <v>205</v>
      </c>
      <c r="N1463" s="50" t="s">
        <v>205</v>
      </c>
      <c r="O1463" s="50" t="s">
        <v>205</v>
      </c>
      <c r="P1463" s="50" t="s">
        <v>205</v>
      </c>
      <c r="Q1463" s="50" t="s">
        <v>205</v>
      </c>
      <c r="R1463" s="16" t="s">
        <v>21754</v>
      </c>
      <c r="S1463" s="16" t="s">
        <v>21620</v>
      </c>
      <c r="T1463" s="16" t="s">
        <v>21755</v>
      </c>
      <c r="U1463" s="17">
        <v>1958</v>
      </c>
      <c r="V1463" s="18">
        <v>24583.33</v>
      </c>
      <c r="W1463" s="16" t="s">
        <v>21621</v>
      </c>
      <c r="X1463" s="50" t="s">
        <v>205</v>
      </c>
      <c r="Y1463" s="50" t="s">
        <v>205</v>
      </c>
    </row>
    <row r="1464" spans="1:26" ht="18" customHeight="1">
      <c r="A1464" s="539">
        <v>20230927</v>
      </c>
      <c r="B1464" s="523">
        <v>1421</v>
      </c>
      <c r="C1464" s="523" t="s">
        <v>3312</v>
      </c>
      <c r="D1464" s="523" t="s">
        <v>9766</v>
      </c>
      <c r="E1464" s="523">
        <v>1940</v>
      </c>
      <c r="F1464" s="523" t="s">
        <v>8994</v>
      </c>
      <c r="G1464" s="523" t="s">
        <v>3313</v>
      </c>
      <c r="H1464" s="538"/>
      <c r="I1464" s="540">
        <v>45195</v>
      </c>
      <c r="J1464" s="541" t="s">
        <v>13773</v>
      </c>
      <c r="K1464" s="541" t="s">
        <v>9440</v>
      </c>
      <c r="L1464" s="494" t="s">
        <v>205</v>
      </c>
      <c r="M1464" s="50" t="s">
        <v>205</v>
      </c>
      <c r="N1464" s="50" t="s">
        <v>205</v>
      </c>
      <c r="O1464" s="50" t="s">
        <v>205</v>
      </c>
      <c r="P1464" s="50" t="s">
        <v>205</v>
      </c>
      <c r="Q1464" s="50" t="s">
        <v>205</v>
      </c>
      <c r="R1464" s="16" t="s">
        <v>21756</v>
      </c>
      <c r="S1464" s="16" t="s">
        <v>13650</v>
      </c>
      <c r="T1464" s="16" t="s">
        <v>21757</v>
      </c>
      <c r="U1464" s="17">
        <v>1940</v>
      </c>
      <c r="V1464" s="18">
        <v>24357.41</v>
      </c>
      <c r="W1464" s="16" t="s">
        <v>21621</v>
      </c>
      <c r="X1464" s="50" t="s">
        <v>205</v>
      </c>
      <c r="Y1464" s="50" t="s">
        <v>205</v>
      </c>
    </row>
    <row r="1465" spans="1:26" ht="18" customHeight="1">
      <c r="A1465" s="539">
        <v>20230927</v>
      </c>
      <c r="B1465" s="523">
        <v>1422</v>
      </c>
      <c r="C1465" s="523" t="s">
        <v>3315</v>
      </c>
      <c r="D1465" s="523" t="s">
        <v>9766</v>
      </c>
      <c r="E1465" s="523">
        <v>1940</v>
      </c>
      <c r="F1465" s="523" t="s">
        <v>8994</v>
      </c>
      <c r="G1465" s="523" t="s">
        <v>3316</v>
      </c>
      <c r="H1465" s="538"/>
      <c r="I1465" s="540">
        <v>45196</v>
      </c>
      <c r="J1465" s="541" t="s">
        <v>12747</v>
      </c>
      <c r="K1465" s="541" t="s">
        <v>9440</v>
      </c>
      <c r="L1465" s="494" t="s">
        <v>205</v>
      </c>
      <c r="M1465" s="50" t="s">
        <v>205</v>
      </c>
      <c r="N1465" s="50" t="s">
        <v>205</v>
      </c>
      <c r="O1465" s="50" t="s">
        <v>205</v>
      </c>
      <c r="P1465" s="50" t="s">
        <v>205</v>
      </c>
      <c r="Q1465" s="50" t="s">
        <v>205</v>
      </c>
      <c r="R1465" s="16" t="s">
        <v>21758</v>
      </c>
      <c r="S1465" s="16" t="s">
        <v>20055</v>
      </c>
      <c r="T1465" s="16" t="s">
        <v>21759</v>
      </c>
      <c r="U1465" s="17">
        <v>1940</v>
      </c>
      <c r="V1465" s="18">
        <v>24357.35</v>
      </c>
      <c r="W1465" s="16" t="s">
        <v>21760</v>
      </c>
      <c r="X1465" s="50" t="s">
        <v>205</v>
      </c>
      <c r="Y1465" s="50" t="s">
        <v>205</v>
      </c>
    </row>
    <row r="1466" spans="1:26" ht="18" customHeight="1">
      <c r="A1466" s="539">
        <v>20230927</v>
      </c>
      <c r="B1466" s="523">
        <v>1423</v>
      </c>
      <c r="C1466" s="523" t="s">
        <v>3302</v>
      </c>
      <c r="D1466" s="523" t="s">
        <v>8896</v>
      </c>
      <c r="E1466" s="523">
        <v>1925</v>
      </c>
      <c r="F1466" s="523" t="s">
        <v>10924</v>
      </c>
      <c r="G1466" s="523" t="s">
        <v>3303</v>
      </c>
      <c r="H1466" s="538"/>
      <c r="I1466" s="540">
        <v>45195</v>
      </c>
      <c r="J1466" s="541" t="s">
        <v>13774</v>
      </c>
      <c r="K1466" s="541" t="s">
        <v>9440</v>
      </c>
      <c r="L1466" s="512"/>
      <c r="M1466" s="50"/>
      <c r="N1466" s="50"/>
      <c r="O1466" s="50"/>
      <c r="P1466" s="50"/>
      <c r="Q1466" s="50"/>
      <c r="R1466" s="16" t="s">
        <v>3302</v>
      </c>
      <c r="S1466" s="16" t="s">
        <v>66</v>
      </c>
      <c r="T1466" s="16" t="s">
        <v>13775</v>
      </c>
      <c r="U1466" s="17">
        <v>1925</v>
      </c>
      <c r="V1466" s="18">
        <v>24640</v>
      </c>
      <c r="W1466" s="16" t="s">
        <v>13776</v>
      </c>
      <c r="X1466" s="50"/>
      <c r="Y1466" s="50"/>
    </row>
    <row r="1467" spans="1:26" ht="18" customHeight="1">
      <c r="A1467" s="539">
        <v>20230927</v>
      </c>
      <c r="B1467" s="523">
        <v>1424</v>
      </c>
      <c r="C1467" s="523" t="s">
        <v>3327</v>
      </c>
      <c r="D1467" s="523" t="s">
        <v>9766</v>
      </c>
      <c r="E1467" s="523">
        <v>1940</v>
      </c>
      <c r="F1467" s="523" t="s">
        <v>8994</v>
      </c>
      <c r="G1467" s="523" t="s">
        <v>3328</v>
      </c>
      <c r="H1467" s="538"/>
      <c r="I1467" s="540">
        <v>45196</v>
      </c>
      <c r="J1467" s="541" t="s">
        <v>12049</v>
      </c>
      <c r="K1467" s="541" t="s">
        <v>9440</v>
      </c>
      <c r="L1467" s="494" t="s">
        <v>205</v>
      </c>
      <c r="M1467" s="50" t="s">
        <v>205</v>
      </c>
      <c r="N1467" s="50" t="s">
        <v>205</v>
      </c>
      <c r="O1467" s="50" t="s">
        <v>205</v>
      </c>
      <c r="P1467" s="50" t="s">
        <v>205</v>
      </c>
      <c r="Q1467" s="50" t="s">
        <v>205</v>
      </c>
      <c r="R1467" s="16" t="s">
        <v>21761</v>
      </c>
      <c r="S1467" s="16" t="s">
        <v>21620</v>
      </c>
      <c r="T1467" s="16" t="s">
        <v>21762</v>
      </c>
      <c r="U1467" s="17">
        <v>1940</v>
      </c>
      <c r="V1467" s="18">
        <v>24357.38</v>
      </c>
      <c r="W1467" s="16" t="s">
        <v>13652</v>
      </c>
      <c r="X1467" s="50" t="s">
        <v>205</v>
      </c>
      <c r="Y1467" s="50" t="s">
        <v>205</v>
      </c>
    </row>
    <row r="1468" spans="1:26" ht="18" customHeight="1">
      <c r="A1468" s="539">
        <v>20230927</v>
      </c>
      <c r="B1468" s="523">
        <v>1425</v>
      </c>
      <c r="C1468" s="523" t="s">
        <v>3318</v>
      </c>
      <c r="D1468" s="523" t="s">
        <v>9766</v>
      </c>
      <c r="E1468" s="523">
        <v>1954</v>
      </c>
      <c r="F1468" s="523" t="s">
        <v>8994</v>
      </c>
      <c r="G1468" s="523" t="s">
        <v>3319</v>
      </c>
      <c r="H1468" s="538"/>
      <c r="I1468" s="540">
        <v>45196</v>
      </c>
      <c r="J1468" s="541" t="s">
        <v>13498</v>
      </c>
      <c r="K1468" s="541" t="s">
        <v>9440</v>
      </c>
      <c r="L1468" s="494" t="s">
        <v>205</v>
      </c>
      <c r="M1468" s="50" t="s">
        <v>205</v>
      </c>
      <c r="N1468" s="50" t="s">
        <v>205</v>
      </c>
      <c r="O1468" s="50" t="s">
        <v>205</v>
      </c>
      <c r="P1468" s="50" t="s">
        <v>205</v>
      </c>
      <c r="Q1468" s="50" t="s">
        <v>205</v>
      </c>
      <c r="R1468" s="16" t="s">
        <v>21763</v>
      </c>
      <c r="S1468" s="16" t="s">
        <v>21724</v>
      </c>
      <c r="T1468" s="16" t="s">
        <v>21764</v>
      </c>
      <c r="U1468" s="17">
        <v>1954</v>
      </c>
      <c r="V1468" s="18">
        <v>24407.42</v>
      </c>
      <c r="W1468" s="16" t="s">
        <v>21726</v>
      </c>
      <c r="X1468" s="50" t="s">
        <v>205</v>
      </c>
      <c r="Y1468" s="50" t="s">
        <v>205</v>
      </c>
    </row>
    <row r="1469" spans="1:26" ht="18" customHeight="1">
      <c r="A1469" s="539">
        <v>20230927</v>
      </c>
      <c r="B1469" s="523">
        <v>1426</v>
      </c>
      <c r="C1469" s="523" t="s">
        <v>13777</v>
      </c>
      <c r="D1469" s="523" t="s">
        <v>10493</v>
      </c>
      <c r="E1469" s="523">
        <v>2100</v>
      </c>
      <c r="F1469" s="523" t="s">
        <v>9206</v>
      </c>
      <c r="G1469" s="523" t="s">
        <v>13778</v>
      </c>
      <c r="H1469" s="538"/>
      <c r="I1469" s="540">
        <v>45196</v>
      </c>
      <c r="J1469" s="541" t="s">
        <v>9741</v>
      </c>
      <c r="K1469" s="541" t="s">
        <v>9440</v>
      </c>
      <c r="L1469" s="494" t="s">
        <v>205</v>
      </c>
      <c r="M1469" s="50" t="s">
        <v>205</v>
      </c>
      <c r="N1469" s="50" t="s">
        <v>205</v>
      </c>
      <c r="O1469" s="50" t="s">
        <v>205</v>
      </c>
      <c r="P1469" s="50" t="s">
        <v>205</v>
      </c>
      <c r="Q1469" s="50" t="s">
        <v>205</v>
      </c>
      <c r="R1469" s="16" t="s">
        <v>13779</v>
      </c>
      <c r="S1469" s="16" t="s">
        <v>19521</v>
      </c>
      <c r="T1469" s="16" t="s">
        <v>13780</v>
      </c>
      <c r="U1469" s="17">
        <v>2100</v>
      </c>
      <c r="V1469" s="18">
        <v>24000</v>
      </c>
      <c r="W1469" s="16" t="s">
        <v>21765</v>
      </c>
      <c r="X1469" s="50" t="s">
        <v>205</v>
      </c>
      <c r="Y1469" s="50" t="s">
        <v>205</v>
      </c>
      <c r="Z1469" t="s">
        <v>13781</v>
      </c>
    </row>
    <row r="1470" spans="1:26" ht="18" customHeight="1">
      <c r="A1470" s="539">
        <v>20231004</v>
      </c>
      <c r="B1470" s="523">
        <v>1427</v>
      </c>
      <c r="C1470" s="523" t="s">
        <v>13782</v>
      </c>
      <c r="D1470" s="523" t="s">
        <v>219</v>
      </c>
      <c r="E1470" s="523">
        <v>1997</v>
      </c>
      <c r="F1470" s="523" t="s">
        <v>9268</v>
      </c>
      <c r="G1470" s="523" t="s">
        <v>13783</v>
      </c>
      <c r="H1470" s="538"/>
      <c r="I1470" s="540">
        <v>45196</v>
      </c>
      <c r="J1470" s="541" t="s">
        <v>12115</v>
      </c>
      <c r="K1470" s="541" t="s">
        <v>9440</v>
      </c>
      <c r="L1470" s="494" t="s">
        <v>205</v>
      </c>
      <c r="M1470" s="50" t="s">
        <v>205</v>
      </c>
      <c r="N1470" s="50" t="s">
        <v>205</v>
      </c>
      <c r="O1470" s="50" t="s">
        <v>205</v>
      </c>
      <c r="P1470" s="50" t="s">
        <v>205</v>
      </c>
      <c r="Q1470" s="50" t="s">
        <v>205</v>
      </c>
      <c r="R1470" s="16" t="s">
        <v>21766</v>
      </c>
      <c r="S1470" s="16" t="s">
        <v>21767</v>
      </c>
      <c r="T1470" s="16" t="s">
        <v>13784</v>
      </c>
      <c r="U1470" s="17">
        <v>1997</v>
      </c>
      <c r="V1470" s="18">
        <v>22256.400000000001</v>
      </c>
      <c r="W1470" s="16" t="s">
        <v>21765</v>
      </c>
      <c r="X1470" s="50" t="s">
        <v>205</v>
      </c>
      <c r="Y1470" s="50" t="s">
        <v>205</v>
      </c>
    </row>
    <row r="1471" spans="1:26" ht="18" customHeight="1">
      <c r="A1471" s="539">
        <v>20231004</v>
      </c>
      <c r="B1471" s="523">
        <v>1428</v>
      </c>
      <c r="C1471" s="523" t="s">
        <v>13785</v>
      </c>
      <c r="D1471" s="523" t="s">
        <v>13786</v>
      </c>
      <c r="E1471" s="523">
        <v>768</v>
      </c>
      <c r="F1471" s="523" t="s">
        <v>13787</v>
      </c>
      <c r="G1471" s="523" t="s">
        <v>13788</v>
      </c>
      <c r="H1471" s="538"/>
      <c r="I1471" s="540">
        <v>45196</v>
      </c>
      <c r="J1471" s="541" t="s">
        <v>12391</v>
      </c>
      <c r="K1471" s="541" t="s">
        <v>9440</v>
      </c>
      <c r="L1471" s="494">
        <v>20</v>
      </c>
      <c r="M1471" s="50" t="s">
        <v>205</v>
      </c>
      <c r="N1471" s="50" t="s">
        <v>205</v>
      </c>
      <c r="O1471" s="50" t="s">
        <v>205</v>
      </c>
      <c r="P1471" s="50" t="s">
        <v>205</v>
      </c>
      <c r="Q1471" s="50" t="s">
        <v>205</v>
      </c>
      <c r="R1471" s="16" t="s">
        <v>21768</v>
      </c>
      <c r="S1471" s="16" t="s">
        <v>13766</v>
      </c>
      <c r="T1471" s="16" t="s">
        <v>21769</v>
      </c>
      <c r="U1471" s="17">
        <v>768</v>
      </c>
      <c r="V1471" s="18">
        <v>4915.5</v>
      </c>
      <c r="W1471" s="16" t="s">
        <v>21770</v>
      </c>
      <c r="X1471" s="50" t="s">
        <v>205</v>
      </c>
      <c r="Y1471" s="50" t="s">
        <v>205</v>
      </c>
      <c r="Z1471" t="s">
        <v>10564</v>
      </c>
    </row>
    <row r="1472" spans="1:26" ht="18" customHeight="1">
      <c r="A1472" s="539">
        <v>20231004</v>
      </c>
      <c r="B1472" s="523">
        <v>1429</v>
      </c>
      <c r="C1472" s="523" t="s">
        <v>13789</v>
      </c>
      <c r="D1472" s="523" t="s">
        <v>10628</v>
      </c>
      <c r="E1472" s="523">
        <v>2083</v>
      </c>
      <c r="F1472" s="523" t="s">
        <v>9095</v>
      </c>
      <c r="G1472" s="523" t="s">
        <v>13790</v>
      </c>
      <c r="H1472" s="538"/>
      <c r="I1472" s="540">
        <v>45203</v>
      </c>
      <c r="J1472" s="541" t="s">
        <v>9466</v>
      </c>
      <c r="K1472" s="541" t="s">
        <v>9440</v>
      </c>
      <c r="L1472" s="494">
        <v>40</v>
      </c>
      <c r="M1472" s="50" t="s">
        <v>205</v>
      </c>
      <c r="N1472" s="50" t="s">
        <v>205</v>
      </c>
      <c r="O1472" s="50" t="s">
        <v>205</v>
      </c>
      <c r="P1472" s="50" t="s">
        <v>205</v>
      </c>
      <c r="Q1472" s="50" t="s">
        <v>205</v>
      </c>
      <c r="R1472" s="16" t="s">
        <v>21771</v>
      </c>
      <c r="S1472" s="16" t="s">
        <v>21167</v>
      </c>
      <c r="T1472" s="16" t="s">
        <v>21772</v>
      </c>
      <c r="U1472" s="17">
        <v>2083</v>
      </c>
      <c r="V1472" s="18">
        <v>8092.48</v>
      </c>
      <c r="W1472" s="16" t="s">
        <v>21773</v>
      </c>
      <c r="X1472" s="50" t="s">
        <v>205</v>
      </c>
      <c r="Y1472" s="50" t="s">
        <v>205</v>
      </c>
    </row>
    <row r="1473" spans="1:26" ht="18" customHeight="1">
      <c r="A1473" s="539">
        <v>20231004</v>
      </c>
      <c r="B1473" s="523">
        <v>1430</v>
      </c>
      <c r="C1473" s="523" t="s">
        <v>13791</v>
      </c>
      <c r="D1473" s="523" t="s">
        <v>10493</v>
      </c>
      <c r="E1473" s="523">
        <v>900</v>
      </c>
      <c r="F1473" s="523" t="s">
        <v>9104</v>
      </c>
      <c r="G1473" s="523" t="s">
        <v>13792</v>
      </c>
      <c r="H1473" s="538"/>
      <c r="I1473" s="540">
        <v>45203</v>
      </c>
      <c r="J1473" s="541" t="s">
        <v>11592</v>
      </c>
      <c r="K1473" s="541" t="s">
        <v>9440</v>
      </c>
      <c r="L1473" s="494">
        <v>20</v>
      </c>
      <c r="M1473" s="50" t="s">
        <v>205</v>
      </c>
      <c r="N1473" s="50" t="s">
        <v>205</v>
      </c>
      <c r="O1473" s="50" t="s">
        <v>205</v>
      </c>
      <c r="P1473" s="50" t="s">
        <v>205</v>
      </c>
      <c r="Q1473" s="50" t="s">
        <v>205</v>
      </c>
      <c r="R1473" s="16" t="s">
        <v>13791</v>
      </c>
      <c r="S1473" s="16" t="s">
        <v>12922</v>
      </c>
      <c r="T1473" s="16" t="s">
        <v>13793</v>
      </c>
      <c r="U1473" s="17">
        <v>900</v>
      </c>
      <c r="V1473" s="18">
        <v>11700</v>
      </c>
      <c r="W1473" s="16" t="s">
        <v>13794</v>
      </c>
      <c r="X1473" s="50" t="s">
        <v>205</v>
      </c>
      <c r="Y1473" s="50" t="s">
        <v>205</v>
      </c>
      <c r="Z1473" t="s">
        <v>11346</v>
      </c>
    </row>
    <row r="1474" spans="1:26" ht="18" customHeight="1">
      <c r="A1474" s="539">
        <v>20231004</v>
      </c>
      <c r="B1474" s="523">
        <v>1431</v>
      </c>
      <c r="C1474" s="523" t="s">
        <v>13795</v>
      </c>
      <c r="D1474" s="523" t="s">
        <v>219</v>
      </c>
      <c r="E1474" s="523">
        <v>1800</v>
      </c>
      <c r="F1474" s="523" t="s">
        <v>8949</v>
      </c>
      <c r="G1474" s="523" t="s">
        <v>13796</v>
      </c>
      <c r="H1474" s="538"/>
      <c r="I1474" s="540">
        <v>45203</v>
      </c>
      <c r="J1474" s="541" t="s">
        <v>11632</v>
      </c>
      <c r="K1474" s="541" t="s">
        <v>9440</v>
      </c>
      <c r="L1474" s="494" t="s">
        <v>205</v>
      </c>
      <c r="M1474" s="50" t="s">
        <v>205</v>
      </c>
      <c r="N1474" s="50" t="s">
        <v>205</v>
      </c>
      <c r="O1474" s="50" t="s">
        <v>205</v>
      </c>
      <c r="P1474" s="50" t="s">
        <v>205</v>
      </c>
      <c r="Q1474" s="50" t="s">
        <v>205</v>
      </c>
      <c r="R1474" s="16" t="s">
        <v>13795</v>
      </c>
      <c r="S1474" s="16" t="s">
        <v>12148</v>
      </c>
      <c r="T1474" s="16" t="s">
        <v>13797</v>
      </c>
      <c r="U1474" s="17">
        <v>1800</v>
      </c>
      <c r="V1474" s="18">
        <v>19800</v>
      </c>
      <c r="W1474" s="16" t="s">
        <v>13794</v>
      </c>
      <c r="X1474" s="50" t="s">
        <v>205</v>
      </c>
      <c r="Y1474" s="50" t="s">
        <v>205</v>
      </c>
      <c r="Z1474" t="s">
        <v>10998</v>
      </c>
    </row>
    <row r="1475" spans="1:26" ht="18" customHeight="1">
      <c r="A1475" s="539">
        <v>20231005</v>
      </c>
      <c r="B1475" s="523">
        <v>1432</v>
      </c>
      <c r="C1475" s="523" t="s">
        <v>3331</v>
      </c>
      <c r="D1475" s="523" t="s">
        <v>8896</v>
      </c>
      <c r="E1475" s="523">
        <v>1925</v>
      </c>
      <c r="F1475" s="523" t="s">
        <v>8994</v>
      </c>
      <c r="G1475" s="523" t="s">
        <v>3332</v>
      </c>
      <c r="H1475" s="538"/>
      <c r="I1475" s="540">
        <v>45204</v>
      </c>
      <c r="J1475" s="541" t="s">
        <v>9809</v>
      </c>
      <c r="K1475" s="541" t="s">
        <v>9440</v>
      </c>
      <c r="L1475" s="494" t="s">
        <v>205</v>
      </c>
      <c r="M1475" s="50" t="s">
        <v>205</v>
      </c>
      <c r="N1475" s="50" t="s">
        <v>205</v>
      </c>
      <c r="O1475" s="50" t="s">
        <v>205</v>
      </c>
      <c r="P1475" s="50" t="s">
        <v>205</v>
      </c>
      <c r="Q1475" s="50" t="s">
        <v>205</v>
      </c>
      <c r="R1475" s="16" t="s">
        <v>3331</v>
      </c>
      <c r="S1475" s="16" t="s">
        <v>662</v>
      </c>
      <c r="T1475" s="16" t="s">
        <v>13798</v>
      </c>
      <c r="U1475" s="17">
        <v>1925</v>
      </c>
      <c r="V1475" s="18">
        <v>24640</v>
      </c>
      <c r="W1475" s="16" t="s">
        <v>13794</v>
      </c>
      <c r="X1475" s="50" t="s">
        <v>205</v>
      </c>
      <c r="Y1475" s="50" t="s">
        <v>205</v>
      </c>
    </row>
    <row r="1476" spans="1:26" ht="18" customHeight="1">
      <c r="A1476" s="539">
        <v>20231005</v>
      </c>
      <c r="B1476" s="523">
        <v>1433</v>
      </c>
      <c r="C1476" s="523" t="s">
        <v>3335</v>
      </c>
      <c r="D1476" s="523" t="s">
        <v>8918</v>
      </c>
      <c r="E1476" s="523">
        <v>1950</v>
      </c>
      <c r="F1476" s="523" t="s">
        <v>10924</v>
      </c>
      <c r="G1476" s="523" t="s">
        <v>3336</v>
      </c>
      <c r="H1476" s="538"/>
      <c r="I1476" s="540">
        <v>45204</v>
      </c>
      <c r="J1476" s="541" t="s">
        <v>11584</v>
      </c>
      <c r="K1476" s="541" t="s">
        <v>9440</v>
      </c>
      <c r="L1476" s="494"/>
      <c r="M1476" s="50"/>
      <c r="N1476" s="50"/>
      <c r="O1476" s="50"/>
      <c r="P1476" s="50"/>
      <c r="Q1476" s="50"/>
      <c r="R1476" s="16" t="s">
        <v>21774</v>
      </c>
      <c r="S1476" s="16" t="s">
        <v>21182</v>
      </c>
      <c r="T1476" s="16" t="s">
        <v>21775</v>
      </c>
      <c r="U1476" s="17">
        <v>1950</v>
      </c>
      <c r="V1476" s="18">
        <v>24219</v>
      </c>
      <c r="W1476" s="16" t="s">
        <v>21776</v>
      </c>
      <c r="X1476" s="50"/>
      <c r="Y1476" s="50"/>
    </row>
    <row r="1477" spans="1:26" ht="18" customHeight="1">
      <c r="A1477" s="539">
        <v>20231006</v>
      </c>
      <c r="B1477" s="523">
        <v>1434</v>
      </c>
      <c r="C1477" s="523" t="s">
        <v>3345</v>
      </c>
      <c r="D1477" s="523" t="s">
        <v>9319</v>
      </c>
      <c r="E1477" s="523">
        <v>1980</v>
      </c>
      <c r="F1477" s="523" t="s">
        <v>8994</v>
      </c>
      <c r="G1477" s="523" t="s">
        <v>3346</v>
      </c>
      <c r="H1477" s="538"/>
      <c r="I1477" s="540">
        <v>45205</v>
      </c>
      <c r="J1477" s="541" t="s">
        <v>12097</v>
      </c>
      <c r="K1477" s="541" t="s">
        <v>9440</v>
      </c>
      <c r="L1477" s="494" t="s">
        <v>205</v>
      </c>
      <c r="M1477" s="50" t="s">
        <v>205</v>
      </c>
      <c r="N1477" s="50" t="s">
        <v>205</v>
      </c>
      <c r="O1477" s="50" t="s">
        <v>205</v>
      </c>
      <c r="P1477" s="50" t="s">
        <v>205</v>
      </c>
      <c r="Q1477" s="50" t="s">
        <v>205</v>
      </c>
      <c r="R1477" s="16" t="s">
        <v>21777</v>
      </c>
      <c r="S1477" s="16" t="s">
        <v>21182</v>
      </c>
      <c r="T1477" s="16" t="s">
        <v>21778</v>
      </c>
      <c r="U1477" s="17">
        <v>1980</v>
      </c>
      <c r="V1477" s="18">
        <v>24948</v>
      </c>
      <c r="W1477" s="16" t="s">
        <v>21776</v>
      </c>
      <c r="X1477" s="50" t="s">
        <v>205</v>
      </c>
      <c r="Y1477" s="50" t="s">
        <v>205</v>
      </c>
    </row>
    <row r="1478" spans="1:26" ht="18" customHeight="1">
      <c r="A1478" s="539">
        <v>20231006</v>
      </c>
      <c r="B1478" s="523">
        <v>1435</v>
      </c>
      <c r="C1478" s="523" t="s">
        <v>3340</v>
      </c>
      <c r="D1478" s="523" t="s">
        <v>9319</v>
      </c>
      <c r="E1478" s="523">
        <v>1985</v>
      </c>
      <c r="F1478" s="523" t="s">
        <v>8994</v>
      </c>
      <c r="G1478" s="523" t="s">
        <v>3341</v>
      </c>
      <c r="H1478" s="538"/>
      <c r="I1478" s="540">
        <v>45204</v>
      </c>
      <c r="J1478" s="541" t="s">
        <v>13800</v>
      </c>
      <c r="K1478" s="541" t="s">
        <v>9440</v>
      </c>
      <c r="L1478" s="494" t="s">
        <v>205</v>
      </c>
      <c r="M1478" s="50" t="s">
        <v>205</v>
      </c>
      <c r="N1478" s="50" t="s">
        <v>205</v>
      </c>
      <c r="O1478" s="50" t="s">
        <v>205</v>
      </c>
      <c r="P1478" s="50" t="s">
        <v>205</v>
      </c>
      <c r="Q1478" s="50" t="s">
        <v>205</v>
      </c>
      <c r="R1478" s="16" t="s">
        <v>13801</v>
      </c>
      <c r="S1478" s="16" t="s">
        <v>21182</v>
      </c>
      <c r="T1478" s="16" t="s">
        <v>21779</v>
      </c>
      <c r="U1478" s="17">
        <v>1985</v>
      </c>
      <c r="V1478" s="18">
        <v>24796.62</v>
      </c>
      <c r="W1478" s="16" t="s">
        <v>21776</v>
      </c>
      <c r="X1478" s="50" t="s">
        <v>205</v>
      </c>
      <c r="Y1478" s="50" t="s">
        <v>205</v>
      </c>
    </row>
    <row r="1479" spans="1:26" ht="18" customHeight="1">
      <c r="A1479" s="539">
        <v>20231006</v>
      </c>
      <c r="B1479" s="523">
        <v>1436</v>
      </c>
      <c r="C1479" s="523" t="s">
        <v>3342</v>
      </c>
      <c r="D1479" s="523" t="s">
        <v>9319</v>
      </c>
      <c r="E1479" s="523">
        <v>1985</v>
      </c>
      <c r="F1479" s="523" t="s">
        <v>8994</v>
      </c>
      <c r="G1479" s="523" t="s">
        <v>3343</v>
      </c>
      <c r="H1479" s="538"/>
      <c r="I1479" s="540">
        <v>45204</v>
      </c>
      <c r="J1479" s="541" t="s">
        <v>11965</v>
      </c>
      <c r="K1479" s="541" t="s">
        <v>9440</v>
      </c>
      <c r="L1479" s="494" t="s">
        <v>205</v>
      </c>
      <c r="M1479" s="50" t="s">
        <v>205</v>
      </c>
      <c r="N1479" s="50" t="s">
        <v>205</v>
      </c>
      <c r="O1479" s="50" t="s">
        <v>205</v>
      </c>
      <c r="P1479" s="50" t="s">
        <v>205</v>
      </c>
      <c r="Q1479" s="50" t="s">
        <v>205</v>
      </c>
      <c r="R1479" s="16" t="s">
        <v>21780</v>
      </c>
      <c r="S1479" s="16" t="s">
        <v>13075</v>
      </c>
      <c r="T1479" s="16" t="s">
        <v>21781</v>
      </c>
      <c r="U1479" s="17">
        <v>1985</v>
      </c>
      <c r="V1479" s="18">
        <v>24796.62</v>
      </c>
      <c r="W1479" s="16" t="s">
        <v>21776</v>
      </c>
      <c r="X1479" s="50" t="s">
        <v>205</v>
      </c>
      <c r="Y1479" s="50" t="s">
        <v>205</v>
      </c>
    </row>
    <row r="1480" spans="1:26" ht="18" customHeight="1">
      <c r="A1480" s="539">
        <v>20231006</v>
      </c>
      <c r="B1480" s="523">
        <v>1437</v>
      </c>
      <c r="C1480" s="523" t="s">
        <v>3351</v>
      </c>
      <c r="D1480" s="523" t="s">
        <v>10410</v>
      </c>
      <c r="E1480" s="523">
        <v>1939</v>
      </c>
      <c r="F1480" s="523" t="s">
        <v>8994</v>
      </c>
      <c r="G1480" s="523" t="s">
        <v>3352</v>
      </c>
      <c r="H1480" s="538"/>
      <c r="I1480" s="540">
        <v>45205</v>
      </c>
      <c r="J1480" s="541" t="s">
        <v>12960</v>
      </c>
      <c r="K1480" s="541" t="s">
        <v>9440</v>
      </c>
      <c r="L1480" s="494" t="s">
        <v>205</v>
      </c>
      <c r="M1480" s="50" t="s">
        <v>205</v>
      </c>
      <c r="N1480" s="50" t="s">
        <v>205</v>
      </c>
      <c r="O1480" s="50" t="s">
        <v>205</v>
      </c>
      <c r="P1480" s="50" t="s">
        <v>205</v>
      </c>
      <c r="Q1480" s="50" t="s">
        <v>205</v>
      </c>
      <c r="R1480" s="16" t="s">
        <v>21782</v>
      </c>
      <c r="S1480" s="16" t="s">
        <v>5128</v>
      </c>
      <c r="T1480" s="16" t="s">
        <v>21783</v>
      </c>
      <c r="U1480" s="17">
        <v>1939</v>
      </c>
      <c r="V1480" s="18">
        <v>24190.66</v>
      </c>
      <c r="W1480" s="16" t="s">
        <v>21784</v>
      </c>
      <c r="X1480" s="50" t="s">
        <v>205</v>
      </c>
      <c r="Y1480" s="50" t="s">
        <v>205</v>
      </c>
      <c r="Z1480" t="s">
        <v>12267</v>
      </c>
    </row>
    <row r="1481" spans="1:26" ht="18" customHeight="1">
      <c r="A1481" s="539">
        <v>20231006</v>
      </c>
      <c r="B1481" s="523">
        <v>1438</v>
      </c>
      <c r="C1481" s="523" t="s">
        <v>3337</v>
      </c>
      <c r="D1481" s="523" t="s">
        <v>51</v>
      </c>
      <c r="E1481" s="523">
        <v>1566</v>
      </c>
      <c r="F1481" s="523" t="s">
        <v>8994</v>
      </c>
      <c r="G1481" s="523" t="s">
        <v>3338</v>
      </c>
      <c r="H1481" s="538"/>
      <c r="I1481" s="540">
        <v>45204</v>
      </c>
      <c r="J1481" s="541" t="s">
        <v>13803</v>
      </c>
      <c r="K1481" s="541" t="s">
        <v>9440</v>
      </c>
      <c r="L1481" s="494" t="s">
        <v>205</v>
      </c>
      <c r="M1481" s="50" t="s">
        <v>205</v>
      </c>
      <c r="N1481" s="50" t="s">
        <v>205</v>
      </c>
      <c r="O1481" s="50" t="s">
        <v>205</v>
      </c>
      <c r="P1481" s="50" t="s">
        <v>205</v>
      </c>
      <c r="Q1481" s="50" t="s">
        <v>205</v>
      </c>
      <c r="R1481" s="16" t="s">
        <v>21785</v>
      </c>
      <c r="S1481" s="16" t="s">
        <v>13075</v>
      </c>
      <c r="T1481" s="16" t="s">
        <v>13804</v>
      </c>
      <c r="U1481" s="17">
        <v>1566</v>
      </c>
      <c r="V1481" s="18">
        <v>24168.15</v>
      </c>
      <c r="W1481" s="16" t="s">
        <v>21776</v>
      </c>
      <c r="X1481" s="50" t="s">
        <v>205</v>
      </c>
      <c r="Y1481" s="50" t="s">
        <v>205</v>
      </c>
    </row>
    <row r="1482" spans="1:26" ht="18" customHeight="1">
      <c r="A1482" s="539">
        <v>20231006</v>
      </c>
      <c r="B1482" s="523">
        <v>1439</v>
      </c>
      <c r="C1482" s="523" t="s">
        <v>3348</v>
      </c>
      <c r="D1482" s="523" t="s">
        <v>8905</v>
      </c>
      <c r="E1482" s="523">
        <v>1980</v>
      </c>
      <c r="F1482" s="523" t="s">
        <v>8994</v>
      </c>
      <c r="G1482" s="523" t="s">
        <v>13805</v>
      </c>
      <c r="H1482" s="538"/>
      <c r="I1482" s="540">
        <v>45205</v>
      </c>
      <c r="J1482" s="541" t="s">
        <v>11431</v>
      </c>
      <c r="K1482" s="541" t="s">
        <v>9440</v>
      </c>
      <c r="L1482" s="494" t="s">
        <v>205</v>
      </c>
      <c r="M1482" s="50" t="s">
        <v>205</v>
      </c>
      <c r="N1482" s="50" t="s">
        <v>205</v>
      </c>
      <c r="O1482" s="50" t="s">
        <v>205</v>
      </c>
      <c r="P1482" s="50" t="s">
        <v>205</v>
      </c>
      <c r="Q1482" s="50" t="s">
        <v>205</v>
      </c>
      <c r="R1482" s="16" t="s">
        <v>21786</v>
      </c>
      <c r="S1482" s="16" t="s">
        <v>21182</v>
      </c>
      <c r="T1482" s="16" t="s">
        <v>21787</v>
      </c>
      <c r="U1482" s="17">
        <v>1980</v>
      </c>
      <c r="V1482" s="18">
        <v>24948</v>
      </c>
      <c r="W1482" s="16" t="s">
        <v>13799</v>
      </c>
      <c r="X1482" s="50" t="s">
        <v>205</v>
      </c>
      <c r="Y1482" s="50" t="s">
        <v>205</v>
      </c>
    </row>
    <row r="1483" spans="1:26" ht="18" customHeight="1">
      <c r="A1483" s="539">
        <v>20231006</v>
      </c>
      <c r="B1483" s="523">
        <v>1440</v>
      </c>
      <c r="C1483" s="523" t="s">
        <v>3349</v>
      </c>
      <c r="D1483" s="523" t="s">
        <v>8905</v>
      </c>
      <c r="E1483" s="523">
        <v>1980</v>
      </c>
      <c r="F1483" s="523" t="s">
        <v>8994</v>
      </c>
      <c r="G1483" s="523" t="s">
        <v>3350</v>
      </c>
      <c r="H1483" s="538"/>
      <c r="I1483" s="540">
        <v>45205</v>
      </c>
      <c r="J1483" s="541" t="s">
        <v>11028</v>
      </c>
      <c r="K1483" s="541" t="s">
        <v>9440</v>
      </c>
      <c r="L1483" s="494" t="s">
        <v>205</v>
      </c>
      <c r="M1483" s="50" t="s">
        <v>205</v>
      </c>
      <c r="N1483" s="50" t="s">
        <v>205</v>
      </c>
      <c r="O1483" s="50" t="s">
        <v>205</v>
      </c>
      <c r="P1483" s="50" t="s">
        <v>205</v>
      </c>
      <c r="Q1483" s="50" t="s">
        <v>205</v>
      </c>
      <c r="R1483" s="16" t="s">
        <v>21788</v>
      </c>
      <c r="S1483" s="16" t="s">
        <v>21182</v>
      </c>
      <c r="T1483" s="16" t="s">
        <v>21789</v>
      </c>
      <c r="U1483" s="17">
        <v>1980</v>
      </c>
      <c r="V1483" s="18">
        <v>24971.759999999998</v>
      </c>
      <c r="W1483" s="16" t="s">
        <v>21776</v>
      </c>
      <c r="X1483" s="50" t="s">
        <v>205</v>
      </c>
      <c r="Y1483" s="50" t="s">
        <v>205</v>
      </c>
    </row>
    <row r="1484" spans="1:26" ht="18" customHeight="1">
      <c r="A1484" s="539">
        <v>20231010</v>
      </c>
      <c r="B1484" s="523">
        <v>1441</v>
      </c>
      <c r="C1484" s="523" t="s">
        <v>13806</v>
      </c>
      <c r="D1484" s="523" t="s">
        <v>9320</v>
      </c>
      <c r="E1484" s="523">
        <v>1100</v>
      </c>
      <c r="F1484" s="523" t="s">
        <v>8298</v>
      </c>
      <c r="G1484" s="523" t="s">
        <v>13807</v>
      </c>
      <c r="H1484" s="538"/>
      <c r="I1484" s="540">
        <v>45206</v>
      </c>
      <c r="J1484" s="541" t="s">
        <v>13397</v>
      </c>
      <c r="K1484" s="541" t="s">
        <v>9440</v>
      </c>
      <c r="L1484" s="494" t="s">
        <v>205</v>
      </c>
      <c r="M1484" s="50" t="s">
        <v>205</v>
      </c>
      <c r="N1484" s="50" t="s">
        <v>205</v>
      </c>
      <c r="O1484" s="50" t="s">
        <v>205</v>
      </c>
      <c r="P1484" s="50" t="s">
        <v>205</v>
      </c>
      <c r="Q1484" s="50" t="s">
        <v>205</v>
      </c>
      <c r="R1484" s="16" t="s">
        <v>21790</v>
      </c>
      <c r="S1484" s="16" t="s">
        <v>21791</v>
      </c>
      <c r="T1484" s="16" t="s">
        <v>21792</v>
      </c>
      <c r="U1484" s="17">
        <v>1100</v>
      </c>
      <c r="V1484" s="18">
        <v>24180</v>
      </c>
      <c r="W1484" s="16" t="s">
        <v>21793</v>
      </c>
      <c r="X1484" s="50" t="s">
        <v>205</v>
      </c>
      <c r="Y1484" s="50" t="s">
        <v>205</v>
      </c>
      <c r="Z1484" t="s">
        <v>11044</v>
      </c>
    </row>
    <row r="1485" spans="1:26" ht="18" customHeight="1">
      <c r="A1485" s="539">
        <v>20231010</v>
      </c>
      <c r="B1485" s="523">
        <v>1442</v>
      </c>
      <c r="C1485" s="523" t="s">
        <v>13808</v>
      </c>
      <c r="D1485" s="523" t="s">
        <v>8947</v>
      </c>
      <c r="E1485" s="523">
        <v>928</v>
      </c>
      <c r="F1485" s="523" t="s">
        <v>9183</v>
      </c>
      <c r="G1485" s="523" t="s">
        <v>13809</v>
      </c>
      <c r="H1485" s="538"/>
      <c r="I1485" s="540">
        <v>45206</v>
      </c>
      <c r="J1485" s="541" t="s">
        <v>9561</v>
      </c>
      <c r="K1485" s="541" t="s">
        <v>9440</v>
      </c>
      <c r="L1485" s="494">
        <v>20</v>
      </c>
      <c r="M1485" s="50"/>
      <c r="N1485" s="50"/>
      <c r="O1485" s="50"/>
      <c r="P1485" s="50"/>
      <c r="Q1485" s="50"/>
      <c r="R1485" s="16" t="s">
        <v>13810</v>
      </c>
      <c r="S1485" s="16" t="s">
        <v>10506</v>
      </c>
      <c r="T1485" s="16" t="s">
        <v>13811</v>
      </c>
      <c r="U1485" s="17">
        <v>928</v>
      </c>
      <c r="V1485" s="18">
        <v>7105.68</v>
      </c>
      <c r="W1485" s="16" t="s">
        <v>21794</v>
      </c>
      <c r="X1485" s="50"/>
      <c r="Y1485" s="50"/>
      <c r="Z1485" t="s">
        <v>10592</v>
      </c>
    </row>
    <row r="1486" spans="1:26" ht="18" customHeight="1">
      <c r="A1486" s="539">
        <v>20231010</v>
      </c>
      <c r="B1486" s="523">
        <v>1443</v>
      </c>
      <c r="C1486" s="523" t="s">
        <v>13813</v>
      </c>
      <c r="D1486" s="523" t="s">
        <v>8947</v>
      </c>
      <c r="E1486" s="523">
        <v>883</v>
      </c>
      <c r="F1486" s="523" t="s">
        <v>8949</v>
      </c>
      <c r="G1486" s="523" t="s">
        <v>13814</v>
      </c>
      <c r="H1486" s="538"/>
      <c r="I1486" s="540">
        <v>45209</v>
      </c>
      <c r="J1486" s="541" t="s">
        <v>9729</v>
      </c>
      <c r="K1486" s="541" t="s">
        <v>9440</v>
      </c>
      <c r="L1486" s="494">
        <v>20</v>
      </c>
      <c r="M1486" s="50" t="s">
        <v>205</v>
      </c>
      <c r="N1486" s="50" t="s">
        <v>205</v>
      </c>
      <c r="O1486" s="50" t="s">
        <v>205</v>
      </c>
      <c r="P1486" s="50" t="s">
        <v>205</v>
      </c>
      <c r="Q1486" s="50" t="s">
        <v>205</v>
      </c>
      <c r="R1486" s="16" t="s">
        <v>21795</v>
      </c>
      <c r="S1486" s="16" t="s">
        <v>19268</v>
      </c>
      <c r="T1486" s="16" t="s">
        <v>21796</v>
      </c>
      <c r="U1486" s="17">
        <v>883</v>
      </c>
      <c r="V1486" s="18">
        <v>6978.2</v>
      </c>
      <c r="W1486" s="16" t="s">
        <v>21794</v>
      </c>
      <c r="X1486" s="50" t="s">
        <v>205</v>
      </c>
      <c r="Y1486" s="50" t="s">
        <v>205</v>
      </c>
      <c r="Z1486" t="s">
        <v>10592</v>
      </c>
    </row>
    <row r="1487" spans="1:26" ht="18" customHeight="1">
      <c r="A1487" s="539">
        <v>20231010</v>
      </c>
      <c r="B1487" s="523">
        <v>1444</v>
      </c>
      <c r="C1487" s="523" t="s">
        <v>13815</v>
      </c>
      <c r="D1487" s="523" t="s">
        <v>8996</v>
      </c>
      <c r="E1487" s="523">
        <v>1000</v>
      </c>
      <c r="F1487" s="523" t="s">
        <v>8949</v>
      </c>
      <c r="G1487" s="523" t="s">
        <v>13816</v>
      </c>
      <c r="H1487" s="538"/>
      <c r="I1487" s="540">
        <v>45209</v>
      </c>
      <c r="J1487" s="541" t="s">
        <v>10857</v>
      </c>
      <c r="K1487" s="541" t="s">
        <v>9440</v>
      </c>
      <c r="L1487" s="494">
        <v>20</v>
      </c>
      <c r="M1487" s="50" t="s">
        <v>205</v>
      </c>
      <c r="N1487" s="50" t="s">
        <v>205</v>
      </c>
      <c r="O1487" s="50" t="s">
        <v>205</v>
      </c>
      <c r="P1487" s="50" t="s">
        <v>205</v>
      </c>
      <c r="Q1487" s="50" t="s">
        <v>205</v>
      </c>
      <c r="R1487" s="16" t="s">
        <v>21797</v>
      </c>
      <c r="S1487" s="16" t="s">
        <v>21798</v>
      </c>
      <c r="T1487" s="16" t="s">
        <v>21799</v>
      </c>
      <c r="U1487" s="17">
        <v>1000</v>
      </c>
      <c r="V1487" s="18">
        <v>7200</v>
      </c>
      <c r="W1487" s="16" t="s">
        <v>21793</v>
      </c>
      <c r="X1487" s="50" t="s">
        <v>205</v>
      </c>
      <c r="Y1487" s="50" t="s">
        <v>205</v>
      </c>
      <c r="Z1487" t="s">
        <v>11194</v>
      </c>
    </row>
    <row r="1488" spans="1:26" ht="18" customHeight="1">
      <c r="A1488" s="539">
        <v>20231010</v>
      </c>
      <c r="B1488" s="523">
        <v>1445</v>
      </c>
      <c r="C1488" s="523" t="s">
        <v>13817</v>
      </c>
      <c r="D1488" s="523" t="s">
        <v>8947</v>
      </c>
      <c r="E1488" s="523">
        <v>880</v>
      </c>
      <c r="F1488" s="523" t="s">
        <v>8949</v>
      </c>
      <c r="G1488" s="523" t="s">
        <v>13818</v>
      </c>
      <c r="H1488" s="538"/>
      <c r="I1488" s="540">
        <v>45209</v>
      </c>
      <c r="J1488" s="541" t="s">
        <v>11864</v>
      </c>
      <c r="K1488" s="541" t="s">
        <v>9440</v>
      </c>
      <c r="L1488" s="494">
        <v>20</v>
      </c>
      <c r="M1488" s="50" t="s">
        <v>205</v>
      </c>
      <c r="N1488" s="50" t="s">
        <v>205</v>
      </c>
      <c r="O1488" s="50" t="s">
        <v>205</v>
      </c>
      <c r="P1488" s="50" t="s">
        <v>205</v>
      </c>
      <c r="Q1488" s="50" t="s">
        <v>205</v>
      </c>
      <c r="R1488" s="16" t="s">
        <v>21800</v>
      </c>
      <c r="S1488" s="16" t="s">
        <v>11980</v>
      </c>
      <c r="T1488" s="16" t="s">
        <v>21801</v>
      </c>
      <c r="U1488" s="17">
        <v>880</v>
      </c>
      <c r="V1488" s="18">
        <v>6864</v>
      </c>
      <c r="W1488" s="16" t="s">
        <v>21794</v>
      </c>
      <c r="X1488" s="50" t="s">
        <v>205</v>
      </c>
      <c r="Y1488" s="50" t="s">
        <v>205</v>
      </c>
      <c r="Z1488" t="s">
        <v>10592</v>
      </c>
    </row>
    <row r="1489" spans="1:26" ht="18" customHeight="1">
      <c r="A1489" s="539">
        <v>20231010</v>
      </c>
      <c r="B1489" s="523">
        <v>1446</v>
      </c>
      <c r="C1489" s="523" t="s">
        <v>13819</v>
      </c>
      <c r="D1489" s="523" t="s">
        <v>219</v>
      </c>
      <c r="E1489" s="523">
        <v>1800</v>
      </c>
      <c r="F1489" s="523" t="s">
        <v>8949</v>
      </c>
      <c r="G1489" s="523" t="s">
        <v>13820</v>
      </c>
      <c r="H1489" s="538"/>
      <c r="I1489" s="540">
        <v>45209</v>
      </c>
      <c r="J1489" s="541" t="s">
        <v>11083</v>
      </c>
      <c r="K1489" s="541" t="s">
        <v>9440</v>
      </c>
      <c r="L1489" s="494" t="s">
        <v>205</v>
      </c>
      <c r="M1489" s="50" t="s">
        <v>205</v>
      </c>
      <c r="N1489" s="50" t="s">
        <v>205</v>
      </c>
      <c r="O1489" s="50" t="s">
        <v>205</v>
      </c>
      <c r="P1489" s="50" t="s">
        <v>205</v>
      </c>
      <c r="Q1489" s="50" t="s">
        <v>205</v>
      </c>
      <c r="R1489" s="16" t="s">
        <v>21802</v>
      </c>
      <c r="S1489" s="16" t="s">
        <v>19532</v>
      </c>
      <c r="T1489" s="16" t="s">
        <v>21803</v>
      </c>
      <c r="U1489" s="17">
        <v>1800</v>
      </c>
      <c r="V1489" s="18">
        <v>19800</v>
      </c>
      <c r="W1489" s="16" t="s">
        <v>21804</v>
      </c>
      <c r="X1489" s="50" t="s">
        <v>205</v>
      </c>
      <c r="Y1489" s="50" t="s">
        <v>205</v>
      </c>
      <c r="Z1489" t="s">
        <v>10998</v>
      </c>
    </row>
    <row r="1490" spans="1:26" ht="18" customHeight="1">
      <c r="A1490" s="539">
        <v>20231010</v>
      </c>
      <c r="B1490" s="523">
        <v>1447</v>
      </c>
      <c r="C1490" s="523" t="s">
        <v>3360</v>
      </c>
      <c r="D1490" s="523" t="s">
        <v>9319</v>
      </c>
      <c r="E1490" s="523">
        <v>1950</v>
      </c>
      <c r="F1490" s="523" t="s">
        <v>8994</v>
      </c>
      <c r="G1490" s="523" t="s">
        <v>3361</v>
      </c>
      <c r="H1490" s="538"/>
      <c r="I1490" s="540">
        <v>45206</v>
      </c>
      <c r="J1490" s="541" t="s">
        <v>9547</v>
      </c>
      <c r="K1490" s="541" t="s">
        <v>9440</v>
      </c>
      <c r="L1490" s="512" t="s">
        <v>205</v>
      </c>
      <c r="M1490" s="50" t="s">
        <v>205</v>
      </c>
      <c r="N1490" s="50" t="s">
        <v>205</v>
      </c>
      <c r="O1490" s="50" t="s">
        <v>205</v>
      </c>
      <c r="P1490" s="50" t="s">
        <v>205</v>
      </c>
      <c r="Q1490" s="50" t="s">
        <v>205</v>
      </c>
      <c r="R1490" s="16" t="s">
        <v>21805</v>
      </c>
      <c r="S1490" s="16" t="s">
        <v>5128</v>
      </c>
      <c r="T1490" s="16" t="s">
        <v>21806</v>
      </c>
      <c r="U1490" s="17">
        <v>1950</v>
      </c>
      <c r="V1490" s="18">
        <v>24219</v>
      </c>
      <c r="W1490" s="16" t="s">
        <v>13802</v>
      </c>
      <c r="X1490" s="50" t="s">
        <v>205</v>
      </c>
      <c r="Y1490" s="50" t="s">
        <v>205</v>
      </c>
    </row>
    <row r="1491" spans="1:26" ht="18" customHeight="1">
      <c r="A1491" s="539">
        <v>20231010</v>
      </c>
      <c r="B1491" s="523">
        <v>1448</v>
      </c>
      <c r="C1491" s="523" t="s">
        <v>3355</v>
      </c>
      <c r="D1491" s="523" t="s">
        <v>8896</v>
      </c>
      <c r="E1491" s="523">
        <v>1925</v>
      </c>
      <c r="F1491" s="523" t="s">
        <v>10924</v>
      </c>
      <c r="G1491" s="523" t="s">
        <v>3356</v>
      </c>
      <c r="H1491" s="538"/>
      <c r="I1491" s="540">
        <v>45206</v>
      </c>
      <c r="J1491" s="541" t="s">
        <v>11886</v>
      </c>
      <c r="K1491" s="541" t="s">
        <v>9440</v>
      </c>
      <c r="L1491" s="512"/>
      <c r="M1491" s="50"/>
      <c r="N1491" s="50"/>
      <c r="O1491" s="50"/>
      <c r="P1491" s="50"/>
      <c r="Q1491" s="50"/>
      <c r="R1491" s="16" t="s">
        <v>21807</v>
      </c>
      <c r="S1491" s="16" t="s">
        <v>10366</v>
      </c>
      <c r="T1491" s="16" t="s">
        <v>21808</v>
      </c>
      <c r="U1491" s="17">
        <v>1925</v>
      </c>
      <c r="V1491" s="18">
        <v>24640</v>
      </c>
      <c r="W1491" s="16" t="s">
        <v>13822</v>
      </c>
      <c r="X1491" s="50"/>
      <c r="Y1491" s="50"/>
    </row>
    <row r="1492" spans="1:26" ht="18" customHeight="1">
      <c r="A1492" s="539">
        <v>20231010</v>
      </c>
      <c r="B1492" s="523">
        <v>1449</v>
      </c>
      <c r="C1492" s="523" t="s">
        <v>3365</v>
      </c>
      <c r="D1492" s="523" t="s">
        <v>13823</v>
      </c>
      <c r="E1492" s="523">
        <v>1925</v>
      </c>
      <c r="F1492" s="523" t="s">
        <v>10924</v>
      </c>
      <c r="G1492" s="523" t="s">
        <v>3366</v>
      </c>
      <c r="H1492" s="538"/>
      <c r="I1492" s="540">
        <v>45206</v>
      </c>
      <c r="J1492" s="541" t="s">
        <v>13824</v>
      </c>
      <c r="K1492" s="541" t="s">
        <v>9440</v>
      </c>
      <c r="L1492" s="512"/>
      <c r="M1492" s="50"/>
      <c r="N1492" s="50"/>
      <c r="O1492" s="50"/>
      <c r="P1492" s="50"/>
      <c r="Q1492" s="50"/>
      <c r="R1492" s="16" t="s">
        <v>21809</v>
      </c>
      <c r="S1492" s="16" t="s">
        <v>19268</v>
      </c>
      <c r="T1492" s="16" t="s">
        <v>21810</v>
      </c>
      <c r="U1492" s="17">
        <v>1925</v>
      </c>
      <c r="V1492" s="18">
        <v>24640</v>
      </c>
      <c r="W1492" s="16" t="s">
        <v>13812</v>
      </c>
      <c r="X1492" s="50"/>
      <c r="Y1492" s="50"/>
    </row>
    <row r="1493" spans="1:26" ht="18" customHeight="1">
      <c r="A1493" s="539">
        <v>20231010</v>
      </c>
      <c r="B1493" s="523">
        <v>1450</v>
      </c>
      <c r="C1493" s="523" t="s">
        <v>13825</v>
      </c>
      <c r="D1493" s="523" t="s">
        <v>8947</v>
      </c>
      <c r="E1493" s="523">
        <v>850</v>
      </c>
      <c r="F1493" s="523" t="s">
        <v>8949</v>
      </c>
      <c r="G1493" s="523" t="s">
        <v>13826</v>
      </c>
      <c r="H1493" s="538"/>
      <c r="I1493" s="540">
        <v>45209</v>
      </c>
      <c r="J1493" s="541" t="s">
        <v>12169</v>
      </c>
      <c r="K1493" s="541" t="s">
        <v>9440</v>
      </c>
      <c r="L1493" s="494">
        <v>20</v>
      </c>
      <c r="M1493" s="50" t="s">
        <v>205</v>
      </c>
      <c r="N1493" s="50" t="s">
        <v>205</v>
      </c>
      <c r="O1493" s="50" t="s">
        <v>205</v>
      </c>
      <c r="P1493" s="50" t="s">
        <v>205</v>
      </c>
      <c r="Q1493" s="50" t="s">
        <v>205</v>
      </c>
      <c r="R1493" s="16" t="s">
        <v>13827</v>
      </c>
      <c r="S1493" s="16" t="s">
        <v>19268</v>
      </c>
      <c r="T1493" s="16" t="s">
        <v>21811</v>
      </c>
      <c r="U1493" s="17">
        <v>850</v>
      </c>
      <c r="V1493" s="18">
        <v>6800</v>
      </c>
      <c r="W1493" s="16" t="s">
        <v>21794</v>
      </c>
      <c r="X1493" s="50" t="s">
        <v>205</v>
      </c>
      <c r="Y1493" s="50" t="s">
        <v>205</v>
      </c>
      <c r="Z1493" t="s">
        <v>13828</v>
      </c>
    </row>
    <row r="1494" spans="1:26" ht="18" customHeight="1">
      <c r="A1494" s="539">
        <v>20231011</v>
      </c>
      <c r="B1494" s="523">
        <v>1451</v>
      </c>
      <c r="C1494" s="523">
        <v>300310020935</v>
      </c>
      <c r="D1494" s="523" t="s">
        <v>8947</v>
      </c>
      <c r="E1494" s="523">
        <v>1800</v>
      </c>
      <c r="F1494" s="523" t="s">
        <v>8949</v>
      </c>
      <c r="G1494" s="523" t="s">
        <v>13829</v>
      </c>
      <c r="H1494" s="538"/>
      <c r="I1494" s="540">
        <v>45209</v>
      </c>
      <c r="J1494" s="541" t="s">
        <v>13830</v>
      </c>
      <c r="K1494" s="541" t="s">
        <v>9440</v>
      </c>
      <c r="L1494" s="494">
        <v>40</v>
      </c>
      <c r="M1494" s="50" t="s">
        <v>205</v>
      </c>
      <c r="N1494" s="50" t="s">
        <v>205</v>
      </c>
      <c r="O1494" s="50" t="s">
        <v>205</v>
      </c>
      <c r="P1494" s="50" t="s">
        <v>205</v>
      </c>
      <c r="Q1494" s="50" t="s">
        <v>205</v>
      </c>
      <c r="R1494" s="16" t="s">
        <v>13831</v>
      </c>
      <c r="S1494" s="16" t="s">
        <v>12854</v>
      </c>
      <c r="T1494" s="16" t="s">
        <v>21812</v>
      </c>
      <c r="U1494" s="17">
        <v>1800</v>
      </c>
      <c r="V1494" s="18">
        <v>21000</v>
      </c>
      <c r="W1494" s="16" t="s">
        <v>13832</v>
      </c>
      <c r="X1494" s="50" t="s">
        <v>205</v>
      </c>
      <c r="Y1494" s="50" t="s">
        <v>205</v>
      </c>
      <c r="Z1494" t="s">
        <v>11837</v>
      </c>
    </row>
    <row r="1495" spans="1:26" ht="18" customHeight="1">
      <c r="A1495" s="539">
        <v>20231011</v>
      </c>
      <c r="B1495" s="523">
        <v>1452</v>
      </c>
      <c r="C1495" s="523" t="s">
        <v>13833</v>
      </c>
      <c r="D1495" s="523" t="s">
        <v>9320</v>
      </c>
      <c r="E1495" s="523">
        <v>1100</v>
      </c>
      <c r="F1495" s="523" t="s">
        <v>8298</v>
      </c>
      <c r="G1495" s="523" t="s">
        <v>13834</v>
      </c>
      <c r="H1495" s="538"/>
      <c r="I1495" s="540">
        <v>45210</v>
      </c>
      <c r="J1495" s="541" t="s">
        <v>12561</v>
      </c>
      <c r="K1495" s="541" t="s">
        <v>9440</v>
      </c>
      <c r="L1495" s="494" t="s">
        <v>205</v>
      </c>
      <c r="M1495" s="50" t="s">
        <v>205</v>
      </c>
      <c r="N1495" s="50" t="s">
        <v>205</v>
      </c>
      <c r="O1495" s="50" t="s">
        <v>205</v>
      </c>
      <c r="P1495" s="50" t="s">
        <v>205</v>
      </c>
      <c r="Q1495" s="50" t="s">
        <v>205</v>
      </c>
      <c r="R1495" s="16" t="s">
        <v>13833</v>
      </c>
      <c r="S1495" s="16" t="s">
        <v>13835</v>
      </c>
      <c r="T1495" s="16" t="s">
        <v>13836</v>
      </c>
      <c r="U1495" s="17">
        <v>1100</v>
      </c>
      <c r="V1495" s="18">
        <v>24220</v>
      </c>
      <c r="W1495" s="16" t="s">
        <v>3408</v>
      </c>
      <c r="X1495" s="50" t="s">
        <v>205</v>
      </c>
      <c r="Y1495" s="50" t="s">
        <v>205</v>
      </c>
      <c r="Z1495" t="s">
        <v>11044</v>
      </c>
    </row>
    <row r="1496" spans="1:26" ht="18" customHeight="1">
      <c r="A1496" s="539">
        <v>20231011</v>
      </c>
      <c r="B1496" s="523">
        <v>1453</v>
      </c>
      <c r="C1496" s="523" t="s">
        <v>3383</v>
      </c>
      <c r="D1496" s="523" t="s">
        <v>10607</v>
      </c>
      <c r="E1496" s="523">
        <v>1980</v>
      </c>
      <c r="F1496" s="523" t="s">
        <v>8994</v>
      </c>
      <c r="G1496" s="523" t="s">
        <v>3384</v>
      </c>
      <c r="H1496" s="538"/>
      <c r="I1496" s="540">
        <v>45209</v>
      </c>
      <c r="J1496" s="541" t="s">
        <v>13837</v>
      </c>
      <c r="K1496" s="541" t="s">
        <v>9440</v>
      </c>
      <c r="L1496" s="494" t="s">
        <v>205</v>
      </c>
      <c r="M1496" s="50" t="s">
        <v>205</v>
      </c>
      <c r="N1496" s="50" t="s">
        <v>205</v>
      </c>
      <c r="O1496" s="50" t="s">
        <v>205</v>
      </c>
      <c r="P1496" s="50" t="s">
        <v>205</v>
      </c>
      <c r="Q1496" s="50" t="s">
        <v>205</v>
      </c>
      <c r="R1496" s="16" t="s">
        <v>3383</v>
      </c>
      <c r="S1496" s="16" t="s">
        <v>2469</v>
      </c>
      <c r="T1496" s="16" t="s">
        <v>3386</v>
      </c>
      <c r="U1496" s="17">
        <v>1980</v>
      </c>
      <c r="V1496" s="18">
        <v>24948</v>
      </c>
      <c r="W1496" s="16" t="s">
        <v>3387</v>
      </c>
      <c r="X1496" s="50" t="s">
        <v>205</v>
      </c>
      <c r="Y1496" s="50" t="s">
        <v>205</v>
      </c>
    </row>
    <row r="1497" spans="1:26" ht="18" customHeight="1">
      <c r="A1497" s="539">
        <v>20231011</v>
      </c>
      <c r="B1497" s="523">
        <v>1454</v>
      </c>
      <c r="C1497" s="523" t="s">
        <v>3369</v>
      </c>
      <c r="D1497" s="523" t="s">
        <v>10840</v>
      </c>
      <c r="E1497" s="523">
        <v>1955</v>
      </c>
      <c r="F1497" s="523" t="s">
        <v>8994</v>
      </c>
      <c r="G1497" s="523" t="s">
        <v>3370</v>
      </c>
      <c r="H1497" s="538"/>
      <c r="I1497" s="540">
        <v>45209</v>
      </c>
      <c r="J1497" s="541" t="s">
        <v>12784</v>
      </c>
      <c r="K1497" s="541" t="s">
        <v>9440</v>
      </c>
      <c r="L1497" s="494"/>
      <c r="M1497" s="50"/>
      <c r="N1497" s="50"/>
      <c r="O1497" s="50"/>
      <c r="P1497" s="50"/>
      <c r="Q1497" s="50"/>
      <c r="R1497" s="16" t="s">
        <v>13838</v>
      </c>
      <c r="S1497" s="16" t="s">
        <v>13146</v>
      </c>
      <c r="T1497" s="16" t="s">
        <v>21813</v>
      </c>
      <c r="U1497" s="17">
        <v>1955</v>
      </c>
      <c r="V1497" s="18">
        <v>24390.27</v>
      </c>
      <c r="W1497" s="16" t="s">
        <v>21776</v>
      </c>
      <c r="X1497" s="50"/>
      <c r="Y1497" s="50"/>
    </row>
    <row r="1498" spans="1:26" ht="18" customHeight="1">
      <c r="A1498" s="539">
        <v>20231011</v>
      </c>
      <c r="B1498" s="523">
        <v>1455</v>
      </c>
      <c r="C1498" s="523" t="s">
        <v>3372</v>
      </c>
      <c r="D1498" s="523" t="s">
        <v>10840</v>
      </c>
      <c r="E1498" s="523">
        <v>1958</v>
      </c>
      <c r="F1498" s="523" t="s">
        <v>8994</v>
      </c>
      <c r="G1498" s="523" t="s">
        <v>3373</v>
      </c>
      <c r="H1498" s="538"/>
      <c r="I1498" s="540">
        <v>45209</v>
      </c>
      <c r="J1498" s="541" t="s">
        <v>10954</v>
      </c>
      <c r="K1498" s="541" t="s">
        <v>9440</v>
      </c>
      <c r="L1498" s="494"/>
      <c r="M1498" s="50"/>
      <c r="N1498" s="50"/>
      <c r="O1498" s="50"/>
      <c r="P1498" s="50"/>
      <c r="Q1498" s="50"/>
      <c r="R1498" s="16" t="s">
        <v>21814</v>
      </c>
      <c r="S1498" s="16" t="s">
        <v>21206</v>
      </c>
      <c r="T1498" s="16" t="s">
        <v>21815</v>
      </c>
      <c r="U1498" s="17">
        <v>1958</v>
      </c>
      <c r="V1498" s="18">
        <v>24427.62</v>
      </c>
      <c r="W1498" s="16" t="s">
        <v>21776</v>
      </c>
      <c r="X1498" s="50"/>
      <c r="Y1498" s="50"/>
    </row>
    <row r="1499" spans="1:26" ht="18" customHeight="1">
      <c r="A1499" s="539">
        <v>20231011</v>
      </c>
      <c r="B1499" s="523">
        <v>1456</v>
      </c>
      <c r="C1499" s="523" t="s">
        <v>3379</v>
      </c>
      <c r="D1499" s="523" t="s">
        <v>8905</v>
      </c>
      <c r="E1499" s="523">
        <v>1568</v>
      </c>
      <c r="F1499" s="523" t="s">
        <v>8955</v>
      </c>
      <c r="G1499" s="523" t="s">
        <v>3380</v>
      </c>
      <c r="H1499" s="538"/>
      <c r="I1499" s="540">
        <v>45210</v>
      </c>
      <c r="J1499" s="541" t="s">
        <v>9527</v>
      </c>
      <c r="K1499" s="541" t="s">
        <v>9440</v>
      </c>
      <c r="L1499" s="494" t="s">
        <v>205</v>
      </c>
      <c r="M1499" s="50" t="s">
        <v>205</v>
      </c>
      <c r="N1499" s="50" t="s">
        <v>205</v>
      </c>
      <c r="O1499" s="50" t="s">
        <v>205</v>
      </c>
      <c r="P1499" s="50" t="s">
        <v>205</v>
      </c>
      <c r="Q1499" s="50" t="s">
        <v>205</v>
      </c>
      <c r="R1499" s="16" t="s">
        <v>3379</v>
      </c>
      <c r="S1499" s="16" t="s">
        <v>2438</v>
      </c>
      <c r="T1499" s="16" t="s">
        <v>3382</v>
      </c>
      <c r="U1499" s="17">
        <v>1568</v>
      </c>
      <c r="V1499" s="18">
        <v>24304</v>
      </c>
      <c r="W1499" s="16" t="s">
        <v>3378</v>
      </c>
      <c r="X1499" s="50" t="s">
        <v>205</v>
      </c>
      <c r="Y1499" s="50" t="s">
        <v>205</v>
      </c>
    </row>
    <row r="1500" spans="1:26" ht="18" customHeight="1">
      <c r="A1500" s="539">
        <v>20231011</v>
      </c>
      <c r="B1500" s="523">
        <v>1457</v>
      </c>
      <c r="C1500" s="523" t="s">
        <v>3374</v>
      </c>
      <c r="D1500" s="523" t="s">
        <v>8894</v>
      </c>
      <c r="E1500" s="523">
        <v>1568</v>
      </c>
      <c r="F1500" s="523" t="s">
        <v>10924</v>
      </c>
      <c r="G1500" s="523" t="s">
        <v>3375</v>
      </c>
      <c r="H1500" s="538"/>
      <c r="I1500" s="540">
        <v>45210</v>
      </c>
      <c r="J1500" s="541" t="s">
        <v>10360</v>
      </c>
      <c r="K1500" s="541" t="s">
        <v>9440</v>
      </c>
      <c r="L1500" s="494"/>
      <c r="M1500" s="50"/>
      <c r="N1500" s="50"/>
      <c r="O1500" s="50"/>
      <c r="P1500" s="50"/>
      <c r="Q1500" s="50"/>
      <c r="R1500" s="16" t="s">
        <v>21816</v>
      </c>
      <c r="S1500" s="16" t="s">
        <v>21160</v>
      </c>
      <c r="T1500" s="16" t="s">
        <v>21817</v>
      </c>
      <c r="U1500" s="17">
        <v>1568</v>
      </c>
      <c r="V1500" s="18">
        <v>24304</v>
      </c>
      <c r="W1500" s="16" t="s">
        <v>13821</v>
      </c>
      <c r="X1500" s="50"/>
      <c r="Y1500" s="50"/>
    </row>
    <row r="1501" spans="1:26" ht="18" customHeight="1">
      <c r="A1501" s="539">
        <v>20231012</v>
      </c>
      <c r="B1501" s="523">
        <v>1458</v>
      </c>
      <c r="C1501" s="523" t="s">
        <v>13839</v>
      </c>
      <c r="D1501" s="523" t="s">
        <v>8947</v>
      </c>
      <c r="E1501" s="523">
        <v>1750</v>
      </c>
      <c r="F1501" s="523" t="s">
        <v>8949</v>
      </c>
      <c r="G1501" s="523" t="s">
        <v>13840</v>
      </c>
      <c r="H1501" s="538"/>
      <c r="I1501" s="540">
        <v>45210</v>
      </c>
      <c r="J1501" s="541" t="s">
        <v>11732</v>
      </c>
      <c r="K1501" s="541" t="s">
        <v>9440</v>
      </c>
      <c r="L1501" s="494" t="s">
        <v>205</v>
      </c>
      <c r="M1501" s="50" t="s">
        <v>205</v>
      </c>
      <c r="N1501" s="50" t="s">
        <v>205</v>
      </c>
      <c r="O1501" s="50" t="s">
        <v>205</v>
      </c>
      <c r="P1501" s="50" t="s">
        <v>205</v>
      </c>
      <c r="Q1501" s="50" t="s">
        <v>205</v>
      </c>
      <c r="R1501" s="16" t="s">
        <v>13841</v>
      </c>
      <c r="S1501" s="16" t="s">
        <v>21818</v>
      </c>
      <c r="T1501" s="16" t="s">
        <v>21819</v>
      </c>
      <c r="U1501" s="17">
        <v>1750</v>
      </c>
      <c r="V1501" s="18">
        <v>23870</v>
      </c>
      <c r="W1501" s="16" t="s">
        <v>21820</v>
      </c>
      <c r="X1501" s="50" t="s">
        <v>205</v>
      </c>
      <c r="Y1501" s="50" t="s">
        <v>205</v>
      </c>
      <c r="Z1501" t="s">
        <v>10475</v>
      </c>
    </row>
    <row r="1502" spans="1:26" ht="18" customHeight="1">
      <c r="A1502" s="539">
        <v>20231012</v>
      </c>
      <c r="B1502" s="523">
        <v>1459</v>
      </c>
      <c r="C1502" s="523" t="s">
        <v>13842</v>
      </c>
      <c r="D1502" s="523" t="s">
        <v>9743</v>
      </c>
      <c r="E1502" s="523">
        <v>2280</v>
      </c>
      <c r="F1502" s="523" t="s">
        <v>9206</v>
      </c>
      <c r="G1502" s="523" t="s">
        <v>13843</v>
      </c>
      <c r="H1502" s="538"/>
      <c r="I1502" s="540">
        <v>45211</v>
      </c>
      <c r="J1502" s="541" t="s">
        <v>9593</v>
      </c>
      <c r="K1502" s="541" t="s">
        <v>9440</v>
      </c>
      <c r="L1502" s="494"/>
      <c r="M1502" s="50"/>
      <c r="N1502" s="50"/>
      <c r="O1502" s="50"/>
      <c r="P1502" s="50"/>
      <c r="Q1502" s="50"/>
      <c r="R1502" s="16" t="s">
        <v>21821</v>
      </c>
      <c r="S1502" s="16" t="s">
        <v>13844</v>
      </c>
      <c r="T1502" s="16" t="s">
        <v>21822</v>
      </c>
      <c r="U1502" s="17">
        <v>2280</v>
      </c>
      <c r="V1502" s="18">
        <v>23500</v>
      </c>
      <c r="W1502" s="16" t="s">
        <v>21823</v>
      </c>
      <c r="X1502" s="50"/>
      <c r="Y1502" s="50"/>
    </row>
    <row r="1503" spans="1:26" ht="18" customHeight="1">
      <c r="A1503" s="539">
        <v>20231012</v>
      </c>
      <c r="B1503" s="523">
        <v>1460</v>
      </c>
      <c r="C1503" s="523" t="s">
        <v>13846</v>
      </c>
      <c r="D1503" s="523" t="s">
        <v>219</v>
      </c>
      <c r="E1503" s="523">
        <v>1744</v>
      </c>
      <c r="F1503" s="523" t="s">
        <v>9529</v>
      </c>
      <c r="G1503" s="523" t="s">
        <v>13847</v>
      </c>
      <c r="H1503" s="538"/>
      <c r="I1503" s="540">
        <v>45211</v>
      </c>
      <c r="J1503" s="541" t="s">
        <v>11592</v>
      </c>
      <c r="K1503" s="541" t="s">
        <v>9440</v>
      </c>
      <c r="L1503" s="494" t="s">
        <v>205</v>
      </c>
      <c r="M1503" s="50" t="s">
        <v>205</v>
      </c>
      <c r="N1503" s="50" t="s">
        <v>205</v>
      </c>
      <c r="O1503" s="50" t="s">
        <v>205</v>
      </c>
      <c r="P1503" s="50" t="s">
        <v>205</v>
      </c>
      <c r="Q1503" s="50" t="s">
        <v>205</v>
      </c>
      <c r="R1503" s="16" t="s">
        <v>21824</v>
      </c>
      <c r="S1503" s="16" t="s">
        <v>21825</v>
      </c>
      <c r="T1503" s="16" t="s">
        <v>21826</v>
      </c>
      <c r="U1503" s="17">
        <v>1744</v>
      </c>
      <c r="V1503" s="18">
        <v>20173.099999999999</v>
      </c>
      <c r="W1503" s="16" t="s">
        <v>21823</v>
      </c>
      <c r="X1503" s="50" t="s">
        <v>205</v>
      </c>
      <c r="Y1503" s="50" t="s">
        <v>205</v>
      </c>
    </row>
    <row r="1504" spans="1:26" ht="18" customHeight="1">
      <c r="A1504" s="539">
        <v>20231012</v>
      </c>
      <c r="B1504" s="523">
        <v>1461</v>
      </c>
      <c r="C1504" s="523" t="s">
        <v>13848</v>
      </c>
      <c r="D1504" s="523" t="s">
        <v>219</v>
      </c>
      <c r="E1504" s="523">
        <v>416</v>
      </c>
      <c r="F1504" s="523" t="s">
        <v>9546</v>
      </c>
      <c r="G1504" s="523" t="s">
        <v>13847</v>
      </c>
      <c r="H1504" s="538"/>
      <c r="I1504" s="540">
        <v>45211</v>
      </c>
      <c r="J1504" s="541" t="s">
        <v>11592</v>
      </c>
      <c r="K1504" s="541" t="s">
        <v>9440</v>
      </c>
      <c r="L1504" s="494" t="s">
        <v>205</v>
      </c>
      <c r="M1504" s="50" t="s">
        <v>205</v>
      </c>
      <c r="N1504" s="50" t="s">
        <v>205</v>
      </c>
      <c r="O1504" s="50" t="s">
        <v>205</v>
      </c>
      <c r="P1504" s="50" t="s">
        <v>205</v>
      </c>
      <c r="Q1504" s="50" t="s">
        <v>205</v>
      </c>
      <c r="R1504" s="16" t="s">
        <v>21827</v>
      </c>
      <c r="S1504" s="16" t="s">
        <v>21825</v>
      </c>
      <c r="T1504" s="16" t="s">
        <v>21828</v>
      </c>
      <c r="U1504" s="17">
        <v>416</v>
      </c>
      <c r="V1504" s="18">
        <v>1613.6</v>
      </c>
      <c r="W1504" s="16" t="s">
        <v>21823</v>
      </c>
      <c r="X1504" s="50" t="s">
        <v>205</v>
      </c>
      <c r="Y1504" s="50" t="s">
        <v>205</v>
      </c>
    </row>
    <row r="1505" spans="1:26" ht="18" customHeight="1">
      <c r="A1505" s="539">
        <v>20231013</v>
      </c>
      <c r="B1505" s="523">
        <v>1462</v>
      </c>
      <c r="C1505" s="523" t="s">
        <v>13849</v>
      </c>
      <c r="D1505" s="523" t="s">
        <v>8947</v>
      </c>
      <c r="E1505" s="523">
        <v>900</v>
      </c>
      <c r="F1505" s="523" t="s">
        <v>8949</v>
      </c>
      <c r="G1505" s="523" t="s">
        <v>13850</v>
      </c>
      <c r="H1505" s="538"/>
      <c r="I1505" s="540">
        <v>45211</v>
      </c>
      <c r="J1505" s="541" t="s">
        <v>13851</v>
      </c>
      <c r="K1505" s="541" t="s">
        <v>9440</v>
      </c>
      <c r="L1505" s="494">
        <v>20</v>
      </c>
      <c r="M1505" s="50" t="s">
        <v>205</v>
      </c>
      <c r="N1505" s="50" t="s">
        <v>205</v>
      </c>
      <c r="O1505" s="50" t="s">
        <v>205</v>
      </c>
      <c r="P1505" s="50" t="s">
        <v>205</v>
      </c>
      <c r="Q1505" s="50" t="s">
        <v>205</v>
      </c>
      <c r="R1505" s="16" t="s">
        <v>13849</v>
      </c>
      <c r="S1505" s="16" t="s">
        <v>3161</v>
      </c>
      <c r="T1505" s="16" t="s">
        <v>13852</v>
      </c>
      <c r="U1505" s="17">
        <v>900</v>
      </c>
      <c r="V1505" s="18">
        <v>10170</v>
      </c>
      <c r="W1505" s="16" t="s">
        <v>3368</v>
      </c>
      <c r="X1505" s="50" t="s">
        <v>205</v>
      </c>
      <c r="Y1505" s="50" t="s">
        <v>205</v>
      </c>
      <c r="Z1505" t="s">
        <v>10592</v>
      </c>
    </row>
    <row r="1506" spans="1:26" ht="18" customHeight="1">
      <c r="A1506" s="539">
        <v>20231013</v>
      </c>
      <c r="B1506" s="523">
        <v>1463</v>
      </c>
      <c r="C1506" s="523" t="s">
        <v>13853</v>
      </c>
      <c r="D1506" s="523" t="s">
        <v>9320</v>
      </c>
      <c r="E1506" s="523">
        <v>1100</v>
      </c>
      <c r="F1506" s="523" t="s">
        <v>8298</v>
      </c>
      <c r="G1506" s="523" t="s">
        <v>13854</v>
      </c>
      <c r="H1506" s="538"/>
      <c r="I1506" s="540">
        <v>45211</v>
      </c>
      <c r="J1506" s="541" t="s">
        <v>10660</v>
      </c>
      <c r="K1506" s="541" t="s">
        <v>9440</v>
      </c>
      <c r="L1506" s="494" t="s">
        <v>205</v>
      </c>
      <c r="M1506" s="50" t="s">
        <v>205</v>
      </c>
      <c r="N1506" s="50" t="s">
        <v>205</v>
      </c>
      <c r="O1506" s="50" t="s">
        <v>205</v>
      </c>
      <c r="P1506" s="50" t="s">
        <v>205</v>
      </c>
      <c r="Q1506" s="50" t="s">
        <v>205</v>
      </c>
      <c r="R1506" s="16" t="s">
        <v>13853</v>
      </c>
      <c r="S1506" s="16" t="s">
        <v>13835</v>
      </c>
      <c r="T1506" s="16" t="s">
        <v>13855</v>
      </c>
      <c r="U1506" s="17">
        <v>2200</v>
      </c>
      <c r="V1506" s="18">
        <v>48160</v>
      </c>
      <c r="W1506" s="16" t="s">
        <v>3408</v>
      </c>
      <c r="X1506" s="50" t="s">
        <v>205</v>
      </c>
      <c r="Y1506" s="50" t="s">
        <v>205</v>
      </c>
      <c r="Z1506" t="s">
        <v>20484</v>
      </c>
    </row>
    <row r="1507" spans="1:26" ht="18" customHeight="1">
      <c r="A1507" s="539">
        <v>20231013</v>
      </c>
      <c r="B1507" s="523">
        <v>1463</v>
      </c>
      <c r="C1507" s="523" t="s">
        <v>13853</v>
      </c>
      <c r="D1507" s="523" t="s">
        <v>9320</v>
      </c>
      <c r="E1507" s="523">
        <v>1100</v>
      </c>
      <c r="F1507" s="523" t="s">
        <v>8298</v>
      </c>
      <c r="G1507" s="523" t="s">
        <v>13856</v>
      </c>
      <c r="H1507" s="538"/>
      <c r="I1507" s="540">
        <v>45211</v>
      </c>
      <c r="J1507" s="541" t="s">
        <v>10660</v>
      </c>
      <c r="K1507" s="541" t="s">
        <v>9440</v>
      </c>
      <c r="L1507" s="494" t="s">
        <v>205</v>
      </c>
      <c r="M1507" s="50" t="s">
        <v>205</v>
      </c>
      <c r="N1507" s="50" t="s">
        <v>205</v>
      </c>
      <c r="O1507" s="50" t="s">
        <v>205</v>
      </c>
      <c r="P1507" s="50" t="s">
        <v>205</v>
      </c>
      <c r="Q1507" s="50" t="s">
        <v>205</v>
      </c>
      <c r="R1507" s="16"/>
      <c r="S1507" s="16"/>
      <c r="T1507" s="16"/>
      <c r="U1507" s="17"/>
      <c r="V1507" s="18"/>
      <c r="W1507" s="16"/>
      <c r="X1507" s="50" t="s">
        <v>205</v>
      </c>
      <c r="Y1507" s="50" t="s">
        <v>205</v>
      </c>
      <c r="Z1507" t="s">
        <v>12152</v>
      </c>
    </row>
    <row r="1508" spans="1:26" ht="18" customHeight="1">
      <c r="A1508" s="539">
        <v>20231013</v>
      </c>
      <c r="B1508" s="523">
        <v>1464</v>
      </c>
      <c r="C1508" s="523" t="s">
        <v>3403</v>
      </c>
      <c r="D1508" s="523" t="s">
        <v>51</v>
      </c>
      <c r="E1508" s="523">
        <v>1958</v>
      </c>
      <c r="F1508" s="523" t="s">
        <v>8994</v>
      </c>
      <c r="G1508" s="523" t="s">
        <v>3404</v>
      </c>
      <c r="H1508" s="538"/>
      <c r="I1508" s="540">
        <v>45212</v>
      </c>
      <c r="J1508" s="541" t="s">
        <v>9593</v>
      </c>
      <c r="K1508" s="541" t="s">
        <v>9440</v>
      </c>
      <c r="L1508" s="494" t="s">
        <v>205</v>
      </c>
      <c r="M1508" s="50" t="s">
        <v>205</v>
      </c>
      <c r="N1508" s="50" t="s">
        <v>205</v>
      </c>
      <c r="O1508" s="50" t="s">
        <v>205</v>
      </c>
      <c r="P1508" s="50" t="s">
        <v>205</v>
      </c>
      <c r="Q1508" s="50" t="s">
        <v>205</v>
      </c>
      <c r="R1508" s="16" t="s">
        <v>21829</v>
      </c>
      <c r="S1508" s="16" t="s">
        <v>19654</v>
      </c>
      <c r="T1508" s="16" t="s">
        <v>21830</v>
      </c>
      <c r="U1508" s="17">
        <v>1958</v>
      </c>
      <c r="V1508" s="18">
        <v>24583.33</v>
      </c>
      <c r="W1508" s="16" t="s">
        <v>21823</v>
      </c>
      <c r="X1508" s="50" t="s">
        <v>205</v>
      </c>
      <c r="Y1508" s="50" t="s">
        <v>205</v>
      </c>
    </row>
    <row r="1509" spans="1:26" ht="18" customHeight="1">
      <c r="A1509" s="539">
        <v>20231013</v>
      </c>
      <c r="B1509" s="523">
        <v>1465</v>
      </c>
      <c r="C1509" s="523" t="s">
        <v>3410</v>
      </c>
      <c r="D1509" s="523" t="s">
        <v>13857</v>
      </c>
      <c r="E1509" s="523">
        <v>1960</v>
      </c>
      <c r="F1509" s="523" t="s">
        <v>8994</v>
      </c>
      <c r="G1509" s="523" t="s">
        <v>3411</v>
      </c>
      <c r="H1509" s="538"/>
      <c r="I1509" s="540">
        <v>45211</v>
      </c>
      <c r="J1509" s="541" t="s">
        <v>9812</v>
      </c>
      <c r="K1509" s="541" t="s">
        <v>9440</v>
      </c>
      <c r="L1509" s="494" t="s">
        <v>205</v>
      </c>
      <c r="M1509" s="50" t="s">
        <v>205</v>
      </c>
      <c r="N1509" s="50" t="s">
        <v>205</v>
      </c>
      <c r="O1509" s="50" t="s">
        <v>205</v>
      </c>
      <c r="P1509" s="50" t="s">
        <v>205</v>
      </c>
      <c r="Q1509" s="50" t="s">
        <v>205</v>
      </c>
      <c r="R1509" s="16" t="s">
        <v>21831</v>
      </c>
      <c r="S1509" s="16" t="s">
        <v>19654</v>
      </c>
      <c r="T1509" s="16" t="s">
        <v>21832</v>
      </c>
      <c r="U1509" s="17">
        <v>1960</v>
      </c>
      <c r="V1509" s="18">
        <v>24500</v>
      </c>
      <c r="W1509" s="16" t="s">
        <v>13845</v>
      </c>
      <c r="X1509" s="50" t="s">
        <v>205</v>
      </c>
      <c r="Y1509" s="50" t="s">
        <v>205</v>
      </c>
      <c r="Z1509" t="s">
        <v>13858</v>
      </c>
    </row>
    <row r="1510" spans="1:26" ht="18" customHeight="1">
      <c r="A1510" s="539">
        <v>20231013</v>
      </c>
      <c r="B1510" s="523">
        <v>1466</v>
      </c>
      <c r="C1510" s="523" t="s">
        <v>3398</v>
      </c>
      <c r="D1510" s="523" t="s">
        <v>9766</v>
      </c>
      <c r="E1510" s="523">
        <v>1957</v>
      </c>
      <c r="F1510" s="523" t="s">
        <v>8994</v>
      </c>
      <c r="G1510" s="523" t="s">
        <v>3399</v>
      </c>
      <c r="H1510" s="538"/>
      <c r="I1510" s="540">
        <v>45212</v>
      </c>
      <c r="J1510" s="541" t="s">
        <v>11877</v>
      </c>
      <c r="K1510" s="541" t="s">
        <v>9440</v>
      </c>
      <c r="L1510" s="494" t="s">
        <v>205</v>
      </c>
      <c r="M1510" s="50" t="s">
        <v>205</v>
      </c>
      <c r="N1510" s="50" t="s">
        <v>205</v>
      </c>
      <c r="O1510" s="50" t="s">
        <v>205</v>
      </c>
      <c r="P1510" s="50" t="s">
        <v>205</v>
      </c>
      <c r="Q1510" s="50" t="s">
        <v>205</v>
      </c>
      <c r="R1510" s="16" t="s">
        <v>3398</v>
      </c>
      <c r="S1510" s="16" t="s">
        <v>2396</v>
      </c>
      <c r="T1510" s="16" t="s">
        <v>3401</v>
      </c>
      <c r="U1510" s="17">
        <v>1957</v>
      </c>
      <c r="V1510" s="18">
        <v>24570.76</v>
      </c>
      <c r="W1510" s="16" t="s">
        <v>3402</v>
      </c>
      <c r="X1510" s="50" t="s">
        <v>205</v>
      </c>
      <c r="Y1510" s="50" t="s">
        <v>205</v>
      </c>
    </row>
    <row r="1511" spans="1:26" ht="18" customHeight="1">
      <c r="A1511" s="539">
        <v>20231013</v>
      </c>
      <c r="B1511" s="523">
        <v>1467</v>
      </c>
      <c r="C1511" s="523" t="s">
        <v>13859</v>
      </c>
      <c r="D1511" s="523" t="s">
        <v>8947</v>
      </c>
      <c r="E1511" s="523">
        <v>500</v>
      </c>
      <c r="F1511" s="523" t="s">
        <v>8949</v>
      </c>
      <c r="G1511" s="523" t="s">
        <v>13860</v>
      </c>
      <c r="H1511" s="538"/>
      <c r="I1511" s="540">
        <v>45212</v>
      </c>
      <c r="J1511" s="541" t="s">
        <v>11483</v>
      </c>
      <c r="K1511" s="541" t="s">
        <v>9440</v>
      </c>
      <c r="L1511" s="512">
        <v>20</v>
      </c>
      <c r="M1511" s="50" t="s">
        <v>205</v>
      </c>
      <c r="N1511" s="50" t="s">
        <v>205</v>
      </c>
      <c r="O1511" s="50" t="s">
        <v>205</v>
      </c>
      <c r="P1511" s="50" t="s">
        <v>205</v>
      </c>
      <c r="Q1511" s="50" t="s">
        <v>205</v>
      </c>
      <c r="R1511" s="16" t="s">
        <v>13859</v>
      </c>
      <c r="S1511" s="16" t="s">
        <v>2102</v>
      </c>
      <c r="T1511" s="16" t="s">
        <v>13861</v>
      </c>
      <c r="U1511" s="17">
        <v>500</v>
      </c>
      <c r="V1511" s="18">
        <v>5952</v>
      </c>
      <c r="W1511" s="16" t="s">
        <v>3408</v>
      </c>
      <c r="X1511" s="50" t="s">
        <v>205</v>
      </c>
      <c r="Y1511" s="50" t="s">
        <v>205</v>
      </c>
      <c r="Z1511" t="s">
        <v>10564</v>
      </c>
    </row>
    <row r="1512" spans="1:26" ht="18" customHeight="1">
      <c r="A1512" s="539">
        <v>20231013</v>
      </c>
      <c r="B1512" s="523">
        <v>1468</v>
      </c>
      <c r="C1512" s="523" t="s">
        <v>13862</v>
      </c>
      <c r="D1512" s="523" t="s">
        <v>8947</v>
      </c>
      <c r="E1512" s="523">
        <v>450</v>
      </c>
      <c r="F1512" s="523" t="s">
        <v>8949</v>
      </c>
      <c r="G1512" s="523" t="s">
        <v>13863</v>
      </c>
      <c r="H1512" s="538"/>
      <c r="I1512" s="540">
        <v>45212</v>
      </c>
      <c r="J1512" s="541" t="s">
        <v>13080</v>
      </c>
      <c r="K1512" s="541" t="s">
        <v>9440</v>
      </c>
      <c r="L1512" s="494">
        <v>20</v>
      </c>
      <c r="M1512" s="50" t="s">
        <v>205</v>
      </c>
      <c r="N1512" s="50" t="s">
        <v>205</v>
      </c>
      <c r="O1512" s="50" t="s">
        <v>205</v>
      </c>
      <c r="P1512" s="50" t="s">
        <v>205</v>
      </c>
      <c r="Q1512" s="50" t="s">
        <v>205</v>
      </c>
      <c r="R1512" s="16" t="s">
        <v>13862</v>
      </c>
      <c r="S1512" s="16" t="s">
        <v>12803</v>
      </c>
      <c r="T1512" s="16" t="s">
        <v>13864</v>
      </c>
      <c r="U1512" s="17">
        <v>450</v>
      </c>
      <c r="V1512" s="18">
        <v>4320</v>
      </c>
      <c r="W1512" s="16" t="s">
        <v>3378</v>
      </c>
      <c r="X1512" s="50" t="s">
        <v>205</v>
      </c>
      <c r="Y1512" s="50" t="s">
        <v>205</v>
      </c>
      <c r="Z1512" t="s">
        <v>10564</v>
      </c>
    </row>
    <row r="1513" spans="1:26" ht="18" customHeight="1">
      <c r="A1513" s="539">
        <v>20231013</v>
      </c>
      <c r="B1513" s="523">
        <v>1469</v>
      </c>
      <c r="C1513" s="523" t="s">
        <v>3388</v>
      </c>
      <c r="D1513" s="523" t="s">
        <v>9766</v>
      </c>
      <c r="E1513" s="523">
        <v>1958</v>
      </c>
      <c r="F1513" s="523" t="s">
        <v>8994</v>
      </c>
      <c r="G1513" s="523" t="s">
        <v>3389</v>
      </c>
      <c r="H1513" s="538"/>
      <c r="I1513" s="540">
        <v>45212</v>
      </c>
      <c r="J1513" s="541" t="s">
        <v>13865</v>
      </c>
      <c r="K1513" s="541" t="s">
        <v>9440</v>
      </c>
      <c r="L1513" s="494" t="s">
        <v>205</v>
      </c>
      <c r="M1513" s="50" t="s">
        <v>205</v>
      </c>
      <c r="N1513" s="50" t="s">
        <v>205</v>
      </c>
      <c r="O1513" s="50" t="s">
        <v>205</v>
      </c>
      <c r="P1513" s="50" t="s">
        <v>205</v>
      </c>
      <c r="Q1513" s="50" t="s">
        <v>205</v>
      </c>
      <c r="R1513" s="16" t="s">
        <v>3388</v>
      </c>
      <c r="S1513" s="16" t="s">
        <v>3391</v>
      </c>
      <c r="T1513" s="16" t="s">
        <v>3392</v>
      </c>
      <c r="U1513" s="17">
        <v>1958</v>
      </c>
      <c r="V1513" s="18">
        <v>24583.33</v>
      </c>
      <c r="W1513" s="16" t="s">
        <v>3393</v>
      </c>
      <c r="X1513" s="50" t="s">
        <v>205</v>
      </c>
      <c r="Y1513" s="50" t="s">
        <v>205</v>
      </c>
    </row>
    <row r="1514" spans="1:26" ht="18" customHeight="1">
      <c r="A1514" s="539">
        <v>20231013</v>
      </c>
      <c r="B1514" s="523">
        <v>1470</v>
      </c>
      <c r="C1514" s="523" t="s">
        <v>3394</v>
      </c>
      <c r="D1514" s="523" t="s">
        <v>9766</v>
      </c>
      <c r="E1514" s="523">
        <v>1958</v>
      </c>
      <c r="F1514" s="523" t="s">
        <v>8994</v>
      </c>
      <c r="G1514" s="523" t="s">
        <v>3395</v>
      </c>
      <c r="H1514" s="538"/>
      <c r="I1514" s="540">
        <v>45212</v>
      </c>
      <c r="J1514" s="541" t="s">
        <v>11246</v>
      </c>
      <c r="K1514" s="541" t="s">
        <v>9440</v>
      </c>
      <c r="L1514" s="494" t="s">
        <v>205</v>
      </c>
      <c r="M1514" s="50" t="s">
        <v>205</v>
      </c>
      <c r="N1514" s="50" t="s">
        <v>205</v>
      </c>
      <c r="O1514" s="50" t="s">
        <v>205</v>
      </c>
      <c r="P1514" s="50" t="s">
        <v>205</v>
      </c>
      <c r="Q1514" s="50" t="s">
        <v>205</v>
      </c>
      <c r="R1514" s="16" t="s">
        <v>3394</v>
      </c>
      <c r="S1514" s="16" t="s">
        <v>2469</v>
      </c>
      <c r="T1514" s="16" t="s">
        <v>3397</v>
      </c>
      <c r="U1514" s="17">
        <v>1958</v>
      </c>
      <c r="V1514" s="18">
        <v>24583.39</v>
      </c>
      <c r="W1514" s="16" t="s">
        <v>3387</v>
      </c>
      <c r="X1514" s="50" t="s">
        <v>205</v>
      </c>
      <c r="Y1514" s="50" t="s">
        <v>205</v>
      </c>
    </row>
    <row r="1515" spans="1:26" ht="18" customHeight="1">
      <c r="A1515" s="539">
        <v>20231016</v>
      </c>
      <c r="B1515" s="523">
        <v>1471</v>
      </c>
      <c r="C1515" s="523" t="s">
        <v>3420</v>
      </c>
      <c r="D1515" s="523" t="s">
        <v>8896</v>
      </c>
      <c r="E1515" s="523">
        <v>1950</v>
      </c>
      <c r="F1515" s="523" t="s">
        <v>6380</v>
      </c>
      <c r="G1515" s="523" t="s">
        <v>3421</v>
      </c>
      <c r="H1515" s="538"/>
      <c r="I1515" s="540">
        <v>45213</v>
      </c>
      <c r="J1515" s="541" t="s">
        <v>12217</v>
      </c>
      <c r="K1515" s="541" t="s">
        <v>9440</v>
      </c>
      <c r="L1515" s="494" t="s">
        <v>205</v>
      </c>
      <c r="M1515" s="50" t="s">
        <v>205</v>
      </c>
      <c r="N1515" s="50" t="s">
        <v>205</v>
      </c>
      <c r="O1515" s="50" t="s">
        <v>205</v>
      </c>
      <c r="P1515" s="50" t="s">
        <v>205</v>
      </c>
      <c r="Q1515" s="50" t="s">
        <v>205</v>
      </c>
      <c r="R1515" s="16" t="s">
        <v>21833</v>
      </c>
      <c r="S1515" s="16" t="s">
        <v>21834</v>
      </c>
      <c r="T1515" s="16" t="s">
        <v>13867</v>
      </c>
      <c r="U1515" s="17">
        <v>1950</v>
      </c>
      <c r="V1515" s="18">
        <v>24960</v>
      </c>
      <c r="W1515" s="16" t="s">
        <v>21835</v>
      </c>
      <c r="X1515" s="50" t="s">
        <v>205</v>
      </c>
      <c r="Y1515" s="50" t="s">
        <v>205</v>
      </c>
    </row>
    <row r="1516" spans="1:26" ht="18" customHeight="1">
      <c r="A1516" s="539">
        <v>20231016</v>
      </c>
      <c r="B1516" s="523">
        <v>1472</v>
      </c>
      <c r="C1516" s="523" t="s">
        <v>3414</v>
      </c>
      <c r="D1516" s="523" t="s">
        <v>8896</v>
      </c>
      <c r="E1516" s="523">
        <v>1925</v>
      </c>
      <c r="F1516" s="523" t="s">
        <v>6714</v>
      </c>
      <c r="G1516" s="523" t="s">
        <v>3415</v>
      </c>
      <c r="H1516" s="538"/>
      <c r="I1516" s="540">
        <v>45213</v>
      </c>
      <c r="J1516" s="541" t="s">
        <v>9662</v>
      </c>
      <c r="K1516" s="541" t="s">
        <v>9440</v>
      </c>
      <c r="L1516" s="494" t="s">
        <v>205</v>
      </c>
      <c r="M1516" s="50" t="s">
        <v>205</v>
      </c>
      <c r="N1516" s="50" t="s">
        <v>205</v>
      </c>
      <c r="O1516" s="50" t="s">
        <v>205</v>
      </c>
      <c r="P1516" s="50" t="s">
        <v>205</v>
      </c>
      <c r="Q1516" s="50" t="s">
        <v>205</v>
      </c>
      <c r="R1516" s="16" t="s">
        <v>3414</v>
      </c>
      <c r="S1516" s="16" t="s">
        <v>2558</v>
      </c>
      <c r="T1516" s="16" t="s">
        <v>13869</v>
      </c>
      <c r="U1516" s="17">
        <v>1925</v>
      </c>
      <c r="V1516" s="18">
        <v>24640</v>
      </c>
      <c r="W1516" s="16" t="s">
        <v>3419</v>
      </c>
      <c r="X1516" s="50" t="s">
        <v>205</v>
      </c>
      <c r="Y1516" s="50" t="s">
        <v>205</v>
      </c>
    </row>
    <row r="1517" spans="1:26" ht="18" customHeight="1">
      <c r="A1517" s="539">
        <v>20231016</v>
      </c>
      <c r="B1517" s="523">
        <v>1473</v>
      </c>
      <c r="C1517" s="523" t="s">
        <v>13870</v>
      </c>
      <c r="D1517" s="523" t="s">
        <v>9476</v>
      </c>
      <c r="E1517" s="523">
        <v>1584</v>
      </c>
      <c r="F1517" s="523" t="s">
        <v>8949</v>
      </c>
      <c r="G1517" s="523" t="s">
        <v>13871</v>
      </c>
      <c r="H1517" s="538"/>
      <c r="I1517" s="540">
        <v>45213</v>
      </c>
      <c r="J1517" s="541" t="s">
        <v>13872</v>
      </c>
      <c r="K1517" s="541" t="s">
        <v>9440</v>
      </c>
      <c r="L1517" s="494" t="s">
        <v>205</v>
      </c>
      <c r="M1517" s="50" t="s">
        <v>205</v>
      </c>
      <c r="N1517" s="50" t="s">
        <v>205</v>
      </c>
      <c r="O1517" s="50" t="s">
        <v>205</v>
      </c>
      <c r="P1517" s="50" t="s">
        <v>205</v>
      </c>
      <c r="Q1517" s="50" t="s">
        <v>205</v>
      </c>
      <c r="R1517" s="16" t="s">
        <v>21836</v>
      </c>
      <c r="S1517" s="16" t="s">
        <v>21837</v>
      </c>
      <c r="T1517" s="16" t="s">
        <v>13874</v>
      </c>
      <c r="U1517" s="17">
        <v>1584</v>
      </c>
      <c r="V1517" s="18">
        <v>21652.34</v>
      </c>
      <c r="W1517" s="16" t="s">
        <v>21823</v>
      </c>
      <c r="X1517" s="50" t="s">
        <v>205</v>
      </c>
      <c r="Y1517" s="50" t="s">
        <v>205</v>
      </c>
      <c r="Z1517" t="s">
        <v>13875</v>
      </c>
    </row>
    <row r="1518" spans="1:26" ht="18" customHeight="1">
      <c r="A1518" s="539">
        <v>20231016</v>
      </c>
      <c r="B1518" s="523">
        <v>1474</v>
      </c>
      <c r="C1518" s="523" t="s">
        <v>13876</v>
      </c>
      <c r="D1518" s="523" t="s">
        <v>9476</v>
      </c>
      <c r="E1518" s="523">
        <v>1584</v>
      </c>
      <c r="F1518" s="523" t="s">
        <v>8949</v>
      </c>
      <c r="G1518" s="523" t="s">
        <v>13877</v>
      </c>
      <c r="H1518" s="538"/>
      <c r="I1518" s="540">
        <v>45213</v>
      </c>
      <c r="J1518" s="541" t="s">
        <v>12332</v>
      </c>
      <c r="K1518" s="541" t="s">
        <v>9440</v>
      </c>
      <c r="L1518" s="494" t="s">
        <v>205</v>
      </c>
      <c r="M1518" s="50" t="s">
        <v>205</v>
      </c>
      <c r="N1518" s="50" t="s">
        <v>205</v>
      </c>
      <c r="O1518" s="50" t="s">
        <v>205</v>
      </c>
      <c r="P1518" s="50" t="s">
        <v>205</v>
      </c>
      <c r="Q1518" s="50" t="s">
        <v>205</v>
      </c>
      <c r="R1518" s="16" t="s">
        <v>21838</v>
      </c>
      <c r="S1518" s="16" t="s">
        <v>13873</v>
      </c>
      <c r="T1518" s="16" t="s">
        <v>21839</v>
      </c>
      <c r="U1518" s="17">
        <v>1584</v>
      </c>
      <c r="V1518" s="18">
        <v>21652.34</v>
      </c>
      <c r="W1518" s="16" t="s">
        <v>21840</v>
      </c>
      <c r="X1518" s="50" t="s">
        <v>205</v>
      </c>
      <c r="Y1518" s="50" t="s">
        <v>205</v>
      </c>
    </row>
    <row r="1519" spans="1:26" ht="18" customHeight="1">
      <c r="A1519" s="539">
        <v>20231016</v>
      </c>
      <c r="B1519" s="523">
        <v>1475</v>
      </c>
      <c r="C1519" s="523" t="s">
        <v>13878</v>
      </c>
      <c r="D1519" s="523" t="s">
        <v>13395</v>
      </c>
      <c r="E1519" s="523">
        <v>2937</v>
      </c>
      <c r="F1519" s="523" t="s">
        <v>9104</v>
      </c>
      <c r="G1519" s="523" t="s">
        <v>13879</v>
      </c>
      <c r="H1519" s="538"/>
      <c r="I1519" s="540">
        <v>45213</v>
      </c>
      <c r="J1519" s="541" t="s">
        <v>13371</v>
      </c>
      <c r="K1519" s="541" t="s">
        <v>9440</v>
      </c>
      <c r="L1519" s="494" t="s">
        <v>205</v>
      </c>
      <c r="M1519" s="50" t="s">
        <v>205</v>
      </c>
      <c r="N1519" s="50" t="s">
        <v>205</v>
      </c>
      <c r="O1519" s="50" t="s">
        <v>205</v>
      </c>
      <c r="P1519" s="50" t="s">
        <v>205</v>
      </c>
      <c r="Q1519" s="50" t="s">
        <v>205</v>
      </c>
      <c r="R1519" s="16" t="s">
        <v>13880</v>
      </c>
      <c r="S1519" s="16" t="s">
        <v>13881</v>
      </c>
      <c r="T1519" s="16" t="s">
        <v>21841</v>
      </c>
      <c r="U1519" s="17">
        <v>2937</v>
      </c>
      <c r="V1519" s="18">
        <v>20764.59</v>
      </c>
      <c r="W1519" s="16" t="s">
        <v>13868</v>
      </c>
      <c r="X1519" s="50" t="s">
        <v>205</v>
      </c>
      <c r="Y1519" s="50" t="s">
        <v>205</v>
      </c>
      <c r="Z1519" t="s">
        <v>13398</v>
      </c>
    </row>
    <row r="1520" spans="1:26" ht="18" customHeight="1">
      <c r="A1520" s="539">
        <v>20231016</v>
      </c>
      <c r="B1520" s="523">
        <v>1476</v>
      </c>
      <c r="C1520" s="523" t="s">
        <v>13882</v>
      </c>
      <c r="D1520" s="523" t="s">
        <v>8947</v>
      </c>
      <c r="E1520" s="523">
        <v>1040</v>
      </c>
      <c r="F1520" s="523" t="s">
        <v>8949</v>
      </c>
      <c r="G1520" s="523" t="s">
        <v>13883</v>
      </c>
      <c r="H1520" s="538"/>
      <c r="I1520" s="540">
        <v>45215</v>
      </c>
      <c r="J1520" s="541" t="s">
        <v>9614</v>
      </c>
      <c r="K1520" s="541" t="s">
        <v>9440</v>
      </c>
      <c r="L1520" s="494"/>
      <c r="M1520" s="50" t="s">
        <v>205</v>
      </c>
      <c r="N1520" s="50" t="s">
        <v>205</v>
      </c>
      <c r="O1520" s="50" t="s">
        <v>205</v>
      </c>
      <c r="P1520" s="50" t="s">
        <v>205</v>
      </c>
      <c r="Q1520" s="50" t="s">
        <v>205</v>
      </c>
      <c r="R1520" s="16" t="s">
        <v>21842</v>
      </c>
      <c r="S1520" s="16" t="s">
        <v>3114</v>
      </c>
      <c r="T1520" s="16" t="s">
        <v>13884</v>
      </c>
      <c r="U1520" s="17">
        <v>1040</v>
      </c>
      <c r="V1520" s="18">
        <v>5980</v>
      </c>
      <c r="W1520" s="16" t="s">
        <v>3431</v>
      </c>
      <c r="X1520" s="50" t="s">
        <v>205</v>
      </c>
      <c r="Y1520" s="50" t="s">
        <v>205</v>
      </c>
    </row>
    <row r="1521" spans="1:26" ht="18" customHeight="1">
      <c r="A1521" s="539">
        <v>20231016</v>
      </c>
      <c r="B1521" s="523">
        <v>1477</v>
      </c>
      <c r="C1521" s="523" t="s">
        <v>13885</v>
      </c>
      <c r="D1521" s="523" t="s">
        <v>9583</v>
      </c>
      <c r="E1521" s="523">
        <v>1100</v>
      </c>
      <c r="F1521" s="523" t="s">
        <v>13886</v>
      </c>
      <c r="G1521" s="523" t="s">
        <v>13887</v>
      </c>
      <c r="H1521" s="538"/>
      <c r="I1521" s="540">
        <v>45215</v>
      </c>
      <c r="J1521" s="541" t="s">
        <v>10570</v>
      </c>
      <c r="K1521" s="541" t="s">
        <v>9440</v>
      </c>
      <c r="L1521" s="494" t="s">
        <v>205</v>
      </c>
      <c r="M1521" s="50" t="s">
        <v>205</v>
      </c>
      <c r="N1521" s="50" t="s">
        <v>205</v>
      </c>
      <c r="O1521" s="50" t="s">
        <v>205</v>
      </c>
      <c r="P1521" s="50" t="s">
        <v>205</v>
      </c>
      <c r="Q1521" s="50" t="s">
        <v>205</v>
      </c>
      <c r="R1521" s="16" t="s">
        <v>13888</v>
      </c>
      <c r="S1521" s="16" t="s">
        <v>11322</v>
      </c>
      <c r="T1521" s="16" t="s">
        <v>13889</v>
      </c>
      <c r="U1521" s="17">
        <v>2200</v>
      </c>
      <c r="V1521" s="18">
        <v>47260</v>
      </c>
      <c r="W1521" s="16" t="s">
        <v>21843</v>
      </c>
      <c r="X1521" s="50" t="s">
        <v>205</v>
      </c>
      <c r="Y1521" s="50" t="s">
        <v>205</v>
      </c>
    </row>
    <row r="1522" spans="1:26" ht="18" customHeight="1">
      <c r="A1522" s="539">
        <v>20231016</v>
      </c>
      <c r="B1522" s="523">
        <v>1477</v>
      </c>
      <c r="C1522" s="523" t="s">
        <v>13885</v>
      </c>
      <c r="D1522" s="523" t="s">
        <v>9583</v>
      </c>
      <c r="E1522" s="523">
        <v>1100</v>
      </c>
      <c r="F1522" s="523" t="s">
        <v>13886</v>
      </c>
      <c r="G1522" s="523" t="s">
        <v>13890</v>
      </c>
      <c r="H1522" s="538"/>
      <c r="I1522" s="540">
        <v>45215</v>
      </c>
      <c r="J1522" s="541" t="s">
        <v>10570</v>
      </c>
      <c r="K1522" s="541" t="s">
        <v>9440</v>
      </c>
      <c r="L1522" s="494" t="s">
        <v>205</v>
      </c>
      <c r="M1522" s="50" t="s">
        <v>205</v>
      </c>
      <c r="N1522" s="50" t="s">
        <v>205</v>
      </c>
      <c r="O1522" s="50" t="s">
        <v>205</v>
      </c>
      <c r="P1522" s="50" t="s">
        <v>205</v>
      </c>
      <c r="Q1522" s="50" t="s">
        <v>205</v>
      </c>
      <c r="R1522" s="16"/>
      <c r="S1522" s="16"/>
      <c r="T1522" s="16"/>
      <c r="U1522" s="17"/>
      <c r="V1522" s="18"/>
      <c r="W1522" s="16"/>
      <c r="X1522" s="50" t="s">
        <v>205</v>
      </c>
      <c r="Y1522" s="50" t="s">
        <v>205</v>
      </c>
    </row>
    <row r="1523" spans="1:26" ht="18" customHeight="1">
      <c r="A1523" s="539">
        <v>20231017</v>
      </c>
      <c r="B1523" s="523">
        <v>1478</v>
      </c>
      <c r="C1523" s="523" t="s">
        <v>13891</v>
      </c>
      <c r="D1523" s="523" t="s">
        <v>10493</v>
      </c>
      <c r="E1523" s="523">
        <v>2255</v>
      </c>
      <c r="F1523" s="523" t="s">
        <v>9206</v>
      </c>
      <c r="G1523" s="523" t="s">
        <v>13892</v>
      </c>
      <c r="H1523" s="538"/>
      <c r="I1523" s="540">
        <v>45215</v>
      </c>
      <c r="J1523" s="541" t="s">
        <v>11698</v>
      </c>
      <c r="K1523" s="541" t="s">
        <v>9440</v>
      </c>
      <c r="L1523" s="494"/>
      <c r="M1523" s="50"/>
      <c r="N1523" s="50"/>
      <c r="O1523" s="50"/>
      <c r="P1523" s="50"/>
      <c r="Q1523" s="50"/>
      <c r="R1523" s="16" t="s">
        <v>21844</v>
      </c>
      <c r="S1523" s="16" t="s">
        <v>13893</v>
      </c>
      <c r="T1523" s="16" t="s">
        <v>21845</v>
      </c>
      <c r="U1523" s="17">
        <v>2255</v>
      </c>
      <c r="V1523" s="18">
        <v>24000</v>
      </c>
      <c r="W1523" s="16" t="s">
        <v>21846</v>
      </c>
      <c r="X1523" s="50"/>
      <c r="Y1523" s="50"/>
      <c r="Z1523" t="s">
        <v>13895</v>
      </c>
    </row>
    <row r="1524" spans="1:26" ht="18" customHeight="1">
      <c r="A1524" s="539">
        <v>20231017</v>
      </c>
      <c r="B1524" s="523">
        <v>1479</v>
      </c>
      <c r="C1524" s="523" t="s">
        <v>3447</v>
      </c>
      <c r="D1524" s="523" t="s">
        <v>8894</v>
      </c>
      <c r="E1524" s="523">
        <v>1960</v>
      </c>
      <c r="F1524" s="523" t="s">
        <v>8994</v>
      </c>
      <c r="G1524" s="523" t="s">
        <v>3448</v>
      </c>
      <c r="H1524" s="538"/>
      <c r="I1524" s="540">
        <v>45216</v>
      </c>
      <c r="J1524" s="541" t="s">
        <v>13896</v>
      </c>
      <c r="K1524" s="541" t="s">
        <v>9440</v>
      </c>
      <c r="L1524" s="494"/>
      <c r="M1524" s="50"/>
      <c r="N1524" s="50"/>
      <c r="O1524" s="50"/>
      <c r="P1524" s="50"/>
      <c r="Q1524" s="50"/>
      <c r="R1524" s="16" t="s">
        <v>13897</v>
      </c>
      <c r="S1524" s="16" t="s">
        <v>21847</v>
      </c>
      <c r="T1524" s="16" t="s">
        <v>21848</v>
      </c>
      <c r="U1524" s="17">
        <v>1960</v>
      </c>
      <c r="V1524" s="18">
        <v>24500</v>
      </c>
      <c r="W1524" s="16" t="s">
        <v>21849</v>
      </c>
      <c r="X1524" s="50"/>
      <c r="Y1524" s="50"/>
    </row>
    <row r="1525" spans="1:26" ht="18" customHeight="1">
      <c r="A1525" s="539">
        <v>20231017</v>
      </c>
      <c r="B1525" s="523">
        <v>1480</v>
      </c>
      <c r="C1525" s="523" t="s">
        <v>3445</v>
      </c>
      <c r="D1525" s="523" t="s">
        <v>168</v>
      </c>
      <c r="E1525" s="523">
        <v>1960</v>
      </c>
      <c r="F1525" s="523" t="s">
        <v>8994</v>
      </c>
      <c r="G1525" s="523" t="s">
        <v>3443</v>
      </c>
      <c r="H1525" s="538"/>
      <c r="I1525" s="540">
        <v>45216</v>
      </c>
      <c r="J1525" s="541" t="s">
        <v>11402</v>
      </c>
      <c r="K1525" s="541" t="s">
        <v>9440</v>
      </c>
      <c r="L1525" s="494" t="s">
        <v>205</v>
      </c>
      <c r="M1525" s="50" t="s">
        <v>205</v>
      </c>
      <c r="N1525" s="50" t="s">
        <v>205</v>
      </c>
      <c r="O1525" s="50" t="s">
        <v>205</v>
      </c>
      <c r="P1525" s="50" t="s">
        <v>205</v>
      </c>
      <c r="Q1525" s="50" t="s">
        <v>205</v>
      </c>
      <c r="R1525" s="16" t="s">
        <v>21850</v>
      </c>
      <c r="S1525" s="16" t="s">
        <v>20437</v>
      </c>
      <c r="T1525" s="16" t="s">
        <v>21851</v>
      </c>
      <c r="U1525" s="17">
        <v>1960</v>
      </c>
      <c r="V1525" s="18">
        <v>24500</v>
      </c>
      <c r="W1525" s="16" t="s">
        <v>21846</v>
      </c>
      <c r="X1525" s="50" t="s">
        <v>205</v>
      </c>
      <c r="Y1525" s="50" t="s">
        <v>205</v>
      </c>
      <c r="Z1525" t="s">
        <v>11430</v>
      </c>
    </row>
    <row r="1526" spans="1:26" ht="18" customHeight="1">
      <c r="A1526" s="539">
        <v>20231017</v>
      </c>
      <c r="B1526" s="523">
        <v>1481</v>
      </c>
      <c r="C1526" s="523" t="s">
        <v>3427</v>
      </c>
      <c r="D1526" s="523" t="s">
        <v>9319</v>
      </c>
      <c r="E1526" s="523">
        <v>1960</v>
      </c>
      <c r="F1526" s="523" t="s">
        <v>8994</v>
      </c>
      <c r="G1526" s="523" t="s">
        <v>3428</v>
      </c>
      <c r="H1526" s="538"/>
      <c r="I1526" s="540">
        <v>45216</v>
      </c>
      <c r="J1526" s="541" t="s">
        <v>12332</v>
      </c>
      <c r="K1526" s="541" t="s">
        <v>9440</v>
      </c>
      <c r="L1526" s="494" t="s">
        <v>205</v>
      </c>
      <c r="M1526" s="50" t="s">
        <v>205</v>
      </c>
      <c r="N1526" s="50" t="s">
        <v>205</v>
      </c>
      <c r="O1526" s="50" t="s">
        <v>205</v>
      </c>
      <c r="P1526" s="50" t="s">
        <v>205</v>
      </c>
      <c r="Q1526" s="50" t="s">
        <v>205</v>
      </c>
      <c r="R1526" s="16" t="s">
        <v>13899</v>
      </c>
      <c r="S1526" s="16" t="s">
        <v>20437</v>
      </c>
      <c r="T1526" s="16" t="s">
        <v>21852</v>
      </c>
      <c r="U1526" s="17">
        <v>1960</v>
      </c>
      <c r="V1526" s="18">
        <v>24500</v>
      </c>
      <c r="W1526" s="16" t="s">
        <v>21846</v>
      </c>
      <c r="X1526" s="50" t="s">
        <v>205</v>
      </c>
      <c r="Y1526" s="50" t="s">
        <v>205</v>
      </c>
    </row>
    <row r="1527" spans="1:26" ht="18" customHeight="1">
      <c r="A1527" s="539">
        <v>20231017</v>
      </c>
      <c r="B1527" s="523">
        <v>1482</v>
      </c>
      <c r="C1527" s="523" t="s">
        <v>3432</v>
      </c>
      <c r="D1527" s="523" t="s">
        <v>9319</v>
      </c>
      <c r="E1527" s="523">
        <v>1960</v>
      </c>
      <c r="F1527" s="523" t="s">
        <v>8994</v>
      </c>
      <c r="G1527" s="523" t="s">
        <v>3433</v>
      </c>
      <c r="H1527" s="538"/>
      <c r="I1527" s="540">
        <v>45216</v>
      </c>
      <c r="J1527" s="541" t="s">
        <v>10450</v>
      </c>
      <c r="K1527" s="541" t="s">
        <v>9440</v>
      </c>
      <c r="L1527" s="494" t="s">
        <v>205</v>
      </c>
      <c r="M1527" s="50" t="s">
        <v>205</v>
      </c>
      <c r="N1527" s="50" t="s">
        <v>205</v>
      </c>
      <c r="O1527" s="50" t="s">
        <v>205</v>
      </c>
      <c r="P1527" s="50" t="s">
        <v>205</v>
      </c>
      <c r="Q1527" s="50" t="s">
        <v>205</v>
      </c>
      <c r="R1527" s="16" t="s">
        <v>21853</v>
      </c>
      <c r="S1527" s="16" t="s">
        <v>20437</v>
      </c>
      <c r="T1527" s="16" t="s">
        <v>21854</v>
      </c>
      <c r="U1527" s="17">
        <v>1960</v>
      </c>
      <c r="V1527" s="18">
        <v>24500</v>
      </c>
      <c r="W1527" s="16" t="s">
        <v>21846</v>
      </c>
      <c r="X1527" s="50" t="s">
        <v>205</v>
      </c>
      <c r="Y1527" s="50" t="s">
        <v>205</v>
      </c>
    </row>
    <row r="1528" spans="1:26" ht="18" customHeight="1">
      <c r="A1528" s="539">
        <v>20231017</v>
      </c>
      <c r="B1528" s="523">
        <v>1483</v>
      </c>
      <c r="C1528" s="523" t="s">
        <v>3438</v>
      </c>
      <c r="D1528" s="523" t="s">
        <v>9319</v>
      </c>
      <c r="E1528" s="523">
        <v>1960</v>
      </c>
      <c r="F1528" s="523" t="s">
        <v>8994</v>
      </c>
      <c r="G1528" s="523" t="s">
        <v>3436</v>
      </c>
      <c r="H1528" s="538"/>
      <c r="I1528" s="540">
        <v>45216</v>
      </c>
      <c r="J1528" s="541" t="s">
        <v>13900</v>
      </c>
      <c r="K1528" s="541" t="s">
        <v>9440</v>
      </c>
      <c r="L1528" s="494" t="s">
        <v>205</v>
      </c>
      <c r="M1528" s="50" t="s">
        <v>205</v>
      </c>
      <c r="N1528" s="50" t="s">
        <v>205</v>
      </c>
      <c r="O1528" s="50" t="s">
        <v>205</v>
      </c>
      <c r="P1528" s="50" t="s">
        <v>205</v>
      </c>
      <c r="Q1528" s="50" t="s">
        <v>205</v>
      </c>
      <c r="R1528" s="16" t="s">
        <v>21855</v>
      </c>
      <c r="S1528" s="16" t="s">
        <v>20437</v>
      </c>
      <c r="T1528" s="16" t="s">
        <v>21856</v>
      </c>
      <c r="U1528" s="17">
        <v>1960</v>
      </c>
      <c r="V1528" s="18">
        <v>24500</v>
      </c>
      <c r="W1528" s="16" t="s">
        <v>21846</v>
      </c>
      <c r="X1528" s="50" t="s">
        <v>205</v>
      </c>
      <c r="Y1528" s="50" t="s">
        <v>205</v>
      </c>
    </row>
    <row r="1529" spans="1:26" ht="18" customHeight="1">
      <c r="A1529" s="539">
        <v>20231017</v>
      </c>
      <c r="B1529" s="523">
        <v>1484</v>
      </c>
      <c r="C1529" s="523" t="s">
        <v>3424</v>
      </c>
      <c r="D1529" s="523" t="s">
        <v>9319</v>
      </c>
      <c r="E1529" s="523">
        <v>1960</v>
      </c>
      <c r="F1529" s="523" t="s">
        <v>8994</v>
      </c>
      <c r="G1529" s="523" t="s">
        <v>3425</v>
      </c>
      <c r="H1529" s="538"/>
      <c r="I1529" s="540">
        <v>45216</v>
      </c>
      <c r="J1529" s="541" t="s">
        <v>11896</v>
      </c>
      <c r="K1529" s="541" t="s">
        <v>9440</v>
      </c>
      <c r="L1529" s="494" t="s">
        <v>205</v>
      </c>
      <c r="M1529" s="50" t="s">
        <v>205</v>
      </c>
      <c r="N1529" s="50" t="s">
        <v>205</v>
      </c>
      <c r="O1529" s="50" t="s">
        <v>205</v>
      </c>
      <c r="P1529" s="50" t="s">
        <v>205</v>
      </c>
      <c r="Q1529" s="50" t="s">
        <v>205</v>
      </c>
      <c r="R1529" s="16" t="s">
        <v>21857</v>
      </c>
      <c r="S1529" s="16" t="s">
        <v>20437</v>
      </c>
      <c r="T1529" s="16" t="s">
        <v>13901</v>
      </c>
      <c r="U1529" s="17">
        <v>1960</v>
      </c>
      <c r="V1529" s="18">
        <v>24500</v>
      </c>
      <c r="W1529" s="16" t="s">
        <v>21846</v>
      </c>
      <c r="X1529" s="50" t="s">
        <v>205</v>
      </c>
      <c r="Y1529" s="50" t="s">
        <v>205</v>
      </c>
    </row>
    <row r="1530" spans="1:26" ht="18" customHeight="1">
      <c r="A1530" s="539">
        <v>20231017</v>
      </c>
      <c r="B1530" s="523">
        <v>1485</v>
      </c>
      <c r="C1530" s="523" t="s">
        <v>3440</v>
      </c>
      <c r="D1530" s="523" t="s">
        <v>9319</v>
      </c>
      <c r="E1530" s="523">
        <v>1950</v>
      </c>
      <c r="F1530" s="523" t="s">
        <v>8994</v>
      </c>
      <c r="G1530" s="523" t="s">
        <v>3441</v>
      </c>
      <c r="H1530" s="538"/>
      <c r="I1530" s="540">
        <v>45216</v>
      </c>
      <c r="J1530" s="541" t="s">
        <v>11197</v>
      </c>
      <c r="K1530" s="541" t="s">
        <v>9440</v>
      </c>
      <c r="L1530" s="494" t="s">
        <v>205</v>
      </c>
      <c r="M1530" s="50" t="s">
        <v>205</v>
      </c>
      <c r="N1530" s="50" t="s">
        <v>205</v>
      </c>
      <c r="O1530" s="50" t="s">
        <v>205</v>
      </c>
      <c r="P1530" s="50" t="s">
        <v>205</v>
      </c>
      <c r="Q1530" s="50" t="s">
        <v>205</v>
      </c>
      <c r="R1530" s="16" t="s">
        <v>21858</v>
      </c>
      <c r="S1530" s="16" t="s">
        <v>21859</v>
      </c>
      <c r="T1530" s="16" t="s">
        <v>21860</v>
      </c>
      <c r="U1530" s="17">
        <v>1950</v>
      </c>
      <c r="V1530" s="18">
        <v>24219</v>
      </c>
      <c r="W1530" s="16" t="s">
        <v>21849</v>
      </c>
      <c r="X1530" s="50" t="s">
        <v>205</v>
      </c>
      <c r="Y1530" s="50" t="s">
        <v>205</v>
      </c>
    </row>
    <row r="1531" spans="1:26" ht="18" customHeight="1">
      <c r="A1531" s="539">
        <v>20231018</v>
      </c>
      <c r="B1531" s="523">
        <v>1486</v>
      </c>
      <c r="C1531" s="523" t="s">
        <v>13902</v>
      </c>
      <c r="D1531" s="523" t="s">
        <v>9503</v>
      </c>
      <c r="E1531" s="523">
        <v>1410</v>
      </c>
      <c r="F1531" s="523" t="s">
        <v>9142</v>
      </c>
      <c r="G1531" s="523" t="s">
        <v>13903</v>
      </c>
      <c r="H1531" s="538"/>
      <c r="I1531" s="540">
        <v>45217</v>
      </c>
      <c r="J1531" s="541" t="s">
        <v>10697</v>
      </c>
      <c r="K1531" s="541" t="s">
        <v>9440</v>
      </c>
      <c r="L1531" s="494" t="s">
        <v>205</v>
      </c>
      <c r="M1531" s="50" t="s">
        <v>205</v>
      </c>
      <c r="N1531" s="50" t="s">
        <v>205</v>
      </c>
      <c r="O1531" s="50" t="s">
        <v>205</v>
      </c>
      <c r="P1531" s="50" t="s">
        <v>205</v>
      </c>
      <c r="Q1531" s="50" t="s">
        <v>205</v>
      </c>
      <c r="R1531" s="16" t="s">
        <v>21861</v>
      </c>
      <c r="S1531" s="16" t="s">
        <v>19403</v>
      </c>
      <c r="T1531" s="16" t="s">
        <v>21862</v>
      </c>
      <c r="U1531" s="17">
        <v>1410</v>
      </c>
      <c r="V1531" s="18">
        <v>16500</v>
      </c>
      <c r="W1531" s="16" t="s">
        <v>21849</v>
      </c>
      <c r="X1531" s="50" t="s">
        <v>205</v>
      </c>
      <c r="Y1531" s="50" t="s">
        <v>205</v>
      </c>
      <c r="Z1531" t="s">
        <v>21863</v>
      </c>
    </row>
    <row r="1532" spans="1:26" ht="18" customHeight="1">
      <c r="A1532" s="539">
        <v>20231018</v>
      </c>
      <c r="B1532" s="523">
        <v>1487</v>
      </c>
      <c r="C1532" s="523" t="s">
        <v>13904</v>
      </c>
      <c r="D1532" s="523" t="s">
        <v>9503</v>
      </c>
      <c r="E1532" s="523">
        <v>1002</v>
      </c>
      <c r="F1532" s="523" t="s">
        <v>9254</v>
      </c>
      <c r="G1532" s="523" t="s">
        <v>13905</v>
      </c>
      <c r="H1532" s="538"/>
      <c r="I1532" s="540">
        <v>45216</v>
      </c>
      <c r="J1532" s="541" t="s">
        <v>12391</v>
      </c>
      <c r="K1532" s="541" t="s">
        <v>9440</v>
      </c>
      <c r="L1532" s="494">
        <v>20</v>
      </c>
      <c r="M1532" s="50" t="s">
        <v>205</v>
      </c>
      <c r="N1532" s="50" t="s">
        <v>205</v>
      </c>
      <c r="O1532" s="50" t="s">
        <v>205</v>
      </c>
      <c r="P1532" s="50" t="s">
        <v>205</v>
      </c>
      <c r="Q1532" s="50" t="s">
        <v>205</v>
      </c>
      <c r="R1532" s="16" t="s">
        <v>21864</v>
      </c>
      <c r="S1532" s="16" t="s">
        <v>19403</v>
      </c>
      <c r="T1532" s="16" t="s">
        <v>21865</v>
      </c>
      <c r="U1532" s="17">
        <v>1002</v>
      </c>
      <c r="V1532" s="18">
        <v>11000</v>
      </c>
      <c r="W1532" s="16" t="s">
        <v>21849</v>
      </c>
      <c r="X1532" s="50" t="s">
        <v>205</v>
      </c>
      <c r="Y1532" s="50" t="s">
        <v>205</v>
      </c>
      <c r="Z1532" t="s">
        <v>10358</v>
      </c>
    </row>
    <row r="1533" spans="1:26" ht="18" customHeight="1">
      <c r="A1533" s="539">
        <v>20231018</v>
      </c>
      <c r="B1533" s="523">
        <v>1488</v>
      </c>
      <c r="C1533" s="523" t="s">
        <v>3460</v>
      </c>
      <c r="D1533" s="523" t="s">
        <v>9766</v>
      </c>
      <c r="E1533" s="523">
        <v>1958</v>
      </c>
      <c r="F1533" s="523" t="s">
        <v>8994</v>
      </c>
      <c r="G1533" s="523" t="s">
        <v>3461</v>
      </c>
      <c r="H1533" s="538"/>
      <c r="I1533" s="540">
        <v>45217</v>
      </c>
      <c r="J1533" s="541" t="s">
        <v>10383</v>
      </c>
      <c r="K1533" s="541" t="s">
        <v>9440</v>
      </c>
      <c r="L1533" s="494" t="s">
        <v>205</v>
      </c>
      <c r="M1533" s="50" t="s">
        <v>205</v>
      </c>
      <c r="N1533" s="50" t="s">
        <v>205</v>
      </c>
      <c r="O1533" s="50" t="s">
        <v>205</v>
      </c>
      <c r="P1533" s="50" t="s">
        <v>205</v>
      </c>
      <c r="Q1533" s="50" t="s">
        <v>205</v>
      </c>
      <c r="R1533" s="16" t="s">
        <v>3460</v>
      </c>
      <c r="S1533" s="16" t="s">
        <v>2469</v>
      </c>
      <c r="T1533" s="16" t="s">
        <v>3463</v>
      </c>
      <c r="U1533" s="17">
        <v>1958</v>
      </c>
      <c r="V1533" s="18">
        <v>24605.11</v>
      </c>
      <c r="W1533" s="16" t="s">
        <v>3387</v>
      </c>
      <c r="X1533" s="50" t="s">
        <v>205</v>
      </c>
      <c r="Y1533" s="50" t="s">
        <v>205</v>
      </c>
    </row>
    <row r="1534" spans="1:26" ht="18" customHeight="1">
      <c r="A1534" s="539">
        <v>20231018</v>
      </c>
      <c r="B1534" s="523">
        <v>1489</v>
      </c>
      <c r="C1534" s="523" t="s">
        <v>3468</v>
      </c>
      <c r="D1534" s="523" t="s">
        <v>9766</v>
      </c>
      <c r="E1534" s="523">
        <v>1853</v>
      </c>
      <c r="F1534" s="523" t="s">
        <v>8994</v>
      </c>
      <c r="G1534" s="523" t="s">
        <v>3469</v>
      </c>
      <c r="H1534" s="538"/>
      <c r="I1534" s="540">
        <v>45216</v>
      </c>
      <c r="J1534" s="541" t="s">
        <v>9681</v>
      </c>
      <c r="K1534" s="541" t="s">
        <v>9440</v>
      </c>
      <c r="L1534" s="494" t="s">
        <v>205</v>
      </c>
      <c r="M1534" s="50" t="s">
        <v>205</v>
      </c>
      <c r="N1534" s="50" t="s">
        <v>205</v>
      </c>
      <c r="O1534" s="50" t="s">
        <v>205</v>
      </c>
      <c r="P1534" s="50" t="s">
        <v>205</v>
      </c>
      <c r="Q1534" s="50" t="s">
        <v>205</v>
      </c>
      <c r="R1534" s="16" t="s">
        <v>21866</v>
      </c>
      <c r="S1534" s="16" t="s">
        <v>20488</v>
      </c>
      <c r="T1534" s="16" t="s">
        <v>21867</v>
      </c>
      <c r="U1534" s="17">
        <v>1853</v>
      </c>
      <c r="V1534" s="18">
        <v>23265.01</v>
      </c>
      <c r="W1534" s="16" t="s">
        <v>21793</v>
      </c>
      <c r="X1534" s="50" t="s">
        <v>205</v>
      </c>
      <c r="Y1534" s="50" t="s">
        <v>205</v>
      </c>
    </row>
    <row r="1535" spans="1:26" ht="18" customHeight="1">
      <c r="A1535" s="539">
        <v>20231018</v>
      </c>
      <c r="B1535" s="523">
        <v>1490</v>
      </c>
      <c r="C1535" s="523" t="s">
        <v>3474</v>
      </c>
      <c r="D1535" s="523" t="s">
        <v>9766</v>
      </c>
      <c r="E1535" s="523">
        <v>1862</v>
      </c>
      <c r="F1535" s="523" t="s">
        <v>8994</v>
      </c>
      <c r="G1535" s="523" t="s">
        <v>3472</v>
      </c>
      <c r="H1535" s="538"/>
      <c r="I1535" s="540">
        <v>45216</v>
      </c>
      <c r="J1535" s="541" t="s">
        <v>11199</v>
      </c>
      <c r="K1535" s="541" t="s">
        <v>9440</v>
      </c>
      <c r="L1535" s="494" t="s">
        <v>205</v>
      </c>
      <c r="M1535" s="50" t="s">
        <v>205</v>
      </c>
      <c r="N1535" s="50" t="s">
        <v>205</v>
      </c>
      <c r="O1535" s="50" t="s">
        <v>205</v>
      </c>
      <c r="P1535" s="50" t="s">
        <v>205</v>
      </c>
      <c r="Q1535" s="50" t="s">
        <v>205</v>
      </c>
      <c r="R1535" s="16" t="s">
        <v>21868</v>
      </c>
      <c r="S1535" s="16" t="s">
        <v>20488</v>
      </c>
      <c r="T1535" s="16" t="s">
        <v>21869</v>
      </c>
      <c r="U1535" s="17">
        <v>1862</v>
      </c>
      <c r="V1535" s="18">
        <v>23377.95</v>
      </c>
      <c r="W1535" s="16" t="s">
        <v>21793</v>
      </c>
      <c r="X1535" s="50" t="s">
        <v>205</v>
      </c>
      <c r="Y1535" s="50" t="s">
        <v>205</v>
      </c>
    </row>
    <row r="1536" spans="1:26" ht="18" customHeight="1">
      <c r="A1536" s="539">
        <v>20231018</v>
      </c>
      <c r="B1536" s="523">
        <v>1491</v>
      </c>
      <c r="C1536" s="523" t="s">
        <v>3492</v>
      </c>
      <c r="D1536" s="523" t="s">
        <v>10849</v>
      </c>
      <c r="E1536" s="523">
        <v>1960</v>
      </c>
      <c r="F1536" s="523" t="s">
        <v>8994</v>
      </c>
      <c r="G1536" s="523" t="s">
        <v>3493</v>
      </c>
      <c r="H1536" s="538"/>
      <c r="I1536" s="540">
        <v>45217</v>
      </c>
      <c r="J1536" s="541" t="s">
        <v>10409</v>
      </c>
      <c r="K1536" s="541" t="s">
        <v>9440</v>
      </c>
      <c r="L1536" s="494" t="s">
        <v>205</v>
      </c>
      <c r="M1536" s="50" t="s">
        <v>205</v>
      </c>
      <c r="N1536" s="50" t="s">
        <v>205</v>
      </c>
      <c r="O1536" s="50" t="s">
        <v>205</v>
      </c>
      <c r="P1536" s="50" t="s">
        <v>205</v>
      </c>
      <c r="Q1536" s="50" t="s">
        <v>205</v>
      </c>
      <c r="R1536" s="16" t="s">
        <v>21870</v>
      </c>
      <c r="S1536" s="16" t="s">
        <v>20437</v>
      </c>
      <c r="T1536" s="16" t="s">
        <v>21871</v>
      </c>
      <c r="U1536" s="17">
        <v>1960</v>
      </c>
      <c r="V1536" s="18">
        <v>24500</v>
      </c>
      <c r="W1536" s="16" t="s">
        <v>21846</v>
      </c>
      <c r="X1536" s="50" t="s">
        <v>205</v>
      </c>
      <c r="Y1536" s="50" t="s">
        <v>205</v>
      </c>
    </row>
    <row r="1537" spans="1:26" ht="18" customHeight="1">
      <c r="A1537" s="539">
        <v>20231018</v>
      </c>
      <c r="B1537" s="523">
        <v>1492</v>
      </c>
      <c r="C1537" s="523" t="s">
        <v>3494</v>
      </c>
      <c r="D1537" s="523" t="s">
        <v>10849</v>
      </c>
      <c r="E1537" s="523">
        <v>1960</v>
      </c>
      <c r="F1537" s="523" t="s">
        <v>8994</v>
      </c>
      <c r="G1537" s="523" t="s">
        <v>3495</v>
      </c>
      <c r="H1537" s="538"/>
      <c r="I1537" s="540">
        <v>45217</v>
      </c>
      <c r="J1537" s="541" t="s">
        <v>12290</v>
      </c>
      <c r="K1537" s="541" t="s">
        <v>9440</v>
      </c>
      <c r="L1537" s="512" t="s">
        <v>205</v>
      </c>
      <c r="M1537" s="50" t="s">
        <v>205</v>
      </c>
      <c r="N1537" s="50" t="s">
        <v>205</v>
      </c>
      <c r="O1537" s="50" t="s">
        <v>205</v>
      </c>
      <c r="P1537" s="50" t="s">
        <v>205</v>
      </c>
      <c r="Q1537" s="50" t="s">
        <v>205</v>
      </c>
      <c r="R1537" s="16" t="s">
        <v>21872</v>
      </c>
      <c r="S1537" s="16" t="s">
        <v>5421</v>
      </c>
      <c r="T1537" s="16" t="s">
        <v>21873</v>
      </c>
      <c r="U1537" s="17">
        <v>1960</v>
      </c>
      <c r="V1537" s="18">
        <v>24500</v>
      </c>
      <c r="W1537" s="16" t="s">
        <v>13894</v>
      </c>
      <c r="X1537" s="50" t="s">
        <v>205</v>
      </c>
      <c r="Y1537" s="50" t="s">
        <v>205</v>
      </c>
    </row>
    <row r="1538" spans="1:26" ht="18" customHeight="1">
      <c r="A1538" s="539">
        <v>20231018</v>
      </c>
      <c r="B1538" s="523">
        <v>1493</v>
      </c>
      <c r="C1538" s="523" t="s">
        <v>3486</v>
      </c>
      <c r="D1538" s="523" t="s">
        <v>8897</v>
      </c>
      <c r="E1538" s="523">
        <v>1568</v>
      </c>
      <c r="F1538" s="523" t="s">
        <v>6358</v>
      </c>
      <c r="G1538" s="523" t="s">
        <v>13906</v>
      </c>
      <c r="H1538" s="538"/>
      <c r="I1538" s="540">
        <v>45216</v>
      </c>
      <c r="J1538" s="541" t="s">
        <v>13907</v>
      </c>
      <c r="K1538" s="541" t="s">
        <v>9440</v>
      </c>
      <c r="L1538" s="512" t="s">
        <v>205</v>
      </c>
      <c r="M1538" s="50" t="s">
        <v>205</v>
      </c>
      <c r="N1538" s="50" t="s">
        <v>205</v>
      </c>
      <c r="O1538" s="50" t="s">
        <v>205</v>
      </c>
      <c r="P1538" s="50" t="s">
        <v>205</v>
      </c>
      <c r="Q1538" s="50" t="s">
        <v>205</v>
      </c>
      <c r="R1538" s="16" t="s">
        <v>21874</v>
      </c>
      <c r="S1538" s="16" t="s">
        <v>20437</v>
      </c>
      <c r="T1538" s="16" t="s">
        <v>13908</v>
      </c>
      <c r="U1538" s="17">
        <v>1568</v>
      </c>
      <c r="V1538" s="18">
        <v>24304</v>
      </c>
      <c r="W1538" s="16" t="s">
        <v>21846</v>
      </c>
      <c r="X1538" s="50" t="s">
        <v>205</v>
      </c>
      <c r="Y1538" s="50" t="s">
        <v>205</v>
      </c>
    </row>
    <row r="1539" spans="1:26" ht="18" customHeight="1">
      <c r="A1539" s="539">
        <v>20231018</v>
      </c>
      <c r="B1539" s="523">
        <v>1494</v>
      </c>
      <c r="C1539" s="523" t="s">
        <v>3476</v>
      </c>
      <c r="D1539" s="523" t="s">
        <v>9319</v>
      </c>
      <c r="E1539" s="523">
        <v>1568</v>
      </c>
      <c r="F1539" s="523" t="s">
        <v>8955</v>
      </c>
      <c r="G1539" s="523" t="s">
        <v>3477</v>
      </c>
      <c r="H1539" s="538"/>
      <c r="I1539" s="540">
        <v>45217</v>
      </c>
      <c r="J1539" s="541" t="s">
        <v>11877</v>
      </c>
      <c r="K1539" s="541" t="s">
        <v>9440</v>
      </c>
      <c r="L1539" s="512" t="s">
        <v>205</v>
      </c>
      <c r="M1539" s="50" t="s">
        <v>205</v>
      </c>
      <c r="N1539" s="50" t="s">
        <v>205</v>
      </c>
      <c r="O1539" s="50" t="s">
        <v>205</v>
      </c>
      <c r="P1539" s="50" t="s">
        <v>205</v>
      </c>
      <c r="Q1539" s="50" t="s">
        <v>205</v>
      </c>
      <c r="R1539" s="16" t="s">
        <v>21875</v>
      </c>
      <c r="S1539" s="16" t="s">
        <v>21876</v>
      </c>
      <c r="T1539" s="16" t="s">
        <v>21877</v>
      </c>
      <c r="U1539" s="17">
        <v>1568</v>
      </c>
      <c r="V1539" s="18">
        <v>24304</v>
      </c>
      <c r="W1539" s="16" t="s">
        <v>13910</v>
      </c>
      <c r="X1539" s="50" t="s">
        <v>205</v>
      </c>
      <c r="Y1539" s="50" t="s">
        <v>205</v>
      </c>
    </row>
    <row r="1540" spans="1:26" ht="18" customHeight="1">
      <c r="A1540" s="539">
        <v>20231018</v>
      </c>
      <c r="B1540" s="523">
        <v>1495</v>
      </c>
      <c r="C1540" s="523" t="s">
        <v>13911</v>
      </c>
      <c r="D1540" s="523" t="s">
        <v>8947</v>
      </c>
      <c r="E1540" s="523">
        <v>600</v>
      </c>
      <c r="F1540" s="523" t="s">
        <v>9053</v>
      </c>
      <c r="G1540" s="523" t="s">
        <v>13912</v>
      </c>
      <c r="H1540" s="538"/>
      <c r="I1540" s="540">
        <v>45217</v>
      </c>
      <c r="J1540" s="541" t="s">
        <v>10978</v>
      </c>
      <c r="K1540" s="541" t="s">
        <v>9440</v>
      </c>
      <c r="L1540" s="494">
        <v>20</v>
      </c>
      <c r="M1540" s="50"/>
      <c r="N1540" s="50"/>
      <c r="O1540" s="50"/>
      <c r="P1540" s="50"/>
      <c r="Q1540" s="50"/>
      <c r="R1540" s="16" t="s">
        <v>13913</v>
      </c>
      <c r="S1540" s="16" t="s">
        <v>21878</v>
      </c>
      <c r="T1540" s="16" t="s">
        <v>21879</v>
      </c>
      <c r="U1540" s="17">
        <v>600</v>
      </c>
      <c r="V1540" s="18">
        <v>4950</v>
      </c>
      <c r="W1540" s="16" t="s">
        <v>21880</v>
      </c>
      <c r="X1540" s="50"/>
      <c r="Y1540" s="50"/>
      <c r="Z1540" t="s">
        <v>11160</v>
      </c>
    </row>
    <row r="1541" spans="1:26" ht="18" customHeight="1">
      <c r="A1541" s="539">
        <v>20231018</v>
      </c>
      <c r="B1541" s="523">
        <v>1496</v>
      </c>
      <c r="C1541" s="523" t="s">
        <v>3490</v>
      </c>
      <c r="D1541" s="523" t="s">
        <v>8897</v>
      </c>
      <c r="E1541" s="523">
        <v>1960</v>
      </c>
      <c r="F1541" s="523" t="s">
        <v>6346</v>
      </c>
      <c r="G1541" s="523" t="s">
        <v>3488</v>
      </c>
      <c r="H1541" s="538"/>
      <c r="I1541" s="540">
        <v>45217</v>
      </c>
      <c r="J1541" s="541" t="s">
        <v>9597</v>
      </c>
      <c r="K1541" s="541" t="s">
        <v>9440</v>
      </c>
      <c r="L1541" s="494"/>
      <c r="M1541" s="50"/>
      <c r="N1541" s="50"/>
      <c r="O1541" s="50"/>
      <c r="P1541" s="50"/>
      <c r="Q1541" s="50"/>
      <c r="R1541" s="16" t="s">
        <v>21881</v>
      </c>
      <c r="S1541" s="16" t="s">
        <v>21882</v>
      </c>
      <c r="T1541" s="16" t="s">
        <v>21883</v>
      </c>
      <c r="U1541" s="17">
        <v>1960</v>
      </c>
      <c r="V1541" s="18">
        <v>24500</v>
      </c>
      <c r="W1541" s="16" t="s">
        <v>21884</v>
      </c>
      <c r="X1541" s="50"/>
      <c r="Y1541" s="50"/>
    </row>
    <row r="1542" spans="1:26" ht="18" customHeight="1">
      <c r="A1542" s="539">
        <v>20231018</v>
      </c>
      <c r="B1542" s="523">
        <v>1497</v>
      </c>
      <c r="C1542" s="523" t="s">
        <v>3464</v>
      </c>
      <c r="D1542" s="523" t="s">
        <v>9766</v>
      </c>
      <c r="E1542" s="523">
        <v>1928</v>
      </c>
      <c r="F1542" s="523" t="s">
        <v>8994</v>
      </c>
      <c r="G1542" s="523" t="s">
        <v>3465</v>
      </c>
      <c r="H1542" s="538"/>
      <c r="I1542" s="540">
        <v>45217</v>
      </c>
      <c r="J1542" s="541" t="s">
        <v>13914</v>
      </c>
      <c r="K1542" s="541" t="s">
        <v>9440</v>
      </c>
      <c r="L1542" s="494" t="s">
        <v>205</v>
      </c>
      <c r="M1542" s="50" t="s">
        <v>205</v>
      </c>
      <c r="N1542" s="50" t="s">
        <v>205</v>
      </c>
      <c r="O1542" s="50" t="s">
        <v>205</v>
      </c>
      <c r="P1542" s="50" t="s">
        <v>205</v>
      </c>
      <c r="Q1542" s="50" t="s">
        <v>205</v>
      </c>
      <c r="R1542" s="16" t="s">
        <v>3464</v>
      </c>
      <c r="S1542" s="16" t="s">
        <v>2469</v>
      </c>
      <c r="T1542" s="16" t="s">
        <v>3467</v>
      </c>
      <c r="U1542" s="17">
        <v>1928</v>
      </c>
      <c r="V1542" s="18">
        <v>24206.83</v>
      </c>
      <c r="W1542" s="16" t="s">
        <v>3387</v>
      </c>
      <c r="X1542" s="50" t="s">
        <v>205</v>
      </c>
      <c r="Y1542" s="50" t="s">
        <v>205</v>
      </c>
    </row>
    <row r="1543" spans="1:26" ht="18" customHeight="1">
      <c r="A1543" s="539">
        <v>20231018</v>
      </c>
      <c r="B1543" s="523">
        <v>1498</v>
      </c>
      <c r="C1543" s="523" t="s">
        <v>3484</v>
      </c>
      <c r="D1543" s="523" t="s">
        <v>9319</v>
      </c>
      <c r="E1543" s="523">
        <v>1960</v>
      </c>
      <c r="F1543" s="523" t="s">
        <v>8994</v>
      </c>
      <c r="G1543" s="523" t="s">
        <v>3482</v>
      </c>
      <c r="H1543" s="538"/>
      <c r="I1543" s="540">
        <v>45217</v>
      </c>
      <c r="J1543" s="541" t="s">
        <v>11146</v>
      </c>
      <c r="K1543" s="541" t="s">
        <v>9440</v>
      </c>
      <c r="L1543" s="494" t="s">
        <v>205</v>
      </c>
      <c r="M1543" s="50" t="s">
        <v>205</v>
      </c>
      <c r="N1543" s="50" t="s">
        <v>205</v>
      </c>
      <c r="O1543" s="50" t="s">
        <v>205</v>
      </c>
      <c r="P1543" s="50" t="s">
        <v>205</v>
      </c>
      <c r="Q1543" s="50" t="s">
        <v>205</v>
      </c>
      <c r="R1543" s="16" t="s">
        <v>21885</v>
      </c>
      <c r="S1543" s="16" t="s">
        <v>21882</v>
      </c>
      <c r="T1543" s="16" t="s">
        <v>21886</v>
      </c>
      <c r="U1543" s="17">
        <v>1960</v>
      </c>
      <c r="V1543" s="18">
        <v>24500</v>
      </c>
      <c r="W1543" s="16" t="s">
        <v>21884</v>
      </c>
      <c r="X1543" s="50" t="s">
        <v>205</v>
      </c>
      <c r="Y1543" s="50" t="s">
        <v>205</v>
      </c>
    </row>
    <row r="1544" spans="1:26" ht="18" customHeight="1">
      <c r="A1544" s="539">
        <v>20231018</v>
      </c>
      <c r="B1544" s="523">
        <v>1499</v>
      </c>
      <c r="C1544" s="523" t="s">
        <v>3456</v>
      </c>
      <c r="D1544" s="523" t="s">
        <v>9766</v>
      </c>
      <c r="E1544" s="523">
        <v>1958</v>
      </c>
      <c r="F1544" s="523" t="s">
        <v>8994</v>
      </c>
      <c r="G1544" s="523" t="s">
        <v>3457</v>
      </c>
      <c r="H1544" s="538"/>
      <c r="I1544" s="540">
        <v>45217</v>
      </c>
      <c r="J1544" s="541" t="s">
        <v>11180</v>
      </c>
      <c r="K1544" s="541" t="s">
        <v>9440</v>
      </c>
      <c r="L1544" s="494" t="s">
        <v>205</v>
      </c>
      <c r="M1544" s="50" t="s">
        <v>205</v>
      </c>
      <c r="N1544" s="50" t="s">
        <v>205</v>
      </c>
      <c r="O1544" s="50" t="s">
        <v>205</v>
      </c>
      <c r="P1544" s="50" t="s">
        <v>205</v>
      </c>
      <c r="Q1544" s="50" t="s">
        <v>205</v>
      </c>
      <c r="R1544" s="16" t="s">
        <v>3456</v>
      </c>
      <c r="S1544" s="16" t="s">
        <v>2469</v>
      </c>
      <c r="T1544" s="16" t="s">
        <v>3459</v>
      </c>
      <c r="U1544" s="17">
        <v>1958</v>
      </c>
      <c r="V1544" s="18">
        <v>24583.57</v>
      </c>
      <c r="W1544" s="16" t="s">
        <v>3387</v>
      </c>
      <c r="X1544" s="50" t="s">
        <v>205</v>
      </c>
      <c r="Y1544" s="50" t="s">
        <v>205</v>
      </c>
    </row>
    <row r="1545" spans="1:26" ht="18" customHeight="1">
      <c r="A1545" s="539">
        <v>20231018</v>
      </c>
      <c r="B1545" s="523">
        <v>1500</v>
      </c>
      <c r="C1545" s="523" t="s">
        <v>3452</v>
      </c>
      <c r="D1545" s="523" t="s">
        <v>9766</v>
      </c>
      <c r="E1545" s="523">
        <v>1946</v>
      </c>
      <c r="F1545" s="523" t="s">
        <v>8994</v>
      </c>
      <c r="G1545" s="523" t="s">
        <v>3453</v>
      </c>
      <c r="H1545" s="538"/>
      <c r="I1545" s="540">
        <v>45217</v>
      </c>
      <c r="J1545" s="541" t="s">
        <v>10648</v>
      </c>
      <c r="K1545" s="541" t="s">
        <v>9440</v>
      </c>
      <c r="L1545" s="494" t="s">
        <v>205</v>
      </c>
      <c r="M1545" s="50" t="s">
        <v>205</v>
      </c>
      <c r="N1545" s="50" t="s">
        <v>205</v>
      </c>
      <c r="O1545" s="50" t="s">
        <v>205</v>
      </c>
      <c r="P1545" s="50" t="s">
        <v>205</v>
      </c>
      <c r="Q1545" s="50" t="s">
        <v>205</v>
      </c>
      <c r="R1545" s="16" t="s">
        <v>3452</v>
      </c>
      <c r="S1545" s="16" t="s">
        <v>2469</v>
      </c>
      <c r="T1545" s="16" t="s">
        <v>3455</v>
      </c>
      <c r="U1545" s="17">
        <v>1946</v>
      </c>
      <c r="V1545" s="18">
        <v>24995.52</v>
      </c>
      <c r="W1545" s="16" t="s">
        <v>3387</v>
      </c>
      <c r="X1545" s="50" t="s">
        <v>205</v>
      </c>
      <c r="Y1545" s="50" t="s">
        <v>205</v>
      </c>
    </row>
    <row r="1546" spans="1:26" ht="18" customHeight="1">
      <c r="A1546" s="539">
        <v>20231019</v>
      </c>
      <c r="B1546" s="523">
        <v>1501</v>
      </c>
      <c r="C1546" s="523" t="s">
        <v>13915</v>
      </c>
      <c r="D1546" s="523" t="s">
        <v>8947</v>
      </c>
      <c r="E1546" s="523">
        <v>836</v>
      </c>
      <c r="F1546" s="523" t="s">
        <v>8949</v>
      </c>
      <c r="G1546" s="523" t="s">
        <v>13916</v>
      </c>
      <c r="H1546" s="538"/>
      <c r="I1546" s="540">
        <v>45218</v>
      </c>
      <c r="J1546" s="541" t="s">
        <v>9662</v>
      </c>
      <c r="K1546" s="541" t="s">
        <v>9440</v>
      </c>
      <c r="L1546" s="494">
        <v>20</v>
      </c>
      <c r="M1546" s="50" t="s">
        <v>205</v>
      </c>
      <c r="N1546" s="50" t="s">
        <v>205</v>
      </c>
      <c r="O1546" s="50" t="s">
        <v>205</v>
      </c>
      <c r="P1546" s="50" t="s">
        <v>205</v>
      </c>
      <c r="Q1546" s="50" t="s">
        <v>205</v>
      </c>
      <c r="R1546" s="16" t="s">
        <v>13915</v>
      </c>
      <c r="S1546" s="16" t="s">
        <v>13917</v>
      </c>
      <c r="T1546" s="16" t="s">
        <v>13918</v>
      </c>
      <c r="U1546" s="17">
        <v>836</v>
      </c>
      <c r="V1546" s="18">
        <v>13676.96</v>
      </c>
      <c r="W1546" s="16" t="s">
        <v>3451</v>
      </c>
      <c r="X1546" s="50" t="s">
        <v>205</v>
      </c>
      <c r="Y1546" s="50" t="s">
        <v>205</v>
      </c>
      <c r="Z1546" t="s">
        <v>10564</v>
      </c>
    </row>
    <row r="1547" spans="1:26" ht="18" customHeight="1">
      <c r="A1547" s="539">
        <v>20231019</v>
      </c>
      <c r="B1547" s="523">
        <v>1502</v>
      </c>
      <c r="C1547" s="523" t="s">
        <v>13919</v>
      </c>
      <c r="D1547" s="523" t="s">
        <v>10628</v>
      </c>
      <c r="E1547" s="523">
        <v>2375</v>
      </c>
      <c r="F1547" s="523" t="s">
        <v>9095</v>
      </c>
      <c r="G1547" s="523" t="s">
        <v>13920</v>
      </c>
      <c r="H1547" s="538"/>
      <c r="I1547" s="540">
        <v>45218</v>
      </c>
      <c r="J1547" s="541" t="s">
        <v>13921</v>
      </c>
      <c r="K1547" s="541" t="s">
        <v>9440</v>
      </c>
      <c r="L1547" s="494">
        <v>40</v>
      </c>
      <c r="M1547" s="50" t="s">
        <v>205</v>
      </c>
      <c r="N1547" s="50" t="s">
        <v>205</v>
      </c>
      <c r="O1547" s="50" t="s">
        <v>205</v>
      </c>
      <c r="P1547" s="50" t="s">
        <v>205</v>
      </c>
      <c r="Q1547" s="50" t="s">
        <v>205</v>
      </c>
      <c r="R1547" s="16" t="s">
        <v>21887</v>
      </c>
      <c r="S1547" s="16" t="s">
        <v>12144</v>
      </c>
      <c r="T1547" s="16" t="s">
        <v>13922</v>
      </c>
      <c r="U1547" s="17">
        <v>2375</v>
      </c>
      <c r="V1547" s="18">
        <v>9130.8799999999992</v>
      </c>
      <c r="W1547" s="16" t="s">
        <v>21880</v>
      </c>
      <c r="X1547" s="50" t="s">
        <v>205</v>
      </c>
      <c r="Y1547" s="50" t="s">
        <v>205</v>
      </c>
    </row>
    <row r="1548" spans="1:26" ht="18" customHeight="1">
      <c r="A1548" s="539">
        <v>20231019</v>
      </c>
      <c r="B1548" s="523">
        <v>1503</v>
      </c>
      <c r="C1548" s="523" t="s">
        <v>8145</v>
      </c>
      <c r="D1548" s="523" t="s">
        <v>9766</v>
      </c>
      <c r="E1548" s="523">
        <v>1958</v>
      </c>
      <c r="F1548" s="523" t="s">
        <v>8994</v>
      </c>
      <c r="G1548" s="523" t="s">
        <v>3501</v>
      </c>
      <c r="H1548" s="538"/>
      <c r="I1548" s="540">
        <v>45218</v>
      </c>
      <c r="J1548" s="541" t="s">
        <v>11187</v>
      </c>
      <c r="K1548" s="541" t="s">
        <v>9440</v>
      </c>
      <c r="L1548" s="494" t="s">
        <v>205</v>
      </c>
      <c r="M1548" s="50" t="s">
        <v>205</v>
      </c>
      <c r="N1548" s="50" t="s">
        <v>205</v>
      </c>
      <c r="O1548" s="50" t="s">
        <v>205</v>
      </c>
      <c r="P1548" s="50" t="s">
        <v>205</v>
      </c>
      <c r="Q1548" s="50" t="s">
        <v>205</v>
      </c>
      <c r="R1548" s="16" t="s">
        <v>8145</v>
      </c>
      <c r="S1548" s="16" t="s">
        <v>2469</v>
      </c>
      <c r="T1548" s="16" t="s">
        <v>13923</v>
      </c>
      <c r="U1548" s="17">
        <v>1958</v>
      </c>
      <c r="V1548" s="18">
        <v>24583.33</v>
      </c>
      <c r="W1548" s="16" t="s">
        <v>3387</v>
      </c>
      <c r="X1548" s="50" t="s">
        <v>205</v>
      </c>
      <c r="Y1548" s="50" t="s">
        <v>205</v>
      </c>
    </row>
    <row r="1549" spans="1:26" ht="18" customHeight="1">
      <c r="A1549" s="539">
        <v>20231019</v>
      </c>
      <c r="B1549" s="523">
        <v>1504</v>
      </c>
      <c r="C1549" s="523" t="s">
        <v>8146</v>
      </c>
      <c r="D1549" s="523" t="s">
        <v>9766</v>
      </c>
      <c r="E1549" s="523">
        <v>1958</v>
      </c>
      <c r="F1549" s="523" t="s">
        <v>8994</v>
      </c>
      <c r="G1549" s="523" t="s">
        <v>3503</v>
      </c>
      <c r="H1549" s="538"/>
      <c r="I1549" s="540">
        <v>45218</v>
      </c>
      <c r="J1549" s="541" t="s">
        <v>13924</v>
      </c>
      <c r="K1549" s="541" t="s">
        <v>9440</v>
      </c>
      <c r="L1549" s="494" t="s">
        <v>205</v>
      </c>
      <c r="M1549" s="50" t="s">
        <v>205</v>
      </c>
      <c r="N1549" s="50" t="s">
        <v>205</v>
      </c>
      <c r="O1549" s="50" t="s">
        <v>205</v>
      </c>
      <c r="P1549" s="50" t="s">
        <v>205</v>
      </c>
      <c r="Q1549" s="50" t="s">
        <v>205</v>
      </c>
      <c r="R1549" s="16" t="s">
        <v>8146</v>
      </c>
      <c r="S1549" s="16" t="s">
        <v>2469</v>
      </c>
      <c r="T1549" s="16" t="s">
        <v>13925</v>
      </c>
      <c r="U1549" s="17">
        <v>1958</v>
      </c>
      <c r="V1549" s="18">
        <v>24583.35</v>
      </c>
      <c r="W1549" s="16" t="s">
        <v>3387</v>
      </c>
      <c r="X1549" s="50" t="s">
        <v>205</v>
      </c>
      <c r="Y1549" s="50" t="s">
        <v>205</v>
      </c>
    </row>
    <row r="1550" spans="1:26" ht="18" customHeight="1">
      <c r="A1550" s="539">
        <v>20231019</v>
      </c>
      <c r="B1550" s="523">
        <v>1505</v>
      </c>
      <c r="C1550" s="523" t="s">
        <v>3511</v>
      </c>
      <c r="D1550" s="523" t="s">
        <v>9766</v>
      </c>
      <c r="E1550" s="523">
        <v>1948</v>
      </c>
      <c r="F1550" s="523" t="s">
        <v>8994</v>
      </c>
      <c r="G1550" s="523" t="s">
        <v>3512</v>
      </c>
      <c r="H1550" s="538"/>
      <c r="I1550" s="540">
        <v>45218</v>
      </c>
      <c r="J1550" s="541" t="s">
        <v>12359</v>
      </c>
      <c r="K1550" s="541" t="s">
        <v>9440</v>
      </c>
      <c r="L1550" s="494" t="s">
        <v>205</v>
      </c>
      <c r="M1550" s="50" t="s">
        <v>205</v>
      </c>
      <c r="N1550" s="50" t="s">
        <v>205</v>
      </c>
      <c r="O1550" s="50" t="s">
        <v>205</v>
      </c>
      <c r="P1550" s="50" t="s">
        <v>205</v>
      </c>
      <c r="Q1550" s="50" t="s">
        <v>205</v>
      </c>
      <c r="R1550" s="16" t="s">
        <v>3511</v>
      </c>
      <c r="S1550" s="16" t="s">
        <v>2469</v>
      </c>
      <c r="T1550" s="16" t="s">
        <v>13926</v>
      </c>
      <c r="U1550" s="17">
        <v>1948</v>
      </c>
      <c r="V1550" s="18">
        <v>24457.82</v>
      </c>
      <c r="W1550" s="16" t="s">
        <v>3387</v>
      </c>
      <c r="X1550" s="50" t="s">
        <v>205</v>
      </c>
      <c r="Y1550" s="50" t="s">
        <v>205</v>
      </c>
    </row>
    <row r="1551" spans="1:26" ht="18" customHeight="1">
      <c r="A1551" s="539">
        <v>20231019</v>
      </c>
      <c r="B1551" s="523">
        <v>1506</v>
      </c>
      <c r="C1551" s="523" t="s">
        <v>8144</v>
      </c>
      <c r="D1551" s="523" t="s">
        <v>9766</v>
      </c>
      <c r="E1551" s="523">
        <v>1958</v>
      </c>
      <c r="F1551" s="523" t="s">
        <v>8994</v>
      </c>
      <c r="G1551" s="523" t="s">
        <v>3498</v>
      </c>
      <c r="H1551" s="538"/>
      <c r="I1551" s="540">
        <v>45218</v>
      </c>
      <c r="J1551" s="541" t="s">
        <v>13927</v>
      </c>
      <c r="K1551" s="541" t="s">
        <v>9440</v>
      </c>
      <c r="L1551" s="494" t="s">
        <v>205</v>
      </c>
      <c r="M1551" s="50" t="s">
        <v>205</v>
      </c>
      <c r="N1551" s="50" t="s">
        <v>205</v>
      </c>
      <c r="O1551" s="50" t="s">
        <v>205</v>
      </c>
      <c r="P1551" s="50" t="s">
        <v>205</v>
      </c>
      <c r="Q1551" s="50" t="s">
        <v>205</v>
      </c>
      <c r="R1551" s="16" t="s">
        <v>8144</v>
      </c>
      <c r="S1551" s="16" t="s">
        <v>1542</v>
      </c>
      <c r="T1551" s="16" t="s">
        <v>13928</v>
      </c>
      <c r="U1551" s="17">
        <v>1958</v>
      </c>
      <c r="V1551" s="18">
        <v>24583.32</v>
      </c>
      <c r="W1551" s="16" t="s">
        <v>3431</v>
      </c>
      <c r="X1551" s="50" t="s">
        <v>205</v>
      </c>
      <c r="Y1551" s="50" t="s">
        <v>205</v>
      </c>
    </row>
    <row r="1552" spans="1:26" ht="18" customHeight="1">
      <c r="A1552" s="539">
        <v>20231019</v>
      </c>
      <c r="B1552" s="523">
        <v>1507</v>
      </c>
      <c r="C1552" s="523" t="s">
        <v>3513</v>
      </c>
      <c r="D1552" s="523" t="s">
        <v>9319</v>
      </c>
      <c r="E1552" s="523">
        <v>1960</v>
      </c>
      <c r="F1552" s="523" t="s">
        <v>8994</v>
      </c>
      <c r="G1552" s="523" t="s">
        <v>3514</v>
      </c>
      <c r="H1552" s="538"/>
      <c r="I1552" s="540">
        <v>45218</v>
      </c>
      <c r="J1552" s="541" t="s">
        <v>11369</v>
      </c>
      <c r="K1552" s="541" t="s">
        <v>9440</v>
      </c>
      <c r="L1552" s="494" t="s">
        <v>205</v>
      </c>
      <c r="M1552" s="50" t="s">
        <v>205</v>
      </c>
      <c r="N1552" s="50" t="s">
        <v>205</v>
      </c>
      <c r="O1552" s="50" t="s">
        <v>205</v>
      </c>
      <c r="P1552" s="50" t="s">
        <v>205</v>
      </c>
      <c r="Q1552" s="50" t="s">
        <v>205</v>
      </c>
      <c r="R1552" s="16" t="s">
        <v>21888</v>
      </c>
      <c r="S1552" s="16" t="s">
        <v>13909</v>
      </c>
      <c r="T1552" s="16" t="s">
        <v>21889</v>
      </c>
      <c r="U1552" s="17">
        <v>1960</v>
      </c>
      <c r="V1552" s="18">
        <v>24500</v>
      </c>
      <c r="W1552" s="16" t="s">
        <v>13910</v>
      </c>
      <c r="X1552" s="50" t="s">
        <v>205</v>
      </c>
      <c r="Y1552" s="50" t="s">
        <v>205</v>
      </c>
    </row>
    <row r="1553" spans="1:26" ht="18" customHeight="1">
      <c r="A1553" s="539">
        <v>20231019</v>
      </c>
      <c r="B1553" s="523">
        <v>1508</v>
      </c>
      <c r="C1553" s="523" t="s">
        <v>3516</v>
      </c>
      <c r="D1553" s="523" t="s">
        <v>8894</v>
      </c>
      <c r="E1553" s="523">
        <v>1958</v>
      </c>
      <c r="F1553" s="523" t="s">
        <v>8994</v>
      </c>
      <c r="G1553" s="523" t="s">
        <v>3517</v>
      </c>
      <c r="H1553" s="538"/>
      <c r="I1553" s="540">
        <v>45218</v>
      </c>
      <c r="J1553" s="541" t="s">
        <v>10769</v>
      </c>
      <c r="K1553" s="541" t="s">
        <v>9440</v>
      </c>
      <c r="L1553" s="494"/>
      <c r="M1553" s="50"/>
      <c r="N1553" s="50"/>
      <c r="O1553" s="50"/>
      <c r="P1553" s="50"/>
      <c r="Q1553" s="50"/>
      <c r="R1553" s="16" t="s">
        <v>21890</v>
      </c>
      <c r="S1553" s="16" t="s">
        <v>18764</v>
      </c>
      <c r="T1553" s="16" t="s">
        <v>13929</v>
      </c>
      <c r="U1553" s="17">
        <v>1958</v>
      </c>
      <c r="V1553" s="18">
        <v>24583.279999999999</v>
      </c>
      <c r="W1553" s="16" t="s">
        <v>13898</v>
      </c>
      <c r="X1553" s="50"/>
      <c r="Y1553" s="50"/>
    </row>
    <row r="1554" spans="1:26" ht="18" customHeight="1">
      <c r="A1554" s="539">
        <v>20231019</v>
      </c>
      <c r="B1554" s="523">
        <v>1509</v>
      </c>
      <c r="C1554" s="523" t="s">
        <v>7095</v>
      </c>
      <c r="D1554" s="523" t="s">
        <v>168</v>
      </c>
      <c r="E1554" s="523">
        <v>1960</v>
      </c>
      <c r="F1554" s="523" t="s">
        <v>8994</v>
      </c>
      <c r="G1554" s="523" t="s">
        <v>3520</v>
      </c>
      <c r="H1554" s="538"/>
      <c r="I1554" s="540">
        <v>45218</v>
      </c>
      <c r="J1554" s="541" t="s">
        <v>9781</v>
      </c>
      <c r="K1554" s="541" t="s">
        <v>9440</v>
      </c>
      <c r="L1554" s="494" t="s">
        <v>205</v>
      </c>
      <c r="M1554" s="50" t="s">
        <v>205</v>
      </c>
      <c r="N1554" s="50" t="s">
        <v>205</v>
      </c>
      <c r="O1554" s="50" t="s">
        <v>205</v>
      </c>
      <c r="P1554" s="50" t="s">
        <v>205</v>
      </c>
      <c r="Q1554" s="50" t="s">
        <v>205</v>
      </c>
      <c r="R1554" s="16" t="s">
        <v>13930</v>
      </c>
      <c r="S1554" s="16" t="s">
        <v>13909</v>
      </c>
      <c r="T1554" s="16" t="s">
        <v>21891</v>
      </c>
      <c r="U1554" s="17">
        <v>1960</v>
      </c>
      <c r="V1554" s="18">
        <v>24500</v>
      </c>
      <c r="W1554" s="16" t="s">
        <v>21884</v>
      </c>
      <c r="X1554" s="50" t="s">
        <v>205</v>
      </c>
      <c r="Y1554" s="50" t="s">
        <v>205</v>
      </c>
      <c r="Z1554" t="s">
        <v>11430</v>
      </c>
    </row>
    <row r="1555" spans="1:26" ht="18" customHeight="1">
      <c r="A1555" s="539">
        <v>20231019</v>
      </c>
      <c r="B1555" s="523">
        <v>1510</v>
      </c>
      <c r="C1555" s="523" t="s">
        <v>3524</v>
      </c>
      <c r="D1555" s="523" t="s">
        <v>8897</v>
      </c>
      <c r="E1555" s="523">
        <v>1960</v>
      </c>
      <c r="F1555" s="523" t="s">
        <v>6346</v>
      </c>
      <c r="G1555" s="523" t="s">
        <v>3525</v>
      </c>
      <c r="H1555" s="538"/>
      <c r="I1555" s="540">
        <v>45217</v>
      </c>
      <c r="J1555" s="541" t="s">
        <v>13931</v>
      </c>
      <c r="K1555" s="541" t="s">
        <v>9440</v>
      </c>
      <c r="L1555" s="512"/>
      <c r="M1555" s="50"/>
      <c r="N1555" s="50"/>
      <c r="O1555" s="50"/>
      <c r="P1555" s="50"/>
      <c r="Q1555" s="50"/>
      <c r="R1555" s="16" t="s">
        <v>21892</v>
      </c>
      <c r="S1555" s="16" t="s">
        <v>21876</v>
      </c>
      <c r="T1555" s="16" t="s">
        <v>21893</v>
      </c>
      <c r="U1555" s="17">
        <v>1960</v>
      </c>
      <c r="V1555" s="18">
        <v>24500</v>
      </c>
      <c r="W1555" s="16" t="s">
        <v>21880</v>
      </c>
      <c r="X1555" s="50"/>
      <c r="Y1555" s="50"/>
    </row>
    <row r="1556" spans="1:26" ht="18" customHeight="1">
      <c r="A1556" s="539">
        <v>20231019</v>
      </c>
      <c r="B1556" s="523">
        <v>1511</v>
      </c>
      <c r="C1556" s="523" t="s">
        <v>3521</v>
      </c>
      <c r="D1556" s="523" t="s">
        <v>168</v>
      </c>
      <c r="E1556" s="523">
        <v>1960</v>
      </c>
      <c r="F1556" s="523" t="s">
        <v>8994</v>
      </c>
      <c r="G1556" s="523" t="s">
        <v>3522</v>
      </c>
      <c r="H1556" s="538"/>
      <c r="I1556" s="540">
        <v>45218</v>
      </c>
      <c r="J1556" s="541" t="s">
        <v>13931</v>
      </c>
      <c r="K1556" s="541" t="s">
        <v>9440</v>
      </c>
      <c r="L1556" s="494" t="s">
        <v>205</v>
      </c>
      <c r="M1556" s="50" t="s">
        <v>205</v>
      </c>
      <c r="N1556" s="50" t="s">
        <v>205</v>
      </c>
      <c r="O1556" s="50" t="s">
        <v>205</v>
      </c>
      <c r="P1556" s="50" t="s">
        <v>205</v>
      </c>
      <c r="Q1556" s="50" t="s">
        <v>205</v>
      </c>
      <c r="R1556" s="16" t="s">
        <v>13932</v>
      </c>
      <c r="S1556" s="16" t="s">
        <v>13909</v>
      </c>
      <c r="T1556" s="16" t="s">
        <v>21894</v>
      </c>
      <c r="U1556" s="17">
        <v>1960</v>
      </c>
      <c r="V1556" s="18">
        <v>24500</v>
      </c>
      <c r="W1556" s="16" t="s">
        <v>21884</v>
      </c>
      <c r="X1556" s="50" t="s">
        <v>205</v>
      </c>
      <c r="Y1556" s="50" t="s">
        <v>205</v>
      </c>
    </row>
    <row r="1557" spans="1:26" ht="18" customHeight="1">
      <c r="A1557" s="539">
        <v>20231019</v>
      </c>
      <c r="B1557" s="523">
        <v>1512</v>
      </c>
      <c r="C1557" s="523" t="s">
        <v>3526</v>
      </c>
      <c r="D1557" s="523" t="s">
        <v>8897</v>
      </c>
      <c r="E1557" s="523">
        <v>1960</v>
      </c>
      <c r="F1557" s="523" t="s">
        <v>8994</v>
      </c>
      <c r="G1557" s="523" t="s">
        <v>3527</v>
      </c>
      <c r="H1557" s="538"/>
      <c r="I1557" s="540">
        <v>45217</v>
      </c>
      <c r="J1557" s="541" t="s">
        <v>13705</v>
      </c>
      <c r="K1557" s="541" t="s">
        <v>9440</v>
      </c>
      <c r="L1557" s="512" t="s">
        <v>205</v>
      </c>
      <c r="M1557" s="50" t="s">
        <v>205</v>
      </c>
      <c r="N1557" s="50" t="s">
        <v>205</v>
      </c>
      <c r="O1557" s="50" t="s">
        <v>205</v>
      </c>
      <c r="P1557" s="50" t="s">
        <v>205</v>
      </c>
      <c r="Q1557" s="50" t="s">
        <v>205</v>
      </c>
      <c r="R1557" s="16" t="s">
        <v>21895</v>
      </c>
      <c r="S1557" s="16" t="s">
        <v>21876</v>
      </c>
      <c r="T1557" s="16" t="s">
        <v>13933</v>
      </c>
      <c r="U1557" s="17">
        <v>1960</v>
      </c>
      <c r="V1557" s="18">
        <v>24500</v>
      </c>
      <c r="W1557" s="16" t="s">
        <v>13910</v>
      </c>
      <c r="X1557" s="50" t="s">
        <v>205</v>
      </c>
      <c r="Y1557" s="50" t="s">
        <v>205</v>
      </c>
    </row>
    <row r="1558" spans="1:26" ht="18" customHeight="1">
      <c r="A1558" s="539">
        <v>20231019</v>
      </c>
      <c r="B1558" s="523">
        <v>1513</v>
      </c>
      <c r="C1558" s="523" t="s">
        <v>13934</v>
      </c>
      <c r="D1558" s="523" t="s">
        <v>9766</v>
      </c>
      <c r="E1558" s="523">
        <v>1958</v>
      </c>
      <c r="F1558" s="523" t="s">
        <v>8994</v>
      </c>
      <c r="G1558" s="523" t="s">
        <v>3506</v>
      </c>
      <c r="H1558" s="538"/>
      <c r="I1558" s="540">
        <v>45218</v>
      </c>
      <c r="J1558" s="541" t="s">
        <v>9700</v>
      </c>
      <c r="K1558" s="541" t="s">
        <v>9440</v>
      </c>
      <c r="L1558" s="512" t="s">
        <v>205</v>
      </c>
      <c r="M1558" s="50" t="s">
        <v>205</v>
      </c>
      <c r="N1558" s="50" t="s">
        <v>205</v>
      </c>
      <c r="O1558" s="50" t="s">
        <v>205</v>
      </c>
      <c r="P1558" s="50" t="s">
        <v>205</v>
      </c>
      <c r="Q1558" s="50" t="s">
        <v>205</v>
      </c>
      <c r="R1558" s="16"/>
      <c r="S1558" s="16"/>
      <c r="T1558" s="16"/>
      <c r="U1558" s="17"/>
      <c r="V1558" s="18"/>
      <c r="W1558" s="16"/>
      <c r="X1558" s="50" t="s">
        <v>205</v>
      </c>
      <c r="Y1558" s="50" t="s">
        <v>205</v>
      </c>
    </row>
    <row r="1559" spans="1:26" ht="18" customHeight="1">
      <c r="A1559" s="539">
        <v>20231019</v>
      </c>
      <c r="B1559" s="523">
        <v>1514</v>
      </c>
      <c r="C1559" s="523" t="s">
        <v>3508</v>
      </c>
      <c r="D1559" s="523" t="s">
        <v>9766</v>
      </c>
      <c r="E1559" s="523">
        <v>1958</v>
      </c>
      <c r="F1559" s="523" t="s">
        <v>8994</v>
      </c>
      <c r="G1559" s="523" t="s">
        <v>3509</v>
      </c>
      <c r="H1559" s="538"/>
      <c r="I1559" s="540">
        <v>45218</v>
      </c>
      <c r="J1559" s="541" t="s">
        <v>12277</v>
      </c>
      <c r="K1559" s="541" t="s">
        <v>9440</v>
      </c>
      <c r="L1559" s="512" t="s">
        <v>205</v>
      </c>
      <c r="M1559" s="50" t="s">
        <v>205</v>
      </c>
      <c r="N1559" s="50" t="s">
        <v>205</v>
      </c>
      <c r="O1559" s="50" t="s">
        <v>205</v>
      </c>
      <c r="P1559" s="50" t="s">
        <v>205</v>
      </c>
      <c r="Q1559" s="50" t="s">
        <v>205</v>
      </c>
      <c r="R1559" s="16" t="s">
        <v>3508</v>
      </c>
      <c r="S1559" s="16" t="s">
        <v>2495</v>
      </c>
      <c r="T1559" s="16" t="s">
        <v>13935</v>
      </c>
      <c r="U1559" s="17">
        <v>1958</v>
      </c>
      <c r="V1559" s="18">
        <v>24583.24</v>
      </c>
      <c r="W1559" s="16" t="s">
        <v>3451</v>
      </c>
      <c r="X1559" s="50" t="s">
        <v>205</v>
      </c>
      <c r="Y1559" s="50" t="s">
        <v>205</v>
      </c>
    </row>
    <row r="1560" spans="1:26" ht="18" customHeight="1">
      <c r="A1560" s="539">
        <v>20231020</v>
      </c>
      <c r="B1560" s="523">
        <v>1515</v>
      </c>
      <c r="C1560" s="523" t="s">
        <v>13936</v>
      </c>
      <c r="D1560" s="523" t="s">
        <v>8947</v>
      </c>
      <c r="E1560" s="523">
        <v>1001</v>
      </c>
      <c r="F1560" s="523" t="s">
        <v>8949</v>
      </c>
      <c r="G1560" s="523" t="s">
        <v>13937</v>
      </c>
      <c r="H1560" s="538"/>
      <c r="I1560" s="540">
        <v>45219</v>
      </c>
      <c r="J1560" s="541" t="s">
        <v>13938</v>
      </c>
      <c r="K1560" s="541" t="s">
        <v>9440</v>
      </c>
      <c r="L1560" s="494">
        <v>20</v>
      </c>
      <c r="M1560" s="50" t="s">
        <v>205</v>
      </c>
      <c r="N1560" s="50" t="s">
        <v>205</v>
      </c>
      <c r="O1560" s="50" t="s">
        <v>205</v>
      </c>
      <c r="P1560" s="50" t="s">
        <v>205</v>
      </c>
      <c r="Q1560" s="50" t="s">
        <v>205</v>
      </c>
      <c r="R1560" s="16" t="s">
        <v>21896</v>
      </c>
      <c r="S1560" s="16" t="s">
        <v>10625</v>
      </c>
      <c r="T1560" s="16" t="s">
        <v>13939</v>
      </c>
      <c r="U1560" s="17">
        <v>1001</v>
      </c>
      <c r="V1560" s="18">
        <v>8008</v>
      </c>
      <c r="W1560" s="16" t="s">
        <v>21897</v>
      </c>
      <c r="X1560" s="50" t="s">
        <v>205</v>
      </c>
      <c r="Y1560" s="50" t="s">
        <v>205</v>
      </c>
      <c r="Z1560" t="s">
        <v>11610</v>
      </c>
    </row>
    <row r="1561" spans="1:26" ht="18" customHeight="1">
      <c r="A1561" s="539">
        <v>20231020</v>
      </c>
      <c r="B1561" s="523">
        <v>1516</v>
      </c>
      <c r="C1561" s="523" t="s">
        <v>3532</v>
      </c>
      <c r="D1561" s="523" t="s">
        <v>9766</v>
      </c>
      <c r="E1561" s="523">
        <v>1958</v>
      </c>
      <c r="F1561" s="523" t="s">
        <v>8994</v>
      </c>
      <c r="G1561" s="523" t="s">
        <v>3533</v>
      </c>
      <c r="H1561" s="538"/>
      <c r="I1561" s="540">
        <v>45218</v>
      </c>
      <c r="J1561" s="541" t="s">
        <v>10379</v>
      </c>
      <c r="K1561" s="541" t="s">
        <v>9440</v>
      </c>
      <c r="L1561" s="494" t="s">
        <v>205</v>
      </c>
      <c r="M1561" s="50" t="s">
        <v>205</v>
      </c>
      <c r="N1561" s="50" t="s">
        <v>205</v>
      </c>
      <c r="O1561" s="50" t="s">
        <v>205</v>
      </c>
      <c r="P1561" s="50" t="s">
        <v>205</v>
      </c>
      <c r="Q1561" s="50" t="s">
        <v>205</v>
      </c>
      <c r="R1561" s="16" t="s">
        <v>3532</v>
      </c>
      <c r="S1561" s="16" t="s">
        <v>3535</v>
      </c>
      <c r="T1561" s="16" t="s">
        <v>3536</v>
      </c>
      <c r="U1561" s="17">
        <v>1958</v>
      </c>
      <c r="V1561" s="18">
        <v>24583.33</v>
      </c>
      <c r="W1561" s="16" t="s">
        <v>3451</v>
      </c>
      <c r="X1561" s="50" t="s">
        <v>205</v>
      </c>
      <c r="Y1561" s="50" t="s">
        <v>205</v>
      </c>
    </row>
    <row r="1562" spans="1:26" ht="18" customHeight="1">
      <c r="A1562" s="539">
        <v>20231020</v>
      </c>
      <c r="B1562" s="523">
        <v>1517</v>
      </c>
      <c r="C1562" s="523" t="s">
        <v>3529</v>
      </c>
      <c r="D1562" s="523" t="s">
        <v>9766</v>
      </c>
      <c r="E1562" s="523">
        <v>1863</v>
      </c>
      <c r="F1562" s="523" t="s">
        <v>8994</v>
      </c>
      <c r="G1562" s="523" t="s">
        <v>3530</v>
      </c>
      <c r="H1562" s="538"/>
      <c r="I1562" s="540">
        <v>45219</v>
      </c>
      <c r="J1562" s="541" t="s">
        <v>11854</v>
      </c>
      <c r="K1562" s="541" t="s">
        <v>9440</v>
      </c>
      <c r="L1562" s="494" t="s">
        <v>205</v>
      </c>
      <c r="M1562" s="50" t="s">
        <v>205</v>
      </c>
      <c r="N1562" s="50" t="s">
        <v>205</v>
      </c>
      <c r="O1562" s="50" t="s">
        <v>205</v>
      </c>
      <c r="P1562" s="50" t="s">
        <v>205</v>
      </c>
      <c r="Q1562" s="50" t="s">
        <v>205</v>
      </c>
      <c r="R1562" s="16" t="s">
        <v>3529</v>
      </c>
      <c r="S1562" s="16" t="s">
        <v>2495</v>
      </c>
      <c r="T1562" s="16" t="s">
        <v>13940</v>
      </c>
      <c r="U1562" s="17">
        <v>1863</v>
      </c>
      <c r="V1562" s="18">
        <v>23390.52</v>
      </c>
      <c r="W1562" s="16" t="s">
        <v>3451</v>
      </c>
      <c r="X1562" s="50" t="s">
        <v>205</v>
      </c>
      <c r="Y1562" s="50" t="s">
        <v>205</v>
      </c>
    </row>
    <row r="1563" spans="1:26" ht="18" customHeight="1">
      <c r="A1563" s="539">
        <v>20231020</v>
      </c>
      <c r="B1563" s="523">
        <v>1518</v>
      </c>
      <c r="C1563" s="523" t="s">
        <v>3537</v>
      </c>
      <c r="D1563" s="523" t="s">
        <v>10410</v>
      </c>
      <c r="E1563" s="523">
        <v>1939</v>
      </c>
      <c r="F1563" s="523" t="s">
        <v>8994</v>
      </c>
      <c r="G1563" s="523" t="s">
        <v>3538</v>
      </c>
      <c r="H1563" s="538"/>
      <c r="I1563" s="540">
        <v>45218</v>
      </c>
      <c r="J1563" s="541" t="s">
        <v>12590</v>
      </c>
      <c r="K1563" s="541" t="s">
        <v>9440</v>
      </c>
      <c r="L1563" s="494" t="s">
        <v>205</v>
      </c>
      <c r="M1563" s="50" t="s">
        <v>205</v>
      </c>
      <c r="N1563" s="50" t="s">
        <v>205</v>
      </c>
      <c r="O1563" s="50" t="s">
        <v>205</v>
      </c>
      <c r="P1563" s="50" t="s">
        <v>205</v>
      </c>
      <c r="Q1563" s="50" t="s">
        <v>205</v>
      </c>
      <c r="R1563" s="16" t="s">
        <v>3537</v>
      </c>
      <c r="S1563" s="16" t="s">
        <v>3540</v>
      </c>
      <c r="T1563" s="16" t="s">
        <v>3541</v>
      </c>
      <c r="U1563" s="17">
        <v>1939</v>
      </c>
      <c r="V1563" s="18">
        <v>24190.58</v>
      </c>
      <c r="W1563" s="16" t="s">
        <v>3481</v>
      </c>
      <c r="X1563" s="50" t="s">
        <v>205</v>
      </c>
      <c r="Y1563" s="50" t="s">
        <v>205</v>
      </c>
      <c r="Z1563" t="s">
        <v>13941</v>
      </c>
    </row>
    <row r="1564" spans="1:26" ht="18" customHeight="1">
      <c r="A1564" s="539">
        <v>20231020</v>
      </c>
      <c r="B1564" s="523">
        <v>1519</v>
      </c>
      <c r="C1564" s="523" t="s">
        <v>13942</v>
      </c>
      <c r="D1564" s="523" t="s">
        <v>9320</v>
      </c>
      <c r="E1564" s="523">
        <v>1100</v>
      </c>
      <c r="F1564" s="523" t="s">
        <v>8298</v>
      </c>
      <c r="G1564" s="523" t="s">
        <v>13943</v>
      </c>
      <c r="H1564" s="538"/>
      <c r="I1564" s="540">
        <v>45219</v>
      </c>
      <c r="J1564" s="541" t="s">
        <v>13299</v>
      </c>
      <c r="K1564" s="541" t="s">
        <v>9440</v>
      </c>
      <c r="L1564" s="494" t="s">
        <v>205</v>
      </c>
      <c r="M1564" s="50" t="s">
        <v>205</v>
      </c>
      <c r="N1564" s="50" t="s">
        <v>205</v>
      </c>
      <c r="O1564" s="50" t="s">
        <v>205</v>
      </c>
      <c r="P1564" s="50" t="s">
        <v>205</v>
      </c>
      <c r="Q1564" s="50" t="s">
        <v>205</v>
      </c>
      <c r="R1564" s="16" t="s">
        <v>13942</v>
      </c>
      <c r="S1564" s="16" t="s">
        <v>13944</v>
      </c>
      <c r="T1564" s="16" t="s">
        <v>13945</v>
      </c>
      <c r="U1564" s="17">
        <v>1100</v>
      </c>
      <c r="V1564" s="18">
        <v>23570</v>
      </c>
      <c r="W1564" s="16" t="s">
        <v>3546</v>
      </c>
      <c r="X1564" s="50" t="s">
        <v>205</v>
      </c>
      <c r="Y1564" s="50" t="s">
        <v>205</v>
      </c>
      <c r="Z1564" t="s">
        <v>11044</v>
      </c>
    </row>
    <row r="1565" spans="1:26" ht="18" customHeight="1">
      <c r="A1565" s="539">
        <v>20231023</v>
      </c>
      <c r="B1565" s="523">
        <v>1520</v>
      </c>
      <c r="C1565" s="523" t="s">
        <v>13946</v>
      </c>
      <c r="D1565" s="523" t="s">
        <v>8947</v>
      </c>
      <c r="E1565" s="523">
        <v>937</v>
      </c>
      <c r="F1565" s="523" t="s">
        <v>8949</v>
      </c>
      <c r="G1565" s="523" t="s">
        <v>13947</v>
      </c>
      <c r="H1565" s="538"/>
      <c r="I1565" s="540">
        <v>45220</v>
      </c>
      <c r="J1565" s="541" t="s">
        <v>12938</v>
      </c>
      <c r="K1565" s="541" t="s">
        <v>9440</v>
      </c>
      <c r="L1565" s="494">
        <v>20</v>
      </c>
      <c r="M1565" s="50" t="s">
        <v>205</v>
      </c>
      <c r="N1565" s="50" t="s">
        <v>205</v>
      </c>
      <c r="O1565" s="50" t="s">
        <v>205</v>
      </c>
      <c r="P1565" s="50" t="s">
        <v>205</v>
      </c>
      <c r="Q1565" s="50" t="s">
        <v>205</v>
      </c>
      <c r="R1565" s="16" t="s">
        <v>13948</v>
      </c>
      <c r="S1565" s="16" t="s">
        <v>21704</v>
      </c>
      <c r="T1565" s="16" t="s">
        <v>21898</v>
      </c>
      <c r="U1565" s="17">
        <v>937</v>
      </c>
      <c r="V1565" s="18">
        <v>7308.6</v>
      </c>
      <c r="W1565" s="16" t="s">
        <v>13949</v>
      </c>
      <c r="X1565" s="50" t="s">
        <v>205</v>
      </c>
      <c r="Y1565" s="50" t="s">
        <v>205</v>
      </c>
      <c r="Z1565" t="s">
        <v>13735</v>
      </c>
    </row>
    <row r="1566" spans="1:26" ht="18" customHeight="1">
      <c r="A1566" s="539">
        <v>20231023</v>
      </c>
      <c r="B1566" s="523">
        <v>1521</v>
      </c>
      <c r="C1566" s="523" t="s">
        <v>13950</v>
      </c>
      <c r="D1566" s="523" t="s">
        <v>8947</v>
      </c>
      <c r="E1566" s="523">
        <v>800</v>
      </c>
      <c r="F1566" s="523" t="s">
        <v>8949</v>
      </c>
      <c r="G1566" s="523" t="s">
        <v>13951</v>
      </c>
      <c r="H1566" s="538"/>
      <c r="I1566" s="540">
        <v>45220</v>
      </c>
      <c r="J1566" s="541" t="s">
        <v>10453</v>
      </c>
      <c r="K1566" s="541" t="s">
        <v>9440</v>
      </c>
      <c r="L1566" s="494">
        <v>20</v>
      </c>
      <c r="M1566" s="50" t="s">
        <v>205</v>
      </c>
      <c r="N1566" s="50" t="s">
        <v>205</v>
      </c>
      <c r="O1566" s="50" t="s">
        <v>205</v>
      </c>
      <c r="P1566" s="50" t="s">
        <v>205</v>
      </c>
      <c r="Q1566" s="50" t="s">
        <v>205</v>
      </c>
      <c r="R1566" s="16" t="s">
        <v>13950</v>
      </c>
      <c r="S1566" s="16" t="s">
        <v>4924</v>
      </c>
      <c r="T1566" s="16" t="s">
        <v>13952</v>
      </c>
      <c r="U1566" s="17">
        <v>800</v>
      </c>
      <c r="V1566" s="18">
        <v>8640</v>
      </c>
      <c r="W1566" s="16" t="s">
        <v>4127</v>
      </c>
      <c r="X1566" s="50" t="s">
        <v>205</v>
      </c>
      <c r="Y1566" s="50" t="s">
        <v>205</v>
      </c>
      <c r="Z1566" t="s">
        <v>10564</v>
      </c>
    </row>
    <row r="1567" spans="1:26" ht="18" customHeight="1">
      <c r="A1567" s="539">
        <v>20231023</v>
      </c>
      <c r="B1567" s="523">
        <v>1522</v>
      </c>
      <c r="C1567" s="523" t="s">
        <v>13953</v>
      </c>
      <c r="D1567" s="523" t="s">
        <v>8947</v>
      </c>
      <c r="E1567" s="523">
        <v>864</v>
      </c>
      <c r="F1567" s="523" t="s">
        <v>8949</v>
      </c>
      <c r="G1567" s="523" t="s">
        <v>13954</v>
      </c>
      <c r="H1567" s="538"/>
      <c r="I1567" s="540">
        <v>45222</v>
      </c>
      <c r="J1567" s="541" t="s">
        <v>11369</v>
      </c>
      <c r="K1567" s="541" t="s">
        <v>9440</v>
      </c>
      <c r="L1567" s="494">
        <v>20</v>
      </c>
      <c r="M1567" s="50" t="s">
        <v>205</v>
      </c>
      <c r="N1567" s="50" t="s">
        <v>205</v>
      </c>
      <c r="O1567" s="50" t="s">
        <v>205</v>
      </c>
      <c r="P1567" s="50" t="s">
        <v>205</v>
      </c>
      <c r="Q1567" s="50" t="s">
        <v>205</v>
      </c>
      <c r="R1567" s="16" t="s">
        <v>13953</v>
      </c>
      <c r="S1567" s="16" t="s">
        <v>3771</v>
      </c>
      <c r="T1567" s="16" t="s">
        <v>13955</v>
      </c>
      <c r="U1567" s="17">
        <v>864</v>
      </c>
      <c r="V1567" s="18">
        <v>7670.74</v>
      </c>
      <c r="W1567" s="16" t="s">
        <v>4127</v>
      </c>
      <c r="X1567" s="50" t="s">
        <v>205</v>
      </c>
      <c r="Y1567" s="50" t="s">
        <v>205</v>
      </c>
      <c r="Z1567" t="s">
        <v>11395</v>
      </c>
    </row>
    <row r="1568" spans="1:26" ht="18" customHeight="1">
      <c r="A1568" s="539">
        <v>20231023</v>
      </c>
      <c r="B1568" s="523">
        <v>1523</v>
      </c>
      <c r="C1568" s="523" t="s">
        <v>3542</v>
      </c>
      <c r="D1568" s="523" t="s">
        <v>8896</v>
      </c>
      <c r="E1568" s="523">
        <v>1925</v>
      </c>
      <c r="F1568" s="523" t="s">
        <v>8994</v>
      </c>
      <c r="G1568" s="523" t="s">
        <v>3543</v>
      </c>
      <c r="H1568" s="538"/>
      <c r="I1568" s="540">
        <v>45220</v>
      </c>
      <c r="J1568" s="541" t="s">
        <v>9483</v>
      </c>
      <c r="K1568" s="541" t="s">
        <v>9440</v>
      </c>
      <c r="L1568" s="494"/>
      <c r="M1568" s="50"/>
      <c r="N1568" s="50"/>
      <c r="O1568" s="50"/>
      <c r="P1568" s="50"/>
      <c r="Q1568" s="50"/>
      <c r="R1568" s="16" t="s">
        <v>3542</v>
      </c>
      <c r="S1568" s="16" t="s">
        <v>66</v>
      </c>
      <c r="T1568" s="16" t="s">
        <v>3545</v>
      </c>
      <c r="U1568" s="17">
        <v>1925</v>
      </c>
      <c r="V1568" s="18">
        <v>24640</v>
      </c>
      <c r="W1568" s="16" t="s">
        <v>3546</v>
      </c>
      <c r="X1568" s="50"/>
      <c r="Y1568" s="50"/>
    </row>
    <row r="1569" spans="1:26" ht="18" customHeight="1">
      <c r="A1569" s="539">
        <v>20231023</v>
      </c>
      <c r="B1569" s="523">
        <v>1524</v>
      </c>
      <c r="C1569" s="523" t="s">
        <v>13956</v>
      </c>
      <c r="D1569" s="523" t="s">
        <v>13957</v>
      </c>
      <c r="E1569" s="523">
        <v>50</v>
      </c>
      <c r="F1569" s="523" t="s">
        <v>9139</v>
      </c>
      <c r="G1569" s="523" t="s">
        <v>13958</v>
      </c>
      <c r="H1569" s="538"/>
      <c r="I1569" s="540">
        <v>45222</v>
      </c>
      <c r="J1569" s="541" t="s">
        <v>13296</v>
      </c>
      <c r="K1569" s="541" t="s">
        <v>9440</v>
      </c>
      <c r="L1569" s="494">
        <v>20</v>
      </c>
      <c r="M1569" s="50"/>
      <c r="N1569" s="50"/>
      <c r="O1569" s="50"/>
      <c r="P1569" s="50"/>
      <c r="Q1569" s="50"/>
      <c r="R1569" s="16" t="s">
        <v>13956</v>
      </c>
      <c r="S1569" s="16" t="s">
        <v>21899</v>
      </c>
      <c r="T1569" s="16" t="s">
        <v>13959</v>
      </c>
      <c r="U1569" s="17">
        <v>50</v>
      </c>
      <c r="V1569" s="18">
        <v>1050</v>
      </c>
      <c r="W1569" s="16" t="s">
        <v>3546</v>
      </c>
      <c r="X1569" s="50"/>
      <c r="Y1569" s="50"/>
      <c r="Z1569" t="s">
        <v>13960</v>
      </c>
    </row>
    <row r="1570" spans="1:26" ht="18" customHeight="1">
      <c r="A1570" s="539">
        <v>20231023</v>
      </c>
      <c r="B1570" s="523">
        <v>1525</v>
      </c>
      <c r="C1570" s="523" t="s">
        <v>13961</v>
      </c>
      <c r="D1570" s="523" t="s">
        <v>219</v>
      </c>
      <c r="E1570" s="523">
        <v>50</v>
      </c>
      <c r="F1570" s="523" t="s">
        <v>9139</v>
      </c>
      <c r="G1570" s="523" t="s">
        <v>13958</v>
      </c>
      <c r="H1570" s="538"/>
      <c r="I1570" s="540">
        <v>45222</v>
      </c>
      <c r="J1570" s="541" t="s">
        <v>13296</v>
      </c>
      <c r="K1570" s="541" t="s">
        <v>9440</v>
      </c>
      <c r="L1570" s="494">
        <v>20</v>
      </c>
      <c r="M1570" s="50" t="s">
        <v>205</v>
      </c>
      <c r="N1570" s="50" t="s">
        <v>205</v>
      </c>
      <c r="O1570" s="50" t="s">
        <v>205</v>
      </c>
      <c r="P1570" s="50" t="s">
        <v>205</v>
      </c>
      <c r="Q1570" s="50" t="s">
        <v>205</v>
      </c>
      <c r="R1570" s="16" t="s">
        <v>13961</v>
      </c>
      <c r="S1570" s="16" t="s">
        <v>13962</v>
      </c>
      <c r="T1570" s="16" t="s">
        <v>21900</v>
      </c>
      <c r="U1570" s="17">
        <v>50</v>
      </c>
      <c r="V1570" s="18">
        <v>1050</v>
      </c>
      <c r="W1570" s="16" t="s">
        <v>3546</v>
      </c>
      <c r="X1570" s="50" t="s">
        <v>205</v>
      </c>
      <c r="Y1570" s="50" t="s">
        <v>205</v>
      </c>
      <c r="Z1570" t="s">
        <v>13963</v>
      </c>
    </row>
    <row r="1571" spans="1:26" ht="18" customHeight="1">
      <c r="A1571" s="539">
        <v>20231023</v>
      </c>
      <c r="B1571" s="523">
        <v>1526</v>
      </c>
      <c r="C1571" s="523" t="s">
        <v>13964</v>
      </c>
      <c r="D1571" s="523" t="s">
        <v>219</v>
      </c>
      <c r="E1571" s="523">
        <v>200</v>
      </c>
      <c r="F1571" s="523" t="s">
        <v>9139</v>
      </c>
      <c r="G1571" s="523" t="s">
        <v>13958</v>
      </c>
      <c r="H1571" s="538"/>
      <c r="I1571" s="540">
        <v>45222</v>
      </c>
      <c r="J1571" s="541" t="s">
        <v>13296</v>
      </c>
      <c r="K1571" s="541" t="s">
        <v>9440</v>
      </c>
      <c r="L1571" s="494">
        <v>20</v>
      </c>
      <c r="M1571" s="50" t="s">
        <v>205</v>
      </c>
      <c r="N1571" s="50" t="s">
        <v>205</v>
      </c>
      <c r="O1571" s="50" t="s">
        <v>205</v>
      </c>
      <c r="P1571" s="50" t="s">
        <v>205</v>
      </c>
      <c r="Q1571" s="50" t="s">
        <v>205</v>
      </c>
      <c r="R1571" s="16" t="s">
        <v>13964</v>
      </c>
      <c r="S1571" s="16" t="s">
        <v>13962</v>
      </c>
      <c r="T1571" s="16" t="s">
        <v>21901</v>
      </c>
      <c r="U1571" s="17">
        <v>200</v>
      </c>
      <c r="V1571" s="18">
        <v>4200</v>
      </c>
      <c r="W1571" s="16" t="s">
        <v>3546</v>
      </c>
      <c r="X1571" s="50" t="s">
        <v>205</v>
      </c>
      <c r="Y1571" s="50" t="s">
        <v>205</v>
      </c>
      <c r="Z1571" t="s">
        <v>13965</v>
      </c>
    </row>
    <row r="1572" spans="1:26" ht="18" customHeight="1">
      <c r="A1572" s="539">
        <v>20231023</v>
      </c>
      <c r="B1572" s="523">
        <v>1527</v>
      </c>
      <c r="C1572" s="523" t="s">
        <v>13966</v>
      </c>
      <c r="D1572" s="523" t="s">
        <v>8947</v>
      </c>
      <c r="E1572" s="523">
        <v>1750</v>
      </c>
      <c r="F1572" s="523" t="s">
        <v>8949</v>
      </c>
      <c r="G1572" s="523" t="s">
        <v>13967</v>
      </c>
      <c r="H1572" s="538"/>
      <c r="I1572" s="540">
        <v>45222</v>
      </c>
      <c r="J1572" s="541" t="s">
        <v>10711</v>
      </c>
      <c r="K1572" s="541" t="s">
        <v>9440</v>
      </c>
      <c r="L1572" s="494"/>
      <c r="M1572" s="50" t="s">
        <v>205</v>
      </c>
      <c r="N1572" s="50" t="s">
        <v>205</v>
      </c>
      <c r="O1572" s="50" t="s">
        <v>205</v>
      </c>
      <c r="P1572" s="50" t="s">
        <v>205</v>
      </c>
      <c r="Q1572" s="50" t="s">
        <v>205</v>
      </c>
      <c r="R1572" s="16" t="s">
        <v>21902</v>
      </c>
      <c r="S1572" s="16" t="s">
        <v>13301</v>
      </c>
      <c r="T1572" s="16" t="s">
        <v>21903</v>
      </c>
      <c r="U1572" s="17">
        <v>1750</v>
      </c>
      <c r="V1572" s="18">
        <v>23800</v>
      </c>
      <c r="W1572" s="16" t="s">
        <v>21904</v>
      </c>
      <c r="X1572" s="50" t="s">
        <v>205</v>
      </c>
      <c r="Y1572" s="50" t="s">
        <v>205</v>
      </c>
      <c r="Z1572" t="s">
        <v>10475</v>
      </c>
    </row>
    <row r="1573" spans="1:26" ht="18" customHeight="1">
      <c r="A1573" s="539">
        <v>20231024</v>
      </c>
      <c r="B1573" s="523">
        <v>1528</v>
      </c>
      <c r="C1573" s="523" t="s">
        <v>13968</v>
      </c>
      <c r="D1573" s="523" t="s">
        <v>9743</v>
      </c>
      <c r="E1573" s="523">
        <v>2243</v>
      </c>
      <c r="F1573" s="523" t="s">
        <v>9206</v>
      </c>
      <c r="G1573" s="523" t="s">
        <v>13969</v>
      </c>
      <c r="H1573" s="538"/>
      <c r="I1573" s="540">
        <v>45223</v>
      </c>
      <c r="J1573" s="541" t="s">
        <v>9798</v>
      </c>
      <c r="K1573" s="541" t="s">
        <v>9440</v>
      </c>
      <c r="L1573" s="494" t="s">
        <v>205</v>
      </c>
      <c r="M1573" s="50" t="s">
        <v>205</v>
      </c>
      <c r="N1573" s="50" t="s">
        <v>205</v>
      </c>
      <c r="O1573" s="50" t="s">
        <v>205</v>
      </c>
      <c r="P1573" s="50" t="s">
        <v>205</v>
      </c>
      <c r="Q1573" s="50" t="s">
        <v>205</v>
      </c>
      <c r="R1573" s="16" t="s">
        <v>13968</v>
      </c>
      <c r="S1573" s="16" t="s">
        <v>13970</v>
      </c>
      <c r="T1573" s="16" t="s">
        <v>13971</v>
      </c>
      <c r="U1573" s="17">
        <v>2243</v>
      </c>
      <c r="V1573" s="18">
        <v>24000</v>
      </c>
      <c r="W1573" s="16" t="s">
        <v>13972</v>
      </c>
      <c r="X1573" s="50" t="s">
        <v>205</v>
      </c>
      <c r="Y1573" s="50" t="s">
        <v>205</v>
      </c>
      <c r="Z1573" t="s">
        <v>13973</v>
      </c>
    </row>
    <row r="1574" spans="1:26" ht="18" customHeight="1">
      <c r="A1574" s="539">
        <v>20231025</v>
      </c>
      <c r="B1574" s="523">
        <v>1529</v>
      </c>
      <c r="C1574" s="523" t="s">
        <v>13974</v>
      </c>
      <c r="D1574" s="523" t="s">
        <v>219</v>
      </c>
      <c r="E1574" s="523">
        <v>337</v>
      </c>
      <c r="F1574" s="523" t="s">
        <v>9546</v>
      </c>
      <c r="G1574" s="523" t="s">
        <v>13975</v>
      </c>
      <c r="H1574" s="538"/>
      <c r="I1574" s="540">
        <v>45223</v>
      </c>
      <c r="J1574" s="541" t="s">
        <v>13976</v>
      </c>
      <c r="K1574" s="541" t="s">
        <v>9440</v>
      </c>
      <c r="L1574" s="494" t="s">
        <v>205</v>
      </c>
      <c r="M1574" s="50" t="s">
        <v>205</v>
      </c>
      <c r="N1574" s="50" t="s">
        <v>205</v>
      </c>
      <c r="O1574" s="50" t="s">
        <v>205</v>
      </c>
      <c r="P1574" s="50" t="s">
        <v>205</v>
      </c>
      <c r="Q1574" s="50" t="s">
        <v>205</v>
      </c>
      <c r="R1574" s="16" t="s">
        <v>13974</v>
      </c>
      <c r="S1574" s="16" t="s">
        <v>9653</v>
      </c>
      <c r="T1574" s="16" t="s">
        <v>13977</v>
      </c>
      <c r="U1574" s="17">
        <v>337</v>
      </c>
      <c r="V1574" s="18">
        <v>1412.8</v>
      </c>
      <c r="W1574" s="16" t="s">
        <v>3431</v>
      </c>
      <c r="X1574" s="50" t="s">
        <v>205</v>
      </c>
      <c r="Y1574" s="50" t="s">
        <v>205</v>
      </c>
    </row>
    <row r="1575" spans="1:26" ht="18" customHeight="1">
      <c r="A1575" s="539">
        <v>20231025</v>
      </c>
      <c r="B1575" s="523">
        <v>1530</v>
      </c>
      <c r="C1575" s="523" t="s">
        <v>13978</v>
      </c>
      <c r="D1575" s="523" t="s">
        <v>219</v>
      </c>
      <c r="E1575" s="523">
        <v>1554</v>
      </c>
      <c r="F1575" s="523" t="s">
        <v>9529</v>
      </c>
      <c r="G1575" s="523" t="s">
        <v>13975</v>
      </c>
      <c r="H1575" s="538"/>
      <c r="I1575" s="540">
        <v>45223</v>
      </c>
      <c r="J1575" s="541" t="s">
        <v>13976</v>
      </c>
      <c r="K1575" s="541" t="s">
        <v>9440</v>
      </c>
      <c r="L1575" s="494" t="s">
        <v>205</v>
      </c>
      <c r="M1575" s="50" t="s">
        <v>205</v>
      </c>
      <c r="N1575" s="50" t="s">
        <v>205</v>
      </c>
      <c r="O1575" s="50" t="s">
        <v>205</v>
      </c>
      <c r="P1575" s="50" t="s">
        <v>205</v>
      </c>
      <c r="Q1575" s="50" t="s">
        <v>205</v>
      </c>
      <c r="R1575" s="16" t="s">
        <v>13978</v>
      </c>
      <c r="S1575" s="16" t="s">
        <v>9653</v>
      </c>
      <c r="T1575" s="16" t="s">
        <v>13979</v>
      </c>
      <c r="U1575" s="17">
        <v>1554</v>
      </c>
      <c r="V1575" s="18">
        <v>16891.7</v>
      </c>
      <c r="W1575" s="16" t="s">
        <v>3431</v>
      </c>
      <c r="X1575" s="50" t="s">
        <v>205</v>
      </c>
      <c r="Y1575" s="50" t="s">
        <v>205</v>
      </c>
    </row>
    <row r="1576" spans="1:26" ht="18" customHeight="1">
      <c r="A1576" s="539">
        <v>20231025</v>
      </c>
      <c r="B1576" s="523">
        <v>1531</v>
      </c>
      <c r="C1576" s="523" t="s">
        <v>13980</v>
      </c>
      <c r="D1576" s="523" t="s">
        <v>8947</v>
      </c>
      <c r="E1576" s="523">
        <v>1347</v>
      </c>
      <c r="F1576" s="523" t="s">
        <v>8949</v>
      </c>
      <c r="G1576" s="523" t="s">
        <v>13981</v>
      </c>
      <c r="H1576" s="538"/>
      <c r="I1576" s="540">
        <v>45224</v>
      </c>
      <c r="J1576" s="541" t="s">
        <v>13982</v>
      </c>
      <c r="K1576" s="541" t="s">
        <v>9440</v>
      </c>
      <c r="L1576" s="494">
        <v>20</v>
      </c>
      <c r="M1576" s="50" t="s">
        <v>205</v>
      </c>
      <c r="N1576" s="50" t="s">
        <v>205</v>
      </c>
      <c r="O1576" s="50" t="s">
        <v>205</v>
      </c>
      <c r="P1576" s="50" t="s">
        <v>205</v>
      </c>
      <c r="Q1576" s="50" t="s">
        <v>205</v>
      </c>
      <c r="R1576" s="16" t="s">
        <v>21905</v>
      </c>
      <c r="S1576" s="16" t="s">
        <v>21906</v>
      </c>
      <c r="T1576" s="16" t="s">
        <v>21907</v>
      </c>
      <c r="U1576" s="17">
        <v>1347</v>
      </c>
      <c r="V1576" s="18">
        <v>9092.25</v>
      </c>
      <c r="W1576" s="16" t="s">
        <v>21908</v>
      </c>
      <c r="X1576" s="50" t="s">
        <v>205</v>
      </c>
      <c r="Y1576" s="50" t="s">
        <v>205</v>
      </c>
      <c r="Z1576" t="s">
        <v>10564</v>
      </c>
    </row>
    <row r="1577" spans="1:26" ht="18" customHeight="1">
      <c r="A1577" s="539">
        <v>20231025</v>
      </c>
      <c r="B1577" s="523">
        <v>1532</v>
      </c>
      <c r="C1577" s="523" t="s">
        <v>3553</v>
      </c>
      <c r="D1577" s="523" t="s">
        <v>8896</v>
      </c>
      <c r="E1577" s="523">
        <v>2300</v>
      </c>
      <c r="F1577" s="523" t="s">
        <v>121</v>
      </c>
      <c r="G1577" s="523" t="s">
        <v>3554</v>
      </c>
      <c r="H1577" s="538"/>
      <c r="I1577" s="540">
        <v>45223</v>
      </c>
      <c r="J1577" s="541" t="s">
        <v>12633</v>
      </c>
      <c r="K1577" s="541" t="s">
        <v>9440</v>
      </c>
      <c r="L1577" s="494" t="s">
        <v>205</v>
      </c>
      <c r="M1577" s="50" t="s">
        <v>205</v>
      </c>
      <c r="N1577" s="50" t="s">
        <v>205</v>
      </c>
      <c r="O1577" s="50" t="s">
        <v>205</v>
      </c>
      <c r="P1577" s="50" t="s">
        <v>205</v>
      </c>
      <c r="Q1577" s="50" t="s">
        <v>205</v>
      </c>
      <c r="R1577" s="16" t="s">
        <v>21909</v>
      </c>
      <c r="S1577" s="16" t="s">
        <v>13983</v>
      </c>
      <c r="T1577" s="16" t="s">
        <v>13984</v>
      </c>
      <c r="U1577" s="17">
        <v>2300</v>
      </c>
      <c r="V1577" s="18">
        <v>23805</v>
      </c>
      <c r="W1577" s="16" t="s">
        <v>21910</v>
      </c>
      <c r="X1577" s="50" t="s">
        <v>205</v>
      </c>
      <c r="Y1577" s="50" t="s">
        <v>205</v>
      </c>
    </row>
    <row r="1578" spans="1:26" ht="18" customHeight="1">
      <c r="A1578" s="539">
        <v>20231025</v>
      </c>
      <c r="B1578" s="523">
        <v>1533</v>
      </c>
      <c r="C1578" s="523" t="s">
        <v>3547</v>
      </c>
      <c r="D1578" s="523" t="s">
        <v>8896</v>
      </c>
      <c r="E1578" s="523">
        <v>1925</v>
      </c>
      <c r="F1578" s="523" t="s">
        <v>6714</v>
      </c>
      <c r="G1578" s="523" t="s">
        <v>3548</v>
      </c>
      <c r="H1578" s="538"/>
      <c r="I1578" s="540">
        <v>45224</v>
      </c>
      <c r="J1578" s="541" t="s">
        <v>10962</v>
      </c>
      <c r="K1578" s="541" t="s">
        <v>9440</v>
      </c>
      <c r="L1578" s="494" t="s">
        <v>205</v>
      </c>
      <c r="M1578" s="50" t="s">
        <v>205</v>
      </c>
      <c r="N1578" s="50" t="s">
        <v>205</v>
      </c>
      <c r="O1578" s="50" t="s">
        <v>205</v>
      </c>
      <c r="P1578" s="50" t="s">
        <v>205</v>
      </c>
      <c r="Q1578" s="50" t="s">
        <v>205</v>
      </c>
      <c r="R1578" s="16" t="s">
        <v>13985</v>
      </c>
      <c r="S1578" s="16" t="s">
        <v>21911</v>
      </c>
      <c r="T1578" s="16" t="s">
        <v>21912</v>
      </c>
      <c r="U1578" s="17">
        <v>1925</v>
      </c>
      <c r="V1578" s="18">
        <v>24640</v>
      </c>
      <c r="W1578" s="16" t="s">
        <v>13986</v>
      </c>
      <c r="X1578" s="50" t="s">
        <v>205</v>
      </c>
      <c r="Y1578" s="50" t="s">
        <v>205</v>
      </c>
    </row>
    <row r="1579" spans="1:26" ht="18" customHeight="1">
      <c r="A1579" s="539">
        <v>20231025</v>
      </c>
      <c r="B1579" s="523">
        <v>1534</v>
      </c>
      <c r="C1579" s="523" t="s">
        <v>3550</v>
      </c>
      <c r="D1579" s="523" t="s">
        <v>8896</v>
      </c>
      <c r="E1579" s="523">
        <v>1925</v>
      </c>
      <c r="F1579" s="523" t="s">
        <v>6714</v>
      </c>
      <c r="G1579" s="523" t="s">
        <v>3551</v>
      </c>
      <c r="H1579" s="538"/>
      <c r="I1579" s="540">
        <v>45224</v>
      </c>
      <c r="J1579" s="541" t="s">
        <v>11592</v>
      </c>
      <c r="K1579" s="541" t="s">
        <v>9440</v>
      </c>
      <c r="L1579" s="494" t="s">
        <v>205</v>
      </c>
      <c r="M1579" s="50" t="s">
        <v>205</v>
      </c>
      <c r="N1579" s="50" t="s">
        <v>205</v>
      </c>
      <c r="O1579" s="50" t="s">
        <v>205</v>
      </c>
      <c r="P1579" s="50" t="s">
        <v>205</v>
      </c>
      <c r="Q1579" s="50" t="s">
        <v>205</v>
      </c>
      <c r="R1579" s="16" t="s">
        <v>13987</v>
      </c>
      <c r="S1579" s="16" t="s">
        <v>21911</v>
      </c>
      <c r="T1579" s="16" t="s">
        <v>21913</v>
      </c>
      <c r="U1579" s="17">
        <v>1925</v>
      </c>
      <c r="V1579" s="18">
        <v>24640</v>
      </c>
      <c r="W1579" s="16" t="s">
        <v>21914</v>
      </c>
      <c r="X1579" s="50" t="s">
        <v>205</v>
      </c>
      <c r="Y1579" s="50" t="s">
        <v>205</v>
      </c>
    </row>
    <row r="1580" spans="1:26" ht="18" customHeight="1">
      <c r="A1580" s="539">
        <v>20231026</v>
      </c>
      <c r="B1580" s="523">
        <v>1535</v>
      </c>
      <c r="C1580" s="523" t="s">
        <v>3566</v>
      </c>
      <c r="D1580" s="523" t="s">
        <v>10607</v>
      </c>
      <c r="E1580" s="523">
        <v>1939</v>
      </c>
      <c r="F1580" s="523" t="s">
        <v>8994</v>
      </c>
      <c r="G1580" s="523" t="s">
        <v>3567</v>
      </c>
      <c r="H1580" s="538"/>
      <c r="I1580" s="540">
        <v>45225</v>
      </c>
      <c r="J1580" s="541" t="s">
        <v>13988</v>
      </c>
      <c r="K1580" s="541" t="s">
        <v>9440</v>
      </c>
      <c r="L1580" s="494" t="s">
        <v>205</v>
      </c>
      <c r="M1580" s="50" t="s">
        <v>205</v>
      </c>
      <c r="N1580" s="50" t="s">
        <v>205</v>
      </c>
      <c r="O1580" s="50" t="s">
        <v>205</v>
      </c>
      <c r="P1580" s="50" t="s">
        <v>205</v>
      </c>
      <c r="Q1580" s="50" t="s">
        <v>205</v>
      </c>
      <c r="R1580" s="16" t="s">
        <v>21915</v>
      </c>
      <c r="S1580" s="16" t="s">
        <v>21916</v>
      </c>
      <c r="T1580" s="16" t="s">
        <v>21917</v>
      </c>
      <c r="U1580" s="17">
        <v>1939</v>
      </c>
      <c r="V1580" s="18">
        <v>24190.59</v>
      </c>
      <c r="W1580" s="16" t="s">
        <v>21918</v>
      </c>
      <c r="X1580" s="50" t="s">
        <v>205</v>
      </c>
      <c r="Y1580" s="50" t="s">
        <v>205</v>
      </c>
    </row>
    <row r="1581" spans="1:26" ht="18" customHeight="1">
      <c r="A1581" s="539">
        <v>20231026</v>
      </c>
      <c r="B1581" s="523">
        <v>1536</v>
      </c>
      <c r="C1581" s="523" t="s">
        <v>3557</v>
      </c>
      <c r="D1581" s="523" t="s">
        <v>8891</v>
      </c>
      <c r="E1581" s="523">
        <v>1956</v>
      </c>
      <c r="F1581" s="523" t="s">
        <v>8994</v>
      </c>
      <c r="G1581" s="523" t="s">
        <v>3558</v>
      </c>
      <c r="H1581" s="538"/>
      <c r="I1581" s="540">
        <v>45224</v>
      </c>
      <c r="J1581" s="541" t="s">
        <v>10397</v>
      </c>
      <c r="K1581" s="541" t="s">
        <v>9440</v>
      </c>
      <c r="L1581" s="494" t="s">
        <v>205</v>
      </c>
      <c r="M1581" s="50" t="s">
        <v>205</v>
      </c>
      <c r="N1581" s="50" t="s">
        <v>205</v>
      </c>
      <c r="O1581" s="50" t="s">
        <v>205</v>
      </c>
      <c r="P1581" s="50" t="s">
        <v>205</v>
      </c>
      <c r="Q1581" s="50" t="s">
        <v>205</v>
      </c>
      <c r="R1581" s="16" t="s">
        <v>21919</v>
      </c>
      <c r="S1581" s="16" t="s">
        <v>21920</v>
      </c>
      <c r="T1581" s="16" t="s">
        <v>21921</v>
      </c>
      <c r="U1581" s="17">
        <v>1956</v>
      </c>
      <c r="V1581" s="18">
        <v>24884.02</v>
      </c>
      <c r="W1581" s="16" t="s">
        <v>21918</v>
      </c>
      <c r="X1581" s="50" t="s">
        <v>205</v>
      </c>
      <c r="Y1581" s="50" t="s">
        <v>205</v>
      </c>
    </row>
    <row r="1582" spans="1:26" ht="18" customHeight="1">
      <c r="A1582" s="539">
        <v>20231026</v>
      </c>
      <c r="B1582" s="523">
        <v>1537</v>
      </c>
      <c r="C1582" s="523" t="s">
        <v>3570</v>
      </c>
      <c r="D1582" s="523" t="s">
        <v>51</v>
      </c>
      <c r="E1582" s="523">
        <v>1958</v>
      </c>
      <c r="F1582" s="523" t="s">
        <v>8994</v>
      </c>
      <c r="G1582" s="523" t="s">
        <v>3571</v>
      </c>
      <c r="H1582" s="538"/>
      <c r="I1582" s="540">
        <v>45224</v>
      </c>
      <c r="J1582" s="541" t="s">
        <v>12363</v>
      </c>
      <c r="K1582" s="541" t="s">
        <v>9440</v>
      </c>
      <c r="L1582" s="494" t="s">
        <v>205</v>
      </c>
      <c r="M1582" s="50" t="s">
        <v>205</v>
      </c>
      <c r="N1582" s="50" t="s">
        <v>205</v>
      </c>
      <c r="O1582" s="50" t="s">
        <v>205</v>
      </c>
      <c r="P1582" s="50" t="s">
        <v>205</v>
      </c>
      <c r="Q1582" s="50" t="s">
        <v>205</v>
      </c>
      <c r="R1582" s="16" t="s">
        <v>13990</v>
      </c>
      <c r="S1582" s="16" t="s">
        <v>13989</v>
      </c>
      <c r="T1582" s="16" t="s">
        <v>13991</v>
      </c>
      <c r="U1582" s="17">
        <v>1958</v>
      </c>
      <c r="V1582" s="18">
        <v>24448.14</v>
      </c>
      <c r="W1582" s="16" t="s">
        <v>21918</v>
      </c>
      <c r="X1582" s="50" t="s">
        <v>205</v>
      </c>
      <c r="Y1582" s="50" t="s">
        <v>205</v>
      </c>
    </row>
    <row r="1583" spans="1:26" ht="18" customHeight="1">
      <c r="A1583" s="539">
        <v>20231026</v>
      </c>
      <c r="B1583" s="523">
        <v>1538</v>
      </c>
      <c r="C1583" s="523" t="s">
        <v>3562</v>
      </c>
      <c r="D1583" s="523" t="s">
        <v>9766</v>
      </c>
      <c r="E1583" s="523">
        <v>1958</v>
      </c>
      <c r="F1583" s="523" t="s">
        <v>8994</v>
      </c>
      <c r="G1583" s="523" t="s">
        <v>3563</v>
      </c>
      <c r="H1583" s="538"/>
      <c r="I1583" s="540">
        <v>45225</v>
      </c>
      <c r="J1583" s="541" t="s">
        <v>11746</v>
      </c>
      <c r="K1583" s="541" t="s">
        <v>9440</v>
      </c>
      <c r="L1583" s="494" t="s">
        <v>205</v>
      </c>
      <c r="M1583" s="50" t="s">
        <v>205</v>
      </c>
      <c r="N1583" s="50" t="s">
        <v>205</v>
      </c>
      <c r="O1583" s="50" t="s">
        <v>205</v>
      </c>
      <c r="P1583" s="50" t="s">
        <v>205</v>
      </c>
      <c r="Q1583" s="50" t="s">
        <v>205</v>
      </c>
      <c r="R1583" s="16" t="s">
        <v>3562</v>
      </c>
      <c r="S1583" s="16" t="s">
        <v>3559</v>
      </c>
      <c r="T1583" s="16" t="s">
        <v>3565</v>
      </c>
      <c r="U1583" s="17">
        <v>1958</v>
      </c>
      <c r="V1583" s="18">
        <v>24583.53</v>
      </c>
      <c r="W1583" s="16" t="s">
        <v>3561</v>
      </c>
      <c r="X1583" s="50" t="s">
        <v>205</v>
      </c>
      <c r="Y1583" s="50" t="s">
        <v>205</v>
      </c>
    </row>
    <row r="1584" spans="1:26" ht="18" customHeight="1">
      <c r="A1584" s="539">
        <v>20231027</v>
      </c>
      <c r="B1584" s="523">
        <v>1539</v>
      </c>
      <c r="C1584" s="523" t="s">
        <v>13992</v>
      </c>
      <c r="D1584" s="523" t="s">
        <v>10431</v>
      </c>
      <c r="E1584" s="523">
        <v>2670</v>
      </c>
      <c r="F1584" s="523" t="s">
        <v>9104</v>
      </c>
      <c r="G1584" s="523" t="s">
        <v>13993</v>
      </c>
      <c r="H1584" s="538"/>
      <c r="I1584" s="540">
        <v>45226</v>
      </c>
      <c r="J1584" s="541" t="s">
        <v>10595</v>
      </c>
      <c r="K1584" s="541" t="s">
        <v>9440</v>
      </c>
      <c r="L1584" s="494" t="s">
        <v>205</v>
      </c>
      <c r="M1584" s="50" t="s">
        <v>205</v>
      </c>
      <c r="N1584" s="50" t="s">
        <v>205</v>
      </c>
      <c r="O1584" s="50" t="s">
        <v>205</v>
      </c>
      <c r="P1584" s="50" t="s">
        <v>205</v>
      </c>
      <c r="Q1584" s="50" t="s">
        <v>205</v>
      </c>
      <c r="R1584" s="16" t="s">
        <v>13994</v>
      </c>
      <c r="S1584" s="16" t="s">
        <v>13995</v>
      </c>
      <c r="T1584" s="16" t="s">
        <v>13996</v>
      </c>
      <c r="U1584" s="17">
        <v>2670</v>
      </c>
      <c r="V1584" s="18">
        <v>19620</v>
      </c>
      <c r="W1584" s="16" t="s">
        <v>4198</v>
      </c>
      <c r="X1584" s="50" t="s">
        <v>205</v>
      </c>
      <c r="Y1584" s="50" t="s">
        <v>205</v>
      </c>
      <c r="Z1584" t="s">
        <v>13997</v>
      </c>
    </row>
    <row r="1585" spans="1:26" ht="18" customHeight="1">
      <c r="A1585" s="539">
        <v>20231030</v>
      </c>
      <c r="B1585" s="523">
        <v>1541</v>
      </c>
      <c r="C1585" s="523" t="s">
        <v>3597</v>
      </c>
      <c r="D1585" s="523" t="s">
        <v>8894</v>
      </c>
      <c r="E1585" s="523">
        <v>1568</v>
      </c>
      <c r="F1585" s="523" t="s">
        <v>8955</v>
      </c>
      <c r="G1585" s="523" t="s">
        <v>3598</v>
      </c>
      <c r="H1585" s="538"/>
      <c r="I1585" s="540">
        <v>45227</v>
      </c>
      <c r="J1585" s="541" t="s">
        <v>9812</v>
      </c>
      <c r="K1585" s="541" t="s">
        <v>9440</v>
      </c>
      <c r="L1585" s="494" t="s">
        <v>205</v>
      </c>
      <c r="M1585" s="50" t="s">
        <v>205</v>
      </c>
      <c r="N1585" s="50" t="s">
        <v>205</v>
      </c>
      <c r="O1585" s="50" t="s">
        <v>205</v>
      </c>
      <c r="P1585" s="50" t="s">
        <v>205</v>
      </c>
      <c r="Q1585" s="50" t="s">
        <v>205</v>
      </c>
      <c r="R1585" s="16" t="s">
        <v>13998</v>
      </c>
      <c r="S1585" s="16" t="s">
        <v>18791</v>
      </c>
      <c r="T1585" s="16" t="s">
        <v>21922</v>
      </c>
      <c r="U1585" s="17">
        <v>1568</v>
      </c>
      <c r="V1585" s="18">
        <v>24304</v>
      </c>
      <c r="W1585" s="16" t="s">
        <v>21923</v>
      </c>
      <c r="X1585" s="50" t="s">
        <v>205</v>
      </c>
      <c r="Y1585" s="50" t="s">
        <v>205</v>
      </c>
    </row>
    <row r="1586" spans="1:26" ht="18" customHeight="1">
      <c r="A1586" s="539">
        <v>20231030</v>
      </c>
      <c r="B1586" s="523">
        <v>1542</v>
      </c>
      <c r="C1586" s="523" t="s">
        <v>3584</v>
      </c>
      <c r="D1586" s="523" t="s">
        <v>8905</v>
      </c>
      <c r="E1586" s="523">
        <v>1980</v>
      </c>
      <c r="F1586" s="523" t="s">
        <v>8994</v>
      </c>
      <c r="G1586" s="523" t="s">
        <v>14000</v>
      </c>
      <c r="H1586" s="538"/>
      <c r="I1586" s="540">
        <v>45227</v>
      </c>
      <c r="J1586" s="541" t="s">
        <v>9732</v>
      </c>
      <c r="K1586" s="541" t="s">
        <v>9440</v>
      </c>
      <c r="L1586" s="494" t="s">
        <v>205</v>
      </c>
      <c r="M1586" s="50" t="s">
        <v>205</v>
      </c>
      <c r="N1586" s="50" t="s">
        <v>205</v>
      </c>
      <c r="O1586" s="50" t="s">
        <v>205</v>
      </c>
      <c r="P1586" s="50" t="s">
        <v>205</v>
      </c>
      <c r="Q1586" s="50" t="s">
        <v>205</v>
      </c>
      <c r="R1586" s="16" t="s">
        <v>21924</v>
      </c>
      <c r="S1586" s="16" t="s">
        <v>20503</v>
      </c>
      <c r="T1586" s="16" t="s">
        <v>21925</v>
      </c>
      <c r="U1586" s="17">
        <v>1980</v>
      </c>
      <c r="V1586" s="18">
        <v>24734.16</v>
      </c>
      <c r="W1586" s="16" t="s">
        <v>21923</v>
      </c>
      <c r="X1586" s="50" t="s">
        <v>205</v>
      </c>
      <c r="Y1586" s="50" t="s">
        <v>205</v>
      </c>
    </row>
    <row r="1587" spans="1:26" ht="18" customHeight="1">
      <c r="A1587" s="539">
        <v>20231030</v>
      </c>
      <c r="B1587" s="523">
        <v>1543</v>
      </c>
      <c r="C1587" s="523" t="s">
        <v>3587</v>
      </c>
      <c r="D1587" s="523" t="s">
        <v>8905</v>
      </c>
      <c r="E1587" s="523">
        <v>1979</v>
      </c>
      <c r="F1587" s="523" t="s">
        <v>8994</v>
      </c>
      <c r="G1587" s="523" t="s">
        <v>3588</v>
      </c>
      <c r="H1587" s="538"/>
      <c r="I1587" s="540">
        <v>45227</v>
      </c>
      <c r="J1587" s="541" t="s">
        <v>11271</v>
      </c>
      <c r="K1587" s="541" t="s">
        <v>9440</v>
      </c>
      <c r="L1587" s="494" t="s">
        <v>205</v>
      </c>
      <c r="M1587" s="50" t="s">
        <v>205</v>
      </c>
      <c r="N1587" s="50" t="s">
        <v>205</v>
      </c>
      <c r="O1587" s="50" t="s">
        <v>205</v>
      </c>
      <c r="P1587" s="50" t="s">
        <v>205</v>
      </c>
      <c r="Q1587" s="50" t="s">
        <v>205</v>
      </c>
      <c r="R1587" s="16" t="s">
        <v>21926</v>
      </c>
      <c r="S1587" s="16" t="s">
        <v>20503</v>
      </c>
      <c r="T1587" s="16" t="s">
        <v>21927</v>
      </c>
      <c r="U1587" s="17">
        <v>1979</v>
      </c>
      <c r="V1587" s="18">
        <v>24721.668000000001</v>
      </c>
      <c r="W1587" s="16" t="s">
        <v>21923</v>
      </c>
      <c r="X1587" s="50" t="s">
        <v>205</v>
      </c>
      <c r="Y1587" s="50" t="s">
        <v>205</v>
      </c>
    </row>
    <row r="1588" spans="1:26" ht="18" customHeight="1">
      <c r="A1588" s="539">
        <v>20231030</v>
      </c>
      <c r="B1588" s="523">
        <v>1544</v>
      </c>
      <c r="C1588" s="523" t="s">
        <v>3582</v>
      </c>
      <c r="D1588" s="523" t="s">
        <v>8894</v>
      </c>
      <c r="E1588" s="523">
        <v>1568</v>
      </c>
      <c r="F1588" s="523" t="s">
        <v>8955</v>
      </c>
      <c r="G1588" s="523" t="s">
        <v>3583</v>
      </c>
      <c r="H1588" s="538"/>
      <c r="I1588" s="540">
        <v>45229</v>
      </c>
      <c r="J1588" s="541" t="s">
        <v>11168</v>
      </c>
      <c r="K1588" s="541" t="s">
        <v>9440</v>
      </c>
      <c r="L1588" s="494" t="s">
        <v>205</v>
      </c>
      <c r="M1588" s="50" t="s">
        <v>205</v>
      </c>
      <c r="N1588" s="50" t="s">
        <v>205</v>
      </c>
      <c r="O1588" s="50" t="s">
        <v>205</v>
      </c>
      <c r="P1588" s="50" t="s">
        <v>205</v>
      </c>
      <c r="Q1588" s="50" t="s">
        <v>205</v>
      </c>
      <c r="R1588" s="16" t="s">
        <v>14001</v>
      </c>
      <c r="S1588" s="16" t="s">
        <v>19991</v>
      </c>
      <c r="T1588" s="16" t="s">
        <v>21928</v>
      </c>
      <c r="U1588" s="17">
        <v>1568</v>
      </c>
      <c r="V1588" s="18">
        <v>24304</v>
      </c>
      <c r="W1588" s="16" t="s">
        <v>21923</v>
      </c>
      <c r="X1588" s="50" t="s">
        <v>205</v>
      </c>
      <c r="Y1588" s="50" t="s">
        <v>205</v>
      </c>
    </row>
    <row r="1589" spans="1:26" ht="18" customHeight="1">
      <c r="A1589" s="539">
        <v>20231030</v>
      </c>
      <c r="B1589" s="523">
        <v>1545</v>
      </c>
      <c r="C1589" s="523" t="s">
        <v>3592</v>
      </c>
      <c r="D1589" s="523" t="s">
        <v>9319</v>
      </c>
      <c r="E1589" s="523">
        <v>1951</v>
      </c>
      <c r="F1589" s="523" t="s">
        <v>8994</v>
      </c>
      <c r="G1589" s="523" t="s">
        <v>3593</v>
      </c>
      <c r="H1589" s="538"/>
      <c r="I1589" s="540">
        <v>45229</v>
      </c>
      <c r="J1589" s="541" t="s">
        <v>13648</v>
      </c>
      <c r="K1589" s="541" t="s">
        <v>9440</v>
      </c>
      <c r="L1589" s="494" t="s">
        <v>205</v>
      </c>
      <c r="M1589" s="50" t="s">
        <v>205</v>
      </c>
      <c r="N1589" s="50" t="s">
        <v>205</v>
      </c>
      <c r="O1589" s="50" t="s">
        <v>205</v>
      </c>
      <c r="P1589" s="50" t="s">
        <v>205</v>
      </c>
      <c r="Q1589" s="50" t="s">
        <v>205</v>
      </c>
      <c r="R1589" s="16" t="s">
        <v>21929</v>
      </c>
      <c r="S1589" s="16" t="s">
        <v>20503</v>
      </c>
      <c r="T1589" s="16" t="s">
        <v>21930</v>
      </c>
      <c r="U1589" s="17">
        <v>1951</v>
      </c>
      <c r="V1589" s="18">
        <v>24606.011999999999</v>
      </c>
      <c r="W1589" s="16" t="s">
        <v>21923</v>
      </c>
      <c r="X1589" s="50" t="s">
        <v>205</v>
      </c>
      <c r="Y1589" s="50" t="s">
        <v>205</v>
      </c>
    </row>
    <row r="1590" spans="1:26" ht="18" customHeight="1">
      <c r="A1590" s="539">
        <v>20231030</v>
      </c>
      <c r="B1590" s="523">
        <v>1546</v>
      </c>
      <c r="C1590" s="523" t="s">
        <v>3595</v>
      </c>
      <c r="D1590" s="523" t="s">
        <v>9319</v>
      </c>
      <c r="E1590" s="523">
        <v>1985</v>
      </c>
      <c r="F1590" s="523" t="s">
        <v>8994</v>
      </c>
      <c r="G1590" s="523" t="s">
        <v>3596</v>
      </c>
      <c r="H1590" s="538"/>
      <c r="I1590" s="540">
        <v>45229</v>
      </c>
      <c r="J1590" s="541" t="s">
        <v>12293</v>
      </c>
      <c r="K1590" s="541" t="s">
        <v>9440</v>
      </c>
      <c r="L1590" s="494" t="s">
        <v>205</v>
      </c>
      <c r="M1590" s="50" t="s">
        <v>205</v>
      </c>
      <c r="N1590" s="50" t="s">
        <v>205</v>
      </c>
      <c r="O1590" s="50" t="s">
        <v>205</v>
      </c>
      <c r="P1590" s="50" t="s">
        <v>205</v>
      </c>
      <c r="Q1590" s="50" t="s">
        <v>205</v>
      </c>
      <c r="R1590" s="16" t="s">
        <v>21931</v>
      </c>
      <c r="S1590" s="16" t="s">
        <v>20503</v>
      </c>
      <c r="T1590" s="16" t="s">
        <v>14002</v>
      </c>
      <c r="U1590" s="17">
        <v>1985</v>
      </c>
      <c r="V1590" s="18">
        <v>24796.62</v>
      </c>
      <c r="W1590" s="16" t="s">
        <v>21923</v>
      </c>
      <c r="X1590" s="50" t="s">
        <v>205</v>
      </c>
      <c r="Y1590" s="50" t="s">
        <v>205</v>
      </c>
    </row>
    <row r="1591" spans="1:26" ht="18" customHeight="1">
      <c r="A1591" s="539">
        <v>20231030</v>
      </c>
      <c r="B1591" s="523">
        <v>1547</v>
      </c>
      <c r="C1591" s="523" t="s">
        <v>14003</v>
      </c>
      <c r="D1591" s="523" t="s">
        <v>219</v>
      </c>
      <c r="E1591" s="523">
        <v>1800</v>
      </c>
      <c r="F1591" s="523" t="s">
        <v>8949</v>
      </c>
      <c r="G1591" s="523" t="s">
        <v>14004</v>
      </c>
      <c r="H1591" s="538"/>
      <c r="I1591" s="540">
        <v>45229</v>
      </c>
      <c r="J1591" s="541" t="s">
        <v>10718</v>
      </c>
      <c r="K1591" s="541" t="s">
        <v>9440</v>
      </c>
      <c r="L1591" s="494" t="s">
        <v>205</v>
      </c>
      <c r="M1591" s="50" t="s">
        <v>205</v>
      </c>
      <c r="N1591" s="50" t="s">
        <v>205</v>
      </c>
      <c r="O1591" s="50" t="s">
        <v>205</v>
      </c>
      <c r="P1591" s="50" t="s">
        <v>205</v>
      </c>
      <c r="Q1591" s="50" t="s">
        <v>205</v>
      </c>
      <c r="R1591" s="16" t="s">
        <v>14003</v>
      </c>
      <c r="S1591" s="16" t="s">
        <v>12922</v>
      </c>
      <c r="T1591" s="16" t="s">
        <v>14005</v>
      </c>
      <c r="U1591" s="17">
        <v>1800</v>
      </c>
      <c r="V1591" s="18">
        <v>19525</v>
      </c>
      <c r="W1591" s="16" t="s">
        <v>3618</v>
      </c>
      <c r="X1591" s="50" t="s">
        <v>205</v>
      </c>
      <c r="Y1591" s="50" t="s">
        <v>205</v>
      </c>
      <c r="Z1591" t="s">
        <v>10998</v>
      </c>
    </row>
    <row r="1592" spans="1:26" ht="18" customHeight="1">
      <c r="A1592" s="539">
        <v>20231030</v>
      </c>
      <c r="B1592" s="523">
        <v>1547</v>
      </c>
      <c r="C1592" s="523" t="s">
        <v>14006</v>
      </c>
      <c r="D1592" s="523" t="s">
        <v>8905</v>
      </c>
      <c r="E1592" s="523">
        <v>1980</v>
      </c>
      <c r="F1592" s="523" t="s">
        <v>8994</v>
      </c>
      <c r="G1592" s="523" t="s">
        <v>3589</v>
      </c>
      <c r="H1592" s="538"/>
      <c r="I1592" s="540">
        <v>45229</v>
      </c>
      <c r="J1592" s="541" t="s">
        <v>10708</v>
      </c>
      <c r="K1592" s="541" t="s">
        <v>9440</v>
      </c>
      <c r="L1592" s="494" t="s">
        <v>205</v>
      </c>
      <c r="M1592" s="50" t="s">
        <v>205</v>
      </c>
      <c r="N1592" s="50" t="s">
        <v>205</v>
      </c>
      <c r="O1592" s="50" t="s">
        <v>205</v>
      </c>
      <c r="P1592" s="50" t="s">
        <v>205</v>
      </c>
      <c r="Q1592" s="50" t="s">
        <v>205</v>
      </c>
      <c r="R1592" s="16" t="s">
        <v>14007</v>
      </c>
      <c r="S1592" s="16" t="s">
        <v>20503</v>
      </c>
      <c r="T1592" s="16" t="s">
        <v>21932</v>
      </c>
      <c r="U1592" s="17">
        <v>1980</v>
      </c>
      <c r="V1592" s="18">
        <v>24948</v>
      </c>
      <c r="W1592" s="16" t="s">
        <v>21923</v>
      </c>
      <c r="X1592" s="50" t="s">
        <v>205</v>
      </c>
      <c r="Y1592" s="50" t="s">
        <v>205</v>
      </c>
    </row>
    <row r="1593" spans="1:26" ht="18" customHeight="1">
      <c r="A1593" s="539">
        <v>20231030</v>
      </c>
      <c r="B1593" s="523">
        <v>1548</v>
      </c>
      <c r="C1593" s="523" t="s">
        <v>3590</v>
      </c>
      <c r="D1593" s="523" t="s">
        <v>8905</v>
      </c>
      <c r="E1593" s="523">
        <v>1869</v>
      </c>
      <c r="F1593" s="523" t="s">
        <v>8994</v>
      </c>
      <c r="G1593" s="523" t="s">
        <v>3591</v>
      </c>
      <c r="H1593" s="538"/>
      <c r="I1593" s="540">
        <v>45229</v>
      </c>
      <c r="J1593" s="541" t="s">
        <v>14008</v>
      </c>
      <c r="K1593" s="541" t="s">
        <v>9440</v>
      </c>
      <c r="L1593" s="494" t="s">
        <v>205</v>
      </c>
      <c r="M1593" s="50" t="s">
        <v>205</v>
      </c>
      <c r="N1593" s="50" t="s">
        <v>205</v>
      </c>
      <c r="O1593" s="50" t="s">
        <v>205</v>
      </c>
      <c r="P1593" s="50" t="s">
        <v>205</v>
      </c>
      <c r="Q1593" s="50" t="s">
        <v>205</v>
      </c>
      <c r="R1593" s="16" t="s">
        <v>21933</v>
      </c>
      <c r="S1593" s="16" t="s">
        <v>20503</v>
      </c>
      <c r="T1593" s="16" t="s">
        <v>21934</v>
      </c>
      <c r="U1593" s="17">
        <v>1869</v>
      </c>
      <c r="V1593" s="18">
        <v>23347.547999999999</v>
      </c>
      <c r="W1593" s="16" t="s">
        <v>21923</v>
      </c>
      <c r="X1593" s="50" t="s">
        <v>205</v>
      </c>
      <c r="Y1593" s="50" t="s">
        <v>205</v>
      </c>
    </row>
    <row r="1594" spans="1:26" ht="18" customHeight="1">
      <c r="A1594" s="539">
        <v>20231030</v>
      </c>
      <c r="B1594" s="523">
        <v>1549</v>
      </c>
      <c r="C1594" s="523" t="s">
        <v>3574</v>
      </c>
      <c r="D1594" s="523" t="s">
        <v>9319</v>
      </c>
      <c r="E1594" s="523">
        <v>1568</v>
      </c>
      <c r="F1594" s="523" t="s">
        <v>8955</v>
      </c>
      <c r="G1594" s="523" t="s">
        <v>3575</v>
      </c>
      <c r="H1594" s="538"/>
      <c r="I1594" s="540">
        <v>45229</v>
      </c>
      <c r="J1594" s="541" t="s">
        <v>10568</v>
      </c>
      <c r="K1594" s="541" t="s">
        <v>9440</v>
      </c>
      <c r="L1594" s="512" t="s">
        <v>205</v>
      </c>
      <c r="M1594" s="50" t="s">
        <v>205</v>
      </c>
      <c r="N1594" s="50" t="s">
        <v>205</v>
      </c>
      <c r="O1594" s="50" t="s">
        <v>205</v>
      </c>
      <c r="P1594" s="50" t="s">
        <v>205</v>
      </c>
      <c r="Q1594" s="50" t="s">
        <v>205</v>
      </c>
      <c r="R1594" s="16" t="s">
        <v>14009</v>
      </c>
      <c r="S1594" s="16" t="s">
        <v>21935</v>
      </c>
      <c r="T1594" s="16" t="s">
        <v>21936</v>
      </c>
      <c r="U1594" s="17">
        <v>1568</v>
      </c>
      <c r="V1594" s="18">
        <v>24304</v>
      </c>
      <c r="W1594" s="16" t="s">
        <v>21937</v>
      </c>
      <c r="X1594" s="50" t="s">
        <v>205</v>
      </c>
      <c r="Y1594" s="50" t="s">
        <v>205</v>
      </c>
    </row>
    <row r="1595" spans="1:26" ht="18" customHeight="1">
      <c r="A1595" s="539">
        <v>20231030</v>
      </c>
      <c r="B1595" s="523">
        <v>1550</v>
      </c>
      <c r="C1595" s="523" t="s">
        <v>3577</v>
      </c>
      <c r="D1595" s="523" t="s">
        <v>9319</v>
      </c>
      <c r="E1595" s="523">
        <v>1960</v>
      </c>
      <c r="F1595" s="523" t="s">
        <v>8994</v>
      </c>
      <c r="G1595" s="523" t="s">
        <v>3578</v>
      </c>
      <c r="H1595" s="538"/>
      <c r="I1595" s="540">
        <v>45229</v>
      </c>
      <c r="J1595" s="541" t="s">
        <v>10568</v>
      </c>
      <c r="K1595" s="541" t="s">
        <v>9440</v>
      </c>
      <c r="L1595" s="512" t="s">
        <v>205</v>
      </c>
      <c r="M1595" s="50" t="s">
        <v>205</v>
      </c>
      <c r="N1595" s="50" t="s">
        <v>205</v>
      </c>
      <c r="O1595" s="50" t="s">
        <v>205</v>
      </c>
      <c r="P1595" s="50" t="s">
        <v>205</v>
      </c>
      <c r="Q1595" s="50" t="s">
        <v>205</v>
      </c>
      <c r="R1595" s="16" t="s">
        <v>21938</v>
      </c>
      <c r="S1595" s="16" t="s">
        <v>21935</v>
      </c>
      <c r="T1595" s="16" t="s">
        <v>21939</v>
      </c>
      <c r="U1595" s="17">
        <v>1960</v>
      </c>
      <c r="V1595" s="18">
        <v>24500</v>
      </c>
      <c r="W1595" s="16" t="s">
        <v>21937</v>
      </c>
      <c r="X1595" s="50" t="s">
        <v>205</v>
      </c>
      <c r="Y1595" s="50" t="s">
        <v>205</v>
      </c>
    </row>
    <row r="1596" spans="1:26" ht="18" customHeight="1">
      <c r="A1596" s="539">
        <v>20231030</v>
      </c>
      <c r="B1596" s="523">
        <v>1551</v>
      </c>
      <c r="C1596" s="523" t="s">
        <v>3580</v>
      </c>
      <c r="D1596" s="523" t="s">
        <v>9319</v>
      </c>
      <c r="E1596" s="523">
        <v>1960</v>
      </c>
      <c r="F1596" s="523" t="s">
        <v>8994</v>
      </c>
      <c r="G1596" s="523" t="s">
        <v>3581</v>
      </c>
      <c r="H1596" s="538"/>
      <c r="I1596" s="540">
        <v>45229</v>
      </c>
      <c r="J1596" s="541" t="s">
        <v>10568</v>
      </c>
      <c r="K1596" s="541" t="s">
        <v>9440</v>
      </c>
      <c r="L1596" s="512" t="s">
        <v>205</v>
      </c>
      <c r="M1596" s="50" t="s">
        <v>205</v>
      </c>
      <c r="N1596" s="50" t="s">
        <v>205</v>
      </c>
      <c r="O1596" s="50" t="s">
        <v>205</v>
      </c>
      <c r="P1596" s="50" t="s">
        <v>205</v>
      </c>
      <c r="Q1596" s="50" t="s">
        <v>205</v>
      </c>
      <c r="R1596" s="16" t="s">
        <v>14011</v>
      </c>
      <c r="S1596" s="16" t="s">
        <v>5656</v>
      </c>
      <c r="T1596" s="16" t="s">
        <v>14012</v>
      </c>
      <c r="U1596" s="17">
        <v>1960</v>
      </c>
      <c r="V1596" s="18">
        <v>24500</v>
      </c>
      <c r="W1596" s="16" t="s">
        <v>21940</v>
      </c>
      <c r="X1596" s="50" t="s">
        <v>205</v>
      </c>
      <c r="Y1596" s="50" t="s">
        <v>205</v>
      </c>
    </row>
    <row r="1597" spans="1:26" ht="18" customHeight="1">
      <c r="A1597" s="539">
        <v>20231031</v>
      </c>
      <c r="B1597" s="523">
        <v>1552</v>
      </c>
      <c r="C1597" s="523" t="s">
        <v>14013</v>
      </c>
      <c r="D1597" s="523" t="s">
        <v>219</v>
      </c>
      <c r="E1597" s="523">
        <v>875</v>
      </c>
      <c r="F1597" s="523" t="s">
        <v>9216</v>
      </c>
      <c r="G1597" s="523" t="s">
        <v>14014</v>
      </c>
      <c r="H1597" s="538"/>
      <c r="I1597" s="540">
        <v>45229</v>
      </c>
      <c r="J1597" s="541" t="s">
        <v>14015</v>
      </c>
      <c r="K1597" s="541" t="s">
        <v>9440</v>
      </c>
      <c r="L1597" s="494" t="s">
        <v>205</v>
      </c>
      <c r="M1597" s="50" t="s">
        <v>205</v>
      </c>
      <c r="N1597" s="50" t="s">
        <v>205</v>
      </c>
      <c r="O1597" s="50" t="s">
        <v>205</v>
      </c>
      <c r="P1597" s="50" t="s">
        <v>205</v>
      </c>
      <c r="Q1597" s="50" t="s">
        <v>205</v>
      </c>
      <c r="R1597" s="16" t="s">
        <v>21941</v>
      </c>
      <c r="S1597" s="16" t="s">
        <v>21265</v>
      </c>
      <c r="T1597" s="16" t="s">
        <v>14016</v>
      </c>
      <c r="U1597" s="17">
        <v>2625</v>
      </c>
      <c r="V1597" s="18">
        <v>74940</v>
      </c>
      <c r="W1597" s="16" t="s">
        <v>21937</v>
      </c>
      <c r="X1597" s="50" t="s">
        <v>205</v>
      </c>
      <c r="Y1597" s="50" t="s">
        <v>205</v>
      </c>
    </row>
    <row r="1598" spans="1:26" ht="18" customHeight="1">
      <c r="A1598" s="539">
        <v>20231031</v>
      </c>
      <c r="B1598" s="523">
        <v>1552</v>
      </c>
      <c r="C1598" s="523" t="s">
        <v>14013</v>
      </c>
      <c r="D1598" s="523" t="s">
        <v>219</v>
      </c>
      <c r="E1598" s="523">
        <v>875</v>
      </c>
      <c r="F1598" s="523" t="s">
        <v>9216</v>
      </c>
      <c r="G1598" s="523" t="s">
        <v>14017</v>
      </c>
      <c r="H1598" s="538"/>
      <c r="I1598" s="540">
        <v>45229</v>
      </c>
      <c r="J1598" s="541" t="s">
        <v>14015</v>
      </c>
      <c r="K1598" s="541" t="s">
        <v>9440</v>
      </c>
      <c r="L1598" s="494" t="s">
        <v>205</v>
      </c>
      <c r="M1598" s="50" t="s">
        <v>205</v>
      </c>
      <c r="N1598" s="50" t="s">
        <v>205</v>
      </c>
      <c r="O1598" s="50" t="s">
        <v>205</v>
      </c>
      <c r="P1598" s="50" t="s">
        <v>205</v>
      </c>
      <c r="Q1598" s="50" t="s">
        <v>205</v>
      </c>
      <c r="R1598" s="16"/>
      <c r="S1598" s="16"/>
      <c r="T1598" s="16"/>
      <c r="U1598" s="17"/>
      <c r="V1598" s="18"/>
      <c r="W1598" s="16"/>
      <c r="X1598" s="50" t="s">
        <v>205</v>
      </c>
      <c r="Y1598" s="50" t="s">
        <v>205</v>
      </c>
    </row>
    <row r="1599" spans="1:26" ht="18" customHeight="1">
      <c r="A1599" s="539">
        <v>20231031</v>
      </c>
      <c r="B1599" s="523">
        <v>1552</v>
      </c>
      <c r="C1599" s="523" t="s">
        <v>14013</v>
      </c>
      <c r="D1599" s="523" t="s">
        <v>219</v>
      </c>
      <c r="E1599" s="523">
        <v>875</v>
      </c>
      <c r="F1599" s="523" t="s">
        <v>9216</v>
      </c>
      <c r="G1599" s="523" t="s">
        <v>14018</v>
      </c>
      <c r="H1599" s="538"/>
      <c r="I1599" s="540">
        <v>45229</v>
      </c>
      <c r="J1599" s="541" t="s">
        <v>14015</v>
      </c>
      <c r="K1599" s="541" t="s">
        <v>9440</v>
      </c>
      <c r="L1599" s="494"/>
      <c r="M1599" s="50"/>
      <c r="N1599" s="50"/>
      <c r="O1599" s="50"/>
      <c r="P1599" s="50"/>
      <c r="Q1599" s="50"/>
      <c r="R1599" s="16"/>
      <c r="S1599" s="16"/>
      <c r="T1599" s="16"/>
      <c r="U1599" s="17"/>
      <c r="V1599" s="18"/>
      <c r="W1599" s="16"/>
      <c r="X1599" s="50"/>
      <c r="Y1599" s="50"/>
    </row>
    <row r="1600" spans="1:26" ht="18" customHeight="1">
      <c r="A1600" s="539">
        <v>20231031</v>
      </c>
      <c r="B1600" s="523">
        <v>1553</v>
      </c>
      <c r="C1600" s="523" t="s">
        <v>3600</v>
      </c>
      <c r="D1600" s="523" t="s">
        <v>10849</v>
      </c>
      <c r="E1600" s="523">
        <v>1960</v>
      </c>
      <c r="F1600" s="523" t="s">
        <v>8994</v>
      </c>
      <c r="G1600" s="523" t="s">
        <v>3601</v>
      </c>
      <c r="H1600" s="538"/>
      <c r="I1600" s="540">
        <v>45230</v>
      </c>
      <c r="J1600" s="541" t="s">
        <v>11234</v>
      </c>
      <c r="K1600" s="541" t="s">
        <v>9440</v>
      </c>
      <c r="L1600" s="512" t="s">
        <v>205</v>
      </c>
      <c r="M1600" s="50" t="s">
        <v>205</v>
      </c>
      <c r="N1600" s="50" t="s">
        <v>205</v>
      </c>
      <c r="O1600" s="50" t="s">
        <v>205</v>
      </c>
      <c r="P1600" s="50" t="s">
        <v>205</v>
      </c>
      <c r="Q1600" s="50" t="s">
        <v>205</v>
      </c>
      <c r="R1600" s="16" t="s">
        <v>14019</v>
      </c>
      <c r="S1600" s="16" t="s">
        <v>21935</v>
      </c>
      <c r="T1600" s="16" t="s">
        <v>21942</v>
      </c>
      <c r="U1600" s="17">
        <v>1960</v>
      </c>
      <c r="V1600" s="18">
        <v>24500</v>
      </c>
      <c r="W1600" s="16" t="s">
        <v>21937</v>
      </c>
      <c r="X1600" s="50" t="s">
        <v>205</v>
      </c>
      <c r="Y1600" s="50" t="s">
        <v>205</v>
      </c>
    </row>
    <row r="1601" spans="1:26" ht="18" customHeight="1">
      <c r="A1601" s="539">
        <v>20231031</v>
      </c>
      <c r="B1601" s="523">
        <v>1554</v>
      </c>
      <c r="C1601" s="523" t="s">
        <v>3603</v>
      </c>
      <c r="D1601" s="523" t="s">
        <v>10849</v>
      </c>
      <c r="E1601" s="523">
        <v>1960</v>
      </c>
      <c r="F1601" s="523" t="s">
        <v>8994</v>
      </c>
      <c r="G1601" s="523" t="s">
        <v>3604</v>
      </c>
      <c r="H1601" s="538"/>
      <c r="I1601" s="540">
        <v>45229</v>
      </c>
      <c r="J1601" s="541" t="s">
        <v>12706</v>
      </c>
      <c r="K1601" s="541" t="s">
        <v>9440</v>
      </c>
      <c r="L1601" s="512" t="s">
        <v>205</v>
      </c>
      <c r="M1601" s="50" t="s">
        <v>205</v>
      </c>
      <c r="N1601" s="50" t="s">
        <v>205</v>
      </c>
      <c r="O1601" s="50" t="s">
        <v>205</v>
      </c>
      <c r="P1601" s="50" t="s">
        <v>205</v>
      </c>
      <c r="Q1601" s="50" t="s">
        <v>205</v>
      </c>
      <c r="R1601" s="16" t="s">
        <v>14020</v>
      </c>
      <c r="S1601" s="16" t="s">
        <v>5656</v>
      </c>
      <c r="T1601" s="16" t="s">
        <v>14021</v>
      </c>
      <c r="U1601" s="17">
        <v>1960</v>
      </c>
      <c r="V1601" s="18">
        <v>24500</v>
      </c>
      <c r="W1601" s="16" t="s">
        <v>14010</v>
      </c>
      <c r="X1601" s="50" t="s">
        <v>205</v>
      </c>
      <c r="Y1601" s="50" t="s">
        <v>205</v>
      </c>
    </row>
    <row r="1602" spans="1:26" ht="18" customHeight="1">
      <c r="A1602" s="539">
        <v>20231031</v>
      </c>
      <c r="B1602" s="523">
        <v>1555</v>
      </c>
      <c r="C1602" s="523" t="s">
        <v>3608</v>
      </c>
      <c r="D1602" s="523" t="s">
        <v>168</v>
      </c>
      <c r="E1602" s="523">
        <v>1920</v>
      </c>
      <c r="F1602" s="523" t="s">
        <v>8994</v>
      </c>
      <c r="G1602" s="523" t="s">
        <v>3609</v>
      </c>
      <c r="H1602" s="538"/>
      <c r="I1602" s="540">
        <v>45229</v>
      </c>
      <c r="J1602" s="541" t="s">
        <v>14022</v>
      </c>
      <c r="K1602" s="541" t="s">
        <v>9440</v>
      </c>
      <c r="L1602" s="494" t="s">
        <v>205</v>
      </c>
      <c r="M1602" s="50" t="s">
        <v>205</v>
      </c>
      <c r="N1602" s="50" t="s">
        <v>205</v>
      </c>
      <c r="O1602" s="50" t="s">
        <v>205</v>
      </c>
      <c r="P1602" s="50" t="s">
        <v>205</v>
      </c>
      <c r="Q1602" s="50" t="s">
        <v>205</v>
      </c>
      <c r="R1602" s="16" t="s">
        <v>3608</v>
      </c>
      <c r="S1602" s="16" t="s">
        <v>3611</v>
      </c>
      <c r="T1602" s="16" t="s">
        <v>3612</v>
      </c>
      <c r="U1602" s="17">
        <v>1920</v>
      </c>
      <c r="V1602" s="18">
        <v>24000</v>
      </c>
      <c r="W1602" s="16" t="s">
        <v>3613</v>
      </c>
      <c r="X1602" s="50" t="s">
        <v>205</v>
      </c>
      <c r="Y1602" s="50" t="s">
        <v>205</v>
      </c>
    </row>
    <row r="1603" spans="1:26" ht="18" customHeight="1">
      <c r="A1603" s="539">
        <v>20231031</v>
      </c>
      <c r="B1603" s="523">
        <v>1556</v>
      </c>
      <c r="C1603" s="523" t="s">
        <v>3623</v>
      </c>
      <c r="D1603" s="523" t="s">
        <v>9766</v>
      </c>
      <c r="E1603" s="523">
        <v>1958</v>
      </c>
      <c r="F1603" s="523" t="s">
        <v>8994</v>
      </c>
      <c r="G1603" s="523" t="s">
        <v>3624</v>
      </c>
      <c r="H1603" s="538"/>
      <c r="I1603" s="540">
        <v>45230</v>
      </c>
      <c r="J1603" s="541" t="s">
        <v>9684</v>
      </c>
      <c r="K1603" s="541" t="s">
        <v>9440</v>
      </c>
      <c r="L1603" s="494" t="s">
        <v>205</v>
      </c>
      <c r="M1603" s="50" t="s">
        <v>205</v>
      </c>
      <c r="N1603" s="50" t="s">
        <v>205</v>
      </c>
      <c r="O1603" s="50" t="s">
        <v>205</v>
      </c>
      <c r="P1603" s="50" t="s">
        <v>205</v>
      </c>
      <c r="Q1603" s="50" t="s">
        <v>205</v>
      </c>
      <c r="R1603" s="16" t="s">
        <v>3623</v>
      </c>
      <c r="S1603" s="16" t="s">
        <v>1605</v>
      </c>
      <c r="T1603" s="16" t="s">
        <v>14023</v>
      </c>
      <c r="U1603" s="17">
        <v>1958</v>
      </c>
      <c r="V1603" s="18">
        <v>24583.31</v>
      </c>
      <c r="W1603" s="16" t="s">
        <v>3636</v>
      </c>
      <c r="X1603" s="50" t="s">
        <v>205</v>
      </c>
      <c r="Y1603" s="50" t="s">
        <v>205</v>
      </c>
    </row>
    <row r="1604" spans="1:26" ht="18" customHeight="1">
      <c r="A1604" s="539">
        <v>20231031</v>
      </c>
      <c r="B1604" s="523">
        <v>1557</v>
      </c>
      <c r="C1604" s="523" t="s">
        <v>3619</v>
      </c>
      <c r="D1604" s="523" t="s">
        <v>168</v>
      </c>
      <c r="E1604" s="523">
        <v>1568</v>
      </c>
      <c r="F1604" s="523" t="s">
        <v>8955</v>
      </c>
      <c r="G1604" s="523" t="s">
        <v>3620</v>
      </c>
      <c r="H1604" s="538"/>
      <c r="I1604" s="540">
        <v>45230</v>
      </c>
      <c r="J1604" s="541" t="s">
        <v>11083</v>
      </c>
      <c r="K1604" s="541" t="s">
        <v>9440</v>
      </c>
      <c r="L1604" s="512" t="s">
        <v>205</v>
      </c>
      <c r="M1604" s="50" t="s">
        <v>205</v>
      </c>
      <c r="N1604" s="50" t="s">
        <v>205</v>
      </c>
      <c r="O1604" s="50" t="s">
        <v>205</v>
      </c>
      <c r="P1604" s="50" t="s">
        <v>205</v>
      </c>
      <c r="Q1604" s="50" t="s">
        <v>205</v>
      </c>
      <c r="R1604" s="16" t="s">
        <v>14024</v>
      </c>
      <c r="S1604" s="16" t="s">
        <v>21943</v>
      </c>
      <c r="T1604" s="16" t="s">
        <v>14025</v>
      </c>
      <c r="U1604" s="17">
        <v>1568</v>
      </c>
      <c r="V1604" s="18">
        <v>24304</v>
      </c>
      <c r="W1604" s="16" t="s">
        <v>21937</v>
      </c>
      <c r="X1604" s="50" t="s">
        <v>205</v>
      </c>
      <c r="Y1604" s="50" t="s">
        <v>205</v>
      </c>
    </row>
    <row r="1605" spans="1:26" ht="18" customHeight="1">
      <c r="A1605" s="539">
        <v>20231031</v>
      </c>
      <c r="B1605" s="523">
        <v>1558</v>
      </c>
      <c r="C1605" s="523" t="s">
        <v>3629</v>
      </c>
      <c r="D1605" s="523" t="s">
        <v>9766</v>
      </c>
      <c r="E1605" s="523">
        <v>1958</v>
      </c>
      <c r="F1605" s="523" t="s">
        <v>8994</v>
      </c>
      <c r="G1605" s="523" t="s">
        <v>3630</v>
      </c>
      <c r="H1605" s="538"/>
      <c r="I1605" s="540">
        <v>45230</v>
      </c>
      <c r="J1605" s="541" t="s">
        <v>11427</v>
      </c>
      <c r="K1605" s="541" t="s">
        <v>9440</v>
      </c>
      <c r="L1605" s="494" t="s">
        <v>205</v>
      </c>
      <c r="M1605" s="50" t="s">
        <v>205</v>
      </c>
      <c r="N1605" s="50" t="s">
        <v>205</v>
      </c>
      <c r="O1605" s="50" t="s">
        <v>205</v>
      </c>
      <c r="P1605" s="50" t="s">
        <v>205</v>
      </c>
      <c r="Q1605" s="50" t="s">
        <v>205</v>
      </c>
      <c r="R1605" s="16" t="s">
        <v>21944</v>
      </c>
      <c r="S1605" s="16" t="s">
        <v>20499</v>
      </c>
      <c r="T1605" s="16" t="s">
        <v>14026</v>
      </c>
      <c r="U1605" s="17">
        <v>1958</v>
      </c>
      <c r="V1605" s="18">
        <v>24583.45</v>
      </c>
      <c r="W1605" s="16" t="s">
        <v>13999</v>
      </c>
      <c r="X1605" s="50" t="s">
        <v>205</v>
      </c>
      <c r="Y1605" s="50" t="s">
        <v>205</v>
      </c>
    </row>
    <row r="1606" spans="1:26" ht="18" customHeight="1">
      <c r="A1606" s="539">
        <v>20231031</v>
      </c>
      <c r="B1606" s="523">
        <v>1559</v>
      </c>
      <c r="C1606" s="523" t="s">
        <v>3614</v>
      </c>
      <c r="D1606" s="523" t="s">
        <v>168</v>
      </c>
      <c r="E1606" s="523">
        <v>1960</v>
      </c>
      <c r="F1606" s="523" t="s">
        <v>8994</v>
      </c>
      <c r="G1606" s="523" t="s">
        <v>3615</v>
      </c>
      <c r="H1606" s="538"/>
      <c r="I1606" s="540">
        <v>45230</v>
      </c>
      <c r="J1606" s="541" t="s">
        <v>10450</v>
      </c>
      <c r="K1606" s="541" t="s">
        <v>9440</v>
      </c>
      <c r="L1606" s="494" t="s">
        <v>205</v>
      </c>
      <c r="M1606" s="50" t="s">
        <v>205</v>
      </c>
      <c r="N1606" s="50" t="s">
        <v>205</v>
      </c>
      <c r="O1606" s="50" t="s">
        <v>205</v>
      </c>
      <c r="P1606" s="50" t="s">
        <v>205</v>
      </c>
      <c r="Q1606" s="50" t="s">
        <v>205</v>
      </c>
      <c r="R1606" s="16" t="s">
        <v>21945</v>
      </c>
      <c r="S1606" s="16" t="s">
        <v>21935</v>
      </c>
      <c r="T1606" s="16" t="s">
        <v>21946</v>
      </c>
      <c r="U1606" s="17">
        <v>1960</v>
      </c>
      <c r="V1606" s="18">
        <v>24500</v>
      </c>
      <c r="W1606" s="16" t="s">
        <v>21937</v>
      </c>
      <c r="X1606" s="50" t="s">
        <v>205</v>
      </c>
      <c r="Y1606" s="50" t="s">
        <v>205</v>
      </c>
    </row>
    <row r="1607" spans="1:26" ht="18" customHeight="1">
      <c r="A1607" s="539">
        <v>20231031</v>
      </c>
      <c r="B1607" s="523">
        <v>1560</v>
      </c>
      <c r="C1607" s="523" t="s">
        <v>14027</v>
      </c>
      <c r="D1607" s="523" t="s">
        <v>219</v>
      </c>
      <c r="E1607" s="523">
        <v>850</v>
      </c>
      <c r="F1607" s="523" t="s">
        <v>9216</v>
      </c>
      <c r="G1607" s="523" t="s">
        <v>14028</v>
      </c>
      <c r="H1607" s="538"/>
      <c r="I1607" s="540">
        <v>45230</v>
      </c>
      <c r="J1607" s="541" t="s">
        <v>11864</v>
      </c>
      <c r="K1607" s="541" t="s">
        <v>9440</v>
      </c>
      <c r="L1607" s="494" t="s">
        <v>205</v>
      </c>
      <c r="M1607" s="50" t="s">
        <v>205</v>
      </c>
      <c r="N1607" s="50" t="s">
        <v>205</v>
      </c>
      <c r="O1607" s="50" t="s">
        <v>205</v>
      </c>
      <c r="P1607" s="50" t="s">
        <v>205</v>
      </c>
      <c r="Q1607" s="50" t="s">
        <v>205</v>
      </c>
      <c r="R1607" s="16" t="s">
        <v>14027</v>
      </c>
      <c r="S1607" s="16" t="s">
        <v>14029</v>
      </c>
      <c r="T1607" s="16" t="s">
        <v>14030</v>
      </c>
      <c r="U1607" s="17">
        <v>850</v>
      </c>
      <c r="V1607" s="18">
        <v>24990</v>
      </c>
      <c r="W1607" s="16" t="s">
        <v>3618</v>
      </c>
      <c r="X1607" s="50" t="s">
        <v>205</v>
      </c>
      <c r="Y1607" s="50" t="s">
        <v>205</v>
      </c>
      <c r="Z1607" t="s">
        <v>12722</v>
      </c>
    </row>
    <row r="1608" spans="1:26" ht="18" customHeight="1">
      <c r="A1608" s="539">
        <v>20231031</v>
      </c>
      <c r="B1608" s="523">
        <v>1561</v>
      </c>
      <c r="C1608" s="523" t="s">
        <v>3626</v>
      </c>
      <c r="D1608" s="523" t="s">
        <v>9766</v>
      </c>
      <c r="E1608" s="523">
        <v>1958</v>
      </c>
      <c r="F1608" s="523" t="s">
        <v>8994</v>
      </c>
      <c r="G1608" s="523" t="s">
        <v>3627</v>
      </c>
      <c r="H1608" s="538"/>
      <c r="I1608" s="540">
        <v>45230</v>
      </c>
      <c r="J1608" s="541" t="s">
        <v>11463</v>
      </c>
      <c r="K1608" s="541" t="s">
        <v>9440</v>
      </c>
      <c r="L1608" s="494" t="s">
        <v>205</v>
      </c>
      <c r="M1608" s="50" t="s">
        <v>205</v>
      </c>
      <c r="N1608" s="50" t="s">
        <v>205</v>
      </c>
      <c r="O1608" s="50" t="s">
        <v>205</v>
      </c>
      <c r="P1608" s="50" t="s">
        <v>205</v>
      </c>
      <c r="Q1608" s="50" t="s">
        <v>205</v>
      </c>
      <c r="R1608" s="16" t="s">
        <v>21947</v>
      </c>
      <c r="S1608" s="16" t="s">
        <v>20503</v>
      </c>
      <c r="T1608" s="16" t="s">
        <v>21948</v>
      </c>
      <c r="U1608" s="17">
        <v>1958</v>
      </c>
      <c r="V1608" s="18">
        <v>24583.32</v>
      </c>
      <c r="W1608" s="16" t="s">
        <v>21949</v>
      </c>
      <c r="X1608" s="50" t="s">
        <v>205</v>
      </c>
      <c r="Y1608" s="50" t="s">
        <v>205</v>
      </c>
    </row>
    <row r="1609" spans="1:26" ht="18" customHeight="1">
      <c r="A1609" s="539">
        <v>20231031</v>
      </c>
      <c r="B1609" s="523">
        <v>1562</v>
      </c>
      <c r="C1609" s="523" t="s">
        <v>14031</v>
      </c>
      <c r="D1609" s="523" t="s">
        <v>8896</v>
      </c>
      <c r="E1609" s="523">
        <v>1925</v>
      </c>
      <c r="F1609" s="523" t="s">
        <v>8994</v>
      </c>
      <c r="G1609" s="523" t="s">
        <v>3606</v>
      </c>
      <c r="H1609" s="538"/>
      <c r="I1609" s="540">
        <v>45230</v>
      </c>
      <c r="J1609" s="541" t="s">
        <v>11619</v>
      </c>
      <c r="K1609" s="541" t="s">
        <v>9440</v>
      </c>
      <c r="L1609" s="494"/>
      <c r="M1609" s="50"/>
      <c r="N1609" s="50"/>
      <c r="O1609" s="50"/>
      <c r="P1609" s="50"/>
      <c r="Q1609" s="50"/>
      <c r="R1609" s="16" t="s">
        <v>14032</v>
      </c>
      <c r="S1609" s="16" t="s">
        <v>4253</v>
      </c>
      <c r="T1609" s="16" t="s">
        <v>21950</v>
      </c>
      <c r="U1609" s="17">
        <v>1925</v>
      </c>
      <c r="V1609" s="18">
        <v>24640</v>
      </c>
      <c r="W1609" s="16" t="s">
        <v>21951</v>
      </c>
      <c r="X1609" s="50"/>
      <c r="Y1609" s="50"/>
    </row>
    <row r="1610" spans="1:26" ht="18" customHeight="1">
      <c r="A1610" s="539">
        <v>20231106</v>
      </c>
      <c r="B1610" s="523">
        <v>1563</v>
      </c>
      <c r="C1610" s="523" t="s">
        <v>3632</v>
      </c>
      <c r="D1610" s="523" t="s">
        <v>8891</v>
      </c>
      <c r="E1610" s="523">
        <v>1960</v>
      </c>
      <c r="F1610" s="523" t="s">
        <v>8994</v>
      </c>
      <c r="G1610" s="523" t="s">
        <v>3633</v>
      </c>
      <c r="H1610" s="538"/>
      <c r="I1610" s="540">
        <v>45230</v>
      </c>
      <c r="J1610" s="541" t="s">
        <v>14033</v>
      </c>
      <c r="K1610" s="541" t="s">
        <v>9440</v>
      </c>
      <c r="L1610" s="494" t="s">
        <v>205</v>
      </c>
      <c r="M1610" s="50" t="s">
        <v>205</v>
      </c>
      <c r="N1610" s="50" t="s">
        <v>205</v>
      </c>
      <c r="O1610" s="50" t="s">
        <v>205</v>
      </c>
      <c r="P1610" s="50" t="s">
        <v>205</v>
      </c>
      <c r="Q1610" s="50" t="s">
        <v>205</v>
      </c>
      <c r="R1610" s="16" t="s">
        <v>3632</v>
      </c>
      <c r="S1610" s="16" t="s">
        <v>1078</v>
      </c>
      <c r="T1610" s="16" t="s">
        <v>3635</v>
      </c>
      <c r="U1610" s="17">
        <v>1960</v>
      </c>
      <c r="V1610" s="18">
        <v>24500</v>
      </c>
      <c r="W1610" s="16" t="s">
        <v>3636</v>
      </c>
      <c r="X1610" s="50" t="s">
        <v>205</v>
      </c>
      <c r="Y1610" s="50" t="s">
        <v>205</v>
      </c>
    </row>
    <row r="1611" spans="1:26" ht="18" customHeight="1">
      <c r="A1611" s="539">
        <v>20231106</v>
      </c>
      <c r="B1611" s="523">
        <v>1564</v>
      </c>
      <c r="C1611" s="523" t="s">
        <v>3639</v>
      </c>
      <c r="D1611" s="523" t="s">
        <v>8891</v>
      </c>
      <c r="E1611" s="523">
        <v>1960</v>
      </c>
      <c r="F1611" s="523" t="s">
        <v>8994</v>
      </c>
      <c r="G1611" s="523" t="s">
        <v>3637</v>
      </c>
      <c r="H1611" s="538"/>
      <c r="I1611" s="540">
        <v>45230</v>
      </c>
      <c r="J1611" s="541" t="s">
        <v>13061</v>
      </c>
      <c r="K1611" s="541" t="s">
        <v>9440</v>
      </c>
      <c r="L1611" s="494" t="s">
        <v>205</v>
      </c>
      <c r="M1611" s="50" t="s">
        <v>205</v>
      </c>
      <c r="N1611" s="50" t="s">
        <v>205</v>
      </c>
      <c r="O1611" s="50" t="s">
        <v>205</v>
      </c>
      <c r="P1611" s="50" t="s">
        <v>205</v>
      </c>
      <c r="Q1611" s="50" t="s">
        <v>205</v>
      </c>
      <c r="R1611" s="16" t="s">
        <v>3639</v>
      </c>
      <c r="S1611" s="16" t="s">
        <v>1078</v>
      </c>
      <c r="T1611" s="16" t="s">
        <v>3640</v>
      </c>
      <c r="U1611" s="17">
        <v>1960</v>
      </c>
      <c r="V1611" s="18">
        <v>24500</v>
      </c>
      <c r="W1611" s="16" t="s">
        <v>3636</v>
      </c>
      <c r="X1611" s="50" t="s">
        <v>205</v>
      </c>
      <c r="Y1611" s="50" t="s">
        <v>205</v>
      </c>
    </row>
    <row r="1612" spans="1:26" ht="18" customHeight="1">
      <c r="A1612" s="539">
        <v>20231106</v>
      </c>
      <c r="B1612" s="523">
        <v>1565</v>
      </c>
      <c r="C1612" s="523" t="s">
        <v>3641</v>
      </c>
      <c r="D1612" s="523" t="s">
        <v>8891</v>
      </c>
      <c r="E1612" s="523">
        <v>1917</v>
      </c>
      <c r="F1612" s="523" t="s">
        <v>8994</v>
      </c>
      <c r="G1612" s="523" t="s">
        <v>3642</v>
      </c>
      <c r="H1612" s="538"/>
      <c r="I1612" s="540">
        <v>45231</v>
      </c>
      <c r="J1612" s="541" t="s">
        <v>13028</v>
      </c>
      <c r="K1612" s="541" t="s">
        <v>9440</v>
      </c>
      <c r="L1612" s="494" t="s">
        <v>205</v>
      </c>
      <c r="M1612" s="50" t="s">
        <v>205</v>
      </c>
      <c r="N1612" s="50" t="s">
        <v>205</v>
      </c>
      <c r="O1612" s="50" t="s">
        <v>205</v>
      </c>
      <c r="P1612" s="50" t="s">
        <v>205</v>
      </c>
      <c r="Q1612" s="50" t="s">
        <v>205</v>
      </c>
      <c r="R1612" s="16" t="s">
        <v>21952</v>
      </c>
      <c r="S1612" s="16" t="s">
        <v>21935</v>
      </c>
      <c r="T1612" s="16" t="s">
        <v>21953</v>
      </c>
      <c r="U1612" s="17">
        <v>1917</v>
      </c>
      <c r="V1612" s="18">
        <v>23962.5</v>
      </c>
      <c r="W1612" s="16" t="s">
        <v>21937</v>
      </c>
      <c r="X1612" s="50" t="s">
        <v>205</v>
      </c>
      <c r="Y1612" s="50" t="s">
        <v>205</v>
      </c>
    </row>
    <row r="1613" spans="1:26" ht="18" customHeight="1">
      <c r="A1613" s="539">
        <v>20231106</v>
      </c>
      <c r="B1613" s="523">
        <v>1566</v>
      </c>
      <c r="C1613" s="523" t="s">
        <v>3647</v>
      </c>
      <c r="D1613" s="523" t="s">
        <v>8891</v>
      </c>
      <c r="E1613" s="523">
        <v>1960</v>
      </c>
      <c r="F1613" s="523" t="s">
        <v>8994</v>
      </c>
      <c r="G1613" s="523" t="s">
        <v>3645</v>
      </c>
      <c r="H1613" s="538"/>
      <c r="I1613" s="540">
        <v>45231</v>
      </c>
      <c r="J1613" s="541" t="s">
        <v>14034</v>
      </c>
      <c r="K1613" s="541" t="s">
        <v>9440</v>
      </c>
      <c r="L1613" s="494" t="s">
        <v>205</v>
      </c>
      <c r="M1613" s="50" t="s">
        <v>205</v>
      </c>
      <c r="N1613" s="50" t="s">
        <v>205</v>
      </c>
      <c r="O1613" s="50" t="s">
        <v>205</v>
      </c>
      <c r="P1613" s="50" t="s">
        <v>205</v>
      </c>
      <c r="Q1613" s="50" t="s">
        <v>205</v>
      </c>
      <c r="R1613" s="16" t="s">
        <v>21954</v>
      </c>
      <c r="S1613" s="16" t="s">
        <v>21935</v>
      </c>
      <c r="T1613" s="16" t="s">
        <v>21955</v>
      </c>
      <c r="U1613" s="17">
        <v>1960</v>
      </c>
      <c r="V1613" s="18">
        <v>24500</v>
      </c>
      <c r="W1613" s="16" t="s">
        <v>21937</v>
      </c>
      <c r="X1613" s="50" t="s">
        <v>205</v>
      </c>
      <c r="Y1613" s="50" t="s">
        <v>205</v>
      </c>
    </row>
    <row r="1614" spans="1:26" ht="18" customHeight="1">
      <c r="A1614" s="539">
        <v>20231106</v>
      </c>
      <c r="B1614" s="523">
        <v>1567</v>
      </c>
      <c r="C1614" s="523" t="s">
        <v>14035</v>
      </c>
      <c r="D1614" s="523" t="s">
        <v>8947</v>
      </c>
      <c r="E1614" s="523">
        <v>1701</v>
      </c>
      <c r="F1614" s="523" t="s">
        <v>8949</v>
      </c>
      <c r="G1614" s="523" t="s">
        <v>14036</v>
      </c>
      <c r="H1614" s="538"/>
      <c r="I1614" s="540">
        <v>45231</v>
      </c>
      <c r="J1614" s="541" t="s">
        <v>12399</v>
      </c>
      <c r="K1614" s="541" t="s">
        <v>9440</v>
      </c>
      <c r="L1614" s="494">
        <v>20</v>
      </c>
      <c r="M1614" s="50" t="s">
        <v>205</v>
      </c>
      <c r="N1614" s="50" t="s">
        <v>205</v>
      </c>
      <c r="O1614" s="50" t="s">
        <v>205</v>
      </c>
      <c r="P1614" s="50" t="s">
        <v>205</v>
      </c>
      <c r="Q1614" s="50" t="s">
        <v>205</v>
      </c>
      <c r="R1614" s="16" t="s">
        <v>14037</v>
      </c>
      <c r="S1614" s="16" t="s">
        <v>19268</v>
      </c>
      <c r="T1614" s="16" t="s">
        <v>21956</v>
      </c>
      <c r="U1614" s="17">
        <v>1701</v>
      </c>
      <c r="V1614" s="18">
        <v>7144.2</v>
      </c>
      <c r="W1614" s="16" t="s">
        <v>21923</v>
      </c>
      <c r="X1614" s="50" t="s">
        <v>205</v>
      </c>
      <c r="Y1614" s="50" t="s">
        <v>205</v>
      </c>
      <c r="Z1614" t="s">
        <v>12684</v>
      </c>
    </row>
    <row r="1615" spans="1:26" ht="18" customHeight="1">
      <c r="A1615" s="539">
        <v>20231106</v>
      </c>
      <c r="B1615" s="523">
        <v>1568</v>
      </c>
      <c r="C1615" s="523" t="s">
        <v>3659</v>
      </c>
      <c r="D1615" s="523" t="s">
        <v>8891</v>
      </c>
      <c r="E1615" s="523">
        <v>1917</v>
      </c>
      <c r="F1615" s="523" t="s">
        <v>8994</v>
      </c>
      <c r="G1615" s="523" t="s">
        <v>3657</v>
      </c>
      <c r="H1615" s="538"/>
      <c r="I1615" s="540">
        <v>45231</v>
      </c>
      <c r="J1615" s="541" t="s">
        <v>14038</v>
      </c>
      <c r="K1615" s="541" t="s">
        <v>9440</v>
      </c>
      <c r="L1615" s="494" t="s">
        <v>205</v>
      </c>
      <c r="M1615" s="50" t="s">
        <v>205</v>
      </c>
      <c r="N1615" s="50" t="s">
        <v>205</v>
      </c>
      <c r="O1615" s="50" t="s">
        <v>205</v>
      </c>
      <c r="P1615" s="50" t="s">
        <v>205</v>
      </c>
      <c r="Q1615" s="50" t="s">
        <v>205</v>
      </c>
      <c r="R1615" s="16" t="s">
        <v>21957</v>
      </c>
      <c r="S1615" s="16" t="s">
        <v>21935</v>
      </c>
      <c r="T1615" s="16" t="s">
        <v>21958</v>
      </c>
      <c r="U1615" s="17">
        <v>1917</v>
      </c>
      <c r="V1615" s="18">
        <v>23962.5</v>
      </c>
      <c r="W1615" s="16" t="s">
        <v>21937</v>
      </c>
      <c r="X1615" s="50" t="s">
        <v>205</v>
      </c>
      <c r="Y1615" s="50" t="s">
        <v>205</v>
      </c>
    </row>
    <row r="1616" spans="1:26" ht="18" customHeight="1">
      <c r="A1616" s="539">
        <v>20231106</v>
      </c>
      <c r="B1616" s="523">
        <v>1569</v>
      </c>
      <c r="C1616" s="523" t="s">
        <v>3653</v>
      </c>
      <c r="D1616" s="523" t="s">
        <v>8891</v>
      </c>
      <c r="E1616" s="523">
        <v>1917</v>
      </c>
      <c r="F1616" s="523" t="s">
        <v>8994</v>
      </c>
      <c r="G1616" s="523" t="s">
        <v>3654</v>
      </c>
      <c r="H1616" s="538"/>
      <c r="I1616" s="540">
        <v>45231</v>
      </c>
      <c r="J1616" s="541" t="s">
        <v>11198</v>
      </c>
      <c r="K1616" s="541" t="s">
        <v>9440</v>
      </c>
      <c r="L1616" s="494" t="s">
        <v>205</v>
      </c>
      <c r="M1616" s="50" t="s">
        <v>205</v>
      </c>
      <c r="N1616" s="50" t="s">
        <v>205</v>
      </c>
      <c r="O1616" s="50" t="s">
        <v>205</v>
      </c>
      <c r="P1616" s="50" t="s">
        <v>205</v>
      </c>
      <c r="Q1616" s="50" t="s">
        <v>205</v>
      </c>
      <c r="R1616" s="16" t="s">
        <v>21959</v>
      </c>
      <c r="S1616" s="16" t="s">
        <v>19991</v>
      </c>
      <c r="T1616" s="16" t="s">
        <v>21960</v>
      </c>
      <c r="U1616" s="17">
        <v>1917</v>
      </c>
      <c r="V1616" s="18">
        <v>23962.5</v>
      </c>
      <c r="W1616" s="16" t="s">
        <v>21923</v>
      </c>
      <c r="X1616" s="50" t="s">
        <v>205</v>
      </c>
      <c r="Y1616" s="50" t="s">
        <v>205</v>
      </c>
    </row>
    <row r="1617" spans="1:26" ht="18" customHeight="1">
      <c r="A1617" s="539">
        <v>20231106</v>
      </c>
      <c r="B1617" s="523">
        <v>1570</v>
      </c>
      <c r="C1617" s="523" t="s">
        <v>3649</v>
      </c>
      <c r="D1617" s="523" t="s">
        <v>8891</v>
      </c>
      <c r="E1617" s="523">
        <v>1917</v>
      </c>
      <c r="F1617" s="523" t="s">
        <v>8994</v>
      </c>
      <c r="G1617" s="523" t="s">
        <v>3650</v>
      </c>
      <c r="H1617" s="538"/>
      <c r="I1617" s="540">
        <v>45231</v>
      </c>
      <c r="J1617" s="541" t="s">
        <v>14022</v>
      </c>
      <c r="K1617" s="541" t="s">
        <v>9440</v>
      </c>
      <c r="L1617" s="494" t="s">
        <v>205</v>
      </c>
      <c r="M1617" s="50" t="s">
        <v>205</v>
      </c>
      <c r="N1617" s="50" t="s">
        <v>205</v>
      </c>
      <c r="O1617" s="50" t="s">
        <v>205</v>
      </c>
      <c r="P1617" s="50" t="s">
        <v>205</v>
      </c>
      <c r="Q1617" s="50" t="s">
        <v>205</v>
      </c>
      <c r="R1617" s="16" t="s">
        <v>21961</v>
      </c>
      <c r="S1617" s="16" t="s">
        <v>5517</v>
      </c>
      <c r="T1617" s="16" t="s">
        <v>21962</v>
      </c>
      <c r="U1617" s="17">
        <v>1917</v>
      </c>
      <c r="V1617" s="18">
        <v>23962.5</v>
      </c>
      <c r="W1617" s="16" t="s">
        <v>21923</v>
      </c>
      <c r="X1617" s="50" t="s">
        <v>205</v>
      </c>
      <c r="Y1617" s="50" t="s">
        <v>205</v>
      </c>
    </row>
    <row r="1618" spans="1:26" ht="18" customHeight="1">
      <c r="A1618" s="539">
        <v>20231106</v>
      </c>
      <c r="B1618" s="523">
        <v>1571</v>
      </c>
      <c r="C1618" s="523" t="s">
        <v>14039</v>
      </c>
      <c r="D1618" s="523" t="s">
        <v>219</v>
      </c>
      <c r="E1618" s="523">
        <v>1448</v>
      </c>
      <c r="F1618" s="523" t="s">
        <v>9529</v>
      </c>
      <c r="G1618" s="523" t="s">
        <v>14040</v>
      </c>
      <c r="H1618" s="538"/>
      <c r="I1618" s="540">
        <v>45232</v>
      </c>
      <c r="J1618" s="541" t="s">
        <v>12724</v>
      </c>
      <c r="K1618" s="541" t="s">
        <v>9440</v>
      </c>
      <c r="L1618" s="494" t="s">
        <v>205</v>
      </c>
      <c r="M1618" s="50" t="s">
        <v>205</v>
      </c>
      <c r="N1618" s="50" t="s">
        <v>205</v>
      </c>
      <c r="O1618" s="50" t="s">
        <v>205</v>
      </c>
      <c r="P1618" s="50" t="s">
        <v>205</v>
      </c>
      <c r="Q1618" s="50" t="s">
        <v>205</v>
      </c>
      <c r="R1618" s="16" t="s">
        <v>14039</v>
      </c>
      <c r="S1618" s="16" t="s">
        <v>14041</v>
      </c>
      <c r="T1618" s="16" t="s">
        <v>14042</v>
      </c>
      <c r="U1618" s="17">
        <v>1448</v>
      </c>
      <c r="V1618" s="18">
        <v>15637.3</v>
      </c>
      <c r="W1618" s="16" t="s">
        <v>14043</v>
      </c>
      <c r="X1618" s="50" t="s">
        <v>205</v>
      </c>
      <c r="Y1618" s="50" t="s">
        <v>205</v>
      </c>
    </row>
    <row r="1619" spans="1:26" ht="18" customHeight="1">
      <c r="A1619" s="539">
        <v>20231106</v>
      </c>
      <c r="B1619" s="523">
        <v>1572</v>
      </c>
      <c r="C1619" s="523" t="s">
        <v>14044</v>
      </c>
      <c r="D1619" s="523" t="s">
        <v>219</v>
      </c>
      <c r="E1619" s="523">
        <v>441</v>
      </c>
      <c r="F1619" s="523" t="s">
        <v>9546</v>
      </c>
      <c r="G1619" s="523" t="s">
        <v>14040</v>
      </c>
      <c r="H1619" s="538"/>
      <c r="I1619" s="540">
        <v>45232</v>
      </c>
      <c r="J1619" s="541" t="s">
        <v>12864</v>
      </c>
      <c r="K1619" s="541" t="s">
        <v>9440</v>
      </c>
      <c r="L1619" s="512" t="s">
        <v>205</v>
      </c>
      <c r="M1619" s="50" t="s">
        <v>205</v>
      </c>
      <c r="N1619" s="50" t="s">
        <v>205</v>
      </c>
      <c r="O1619" s="50" t="s">
        <v>205</v>
      </c>
      <c r="P1619" s="50" t="s">
        <v>205</v>
      </c>
      <c r="Q1619" s="50" t="s">
        <v>205</v>
      </c>
      <c r="R1619" s="16" t="s">
        <v>14044</v>
      </c>
      <c r="S1619" s="16" t="s">
        <v>14041</v>
      </c>
      <c r="T1619" s="16" t="s">
        <v>14045</v>
      </c>
      <c r="U1619" s="17">
        <v>441</v>
      </c>
      <c r="V1619" s="18">
        <v>1717.6</v>
      </c>
      <c r="W1619" s="16" t="s">
        <v>14043</v>
      </c>
      <c r="X1619" s="50" t="s">
        <v>205</v>
      </c>
      <c r="Y1619" s="50" t="s">
        <v>205</v>
      </c>
    </row>
    <row r="1620" spans="1:26" ht="18" customHeight="1">
      <c r="A1620" s="539">
        <v>20231106</v>
      </c>
      <c r="B1620" s="523">
        <v>1573</v>
      </c>
      <c r="C1620" s="523" t="s">
        <v>14046</v>
      </c>
      <c r="D1620" s="523" t="s">
        <v>8947</v>
      </c>
      <c r="E1620" s="523">
        <v>900</v>
      </c>
      <c r="F1620" s="523" t="s">
        <v>8949</v>
      </c>
      <c r="G1620" s="523" t="s">
        <v>14047</v>
      </c>
      <c r="H1620" s="538"/>
      <c r="I1620" s="540">
        <v>45232</v>
      </c>
      <c r="J1620" s="541" t="s">
        <v>12621</v>
      </c>
      <c r="K1620" s="541" t="s">
        <v>9440</v>
      </c>
      <c r="L1620" s="512">
        <v>20</v>
      </c>
      <c r="M1620" s="50" t="s">
        <v>205</v>
      </c>
      <c r="N1620" s="50" t="s">
        <v>205</v>
      </c>
      <c r="O1620" s="50" t="s">
        <v>205</v>
      </c>
      <c r="P1620" s="50" t="s">
        <v>205</v>
      </c>
      <c r="Q1620" s="50" t="s">
        <v>205</v>
      </c>
      <c r="R1620" s="16" t="s">
        <v>21963</v>
      </c>
      <c r="S1620" s="16" t="s">
        <v>21529</v>
      </c>
      <c r="T1620" s="16" t="s">
        <v>21964</v>
      </c>
      <c r="U1620" s="17">
        <v>900</v>
      </c>
      <c r="V1620" s="18">
        <v>10800</v>
      </c>
      <c r="W1620" s="16" t="s">
        <v>21965</v>
      </c>
      <c r="X1620" s="50" t="s">
        <v>205</v>
      </c>
      <c r="Y1620" s="50" t="s">
        <v>205</v>
      </c>
      <c r="Z1620" t="s">
        <v>14048</v>
      </c>
    </row>
    <row r="1621" spans="1:26" ht="18" customHeight="1">
      <c r="A1621" s="539">
        <v>20231106</v>
      </c>
      <c r="B1621" s="523">
        <v>1574</v>
      </c>
      <c r="C1621" s="523" t="s">
        <v>3661</v>
      </c>
      <c r="D1621" s="523" t="s">
        <v>51</v>
      </c>
      <c r="E1621" s="523">
        <v>1958</v>
      </c>
      <c r="F1621" s="523" t="s">
        <v>8994</v>
      </c>
      <c r="G1621" s="523" t="s">
        <v>3662</v>
      </c>
      <c r="H1621" s="538"/>
      <c r="I1621" s="540">
        <v>45233</v>
      </c>
      <c r="J1621" s="541" t="s">
        <v>12274</v>
      </c>
      <c r="K1621" s="541" t="s">
        <v>9440</v>
      </c>
      <c r="L1621" s="512" t="s">
        <v>205</v>
      </c>
      <c r="M1621" s="50" t="s">
        <v>205</v>
      </c>
      <c r="N1621" s="50" t="s">
        <v>205</v>
      </c>
      <c r="O1621" s="50" t="s">
        <v>205</v>
      </c>
      <c r="P1621" s="50" t="s">
        <v>205</v>
      </c>
      <c r="Q1621" s="50" t="s">
        <v>205</v>
      </c>
      <c r="R1621" s="16" t="s">
        <v>21966</v>
      </c>
      <c r="S1621" s="16" t="s">
        <v>21967</v>
      </c>
      <c r="T1621" s="16" t="s">
        <v>21968</v>
      </c>
      <c r="U1621" s="17">
        <v>1958</v>
      </c>
      <c r="V1621" s="18">
        <v>24448.16</v>
      </c>
      <c r="W1621" s="16" t="s">
        <v>21969</v>
      </c>
      <c r="X1621" s="50" t="s">
        <v>205</v>
      </c>
      <c r="Y1621" s="50" t="s">
        <v>205</v>
      </c>
    </row>
    <row r="1622" spans="1:26" ht="18" customHeight="1">
      <c r="A1622" s="539">
        <v>20231106</v>
      </c>
      <c r="B1622" s="523">
        <v>1575</v>
      </c>
      <c r="C1622" s="523" t="s">
        <v>3666</v>
      </c>
      <c r="D1622" s="523" t="s">
        <v>51</v>
      </c>
      <c r="E1622" s="523">
        <v>1939</v>
      </c>
      <c r="F1622" s="523" t="s">
        <v>8994</v>
      </c>
      <c r="G1622" s="523" t="s">
        <v>3667</v>
      </c>
      <c r="H1622" s="538"/>
      <c r="I1622" s="540">
        <v>45233</v>
      </c>
      <c r="J1622" s="541" t="s">
        <v>9791</v>
      </c>
      <c r="K1622" s="541" t="s">
        <v>9440</v>
      </c>
      <c r="L1622" s="512" t="s">
        <v>205</v>
      </c>
      <c r="M1622" s="50" t="s">
        <v>205</v>
      </c>
      <c r="N1622" s="50" t="s">
        <v>205</v>
      </c>
      <c r="O1622" s="50" t="s">
        <v>205</v>
      </c>
      <c r="P1622" s="50" t="s">
        <v>205</v>
      </c>
      <c r="Q1622" s="50" t="s">
        <v>205</v>
      </c>
      <c r="R1622" s="16" t="s">
        <v>21970</v>
      </c>
      <c r="S1622" s="16" t="s">
        <v>21967</v>
      </c>
      <c r="T1622" s="16" t="s">
        <v>21971</v>
      </c>
      <c r="U1622" s="17">
        <v>1939</v>
      </c>
      <c r="V1622" s="18">
        <v>24190.82</v>
      </c>
      <c r="W1622" s="16" t="s">
        <v>21972</v>
      </c>
      <c r="X1622" s="50" t="s">
        <v>205</v>
      </c>
      <c r="Y1622" s="50" t="s">
        <v>205</v>
      </c>
    </row>
    <row r="1623" spans="1:26" ht="18" customHeight="1">
      <c r="A1623" s="539">
        <v>20231106</v>
      </c>
      <c r="B1623" s="523">
        <v>1576</v>
      </c>
      <c r="C1623" s="523" t="s">
        <v>14049</v>
      </c>
      <c r="D1623" s="523" t="s">
        <v>10493</v>
      </c>
      <c r="E1623" s="523">
        <v>2800</v>
      </c>
      <c r="F1623" s="523" t="s">
        <v>9104</v>
      </c>
      <c r="G1623" s="523" t="s">
        <v>14050</v>
      </c>
      <c r="H1623" s="538"/>
      <c r="I1623" s="540">
        <v>45233</v>
      </c>
      <c r="J1623" s="541" t="s">
        <v>9809</v>
      </c>
      <c r="K1623" s="541" t="s">
        <v>9440</v>
      </c>
      <c r="L1623" s="512" t="s">
        <v>205</v>
      </c>
      <c r="M1623" s="50" t="s">
        <v>205</v>
      </c>
      <c r="N1623" s="50" t="s">
        <v>205</v>
      </c>
      <c r="O1623" s="50" t="s">
        <v>205</v>
      </c>
      <c r="P1623" s="50" t="s">
        <v>205</v>
      </c>
      <c r="Q1623" s="50" t="s">
        <v>205</v>
      </c>
      <c r="R1623" s="16" t="s">
        <v>14049</v>
      </c>
      <c r="S1623" s="16" t="s">
        <v>4764</v>
      </c>
      <c r="T1623" s="16" t="s">
        <v>14051</v>
      </c>
      <c r="U1623" s="17">
        <v>2800</v>
      </c>
      <c r="V1623" s="18">
        <v>19404</v>
      </c>
      <c r="W1623" s="16" t="s">
        <v>14052</v>
      </c>
      <c r="X1623" s="50" t="s">
        <v>205</v>
      </c>
      <c r="Y1623" s="50" t="s">
        <v>205</v>
      </c>
      <c r="Z1623" t="s">
        <v>14053</v>
      </c>
    </row>
    <row r="1624" spans="1:26" ht="18" customHeight="1">
      <c r="A1624" s="539">
        <v>20231106</v>
      </c>
      <c r="B1624" s="523">
        <v>1577</v>
      </c>
      <c r="C1624" s="523" t="s">
        <v>14054</v>
      </c>
      <c r="D1624" s="523" t="s">
        <v>8947</v>
      </c>
      <c r="E1624" s="523">
        <v>1054</v>
      </c>
      <c r="F1624" s="523" t="s">
        <v>8949</v>
      </c>
      <c r="G1624" s="523" t="s">
        <v>14055</v>
      </c>
      <c r="H1624" s="538"/>
      <c r="I1624" s="540">
        <v>45236</v>
      </c>
      <c r="J1624" s="541" t="s">
        <v>14056</v>
      </c>
      <c r="K1624" s="541" t="s">
        <v>9440</v>
      </c>
      <c r="L1624" s="494">
        <v>20</v>
      </c>
      <c r="M1624" s="50" t="s">
        <v>205</v>
      </c>
      <c r="N1624" s="50" t="s">
        <v>205</v>
      </c>
      <c r="O1624" s="50" t="s">
        <v>205</v>
      </c>
      <c r="P1624" s="50" t="s">
        <v>205</v>
      </c>
      <c r="Q1624" s="50" t="s">
        <v>205</v>
      </c>
      <c r="R1624" s="16" t="s">
        <v>14054</v>
      </c>
      <c r="S1624" s="16" t="s">
        <v>12803</v>
      </c>
      <c r="T1624" s="16" t="s">
        <v>14057</v>
      </c>
      <c r="U1624" s="17">
        <v>1054</v>
      </c>
      <c r="V1624" s="18">
        <v>12155.8</v>
      </c>
      <c r="W1624" s="16" t="s">
        <v>14058</v>
      </c>
      <c r="X1624" s="50" t="s">
        <v>205</v>
      </c>
      <c r="Y1624" s="50" t="s">
        <v>205</v>
      </c>
      <c r="Z1624" t="s">
        <v>11552</v>
      </c>
    </row>
    <row r="1625" spans="1:26" ht="18" customHeight="1">
      <c r="A1625" s="539">
        <v>20231106</v>
      </c>
      <c r="B1625" s="523">
        <v>1578</v>
      </c>
      <c r="C1625" s="523" t="s">
        <v>3670</v>
      </c>
      <c r="D1625" s="523" t="s">
        <v>8896</v>
      </c>
      <c r="E1625" s="523">
        <v>1916</v>
      </c>
      <c r="F1625" s="523" t="s">
        <v>8994</v>
      </c>
      <c r="G1625" s="523" t="s">
        <v>3671</v>
      </c>
      <c r="H1625" s="538"/>
      <c r="I1625" s="540">
        <v>45230</v>
      </c>
      <c r="J1625" s="541" t="s">
        <v>12077</v>
      </c>
      <c r="K1625" s="541" t="s">
        <v>9440</v>
      </c>
      <c r="L1625" s="494" t="s">
        <v>205</v>
      </c>
      <c r="M1625" s="50" t="s">
        <v>205</v>
      </c>
      <c r="N1625" s="50" t="s">
        <v>205</v>
      </c>
      <c r="O1625" s="50" t="s">
        <v>205</v>
      </c>
      <c r="P1625" s="50" t="s">
        <v>205</v>
      </c>
      <c r="Q1625" s="50" t="s">
        <v>205</v>
      </c>
      <c r="R1625" s="16" t="s">
        <v>14059</v>
      </c>
      <c r="S1625" s="16" t="s">
        <v>12023</v>
      </c>
      <c r="T1625" s="16" t="s">
        <v>21973</v>
      </c>
      <c r="U1625" s="17">
        <v>1916</v>
      </c>
      <c r="V1625" s="18">
        <v>24524.799999999999</v>
      </c>
      <c r="W1625" s="16" t="s">
        <v>21918</v>
      </c>
      <c r="X1625" s="50" t="s">
        <v>205</v>
      </c>
      <c r="Y1625" s="50" t="s">
        <v>205</v>
      </c>
    </row>
    <row r="1626" spans="1:26" ht="18" customHeight="1">
      <c r="A1626" s="539">
        <v>20231106</v>
      </c>
      <c r="B1626" s="523">
        <v>1579</v>
      </c>
      <c r="C1626" s="523" t="s">
        <v>3676</v>
      </c>
      <c r="D1626" s="523" t="s">
        <v>8896</v>
      </c>
      <c r="E1626" s="523">
        <v>1925</v>
      </c>
      <c r="F1626" s="523" t="s">
        <v>10924</v>
      </c>
      <c r="G1626" s="523" t="s">
        <v>3677</v>
      </c>
      <c r="H1626" s="538"/>
      <c r="I1626" s="540">
        <v>45236</v>
      </c>
      <c r="J1626" s="541" t="s">
        <v>14060</v>
      </c>
      <c r="K1626" s="541" t="s">
        <v>9440</v>
      </c>
      <c r="L1626" s="494"/>
      <c r="M1626" s="50"/>
      <c r="N1626" s="50"/>
      <c r="O1626" s="50"/>
      <c r="P1626" s="50"/>
      <c r="Q1626" s="50"/>
      <c r="R1626" s="16" t="s">
        <v>3676</v>
      </c>
      <c r="S1626" s="16" t="s">
        <v>3417</v>
      </c>
      <c r="T1626" s="16" t="s">
        <v>14061</v>
      </c>
      <c r="U1626" s="17">
        <v>1925</v>
      </c>
      <c r="V1626" s="18">
        <v>24640</v>
      </c>
      <c r="W1626" s="16" t="s">
        <v>14062</v>
      </c>
      <c r="X1626" s="50"/>
      <c r="Y1626" s="50"/>
    </row>
    <row r="1627" spans="1:26" ht="18" customHeight="1">
      <c r="A1627" s="539">
        <v>20231106</v>
      </c>
      <c r="B1627" s="523">
        <v>1580</v>
      </c>
      <c r="C1627" s="523" t="s">
        <v>3680</v>
      </c>
      <c r="D1627" s="523" t="s">
        <v>8896</v>
      </c>
      <c r="E1627" s="523">
        <v>1925</v>
      </c>
      <c r="F1627" s="523" t="s">
        <v>10924</v>
      </c>
      <c r="G1627" s="523" t="s">
        <v>3681</v>
      </c>
      <c r="H1627" s="538"/>
      <c r="I1627" s="540">
        <v>45236</v>
      </c>
      <c r="J1627" s="541" t="s">
        <v>11153</v>
      </c>
      <c r="K1627" s="541" t="s">
        <v>9440</v>
      </c>
      <c r="L1627" s="494"/>
      <c r="M1627" s="50"/>
      <c r="N1627" s="50"/>
      <c r="O1627" s="50"/>
      <c r="P1627" s="50"/>
      <c r="Q1627" s="50"/>
      <c r="R1627" s="16" t="s">
        <v>3680</v>
      </c>
      <c r="S1627" s="16" t="s">
        <v>3417</v>
      </c>
      <c r="T1627" s="16" t="s">
        <v>14063</v>
      </c>
      <c r="U1627" s="17">
        <v>1925</v>
      </c>
      <c r="V1627" s="18">
        <v>24640</v>
      </c>
      <c r="W1627" s="16" t="s">
        <v>14062</v>
      </c>
      <c r="X1627" s="50"/>
      <c r="Y1627" s="50"/>
    </row>
    <row r="1628" spans="1:26" ht="18" customHeight="1">
      <c r="A1628" s="539">
        <v>20231106</v>
      </c>
      <c r="B1628" s="523">
        <v>1581</v>
      </c>
      <c r="C1628" s="523" t="s">
        <v>3687</v>
      </c>
      <c r="D1628" s="523" t="s">
        <v>9319</v>
      </c>
      <c r="E1628" s="523">
        <v>1960</v>
      </c>
      <c r="F1628" s="523" t="s">
        <v>8994</v>
      </c>
      <c r="G1628" s="523" t="s">
        <v>3688</v>
      </c>
      <c r="H1628" s="538"/>
      <c r="I1628" s="540">
        <v>45236</v>
      </c>
      <c r="J1628" s="541" t="s">
        <v>9715</v>
      </c>
      <c r="K1628" s="541" t="s">
        <v>9440</v>
      </c>
      <c r="L1628" s="494" t="s">
        <v>205</v>
      </c>
      <c r="M1628" s="50" t="s">
        <v>205</v>
      </c>
      <c r="N1628" s="50" t="s">
        <v>205</v>
      </c>
      <c r="O1628" s="50" t="s">
        <v>205</v>
      </c>
      <c r="P1628" s="50" t="s">
        <v>205</v>
      </c>
      <c r="Q1628" s="50" t="s">
        <v>205</v>
      </c>
      <c r="R1628" s="16" t="s">
        <v>3687</v>
      </c>
      <c r="S1628" s="16" t="s">
        <v>3690</v>
      </c>
      <c r="T1628" s="16" t="s">
        <v>14064</v>
      </c>
      <c r="U1628" s="17">
        <v>1960</v>
      </c>
      <c r="V1628" s="18">
        <v>24500</v>
      </c>
      <c r="W1628" s="16" t="s">
        <v>14058</v>
      </c>
      <c r="X1628" s="50" t="s">
        <v>205</v>
      </c>
      <c r="Y1628" s="50" t="s">
        <v>205</v>
      </c>
    </row>
    <row r="1629" spans="1:26" ht="18" customHeight="1">
      <c r="A1629" s="539">
        <v>20231106</v>
      </c>
      <c r="B1629" s="523">
        <v>1582</v>
      </c>
      <c r="C1629" s="523" t="s">
        <v>3692</v>
      </c>
      <c r="D1629" s="523" t="s">
        <v>9319</v>
      </c>
      <c r="E1629" s="523">
        <v>1960</v>
      </c>
      <c r="F1629" s="523" t="s">
        <v>8994</v>
      </c>
      <c r="G1629" s="523" t="s">
        <v>3693</v>
      </c>
      <c r="H1629" s="538"/>
      <c r="I1629" s="540">
        <v>45236</v>
      </c>
      <c r="J1629" s="541" t="s">
        <v>12097</v>
      </c>
      <c r="K1629" s="541" t="s">
        <v>9440</v>
      </c>
      <c r="L1629" s="494" t="s">
        <v>205</v>
      </c>
      <c r="M1629" s="50" t="s">
        <v>205</v>
      </c>
      <c r="N1629" s="50" t="s">
        <v>205</v>
      </c>
      <c r="O1629" s="50" t="s">
        <v>205</v>
      </c>
      <c r="P1629" s="50" t="s">
        <v>205</v>
      </c>
      <c r="Q1629" s="50" t="s">
        <v>205</v>
      </c>
      <c r="R1629" s="16" t="s">
        <v>3692</v>
      </c>
      <c r="S1629" s="16" t="s">
        <v>3690</v>
      </c>
      <c r="T1629" s="16" t="s">
        <v>14065</v>
      </c>
      <c r="U1629" s="17">
        <v>1960</v>
      </c>
      <c r="V1629" s="18">
        <v>24500</v>
      </c>
      <c r="W1629" s="16" t="s">
        <v>14058</v>
      </c>
      <c r="X1629" s="50" t="s">
        <v>205</v>
      </c>
      <c r="Y1629" s="50" t="s">
        <v>205</v>
      </c>
    </row>
    <row r="1630" spans="1:26" ht="18" customHeight="1">
      <c r="A1630" s="539">
        <v>20231106</v>
      </c>
      <c r="B1630" s="523">
        <v>1583</v>
      </c>
      <c r="C1630" s="523" t="s">
        <v>3683</v>
      </c>
      <c r="D1630" s="523" t="s">
        <v>8896</v>
      </c>
      <c r="E1630" s="523">
        <v>1925</v>
      </c>
      <c r="F1630" s="523" t="s">
        <v>10924</v>
      </c>
      <c r="G1630" s="523" t="s">
        <v>3684</v>
      </c>
      <c r="H1630" s="538"/>
      <c r="I1630" s="540">
        <v>45236</v>
      </c>
      <c r="J1630" s="541" t="s">
        <v>10779</v>
      </c>
      <c r="K1630" s="541" t="s">
        <v>9440</v>
      </c>
      <c r="L1630" s="494"/>
      <c r="M1630" s="50"/>
      <c r="N1630" s="50"/>
      <c r="O1630" s="50"/>
      <c r="P1630" s="50"/>
      <c r="Q1630" s="50"/>
      <c r="R1630" s="16" t="s">
        <v>21974</v>
      </c>
      <c r="S1630" s="16" t="s">
        <v>21975</v>
      </c>
      <c r="T1630" s="16" t="s">
        <v>21976</v>
      </c>
      <c r="U1630" s="17">
        <v>1925</v>
      </c>
      <c r="V1630" s="18">
        <v>24640</v>
      </c>
      <c r="W1630" s="16" t="s">
        <v>14066</v>
      </c>
      <c r="X1630" s="50"/>
      <c r="Y1630" s="50"/>
    </row>
    <row r="1631" spans="1:26" ht="18" customHeight="1">
      <c r="A1631" s="539">
        <v>20231106</v>
      </c>
      <c r="B1631" s="523">
        <v>1585</v>
      </c>
      <c r="C1631" s="523" t="s">
        <v>3696</v>
      </c>
      <c r="D1631" s="523" t="s">
        <v>9319</v>
      </c>
      <c r="E1631" s="523">
        <v>1960</v>
      </c>
      <c r="F1631" s="523" t="s">
        <v>8994</v>
      </c>
      <c r="G1631" s="523" t="s">
        <v>3697</v>
      </c>
      <c r="H1631" s="538"/>
      <c r="I1631" s="540">
        <v>45236</v>
      </c>
      <c r="J1631" s="541" t="s">
        <v>11812</v>
      </c>
      <c r="K1631" s="541" t="s">
        <v>9440</v>
      </c>
      <c r="L1631" s="494" t="s">
        <v>205</v>
      </c>
      <c r="M1631" s="50" t="s">
        <v>205</v>
      </c>
      <c r="N1631" s="50" t="s">
        <v>205</v>
      </c>
      <c r="O1631" s="50" t="s">
        <v>205</v>
      </c>
      <c r="P1631" s="50" t="s">
        <v>205</v>
      </c>
      <c r="Q1631" s="50" t="s">
        <v>205</v>
      </c>
      <c r="R1631" s="16" t="s">
        <v>3696</v>
      </c>
      <c r="S1631" s="16" t="s">
        <v>3690</v>
      </c>
      <c r="T1631" s="16" t="s">
        <v>14067</v>
      </c>
      <c r="U1631" s="17">
        <v>1960</v>
      </c>
      <c r="V1631" s="18">
        <v>24500</v>
      </c>
      <c r="W1631" s="16" t="s">
        <v>14058</v>
      </c>
      <c r="X1631" s="50" t="s">
        <v>205</v>
      </c>
      <c r="Y1631" s="50" t="s">
        <v>205</v>
      </c>
    </row>
    <row r="1632" spans="1:26" ht="18" customHeight="1">
      <c r="A1632" s="539">
        <v>20231106</v>
      </c>
      <c r="B1632" s="523">
        <v>1586</v>
      </c>
      <c r="C1632" s="523" t="s">
        <v>3672</v>
      </c>
      <c r="D1632" s="523" t="s">
        <v>8891</v>
      </c>
      <c r="E1632" s="523">
        <v>1925</v>
      </c>
      <c r="F1632" s="523" t="s">
        <v>10924</v>
      </c>
      <c r="G1632" s="523" t="s">
        <v>3673</v>
      </c>
      <c r="H1632" s="538"/>
      <c r="I1632" s="540">
        <v>45236</v>
      </c>
      <c r="J1632" s="541" t="s">
        <v>14068</v>
      </c>
      <c r="K1632" s="541" t="s">
        <v>9440</v>
      </c>
      <c r="L1632" s="494"/>
      <c r="M1632" s="50"/>
      <c r="N1632" s="50"/>
      <c r="O1632" s="50"/>
      <c r="P1632" s="50"/>
      <c r="Q1632" s="50"/>
      <c r="R1632" s="16" t="s">
        <v>21977</v>
      </c>
      <c r="S1632" s="16" t="s">
        <v>21834</v>
      </c>
      <c r="T1632" s="16" t="s">
        <v>21978</v>
      </c>
      <c r="U1632" s="17">
        <v>1925</v>
      </c>
      <c r="V1632" s="18">
        <v>24640</v>
      </c>
      <c r="W1632" s="16" t="s">
        <v>21979</v>
      </c>
      <c r="X1632" s="50"/>
      <c r="Y1632" s="50"/>
    </row>
    <row r="1633" spans="1:26" ht="18" customHeight="1">
      <c r="A1633" s="539">
        <v>20231107</v>
      </c>
      <c r="B1633" s="523">
        <v>1587</v>
      </c>
      <c r="C1633" s="523" t="s">
        <v>14069</v>
      </c>
      <c r="D1633" s="523" t="s">
        <v>219</v>
      </c>
      <c r="E1633" s="523">
        <v>1910</v>
      </c>
      <c r="F1633" s="523" t="s">
        <v>8999</v>
      </c>
      <c r="G1633" s="523" t="s">
        <v>14070</v>
      </c>
      <c r="H1633" s="538"/>
      <c r="I1633" s="540">
        <v>45236</v>
      </c>
      <c r="J1633" s="541" t="s">
        <v>14071</v>
      </c>
      <c r="K1633" s="541" t="s">
        <v>9440</v>
      </c>
      <c r="L1633" s="494"/>
      <c r="M1633" s="50"/>
      <c r="N1633" s="50"/>
      <c r="O1633" s="50"/>
      <c r="P1633" s="50"/>
      <c r="Q1633" s="50"/>
      <c r="R1633" s="16" t="s">
        <v>21980</v>
      </c>
      <c r="S1633" s="16" t="s">
        <v>21981</v>
      </c>
      <c r="T1633" s="16" t="s">
        <v>14072</v>
      </c>
      <c r="U1633" s="17">
        <v>1910</v>
      </c>
      <c r="V1633" s="18">
        <v>20221</v>
      </c>
      <c r="W1633" s="16" t="s">
        <v>21982</v>
      </c>
      <c r="X1633" s="50"/>
      <c r="Y1633" s="50"/>
    </row>
    <row r="1634" spans="1:26" ht="18" customHeight="1">
      <c r="A1634" s="539">
        <v>20231107</v>
      </c>
      <c r="B1634" s="523">
        <v>1588</v>
      </c>
      <c r="C1634" s="523" t="s">
        <v>3704</v>
      </c>
      <c r="D1634" s="523" t="s">
        <v>8891</v>
      </c>
      <c r="E1634" s="523">
        <v>1925</v>
      </c>
      <c r="F1634" s="523" t="s">
        <v>52</v>
      </c>
      <c r="G1634" s="523" t="s">
        <v>3705</v>
      </c>
      <c r="H1634" s="538"/>
      <c r="I1634" s="540">
        <v>45236</v>
      </c>
      <c r="J1634" s="541" t="s">
        <v>13642</v>
      </c>
      <c r="K1634" s="541" t="s">
        <v>9440</v>
      </c>
      <c r="L1634" s="494"/>
      <c r="M1634" s="50"/>
      <c r="N1634" s="50"/>
      <c r="O1634" s="50"/>
      <c r="P1634" s="50"/>
      <c r="Q1634" s="50"/>
      <c r="R1634" s="16" t="s">
        <v>14073</v>
      </c>
      <c r="S1634" s="16" t="s">
        <v>21334</v>
      </c>
      <c r="T1634" s="16" t="s">
        <v>21983</v>
      </c>
      <c r="U1634" s="17">
        <v>1925</v>
      </c>
      <c r="V1634" s="18">
        <v>24640</v>
      </c>
      <c r="W1634" s="16" t="s">
        <v>21984</v>
      </c>
      <c r="X1634" s="50"/>
      <c r="Y1634" s="50"/>
    </row>
    <row r="1635" spans="1:26" ht="18" customHeight="1">
      <c r="A1635" s="539">
        <v>20231107</v>
      </c>
      <c r="B1635" s="523">
        <v>1589</v>
      </c>
      <c r="C1635" s="523" t="s">
        <v>3708</v>
      </c>
      <c r="D1635" s="523" t="s">
        <v>8891</v>
      </c>
      <c r="E1635" s="523">
        <v>1925</v>
      </c>
      <c r="F1635" s="523" t="s">
        <v>52</v>
      </c>
      <c r="G1635" s="523" t="s">
        <v>3709</v>
      </c>
      <c r="H1635" s="538"/>
      <c r="I1635" s="540">
        <v>45236</v>
      </c>
      <c r="J1635" s="541" t="s">
        <v>14075</v>
      </c>
      <c r="K1635" s="541" t="s">
        <v>9440</v>
      </c>
      <c r="L1635" s="494"/>
      <c r="M1635" s="50"/>
      <c r="N1635" s="50"/>
      <c r="O1635" s="50"/>
      <c r="P1635" s="50"/>
      <c r="Q1635" s="50"/>
      <c r="R1635" s="16" t="s">
        <v>21985</v>
      </c>
      <c r="S1635" s="16" t="s">
        <v>21334</v>
      </c>
      <c r="T1635" s="16" t="s">
        <v>21986</v>
      </c>
      <c r="U1635" s="17">
        <v>1925</v>
      </c>
      <c r="V1635" s="18">
        <v>24640</v>
      </c>
      <c r="W1635" s="16" t="s">
        <v>21984</v>
      </c>
      <c r="X1635" s="50"/>
      <c r="Y1635" s="50"/>
    </row>
    <row r="1636" spans="1:26" ht="18" customHeight="1">
      <c r="A1636" s="539">
        <v>20231107</v>
      </c>
      <c r="B1636" s="523">
        <v>1590</v>
      </c>
      <c r="C1636" s="523" t="s">
        <v>3720</v>
      </c>
      <c r="D1636" s="523" t="s">
        <v>9319</v>
      </c>
      <c r="E1636" s="523">
        <v>1917</v>
      </c>
      <c r="F1636" s="523" t="s">
        <v>8994</v>
      </c>
      <c r="G1636" s="523" t="s">
        <v>3721</v>
      </c>
      <c r="H1636" s="538"/>
      <c r="I1636" s="540">
        <v>45236</v>
      </c>
      <c r="J1636" s="541" t="s">
        <v>10617</v>
      </c>
      <c r="K1636" s="541" t="s">
        <v>9440</v>
      </c>
      <c r="L1636" s="494" t="s">
        <v>205</v>
      </c>
      <c r="M1636" s="50" t="s">
        <v>205</v>
      </c>
      <c r="N1636" s="50" t="s">
        <v>205</v>
      </c>
      <c r="O1636" s="50" t="s">
        <v>205</v>
      </c>
      <c r="P1636" s="50" t="s">
        <v>205</v>
      </c>
      <c r="Q1636" s="50" t="s">
        <v>205</v>
      </c>
      <c r="R1636" s="16" t="s">
        <v>21987</v>
      </c>
      <c r="S1636" s="16" t="s">
        <v>21988</v>
      </c>
      <c r="T1636" s="16" t="s">
        <v>21989</v>
      </c>
      <c r="U1636" s="17">
        <v>1917</v>
      </c>
      <c r="V1636" s="18">
        <v>23962.5</v>
      </c>
      <c r="W1636" s="16" t="s">
        <v>21984</v>
      </c>
      <c r="X1636" s="50" t="s">
        <v>205</v>
      </c>
      <c r="Y1636" s="50" t="s">
        <v>205</v>
      </c>
    </row>
    <row r="1637" spans="1:26" ht="18" customHeight="1">
      <c r="A1637" s="539">
        <v>20231107</v>
      </c>
      <c r="B1637" s="523">
        <v>1591</v>
      </c>
      <c r="C1637" s="523" t="s">
        <v>3724</v>
      </c>
      <c r="D1637" s="523" t="s">
        <v>9319</v>
      </c>
      <c r="E1637" s="523">
        <v>1917</v>
      </c>
      <c r="F1637" s="523" t="s">
        <v>8994</v>
      </c>
      <c r="G1637" s="523" t="s">
        <v>3725</v>
      </c>
      <c r="H1637" s="538"/>
      <c r="I1637" s="540">
        <v>45237</v>
      </c>
      <c r="J1637" s="541" t="s">
        <v>14076</v>
      </c>
      <c r="K1637" s="541" t="s">
        <v>9440</v>
      </c>
      <c r="L1637" s="494" t="s">
        <v>205</v>
      </c>
      <c r="M1637" s="50" t="s">
        <v>205</v>
      </c>
      <c r="N1637" s="50" t="s">
        <v>205</v>
      </c>
      <c r="O1637" s="50" t="s">
        <v>205</v>
      </c>
      <c r="P1637" s="50" t="s">
        <v>205</v>
      </c>
      <c r="Q1637" s="50" t="s">
        <v>205</v>
      </c>
      <c r="R1637" s="16" t="s">
        <v>21990</v>
      </c>
      <c r="S1637" s="16" t="s">
        <v>4690</v>
      </c>
      <c r="T1637" s="16" t="s">
        <v>21991</v>
      </c>
      <c r="U1637" s="17">
        <v>1917</v>
      </c>
      <c r="V1637" s="18">
        <v>23962.5</v>
      </c>
      <c r="W1637" s="16" t="s">
        <v>21984</v>
      </c>
      <c r="X1637" s="50" t="s">
        <v>205</v>
      </c>
      <c r="Y1637" s="50" t="s">
        <v>205</v>
      </c>
    </row>
    <row r="1638" spans="1:26" ht="18" customHeight="1">
      <c r="A1638" s="539">
        <v>20231107</v>
      </c>
      <c r="B1638" s="523">
        <v>1592</v>
      </c>
      <c r="C1638" s="523" t="s">
        <v>3728</v>
      </c>
      <c r="D1638" s="523" t="s">
        <v>9319</v>
      </c>
      <c r="E1638" s="523">
        <v>1960</v>
      </c>
      <c r="F1638" s="523" t="s">
        <v>8994</v>
      </c>
      <c r="G1638" s="523" t="s">
        <v>3729</v>
      </c>
      <c r="H1638" s="538"/>
      <c r="I1638" s="540">
        <v>45236</v>
      </c>
      <c r="J1638" s="541" t="s">
        <v>11789</v>
      </c>
      <c r="K1638" s="541" t="s">
        <v>9440</v>
      </c>
      <c r="L1638" s="494" t="s">
        <v>205</v>
      </c>
      <c r="M1638" s="50" t="s">
        <v>205</v>
      </c>
      <c r="N1638" s="50" t="s">
        <v>205</v>
      </c>
      <c r="O1638" s="50" t="s">
        <v>205</v>
      </c>
      <c r="P1638" s="50" t="s">
        <v>205</v>
      </c>
      <c r="Q1638" s="50" t="s">
        <v>205</v>
      </c>
      <c r="R1638" s="16" t="s">
        <v>21992</v>
      </c>
      <c r="S1638" s="16" t="s">
        <v>19408</v>
      </c>
      <c r="T1638" s="16" t="s">
        <v>21993</v>
      </c>
      <c r="U1638" s="17">
        <v>1960</v>
      </c>
      <c r="V1638" s="18">
        <v>24500</v>
      </c>
      <c r="W1638" s="16" t="s">
        <v>21984</v>
      </c>
      <c r="X1638" s="50" t="s">
        <v>205</v>
      </c>
      <c r="Y1638" s="50" t="s">
        <v>205</v>
      </c>
    </row>
    <row r="1639" spans="1:26" ht="18" customHeight="1">
      <c r="A1639" s="539">
        <v>20231107</v>
      </c>
      <c r="B1639" s="523">
        <v>1593</v>
      </c>
      <c r="C1639" s="523" t="s">
        <v>3716</v>
      </c>
      <c r="D1639" s="523" t="s">
        <v>9319</v>
      </c>
      <c r="E1639" s="523">
        <v>1960</v>
      </c>
      <c r="F1639" s="523" t="s">
        <v>8994</v>
      </c>
      <c r="G1639" s="523" t="s">
        <v>3717</v>
      </c>
      <c r="H1639" s="538"/>
      <c r="I1639" s="540">
        <v>45236</v>
      </c>
      <c r="J1639" s="541" t="s">
        <v>10832</v>
      </c>
      <c r="K1639" s="541" t="s">
        <v>9440</v>
      </c>
      <c r="L1639" s="494" t="s">
        <v>205</v>
      </c>
      <c r="M1639" s="50" t="s">
        <v>205</v>
      </c>
      <c r="N1639" s="50" t="s">
        <v>205</v>
      </c>
      <c r="O1639" s="50" t="s">
        <v>205</v>
      </c>
      <c r="P1639" s="50" t="s">
        <v>205</v>
      </c>
      <c r="Q1639" s="50" t="s">
        <v>205</v>
      </c>
      <c r="R1639" s="16" t="s">
        <v>21994</v>
      </c>
      <c r="S1639" s="16" t="s">
        <v>19408</v>
      </c>
      <c r="T1639" s="16" t="s">
        <v>14077</v>
      </c>
      <c r="U1639" s="17">
        <v>1960</v>
      </c>
      <c r="V1639" s="18">
        <v>24500</v>
      </c>
      <c r="W1639" s="16" t="s">
        <v>14074</v>
      </c>
      <c r="X1639" s="50" t="s">
        <v>205</v>
      </c>
      <c r="Y1639" s="50" t="s">
        <v>205</v>
      </c>
    </row>
    <row r="1640" spans="1:26" ht="18" customHeight="1">
      <c r="A1640" s="539">
        <v>20231107</v>
      </c>
      <c r="B1640" s="523">
        <v>1594</v>
      </c>
      <c r="C1640" s="523" t="s">
        <v>3712</v>
      </c>
      <c r="D1640" s="523" t="s">
        <v>10607</v>
      </c>
      <c r="E1640" s="523">
        <v>1568</v>
      </c>
      <c r="F1640" s="523" t="s">
        <v>8955</v>
      </c>
      <c r="G1640" s="523" t="s">
        <v>3713</v>
      </c>
      <c r="H1640" s="538"/>
      <c r="I1640" s="540">
        <v>45236</v>
      </c>
      <c r="J1640" s="541" t="s">
        <v>9772</v>
      </c>
      <c r="K1640" s="541" t="s">
        <v>9440</v>
      </c>
      <c r="L1640" s="494" t="s">
        <v>205</v>
      </c>
      <c r="M1640" s="50" t="s">
        <v>205</v>
      </c>
      <c r="N1640" s="50" t="s">
        <v>205</v>
      </c>
      <c r="O1640" s="50" t="s">
        <v>205</v>
      </c>
      <c r="P1640" s="50" t="s">
        <v>205</v>
      </c>
      <c r="Q1640" s="50" t="s">
        <v>205</v>
      </c>
      <c r="R1640" s="16" t="s">
        <v>21995</v>
      </c>
      <c r="S1640" s="16" t="s">
        <v>19408</v>
      </c>
      <c r="T1640" s="16" t="s">
        <v>21996</v>
      </c>
      <c r="U1640" s="17">
        <v>1568</v>
      </c>
      <c r="V1640" s="18">
        <v>24304</v>
      </c>
      <c r="W1640" s="16" t="s">
        <v>21984</v>
      </c>
      <c r="X1640" s="50" t="s">
        <v>205</v>
      </c>
      <c r="Y1640" s="50" t="s">
        <v>205</v>
      </c>
    </row>
    <row r="1641" spans="1:26" ht="18" customHeight="1">
      <c r="A1641" s="539">
        <v>20231107</v>
      </c>
      <c r="B1641" s="523">
        <v>1595</v>
      </c>
      <c r="C1641" s="523" t="s">
        <v>14078</v>
      </c>
      <c r="D1641" s="523" t="s">
        <v>8947</v>
      </c>
      <c r="E1641" s="523">
        <v>895</v>
      </c>
      <c r="F1641" s="523" t="s">
        <v>8949</v>
      </c>
      <c r="G1641" s="523" t="s">
        <v>14079</v>
      </c>
      <c r="H1641" s="538"/>
      <c r="I1641" s="540">
        <v>45237</v>
      </c>
      <c r="J1641" s="541" t="s">
        <v>10570</v>
      </c>
      <c r="K1641" s="541" t="s">
        <v>9440</v>
      </c>
      <c r="L1641" s="494">
        <v>20</v>
      </c>
      <c r="M1641" s="50" t="s">
        <v>205</v>
      </c>
      <c r="N1641" s="50" t="s">
        <v>205</v>
      </c>
      <c r="O1641" s="50" t="s">
        <v>205</v>
      </c>
      <c r="P1641" s="50" t="s">
        <v>205</v>
      </c>
      <c r="Q1641" s="50" t="s">
        <v>205</v>
      </c>
      <c r="R1641" s="16" t="s">
        <v>21997</v>
      </c>
      <c r="S1641" s="16" t="s">
        <v>21998</v>
      </c>
      <c r="T1641" s="16" t="s">
        <v>21999</v>
      </c>
      <c r="U1641" s="17">
        <v>895</v>
      </c>
      <c r="V1641" s="18">
        <v>14499</v>
      </c>
      <c r="W1641" s="16" t="s">
        <v>21969</v>
      </c>
      <c r="X1641" s="50" t="s">
        <v>205</v>
      </c>
      <c r="Y1641" s="50" t="s">
        <v>205</v>
      </c>
      <c r="Z1641" t="s">
        <v>11395</v>
      </c>
    </row>
    <row r="1642" spans="1:26" ht="18" customHeight="1">
      <c r="A1642" s="539">
        <v>20231107</v>
      </c>
      <c r="B1642" s="523">
        <v>1596</v>
      </c>
      <c r="C1642" s="523" t="s">
        <v>3700</v>
      </c>
      <c r="D1642" s="523" t="s">
        <v>8896</v>
      </c>
      <c r="E1642" s="523">
        <v>1925</v>
      </c>
      <c r="F1642" s="523" t="s">
        <v>6380</v>
      </c>
      <c r="G1642" s="523" t="s">
        <v>3701</v>
      </c>
      <c r="H1642" s="538"/>
      <c r="I1642" s="540">
        <v>45237</v>
      </c>
      <c r="J1642" s="541" t="s">
        <v>11592</v>
      </c>
      <c r="K1642" s="541" t="s">
        <v>9440</v>
      </c>
      <c r="L1642" s="494"/>
      <c r="M1642" s="50"/>
      <c r="N1642" s="50"/>
      <c r="O1642" s="50"/>
      <c r="P1642" s="50"/>
      <c r="Q1642" s="50"/>
      <c r="R1642" s="16" t="s">
        <v>3700</v>
      </c>
      <c r="S1642" s="16" t="s">
        <v>2838</v>
      </c>
      <c r="T1642" s="16" t="s">
        <v>14080</v>
      </c>
      <c r="U1642" s="17">
        <v>1925</v>
      </c>
      <c r="V1642" s="18">
        <v>24640</v>
      </c>
      <c r="W1642" s="16" t="s">
        <v>14052</v>
      </c>
      <c r="X1642" s="50"/>
      <c r="Y1642" s="50"/>
    </row>
    <row r="1643" spans="1:26" ht="18" customHeight="1">
      <c r="A1643" s="539">
        <v>20231108</v>
      </c>
      <c r="B1643" s="523">
        <v>1597</v>
      </c>
      <c r="C1643" s="523" t="s">
        <v>14081</v>
      </c>
      <c r="D1643" s="523" t="s">
        <v>8996</v>
      </c>
      <c r="E1643" s="523">
        <v>1000</v>
      </c>
      <c r="F1643" s="523" t="s">
        <v>8949</v>
      </c>
      <c r="G1643" s="523" t="s">
        <v>14082</v>
      </c>
      <c r="H1643" s="538"/>
      <c r="I1643" s="540">
        <v>45237</v>
      </c>
      <c r="J1643" s="541" t="s">
        <v>14083</v>
      </c>
      <c r="K1643" s="541" t="s">
        <v>9440</v>
      </c>
      <c r="L1643" s="512">
        <v>20</v>
      </c>
      <c r="M1643" s="50" t="s">
        <v>205</v>
      </c>
      <c r="N1643" s="50" t="s">
        <v>205</v>
      </c>
      <c r="O1643" s="50" t="s">
        <v>205</v>
      </c>
      <c r="P1643" s="50" t="s">
        <v>205</v>
      </c>
      <c r="Q1643" s="50" t="s">
        <v>205</v>
      </c>
      <c r="R1643" s="16" t="s">
        <v>14081</v>
      </c>
      <c r="S1643" s="16" t="s">
        <v>606</v>
      </c>
      <c r="T1643" s="16" t="s">
        <v>14084</v>
      </c>
      <c r="U1643" s="17">
        <v>1000</v>
      </c>
      <c r="V1643" s="18">
        <v>7200</v>
      </c>
      <c r="W1643" s="16" t="s">
        <v>14085</v>
      </c>
      <c r="X1643" s="50" t="s">
        <v>205</v>
      </c>
      <c r="Y1643" s="50" t="s">
        <v>205</v>
      </c>
      <c r="Z1643" t="s">
        <v>11194</v>
      </c>
    </row>
    <row r="1644" spans="1:26" ht="18" customHeight="1">
      <c r="A1644" s="539">
        <v>20231108</v>
      </c>
      <c r="B1644" s="523">
        <v>1598</v>
      </c>
      <c r="C1644" s="523" t="s">
        <v>14086</v>
      </c>
      <c r="D1644" s="523" t="s">
        <v>8947</v>
      </c>
      <c r="E1644" s="523">
        <v>896</v>
      </c>
      <c r="F1644" s="523" t="s">
        <v>8949</v>
      </c>
      <c r="G1644" s="523" t="s">
        <v>14087</v>
      </c>
      <c r="H1644" s="538"/>
      <c r="I1644" s="540">
        <v>45238</v>
      </c>
      <c r="J1644" s="541" t="s">
        <v>13556</v>
      </c>
      <c r="K1644" s="541" t="s">
        <v>9440</v>
      </c>
      <c r="L1644" s="512">
        <v>20</v>
      </c>
      <c r="M1644" s="50" t="s">
        <v>205</v>
      </c>
      <c r="N1644" s="50" t="s">
        <v>205</v>
      </c>
      <c r="O1644" s="50" t="s">
        <v>205</v>
      </c>
      <c r="P1644" s="50" t="s">
        <v>205</v>
      </c>
      <c r="Q1644" s="50" t="s">
        <v>205</v>
      </c>
      <c r="R1644" s="16" t="s">
        <v>22000</v>
      </c>
      <c r="S1644" s="16" t="s">
        <v>19330</v>
      </c>
      <c r="T1644" s="16" t="s">
        <v>22001</v>
      </c>
      <c r="U1644" s="17">
        <v>896</v>
      </c>
      <c r="V1644" s="18">
        <v>6988.8</v>
      </c>
      <c r="W1644" s="16" t="s">
        <v>22002</v>
      </c>
      <c r="X1644" s="50" t="s">
        <v>205</v>
      </c>
      <c r="Y1644" s="50" t="s">
        <v>205</v>
      </c>
      <c r="Z1644" t="s">
        <v>11610</v>
      </c>
    </row>
    <row r="1645" spans="1:26" ht="18" customHeight="1">
      <c r="A1645" s="539">
        <v>20231108</v>
      </c>
      <c r="B1645" s="523">
        <v>1599</v>
      </c>
      <c r="C1645" s="523" t="s">
        <v>14088</v>
      </c>
      <c r="D1645" s="523" t="s">
        <v>9503</v>
      </c>
      <c r="E1645" s="523">
        <v>2110</v>
      </c>
      <c r="F1645" s="523" t="s">
        <v>9260</v>
      </c>
      <c r="G1645" s="523" t="s">
        <v>9687</v>
      </c>
      <c r="H1645" s="538"/>
      <c r="I1645" s="540">
        <v>45238</v>
      </c>
      <c r="J1645" s="541" t="s">
        <v>11725</v>
      </c>
      <c r="K1645" s="541" t="s">
        <v>9440</v>
      </c>
      <c r="L1645" s="512"/>
      <c r="M1645" s="50"/>
      <c r="N1645" s="50"/>
      <c r="O1645" s="50"/>
      <c r="P1645" s="50"/>
      <c r="Q1645" s="50"/>
      <c r="R1645" s="16" t="s">
        <v>22003</v>
      </c>
      <c r="S1645" s="16" t="s">
        <v>19403</v>
      </c>
      <c r="T1645" s="16" t="s">
        <v>22004</v>
      </c>
      <c r="U1645" s="17">
        <v>2110</v>
      </c>
      <c r="V1645" s="18">
        <v>24802</v>
      </c>
      <c r="W1645" s="16" t="s">
        <v>22002</v>
      </c>
      <c r="X1645" s="50"/>
      <c r="Y1645" s="50"/>
    </row>
    <row r="1646" spans="1:26" ht="18" customHeight="1">
      <c r="A1646" s="539">
        <v>20231108</v>
      </c>
      <c r="B1646" s="523">
        <v>1600</v>
      </c>
      <c r="C1646" s="523" t="s">
        <v>14089</v>
      </c>
      <c r="D1646" s="523" t="s">
        <v>10348</v>
      </c>
      <c r="E1646" s="523">
        <v>1600</v>
      </c>
      <c r="F1646" s="523" t="s">
        <v>9054</v>
      </c>
      <c r="G1646" s="523" t="s">
        <v>14090</v>
      </c>
      <c r="H1646" s="538"/>
      <c r="I1646" s="540">
        <v>45238</v>
      </c>
      <c r="J1646" s="541" t="s">
        <v>11722</v>
      </c>
      <c r="K1646" s="541" t="s">
        <v>9440</v>
      </c>
      <c r="L1646" s="512" t="s">
        <v>205</v>
      </c>
      <c r="M1646" s="50" t="s">
        <v>205</v>
      </c>
      <c r="N1646" s="50" t="s">
        <v>205</v>
      </c>
      <c r="O1646" s="50" t="s">
        <v>205</v>
      </c>
      <c r="P1646" s="50" t="s">
        <v>205</v>
      </c>
      <c r="Q1646" s="50" t="s">
        <v>205</v>
      </c>
      <c r="R1646" s="16" t="s">
        <v>14091</v>
      </c>
      <c r="S1646" s="16" t="s">
        <v>20760</v>
      </c>
      <c r="T1646" s="16" t="s">
        <v>22005</v>
      </c>
      <c r="U1646" s="17">
        <v>1600</v>
      </c>
      <c r="V1646" s="18">
        <v>24850</v>
      </c>
      <c r="W1646" s="16" t="s">
        <v>14092</v>
      </c>
      <c r="X1646" s="50" t="s">
        <v>205</v>
      </c>
      <c r="Y1646" s="50" t="s">
        <v>205</v>
      </c>
      <c r="Z1646" t="s">
        <v>13150</v>
      </c>
    </row>
    <row r="1647" spans="1:26" ht="18" customHeight="1">
      <c r="A1647" s="539">
        <v>20231108</v>
      </c>
      <c r="B1647" s="523">
        <v>1601</v>
      </c>
      <c r="C1647" s="523" t="s">
        <v>3732</v>
      </c>
      <c r="D1647" s="523" t="s">
        <v>9319</v>
      </c>
      <c r="E1647" s="523">
        <v>1917</v>
      </c>
      <c r="F1647" s="523" t="s">
        <v>8994</v>
      </c>
      <c r="G1647" s="523" t="s">
        <v>3733</v>
      </c>
      <c r="H1647" s="538"/>
      <c r="I1647" s="540">
        <v>45238</v>
      </c>
      <c r="J1647" s="541" t="s">
        <v>10630</v>
      </c>
      <c r="K1647" s="541" t="s">
        <v>9440</v>
      </c>
      <c r="L1647" s="512" t="s">
        <v>205</v>
      </c>
      <c r="M1647" s="50" t="s">
        <v>205</v>
      </c>
      <c r="N1647" s="50" t="s">
        <v>205</v>
      </c>
      <c r="O1647" s="50" t="s">
        <v>205</v>
      </c>
      <c r="P1647" s="50" t="s">
        <v>205</v>
      </c>
      <c r="Q1647" s="50" t="s">
        <v>205</v>
      </c>
      <c r="R1647" s="16" t="s">
        <v>22006</v>
      </c>
      <c r="S1647" s="16" t="s">
        <v>21988</v>
      </c>
      <c r="T1647" s="16" t="s">
        <v>22007</v>
      </c>
      <c r="U1647" s="17">
        <v>1917</v>
      </c>
      <c r="V1647" s="18">
        <v>23962.5</v>
      </c>
      <c r="W1647" s="16" t="s">
        <v>21984</v>
      </c>
      <c r="X1647" s="50" t="s">
        <v>205</v>
      </c>
      <c r="Y1647" s="50" t="s">
        <v>205</v>
      </c>
    </row>
    <row r="1648" spans="1:26" ht="18" customHeight="1">
      <c r="A1648" s="539">
        <v>20231108</v>
      </c>
      <c r="B1648" s="523">
        <v>1602</v>
      </c>
      <c r="C1648" s="523" t="s">
        <v>3735</v>
      </c>
      <c r="D1648" s="523" t="s">
        <v>9319</v>
      </c>
      <c r="E1648" s="523">
        <v>1917</v>
      </c>
      <c r="F1648" s="523" t="s">
        <v>8994</v>
      </c>
      <c r="G1648" s="523" t="s">
        <v>3736</v>
      </c>
      <c r="H1648" s="538"/>
      <c r="I1648" s="540">
        <v>45238</v>
      </c>
      <c r="J1648" s="541" t="s">
        <v>12217</v>
      </c>
      <c r="K1648" s="541" t="s">
        <v>9440</v>
      </c>
      <c r="L1648" s="512" t="s">
        <v>205</v>
      </c>
      <c r="M1648" s="50" t="s">
        <v>205</v>
      </c>
      <c r="N1648" s="50" t="s">
        <v>205</v>
      </c>
      <c r="O1648" s="50" t="s">
        <v>205</v>
      </c>
      <c r="P1648" s="50" t="s">
        <v>205</v>
      </c>
      <c r="Q1648" s="50" t="s">
        <v>205</v>
      </c>
      <c r="R1648" s="16" t="s">
        <v>22008</v>
      </c>
      <c r="S1648" s="16" t="s">
        <v>21988</v>
      </c>
      <c r="T1648" s="16" t="s">
        <v>14093</v>
      </c>
      <c r="U1648" s="17">
        <v>1917</v>
      </c>
      <c r="V1648" s="18">
        <v>23962.5</v>
      </c>
      <c r="W1648" s="16" t="s">
        <v>14074</v>
      </c>
      <c r="X1648" s="50" t="s">
        <v>205</v>
      </c>
      <c r="Y1648" s="50" t="s">
        <v>205</v>
      </c>
    </row>
    <row r="1649" spans="1:26" ht="18" customHeight="1">
      <c r="A1649" s="539">
        <v>20231108</v>
      </c>
      <c r="B1649" s="523">
        <v>1603</v>
      </c>
      <c r="C1649" s="523" t="s">
        <v>3746</v>
      </c>
      <c r="D1649" s="523" t="s">
        <v>8896</v>
      </c>
      <c r="E1649" s="523">
        <v>1925</v>
      </c>
      <c r="F1649" s="523" t="s">
        <v>6380</v>
      </c>
      <c r="G1649" s="523" t="s">
        <v>3747</v>
      </c>
      <c r="H1649" s="538"/>
      <c r="I1649" s="540">
        <v>45238</v>
      </c>
      <c r="J1649" s="541" t="s">
        <v>11130</v>
      </c>
      <c r="K1649" s="541" t="s">
        <v>9440</v>
      </c>
      <c r="L1649" s="512"/>
      <c r="M1649" s="50"/>
      <c r="N1649" s="50"/>
      <c r="O1649" s="50"/>
      <c r="P1649" s="50"/>
      <c r="Q1649" s="50"/>
      <c r="R1649" s="16" t="s">
        <v>3746</v>
      </c>
      <c r="S1649" s="16" t="s">
        <v>826</v>
      </c>
      <c r="T1649" s="16" t="s">
        <v>3749</v>
      </c>
      <c r="U1649" s="17">
        <v>1925</v>
      </c>
      <c r="V1649" s="18">
        <v>24640</v>
      </c>
      <c r="W1649" s="16" t="s">
        <v>3750</v>
      </c>
      <c r="X1649" s="50"/>
      <c r="Y1649" s="50"/>
    </row>
    <row r="1650" spans="1:26" ht="18" customHeight="1">
      <c r="A1650" s="539">
        <v>20231108</v>
      </c>
      <c r="B1650" s="523">
        <v>1604</v>
      </c>
      <c r="C1650" s="523" t="s">
        <v>3739</v>
      </c>
      <c r="D1650" s="523" t="s">
        <v>3738</v>
      </c>
      <c r="E1650" s="523">
        <v>1575</v>
      </c>
      <c r="F1650" s="523" t="s">
        <v>6346</v>
      </c>
      <c r="G1650" s="523" t="s">
        <v>3740</v>
      </c>
      <c r="H1650" s="538"/>
      <c r="I1650" s="540">
        <v>45237</v>
      </c>
      <c r="J1650" s="541" t="s">
        <v>12313</v>
      </c>
      <c r="K1650" s="541" t="s">
        <v>9440</v>
      </c>
      <c r="L1650" s="512"/>
      <c r="M1650" s="50"/>
      <c r="N1650" s="50"/>
      <c r="O1650" s="50"/>
      <c r="P1650" s="50"/>
      <c r="Q1650" s="50"/>
      <c r="R1650" s="16" t="s">
        <v>22009</v>
      </c>
      <c r="S1650" s="16" t="s">
        <v>22010</v>
      </c>
      <c r="T1650" s="16" t="s">
        <v>22011</v>
      </c>
      <c r="U1650" s="17">
        <v>1575</v>
      </c>
      <c r="V1650" s="18">
        <v>24525.88</v>
      </c>
      <c r="W1650" s="16" t="s">
        <v>22002</v>
      </c>
      <c r="X1650" s="50"/>
      <c r="Y1650" s="50"/>
    </row>
    <row r="1651" spans="1:26" ht="18" customHeight="1">
      <c r="A1651" s="539">
        <v>20231110</v>
      </c>
      <c r="B1651" s="523">
        <v>1605</v>
      </c>
      <c r="C1651" s="523" t="s">
        <v>14094</v>
      </c>
      <c r="D1651" s="523" t="s">
        <v>8947</v>
      </c>
      <c r="E1651" s="523">
        <v>450</v>
      </c>
      <c r="F1651" s="523" t="s">
        <v>8949</v>
      </c>
      <c r="G1651" s="523" t="s">
        <v>14095</v>
      </c>
      <c r="H1651" s="538"/>
      <c r="I1651" s="540">
        <v>45240</v>
      </c>
      <c r="J1651" s="541" t="s">
        <v>11451</v>
      </c>
      <c r="K1651" s="541" t="s">
        <v>9440</v>
      </c>
      <c r="L1651" s="494">
        <v>20</v>
      </c>
      <c r="M1651" s="50" t="s">
        <v>205</v>
      </c>
      <c r="N1651" s="50" t="s">
        <v>205</v>
      </c>
      <c r="O1651" s="50" t="s">
        <v>205</v>
      </c>
      <c r="P1651" s="50" t="s">
        <v>205</v>
      </c>
      <c r="Q1651" s="50" t="s">
        <v>205</v>
      </c>
      <c r="R1651" s="16" t="s">
        <v>22012</v>
      </c>
      <c r="S1651" s="16" t="s">
        <v>14096</v>
      </c>
      <c r="T1651" s="16" t="s">
        <v>22013</v>
      </c>
      <c r="U1651" s="17">
        <v>450</v>
      </c>
      <c r="V1651" s="18">
        <v>4320</v>
      </c>
      <c r="W1651" s="16" t="s">
        <v>22014</v>
      </c>
      <c r="X1651" s="50" t="s">
        <v>205</v>
      </c>
      <c r="Y1651" s="50" t="s">
        <v>205</v>
      </c>
      <c r="Z1651" t="s">
        <v>12259</v>
      </c>
    </row>
    <row r="1652" spans="1:26" ht="18" customHeight="1">
      <c r="A1652" s="539">
        <v>20231110</v>
      </c>
      <c r="B1652" s="523">
        <v>1606</v>
      </c>
      <c r="C1652" s="523" t="s">
        <v>14097</v>
      </c>
      <c r="D1652" s="523" t="s">
        <v>8947</v>
      </c>
      <c r="E1652" s="523">
        <v>961</v>
      </c>
      <c r="F1652" s="523" t="s">
        <v>9249</v>
      </c>
      <c r="G1652" s="523" t="s">
        <v>14098</v>
      </c>
      <c r="H1652" s="538"/>
      <c r="I1652" s="540">
        <v>45240</v>
      </c>
      <c r="J1652" s="541" t="s">
        <v>9647</v>
      </c>
      <c r="K1652" s="541" t="s">
        <v>9440</v>
      </c>
      <c r="L1652" s="494">
        <v>20</v>
      </c>
      <c r="M1652" s="50" t="s">
        <v>205</v>
      </c>
      <c r="N1652" s="50" t="s">
        <v>205</v>
      </c>
      <c r="O1652" s="50" t="s">
        <v>205</v>
      </c>
      <c r="P1652" s="50" t="s">
        <v>205</v>
      </c>
      <c r="Q1652" s="50" t="s">
        <v>205</v>
      </c>
      <c r="R1652" s="16" t="s">
        <v>22015</v>
      </c>
      <c r="S1652" s="16" t="s">
        <v>19378</v>
      </c>
      <c r="T1652" s="16" t="s">
        <v>22016</v>
      </c>
      <c r="U1652" s="17">
        <v>961</v>
      </c>
      <c r="V1652" s="18">
        <v>6745.12</v>
      </c>
      <c r="W1652" s="16" t="s">
        <v>14099</v>
      </c>
      <c r="X1652" s="50" t="s">
        <v>205</v>
      </c>
      <c r="Y1652" s="50" t="s">
        <v>205</v>
      </c>
      <c r="Z1652" t="s">
        <v>10592</v>
      </c>
    </row>
    <row r="1653" spans="1:26" ht="18" customHeight="1">
      <c r="A1653" s="539">
        <v>20231110</v>
      </c>
      <c r="B1653" s="523">
        <v>1607</v>
      </c>
      <c r="C1653" s="523" t="s">
        <v>3755</v>
      </c>
      <c r="D1653" s="523" t="s">
        <v>8918</v>
      </c>
      <c r="E1653" s="523">
        <v>1917</v>
      </c>
      <c r="F1653" s="523" t="s">
        <v>10924</v>
      </c>
      <c r="G1653" s="523" t="s">
        <v>3756</v>
      </c>
      <c r="H1653" s="538"/>
      <c r="I1653" s="540">
        <v>45240</v>
      </c>
      <c r="J1653" s="541" t="s">
        <v>14100</v>
      </c>
      <c r="K1653" s="541" t="s">
        <v>9440</v>
      </c>
      <c r="L1653" s="494"/>
      <c r="M1653" s="50"/>
      <c r="N1653" s="50"/>
      <c r="O1653" s="50"/>
      <c r="P1653" s="50"/>
      <c r="Q1653" s="50"/>
      <c r="R1653" s="16" t="s">
        <v>22017</v>
      </c>
      <c r="S1653" s="16" t="s">
        <v>20599</v>
      </c>
      <c r="T1653" s="16" t="s">
        <v>22018</v>
      </c>
      <c r="U1653" s="17">
        <v>1917</v>
      </c>
      <c r="V1653" s="18">
        <v>23962.5</v>
      </c>
      <c r="W1653" s="16" t="s">
        <v>22019</v>
      </c>
      <c r="X1653" s="50"/>
      <c r="Y1653" s="50"/>
    </row>
    <row r="1654" spans="1:26" ht="18" customHeight="1">
      <c r="A1654" s="539">
        <v>20231110</v>
      </c>
      <c r="B1654" s="523">
        <v>1608</v>
      </c>
      <c r="C1654" s="523" t="s">
        <v>14101</v>
      </c>
      <c r="D1654" s="523" t="s">
        <v>14102</v>
      </c>
      <c r="E1654" s="523">
        <v>2000</v>
      </c>
      <c r="F1654" s="523" t="s">
        <v>8949</v>
      </c>
      <c r="G1654" s="523" t="s">
        <v>14103</v>
      </c>
      <c r="H1654" s="538"/>
      <c r="I1654" s="540">
        <v>45240</v>
      </c>
      <c r="J1654" s="541" t="s">
        <v>10510</v>
      </c>
      <c r="K1654" s="541" t="s">
        <v>9440</v>
      </c>
      <c r="L1654" s="494" t="s">
        <v>205</v>
      </c>
      <c r="M1654" s="50" t="s">
        <v>205</v>
      </c>
      <c r="N1654" s="50" t="s">
        <v>205</v>
      </c>
      <c r="O1654" s="50" t="s">
        <v>205</v>
      </c>
      <c r="P1654" s="50" t="s">
        <v>205</v>
      </c>
      <c r="Q1654" s="50" t="s">
        <v>205</v>
      </c>
      <c r="R1654" s="16" t="s">
        <v>22020</v>
      </c>
      <c r="S1654" s="16" t="s">
        <v>21167</v>
      </c>
      <c r="T1654" s="16" t="s">
        <v>22021</v>
      </c>
      <c r="U1654" s="17">
        <v>2000</v>
      </c>
      <c r="V1654" s="18">
        <v>23200</v>
      </c>
      <c r="W1654" s="16" t="s">
        <v>22014</v>
      </c>
      <c r="X1654" s="50" t="s">
        <v>205</v>
      </c>
      <c r="Y1654" s="50" t="s">
        <v>205</v>
      </c>
    </row>
    <row r="1655" spans="1:26" ht="18" customHeight="1">
      <c r="A1655" s="539">
        <v>20231110</v>
      </c>
      <c r="B1655" s="523">
        <v>1609</v>
      </c>
      <c r="C1655" s="523" t="s">
        <v>14104</v>
      </c>
      <c r="D1655" s="523" t="s">
        <v>11511</v>
      </c>
      <c r="E1655" s="523">
        <v>2283</v>
      </c>
      <c r="F1655" s="523" t="s">
        <v>9165</v>
      </c>
      <c r="G1655" s="523" t="s">
        <v>14105</v>
      </c>
      <c r="H1655" s="538"/>
      <c r="I1655" s="540">
        <v>45240</v>
      </c>
      <c r="J1655" s="541" t="s">
        <v>14106</v>
      </c>
      <c r="K1655" s="541" t="s">
        <v>9440</v>
      </c>
      <c r="L1655" s="494" t="s">
        <v>205</v>
      </c>
      <c r="M1655" s="50" t="s">
        <v>205</v>
      </c>
      <c r="N1655" s="50" t="s">
        <v>205</v>
      </c>
      <c r="O1655" s="50" t="s">
        <v>205</v>
      </c>
      <c r="P1655" s="50" t="s">
        <v>205</v>
      </c>
      <c r="Q1655" s="50" t="s">
        <v>205</v>
      </c>
      <c r="R1655" s="16" t="s">
        <v>22022</v>
      </c>
      <c r="S1655" s="16" t="s">
        <v>19246</v>
      </c>
      <c r="T1655" s="16" t="s">
        <v>22023</v>
      </c>
      <c r="U1655" s="17">
        <v>2283</v>
      </c>
      <c r="V1655" s="18">
        <v>24500</v>
      </c>
      <c r="W1655" s="16" t="s">
        <v>22024</v>
      </c>
      <c r="X1655" s="50" t="s">
        <v>205</v>
      </c>
      <c r="Y1655" s="50" t="s">
        <v>205</v>
      </c>
      <c r="Z1655" t="s">
        <v>13506</v>
      </c>
    </row>
    <row r="1656" spans="1:26" ht="18" customHeight="1">
      <c r="A1656" s="539">
        <v>20231110</v>
      </c>
      <c r="B1656" s="523">
        <v>1610</v>
      </c>
      <c r="C1656" s="523" t="s">
        <v>3751</v>
      </c>
      <c r="D1656" s="523" t="s">
        <v>8897</v>
      </c>
      <c r="E1656" s="523">
        <v>1960</v>
      </c>
      <c r="F1656" s="523" t="s">
        <v>8994</v>
      </c>
      <c r="G1656" s="523" t="s">
        <v>3752</v>
      </c>
      <c r="H1656" s="538"/>
      <c r="I1656" s="540">
        <v>45240</v>
      </c>
      <c r="J1656" s="541" t="s">
        <v>13900</v>
      </c>
      <c r="K1656" s="541" t="s">
        <v>9440</v>
      </c>
      <c r="L1656" s="494" t="s">
        <v>205</v>
      </c>
      <c r="M1656" s="50" t="s">
        <v>205</v>
      </c>
      <c r="N1656" s="50" t="s">
        <v>205</v>
      </c>
      <c r="O1656" s="50" t="s">
        <v>205</v>
      </c>
      <c r="P1656" s="50" t="s">
        <v>205</v>
      </c>
      <c r="Q1656" s="50" t="s">
        <v>205</v>
      </c>
      <c r="R1656" s="16" t="s">
        <v>14107</v>
      </c>
      <c r="S1656" s="16" t="s">
        <v>20599</v>
      </c>
      <c r="T1656" s="16" t="s">
        <v>22025</v>
      </c>
      <c r="U1656" s="17">
        <v>1960</v>
      </c>
      <c r="V1656" s="18">
        <v>24500</v>
      </c>
      <c r="W1656" s="16" t="s">
        <v>22019</v>
      </c>
      <c r="X1656" s="50" t="s">
        <v>205</v>
      </c>
      <c r="Y1656" s="50" t="s">
        <v>205</v>
      </c>
    </row>
    <row r="1657" spans="1:26" ht="18" customHeight="1">
      <c r="A1657" s="539">
        <v>20231110</v>
      </c>
      <c r="B1657" s="523">
        <v>1611</v>
      </c>
      <c r="C1657" s="523" t="s">
        <v>14108</v>
      </c>
      <c r="D1657" s="523" t="s">
        <v>10348</v>
      </c>
      <c r="E1657" s="523">
        <v>3000</v>
      </c>
      <c r="F1657" s="523" t="s">
        <v>9073</v>
      </c>
      <c r="G1657" s="523" t="s">
        <v>14109</v>
      </c>
      <c r="H1657" s="538" t="s">
        <v>9852</v>
      </c>
      <c r="I1657" s="540">
        <v>45240</v>
      </c>
      <c r="J1657" s="541" t="s">
        <v>9511</v>
      </c>
      <c r="K1657" s="541" t="s">
        <v>9440</v>
      </c>
      <c r="L1657" s="494" t="s">
        <v>19178</v>
      </c>
      <c r="M1657" s="50" t="s">
        <v>205</v>
      </c>
      <c r="N1657" s="50" t="s">
        <v>205</v>
      </c>
      <c r="O1657" s="50" t="s">
        <v>205</v>
      </c>
      <c r="P1657" s="50" t="s">
        <v>205</v>
      </c>
      <c r="Q1657" s="50" t="s">
        <v>205</v>
      </c>
      <c r="R1657" s="16" t="s">
        <v>14110</v>
      </c>
      <c r="S1657" s="16" t="s">
        <v>22026</v>
      </c>
      <c r="T1657" s="16" t="s">
        <v>14111</v>
      </c>
      <c r="U1657" s="17">
        <v>3000</v>
      </c>
      <c r="V1657" s="18">
        <v>24960</v>
      </c>
      <c r="W1657" s="16" t="s">
        <v>22027</v>
      </c>
      <c r="X1657" s="50" t="s">
        <v>205</v>
      </c>
      <c r="Y1657" s="50" t="s">
        <v>205</v>
      </c>
      <c r="Z1657" t="s">
        <v>14113</v>
      </c>
    </row>
    <row r="1658" spans="1:26" ht="18" customHeight="1">
      <c r="A1658" s="539">
        <v>20231110</v>
      </c>
      <c r="B1658" s="523">
        <v>1612</v>
      </c>
      <c r="C1658" s="523" t="s">
        <v>14114</v>
      </c>
      <c r="D1658" s="523" t="s">
        <v>10348</v>
      </c>
      <c r="E1658" s="523">
        <v>3000</v>
      </c>
      <c r="F1658" s="523" t="s">
        <v>9073</v>
      </c>
      <c r="G1658" s="523" t="s">
        <v>14115</v>
      </c>
      <c r="H1658" s="538" t="s">
        <v>9864</v>
      </c>
      <c r="I1658" s="540">
        <v>45240</v>
      </c>
      <c r="J1658" s="541" t="s">
        <v>9770</v>
      </c>
      <c r="K1658" s="541" t="s">
        <v>9440</v>
      </c>
      <c r="L1658" s="494" t="s">
        <v>22028</v>
      </c>
      <c r="M1658" s="50" t="s">
        <v>205</v>
      </c>
      <c r="N1658" s="50" t="s">
        <v>205</v>
      </c>
      <c r="O1658" s="50" t="s">
        <v>205</v>
      </c>
      <c r="P1658" s="50" t="s">
        <v>205</v>
      </c>
      <c r="Q1658" s="50" t="s">
        <v>205</v>
      </c>
      <c r="R1658" s="16" t="s">
        <v>14114</v>
      </c>
      <c r="S1658" s="16" t="s">
        <v>14116</v>
      </c>
      <c r="T1658" s="16" t="s">
        <v>14117</v>
      </c>
      <c r="U1658" s="17">
        <v>3000</v>
      </c>
      <c r="V1658" s="18">
        <v>24960</v>
      </c>
      <c r="W1658" s="16" t="s">
        <v>14118</v>
      </c>
      <c r="X1658" s="50" t="s">
        <v>205</v>
      </c>
      <c r="Y1658" s="50" t="s">
        <v>205</v>
      </c>
      <c r="Z1658" t="s">
        <v>14119</v>
      </c>
    </row>
    <row r="1659" spans="1:26" ht="18" customHeight="1">
      <c r="A1659" s="539">
        <v>20231110</v>
      </c>
      <c r="B1659" s="523">
        <v>1613</v>
      </c>
      <c r="C1659" s="523" t="s">
        <v>14120</v>
      </c>
      <c r="D1659" s="523" t="s">
        <v>8947</v>
      </c>
      <c r="E1659" s="523">
        <v>1700</v>
      </c>
      <c r="F1659" s="523" t="s">
        <v>8949</v>
      </c>
      <c r="G1659" s="523" t="s">
        <v>14121</v>
      </c>
      <c r="H1659" s="538"/>
      <c r="I1659" s="540">
        <v>45240</v>
      </c>
      <c r="J1659" s="541" t="s">
        <v>12055</v>
      </c>
      <c r="K1659" s="541" t="s">
        <v>9440</v>
      </c>
      <c r="L1659" s="494">
        <v>20</v>
      </c>
      <c r="M1659" s="50" t="s">
        <v>205</v>
      </c>
      <c r="N1659" s="50" t="s">
        <v>205</v>
      </c>
      <c r="O1659" s="50" t="s">
        <v>205</v>
      </c>
      <c r="P1659" s="50" t="s">
        <v>205</v>
      </c>
      <c r="Q1659" s="50" t="s">
        <v>205</v>
      </c>
      <c r="R1659" s="16" t="s">
        <v>22029</v>
      </c>
      <c r="S1659" s="16" t="s">
        <v>20844</v>
      </c>
      <c r="T1659" s="16" t="s">
        <v>22030</v>
      </c>
      <c r="U1659" s="17">
        <v>1700</v>
      </c>
      <c r="V1659" s="18">
        <v>6800</v>
      </c>
      <c r="W1659" s="16" t="s">
        <v>22019</v>
      </c>
      <c r="X1659" s="50" t="s">
        <v>205</v>
      </c>
      <c r="Y1659" s="50" t="s">
        <v>205</v>
      </c>
      <c r="Z1659" t="s">
        <v>11395</v>
      </c>
    </row>
    <row r="1660" spans="1:26" ht="18" customHeight="1">
      <c r="A1660" s="539">
        <v>20231113</v>
      </c>
      <c r="B1660" s="523">
        <v>1614</v>
      </c>
      <c r="C1660" s="523">
        <v>300310026319</v>
      </c>
      <c r="D1660" s="523" t="s">
        <v>8947</v>
      </c>
      <c r="E1660" s="523">
        <v>900</v>
      </c>
      <c r="F1660" s="523" t="s">
        <v>8949</v>
      </c>
      <c r="G1660" s="523" t="s">
        <v>14122</v>
      </c>
      <c r="H1660" s="538"/>
      <c r="I1660" s="540">
        <v>45241</v>
      </c>
      <c r="J1660" s="541" t="s">
        <v>13938</v>
      </c>
      <c r="K1660" s="541" t="s">
        <v>9440</v>
      </c>
      <c r="L1660" s="494">
        <v>20</v>
      </c>
      <c r="M1660" s="50" t="s">
        <v>205</v>
      </c>
      <c r="N1660" s="50" t="s">
        <v>205</v>
      </c>
      <c r="O1660" s="50" t="s">
        <v>205</v>
      </c>
      <c r="P1660" s="50" t="s">
        <v>205</v>
      </c>
      <c r="Q1660" s="50" t="s">
        <v>205</v>
      </c>
      <c r="R1660" s="16" t="s">
        <v>14123</v>
      </c>
      <c r="S1660" s="16" t="s">
        <v>14124</v>
      </c>
      <c r="T1660" s="16" t="s">
        <v>14125</v>
      </c>
      <c r="U1660" s="17">
        <v>900</v>
      </c>
      <c r="V1660" s="18">
        <v>13500</v>
      </c>
      <c r="W1660" s="16" t="s">
        <v>14126</v>
      </c>
      <c r="X1660" s="50" t="s">
        <v>205</v>
      </c>
      <c r="Y1660" s="50" t="s">
        <v>205</v>
      </c>
      <c r="Z1660" t="s">
        <v>10373</v>
      </c>
    </row>
    <row r="1661" spans="1:26" ht="18" customHeight="1">
      <c r="A1661" s="539">
        <v>20231113</v>
      </c>
      <c r="B1661" s="523">
        <v>1615</v>
      </c>
      <c r="C1661" s="523" t="s">
        <v>14127</v>
      </c>
      <c r="D1661" s="523" t="s">
        <v>219</v>
      </c>
      <c r="E1661" s="523">
        <v>1804</v>
      </c>
      <c r="F1661" s="523" t="s">
        <v>8949</v>
      </c>
      <c r="G1661" s="523" t="s">
        <v>14128</v>
      </c>
      <c r="H1661" s="538"/>
      <c r="I1661" s="540">
        <v>45241</v>
      </c>
      <c r="J1661" s="541" t="s">
        <v>10955</v>
      </c>
      <c r="K1661" s="541" t="s">
        <v>9440</v>
      </c>
      <c r="L1661" s="494" t="s">
        <v>205</v>
      </c>
      <c r="M1661" s="50" t="s">
        <v>205</v>
      </c>
      <c r="N1661" s="50" t="s">
        <v>205</v>
      </c>
      <c r="O1661" s="50" t="s">
        <v>205</v>
      </c>
      <c r="P1661" s="50" t="s">
        <v>205</v>
      </c>
      <c r="Q1661" s="50" t="s">
        <v>205</v>
      </c>
      <c r="R1661" s="16" t="s">
        <v>22031</v>
      </c>
      <c r="S1661" s="16" t="s">
        <v>22032</v>
      </c>
      <c r="T1661" s="16" t="s">
        <v>22033</v>
      </c>
      <c r="U1661" s="17">
        <v>1804</v>
      </c>
      <c r="V1661" s="18">
        <v>19547</v>
      </c>
      <c r="W1661" s="16" t="s">
        <v>14112</v>
      </c>
      <c r="X1661" s="50" t="s">
        <v>205</v>
      </c>
      <c r="Y1661" s="50" t="s">
        <v>205</v>
      </c>
      <c r="Z1661" t="s">
        <v>10998</v>
      </c>
    </row>
    <row r="1662" spans="1:26" ht="18" customHeight="1">
      <c r="A1662" s="539">
        <v>20231113</v>
      </c>
      <c r="B1662" s="523">
        <v>1616</v>
      </c>
      <c r="C1662" s="523" t="s">
        <v>14129</v>
      </c>
      <c r="D1662" s="523" t="s">
        <v>219</v>
      </c>
      <c r="E1662" s="523">
        <v>1800</v>
      </c>
      <c r="F1662" s="523" t="s">
        <v>8949</v>
      </c>
      <c r="G1662" s="523" t="s">
        <v>14130</v>
      </c>
      <c r="H1662" s="538"/>
      <c r="I1662" s="540">
        <v>45241</v>
      </c>
      <c r="J1662" s="541" t="s">
        <v>10880</v>
      </c>
      <c r="K1662" s="541" t="s">
        <v>9440</v>
      </c>
      <c r="L1662" s="494" t="s">
        <v>205</v>
      </c>
      <c r="M1662" s="50" t="s">
        <v>205</v>
      </c>
      <c r="N1662" s="50" t="s">
        <v>205</v>
      </c>
      <c r="O1662" s="50" t="s">
        <v>205</v>
      </c>
      <c r="P1662" s="50" t="s">
        <v>205</v>
      </c>
      <c r="Q1662" s="50" t="s">
        <v>205</v>
      </c>
      <c r="R1662" s="16" t="s">
        <v>14131</v>
      </c>
      <c r="S1662" s="16" t="s">
        <v>22032</v>
      </c>
      <c r="T1662" s="16" t="s">
        <v>14132</v>
      </c>
      <c r="U1662" s="17">
        <v>1800</v>
      </c>
      <c r="V1662" s="18">
        <v>19525</v>
      </c>
      <c r="W1662" s="16" t="s">
        <v>14112</v>
      </c>
      <c r="X1662" s="50" t="s">
        <v>205</v>
      </c>
      <c r="Y1662" s="50" t="s">
        <v>205</v>
      </c>
      <c r="Z1662" t="s">
        <v>10998</v>
      </c>
    </row>
    <row r="1663" spans="1:26" ht="18" customHeight="1">
      <c r="A1663" s="539">
        <v>20231113</v>
      </c>
      <c r="B1663" s="523">
        <v>1617</v>
      </c>
      <c r="C1663" s="523" t="s">
        <v>14133</v>
      </c>
      <c r="D1663" s="523" t="s">
        <v>8947</v>
      </c>
      <c r="E1663" s="523">
        <v>800</v>
      </c>
      <c r="F1663" s="523" t="s">
        <v>8949</v>
      </c>
      <c r="G1663" s="523" t="s">
        <v>14134</v>
      </c>
      <c r="H1663" s="538"/>
      <c r="I1663" s="540">
        <v>45240</v>
      </c>
      <c r="J1663" s="541" t="s">
        <v>14135</v>
      </c>
      <c r="K1663" s="541" t="s">
        <v>9440</v>
      </c>
      <c r="L1663" s="494"/>
      <c r="M1663" s="50"/>
      <c r="N1663" s="50"/>
      <c r="O1663" s="50"/>
      <c r="P1663" s="50"/>
      <c r="Q1663" s="50"/>
      <c r="R1663" s="16" t="s">
        <v>14133</v>
      </c>
      <c r="S1663" s="16" t="s">
        <v>2377</v>
      </c>
      <c r="T1663" s="16" t="s">
        <v>14136</v>
      </c>
      <c r="U1663" s="17">
        <v>800</v>
      </c>
      <c r="V1663" s="18">
        <v>8640</v>
      </c>
      <c r="W1663" s="16" t="s">
        <v>3745</v>
      </c>
      <c r="X1663" s="50"/>
      <c r="Y1663" s="50"/>
      <c r="Z1663" t="s">
        <v>12684</v>
      </c>
    </row>
    <row r="1664" spans="1:26" ht="18" customHeight="1">
      <c r="A1664" s="539">
        <v>20231113</v>
      </c>
      <c r="B1664" s="523">
        <v>1618</v>
      </c>
      <c r="C1664" s="523" t="s">
        <v>14137</v>
      </c>
      <c r="D1664" s="523" t="s">
        <v>8947</v>
      </c>
      <c r="E1664" s="523">
        <v>1150</v>
      </c>
      <c r="F1664" s="523" t="s">
        <v>8949</v>
      </c>
      <c r="G1664" s="523" t="s">
        <v>14138</v>
      </c>
      <c r="H1664" s="538"/>
      <c r="I1664" s="540">
        <v>45243</v>
      </c>
      <c r="J1664" s="541" t="s">
        <v>11138</v>
      </c>
      <c r="K1664" s="541" t="s">
        <v>9440</v>
      </c>
      <c r="L1664" s="494">
        <v>20</v>
      </c>
      <c r="M1664" s="50" t="s">
        <v>205</v>
      </c>
      <c r="N1664" s="50" t="s">
        <v>205</v>
      </c>
      <c r="O1664" s="50" t="s">
        <v>205</v>
      </c>
      <c r="P1664" s="50" t="s">
        <v>205</v>
      </c>
      <c r="Q1664" s="50" t="s">
        <v>205</v>
      </c>
      <c r="R1664" s="16" t="s">
        <v>22034</v>
      </c>
      <c r="S1664" s="16" t="s">
        <v>21751</v>
      </c>
      <c r="T1664" s="16" t="s">
        <v>22035</v>
      </c>
      <c r="U1664" s="17">
        <v>1150</v>
      </c>
      <c r="V1664" s="18">
        <v>8050</v>
      </c>
      <c r="W1664" s="16" t="s">
        <v>22036</v>
      </c>
      <c r="X1664" s="50" t="s">
        <v>205</v>
      </c>
      <c r="Y1664" s="50" t="s">
        <v>205</v>
      </c>
      <c r="Z1664" t="s">
        <v>14140</v>
      </c>
    </row>
    <row r="1665" spans="1:26" ht="18" customHeight="1">
      <c r="A1665" s="539">
        <v>20231113</v>
      </c>
      <c r="B1665" s="523">
        <v>1619</v>
      </c>
      <c r="C1665" s="523" t="s">
        <v>14141</v>
      </c>
      <c r="D1665" s="523" t="s">
        <v>13413</v>
      </c>
      <c r="E1665" s="523">
        <v>1584</v>
      </c>
      <c r="F1665" s="523" t="s">
        <v>8949</v>
      </c>
      <c r="G1665" s="523" t="s">
        <v>14142</v>
      </c>
      <c r="H1665" s="538"/>
      <c r="I1665" s="540">
        <v>45243</v>
      </c>
      <c r="J1665" s="541" t="s">
        <v>10510</v>
      </c>
      <c r="K1665" s="541" t="s">
        <v>9440</v>
      </c>
      <c r="L1665" s="494" t="s">
        <v>205</v>
      </c>
      <c r="M1665" s="50" t="s">
        <v>205</v>
      </c>
      <c r="N1665" s="50" t="s">
        <v>205</v>
      </c>
      <c r="O1665" s="50" t="s">
        <v>205</v>
      </c>
      <c r="P1665" s="50" t="s">
        <v>205</v>
      </c>
      <c r="Q1665" s="50" t="s">
        <v>205</v>
      </c>
      <c r="R1665" s="16" t="s">
        <v>14141</v>
      </c>
      <c r="S1665" s="16" t="s">
        <v>14143</v>
      </c>
      <c r="T1665" s="16" t="s">
        <v>14144</v>
      </c>
      <c r="U1665" s="17">
        <v>1584</v>
      </c>
      <c r="V1665" s="18">
        <v>21652.34</v>
      </c>
      <c r="W1665" s="16" t="s">
        <v>14145</v>
      </c>
      <c r="X1665" s="50" t="s">
        <v>205</v>
      </c>
      <c r="Y1665" s="50" t="s">
        <v>205</v>
      </c>
      <c r="Z1665" t="s">
        <v>14146</v>
      </c>
    </row>
    <row r="1666" spans="1:26" ht="18" customHeight="1">
      <c r="A1666" s="539">
        <v>20231114</v>
      </c>
      <c r="B1666" s="523">
        <v>1620</v>
      </c>
      <c r="C1666" s="523" t="s">
        <v>3764</v>
      </c>
      <c r="D1666" s="523" t="s">
        <v>8896</v>
      </c>
      <c r="E1666" s="523">
        <v>1950</v>
      </c>
      <c r="F1666" s="523" t="s">
        <v>10924</v>
      </c>
      <c r="G1666" s="523" t="s">
        <v>3765</v>
      </c>
      <c r="H1666" s="538"/>
      <c r="I1666" s="540">
        <v>45244</v>
      </c>
      <c r="J1666" s="541" t="s">
        <v>11277</v>
      </c>
      <c r="K1666" s="541" t="s">
        <v>9440</v>
      </c>
      <c r="L1666" s="494" t="s">
        <v>205</v>
      </c>
      <c r="M1666" s="50" t="s">
        <v>205</v>
      </c>
      <c r="N1666" s="50" t="s">
        <v>205</v>
      </c>
      <c r="O1666" s="50" t="s">
        <v>205</v>
      </c>
      <c r="P1666" s="50" t="s">
        <v>205</v>
      </c>
      <c r="Q1666" s="50" t="s">
        <v>205</v>
      </c>
      <c r="R1666" s="16" t="s">
        <v>22037</v>
      </c>
      <c r="S1666" s="16" t="s">
        <v>3929</v>
      </c>
      <c r="T1666" s="16" t="s">
        <v>22038</v>
      </c>
      <c r="U1666" s="17">
        <v>1950</v>
      </c>
      <c r="V1666" s="18">
        <v>24960</v>
      </c>
      <c r="W1666" s="16" t="s">
        <v>22036</v>
      </c>
      <c r="X1666" s="50" t="s">
        <v>205</v>
      </c>
      <c r="Y1666" s="50" t="s">
        <v>205</v>
      </c>
    </row>
    <row r="1667" spans="1:26" ht="18" customHeight="1">
      <c r="A1667" s="539">
        <v>20231114</v>
      </c>
      <c r="B1667" s="523">
        <v>1621</v>
      </c>
      <c r="C1667" s="523" t="s">
        <v>3761</v>
      </c>
      <c r="D1667" s="523" t="s">
        <v>8896</v>
      </c>
      <c r="E1667" s="523">
        <v>1925</v>
      </c>
      <c r="F1667" s="523" t="s">
        <v>10924</v>
      </c>
      <c r="G1667" s="523" t="s">
        <v>3762</v>
      </c>
      <c r="H1667" s="538"/>
      <c r="I1667" s="540">
        <v>45243</v>
      </c>
      <c r="J1667" s="541" t="s">
        <v>11766</v>
      </c>
      <c r="K1667" s="541" t="s">
        <v>9440</v>
      </c>
      <c r="L1667" s="494"/>
      <c r="M1667" s="50"/>
      <c r="N1667" s="50"/>
      <c r="O1667" s="50"/>
      <c r="P1667" s="50"/>
      <c r="Q1667" s="50"/>
      <c r="R1667" s="16" t="s">
        <v>22039</v>
      </c>
      <c r="S1667" s="16" t="s">
        <v>3929</v>
      </c>
      <c r="T1667" s="16" t="s">
        <v>14147</v>
      </c>
      <c r="U1667" s="17">
        <v>1925</v>
      </c>
      <c r="V1667" s="18">
        <v>24640</v>
      </c>
      <c r="W1667" s="16" t="s">
        <v>14112</v>
      </c>
      <c r="X1667" s="50"/>
      <c r="Y1667" s="50"/>
    </row>
    <row r="1668" spans="1:26" ht="18" customHeight="1">
      <c r="A1668" s="539">
        <v>20231114</v>
      </c>
      <c r="B1668" s="523">
        <v>1622</v>
      </c>
      <c r="C1668" s="523" t="s">
        <v>3758</v>
      </c>
      <c r="D1668" s="523" t="s">
        <v>8891</v>
      </c>
      <c r="E1668" s="523">
        <v>1925</v>
      </c>
      <c r="F1668" s="523" t="s">
        <v>10924</v>
      </c>
      <c r="G1668" s="523" t="s">
        <v>3759</v>
      </c>
      <c r="H1668" s="538"/>
      <c r="I1668" s="540">
        <v>45243</v>
      </c>
      <c r="J1668" s="541" t="s">
        <v>11404</v>
      </c>
      <c r="K1668" s="541" t="s">
        <v>9440</v>
      </c>
      <c r="L1668" s="494"/>
      <c r="M1668" s="50"/>
      <c r="N1668" s="50"/>
      <c r="O1668" s="50"/>
      <c r="P1668" s="50"/>
      <c r="Q1668" s="50"/>
      <c r="R1668" s="16" t="s">
        <v>22040</v>
      </c>
      <c r="S1668" s="16" t="s">
        <v>3929</v>
      </c>
      <c r="T1668" s="16" t="s">
        <v>22041</v>
      </c>
      <c r="U1668" s="17">
        <v>1925</v>
      </c>
      <c r="V1668" s="18">
        <v>24640</v>
      </c>
      <c r="W1668" s="16" t="s">
        <v>14112</v>
      </c>
      <c r="X1668" s="50"/>
      <c r="Y1668" s="50"/>
    </row>
    <row r="1669" spans="1:26" ht="18" customHeight="1">
      <c r="A1669" s="539">
        <v>20231114</v>
      </c>
      <c r="B1669" s="523">
        <v>1623</v>
      </c>
      <c r="C1669" s="523" t="s">
        <v>14148</v>
      </c>
      <c r="D1669" s="523" t="s">
        <v>219</v>
      </c>
      <c r="E1669" s="523">
        <v>2100</v>
      </c>
      <c r="F1669" s="523" t="s">
        <v>8949</v>
      </c>
      <c r="G1669" s="523" t="s">
        <v>14149</v>
      </c>
      <c r="H1669" s="538"/>
      <c r="I1669" s="540">
        <v>45244</v>
      </c>
      <c r="J1669" s="541" t="s">
        <v>9781</v>
      </c>
      <c r="K1669" s="541" t="s">
        <v>9440</v>
      </c>
      <c r="L1669" s="494" t="s">
        <v>205</v>
      </c>
      <c r="M1669" s="50" t="s">
        <v>205</v>
      </c>
      <c r="N1669" s="50" t="s">
        <v>205</v>
      </c>
      <c r="O1669" s="50" t="s">
        <v>205</v>
      </c>
      <c r="P1669" s="50" t="s">
        <v>205</v>
      </c>
      <c r="Q1669" s="50" t="s">
        <v>205</v>
      </c>
      <c r="R1669" s="16" t="s">
        <v>22042</v>
      </c>
      <c r="S1669" s="16" t="s">
        <v>22043</v>
      </c>
      <c r="T1669" s="16" t="s">
        <v>14150</v>
      </c>
      <c r="U1669" s="17">
        <v>2100</v>
      </c>
      <c r="V1669" s="18">
        <v>15120</v>
      </c>
      <c r="W1669" s="16" t="s">
        <v>14151</v>
      </c>
      <c r="X1669" s="50" t="s">
        <v>205</v>
      </c>
      <c r="Y1669" s="50" t="s">
        <v>205</v>
      </c>
      <c r="Z1669" t="s">
        <v>12794</v>
      </c>
    </row>
    <row r="1670" spans="1:26" ht="18" customHeight="1">
      <c r="A1670" s="539">
        <v>20231114</v>
      </c>
      <c r="B1670" s="523">
        <v>1624</v>
      </c>
      <c r="C1670" s="523" t="s">
        <v>14152</v>
      </c>
      <c r="D1670" s="523" t="s">
        <v>8996</v>
      </c>
      <c r="E1670" s="523">
        <v>850</v>
      </c>
      <c r="F1670" s="523" t="s">
        <v>8949</v>
      </c>
      <c r="G1670" s="523" t="s">
        <v>14153</v>
      </c>
      <c r="H1670" s="538"/>
      <c r="I1670" s="540">
        <v>45244</v>
      </c>
      <c r="J1670" s="541" t="s">
        <v>11122</v>
      </c>
      <c r="K1670" s="541" t="s">
        <v>9440</v>
      </c>
      <c r="L1670" s="494">
        <v>20</v>
      </c>
      <c r="M1670" s="50" t="s">
        <v>205</v>
      </c>
      <c r="N1670" s="50" t="s">
        <v>205</v>
      </c>
      <c r="O1670" s="50" t="s">
        <v>205</v>
      </c>
      <c r="P1670" s="50" t="s">
        <v>205</v>
      </c>
      <c r="Q1670" s="50" t="s">
        <v>205</v>
      </c>
      <c r="R1670" s="16"/>
      <c r="S1670" s="16"/>
      <c r="T1670" s="16"/>
      <c r="U1670" s="17"/>
      <c r="V1670" s="18"/>
      <c r="W1670" s="16"/>
      <c r="X1670" s="50" t="s">
        <v>205</v>
      </c>
      <c r="Y1670" s="50" t="s">
        <v>205</v>
      </c>
      <c r="Z1670" t="s">
        <v>14154</v>
      </c>
    </row>
    <row r="1671" spans="1:26" ht="18" customHeight="1">
      <c r="A1671" s="539">
        <v>20231115</v>
      </c>
      <c r="B1671" s="523">
        <v>1625</v>
      </c>
      <c r="C1671" s="523" t="s">
        <v>14155</v>
      </c>
      <c r="D1671" s="523" t="s">
        <v>13342</v>
      </c>
      <c r="E1671" s="523">
        <v>990</v>
      </c>
      <c r="F1671" s="523" t="s">
        <v>9266</v>
      </c>
      <c r="G1671" s="523" t="s">
        <v>14156</v>
      </c>
      <c r="H1671" s="538"/>
      <c r="I1671" s="540">
        <v>45244</v>
      </c>
      <c r="J1671" s="541" t="s">
        <v>11125</v>
      </c>
      <c r="K1671" s="541" t="s">
        <v>9440</v>
      </c>
      <c r="L1671" s="494" t="s">
        <v>205</v>
      </c>
      <c r="M1671" s="50" t="s">
        <v>205</v>
      </c>
      <c r="N1671" s="50" t="s">
        <v>205</v>
      </c>
      <c r="O1671" s="50" t="s">
        <v>205</v>
      </c>
      <c r="P1671" s="50" t="s">
        <v>205</v>
      </c>
      <c r="Q1671" s="50" t="s">
        <v>205</v>
      </c>
      <c r="R1671" s="16" t="s">
        <v>22044</v>
      </c>
      <c r="S1671" s="16" t="s">
        <v>19754</v>
      </c>
      <c r="T1671" s="16" t="s">
        <v>22045</v>
      </c>
      <c r="U1671" s="17">
        <v>990</v>
      </c>
      <c r="V1671" s="18">
        <v>24309</v>
      </c>
      <c r="W1671" s="16" t="s">
        <v>22046</v>
      </c>
      <c r="X1671" s="50" t="s">
        <v>205</v>
      </c>
      <c r="Y1671" s="50" t="s">
        <v>205</v>
      </c>
      <c r="Z1671" t="s">
        <v>13346</v>
      </c>
    </row>
    <row r="1672" spans="1:26" ht="18" customHeight="1">
      <c r="A1672" s="539">
        <v>20231115</v>
      </c>
      <c r="B1672" s="523">
        <v>1626</v>
      </c>
      <c r="C1672" s="523" t="s">
        <v>14157</v>
      </c>
      <c r="D1672" s="523" t="s">
        <v>8947</v>
      </c>
      <c r="E1672" s="523">
        <v>920</v>
      </c>
      <c r="F1672" s="523" t="s">
        <v>8949</v>
      </c>
      <c r="G1672" s="523" t="s">
        <v>14158</v>
      </c>
      <c r="H1672" s="538"/>
      <c r="I1672" s="540">
        <v>45244</v>
      </c>
      <c r="J1672" s="541" t="s">
        <v>11071</v>
      </c>
      <c r="K1672" s="541" t="s">
        <v>9440</v>
      </c>
      <c r="L1672" s="494">
        <v>20</v>
      </c>
      <c r="M1672" s="50" t="s">
        <v>205</v>
      </c>
      <c r="N1672" s="50" t="s">
        <v>205</v>
      </c>
      <c r="O1672" s="50" t="s">
        <v>205</v>
      </c>
      <c r="P1672" s="50" t="s">
        <v>205</v>
      </c>
      <c r="Q1672" s="50" t="s">
        <v>205</v>
      </c>
      <c r="R1672" s="16" t="s">
        <v>14157</v>
      </c>
      <c r="S1672" s="16" t="s">
        <v>877</v>
      </c>
      <c r="T1672" s="16" t="s">
        <v>14159</v>
      </c>
      <c r="U1672" s="17">
        <v>920</v>
      </c>
      <c r="V1672" s="18">
        <v>6440</v>
      </c>
      <c r="W1672" s="16" t="s">
        <v>14160</v>
      </c>
      <c r="X1672" s="50" t="s">
        <v>205</v>
      </c>
      <c r="Y1672" s="50" t="s">
        <v>205</v>
      </c>
      <c r="Z1672" t="s">
        <v>14161</v>
      </c>
    </row>
    <row r="1673" spans="1:26" ht="18" customHeight="1">
      <c r="A1673" s="539">
        <v>20231115</v>
      </c>
      <c r="B1673" s="523">
        <v>1627</v>
      </c>
      <c r="C1673" s="523" t="s">
        <v>3768</v>
      </c>
      <c r="D1673" s="523" t="s">
        <v>8896</v>
      </c>
      <c r="E1673" s="523">
        <v>1925</v>
      </c>
      <c r="F1673" s="523" t="s">
        <v>10924</v>
      </c>
      <c r="G1673" s="523" t="s">
        <v>3769</v>
      </c>
      <c r="H1673" s="538"/>
      <c r="I1673" s="540">
        <v>45244</v>
      </c>
      <c r="J1673" s="541" t="s">
        <v>14162</v>
      </c>
      <c r="K1673" s="541" t="s">
        <v>9440</v>
      </c>
      <c r="L1673" s="494" t="s">
        <v>205</v>
      </c>
      <c r="M1673" s="50" t="s">
        <v>205</v>
      </c>
      <c r="N1673" s="50" t="s">
        <v>205</v>
      </c>
      <c r="O1673" s="50" t="s">
        <v>205</v>
      </c>
      <c r="P1673" s="50" t="s">
        <v>205</v>
      </c>
      <c r="Q1673" s="50" t="s">
        <v>205</v>
      </c>
      <c r="R1673" s="16" t="s">
        <v>22047</v>
      </c>
      <c r="S1673" s="16" t="s">
        <v>13766</v>
      </c>
      <c r="T1673" s="16" t="s">
        <v>14163</v>
      </c>
      <c r="U1673" s="17">
        <v>1925</v>
      </c>
      <c r="V1673" s="18">
        <v>24640</v>
      </c>
      <c r="W1673" s="16" t="s">
        <v>14139</v>
      </c>
      <c r="X1673" s="50" t="s">
        <v>205</v>
      </c>
      <c r="Y1673" s="50" t="s">
        <v>205</v>
      </c>
    </row>
    <row r="1674" spans="1:26" ht="18" customHeight="1">
      <c r="A1674" s="539">
        <v>20231116</v>
      </c>
      <c r="B1674" s="523">
        <v>1035</v>
      </c>
      <c r="C1674" s="523" t="s">
        <v>3781</v>
      </c>
      <c r="D1674" s="523" t="s">
        <v>51</v>
      </c>
      <c r="E1674" s="523">
        <v>1916</v>
      </c>
      <c r="F1674" s="523" t="s">
        <v>8994</v>
      </c>
      <c r="G1674" s="523" t="s">
        <v>3782</v>
      </c>
      <c r="H1674" s="538"/>
      <c r="I1674" s="540">
        <v>45245</v>
      </c>
      <c r="J1674" s="541" t="s">
        <v>10951</v>
      </c>
      <c r="K1674" s="541" t="s">
        <v>9440</v>
      </c>
      <c r="L1674" s="494" t="s">
        <v>205</v>
      </c>
      <c r="M1674" s="50" t="s">
        <v>205</v>
      </c>
      <c r="N1674" s="50" t="s">
        <v>205</v>
      </c>
      <c r="O1674" s="50" t="s">
        <v>205</v>
      </c>
      <c r="P1674" s="50" t="s">
        <v>205</v>
      </c>
      <c r="Q1674" s="50" t="s">
        <v>205</v>
      </c>
      <c r="R1674" s="16" t="s">
        <v>22048</v>
      </c>
      <c r="S1674" s="16" t="s">
        <v>19291</v>
      </c>
      <c r="T1674" s="16" t="s">
        <v>22049</v>
      </c>
      <c r="U1674" s="17">
        <v>1916</v>
      </c>
      <c r="V1674" s="18">
        <v>24509.47</v>
      </c>
      <c r="W1674" s="16" t="s">
        <v>22050</v>
      </c>
      <c r="X1674" s="50" t="s">
        <v>205</v>
      </c>
      <c r="Y1674" s="50" t="s">
        <v>205</v>
      </c>
    </row>
    <row r="1675" spans="1:26" ht="18" customHeight="1">
      <c r="A1675" s="539">
        <v>20231116</v>
      </c>
      <c r="B1675" s="523">
        <v>1036</v>
      </c>
      <c r="C1675" s="523" t="s">
        <v>3789</v>
      </c>
      <c r="D1675" s="523" t="s">
        <v>9537</v>
      </c>
      <c r="E1675" s="523">
        <v>1916</v>
      </c>
      <c r="F1675" s="523" t="s">
        <v>8994</v>
      </c>
      <c r="G1675" s="523" t="s">
        <v>3790</v>
      </c>
      <c r="H1675" s="538"/>
      <c r="I1675" s="540">
        <v>45246</v>
      </c>
      <c r="J1675" s="541" t="s">
        <v>13599</v>
      </c>
      <c r="K1675" s="541" t="s">
        <v>9440</v>
      </c>
      <c r="L1675" s="512" t="s">
        <v>205</v>
      </c>
      <c r="M1675" s="50" t="s">
        <v>205</v>
      </c>
      <c r="N1675" s="50" t="s">
        <v>205</v>
      </c>
      <c r="O1675" s="50" t="s">
        <v>205</v>
      </c>
      <c r="P1675" s="50" t="s">
        <v>205</v>
      </c>
      <c r="Q1675" s="50" t="s">
        <v>205</v>
      </c>
      <c r="R1675" s="16" t="s">
        <v>22051</v>
      </c>
      <c r="S1675" s="16" t="s">
        <v>19291</v>
      </c>
      <c r="T1675" s="16" t="s">
        <v>22052</v>
      </c>
      <c r="U1675" s="17">
        <v>1916</v>
      </c>
      <c r="V1675" s="18">
        <v>24438.65</v>
      </c>
      <c r="W1675" s="16" t="s">
        <v>22050</v>
      </c>
      <c r="X1675" s="50" t="s">
        <v>205</v>
      </c>
      <c r="Y1675" s="50" t="s">
        <v>205</v>
      </c>
    </row>
    <row r="1676" spans="1:26" ht="18" customHeight="1">
      <c r="A1676" s="539">
        <v>20231116</v>
      </c>
      <c r="B1676" s="523">
        <v>1628</v>
      </c>
      <c r="C1676" s="523" t="s">
        <v>14165</v>
      </c>
      <c r="D1676" s="523" t="s">
        <v>219</v>
      </c>
      <c r="E1676" s="523">
        <v>1408</v>
      </c>
      <c r="F1676" s="523" t="s">
        <v>9529</v>
      </c>
      <c r="G1676" s="523" t="s">
        <v>14166</v>
      </c>
      <c r="H1676" s="538" t="s">
        <v>9955</v>
      </c>
      <c r="I1676" s="540">
        <v>45246</v>
      </c>
      <c r="J1676" s="541" t="s">
        <v>12787</v>
      </c>
      <c r="K1676" s="541" t="s">
        <v>9440</v>
      </c>
      <c r="L1676" s="494" t="s">
        <v>19178</v>
      </c>
      <c r="M1676" s="50" t="s">
        <v>205</v>
      </c>
      <c r="N1676" s="50" t="s">
        <v>205</v>
      </c>
      <c r="O1676" s="50" t="s">
        <v>205</v>
      </c>
      <c r="P1676" s="50" t="s">
        <v>205</v>
      </c>
      <c r="Q1676" s="50" t="s">
        <v>205</v>
      </c>
      <c r="R1676" s="16" t="s">
        <v>14165</v>
      </c>
      <c r="S1676" s="16" t="s">
        <v>14167</v>
      </c>
      <c r="T1676" s="16" t="s">
        <v>14168</v>
      </c>
      <c r="U1676" s="17">
        <v>1408</v>
      </c>
      <c r="V1676" s="18">
        <v>15152.4</v>
      </c>
      <c r="W1676" s="16" t="s">
        <v>14169</v>
      </c>
      <c r="X1676" s="50" t="s">
        <v>205</v>
      </c>
      <c r="Y1676" s="50" t="s">
        <v>205</v>
      </c>
    </row>
    <row r="1677" spans="1:26" ht="18" customHeight="1">
      <c r="A1677" s="539">
        <v>20231116</v>
      </c>
      <c r="B1677" s="523">
        <v>1629</v>
      </c>
      <c r="C1677" s="523" t="s">
        <v>14170</v>
      </c>
      <c r="D1677" s="523" t="s">
        <v>219</v>
      </c>
      <c r="E1677" s="523">
        <v>379</v>
      </c>
      <c r="F1677" s="523" t="s">
        <v>9546</v>
      </c>
      <c r="G1677" s="523" t="s">
        <v>14166</v>
      </c>
      <c r="H1677" s="538" t="s">
        <v>9955</v>
      </c>
      <c r="I1677" s="540">
        <v>45246</v>
      </c>
      <c r="J1677" s="541" t="s">
        <v>12787</v>
      </c>
      <c r="K1677" s="541" t="s">
        <v>9440</v>
      </c>
      <c r="L1677" s="494" t="s">
        <v>19178</v>
      </c>
      <c r="M1677" s="50" t="s">
        <v>205</v>
      </c>
      <c r="N1677" s="50" t="s">
        <v>205</v>
      </c>
      <c r="O1677" s="50" t="s">
        <v>205</v>
      </c>
      <c r="P1677" s="50" t="s">
        <v>205</v>
      </c>
      <c r="Q1677" s="50" t="s">
        <v>205</v>
      </c>
      <c r="R1677" s="16" t="s">
        <v>14170</v>
      </c>
      <c r="S1677" s="16" t="s">
        <v>14167</v>
      </c>
      <c r="T1677" s="16" t="s">
        <v>14171</v>
      </c>
      <c r="U1677" s="17">
        <v>379</v>
      </c>
      <c r="V1677" s="18">
        <v>1659.6</v>
      </c>
      <c r="W1677" s="16" t="s">
        <v>14169</v>
      </c>
      <c r="X1677" s="50" t="s">
        <v>205</v>
      </c>
      <c r="Y1677" s="50" t="s">
        <v>205</v>
      </c>
    </row>
    <row r="1678" spans="1:26" ht="18" customHeight="1">
      <c r="A1678" s="539">
        <v>20231116</v>
      </c>
      <c r="B1678" s="523">
        <v>1630</v>
      </c>
      <c r="C1678" s="523" t="s">
        <v>3773</v>
      </c>
      <c r="D1678" s="523" t="s">
        <v>9319</v>
      </c>
      <c r="E1678" s="523">
        <v>1980</v>
      </c>
      <c r="F1678" s="523" t="s">
        <v>8994</v>
      </c>
      <c r="G1678" s="523" t="s">
        <v>3774</v>
      </c>
      <c r="H1678" s="538"/>
      <c r="I1678" s="540">
        <v>45246</v>
      </c>
      <c r="J1678" s="541" t="s">
        <v>9527</v>
      </c>
      <c r="K1678" s="541" t="s">
        <v>9440</v>
      </c>
      <c r="L1678" s="494" t="s">
        <v>205</v>
      </c>
      <c r="M1678" s="50" t="s">
        <v>205</v>
      </c>
      <c r="N1678" s="50" t="s">
        <v>205</v>
      </c>
      <c r="O1678" s="50" t="s">
        <v>205</v>
      </c>
      <c r="P1678" s="50" t="s">
        <v>205</v>
      </c>
      <c r="Q1678" s="50" t="s">
        <v>205</v>
      </c>
      <c r="R1678" s="16" t="s">
        <v>14172</v>
      </c>
      <c r="S1678" s="16" t="s">
        <v>19291</v>
      </c>
      <c r="T1678" s="16" t="s">
        <v>14173</v>
      </c>
      <c r="U1678" s="17">
        <v>1980</v>
      </c>
      <c r="V1678" s="18">
        <v>24948</v>
      </c>
      <c r="W1678" s="16" t="s">
        <v>22050</v>
      </c>
      <c r="X1678" s="50" t="s">
        <v>205</v>
      </c>
      <c r="Y1678" s="50" t="s">
        <v>205</v>
      </c>
    </row>
    <row r="1679" spans="1:26" ht="18" customHeight="1">
      <c r="A1679" s="539">
        <v>20231116</v>
      </c>
      <c r="B1679" s="523">
        <v>1631</v>
      </c>
      <c r="C1679" s="523" t="s">
        <v>3777</v>
      </c>
      <c r="D1679" s="523" t="s">
        <v>10410</v>
      </c>
      <c r="E1679" s="523">
        <v>1958</v>
      </c>
      <c r="F1679" s="523" t="s">
        <v>8994</v>
      </c>
      <c r="G1679" s="523" t="s">
        <v>3778</v>
      </c>
      <c r="H1679" s="538"/>
      <c r="I1679" s="540">
        <v>45246</v>
      </c>
      <c r="J1679" s="541" t="s">
        <v>12830</v>
      </c>
      <c r="K1679" s="541" t="s">
        <v>9440</v>
      </c>
      <c r="L1679" s="494" t="s">
        <v>205</v>
      </c>
      <c r="M1679" s="50" t="s">
        <v>205</v>
      </c>
      <c r="N1679" s="50" t="s">
        <v>205</v>
      </c>
      <c r="O1679" s="50" t="s">
        <v>205</v>
      </c>
      <c r="P1679" s="50" t="s">
        <v>205</v>
      </c>
      <c r="Q1679" s="50" t="s">
        <v>205</v>
      </c>
      <c r="R1679" s="16" t="s">
        <v>22053</v>
      </c>
      <c r="S1679" s="16" t="s">
        <v>19291</v>
      </c>
      <c r="T1679" s="16" t="s">
        <v>22054</v>
      </c>
      <c r="U1679" s="17">
        <v>1958</v>
      </c>
      <c r="V1679" s="18">
        <v>24427.57</v>
      </c>
      <c r="W1679" s="16" t="s">
        <v>22055</v>
      </c>
      <c r="X1679" s="50" t="s">
        <v>205</v>
      </c>
      <c r="Y1679" s="50" t="s">
        <v>205</v>
      </c>
      <c r="Z1679" t="s">
        <v>12267</v>
      </c>
    </row>
    <row r="1680" spans="1:26" ht="18" customHeight="1">
      <c r="A1680" s="539">
        <v>20231116</v>
      </c>
      <c r="B1680" s="523">
        <v>1632</v>
      </c>
      <c r="C1680" s="523" t="s">
        <v>3792</v>
      </c>
      <c r="D1680" s="523" t="s">
        <v>9537</v>
      </c>
      <c r="E1680" s="523">
        <v>1916</v>
      </c>
      <c r="F1680" s="523" t="s">
        <v>8994</v>
      </c>
      <c r="G1680" s="523" t="s">
        <v>3793</v>
      </c>
      <c r="H1680" s="538"/>
      <c r="I1680" s="540">
        <v>45246</v>
      </c>
      <c r="J1680" s="541" t="s">
        <v>10671</v>
      </c>
      <c r="K1680" s="541" t="s">
        <v>9440</v>
      </c>
      <c r="L1680" s="494" t="s">
        <v>205</v>
      </c>
      <c r="M1680" s="50" t="s">
        <v>205</v>
      </c>
      <c r="N1680" s="50" t="s">
        <v>205</v>
      </c>
      <c r="O1680" s="50" t="s">
        <v>205</v>
      </c>
      <c r="P1680" s="50" t="s">
        <v>205</v>
      </c>
      <c r="Q1680" s="50" t="s">
        <v>205</v>
      </c>
      <c r="R1680" s="16" t="s">
        <v>22056</v>
      </c>
      <c r="S1680" s="16" t="s">
        <v>19291</v>
      </c>
      <c r="T1680" s="16" t="s">
        <v>22057</v>
      </c>
      <c r="U1680" s="17">
        <v>1916</v>
      </c>
      <c r="V1680" s="18">
        <v>24509.47</v>
      </c>
      <c r="W1680" s="16" t="s">
        <v>14164</v>
      </c>
      <c r="X1680" s="50" t="s">
        <v>205</v>
      </c>
      <c r="Y1680" s="50" t="s">
        <v>205</v>
      </c>
    </row>
    <row r="1681" spans="1:26" ht="18" customHeight="1">
      <c r="A1681" s="539">
        <v>20231116</v>
      </c>
      <c r="B1681" s="523">
        <v>1633</v>
      </c>
      <c r="C1681" s="523" t="s">
        <v>3796</v>
      </c>
      <c r="D1681" s="523" t="s">
        <v>9537</v>
      </c>
      <c r="E1681" s="523">
        <v>1916</v>
      </c>
      <c r="F1681" s="523" t="s">
        <v>8994</v>
      </c>
      <c r="G1681" s="523" t="s">
        <v>3797</v>
      </c>
      <c r="H1681" s="538"/>
      <c r="I1681" s="540">
        <v>45246</v>
      </c>
      <c r="J1681" s="541" t="s">
        <v>9810</v>
      </c>
      <c r="K1681" s="541" t="s">
        <v>9440</v>
      </c>
      <c r="L1681" s="494" t="s">
        <v>205</v>
      </c>
      <c r="M1681" s="50" t="s">
        <v>205</v>
      </c>
      <c r="N1681" s="50" t="s">
        <v>205</v>
      </c>
      <c r="O1681" s="50" t="s">
        <v>205</v>
      </c>
      <c r="P1681" s="50" t="s">
        <v>205</v>
      </c>
      <c r="Q1681" s="50" t="s">
        <v>205</v>
      </c>
      <c r="R1681" s="16" t="s">
        <v>22058</v>
      </c>
      <c r="S1681" s="16" t="s">
        <v>19291</v>
      </c>
      <c r="T1681" s="16" t="s">
        <v>14174</v>
      </c>
      <c r="U1681" s="17">
        <v>1916</v>
      </c>
      <c r="V1681" s="18">
        <v>24509.47</v>
      </c>
      <c r="W1681" s="16" t="s">
        <v>22050</v>
      </c>
      <c r="X1681" s="50" t="s">
        <v>205</v>
      </c>
      <c r="Y1681" s="50" t="s">
        <v>205</v>
      </c>
    </row>
    <row r="1682" spans="1:26" ht="18" customHeight="1">
      <c r="A1682" s="539">
        <v>20231116</v>
      </c>
      <c r="B1682" s="523">
        <v>1634</v>
      </c>
      <c r="C1682" s="523" t="s">
        <v>3785</v>
      </c>
      <c r="D1682" s="523" t="s">
        <v>9766</v>
      </c>
      <c r="E1682" s="523">
        <v>1943</v>
      </c>
      <c r="F1682" s="523" t="s">
        <v>6346</v>
      </c>
      <c r="G1682" s="523" t="s">
        <v>3786</v>
      </c>
      <c r="H1682" s="538"/>
      <c r="I1682" s="540">
        <v>45246</v>
      </c>
      <c r="J1682" s="541" t="s">
        <v>9453</v>
      </c>
      <c r="K1682" s="541" t="s">
        <v>9440</v>
      </c>
      <c r="L1682" s="494"/>
      <c r="M1682" s="50"/>
      <c r="N1682" s="50"/>
      <c r="O1682" s="50"/>
      <c r="P1682" s="50"/>
      <c r="Q1682" s="50"/>
      <c r="R1682" s="16" t="s">
        <v>22059</v>
      </c>
      <c r="S1682" s="16" t="s">
        <v>19291</v>
      </c>
      <c r="T1682" s="16" t="s">
        <v>22060</v>
      </c>
      <c r="U1682" s="17">
        <v>1943</v>
      </c>
      <c r="V1682" s="18">
        <v>24539.3</v>
      </c>
      <c r="W1682" s="16" t="s">
        <v>22055</v>
      </c>
      <c r="X1682" s="50"/>
      <c r="Y1682" s="50"/>
    </row>
    <row r="1683" spans="1:26" ht="18" customHeight="1">
      <c r="A1683" s="539">
        <v>20231117</v>
      </c>
      <c r="B1683" s="523">
        <v>1637</v>
      </c>
      <c r="C1683" s="523" t="s">
        <v>14175</v>
      </c>
      <c r="D1683" s="523" t="s">
        <v>12441</v>
      </c>
      <c r="E1683" s="523">
        <v>1200</v>
      </c>
      <c r="F1683" s="523" t="s">
        <v>8298</v>
      </c>
      <c r="G1683" s="523" t="s">
        <v>14176</v>
      </c>
      <c r="H1683" s="538" t="s">
        <v>14177</v>
      </c>
      <c r="I1683" s="540">
        <v>45247</v>
      </c>
      <c r="J1683" s="541" t="s">
        <v>10502</v>
      </c>
      <c r="K1683" s="541" t="s">
        <v>9440</v>
      </c>
      <c r="L1683" s="494" t="s">
        <v>19178</v>
      </c>
      <c r="M1683" s="50" t="s">
        <v>205</v>
      </c>
      <c r="N1683" s="50" t="s">
        <v>205</v>
      </c>
      <c r="O1683" s="50" t="s">
        <v>205</v>
      </c>
      <c r="P1683" s="50" t="s">
        <v>205</v>
      </c>
      <c r="Q1683" s="50" t="s">
        <v>205</v>
      </c>
      <c r="R1683" s="16" t="s">
        <v>14178</v>
      </c>
      <c r="S1683" s="16" t="s">
        <v>22061</v>
      </c>
      <c r="T1683" s="16" t="s">
        <v>14179</v>
      </c>
      <c r="U1683" s="17">
        <v>1200</v>
      </c>
      <c r="V1683" s="18">
        <v>24900</v>
      </c>
      <c r="W1683" s="16" t="s">
        <v>22050</v>
      </c>
      <c r="X1683" s="50" t="s">
        <v>205</v>
      </c>
      <c r="Y1683" s="50" t="s">
        <v>205</v>
      </c>
      <c r="Z1683" t="s">
        <v>22062</v>
      </c>
    </row>
    <row r="1684" spans="1:26" ht="18" customHeight="1">
      <c r="A1684" s="539">
        <v>20231117</v>
      </c>
      <c r="B1684" s="523">
        <v>1638</v>
      </c>
      <c r="C1684" s="523" t="s">
        <v>3800</v>
      </c>
      <c r="D1684" s="523" t="s">
        <v>8894</v>
      </c>
      <c r="E1684" s="523">
        <v>1952</v>
      </c>
      <c r="F1684" s="523" t="s">
        <v>10924</v>
      </c>
      <c r="G1684" s="523" t="s">
        <v>3801</v>
      </c>
      <c r="H1684" s="538"/>
      <c r="I1684" s="540">
        <v>45246</v>
      </c>
      <c r="J1684" s="541" t="s">
        <v>12550</v>
      </c>
      <c r="K1684" s="541" t="s">
        <v>9440</v>
      </c>
      <c r="L1684" s="494"/>
      <c r="M1684" s="50"/>
      <c r="N1684" s="50"/>
      <c r="O1684" s="50"/>
      <c r="P1684" s="50"/>
      <c r="Q1684" s="50"/>
      <c r="R1684" s="16" t="s">
        <v>22063</v>
      </c>
      <c r="S1684" s="16" t="s">
        <v>10533</v>
      </c>
      <c r="T1684" s="16" t="s">
        <v>22064</v>
      </c>
      <c r="U1684" s="17">
        <v>1952</v>
      </c>
      <c r="V1684" s="18">
        <v>24352.82</v>
      </c>
      <c r="W1684" s="16" t="s">
        <v>22050</v>
      </c>
      <c r="X1684" s="50"/>
      <c r="Y1684" s="50"/>
    </row>
    <row r="1685" spans="1:26" ht="18" customHeight="1">
      <c r="A1685" s="539">
        <v>20231117</v>
      </c>
      <c r="B1685" s="523">
        <v>1639</v>
      </c>
      <c r="C1685" s="523" t="s">
        <v>3804</v>
      </c>
      <c r="D1685" s="523" t="s">
        <v>51</v>
      </c>
      <c r="E1685" s="523">
        <v>1941</v>
      </c>
      <c r="F1685" s="523" t="s">
        <v>8994</v>
      </c>
      <c r="G1685" s="523" t="s">
        <v>3805</v>
      </c>
      <c r="H1685" s="538"/>
      <c r="I1685" s="540">
        <v>45246</v>
      </c>
      <c r="J1685" s="541" t="s">
        <v>10412</v>
      </c>
      <c r="K1685" s="541" t="s">
        <v>9440</v>
      </c>
      <c r="L1685" s="494" t="s">
        <v>205</v>
      </c>
      <c r="M1685" s="50" t="s">
        <v>205</v>
      </c>
      <c r="N1685" s="50" t="s">
        <v>205</v>
      </c>
      <c r="O1685" s="50" t="s">
        <v>205</v>
      </c>
      <c r="P1685" s="50" t="s">
        <v>205</v>
      </c>
      <c r="Q1685" s="50" t="s">
        <v>205</v>
      </c>
      <c r="R1685" s="16" t="s">
        <v>22065</v>
      </c>
      <c r="S1685" s="16" t="s">
        <v>19291</v>
      </c>
      <c r="T1685" s="16" t="s">
        <v>22066</v>
      </c>
      <c r="U1685" s="17">
        <v>1941</v>
      </c>
      <c r="V1685" s="18">
        <v>24369.83</v>
      </c>
      <c r="W1685" s="16" t="s">
        <v>22050</v>
      </c>
      <c r="X1685" s="50" t="s">
        <v>205</v>
      </c>
      <c r="Y1685" s="50" t="s">
        <v>205</v>
      </c>
    </row>
    <row r="1686" spans="1:26" ht="18" customHeight="1">
      <c r="A1686" s="539">
        <v>20231117</v>
      </c>
      <c r="B1686" s="523">
        <v>1640</v>
      </c>
      <c r="C1686" s="523" t="s">
        <v>3808</v>
      </c>
      <c r="D1686" s="523" t="s">
        <v>9537</v>
      </c>
      <c r="E1686" s="523">
        <v>1916</v>
      </c>
      <c r="F1686" s="523" t="s">
        <v>8994</v>
      </c>
      <c r="G1686" s="523" t="s">
        <v>3809</v>
      </c>
      <c r="H1686" s="538"/>
      <c r="I1686" s="540">
        <v>45247</v>
      </c>
      <c r="J1686" s="541" t="s">
        <v>13296</v>
      </c>
      <c r="K1686" s="541" t="s">
        <v>9440</v>
      </c>
      <c r="L1686" s="494" t="s">
        <v>205</v>
      </c>
      <c r="M1686" s="50" t="s">
        <v>205</v>
      </c>
      <c r="N1686" s="50" t="s">
        <v>205</v>
      </c>
      <c r="O1686" s="50" t="s">
        <v>205</v>
      </c>
      <c r="P1686" s="50" t="s">
        <v>205</v>
      </c>
      <c r="Q1686" s="50" t="s">
        <v>205</v>
      </c>
      <c r="R1686" s="16" t="s">
        <v>22067</v>
      </c>
      <c r="S1686" s="16" t="s">
        <v>22068</v>
      </c>
      <c r="T1686" s="16" t="s">
        <v>22069</v>
      </c>
      <c r="U1686" s="17">
        <v>1916</v>
      </c>
      <c r="V1686" s="18">
        <v>24408.45</v>
      </c>
      <c r="W1686" s="16" t="s">
        <v>22050</v>
      </c>
      <c r="X1686" s="50" t="s">
        <v>205</v>
      </c>
      <c r="Y1686" s="50" t="s">
        <v>205</v>
      </c>
    </row>
    <row r="1687" spans="1:26" ht="18" customHeight="1">
      <c r="A1687" s="539">
        <v>20231117</v>
      </c>
      <c r="B1687" s="523">
        <v>1641</v>
      </c>
      <c r="C1687" s="523" t="s">
        <v>3812</v>
      </c>
      <c r="D1687" s="523" t="s">
        <v>9537</v>
      </c>
      <c r="E1687" s="523">
        <v>1916</v>
      </c>
      <c r="F1687" s="523" t="s">
        <v>8994</v>
      </c>
      <c r="G1687" s="523" t="s">
        <v>3813</v>
      </c>
      <c r="H1687" s="538"/>
      <c r="I1687" s="540">
        <v>45247</v>
      </c>
      <c r="J1687" s="541" t="s">
        <v>13208</v>
      </c>
      <c r="K1687" s="541" t="s">
        <v>9440</v>
      </c>
      <c r="L1687" s="494" t="s">
        <v>205</v>
      </c>
      <c r="M1687" s="50" t="s">
        <v>205</v>
      </c>
      <c r="N1687" s="50" t="s">
        <v>205</v>
      </c>
      <c r="O1687" s="50" t="s">
        <v>205</v>
      </c>
      <c r="P1687" s="50" t="s">
        <v>205</v>
      </c>
      <c r="Q1687" s="50" t="s">
        <v>205</v>
      </c>
      <c r="R1687" s="16" t="s">
        <v>22070</v>
      </c>
      <c r="S1687" s="16" t="s">
        <v>19291</v>
      </c>
      <c r="T1687" s="16" t="s">
        <v>22071</v>
      </c>
      <c r="U1687" s="17">
        <v>1916</v>
      </c>
      <c r="V1687" s="18">
        <v>24509.47</v>
      </c>
      <c r="W1687" s="16" t="s">
        <v>22050</v>
      </c>
      <c r="X1687" s="50" t="s">
        <v>205</v>
      </c>
      <c r="Y1687" s="50" t="s">
        <v>205</v>
      </c>
    </row>
    <row r="1688" spans="1:26" ht="18" customHeight="1">
      <c r="A1688" s="539">
        <v>20231117</v>
      </c>
      <c r="B1688" s="523">
        <v>1642</v>
      </c>
      <c r="C1688" s="523" t="s">
        <v>3815</v>
      </c>
      <c r="D1688" s="523" t="s">
        <v>9537</v>
      </c>
      <c r="E1688" s="523">
        <v>1916</v>
      </c>
      <c r="F1688" s="523" t="s">
        <v>8994</v>
      </c>
      <c r="G1688" s="523" t="s">
        <v>3816</v>
      </c>
      <c r="H1688" s="538"/>
      <c r="I1688" s="540">
        <v>45247</v>
      </c>
      <c r="J1688" s="541" t="s">
        <v>9527</v>
      </c>
      <c r="K1688" s="541" t="s">
        <v>9440</v>
      </c>
      <c r="L1688" s="494" t="s">
        <v>205</v>
      </c>
      <c r="M1688" s="50" t="s">
        <v>205</v>
      </c>
      <c r="N1688" s="50" t="s">
        <v>205</v>
      </c>
      <c r="O1688" s="50" t="s">
        <v>205</v>
      </c>
      <c r="P1688" s="50" t="s">
        <v>205</v>
      </c>
      <c r="Q1688" s="50" t="s">
        <v>205</v>
      </c>
      <c r="R1688" s="16" t="s">
        <v>22072</v>
      </c>
      <c r="S1688" s="16" t="s">
        <v>19291</v>
      </c>
      <c r="T1688" s="16" t="s">
        <v>22073</v>
      </c>
      <c r="U1688" s="17">
        <v>1916</v>
      </c>
      <c r="V1688" s="18">
        <v>24509.47</v>
      </c>
      <c r="W1688" s="16" t="s">
        <v>22050</v>
      </c>
      <c r="X1688" s="50" t="s">
        <v>205</v>
      </c>
      <c r="Y1688" s="50" t="s">
        <v>205</v>
      </c>
    </row>
    <row r="1689" spans="1:26" ht="18" customHeight="1">
      <c r="A1689" s="539">
        <v>20231117</v>
      </c>
      <c r="B1689" s="523">
        <v>1643</v>
      </c>
      <c r="C1689" s="523" t="s">
        <v>3818</v>
      </c>
      <c r="D1689" s="523" t="s">
        <v>8905</v>
      </c>
      <c r="E1689" s="523">
        <v>1980</v>
      </c>
      <c r="F1689" s="523" t="s">
        <v>8994</v>
      </c>
      <c r="G1689" s="523" t="s">
        <v>3819</v>
      </c>
      <c r="H1689" s="538"/>
      <c r="I1689" s="540">
        <v>45246</v>
      </c>
      <c r="J1689" s="541" t="s">
        <v>9717</v>
      </c>
      <c r="K1689" s="541" t="s">
        <v>9440</v>
      </c>
      <c r="L1689" s="494" t="s">
        <v>205</v>
      </c>
      <c r="M1689" s="50" t="s">
        <v>205</v>
      </c>
      <c r="N1689" s="50" t="s">
        <v>205</v>
      </c>
      <c r="O1689" s="50" t="s">
        <v>205</v>
      </c>
      <c r="P1689" s="50" t="s">
        <v>205</v>
      </c>
      <c r="Q1689" s="50" t="s">
        <v>205</v>
      </c>
      <c r="R1689" s="16" t="s">
        <v>22074</v>
      </c>
      <c r="S1689" s="16" t="s">
        <v>22068</v>
      </c>
      <c r="T1689" s="16" t="s">
        <v>14180</v>
      </c>
      <c r="U1689" s="17">
        <v>1980</v>
      </c>
      <c r="V1689" s="18">
        <v>24971.759999999998</v>
      </c>
      <c r="W1689" s="16" t="s">
        <v>22050</v>
      </c>
      <c r="X1689" s="50" t="s">
        <v>205</v>
      </c>
      <c r="Y1689" s="50" t="s">
        <v>205</v>
      </c>
    </row>
    <row r="1690" spans="1:26" ht="18" customHeight="1">
      <c r="A1690" s="539">
        <v>20231117</v>
      </c>
      <c r="B1690" s="523">
        <v>1644</v>
      </c>
      <c r="C1690" s="523" t="s">
        <v>14181</v>
      </c>
      <c r="D1690" s="523" t="s">
        <v>219</v>
      </c>
      <c r="E1690" s="523">
        <v>1800</v>
      </c>
      <c r="F1690" s="523" t="s">
        <v>8949</v>
      </c>
      <c r="G1690" s="523" t="s">
        <v>14182</v>
      </c>
      <c r="H1690" s="538"/>
      <c r="I1690" s="540">
        <v>45247</v>
      </c>
      <c r="J1690" s="541" t="s">
        <v>11168</v>
      </c>
      <c r="K1690" s="541" t="s">
        <v>9440</v>
      </c>
      <c r="L1690" s="494" t="s">
        <v>205</v>
      </c>
      <c r="M1690" s="50" t="s">
        <v>205</v>
      </c>
      <c r="N1690" s="50" t="s">
        <v>205</v>
      </c>
      <c r="O1690" s="50" t="s">
        <v>205</v>
      </c>
      <c r="P1690" s="50" t="s">
        <v>205</v>
      </c>
      <c r="Q1690" s="50" t="s">
        <v>205</v>
      </c>
      <c r="R1690" s="16" t="s">
        <v>22075</v>
      </c>
      <c r="S1690" s="16" t="s">
        <v>19998</v>
      </c>
      <c r="T1690" s="16" t="s">
        <v>22076</v>
      </c>
      <c r="U1690" s="17">
        <v>1800</v>
      </c>
      <c r="V1690" s="18">
        <v>19800</v>
      </c>
      <c r="W1690" s="16" t="s">
        <v>22077</v>
      </c>
      <c r="X1690" s="50" t="s">
        <v>205</v>
      </c>
      <c r="Y1690" s="50" t="s">
        <v>205</v>
      </c>
      <c r="Z1690" t="s">
        <v>10998</v>
      </c>
    </row>
    <row r="1691" spans="1:26" ht="18" customHeight="1">
      <c r="A1691" s="539">
        <v>20231117</v>
      </c>
      <c r="B1691" s="523">
        <v>1645</v>
      </c>
      <c r="C1691" s="523" t="s">
        <v>14183</v>
      </c>
      <c r="D1691" s="523" t="s">
        <v>8947</v>
      </c>
      <c r="E1691" s="523">
        <v>972</v>
      </c>
      <c r="F1691" s="523" t="s">
        <v>8949</v>
      </c>
      <c r="G1691" s="523" t="s">
        <v>14184</v>
      </c>
      <c r="H1691" s="538"/>
      <c r="I1691" s="540">
        <v>45247</v>
      </c>
      <c r="J1691" s="541" t="s">
        <v>11301</v>
      </c>
      <c r="K1691" s="541" t="s">
        <v>9440</v>
      </c>
      <c r="L1691" s="494">
        <v>20</v>
      </c>
      <c r="M1691" s="50" t="s">
        <v>205</v>
      </c>
      <c r="N1691" s="50" t="s">
        <v>205</v>
      </c>
      <c r="O1691" s="50" t="s">
        <v>205</v>
      </c>
      <c r="P1691" s="50" t="s">
        <v>205</v>
      </c>
      <c r="Q1691" s="50" t="s">
        <v>205</v>
      </c>
      <c r="R1691" s="16" t="s">
        <v>22078</v>
      </c>
      <c r="S1691" s="16" t="s">
        <v>22079</v>
      </c>
      <c r="T1691" s="16" t="s">
        <v>22080</v>
      </c>
      <c r="U1691" s="17">
        <v>972</v>
      </c>
      <c r="V1691" s="18">
        <v>7581.6</v>
      </c>
      <c r="W1691" s="16" t="s">
        <v>14139</v>
      </c>
      <c r="X1691" s="50" t="s">
        <v>205</v>
      </c>
      <c r="Y1691" s="50" t="s">
        <v>205</v>
      </c>
      <c r="Z1691" t="s">
        <v>11540</v>
      </c>
    </row>
    <row r="1692" spans="1:26" ht="18" customHeight="1">
      <c r="A1692" s="539">
        <v>20231120</v>
      </c>
      <c r="B1692" s="523">
        <v>1646</v>
      </c>
      <c r="C1692" s="523" t="s">
        <v>14185</v>
      </c>
      <c r="D1692" s="523" t="s">
        <v>10348</v>
      </c>
      <c r="E1692" s="523">
        <v>3000</v>
      </c>
      <c r="F1692" s="523" t="s">
        <v>9073</v>
      </c>
      <c r="G1692" s="523" t="s">
        <v>14186</v>
      </c>
      <c r="H1692" s="538" t="s">
        <v>14177</v>
      </c>
      <c r="I1692" s="540">
        <v>45250</v>
      </c>
      <c r="J1692" s="541" t="s">
        <v>10769</v>
      </c>
      <c r="K1692" s="541" t="s">
        <v>9440</v>
      </c>
      <c r="L1692" s="494" t="s">
        <v>22028</v>
      </c>
      <c r="M1692" s="50" t="s">
        <v>205</v>
      </c>
      <c r="N1692" s="50" t="s">
        <v>205</v>
      </c>
      <c r="O1692" s="50" t="s">
        <v>205</v>
      </c>
      <c r="P1692" s="50" t="s">
        <v>205</v>
      </c>
      <c r="Q1692" s="50" t="s">
        <v>205</v>
      </c>
      <c r="R1692" s="16" t="s">
        <v>14187</v>
      </c>
      <c r="S1692" s="16" t="s">
        <v>19951</v>
      </c>
      <c r="T1692" s="16" t="s">
        <v>22081</v>
      </c>
      <c r="U1692" s="17">
        <v>3000</v>
      </c>
      <c r="V1692" s="18">
        <v>24960</v>
      </c>
      <c r="W1692" s="16" t="s">
        <v>22082</v>
      </c>
      <c r="X1692" s="50" t="s">
        <v>205</v>
      </c>
      <c r="Y1692" s="50" t="s">
        <v>205</v>
      </c>
      <c r="Z1692" t="s">
        <v>14188</v>
      </c>
    </row>
    <row r="1693" spans="1:26" ht="18" customHeight="1">
      <c r="A1693" s="539">
        <v>20231120</v>
      </c>
      <c r="B1693" s="523">
        <v>1647</v>
      </c>
      <c r="C1693" s="523" t="s">
        <v>14189</v>
      </c>
      <c r="D1693" s="523" t="s">
        <v>8947</v>
      </c>
      <c r="E1693" s="523">
        <v>855</v>
      </c>
      <c r="F1693" s="523" t="s">
        <v>8949</v>
      </c>
      <c r="G1693" s="523" t="s">
        <v>14190</v>
      </c>
      <c r="H1693" s="538" t="s">
        <v>9940</v>
      </c>
      <c r="I1693" s="540">
        <v>45248</v>
      </c>
      <c r="J1693" s="541" t="s">
        <v>10746</v>
      </c>
      <c r="K1693" s="541" t="s">
        <v>9440</v>
      </c>
      <c r="L1693" s="494" t="s">
        <v>9454</v>
      </c>
      <c r="M1693" s="50" t="s">
        <v>205</v>
      </c>
      <c r="N1693" s="50" t="s">
        <v>205</v>
      </c>
      <c r="O1693" s="50" t="s">
        <v>205</v>
      </c>
      <c r="P1693" s="50" t="s">
        <v>205</v>
      </c>
      <c r="Q1693" s="50" t="s">
        <v>205</v>
      </c>
      <c r="R1693" s="16" t="s">
        <v>22083</v>
      </c>
      <c r="S1693" s="16" t="s">
        <v>20411</v>
      </c>
      <c r="T1693" s="16" t="s">
        <v>14191</v>
      </c>
      <c r="U1693" s="17">
        <v>855</v>
      </c>
      <c r="V1693" s="18">
        <v>10260</v>
      </c>
      <c r="W1693" s="16" t="s">
        <v>22084</v>
      </c>
      <c r="X1693" s="50" t="s">
        <v>205</v>
      </c>
      <c r="Y1693" s="50" t="s">
        <v>205</v>
      </c>
      <c r="Z1693" t="s">
        <v>14193</v>
      </c>
    </row>
    <row r="1694" spans="1:26" ht="18" customHeight="1">
      <c r="A1694" s="539">
        <v>20231120</v>
      </c>
      <c r="B1694" s="523">
        <v>1648</v>
      </c>
      <c r="C1694" s="523" t="s">
        <v>14194</v>
      </c>
      <c r="D1694" s="523" t="s">
        <v>8947</v>
      </c>
      <c r="E1694" s="523">
        <v>900</v>
      </c>
      <c r="F1694" s="523" t="s">
        <v>8949</v>
      </c>
      <c r="G1694" s="523" t="s">
        <v>14195</v>
      </c>
      <c r="H1694" s="538"/>
      <c r="I1694" s="540">
        <v>45247</v>
      </c>
      <c r="J1694" s="541" t="s">
        <v>11499</v>
      </c>
      <c r="K1694" s="541" t="s">
        <v>9440</v>
      </c>
      <c r="L1694" s="494">
        <v>20</v>
      </c>
      <c r="M1694" s="50" t="s">
        <v>205</v>
      </c>
      <c r="N1694" s="50" t="s">
        <v>205</v>
      </c>
      <c r="O1694" s="50" t="s">
        <v>205</v>
      </c>
      <c r="P1694" s="50" t="s">
        <v>205</v>
      </c>
      <c r="Q1694" s="50" t="s">
        <v>205</v>
      </c>
      <c r="R1694" s="16" t="s">
        <v>14196</v>
      </c>
      <c r="S1694" s="16" t="s">
        <v>19963</v>
      </c>
      <c r="T1694" s="16" t="s">
        <v>22085</v>
      </c>
      <c r="U1694" s="17">
        <v>900</v>
      </c>
      <c r="V1694" s="18">
        <v>10800</v>
      </c>
      <c r="W1694" s="16" t="s">
        <v>22077</v>
      </c>
      <c r="X1694" s="50" t="s">
        <v>205</v>
      </c>
      <c r="Y1694" s="50" t="s">
        <v>205</v>
      </c>
      <c r="Z1694" t="s">
        <v>14161</v>
      </c>
    </row>
    <row r="1695" spans="1:26" ht="18" customHeight="1">
      <c r="A1695" s="539">
        <v>20231120</v>
      </c>
      <c r="B1695" s="523">
        <v>1649</v>
      </c>
      <c r="C1695" s="523" t="s">
        <v>14197</v>
      </c>
      <c r="D1695" s="523" t="s">
        <v>219</v>
      </c>
      <c r="E1695" s="523">
        <v>1827</v>
      </c>
      <c r="F1695" s="523" t="s">
        <v>8949</v>
      </c>
      <c r="G1695" s="523" t="s">
        <v>14198</v>
      </c>
      <c r="H1695" s="538"/>
      <c r="I1695" s="540">
        <v>45250</v>
      </c>
      <c r="J1695" s="541" t="s">
        <v>14199</v>
      </c>
      <c r="K1695" s="541" t="s">
        <v>9440</v>
      </c>
      <c r="L1695" s="494" t="s">
        <v>205</v>
      </c>
      <c r="M1695" s="50" t="s">
        <v>205</v>
      </c>
      <c r="N1695" s="50" t="s">
        <v>205</v>
      </c>
      <c r="O1695" s="50" t="s">
        <v>205</v>
      </c>
      <c r="P1695" s="50" t="s">
        <v>205</v>
      </c>
      <c r="Q1695" s="50" t="s">
        <v>205</v>
      </c>
      <c r="R1695" s="16" t="s">
        <v>22086</v>
      </c>
      <c r="S1695" s="16" t="s">
        <v>21911</v>
      </c>
      <c r="T1695" s="16" t="s">
        <v>22087</v>
      </c>
      <c r="U1695" s="17">
        <v>1827</v>
      </c>
      <c r="V1695" s="18">
        <v>4701.8999999999996</v>
      </c>
      <c r="W1695" s="16" t="s">
        <v>22088</v>
      </c>
      <c r="X1695" s="50" t="s">
        <v>205</v>
      </c>
      <c r="Y1695" s="50" t="s">
        <v>205</v>
      </c>
      <c r="Z1695" t="s">
        <v>11616</v>
      </c>
    </row>
    <row r="1696" spans="1:26" ht="18" customHeight="1">
      <c r="A1696" s="539">
        <v>20231120</v>
      </c>
      <c r="B1696" s="523">
        <v>1650</v>
      </c>
      <c r="C1696" s="523" t="s">
        <v>14200</v>
      </c>
      <c r="D1696" s="523" t="s">
        <v>10514</v>
      </c>
      <c r="E1696" s="523">
        <v>2200</v>
      </c>
      <c r="F1696" s="523" t="s">
        <v>11055</v>
      </c>
      <c r="G1696" s="523" t="s">
        <v>14201</v>
      </c>
      <c r="H1696" s="538"/>
      <c r="I1696" s="540">
        <v>45250</v>
      </c>
      <c r="J1696" s="541" t="s">
        <v>12241</v>
      </c>
      <c r="K1696" s="541" t="s">
        <v>9440</v>
      </c>
      <c r="L1696" s="494">
        <v>20</v>
      </c>
      <c r="M1696" s="50" t="s">
        <v>205</v>
      </c>
      <c r="N1696" s="50" t="s">
        <v>205</v>
      </c>
      <c r="O1696" s="50" t="s">
        <v>205</v>
      </c>
      <c r="P1696" s="50" t="s">
        <v>205</v>
      </c>
      <c r="Q1696" s="50" t="s">
        <v>205</v>
      </c>
      <c r="R1696" s="16" t="s">
        <v>22089</v>
      </c>
      <c r="S1696" s="16" t="s">
        <v>9716</v>
      </c>
      <c r="T1696" s="16" t="s">
        <v>22090</v>
      </c>
      <c r="U1696" s="17">
        <v>2200</v>
      </c>
      <c r="V1696" s="18">
        <v>15400</v>
      </c>
      <c r="W1696" s="16" t="s">
        <v>22082</v>
      </c>
      <c r="X1696" s="50" t="s">
        <v>205</v>
      </c>
      <c r="Y1696" s="50" t="s">
        <v>205</v>
      </c>
      <c r="Z1696" t="s">
        <v>14202</v>
      </c>
    </row>
    <row r="1697" spans="1:26" ht="18" customHeight="1">
      <c r="A1697" s="539">
        <v>20231120</v>
      </c>
      <c r="B1697" s="523">
        <v>1651</v>
      </c>
      <c r="C1697" s="523" t="s">
        <v>14203</v>
      </c>
      <c r="D1697" s="523" t="s">
        <v>8947</v>
      </c>
      <c r="E1697" s="523">
        <v>662</v>
      </c>
      <c r="F1697" s="523" t="s">
        <v>9095</v>
      </c>
      <c r="G1697" s="523" t="s">
        <v>14204</v>
      </c>
      <c r="H1697" s="538"/>
      <c r="I1697" s="540">
        <v>45250</v>
      </c>
      <c r="J1697" s="541" t="s">
        <v>12332</v>
      </c>
      <c r="K1697" s="541" t="s">
        <v>9440</v>
      </c>
      <c r="L1697" s="494">
        <v>20</v>
      </c>
      <c r="M1697" s="50" t="s">
        <v>205</v>
      </c>
      <c r="N1697" s="50" t="s">
        <v>205</v>
      </c>
      <c r="O1697" s="50" t="s">
        <v>205</v>
      </c>
      <c r="P1697" s="50" t="s">
        <v>205</v>
      </c>
      <c r="Q1697" s="50" t="s">
        <v>205</v>
      </c>
      <c r="R1697" s="16" t="s">
        <v>22091</v>
      </c>
      <c r="S1697" s="16" t="s">
        <v>20411</v>
      </c>
      <c r="T1697" s="16" t="s">
        <v>22092</v>
      </c>
      <c r="U1697" s="17">
        <v>662</v>
      </c>
      <c r="V1697" s="18">
        <v>4363</v>
      </c>
      <c r="W1697" s="16" t="s">
        <v>14205</v>
      </c>
      <c r="X1697" s="50" t="s">
        <v>205</v>
      </c>
      <c r="Y1697" s="50" t="s">
        <v>205</v>
      </c>
      <c r="Z1697" t="s">
        <v>12684</v>
      </c>
    </row>
    <row r="1698" spans="1:26" ht="18" customHeight="1">
      <c r="A1698" s="539">
        <v>20231120</v>
      </c>
      <c r="B1698" s="523">
        <v>1652</v>
      </c>
      <c r="C1698" s="523" t="s">
        <v>14206</v>
      </c>
      <c r="D1698" s="523" t="s">
        <v>8996</v>
      </c>
      <c r="E1698" s="523">
        <v>2840</v>
      </c>
      <c r="F1698" s="523" t="s">
        <v>8949</v>
      </c>
      <c r="G1698" s="523" t="s">
        <v>14207</v>
      </c>
      <c r="H1698" s="538"/>
      <c r="I1698" s="540">
        <v>45250</v>
      </c>
      <c r="J1698" s="541" t="s">
        <v>9567</v>
      </c>
      <c r="K1698" s="541" t="s">
        <v>9440</v>
      </c>
      <c r="L1698" s="494"/>
      <c r="M1698" s="50"/>
      <c r="N1698" s="50"/>
      <c r="O1698" s="50"/>
      <c r="P1698" s="50"/>
      <c r="Q1698" s="50"/>
      <c r="R1698" s="16" t="s">
        <v>22093</v>
      </c>
      <c r="S1698" s="16" t="s">
        <v>14208</v>
      </c>
      <c r="T1698" s="16" t="s">
        <v>22094</v>
      </c>
      <c r="U1698" s="17">
        <v>2840</v>
      </c>
      <c r="V1698" s="18">
        <v>17300</v>
      </c>
      <c r="W1698" s="16" t="s">
        <v>22077</v>
      </c>
      <c r="X1698" s="50"/>
      <c r="Y1698" s="50"/>
      <c r="Z1698" t="s">
        <v>10596</v>
      </c>
    </row>
    <row r="1699" spans="1:26" ht="18" customHeight="1">
      <c r="A1699" s="539">
        <v>20231120</v>
      </c>
      <c r="B1699" s="523">
        <v>1653</v>
      </c>
      <c r="C1699" s="523" t="s">
        <v>14209</v>
      </c>
      <c r="D1699" s="523" t="s">
        <v>10348</v>
      </c>
      <c r="E1699" s="523">
        <v>3000</v>
      </c>
      <c r="F1699" s="523" t="s">
        <v>9073</v>
      </c>
      <c r="G1699" s="523" t="s">
        <v>14210</v>
      </c>
      <c r="H1699" s="538" t="s">
        <v>14211</v>
      </c>
      <c r="I1699" s="540">
        <v>45250</v>
      </c>
      <c r="J1699" s="541" t="s">
        <v>9547</v>
      </c>
      <c r="K1699" s="541" t="s">
        <v>9440</v>
      </c>
      <c r="L1699" s="494" t="s">
        <v>9441</v>
      </c>
      <c r="M1699" s="50" t="s">
        <v>205</v>
      </c>
      <c r="N1699" s="50" t="s">
        <v>205</v>
      </c>
      <c r="O1699" s="50" t="s">
        <v>205</v>
      </c>
      <c r="P1699" s="50" t="s">
        <v>205</v>
      </c>
      <c r="Q1699" s="50" t="s">
        <v>205</v>
      </c>
      <c r="R1699" s="16" t="s">
        <v>22095</v>
      </c>
      <c r="S1699" s="16" t="s">
        <v>22096</v>
      </c>
      <c r="T1699" s="16" t="s">
        <v>22097</v>
      </c>
      <c r="U1699" s="17">
        <v>3000</v>
      </c>
      <c r="V1699" s="18">
        <v>24960</v>
      </c>
      <c r="W1699" s="16" t="s">
        <v>14192</v>
      </c>
      <c r="X1699" s="50" t="s">
        <v>205</v>
      </c>
      <c r="Y1699" s="50" t="s">
        <v>205</v>
      </c>
      <c r="Z1699" t="s">
        <v>14113</v>
      </c>
    </row>
    <row r="1700" spans="1:26" ht="18" customHeight="1">
      <c r="A1700" s="539">
        <v>20231121</v>
      </c>
      <c r="B1700" s="523">
        <v>1654</v>
      </c>
      <c r="C1700" s="523" t="s">
        <v>14212</v>
      </c>
      <c r="D1700" s="523" t="s">
        <v>9743</v>
      </c>
      <c r="E1700" s="523">
        <v>2300</v>
      </c>
      <c r="F1700" s="523" t="s">
        <v>9170</v>
      </c>
      <c r="G1700" s="523" t="s">
        <v>14213</v>
      </c>
      <c r="H1700" s="538"/>
      <c r="I1700" s="540">
        <v>45250</v>
      </c>
      <c r="J1700" s="541" t="s">
        <v>10420</v>
      </c>
      <c r="K1700" s="541" t="s">
        <v>9440</v>
      </c>
      <c r="L1700" s="494" t="s">
        <v>205</v>
      </c>
      <c r="M1700" s="50" t="s">
        <v>205</v>
      </c>
      <c r="N1700" s="50" t="s">
        <v>205</v>
      </c>
      <c r="O1700" s="50" t="s">
        <v>205</v>
      </c>
      <c r="P1700" s="50" t="s">
        <v>205</v>
      </c>
      <c r="Q1700" s="50" t="s">
        <v>205</v>
      </c>
      <c r="R1700" s="16" t="s">
        <v>22098</v>
      </c>
      <c r="S1700" s="16" t="s">
        <v>20318</v>
      </c>
      <c r="T1700" s="16" t="s">
        <v>22099</v>
      </c>
      <c r="U1700" s="17">
        <v>2300</v>
      </c>
      <c r="V1700" s="18">
        <v>24840</v>
      </c>
      <c r="W1700" s="16" t="s">
        <v>14205</v>
      </c>
      <c r="X1700" s="50" t="s">
        <v>205</v>
      </c>
      <c r="Y1700" s="50" t="s">
        <v>205</v>
      </c>
      <c r="Z1700" t="s">
        <v>14214</v>
      </c>
    </row>
    <row r="1701" spans="1:26" ht="18" customHeight="1">
      <c r="A1701" s="539">
        <v>20231121</v>
      </c>
      <c r="B1701" s="523">
        <v>1655</v>
      </c>
      <c r="C1701" s="523" t="s">
        <v>3825</v>
      </c>
      <c r="D1701" s="523" t="s">
        <v>8896</v>
      </c>
      <c r="E1701" s="523">
        <v>1925</v>
      </c>
      <c r="F1701" s="523" t="s">
        <v>10924</v>
      </c>
      <c r="G1701" s="523" t="s">
        <v>3826</v>
      </c>
      <c r="H1701" s="538"/>
      <c r="I1701" s="540">
        <v>45250</v>
      </c>
      <c r="J1701" s="541" t="s">
        <v>12833</v>
      </c>
      <c r="K1701" s="541" t="s">
        <v>9440</v>
      </c>
      <c r="L1701" s="494"/>
      <c r="M1701" s="50"/>
      <c r="N1701" s="50"/>
      <c r="O1701" s="50"/>
      <c r="P1701" s="50"/>
      <c r="Q1701" s="50"/>
      <c r="R1701" s="16" t="s">
        <v>22100</v>
      </c>
      <c r="S1701" s="16" t="s">
        <v>19268</v>
      </c>
      <c r="T1701" s="16" t="s">
        <v>22101</v>
      </c>
      <c r="U1701" s="17">
        <v>1925</v>
      </c>
      <c r="V1701" s="18">
        <v>24640</v>
      </c>
      <c r="W1701" s="16" t="s">
        <v>14192</v>
      </c>
      <c r="X1701" s="50"/>
      <c r="Y1701" s="50"/>
    </row>
    <row r="1702" spans="1:26" ht="18" customHeight="1">
      <c r="A1702" s="539">
        <v>20231121</v>
      </c>
      <c r="B1702" s="523">
        <v>1656</v>
      </c>
      <c r="C1702" s="523" t="s">
        <v>3829</v>
      </c>
      <c r="D1702" s="523" t="s">
        <v>9766</v>
      </c>
      <c r="E1702" s="523">
        <v>1958</v>
      </c>
      <c r="F1702" s="523" t="s">
        <v>6346</v>
      </c>
      <c r="G1702" s="523" t="s">
        <v>3828</v>
      </c>
      <c r="H1702" s="538"/>
      <c r="I1702" s="540">
        <v>45251</v>
      </c>
      <c r="J1702" s="541" t="s">
        <v>9802</v>
      </c>
      <c r="K1702" s="541" t="s">
        <v>9440</v>
      </c>
      <c r="L1702" s="494" t="s">
        <v>205</v>
      </c>
      <c r="M1702" s="50" t="s">
        <v>205</v>
      </c>
      <c r="N1702" s="50" t="s">
        <v>205</v>
      </c>
      <c r="O1702" s="50" t="s">
        <v>205</v>
      </c>
      <c r="P1702" s="50" t="s">
        <v>205</v>
      </c>
      <c r="Q1702" s="50" t="s">
        <v>205</v>
      </c>
      <c r="R1702" s="16" t="s">
        <v>22102</v>
      </c>
      <c r="S1702" s="16" t="s">
        <v>20631</v>
      </c>
      <c r="T1702" s="16" t="s">
        <v>22103</v>
      </c>
      <c r="U1702" s="17">
        <v>1958</v>
      </c>
      <c r="V1702" s="18">
        <v>24728.73</v>
      </c>
      <c r="W1702" s="16" t="s">
        <v>14205</v>
      </c>
      <c r="X1702" s="50" t="s">
        <v>205</v>
      </c>
      <c r="Y1702" s="50" t="s">
        <v>205</v>
      </c>
    </row>
    <row r="1703" spans="1:26" ht="18" customHeight="1">
      <c r="A1703" s="539">
        <v>20231121</v>
      </c>
      <c r="B1703" s="523">
        <v>1657</v>
      </c>
      <c r="C1703" s="523" t="s">
        <v>3835</v>
      </c>
      <c r="D1703" s="523" t="s">
        <v>9766</v>
      </c>
      <c r="E1703" s="523">
        <v>1947</v>
      </c>
      <c r="F1703" s="523" t="s">
        <v>6346</v>
      </c>
      <c r="G1703" s="523" t="s">
        <v>3834</v>
      </c>
      <c r="H1703" s="538"/>
      <c r="I1703" s="540">
        <v>45251</v>
      </c>
      <c r="J1703" s="541" t="s">
        <v>14215</v>
      </c>
      <c r="K1703" s="541" t="s">
        <v>9440</v>
      </c>
      <c r="L1703" s="494" t="s">
        <v>205</v>
      </c>
      <c r="M1703" s="50" t="s">
        <v>205</v>
      </c>
      <c r="N1703" s="50" t="s">
        <v>205</v>
      </c>
      <c r="O1703" s="50" t="s">
        <v>205</v>
      </c>
      <c r="P1703" s="50" t="s">
        <v>205</v>
      </c>
      <c r="Q1703" s="50" t="s">
        <v>205</v>
      </c>
      <c r="R1703" s="16" t="s">
        <v>22104</v>
      </c>
      <c r="S1703" s="16" t="s">
        <v>20631</v>
      </c>
      <c r="T1703" s="16" t="s">
        <v>22105</v>
      </c>
      <c r="U1703" s="17">
        <v>1947</v>
      </c>
      <c r="V1703" s="18">
        <v>24385.37</v>
      </c>
      <c r="W1703" s="16" t="s">
        <v>22106</v>
      </c>
      <c r="X1703" s="50" t="s">
        <v>205</v>
      </c>
      <c r="Y1703" s="50" t="s">
        <v>205</v>
      </c>
    </row>
    <row r="1704" spans="1:26" ht="18" customHeight="1">
      <c r="A1704" s="539">
        <v>20231121</v>
      </c>
      <c r="B1704" s="523">
        <v>1658</v>
      </c>
      <c r="C1704" s="523" t="s">
        <v>3821</v>
      </c>
      <c r="D1704" s="523" t="s">
        <v>8896</v>
      </c>
      <c r="E1704" s="523">
        <v>1925</v>
      </c>
      <c r="F1704" s="523" t="s">
        <v>6380</v>
      </c>
      <c r="G1704" s="523" t="s">
        <v>3822</v>
      </c>
      <c r="H1704" s="538"/>
      <c r="I1704" s="540">
        <v>45250</v>
      </c>
      <c r="J1704" s="541" t="s">
        <v>14075</v>
      </c>
      <c r="K1704" s="541" t="s">
        <v>9440</v>
      </c>
      <c r="L1704" s="494" t="s">
        <v>205</v>
      </c>
      <c r="M1704" s="50" t="s">
        <v>205</v>
      </c>
      <c r="N1704" s="50" t="s">
        <v>205</v>
      </c>
      <c r="O1704" s="50" t="s">
        <v>205</v>
      </c>
      <c r="P1704" s="50" t="s">
        <v>205</v>
      </c>
      <c r="Q1704" s="50" t="s">
        <v>205</v>
      </c>
      <c r="R1704" s="16" t="s">
        <v>22107</v>
      </c>
      <c r="S1704" s="16" t="s">
        <v>12023</v>
      </c>
      <c r="T1704" s="16" t="s">
        <v>22108</v>
      </c>
      <c r="U1704" s="17">
        <v>1925</v>
      </c>
      <c r="V1704" s="18">
        <v>24640</v>
      </c>
      <c r="W1704" s="16" t="s">
        <v>22084</v>
      </c>
      <c r="X1704" s="50" t="s">
        <v>205</v>
      </c>
      <c r="Y1704" s="50" t="s">
        <v>205</v>
      </c>
    </row>
    <row r="1705" spans="1:26" ht="18" customHeight="1">
      <c r="A1705" s="539">
        <v>20231121</v>
      </c>
      <c r="B1705" s="523">
        <v>1659</v>
      </c>
      <c r="C1705" s="523" t="s">
        <v>14216</v>
      </c>
      <c r="D1705" s="523" t="s">
        <v>10628</v>
      </c>
      <c r="E1705" s="523">
        <v>2670</v>
      </c>
      <c r="F1705" s="523" t="s">
        <v>9095</v>
      </c>
      <c r="G1705" s="523" t="s">
        <v>14217</v>
      </c>
      <c r="H1705" s="538" t="s">
        <v>9587</v>
      </c>
      <c r="I1705" s="540">
        <v>45251</v>
      </c>
      <c r="J1705" s="541" t="s">
        <v>13138</v>
      </c>
      <c r="K1705" s="541" t="s">
        <v>9440</v>
      </c>
      <c r="L1705" s="494" t="s">
        <v>9454</v>
      </c>
      <c r="M1705" s="50" t="s">
        <v>205</v>
      </c>
      <c r="N1705" s="50" t="s">
        <v>205</v>
      </c>
      <c r="O1705" s="50" t="s">
        <v>205</v>
      </c>
      <c r="P1705" s="50" t="s">
        <v>205</v>
      </c>
      <c r="Q1705" s="50" t="s">
        <v>205</v>
      </c>
      <c r="R1705" s="16" t="s">
        <v>22109</v>
      </c>
      <c r="S1705" s="16" t="s">
        <v>19687</v>
      </c>
      <c r="T1705" s="16" t="s">
        <v>22110</v>
      </c>
      <c r="U1705" s="17">
        <v>2670</v>
      </c>
      <c r="V1705" s="18">
        <v>10190.4</v>
      </c>
      <c r="W1705" s="16" t="s">
        <v>22111</v>
      </c>
      <c r="X1705" s="50" t="s">
        <v>205</v>
      </c>
      <c r="Y1705" s="50" t="s">
        <v>205</v>
      </c>
    </row>
    <row r="1706" spans="1:26" ht="18" customHeight="1">
      <c r="A1706" s="539">
        <v>20231121</v>
      </c>
      <c r="B1706" s="523">
        <v>1660</v>
      </c>
      <c r="C1706" s="523" t="s">
        <v>3832</v>
      </c>
      <c r="D1706" s="523" t="s">
        <v>9766</v>
      </c>
      <c r="E1706" s="523">
        <v>1840</v>
      </c>
      <c r="F1706" s="523" t="s">
        <v>6346</v>
      </c>
      <c r="G1706" s="523" t="s">
        <v>3831</v>
      </c>
      <c r="H1706" s="538"/>
      <c r="I1706" s="540">
        <v>45251</v>
      </c>
      <c r="J1706" s="541" t="s">
        <v>10794</v>
      </c>
      <c r="K1706" s="541" t="s">
        <v>9440</v>
      </c>
      <c r="L1706" s="494" t="s">
        <v>205</v>
      </c>
      <c r="M1706" s="50" t="s">
        <v>205</v>
      </c>
      <c r="N1706" s="50" t="s">
        <v>205</v>
      </c>
      <c r="O1706" s="50" t="s">
        <v>205</v>
      </c>
      <c r="P1706" s="50" t="s">
        <v>205</v>
      </c>
      <c r="Q1706" s="50" t="s">
        <v>205</v>
      </c>
      <c r="R1706" s="16" t="s">
        <v>22112</v>
      </c>
      <c r="S1706" s="16" t="s">
        <v>20631</v>
      </c>
      <c r="T1706" s="16" t="s">
        <v>22113</v>
      </c>
      <c r="U1706" s="17">
        <v>1840</v>
      </c>
      <c r="V1706" s="18">
        <v>23102.02</v>
      </c>
      <c r="W1706" s="16" t="s">
        <v>22106</v>
      </c>
      <c r="X1706" s="50" t="s">
        <v>205</v>
      </c>
      <c r="Y1706" s="50" t="s">
        <v>205</v>
      </c>
    </row>
    <row r="1707" spans="1:26" ht="18" customHeight="1">
      <c r="A1707" s="539">
        <v>20231121</v>
      </c>
      <c r="B1707" s="523">
        <v>1661</v>
      </c>
      <c r="C1707" s="523" t="s">
        <v>14218</v>
      </c>
      <c r="D1707" s="523" t="s">
        <v>9766</v>
      </c>
      <c r="E1707" s="523">
        <v>1944</v>
      </c>
      <c r="F1707" s="523" t="s">
        <v>6346</v>
      </c>
      <c r="G1707" s="523" t="s">
        <v>3837</v>
      </c>
      <c r="H1707" s="538"/>
      <c r="I1707" s="540">
        <v>45251</v>
      </c>
      <c r="J1707" s="541" t="s">
        <v>12055</v>
      </c>
      <c r="K1707" s="541" t="s">
        <v>9440</v>
      </c>
      <c r="L1707" s="494" t="s">
        <v>205</v>
      </c>
      <c r="M1707" s="50" t="s">
        <v>205</v>
      </c>
      <c r="N1707" s="50" t="s">
        <v>205</v>
      </c>
      <c r="O1707" s="50" t="s">
        <v>205</v>
      </c>
      <c r="P1707" s="50" t="s">
        <v>205</v>
      </c>
      <c r="Q1707" s="50" t="s">
        <v>205</v>
      </c>
      <c r="R1707" s="16" t="s">
        <v>22114</v>
      </c>
      <c r="S1707" s="16" t="s">
        <v>12411</v>
      </c>
      <c r="T1707" s="16" t="s">
        <v>22115</v>
      </c>
      <c r="U1707" s="17">
        <v>1944</v>
      </c>
      <c r="V1707" s="18">
        <v>24347.8</v>
      </c>
      <c r="W1707" s="16" t="s">
        <v>22106</v>
      </c>
      <c r="X1707" s="50" t="s">
        <v>205</v>
      </c>
      <c r="Y1707" s="50" t="s">
        <v>205</v>
      </c>
    </row>
    <row r="1708" spans="1:26" ht="18" customHeight="1">
      <c r="A1708" s="539">
        <v>20231122</v>
      </c>
      <c r="B1708" s="523">
        <v>1662</v>
      </c>
      <c r="C1708" s="523">
        <v>910503820009</v>
      </c>
      <c r="D1708" s="523" t="s">
        <v>8996</v>
      </c>
      <c r="E1708" s="523">
        <v>1100</v>
      </c>
      <c r="F1708" s="523" t="s">
        <v>9206</v>
      </c>
      <c r="G1708" s="523" t="s">
        <v>14219</v>
      </c>
      <c r="H1708" s="538"/>
      <c r="I1708" s="540">
        <v>45251</v>
      </c>
      <c r="J1708" s="541" t="s">
        <v>12424</v>
      </c>
      <c r="K1708" s="541" t="s">
        <v>9440</v>
      </c>
      <c r="L1708" s="494" t="s">
        <v>205</v>
      </c>
      <c r="M1708" s="50" t="s">
        <v>205</v>
      </c>
      <c r="N1708" s="50" t="s">
        <v>205</v>
      </c>
      <c r="O1708" s="50" t="s">
        <v>205</v>
      </c>
      <c r="P1708" s="50" t="s">
        <v>205</v>
      </c>
      <c r="Q1708" s="50" t="s">
        <v>205</v>
      </c>
      <c r="R1708" s="16" t="s">
        <v>22116</v>
      </c>
      <c r="S1708" s="16" t="s">
        <v>22117</v>
      </c>
      <c r="T1708" s="16" t="s">
        <v>22118</v>
      </c>
      <c r="U1708" s="17">
        <v>1100</v>
      </c>
      <c r="V1708" s="18">
        <v>24200</v>
      </c>
      <c r="W1708" s="16" t="s">
        <v>14151</v>
      </c>
      <c r="X1708" s="50" t="s">
        <v>205</v>
      </c>
      <c r="Y1708" s="50" t="s">
        <v>205</v>
      </c>
      <c r="Z1708" t="s">
        <v>22119</v>
      </c>
    </row>
    <row r="1709" spans="1:26" ht="18" customHeight="1">
      <c r="A1709" s="539">
        <v>20231122</v>
      </c>
      <c r="B1709" s="523">
        <v>1663</v>
      </c>
      <c r="C1709" s="523" t="s">
        <v>14220</v>
      </c>
      <c r="D1709" s="523" t="s">
        <v>9743</v>
      </c>
      <c r="E1709" s="523">
        <v>2172</v>
      </c>
      <c r="F1709" s="523" t="s">
        <v>9206</v>
      </c>
      <c r="G1709" s="523" t="s">
        <v>14221</v>
      </c>
      <c r="H1709" s="538"/>
      <c r="I1709" s="540">
        <v>45252</v>
      </c>
      <c r="J1709" s="541" t="s">
        <v>9453</v>
      </c>
      <c r="K1709" s="541" t="s">
        <v>9440</v>
      </c>
      <c r="L1709" s="494" t="s">
        <v>205</v>
      </c>
      <c r="M1709" s="50" t="s">
        <v>205</v>
      </c>
      <c r="N1709" s="50" t="s">
        <v>205</v>
      </c>
      <c r="O1709" s="50" t="s">
        <v>205</v>
      </c>
      <c r="P1709" s="50" t="s">
        <v>205</v>
      </c>
      <c r="Q1709" s="50" t="s">
        <v>205</v>
      </c>
      <c r="R1709" s="16" t="s">
        <v>14220</v>
      </c>
      <c r="S1709" s="16" t="s">
        <v>8293</v>
      </c>
      <c r="T1709" s="16" t="s">
        <v>14222</v>
      </c>
      <c r="U1709" s="17">
        <v>2172</v>
      </c>
      <c r="V1709" s="18">
        <v>23500</v>
      </c>
      <c r="W1709" s="16" t="s">
        <v>14223</v>
      </c>
      <c r="X1709" s="50" t="s">
        <v>205</v>
      </c>
      <c r="Y1709" s="50" t="s">
        <v>205</v>
      </c>
      <c r="Z1709" t="s">
        <v>14224</v>
      </c>
    </row>
    <row r="1710" spans="1:26" ht="18" customHeight="1">
      <c r="A1710" s="539">
        <v>20231122</v>
      </c>
      <c r="B1710" s="523">
        <v>1664</v>
      </c>
      <c r="C1710" s="523" t="s">
        <v>3839</v>
      </c>
      <c r="D1710" s="523" t="s">
        <v>8891</v>
      </c>
      <c r="E1710" s="523">
        <v>1925</v>
      </c>
      <c r="F1710" s="523" t="s">
        <v>6714</v>
      </c>
      <c r="G1710" s="523" t="s">
        <v>3840</v>
      </c>
      <c r="H1710" s="538"/>
      <c r="I1710" s="540">
        <v>45251</v>
      </c>
      <c r="J1710" s="541" t="s">
        <v>9607</v>
      </c>
      <c r="K1710" s="541" t="s">
        <v>9440</v>
      </c>
      <c r="L1710" s="494" t="s">
        <v>205</v>
      </c>
      <c r="M1710" s="50" t="s">
        <v>205</v>
      </c>
      <c r="N1710" s="50" t="s">
        <v>205</v>
      </c>
      <c r="O1710" s="50" t="s">
        <v>205</v>
      </c>
      <c r="P1710" s="50" t="s">
        <v>205</v>
      </c>
      <c r="Q1710" s="50" t="s">
        <v>205</v>
      </c>
      <c r="R1710" s="16" t="s">
        <v>22120</v>
      </c>
      <c r="S1710" s="16" t="s">
        <v>19268</v>
      </c>
      <c r="T1710" s="16" t="s">
        <v>14225</v>
      </c>
      <c r="U1710" s="17">
        <v>1925</v>
      </c>
      <c r="V1710" s="18">
        <v>24640</v>
      </c>
      <c r="W1710" s="16" t="s">
        <v>14192</v>
      </c>
      <c r="X1710" s="50" t="s">
        <v>205</v>
      </c>
      <c r="Y1710" s="50" t="s">
        <v>205</v>
      </c>
    </row>
    <row r="1711" spans="1:26" ht="18" customHeight="1">
      <c r="A1711" s="539">
        <v>20231122</v>
      </c>
      <c r="B1711" s="523">
        <v>1665</v>
      </c>
      <c r="C1711" s="523" t="s">
        <v>14226</v>
      </c>
      <c r="D1711" s="523" t="s">
        <v>13413</v>
      </c>
      <c r="E1711" s="523">
        <v>1584</v>
      </c>
      <c r="F1711" s="523" t="s">
        <v>8949</v>
      </c>
      <c r="G1711" s="523" t="s">
        <v>14227</v>
      </c>
      <c r="H1711" s="538"/>
      <c r="I1711" s="540">
        <v>45252</v>
      </c>
      <c r="J1711" s="541" t="s">
        <v>10568</v>
      </c>
      <c r="K1711" s="541" t="s">
        <v>9440</v>
      </c>
      <c r="L1711" s="494"/>
      <c r="M1711" s="50"/>
      <c r="N1711" s="50"/>
      <c r="O1711" s="50"/>
      <c r="P1711" s="50"/>
      <c r="Q1711" s="50"/>
      <c r="R1711" s="16" t="s">
        <v>14226</v>
      </c>
      <c r="S1711" s="16" t="s">
        <v>14228</v>
      </c>
      <c r="T1711" s="16" t="s">
        <v>14229</v>
      </c>
      <c r="U1711" s="17">
        <v>1584</v>
      </c>
      <c r="V1711" s="18">
        <v>21652.34</v>
      </c>
      <c r="W1711" s="16" t="s">
        <v>14223</v>
      </c>
      <c r="X1711" s="50"/>
      <c r="Y1711" s="50"/>
      <c r="Z1711" t="s">
        <v>14230</v>
      </c>
    </row>
    <row r="1712" spans="1:26" ht="18" customHeight="1">
      <c r="A1712" s="539">
        <v>20231122</v>
      </c>
      <c r="B1712" s="523">
        <v>1666</v>
      </c>
      <c r="C1712" s="523" t="s">
        <v>3843</v>
      </c>
      <c r="D1712" s="523" t="s">
        <v>8896</v>
      </c>
      <c r="E1712" s="523">
        <v>1925</v>
      </c>
      <c r="F1712" s="523" t="s">
        <v>6380</v>
      </c>
      <c r="G1712" s="523" t="s">
        <v>3844</v>
      </c>
      <c r="H1712" s="538"/>
      <c r="I1712" s="540">
        <v>45252</v>
      </c>
      <c r="J1712" s="541" t="s">
        <v>11202</v>
      </c>
      <c r="K1712" s="541" t="s">
        <v>9440</v>
      </c>
      <c r="L1712" s="494" t="s">
        <v>205</v>
      </c>
      <c r="M1712" s="50" t="s">
        <v>205</v>
      </c>
      <c r="N1712" s="50" t="s">
        <v>205</v>
      </c>
      <c r="O1712" s="50" t="s">
        <v>205</v>
      </c>
      <c r="P1712" s="50" t="s">
        <v>205</v>
      </c>
      <c r="Q1712" s="50" t="s">
        <v>205</v>
      </c>
      <c r="R1712" s="16"/>
      <c r="S1712" s="16"/>
      <c r="T1712" s="16"/>
      <c r="U1712" s="17"/>
      <c r="V1712" s="18"/>
      <c r="W1712" s="16"/>
      <c r="X1712" s="50" t="s">
        <v>205</v>
      </c>
      <c r="Y1712" s="50" t="s">
        <v>205</v>
      </c>
    </row>
    <row r="1713" spans="1:26" ht="18" customHeight="1">
      <c r="A1713" s="539">
        <v>20231124</v>
      </c>
      <c r="B1713" s="523">
        <v>1667</v>
      </c>
      <c r="C1713" s="523" t="s">
        <v>3859</v>
      </c>
      <c r="D1713" s="523" t="s">
        <v>9766</v>
      </c>
      <c r="E1713" s="523">
        <v>1910</v>
      </c>
      <c r="F1713" s="523" t="s">
        <v>8994</v>
      </c>
      <c r="G1713" s="523" t="s">
        <v>3860</v>
      </c>
      <c r="H1713" s="538"/>
      <c r="I1713" s="540">
        <v>45253</v>
      </c>
      <c r="J1713" s="541" t="s">
        <v>10701</v>
      </c>
      <c r="K1713" s="541" t="s">
        <v>9440</v>
      </c>
      <c r="L1713" s="494" t="s">
        <v>205</v>
      </c>
      <c r="M1713" s="50" t="s">
        <v>205</v>
      </c>
      <c r="N1713" s="50" t="s">
        <v>205</v>
      </c>
      <c r="O1713" s="50" t="s">
        <v>205</v>
      </c>
      <c r="P1713" s="50" t="s">
        <v>205</v>
      </c>
      <c r="Q1713" s="50" t="s">
        <v>205</v>
      </c>
      <c r="R1713" s="16" t="s">
        <v>22121</v>
      </c>
      <c r="S1713" s="16" t="s">
        <v>13537</v>
      </c>
      <c r="T1713" s="16" t="s">
        <v>22122</v>
      </c>
      <c r="U1713" s="17">
        <v>1910</v>
      </c>
      <c r="V1713" s="18">
        <v>23980.83</v>
      </c>
      <c r="W1713" s="16" t="s">
        <v>22123</v>
      </c>
      <c r="X1713" s="50" t="s">
        <v>205</v>
      </c>
      <c r="Y1713" s="50" t="s">
        <v>205</v>
      </c>
    </row>
    <row r="1714" spans="1:26" ht="18" customHeight="1">
      <c r="A1714" s="539">
        <v>20231124</v>
      </c>
      <c r="B1714" s="523">
        <v>1668</v>
      </c>
      <c r="C1714" s="523" t="s">
        <v>3863</v>
      </c>
      <c r="D1714" s="523" t="s">
        <v>9766</v>
      </c>
      <c r="E1714" s="523">
        <v>1848</v>
      </c>
      <c r="F1714" s="523" t="s">
        <v>8994</v>
      </c>
      <c r="G1714" s="523" t="s">
        <v>3864</v>
      </c>
      <c r="H1714" s="538"/>
      <c r="I1714" s="540">
        <v>45253</v>
      </c>
      <c r="J1714" s="541" t="s">
        <v>14232</v>
      </c>
      <c r="K1714" s="541" t="s">
        <v>9440</v>
      </c>
      <c r="L1714" s="494" t="s">
        <v>205</v>
      </c>
      <c r="M1714" s="50" t="s">
        <v>205</v>
      </c>
      <c r="N1714" s="50" t="s">
        <v>205</v>
      </c>
      <c r="O1714" s="50" t="s">
        <v>205</v>
      </c>
      <c r="P1714" s="50" t="s">
        <v>205</v>
      </c>
      <c r="Q1714" s="50" t="s">
        <v>205</v>
      </c>
      <c r="R1714" s="16" t="s">
        <v>22124</v>
      </c>
      <c r="S1714" s="16" t="s">
        <v>21507</v>
      </c>
      <c r="T1714" s="16" t="s">
        <v>14233</v>
      </c>
      <c r="U1714" s="17">
        <v>1848</v>
      </c>
      <c r="V1714" s="18">
        <v>23202.42</v>
      </c>
      <c r="W1714" s="16" t="s">
        <v>22125</v>
      </c>
      <c r="X1714" s="50" t="s">
        <v>205</v>
      </c>
      <c r="Y1714" s="50" t="s">
        <v>205</v>
      </c>
    </row>
    <row r="1715" spans="1:26" ht="18" customHeight="1">
      <c r="A1715" s="539">
        <v>20231124</v>
      </c>
      <c r="B1715" s="523">
        <v>1669</v>
      </c>
      <c r="C1715" s="523" t="s">
        <v>3851</v>
      </c>
      <c r="D1715" s="523" t="s">
        <v>9766</v>
      </c>
      <c r="E1715" s="523">
        <v>1841</v>
      </c>
      <c r="F1715" s="523" t="s">
        <v>8994</v>
      </c>
      <c r="G1715" s="523" t="s">
        <v>3852</v>
      </c>
      <c r="H1715" s="538"/>
      <c r="I1715" s="540">
        <v>45254</v>
      </c>
      <c r="J1715" s="541" t="s">
        <v>9791</v>
      </c>
      <c r="K1715" s="541" t="s">
        <v>9440</v>
      </c>
      <c r="L1715" s="494" t="s">
        <v>205</v>
      </c>
      <c r="M1715" s="50" t="s">
        <v>205</v>
      </c>
      <c r="N1715" s="50" t="s">
        <v>205</v>
      </c>
      <c r="O1715" s="50" t="s">
        <v>205</v>
      </c>
      <c r="P1715" s="50" t="s">
        <v>205</v>
      </c>
      <c r="Q1715" s="50" t="s">
        <v>205</v>
      </c>
      <c r="R1715" s="16" t="s">
        <v>14234</v>
      </c>
      <c r="S1715" s="16" t="s">
        <v>13537</v>
      </c>
      <c r="T1715" s="16" t="s">
        <v>22126</v>
      </c>
      <c r="U1715" s="17">
        <v>1841</v>
      </c>
      <c r="V1715" s="18">
        <v>23114.47</v>
      </c>
      <c r="W1715" s="16" t="s">
        <v>22125</v>
      </c>
      <c r="X1715" s="50" t="s">
        <v>205</v>
      </c>
      <c r="Y1715" s="50" t="s">
        <v>205</v>
      </c>
    </row>
    <row r="1716" spans="1:26" ht="18" customHeight="1">
      <c r="A1716" s="539">
        <v>20231124</v>
      </c>
      <c r="B1716" s="523">
        <v>1670</v>
      </c>
      <c r="C1716" s="523" t="s">
        <v>3855</v>
      </c>
      <c r="D1716" s="523" t="s">
        <v>9766</v>
      </c>
      <c r="E1716" s="523">
        <v>1941</v>
      </c>
      <c r="F1716" s="523" t="s">
        <v>8994</v>
      </c>
      <c r="G1716" s="523" t="s">
        <v>3856</v>
      </c>
      <c r="H1716" s="538"/>
      <c r="I1716" s="540">
        <v>45254</v>
      </c>
      <c r="J1716" s="541" t="s">
        <v>9547</v>
      </c>
      <c r="K1716" s="541" t="s">
        <v>9440</v>
      </c>
      <c r="L1716" s="494" t="s">
        <v>205</v>
      </c>
      <c r="M1716" s="50" t="s">
        <v>205</v>
      </c>
      <c r="N1716" s="50" t="s">
        <v>205</v>
      </c>
      <c r="O1716" s="50" t="s">
        <v>205</v>
      </c>
      <c r="P1716" s="50" t="s">
        <v>205</v>
      </c>
      <c r="Q1716" s="50" t="s">
        <v>205</v>
      </c>
      <c r="R1716" s="16" t="s">
        <v>22127</v>
      </c>
      <c r="S1716" s="16" t="s">
        <v>21507</v>
      </c>
      <c r="T1716" s="16" t="s">
        <v>22128</v>
      </c>
      <c r="U1716" s="17">
        <v>1941</v>
      </c>
      <c r="V1716" s="18">
        <v>24514.01</v>
      </c>
      <c r="W1716" s="16" t="s">
        <v>14231</v>
      </c>
      <c r="X1716" s="50" t="s">
        <v>205</v>
      </c>
      <c r="Y1716" s="50" t="s">
        <v>205</v>
      </c>
    </row>
    <row r="1717" spans="1:26" ht="18" customHeight="1">
      <c r="A1717" s="539">
        <v>20231124</v>
      </c>
      <c r="B1717" s="523">
        <v>1671</v>
      </c>
      <c r="C1717" s="523" t="s">
        <v>3847</v>
      </c>
      <c r="D1717" s="523" t="s">
        <v>9766</v>
      </c>
      <c r="E1717" s="523">
        <v>1848</v>
      </c>
      <c r="F1717" s="523" t="s">
        <v>8994</v>
      </c>
      <c r="G1717" s="523" t="s">
        <v>3848</v>
      </c>
      <c r="H1717" s="538"/>
      <c r="I1717" s="540">
        <v>45254</v>
      </c>
      <c r="J1717" s="541" t="s">
        <v>14235</v>
      </c>
      <c r="K1717" s="541" t="s">
        <v>9440</v>
      </c>
      <c r="L1717" s="494" t="s">
        <v>205</v>
      </c>
      <c r="M1717" s="50" t="s">
        <v>205</v>
      </c>
      <c r="N1717" s="50" t="s">
        <v>205</v>
      </c>
      <c r="O1717" s="50" t="s">
        <v>205</v>
      </c>
      <c r="P1717" s="50" t="s">
        <v>205</v>
      </c>
      <c r="Q1717" s="50" t="s">
        <v>205</v>
      </c>
      <c r="R1717" s="16" t="s">
        <v>14236</v>
      </c>
      <c r="S1717" s="16" t="s">
        <v>22129</v>
      </c>
      <c r="T1717" s="16" t="s">
        <v>22130</v>
      </c>
      <c r="U1717" s="17">
        <v>1848</v>
      </c>
      <c r="V1717" s="18">
        <v>23202.23</v>
      </c>
      <c r="W1717" s="16" t="s">
        <v>14231</v>
      </c>
      <c r="X1717" s="50" t="s">
        <v>205</v>
      </c>
      <c r="Y1717" s="50" t="s">
        <v>205</v>
      </c>
    </row>
    <row r="1718" spans="1:26" ht="18" customHeight="1">
      <c r="A1718" s="539">
        <v>20231127</v>
      </c>
      <c r="B1718" s="523">
        <v>1672</v>
      </c>
      <c r="C1718" s="523">
        <v>300310027750</v>
      </c>
      <c r="D1718" s="523" t="s">
        <v>8947</v>
      </c>
      <c r="E1718" s="523">
        <v>900</v>
      </c>
      <c r="F1718" s="523" t="s">
        <v>8949</v>
      </c>
      <c r="G1718" s="523" t="s">
        <v>14237</v>
      </c>
      <c r="H1718" s="538"/>
      <c r="I1718" s="540">
        <v>45255</v>
      </c>
      <c r="J1718" s="541" t="s">
        <v>9761</v>
      </c>
      <c r="K1718" s="541" t="s">
        <v>9440</v>
      </c>
      <c r="L1718" s="494">
        <v>20</v>
      </c>
      <c r="M1718" s="50" t="s">
        <v>205</v>
      </c>
      <c r="N1718" s="50" t="s">
        <v>205</v>
      </c>
      <c r="O1718" s="50" t="s">
        <v>205</v>
      </c>
      <c r="P1718" s="50" t="s">
        <v>205</v>
      </c>
      <c r="Q1718" s="50" t="s">
        <v>205</v>
      </c>
      <c r="R1718" s="16" t="s">
        <v>14238</v>
      </c>
      <c r="S1718" s="16" t="s">
        <v>22131</v>
      </c>
      <c r="T1718" s="16" t="s">
        <v>22132</v>
      </c>
      <c r="U1718" s="17">
        <v>900</v>
      </c>
      <c r="V1718" s="18">
        <v>13500</v>
      </c>
      <c r="W1718" s="16" t="s">
        <v>14239</v>
      </c>
      <c r="X1718" s="50" t="s">
        <v>205</v>
      </c>
      <c r="Y1718" s="50" t="s">
        <v>205</v>
      </c>
      <c r="Z1718" t="s">
        <v>11837</v>
      </c>
    </row>
    <row r="1719" spans="1:26" ht="18" customHeight="1">
      <c r="A1719" s="539">
        <v>20231127</v>
      </c>
      <c r="B1719" s="523">
        <v>1673</v>
      </c>
      <c r="C1719" s="523" t="s">
        <v>14240</v>
      </c>
      <c r="D1719" s="523" t="s">
        <v>10348</v>
      </c>
      <c r="E1719" s="523">
        <v>3000</v>
      </c>
      <c r="F1719" s="523" t="s">
        <v>9073</v>
      </c>
      <c r="G1719" s="523" t="s">
        <v>14241</v>
      </c>
      <c r="H1719" s="538" t="s">
        <v>9940</v>
      </c>
      <c r="I1719" s="540">
        <v>45255</v>
      </c>
      <c r="J1719" s="541" t="s">
        <v>12274</v>
      </c>
      <c r="K1719" s="541" t="s">
        <v>9440</v>
      </c>
      <c r="L1719" s="494" t="s">
        <v>19178</v>
      </c>
      <c r="M1719" s="50" t="s">
        <v>205</v>
      </c>
      <c r="N1719" s="50" t="s">
        <v>205</v>
      </c>
      <c r="O1719" s="50" t="s">
        <v>205</v>
      </c>
      <c r="P1719" s="50" t="s">
        <v>205</v>
      </c>
      <c r="Q1719" s="50" t="s">
        <v>205</v>
      </c>
      <c r="R1719" s="16" t="s">
        <v>14240</v>
      </c>
      <c r="S1719" s="16" t="s">
        <v>14242</v>
      </c>
      <c r="T1719" s="16" t="s">
        <v>14243</v>
      </c>
      <c r="U1719" s="17">
        <v>3000</v>
      </c>
      <c r="V1719" s="18">
        <v>24960</v>
      </c>
      <c r="W1719" s="16" t="s">
        <v>14244</v>
      </c>
      <c r="X1719" s="50" t="s">
        <v>205</v>
      </c>
      <c r="Y1719" s="50" t="s">
        <v>205</v>
      </c>
      <c r="Z1719" t="s">
        <v>14113</v>
      </c>
    </row>
    <row r="1720" spans="1:26" ht="18" customHeight="1">
      <c r="A1720" s="539">
        <v>20231127</v>
      </c>
      <c r="B1720" s="523">
        <v>1674</v>
      </c>
      <c r="C1720" s="523" t="s">
        <v>14245</v>
      </c>
      <c r="D1720" s="523" t="s">
        <v>10348</v>
      </c>
      <c r="E1720" s="523">
        <v>3000</v>
      </c>
      <c r="F1720" s="523" t="s">
        <v>9073</v>
      </c>
      <c r="G1720" s="523" t="s">
        <v>14246</v>
      </c>
      <c r="H1720" s="538"/>
      <c r="I1720" s="540">
        <v>45255</v>
      </c>
      <c r="J1720" s="541" t="s">
        <v>10369</v>
      </c>
      <c r="K1720" s="541" t="s">
        <v>9440</v>
      </c>
      <c r="L1720" s="494" t="s">
        <v>205</v>
      </c>
      <c r="M1720" s="50" t="s">
        <v>205</v>
      </c>
      <c r="N1720" s="50" t="s">
        <v>205</v>
      </c>
      <c r="O1720" s="50" t="s">
        <v>205</v>
      </c>
      <c r="P1720" s="50" t="s">
        <v>205</v>
      </c>
      <c r="Q1720" s="50" t="s">
        <v>205</v>
      </c>
      <c r="R1720" s="16" t="s">
        <v>14245</v>
      </c>
      <c r="S1720" s="16" t="s">
        <v>14242</v>
      </c>
      <c r="T1720" s="16" t="s">
        <v>14247</v>
      </c>
      <c r="U1720" s="17">
        <v>3000</v>
      </c>
      <c r="V1720" s="18">
        <v>24960</v>
      </c>
      <c r="W1720" s="16" t="s">
        <v>14244</v>
      </c>
      <c r="X1720" s="50" t="s">
        <v>205</v>
      </c>
      <c r="Y1720" s="50" t="s">
        <v>205</v>
      </c>
      <c r="Z1720" t="s">
        <v>14113</v>
      </c>
    </row>
    <row r="1721" spans="1:26" ht="18" customHeight="1">
      <c r="A1721" s="539">
        <v>20231128</v>
      </c>
      <c r="B1721" s="523">
        <v>1675</v>
      </c>
      <c r="C1721" s="523" t="s">
        <v>14248</v>
      </c>
      <c r="D1721" s="523" t="s">
        <v>8947</v>
      </c>
      <c r="E1721" s="523">
        <v>1932</v>
      </c>
      <c r="F1721" s="523" t="s">
        <v>8949</v>
      </c>
      <c r="G1721" s="523" t="s">
        <v>14249</v>
      </c>
      <c r="H1721" s="538"/>
      <c r="I1721" s="540">
        <v>45257</v>
      </c>
      <c r="J1721" s="541" t="s">
        <v>14250</v>
      </c>
      <c r="K1721" s="541" t="s">
        <v>9440</v>
      </c>
      <c r="L1721" s="494" t="s">
        <v>205</v>
      </c>
      <c r="M1721" s="50" t="s">
        <v>205</v>
      </c>
      <c r="N1721" s="50" t="s">
        <v>205</v>
      </c>
      <c r="O1721" s="50" t="s">
        <v>205</v>
      </c>
      <c r="P1721" s="50" t="s">
        <v>205</v>
      </c>
      <c r="Q1721" s="50" t="s">
        <v>205</v>
      </c>
      <c r="R1721" s="16" t="s">
        <v>22133</v>
      </c>
      <c r="S1721" s="16" t="s">
        <v>22134</v>
      </c>
      <c r="T1721" s="16" t="s">
        <v>22135</v>
      </c>
      <c r="U1721" s="17">
        <v>1932</v>
      </c>
      <c r="V1721" s="18">
        <v>24053.4</v>
      </c>
      <c r="W1721" s="16" t="s">
        <v>14239</v>
      </c>
      <c r="X1721" s="50" t="s">
        <v>205</v>
      </c>
      <c r="Y1721" s="50" t="s">
        <v>205</v>
      </c>
      <c r="Z1721" t="s">
        <v>10564</v>
      </c>
    </row>
    <row r="1722" spans="1:26" ht="18" customHeight="1">
      <c r="A1722" s="539">
        <v>20231128</v>
      </c>
      <c r="B1722" s="523">
        <v>1676</v>
      </c>
      <c r="C1722" s="523" t="s">
        <v>14251</v>
      </c>
      <c r="D1722" s="523" t="s">
        <v>219</v>
      </c>
      <c r="E1722" s="523">
        <v>1900</v>
      </c>
      <c r="F1722" s="523" t="s">
        <v>9546</v>
      </c>
      <c r="G1722" s="523" t="s">
        <v>14252</v>
      </c>
      <c r="H1722" s="538" t="s">
        <v>9940</v>
      </c>
      <c r="I1722" s="540">
        <v>45257</v>
      </c>
      <c r="J1722" s="541" t="s">
        <v>9798</v>
      </c>
      <c r="K1722" s="541" t="s">
        <v>9440</v>
      </c>
      <c r="L1722" s="494" t="s">
        <v>19178</v>
      </c>
      <c r="M1722" s="50" t="s">
        <v>205</v>
      </c>
      <c r="N1722" s="50" t="s">
        <v>205</v>
      </c>
      <c r="O1722" s="50" t="s">
        <v>205</v>
      </c>
      <c r="P1722" s="50" t="s">
        <v>205</v>
      </c>
      <c r="Q1722" s="50" t="s">
        <v>205</v>
      </c>
      <c r="R1722" s="16" t="s">
        <v>22136</v>
      </c>
      <c r="S1722" s="16" t="s">
        <v>21372</v>
      </c>
      <c r="T1722" s="16" t="s">
        <v>22137</v>
      </c>
      <c r="U1722" s="17">
        <v>1900</v>
      </c>
      <c r="V1722" s="18">
        <v>22660</v>
      </c>
      <c r="W1722" s="16" t="s">
        <v>14253</v>
      </c>
      <c r="X1722" s="50" t="s">
        <v>205</v>
      </c>
      <c r="Y1722" s="50" t="s">
        <v>205</v>
      </c>
    </row>
    <row r="1723" spans="1:26" ht="18" customHeight="1">
      <c r="A1723" s="539">
        <v>20231128</v>
      </c>
      <c r="B1723" s="523">
        <v>1677</v>
      </c>
      <c r="C1723" s="523" t="s">
        <v>3871</v>
      </c>
      <c r="D1723" s="523" t="s">
        <v>9766</v>
      </c>
      <c r="E1723" s="523">
        <v>1958</v>
      </c>
      <c r="F1723" s="523" t="s">
        <v>10924</v>
      </c>
      <c r="G1723" s="523" t="s">
        <v>3870</v>
      </c>
      <c r="H1723" s="538"/>
      <c r="I1723" s="540">
        <v>45257</v>
      </c>
      <c r="J1723" s="541" t="s">
        <v>11759</v>
      </c>
      <c r="K1723" s="541" t="s">
        <v>9440</v>
      </c>
      <c r="L1723" s="494" t="s">
        <v>205</v>
      </c>
      <c r="M1723" s="50" t="s">
        <v>205</v>
      </c>
      <c r="N1723" s="50" t="s">
        <v>205</v>
      </c>
      <c r="O1723" s="50" t="s">
        <v>205</v>
      </c>
      <c r="P1723" s="50" t="s">
        <v>205</v>
      </c>
      <c r="Q1723" s="50" t="s">
        <v>205</v>
      </c>
      <c r="R1723" s="16" t="s">
        <v>14254</v>
      </c>
      <c r="S1723" s="16" t="s">
        <v>21507</v>
      </c>
      <c r="T1723" s="16" t="s">
        <v>14255</v>
      </c>
      <c r="U1723" s="17">
        <v>1958</v>
      </c>
      <c r="V1723" s="18">
        <v>24583.31</v>
      </c>
      <c r="W1723" s="16" t="s">
        <v>22125</v>
      </c>
      <c r="X1723" s="50" t="s">
        <v>205</v>
      </c>
      <c r="Y1723" s="50" t="s">
        <v>205</v>
      </c>
    </row>
    <row r="1724" spans="1:26" ht="18" customHeight="1">
      <c r="A1724" s="539">
        <v>20231128</v>
      </c>
      <c r="B1724" s="523">
        <v>1678</v>
      </c>
      <c r="C1724" s="523" t="s">
        <v>3874</v>
      </c>
      <c r="D1724" s="523" t="s">
        <v>9766</v>
      </c>
      <c r="E1724" s="523">
        <v>1952</v>
      </c>
      <c r="F1724" s="523" t="s">
        <v>10924</v>
      </c>
      <c r="G1724" s="523" t="s">
        <v>3873</v>
      </c>
      <c r="H1724" s="538"/>
      <c r="I1724" s="540">
        <v>45257</v>
      </c>
      <c r="J1724" s="541" t="s">
        <v>11759</v>
      </c>
      <c r="K1724" s="541" t="s">
        <v>9440</v>
      </c>
      <c r="L1724" s="494" t="s">
        <v>205</v>
      </c>
      <c r="M1724" s="50" t="s">
        <v>205</v>
      </c>
      <c r="N1724" s="50" t="s">
        <v>205</v>
      </c>
      <c r="O1724" s="50" t="s">
        <v>205</v>
      </c>
      <c r="P1724" s="50" t="s">
        <v>205</v>
      </c>
      <c r="Q1724" s="50" t="s">
        <v>205</v>
      </c>
      <c r="R1724" s="16" t="s">
        <v>22138</v>
      </c>
      <c r="S1724" s="16" t="s">
        <v>21507</v>
      </c>
      <c r="T1724" s="16" t="s">
        <v>14256</v>
      </c>
      <c r="U1724" s="17">
        <v>1952</v>
      </c>
      <c r="V1724" s="18">
        <v>24507.919999999998</v>
      </c>
      <c r="W1724" s="16" t="s">
        <v>22125</v>
      </c>
      <c r="X1724" s="50" t="s">
        <v>205</v>
      </c>
      <c r="Y1724" s="50" t="s">
        <v>205</v>
      </c>
    </row>
    <row r="1725" spans="1:26" ht="18" customHeight="1">
      <c r="A1725" s="539">
        <v>20231128</v>
      </c>
      <c r="B1725" s="523">
        <v>1679</v>
      </c>
      <c r="C1725" s="523" t="s">
        <v>3885</v>
      </c>
      <c r="D1725" s="523" t="s">
        <v>9766</v>
      </c>
      <c r="E1725" s="523">
        <v>1958</v>
      </c>
      <c r="F1725" s="523" t="s">
        <v>6346</v>
      </c>
      <c r="G1725" s="523" t="s">
        <v>3883</v>
      </c>
      <c r="H1725" s="538"/>
      <c r="I1725" s="540">
        <v>45258</v>
      </c>
      <c r="J1725" s="541" t="s">
        <v>11187</v>
      </c>
      <c r="K1725" s="541" t="s">
        <v>9440</v>
      </c>
      <c r="L1725" s="494" t="s">
        <v>205</v>
      </c>
      <c r="M1725" s="50" t="s">
        <v>205</v>
      </c>
      <c r="N1725" s="50" t="s">
        <v>205</v>
      </c>
      <c r="O1725" s="50" t="s">
        <v>205</v>
      </c>
      <c r="P1725" s="50" t="s">
        <v>205</v>
      </c>
      <c r="Q1725" s="50" t="s">
        <v>205</v>
      </c>
      <c r="R1725" s="16" t="s">
        <v>14257</v>
      </c>
      <c r="S1725" s="16" t="s">
        <v>21372</v>
      </c>
      <c r="T1725" s="16" t="s">
        <v>14258</v>
      </c>
      <c r="U1725" s="17">
        <v>1958</v>
      </c>
      <c r="V1725" s="18">
        <v>24583.33</v>
      </c>
      <c r="W1725" s="16" t="s">
        <v>22139</v>
      </c>
      <c r="X1725" s="50" t="s">
        <v>205</v>
      </c>
      <c r="Y1725" s="50" t="s">
        <v>205</v>
      </c>
    </row>
    <row r="1726" spans="1:26" ht="18" customHeight="1">
      <c r="A1726" s="539">
        <v>20231128</v>
      </c>
      <c r="B1726" s="523">
        <v>1680</v>
      </c>
      <c r="C1726" s="523" t="s">
        <v>3888</v>
      </c>
      <c r="D1726" s="523" t="s">
        <v>9766</v>
      </c>
      <c r="E1726" s="523">
        <v>1958</v>
      </c>
      <c r="F1726" s="523" t="s">
        <v>6346</v>
      </c>
      <c r="G1726" s="523" t="s">
        <v>3887</v>
      </c>
      <c r="H1726" s="538"/>
      <c r="I1726" s="540">
        <v>45258</v>
      </c>
      <c r="J1726" s="541" t="s">
        <v>12767</v>
      </c>
      <c r="K1726" s="541" t="s">
        <v>9440</v>
      </c>
      <c r="L1726" s="494" t="s">
        <v>205</v>
      </c>
      <c r="M1726" s="50" t="s">
        <v>205</v>
      </c>
      <c r="N1726" s="50" t="s">
        <v>205</v>
      </c>
      <c r="O1726" s="50" t="s">
        <v>205</v>
      </c>
      <c r="P1726" s="50" t="s">
        <v>205</v>
      </c>
      <c r="Q1726" s="50" t="s">
        <v>205</v>
      </c>
      <c r="R1726" s="16" t="s">
        <v>22140</v>
      </c>
      <c r="S1726" s="16" t="s">
        <v>21372</v>
      </c>
      <c r="T1726" s="16" t="s">
        <v>22141</v>
      </c>
      <c r="U1726" s="17">
        <v>1958</v>
      </c>
      <c r="V1726" s="18">
        <v>24728.73</v>
      </c>
      <c r="W1726" s="16" t="s">
        <v>14259</v>
      </c>
      <c r="X1726" s="50" t="s">
        <v>205</v>
      </c>
      <c r="Y1726" s="50" t="s">
        <v>205</v>
      </c>
    </row>
    <row r="1727" spans="1:26" ht="18" customHeight="1">
      <c r="A1727" s="539">
        <v>20231128</v>
      </c>
      <c r="B1727" s="523">
        <v>1681</v>
      </c>
      <c r="C1727" s="523" t="s">
        <v>3868</v>
      </c>
      <c r="D1727" s="523" t="s">
        <v>9766</v>
      </c>
      <c r="E1727" s="523">
        <v>1958</v>
      </c>
      <c r="F1727" s="523" t="s">
        <v>10924</v>
      </c>
      <c r="G1727" s="523" t="s">
        <v>3867</v>
      </c>
      <c r="H1727" s="538"/>
      <c r="I1727" s="540">
        <v>45258</v>
      </c>
      <c r="J1727" s="541" t="s">
        <v>10453</v>
      </c>
      <c r="K1727" s="541" t="s">
        <v>9440</v>
      </c>
      <c r="L1727" s="494" t="s">
        <v>205</v>
      </c>
      <c r="M1727" s="50" t="s">
        <v>205</v>
      </c>
      <c r="N1727" s="50" t="s">
        <v>205</v>
      </c>
      <c r="O1727" s="50" t="s">
        <v>205</v>
      </c>
      <c r="P1727" s="50" t="s">
        <v>205</v>
      </c>
      <c r="Q1727" s="50" t="s">
        <v>205</v>
      </c>
      <c r="R1727" s="16" t="s">
        <v>22142</v>
      </c>
      <c r="S1727" s="16" t="s">
        <v>21507</v>
      </c>
      <c r="T1727" s="16" t="s">
        <v>22143</v>
      </c>
      <c r="U1727" s="17">
        <v>1958</v>
      </c>
      <c r="V1727" s="18">
        <v>24583.3</v>
      </c>
      <c r="W1727" s="16" t="s">
        <v>22125</v>
      </c>
      <c r="X1727" s="50" t="s">
        <v>205</v>
      </c>
      <c r="Y1727" s="50" t="s">
        <v>205</v>
      </c>
    </row>
    <row r="1728" spans="1:26" ht="18" customHeight="1">
      <c r="A1728" s="539">
        <v>20231128</v>
      </c>
      <c r="B1728" s="523">
        <v>1682</v>
      </c>
      <c r="C1728" s="523" t="s">
        <v>3877</v>
      </c>
      <c r="D1728" s="523" t="s">
        <v>9766</v>
      </c>
      <c r="E1728" s="523">
        <v>1958</v>
      </c>
      <c r="F1728" s="523" t="s">
        <v>10924</v>
      </c>
      <c r="G1728" s="523" t="s">
        <v>3876</v>
      </c>
      <c r="H1728" s="538"/>
      <c r="I1728" s="540">
        <v>45258</v>
      </c>
      <c r="J1728" s="541" t="s">
        <v>9551</v>
      </c>
      <c r="K1728" s="541" t="s">
        <v>9440</v>
      </c>
      <c r="L1728" s="494" t="s">
        <v>205</v>
      </c>
      <c r="M1728" s="50" t="s">
        <v>205</v>
      </c>
      <c r="N1728" s="50" t="s">
        <v>205</v>
      </c>
      <c r="O1728" s="50" t="s">
        <v>205</v>
      </c>
      <c r="P1728" s="50" t="s">
        <v>205</v>
      </c>
      <c r="Q1728" s="50" t="s">
        <v>205</v>
      </c>
      <c r="R1728" s="16" t="s">
        <v>22144</v>
      </c>
      <c r="S1728" s="16" t="s">
        <v>21507</v>
      </c>
      <c r="T1728" s="16" t="s">
        <v>22145</v>
      </c>
      <c r="U1728" s="17">
        <v>1958</v>
      </c>
      <c r="V1728" s="18">
        <v>24583.27</v>
      </c>
      <c r="W1728" s="16" t="s">
        <v>22125</v>
      </c>
      <c r="X1728" s="50" t="s">
        <v>205</v>
      </c>
      <c r="Y1728" s="50" t="s">
        <v>205</v>
      </c>
    </row>
    <row r="1729" spans="1:26" ht="18" customHeight="1">
      <c r="A1729" s="539">
        <v>20231128</v>
      </c>
      <c r="B1729" s="523">
        <v>1683</v>
      </c>
      <c r="C1729" s="523" t="s">
        <v>14260</v>
      </c>
      <c r="D1729" s="523" t="s">
        <v>8947</v>
      </c>
      <c r="E1729" s="523">
        <v>800</v>
      </c>
      <c r="F1729" s="523" t="s">
        <v>8949</v>
      </c>
      <c r="G1729" s="523" t="s">
        <v>14261</v>
      </c>
      <c r="H1729" s="538"/>
      <c r="I1729" s="540">
        <v>45288</v>
      </c>
      <c r="J1729" s="541" t="s">
        <v>10968</v>
      </c>
      <c r="K1729" s="541" t="s">
        <v>9440</v>
      </c>
      <c r="L1729" s="494">
        <v>20</v>
      </c>
      <c r="M1729" s="50" t="s">
        <v>205</v>
      </c>
      <c r="N1729" s="50" t="s">
        <v>205</v>
      </c>
      <c r="O1729" s="50" t="s">
        <v>205</v>
      </c>
      <c r="P1729" s="50" t="s">
        <v>205</v>
      </c>
      <c r="Q1729" s="50" t="s">
        <v>205</v>
      </c>
      <c r="R1729" s="16" t="s">
        <v>14260</v>
      </c>
      <c r="S1729" s="16" t="s">
        <v>12068</v>
      </c>
      <c r="T1729" s="16" t="s">
        <v>14262</v>
      </c>
      <c r="U1729" s="17">
        <v>800</v>
      </c>
      <c r="V1729" s="18">
        <v>8640</v>
      </c>
      <c r="W1729" s="16" t="s">
        <v>14263</v>
      </c>
      <c r="X1729" s="50" t="s">
        <v>205</v>
      </c>
      <c r="Y1729" s="50" t="s">
        <v>205</v>
      </c>
      <c r="Z1729" t="s">
        <v>14264</v>
      </c>
    </row>
    <row r="1730" spans="1:26" ht="18" customHeight="1">
      <c r="A1730" s="539">
        <v>20231128</v>
      </c>
      <c r="B1730" s="523">
        <v>1684</v>
      </c>
      <c r="C1730" s="523" t="s">
        <v>3879</v>
      </c>
      <c r="D1730" s="523" t="s">
        <v>9766</v>
      </c>
      <c r="E1730" s="523">
        <v>1863</v>
      </c>
      <c r="F1730" s="523" t="s">
        <v>8994</v>
      </c>
      <c r="G1730" s="523" t="s">
        <v>3880</v>
      </c>
      <c r="H1730" s="538"/>
      <c r="I1730" s="540">
        <v>45258</v>
      </c>
      <c r="J1730" s="541" t="s">
        <v>12277</v>
      </c>
      <c r="K1730" s="541" t="s">
        <v>9440</v>
      </c>
      <c r="L1730" s="494" t="s">
        <v>205</v>
      </c>
      <c r="M1730" s="50" t="s">
        <v>205</v>
      </c>
      <c r="N1730" s="50" t="s">
        <v>205</v>
      </c>
      <c r="O1730" s="50" t="s">
        <v>205</v>
      </c>
      <c r="P1730" s="50" t="s">
        <v>205</v>
      </c>
      <c r="Q1730" s="50" t="s">
        <v>205</v>
      </c>
      <c r="R1730" s="16" t="s">
        <v>22146</v>
      </c>
      <c r="S1730" s="16" t="s">
        <v>21372</v>
      </c>
      <c r="T1730" s="16" t="s">
        <v>22147</v>
      </c>
      <c r="U1730" s="17">
        <v>1863</v>
      </c>
      <c r="V1730" s="18">
        <v>23390.68</v>
      </c>
      <c r="W1730" s="16" t="s">
        <v>22148</v>
      </c>
      <c r="X1730" s="50" t="s">
        <v>205</v>
      </c>
      <c r="Y1730" s="50" t="s">
        <v>205</v>
      </c>
    </row>
    <row r="1731" spans="1:26" ht="18" customHeight="1">
      <c r="A1731" s="539">
        <v>20231128</v>
      </c>
      <c r="B1731" s="523">
        <v>1685</v>
      </c>
      <c r="C1731" s="523" t="s">
        <v>14265</v>
      </c>
      <c r="D1731" s="523" t="s">
        <v>8947</v>
      </c>
      <c r="E1731" s="523">
        <v>496</v>
      </c>
      <c r="F1731" s="523" t="s">
        <v>8949</v>
      </c>
      <c r="G1731" s="523" t="s">
        <v>14266</v>
      </c>
      <c r="H1731" s="538"/>
      <c r="I1731" s="540">
        <v>45258</v>
      </c>
      <c r="J1731" s="541" t="s">
        <v>11406</v>
      </c>
      <c r="K1731" s="541" t="s">
        <v>9440</v>
      </c>
      <c r="L1731" s="494">
        <v>20</v>
      </c>
      <c r="M1731" s="50" t="s">
        <v>205</v>
      </c>
      <c r="N1731" s="50" t="s">
        <v>205</v>
      </c>
      <c r="O1731" s="50" t="s">
        <v>205</v>
      </c>
      <c r="P1731" s="50" t="s">
        <v>205</v>
      </c>
      <c r="Q1731" s="50" t="s">
        <v>205</v>
      </c>
      <c r="R1731" s="16" t="s">
        <v>14265</v>
      </c>
      <c r="S1731" s="16" t="s">
        <v>2102</v>
      </c>
      <c r="T1731" s="16" t="s">
        <v>14267</v>
      </c>
      <c r="U1731" s="17">
        <v>496</v>
      </c>
      <c r="V1731" s="18">
        <v>5899</v>
      </c>
      <c r="W1731" s="16" t="s">
        <v>14244</v>
      </c>
      <c r="X1731" s="50" t="s">
        <v>205</v>
      </c>
      <c r="Y1731" s="50" t="s">
        <v>205</v>
      </c>
      <c r="Z1731" t="s">
        <v>11610</v>
      </c>
    </row>
    <row r="1732" spans="1:26" ht="18" customHeight="1">
      <c r="A1732" s="539">
        <v>20231129</v>
      </c>
      <c r="B1732" s="523">
        <v>1686</v>
      </c>
      <c r="C1732" s="523" t="s">
        <v>14268</v>
      </c>
      <c r="D1732" s="523" t="s">
        <v>9503</v>
      </c>
      <c r="E1732" s="523">
        <v>1072</v>
      </c>
      <c r="F1732" s="523" t="s">
        <v>9142</v>
      </c>
      <c r="G1732" s="523" t="s">
        <v>14269</v>
      </c>
      <c r="H1732" s="538"/>
      <c r="I1732" s="540">
        <v>45258</v>
      </c>
      <c r="J1732" s="541" t="s">
        <v>14270</v>
      </c>
      <c r="K1732" s="541" t="s">
        <v>9440</v>
      </c>
      <c r="L1732" s="494" t="s">
        <v>205</v>
      </c>
      <c r="M1732" s="50" t="s">
        <v>205</v>
      </c>
      <c r="N1732" s="50" t="s">
        <v>205</v>
      </c>
      <c r="O1732" s="50" t="s">
        <v>205</v>
      </c>
      <c r="P1732" s="50" t="s">
        <v>205</v>
      </c>
      <c r="Q1732" s="50" t="s">
        <v>205</v>
      </c>
      <c r="R1732" s="16" t="s">
        <v>22149</v>
      </c>
      <c r="S1732" s="16" t="s">
        <v>19403</v>
      </c>
      <c r="T1732" s="16" t="s">
        <v>14271</v>
      </c>
      <c r="U1732" s="17">
        <v>1072</v>
      </c>
      <c r="V1732" s="18">
        <v>13000</v>
      </c>
      <c r="W1732" s="16" t="s">
        <v>22150</v>
      </c>
      <c r="X1732" s="50" t="s">
        <v>205</v>
      </c>
      <c r="Y1732" s="50" t="s">
        <v>205</v>
      </c>
      <c r="Z1732" t="s">
        <v>10358</v>
      </c>
    </row>
    <row r="1733" spans="1:26" ht="18" customHeight="1">
      <c r="A1733" s="539">
        <v>20231129</v>
      </c>
      <c r="B1733" s="523">
        <v>1687</v>
      </c>
      <c r="C1733" s="523" t="s">
        <v>14273</v>
      </c>
      <c r="D1733" s="523" t="s">
        <v>8996</v>
      </c>
      <c r="E1733" s="523">
        <v>819</v>
      </c>
      <c r="F1733" s="523" t="s">
        <v>9268</v>
      </c>
      <c r="G1733" s="523" t="s">
        <v>14274</v>
      </c>
      <c r="H1733" s="538"/>
      <c r="I1733" s="540">
        <v>45258</v>
      </c>
      <c r="J1733" s="541" t="s">
        <v>14275</v>
      </c>
      <c r="K1733" s="541" t="s">
        <v>9440</v>
      </c>
      <c r="L1733" s="494">
        <v>20</v>
      </c>
      <c r="M1733" s="50" t="s">
        <v>205</v>
      </c>
      <c r="N1733" s="50" t="s">
        <v>205</v>
      </c>
      <c r="O1733" s="50" t="s">
        <v>205</v>
      </c>
      <c r="P1733" s="50" t="s">
        <v>205</v>
      </c>
      <c r="Q1733" s="50" t="s">
        <v>205</v>
      </c>
      <c r="R1733" s="16" t="s">
        <v>14273</v>
      </c>
      <c r="S1733" s="16" t="s">
        <v>14276</v>
      </c>
      <c r="T1733" s="16" t="s">
        <v>14277</v>
      </c>
      <c r="U1733" s="17">
        <v>819</v>
      </c>
      <c r="V1733" s="18">
        <v>9059.2000000000007</v>
      </c>
      <c r="W1733" s="16" t="s">
        <v>14263</v>
      </c>
      <c r="X1733" s="50" t="s">
        <v>205</v>
      </c>
      <c r="Y1733" s="50" t="s">
        <v>205</v>
      </c>
      <c r="Z1733" t="s">
        <v>14278</v>
      </c>
    </row>
    <row r="1734" spans="1:26" ht="18" customHeight="1">
      <c r="A1734" s="539">
        <v>20231129</v>
      </c>
      <c r="B1734" s="523">
        <v>1688</v>
      </c>
      <c r="C1734" s="523" t="s">
        <v>3890</v>
      </c>
      <c r="D1734" s="523" t="s">
        <v>9319</v>
      </c>
      <c r="E1734" s="523">
        <v>1946</v>
      </c>
      <c r="F1734" s="523" t="s">
        <v>6346</v>
      </c>
      <c r="G1734" s="523" t="s">
        <v>3891</v>
      </c>
      <c r="H1734" s="538"/>
      <c r="I1734" s="540">
        <v>45259</v>
      </c>
      <c r="J1734" s="541" t="s">
        <v>10728</v>
      </c>
      <c r="K1734" s="541" t="s">
        <v>9440</v>
      </c>
      <c r="L1734" s="494" t="s">
        <v>205</v>
      </c>
      <c r="M1734" s="50" t="s">
        <v>205</v>
      </c>
      <c r="N1734" s="50" t="s">
        <v>205</v>
      </c>
      <c r="O1734" s="50" t="s">
        <v>205</v>
      </c>
      <c r="P1734" s="50" t="s">
        <v>205</v>
      </c>
      <c r="Q1734" s="50" t="s">
        <v>205</v>
      </c>
      <c r="R1734" s="16" t="s">
        <v>22151</v>
      </c>
      <c r="S1734" s="16" t="s">
        <v>19187</v>
      </c>
      <c r="T1734" s="16" t="s">
        <v>22152</v>
      </c>
      <c r="U1734" s="17">
        <v>1946</v>
      </c>
      <c r="V1734" s="18">
        <v>24277.9</v>
      </c>
      <c r="W1734" s="16" t="s">
        <v>22150</v>
      </c>
      <c r="X1734" s="50" t="s">
        <v>205</v>
      </c>
      <c r="Y1734" s="50" t="s">
        <v>205</v>
      </c>
    </row>
    <row r="1735" spans="1:26" ht="18" customHeight="1">
      <c r="A1735" s="539">
        <v>20231129</v>
      </c>
      <c r="B1735" s="523">
        <v>1689</v>
      </c>
      <c r="C1735" s="523" t="s">
        <v>3896</v>
      </c>
      <c r="D1735" s="523" t="s">
        <v>51</v>
      </c>
      <c r="E1735" s="523">
        <v>1958</v>
      </c>
      <c r="F1735" s="523" t="s">
        <v>8994</v>
      </c>
      <c r="G1735" s="523" t="s">
        <v>3897</v>
      </c>
      <c r="H1735" s="538"/>
      <c r="I1735" s="540">
        <v>45259</v>
      </c>
      <c r="J1735" s="541" t="s">
        <v>12724</v>
      </c>
      <c r="K1735" s="541" t="s">
        <v>9440</v>
      </c>
      <c r="L1735" s="494" t="s">
        <v>205</v>
      </c>
      <c r="M1735" s="50" t="s">
        <v>205</v>
      </c>
      <c r="N1735" s="50" t="s">
        <v>205</v>
      </c>
      <c r="O1735" s="50" t="s">
        <v>205</v>
      </c>
      <c r="P1735" s="50" t="s">
        <v>205</v>
      </c>
      <c r="Q1735" s="50" t="s">
        <v>205</v>
      </c>
      <c r="R1735" s="16" t="s">
        <v>22153</v>
      </c>
      <c r="S1735" s="16" t="s">
        <v>18780</v>
      </c>
      <c r="T1735" s="16" t="s">
        <v>22154</v>
      </c>
      <c r="U1735" s="17">
        <v>1958</v>
      </c>
      <c r="V1735" s="18">
        <v>24583.29</v>
      </c>
      <c r="W1735" s="16" t="s">
        <v>14272</v>
      </c>
      <c r="X1735" s="50" t="s">
        <v>205</v>
      </c>
      <c r="Y1735" s="50" t="s">
        <v>205</v>
      </c>
    </row>
    <row r="1736" spans="1:26" ht="18" customHeight="1">
      <c r="A1736" s="539">
        <v>20231129</v>
      </c>
      <c r="B1736" s="523">
        <v>1690</v>
      </c>
      <c r="C1736" s="523" t="s">
        <v>3901</v>
      </c>
      <c r="D1736" s="523" t="s">
        <v>8905</v>
      </c>
      <c r="E1736" s="523">
        <v>1980</v>
      </c>
      <c r="F1736" s="523" t="s">
        <v>10924</v>
      </c>
      <c r="G1736" s="523" t="s">
        <v>3902</v>
      </c>
      <c r="H1736" s="538"/>
      <c r="I1736" s="540">
        <v>45259</v>
      </c>
      <c r="J1736" s="541" t="s">
        <v>10893</v>
      </c>
      <c r="K1736" s="541" t="s">
        <v>9440</v>
      </c>
      <c r="L1736" s="494"/>
      <c r="M1736" s="50"/>
      <c r="N1736" s="50"/>
      <c r="O1736" s="50"/>
      <c r="P1736" s="50"/>
      <c r="Q1736" s="50"/>
      <c r="R1736" s="16" t="s">
        <v>22155</v>
      </c>
      <c r="S1736" s="16" t="s">
        <v>19187</v>
      </c>
      <c r="T1736" s="16" t="s">
        <v>22156</v>
      </c>
      <c r="U1736" s="17">
        <v>1980</v>
      </c>
      <c r="V1736" s="18">
        <v>24948</v>
      </c>
      <c r="W1736" s="16" t="s">
        <v>22150</v>
      </c>
      <c r="X1736" s="50"/>
      <c r="Y1736" s="50"/>
    </row>
    <row r="1737" spans="1:26" ht="18" customHeight="1">
      <c r="A1737" s="539">
        <v>20231129</v>
      </c>
      <c r="B1737" s="523">
        <v>1691</v>
      </c>
      <c r="C1737" s="523" t="s">
        <v>14279</v>
      </c>
      <c r="D1737" s="523" t="s">
        <v>8626</v>
      </c>
      <c r="E1737" s="523">
        <v>2300</v>
      </c>
      <c r="F1737" s="523" t="s">
        <v>9269</v>
      </c>
      <c r="G1737" s="523" t="s">
        <v>14280</v>
      </c>
      <c r="H1737" s="538" t="s">
        <v>14281</v>
      </c>
      <c r="I1737" s="540">
        <v>45259</v>
      </c>
      <c r="J1737" s="541" t="s">
        <v>11402</v>
      </c>
      <c r="K1737" s="541" t="s">
        <v>9440</v>
      </c>
      <c r="L1737" s="494" t="s">
        <v>9454</v>
      </c>
      <c r="M1737" s="50"/>
      <c r="N1737" s="50"/>
      <c r="O1737" s="50"/>
      <c r="P1737" s="50"/>
      <c r="Q1737" s="50"/>
      <c r="R1737" s="16" t="s">
        <v>14279</v>
      </c>
      <c r="S1737" s="16" t="s">
        <v>14282</v>
      </c>
      <c r="T1737" s="16" t="s">
        <v>14283</v>
      </c>
      <c r="U1737" s="17">
        <v>2300</v>
      </c>
      <c r="V1737" s="18">
        <v>24150</v>
      </c>
      <c r="W1737" s="16" t="s">
        <v>3895</v>
      </c>
      <c r="X1737" s="50"/>
      <c r="Y1737" s="50"/>
    </row>
    <row r="1738" spans="1:26" ht="18" customHeight="1">
      <c r="A1738" s="539">
        <v>20231129</v>
      </c>
      <c r="B1738" s="523">
        <v>1692</v>
      </c>
      <c r="C1738" s="523" t="s">
        <v>14284</v>
      </c>
      <c r="D1738" s="523" t="s">
        <v>10493</v>
      </c>
      <c r="E1738" s="523">
        <v>2300</v>
      </c>
      <c r="F1738" s="523" t="s">
        <v>9206</v>
      </c>
      <c r="G1738" s="523" t="s">
        <v>14285</v>
      </c>
      <c r="H1738" s="538"/>
      <c r="I1738" s="540">
        <v>45259</v>
      </c>
      <c r="J1738" s="541" t="s">
        <v>14286</v>
      </c>
      <c r="K1738" s="541" t="s">
        <v>9440</v>
      </c>
      <c r="L1738" s="494" t="s">
        <v>205</v>
      </c>
      <c r="M1738" s="50" t="s">
        <v>205</v>
      </c>
      <c r="N1738" s="50" t="s">
        <v>205</v>
      </c>
      <c r="O1738" s="50" t="s">
        <v>205</v>
      </c>
      <c r="P1738" s="50" t="s">
        <v>205</v>
      </c>
      <c r="Q1738" s="50" t="s">
        <v>205</v>
      </c>
      <c r="R1738" s="16" t="s">
        <v>14287</v>
      </c>
      <c r="S1738" s="16" t="s">
        <v>19441</v>
      </c>
      <c r="T1738" s="16" t="s">
        <v>14288</v>
      </c>
      <c r="U1738" s="17">
        <v>2300</v>
      </c>
      <c r="V1738" s="18">
        <v>24500</v>
      </c>
      <c r="W1738" s="16" t="s">
        <v>22150</v>
      </c>
      <c r="X1738" s="50" t="s">
        <v>205</v>
      </c>
      <c r="Y1738" s="50" t="s">
        <v>205</v>
      </c>
      <c r="Z1738" t="s">
        <v>10721</v>
      </c>
    </row>
    <row r="1739" spans="1:26" ht="18" customHeight="1">
      <c r="A1739" s="539">
        <v>20231129</v>
      </c>
      <c r="B1739" s="523">
        <v>1693</v>
      </c>
      <c r="C1739" s="523" t="s">
        <v>14289</v>
      </c>
      <c r="D1739" s="523" t="s">
        <v>10493</v>
      </c>
      <c r="E1739" s="523">
        <v>2200</v>
      </c>
      <c r="F1739" s="523" t="s">
        <v>9206</v>
      </c>
      <c r="G1739" s="523" t="s">
        <v>14290</v>
      </c>
      <c r="H1739" s="538"/>
      <c r="I1739" s="540">
        <v>45259</v>
      </c>
      <c r="J1739" s="541" t="s">
        <v>10995</v>
      </c>
      <c r="K1739" s="541" t="s">
        <v>9440</v>
      </c>
      <c r="L1739" s="494" t="s">
        <v>205</v>
      </c>
      <c r="M1739" s="50" t="s">
        <v>205</v>
      </c>
      <c r="N1739" s="50" t="s">
        <v>205</v>
      </c>
      <c r="O1739" s="50" t="s">
        <v>205</v>
      </c>
      <c r="P1739" s="50" t="s">
        <v>205</v>
      </c>
      <c r="Q1739" s="50" t="s">
        <v>205</v>
      </c>
      <c r="R1739" s="16" t="s">
        <v>22157</v>
      </c>
      <c r="S1739" s="16" t="s">
        <v>19403</v>
      </c>
      <c r="T1739" s="16" t="s">
        <v>22158</v>
      </c>
      <c r="U1739" s="17">
        <v>2200</v>
      </c>
      <c r="V1739" s="18">
        <v>23500</v>
      </c>
      <c r="W1739" s="16" t="s">
        <v>22150</v>
      </c>
      <c r="X1739" s="50" t="s">
        <v>205</v>
      </c>
      <c r="Y1739" s="50" t="s">
        <v>205</v>
      </c>
      <c r="Z1739" t="s">
        <v>10721</v>
      </c>
    </row>
    <row r="1740" spans="1:26" ht="18" customHeight="1">
      <c r="A1740" s="539">
        <v>20231130</v>
      </c>
      <c r="B1740" s="523">
        <v>1694</v>
      </c>
      <c r="C1740" s="523" t="s">
        <v>14291</v>
      </c>
      <c r="D1740" s="523" t="s">
        <v>9753</v>
      </c>
      <c r="E1740" s="523">
        <v>980</v>
      </c>
      <c r="F1740" s="523" t="s">
        <v>8949</v>
      </c>
      <c r="G1740" s="523" t="s">
        <v>14292</v>
      </c>
      <c r="H1740" s="538"/>
      <c r="I1740" s="540">
        <v>45259</v>
      </c>
      <c r="J1740" s="541" t="s">
        <v>9551</v>
      </c>
      <c r="K1740" s="541" t="s">
        <v>9440</v>
      </c>
      <c r="L1740" s="494">
        <v>20</v>
      </c>
      <c r="M1740" s="50" t="s">
        <v>205</v>
      </c>
      <c r="N1740" s="50" t="s">
        <v>205</v>
      </c>
      <c r="O1740" s="50" t="s">
        <v>205</v>
      </c>
      <c r="P1740" s="50" t="s">
        <v>205</v>
      </c>
      <c r="Q1740" s="50" t="s">
        <v>205</v>
      </c>
      <c r="R1740" s="16" t="s">
        <v>22159</v>
      </c>
      <c r="S1740" s="16" t="s">
        <v>22160</v>
      </c>
      <c r="T1740" s="16" t="s">
        <v>22161</v>
      </c>
      <c r="U1740" s="17">
        <v>980</v>
      </c>
      <c r="V1740" s="18">
        <v>5635</v>
      </c>
      <c r="W1740" s="16" t="s">
        <v>22162</v>
      </c>
      <c r="X1740" s="50" t="s">
        <v>205</v>
      </c>
      <c r="Y1740" s="50" t="s">
        <v>205</v>
      </c>
      <c r="Z1740" t="s">
        <v>12881</v>
      </c>
    </row>
    <row r="1741" spans="1:26" ht="18" customHeight="1">
      <c r="A1741" s="539">
        <v>20231130</v>
      </c>
      <c r="B1741" s="523">
        <v>1695</v>
      </c>
      <c r="C1741" s="523" t="s">
        <v>14293</v>
      </c>
      <c r="D1741" s="523" t="s">
        <v>8947</v>
      </c>
      <c r="E1741" s="523">
        <v>769</v>
      </c>
      <c r="F1741" s="523" t="s">
        <v>9180</v>
      </c>
      <c r="G1741" s="523" t="s">
        <v>14294</v>
      </c>
      <c r="H1741" s="538"/>
      <c r="I1741" s="540">
        <v>45260</v>
      </c>
      <c r="J1741" s="541" t="s">
        <v>12125</v>
      </c>
      <c r="K1741" s="541" t="s">
        <v>9440</v>
      </c>
      <c r="L1741" s="494">
        <v>20</v>
      </c>
      <c r="M1741" s="50" t="s">
        <v>205</v>
      </c>
      <c r="N1741" s="50" t="s">
        <v>205</v>
      </c>
      <c r="O1741" s="50" t="s">
        <v>205</v>
      </c>
      <c r="P1741" s="50" t="s">
        <v>205</v>
      </c>
      <c r="Q1741" s="50" t="s">
        <v>205</v>
      </c>
      <c r="R1741" s="16" t="s">
        <v>14295</v>
      </c>
      <c r="S1741" s="16" t="s">
        <v>21334</v>
      </c>
      <c r="T1741" s="16" t="s">
        <v>22163</v>
      </c>
      <c r="U1741" s="17">
        <v>769</v>
      </c>
      <c r="V1741" s="18">
        <v>5627</v>
      </c>
      <c r="W1741" s="16" t="s">
        <v>14296</v>
      </c>
      <c r="X1741" s="50" t="s">
        <v>205</v>
      </c>
      <c r="Y1741" s="50" t="s">
        <v>205</v>
      </c>
      <c r="Z1741" t="s">
        <v>10592</v>
      </c>
    </row>
    <row r="1742" spans="1:26" ht="18" customHeight="1">
      <c r="A1742" s="539">
        <v>20231130</v>
      </c>
      <c r="B1742" s="523">
        <v>1696</v>
      </c>
      <c r="C1742" s="523" t="s">
        <v>3904</v>
      </c>
      <c r="D1742" s="523" t="s">
        <v>8891</v>
      </c>
      <c r="E1742" s="523">
        <v>1925</v>
      </c>
      <c r="F1742" s="523" t="s">
        <v>14297</v>
      </c>
      <c r="G1742" s="523" t="s">
        <v>3905</v>
      </c>
      <c r="H1742" s="538"/>
      <c r="I1742" s="540">
        <v>45260</v>
      </c>
      <c r="J1742" s="541" t="s">
        <v>13681</v>
      </c>
      <c r="K1742" s="541" t="s">
        <v>9440</v>
      </c>
      <c r="L1742" s="494" t="s">
        <v>205</v>
      </c>
      <c r="M1742" s="50" t="s">
        <v>205</v>
      </c>
      <c r="N1742" s="50" t="s">
        <v>205</v>
      </c>
      <c r="O1742" s="50" t="s">
        <v>205</v>
      </c>
      <c r="P1742" s="50" t="s">
        <v>205</v>
      </c>
      <c r="Q1742" s="50" t="s">
        <v>205</v>
      </c>
      <c r="R1742" s="16" t="s">
        <v>22164</v>
      </c>
      <c r="S1742" s="16" t="s">
        <v>21334</v>
      </c>
      <c r="T1742" s="16" t="s">
        <v>22165</v>
      </c>
      <c r="U1742" s="17">
        <v>1925</v>
      </c>
      <c r="V1742" s="18">
        <v>24640</v>
      </c>
      <c r="W1742" s="16" t="s">
        <v>22166</v>
      </c>
      <c r="X1742" s="50" t="s">
        <v>205</v>
      </c>
      <c r="Y1742" s="50" t="s">
        <v>205</v>
      </c>
    </row>
    <row r="1743" spans="1:26" ht="18" customHeight="1">
      <c r="A1743" s="539">
        <v>20231130</v>
      </c>
      <c r="B1743" s="523">
        <v>1697</v>
      </c>
      <c r="C1743" s="523" t="s">
        <v>3907</v>
      </c>
      <c r="D1743" s="523" t="s">
        <v>8891</v>
      </c>
      <c r="E1743" s="523">
        <v>1925</v>
      </c>
      <c r="F1743" s="523" t="s">
        <v>14297</v>
      </c>
      <c r="G1743" s="523" t="s">
        <v>3908</v>
      </c>
      <c r="H1743" s="538"/>
      <c r="I1743" s="540">
        <v>45260</v>
      </c>
      <c r="J1743" s="541" t="s">
        <v>12767</v>
      </c>
      <c r="K1743" s="541" t="s">
        <v>9440</v>
      </c>
      <c r="L1743" s="494" t="s">
        <v>205</v>
      </c>
      <c r="M1743" s="50" t="s">
        <v>205</v>
      </c>
      <c r="N1743" s="50" t="s">
        <v>205</v>
      </c>
      <c r="O1743" s="50" t="s">
        <v>205</v>
      </c>
      <c r="P1743" s="50" t="s">
        <v>205</v>
      </c>
      <c r="Q1743" s="50" t="s">
        <v>205</v>
      </c>
      <c r="R1743" s="16" t="s">
        <v>22167</v>
      </c>
      <c r="S1743" s="16" t="s">
        <v>5316</v>
      </c>
      <c r="T1743" s="16" t="s">
        <v>14298</v>
      </c>
      <c r="U1743" s="17">
        <v>1925</v>
      </c>
      <c r="V1743" s="18">
        <v>24640</v>
      </c>
      <c r="W1743" s="16" t="s">
        <v>14296</v>
      </c>
      <c r="X1743" s="50" t="s">
        <v>205</v>
      </c>
      <c r="Y1743" s="50" t="s">
        <v>205</v>
      </c>
    </row>
    <row r="1744" spans="1:26" ht="18" customHeight="1">
      <c r="A1744" s="539">
        <v>20231130</v>
      </c>
      <c r="B1744" s="523">
        <v>1698</v>
      </c>
      <c r="C1744" s="523" t="s">
        <v>14299</v>
      </c>
      <c r="D1744" s="523" t="s">
        <v>9503</v>
      </c>
      <c r="E1744" s="523">
        <v>1200</v>
      </c>
      <c r="F1744" s="523" t="s">
        <v>8298</v>
      </c>
      <c r="G1744" s="523" t="s">
        <v>14300</v>
      </c>
      <c r="H1744" s="538" t="s">
        <v>9510</v>
      </c>
      <c r="I1744" s="540">
        <v>45260</v>
      </c>
      <c r="J1744" s="541" t="s">
        <v>10778</v>
      </c>
      <c r="K1744" s="541" t="s">
        <v>9440</v>
      </c>
      <c r="L1744" s="494" t="s">
        <v>9454</v>
      </c>
      <c r="M1744" s="50" t="s">
        <v>205</v>
      </c>
      <c r="N1744" s="50" t="s">
        <v>205</v>
      </c>
      <c r="O1744" s="50" t="s">
        <v>205</v>
      </c>
      <c r="P1744" s="50" t="s">
        <v>205</v>
      </c>
      <c r="Q1744" s="50" t="s">
        <v>205</v>
      </c>
      <c r="R1744" s="16" t="s">
        <v>14301</v>
      </c>
      <c r="S1744" s="16" t="s">
        <v>9301</v>
      </c>
      <c r="T1744" s="16" t="s">
        <v>22168</v>
      </c>
      <c r="U1744" s="17">
        <v>1200</v>
      </c>
      <c r="V1744" s="18">
        <v>13000</v>
      </c>
      <c r="W1744" s="16" t="s">
        <v>22169</v>
      </c>
      <c r="X1744" s="50" t="s">
        <v>205</v>
      </c>
      <c r="Y1744" s="50" t="s">
        <v>205</v>
      </c>
      <c r="Z1744" t="s">
        <v>14302</v>
      </c>
    </row>
    <row r="1745" spans="1:26" ht="18" customHeight="1">
      <c r="A1745" s="539">
        <v>20231130</v>
      </c>
      <c r="B1745" s="523">
        <v>1699</v>
      </c>
      <c r="C1745" s="523" t="s">
        <v>14303</v>
      </c>
      <c r="D1745" s="523" t="s">
        <v>10493</v>
      </c>
      <c r="E1745" s="523">
        <v>2800</v>
      </c>
      <c r="F1745" s="523" t="s">
        <v>9104</v>
      </c>
      <c r="G1745" s="523" t="s">
        <v>14304</v>
      </c>
      <c r="H1745" s="538"/>
      <c r="I1745" s="540">
        <v>45260</v>
      </c>
      <c r="J1745" s="541" t="s">
        <v>11092</v>
      </c>
      <c r="K1745" s="541" t="s">
        <v>9440</v>
      </c>
      <c r="L1745" s="494"/>
      <c r="M1745" s="50"/>
      <c r="N1745" s="50"/>
      <c r="O1745" s="50"/>
      <c r="P1745" s="50"/>
      <c r="Q1745" s="50"/>
      <c r="R1745" s="16" t="s">
        <v>14303</v>
      </c>
      <c r="S1745" s="16" t="s">
        <v>11207</v>
      </c>
      <c r="T1745" s="16" t="s">
        <v>14305</v>
      </c>
      <c r="U1745" s="17">
        <v>2800</v>
      </c>
      <c r="V1745" s="18">
        <v>20800</v>
      </c>
      <c r="W1745" s="16" t="s">
        <v>3913</v>
      </c>
      <c r="X1745" s="50"/>
      <c r="Y1745" s="50"/>
      <c r="Z1745" t="s">
        <v>14306</v>
      </c>
    </row>
    <row r="1746" spans="1:26" ht="18" customHeight="1">
      <c r="A1746" s="539">
        <v>20231201</v>
      </c>
      <c r="B1746" s="523">
        <v>1700</v>
      </c>
      <c r="C1746" s="523" t="s">
        <v>14307</v>
      </c>
      <c r="D1746" s="523" t="s">
        <v>8947</v>
      </c>
      <c r="E1746" s="523">
        <v>854</v>
      </c>
      <c r="F1746" s="523" t="s">
        <v>9249</v>
      </c>
      <c r="G1746" s="523" t="s">
        <v>14308</v>
      </c>
      <c r="H1746" s="538"/>
      <c r="I1746" s="540">
        <v>45261</v>
      </c>
      <c r="J1746" s="541" t="s">
        <v>14309</v>
      </c>
      <c r="K1746" s="541" t="s">
        <v>9440</v>
      </c>
      <c r="L1746" s="494">
        <v>20</v>
      </c>
      <c r="M1746" s="50" t="s">
        <v>205</v>
      </c>
      <c r="N1746" s="50" t="s">
        <v>205</v>
      </c>
      <c r="O1746" s="50" t="s">
        <v>205</v>
      </c>
      <c r="P1746" s="50" t="s">
        <v>205</v>
      </c>
      <c r="Q1746" s="50" t="s">
        <v>205</v>
      </c>
      <c r="R1746" s="16" t="s">
        <v>22170</v>
      </c>
      <c r="S1746" s="16" t="s">
        <v>22171</v>
      </c>
      <c r="T1746" s="16" t="s">
        <v>14310</v>
      </c>
      <c r="U1746" s="17">
        <v>854</v>
      </c>
      <c r="V1746" s="18">
        <v>7592.94</v>
      </c>
      <c r="W1746" s="16" t="s">
        <v>22172</v>
      </c>
      <c r="X1746" s="50" t="s">
        <v>205</v>
      </c>
      <c r="Y1746" s="50" t="s">
        <v>205</v>
      </c>
      <c r="Z1746" t="s">
        <v>10592</v>
      </c>
    </row>
    <row r="1747" spans="1:26" ht="18" customHeight="1">
      <c r="A1747" s="539">
        <v>20231201</v>
      </c>
      <c r="B1747" s="523">
        <v>1701</v>
      </c>
      <c r="C1747" s="523" t="s">
        <v>3921</v>
      </c>
      <c r="D1747" s="523" t="s">
        <v>8896</v>
      </c>
      <c r="E1747" s="523">
        <v>1925</v>
      </c>
      <c r="F1747" s="523" t="s">
        <v>6380</v>
      </c>
      <c r="G1747" s="523" t="s">
        <v>3922</v>
      </c>
      <c r="H1747" s="538"/>
      <c r="I1747" s="540">
        <v>45261</v>
      </c>
      <c r="J1747" s="541" t="s">
        <v>11213</v>
      </c>
      <c r="K1747" s="541" t="s">
        <v>9440</v>
      </c>
      <c r="L1747" s="494" t="s">
        <v>205</v>
      </c>
      <c r="M1747" s="50" t="s">
        <v>205</v>
      </c>
      <c r="N1747" s="50" t="s">
        <v>205</v>
      </c>
      <c r="O1747" s="50" t="s">
        <v>205</v>
      </c>
      <c r="P1747" s="50" t="s">
        <v>205</v>
      </c>
      <c r="Q1747" s="50" t="s">
        <v>205</v>
      </c>
      <c r="R1747" s="16" t="s">
        <v>14311</v>
      </c>
      <c r="S1747" s="16" t="s">
        <v>20519</v>
      </c>
      <c r="T1747" s="16" t="s">
        <v>22173</v>
      </c>
      <c r="U1747" s="17">
        <v>1925</v>
      </c>
      <c r="V1747" s="18">
        <v>24640</v>
      </c>
      <c r="W1747" s="16" t="s">
        <v>22166</v>
      </c>
      <c r="X1747" s="50" t="s">
        <v>205</v>
      </c>
      <c r="Y1747" s="50" t="s">
        <v>205</v>
      </c>
    </row>
    <row r="1748" spans="1:26" ht="18" customHeight="1">
      <c r="A1748" s="539">
        <v>20231201</v>
      </c>
      <c r="B1748" s="523">
        <v>1702</v>
      </c>
      <c r="C1748" s="523" t="s">
        <v>3924</v>
      </c>
      <c r="D1748" s="523" t="s">
        <v>8896</v>
      </c>
      <c r="E1748" s="523">
        <v>1925</v>
      </c>
      <c r="F1748" s="523" t="s">
        <v>8994</v>
      </c>
      <c r="G1748" s="523" t="s">
        <v>3925</v>
      </c>
      <c r="H1748" s="538"/>
      <c r="I1748" s="540">
        <v>45260</v>
      </c>
      <c r="J1748" s="541" t="s">
        <v>11113</v>
      </c>
      <c r="K1748" s="541" t="s">
        <v>9440</v>
      </c>
      <c r="L1748" s="494" t="s">
        <v>205</v>
      </c>
      <c r="M1748" s="50" t="s">
        <v>205</v>
      </c>
      <c r="N1748" s="50" t="s">
        <v>205</v>
      </c>
      <c r="O1748" s="50" t="s">
        <v>205</v>
      </c>
      <c r="P1748" s="50" t="s">
        <v>205</v>
      </c>
      <c r="Q1748" s="50" t="s">
        <v>205</v>
      </c>
      <c r="R1748" s="16" t="s">
        <v>22174</v>
      </c>
      <c r="S1748" s="16" t="s">
        <v>21334</v>
      </c>
      <c r="T1748" s="16" t="s">
        <v>22175</v>
      </c>
      <c r="U1748" s="17">
        <v>1925</v>
      </c>
      <c r="V1748" s="18">
        <v>24640</v>
      </c>
      <c r="W1748" s="16" t="s">
        <v>22166</v>
      </c>
      <c r="X1748" s="50" t="s">
        <v>205</v>
      </c>
      <c r="Y1748" s="50" t="s">
        <v>205</v>
      </c>
    </row>
    <row r="1749" spans="1:26" ht="18" customHeight="1">
      <c r="A1749" s="539">
        <v>20231201</v>
      </c>
      <c r="B1749" s="523">
        <v>1703</v>
      </c>
      <c r="C1749" s="523" t="s">
        <v>3910</v>
      </c>
      <c r="D1749" s="523" t="s">
        <v>8896</v>
      </c>
      <c r="E1749" s="523">
        <v>1925</v>
      </c>
      <c r="F1749" s="523" t="s">
        <v>8994</v>
      </c>
      <c r="G1749" s="523" t="s">
        <v>3911</v>
      </c>
      <c r="H1749" s="538"/>
      <c r="I1749" s="540">
        <v>45260</v>
      </c>
      <c r="J1749" s="541" t="s">
        <v>10576</v>
      </c>
      <c r="K1749" s="541" t="s">
        <v>9440</v>
      </c>
      <c r="L1749" s="494" t="s">
        <v>205</v>
      </c>
      <c r="M1749" s="50" t="s">
        <v>205</v>
      </c>
      <c r="N1749" s="50" t="s">
        <v>205</v>
      </c>
      <c r="O1749" s="50" t="s">
        <v>205</v>
      </c>
      <c r="P1749" s="50" t="s">
        <v>205</v>
      </c>
      <c r="Q1749" s="50" t="s">
        <v>205</v>
      </c>
      <c r="R1749" s="16" t="s">
        <v>22176</v>
      </c>
      <c r="S1749" s="16" t="s">
        <v>5316</v>
      </c>
      <c r="T1749" s="16" t="s">
        <v>22177</v>
      </c>
      <c r="U1749" s="17">
        <v>1925</v>
      </c>
      <c r="V1749" s="18">
        <v>24640</v>
      </c>
      <c r="W1749" s="16" t="s">
        <v>22166</v>
      </c>
      <c r="X1749" s="50" t="s">
        <v>205</v>
      </c>
      <c r="Y1749" s="50" t="s">
        <v>205</v>
      </c>
    </row>
    <row r="1750" spans="1:26" ht="18" customHeight="1">
      <c r="A1750" s="539">
        <v>20231201</v>
      </c>
      <c r="B1750" s="523">
        <v>1704</v>
      </c>
      <c r="C1750" s="523" t="s">
        <v>3917</v>
      </c>
      <c r="D1750" s="523" t="s">
        <v>8891</v>
      </c>
      <c r="E1750" s="523">
        <v>1925</v>
      </c>
      <c r="F1750" s="523" t="s">
        <v>14297</v>
      </c>
      <c r="G1750" s="523" t="s">
        <v>3918</v>
      </c>
      <c r="H1750" s="538"/>
      <c r="I1750" s="540">
        <v>45260</v>
      </c>
      <c r="J1750" s="541" t="s">
        <v>11113</v>
      </c>
      <c r="K1750" s="541" t="s">
        <v>9440</v>
      </c>
      <c r="L1750" s="494" t="s">
        <v>205</v>
      </c>
      <c r="M1750" s="50" t="s">
        <v>205</v>
      </c>
      <c r="N1750" s="50" t="s">
        <v>205</v>
      </c>
      <c r="O1750" s="50" t="s">
        <v>205</v>
      </c>
      <c r="P1750" s="50" t="s">
        <v>205</v>
      </c>
      <c r="Q1750" s="50" t="s">
        <v>205</v>
      </c>
      <c r="R1750" s="16" t="s">
        <v>22178</v>
      </c>
      <c r="S1750" s="16" t="s">
        <v>5316</v>
      </c>
      <c r="T1750" s="16" t="s">
        <v>22179</v>
      </c>
      <c r="U1750" s="17">
        <v>1925</v>
      </c>
      <c r="V1750" s="18">
        <v>24640</v>
      </c>
      <c r="W1750" s="16" t="s">
        <v>14296</v>
      </c>
      <c r="X1750" s="50" t="s">
        <v>205</v>
      </c>
      <c r="Y1750" s="50" t="s">
        <v>205</v>
      </c>
    </row>
    <row r="1751" spans="1:26" ht="18" customHeight="1">
      <c r="A1751" s="539">
        <v>20231201</v>
      </c>
      <c r="B1751" s="523">
        <v>1705</v>
      </c>
      <c r="C1751" s="523" t="s">
        <v>3914</v>
      </c>
      <c r="D1751" s="523" t="s">
        <v>8896</v>
      </c>
      <c r="E1751" s="523">
        <v>1925</v>
      </c>
      <c r="F1751" s="523" t="s">
        <v>8994</v>
      </c>
      <c r="G1751" s="523" t="s">
        <v>3915</v>
      </c>
      <c r="H1751" s="538" t="s">
        <v>9680</v>
      </c>
      <c r="I1751" s="540">
        <v>45261</v>
      </c>
      <c r="J1751" s="541" t="s">
        <v>11871</v>
      </c>
      <c r="K1751" s="541" t="s">
        <v>9440</v>
      </c>
      <c r="L1751" s="494" t="s">
        <v>19178</v>
      </c>
      <c r="M1751" s="50" t="s">
        <v>205</v>
      </c>
      <c r="N1751" s="50" t="s">
        <v>205</v>
      </c>
      <c r="O1751" s="50" t="s">
        <v>205</v>
      </c>
      <c r="P1751" s="50" t="s">
        <v>205</v>
      </c>
      <c r="Q1751" s="50" t="s">
        <v>205</v>
      </c>
      <c r="R1751" s="16" t="s">
        <v>22180</v>
      </c>
      <c r="S1751" s="16" t="s">
        <v>21334</v>
      </c>
      <c r="T1751" s="16" t="s">
        <v>22181</v>
      </c>
      <c r="U1751" s="17">
        <v>1925</v>
      </c>
      <c r="V1751" s="18">
        <v>24640</v>
      </c>
      <c r="W1751" s="16" t="s">
        <v>22166</v>
      </c>
      <c r="X1751" s="50" t="s">
        <v>205</v>
      </c>
      <c r="Y1751" s="50" t="s">
        <v>205</v>
      </c>
    </row>
    <row r="1752" spans="1:26" ht="18" customHeight="1">
      <c r="A1752" s="539">
        <v>20231201</v>
      </c>
      <c r="B1752" s="523">
        <v>1706</v>
      </c>
      <c r="C1752" s="523" t="s">
        <v>14312</v>
      </c>
      <c r="D1752" s="523" t="s">
        <v>8947</v>
      </c>
      <c r="E1752" s="523">
        <v>896</v>
      </c>
      <c r="F1752" s="523" t="s">
        <v>9180</v>
      </c>
      <c r="G1752" s="523" t="s">
        <v>14313</v>
      </c>
      <c r="H1752" s="538"/>
      <c r="I1752" s="540">
        <v>45261</v>
      </c>
      <c r="J1752" s="541" t="s">
        <v>11752</v>
      </c>
      <c r="K1752" s="541" t="s">
        <v>9440</v>
      </c>
      <c r="L1752" s="494">
        <v>20</v>
      </c>
      <c r="M1752" s="50"/>
      <c r="N1752" s="50"/>
      <c r="O1752" s="50"/>
      <c r="P1752" s="50"/>
      <c r="Q1752" s="50"/>
      <c r="R1752" s="16" t="s">
        <v>22182</v>
      </c>
      <c r="S1752" s="16" t="s">
        <v>21167</v>
      </c>
      <c r="T1752" s="16" t="s">
        <v>22183</v>
      </c>
      <c r="U1752" s="17">
        <v>896</v>
      </c>
      <c r="V1752" s="18">
        <v>6988.8</v>
      </c>
      <c r="W1752" s="16" t="s">
        <v>22184</v>
      </c>
      <c r="X1752" s="50"/>
      <c r="Y1752" s="50"/>
      <c r="Z1752" t="s">
        <v>10592</v>
      </c>
    </row>
    <row r="1753" spans="1:26" ht="18" customHeight="1">
      <c r="A1753" s="539">
        <v>20231201</v>
      </c>
      <c r="B1753" s="523">
        <v>1707</v>
      </c>
      <c r="C1753" s="523" t="s">
        <v>14315</v>
      </c>
      <c r="D1753" s="523" t="s">
        <v>8947</v>
      </c>
      <c r="E1753" s="523">
        <v>850</v>
      </c>
      <c r="F1753" s="523" t="s">
        <v>8949</v>
      </c>
      <c r="G1753" s="523" t="s">
        <v>14316</v>
      </c>
      <c r="H1753" s="538"/>
      <c r="I1753" s="540">
        <v>45261</v>
      </c>
      <c r="J1753" s="541" t="s">
        <v>14317</v>
      </c>
      <c r="K1753" s="541" t="s">
        <v>9440</v>
      </c>
      <c r="L1753" s="494">
        <v>20</v>
      </c>
      <c r="M1753" s="50" t="s">
        <v>205</v>
      </c>
      <c r="N1753" s="50" t="s">
        <v>205</v>
      </c>
      <c r="O1753" s="50" t="s">
        <v>205</v>
      </c>
      <c r="P1753" s="50" t="s">
        <v>205</v>
      </c>
      <c r="Q1753" s="50" t="s">
        <v>205</v>
      </c>
      <c r="R1753" s="16" t="s">
        <v>22185</v>
      </c>
      <c r="S1753" s="16" t="s">
        <v>21167</v>
      </c>
      <c r="T1753" s="16" t="s">
        <v>22186</v>
      </c>
      <c r="U1753" s="17">
        <v>850</v>
      </c>
      <c r="V1753" s="18">
        <v>6800</v>
      </c>
      <c r="W1753" s="16" t="s">
        <v>14314</v>
      </c>
      <c r="X1753" s="50" t="s">
        <v>205</v>
      </c>
      <c r="Y1753" s="50" t="s">
        <v>205</v>
      </c>
      <c r="Z1753" t="s">
        <v>14318</v>
      </c>
    </row>
    <row r="1754" spans="1:26" ht="18" customHeight="1">
      <c r="A1754" s="539">
        <v>20231204</v>
      </c>
      <c r="B1754" s="523">
        <v>1708</v>
      </c>
      <c r="C1754" s="523" t="s">
        <v>14319</v>
      </c>
      <c r="D1754" s="523" t="s">
        <v>9320</v>
      </c>
      <c r="E1754" s="523">
        <v>1100</v>
      </c>
      <c r="F1754" s="523" t="s">
        <v>8298</v>
      </c>
      <c r="G1754" s="523" t="s">
        <v>14320</v>
      </c>
      <c r="H1754" s="538" t="s">
        <v>9864</v>
      </c>
      <c r="I1754" s="540">
        <v>45262</v>
      </c>
      <c r="J1754" s="541" t="s">
        <v>9511</v>
      </c>
      <c r="K1754" s="541" t="s">
        <v>9440</v>
      </c>
      <c r="L1754" s="494" t="s">
        <v>9441</v>
      </c>
      <c r="M1754" s="50" t="s">
        <v>205</v>
      </c>
      <c r="N1754" s="50" t="s">
        <v>205</v>
      </c>
      <c r="O1754" s="50" t="s">
        <v>205</v>
      </c>
      <c r="P1754" s="50" t="s">
        <v>205</v>
      </c>
      <c r="Q1754" s="50" t="s">
        <v>205</v>
      </c>
      <c r="R1754" s="16" t="s">
        <v>22187</v>
      </c>
      <c r="S1754" s="16" t="s">
        <v>5561</v>
      </c>
      <c r="T1754" s="16" t="s">
        <v>22188</v>
      </c>
      <c r="U1754" s="17">
        <v>1100</v>
      </c>
      <c r="V1754" s="18">
        <v>24380</v>
      </c>
      <c r="W1754" s="16" t="s">
        <v>14321</v>
      </c>
      <c r="X1754" s="50" t="s">
        <v>205</v>
      </c>
      <c r="Y1754" s="50" t="s">
        <v>205</v>
      </c>
      <c r="Z1754" t="s">
        <v>11044</v>
      </c>
    </row>
    <row r="1755" spans="1:26" ht="18" customHeight="1">
      <c r="A1755" s="539">
        <v>20231204</v>
      </c>
      <c r="B1755" s="523">
        <v>1709</v>
      </c>
      <c r="C1755" s="523" t="s">
        <v>14322</v>
      </c>
      <c r="D1755" s="523" t="s">
        <v>8947</v>
      </c>
      <c r="E1755" s="523">
        <v>800</v>
      </c>
      <c r="F1755" s="523" t="s">
        <v>8949</v>
      </c>
      <c r="G1755" s="523" t="s">
        <v>14323</v>
      </c>
      <c r="H1755" s="538"/>
      <c r="I1755" s="540">
        <v>45262</v>
      </c>
      <c r="J1755" s="541" t="s">
        <v>10742</v>
      </c>
      <c r="K1755" s="541" t="s">
        <v>9440</v>
      </c>
      <c r="L1755" s="494">
        <v>20</v>
      </c>
      <c r="M1755" s="50" t="s">
        <v>205</v>
      </c>
      <c r="N1755" s="50" t="s">
        <v>205</v>
      </c>
      <c r="O1755" s="50" t="s">
        <v>205</v>
      </c>
      <c r="P1755" s="50" t="s">
        <v>205</v>
      </c>
      <c r="Q1755" s="50" t="s">
        <v>205</v>
      </c>
      <c r="R1755" s="16" t="s">
        <v>22189</v>
      </c>
      <c r="S1755" s="16" t="s">
        <v>20519</v>
      </c>
      <c r="T1755" s="16" t="s">
        <v>22190</v>
      </c>
      <c r="U1755" s="17">
        <v>800</v>
      </c>
      <c r="V1755" s="18">
        <v>6400</v>
      </c>
      <c r="W1755" s="16" t="s">
        <v>22191</v>
      </c>
      <c r="X1755" s="50" t="s">
        <v>205</v>
      </c>
      <c r="Y1755" s="50" t="s">
        <v>205</v>
      </c>
      <c r="Z1755" t="s">
        <v>10747</v>
      </c>
    </row>
    <row r="1756" spans="1:26" ht="18" customHeight="1">
      <c r="A1756" s="539">
        <v>20231204</v>
      </c>
      <c r="B1756" s="523">
        <v>1710</v>
      </c>
      <c r="C1756" s="523" t="s">
        <v>14324</v>
      </c>
      <c r="D1756" s="523" t="s">
        <v>8947</v>
      </c>
      <c r="E1756" s="523">
        <v>670</v>
      </c>
      <c r="F1756" s="523" t="s">
        <v>8949</v>
      </c>
      <c r="G1756" s="523" t="s">
        <v>14325</v>
      </c>
      <c r="H1756" s="538"/>
      <c r="I1756" s="540">
        <v>45262</v>
      </c>
      <c r="J1756" s="541" t="s">
        <v>12406</v>
      </c>
      <c r="K1756" s="541" t="s">
        <v>9440</v>
      </c>
      <c r="L1756" s="494">
        <v>20</v>
      </c>
      <c r="M1756" s="50" t="s">
        <v>205</v>
      </c>
      <c r="N1756" s="50" t="s">
        <v>205</v>
      </c>
      <c r="O1756" s="50" t="s">
        <v>205</v>
      </c>
      <c r="P1756" s="50" t="s">
        <v>205</v>
      </c>
      <c r="Q1756" s="50" t="s">
        <v>205</v>
      </c>
      <c r="R1756" s="16" t="s">
        <v>22192</v>
      </c>
      <c r="S1756" s="16" t="s">
        <v>20519</v>
      </c>
      <c r="T1756" s="16" t="s">
        <v>22193</v>
      </c>
      <c r="U1756" s="17">
        <v>670</v>
      </c>
      <c r="V1756" s="18">
        <v>6700</v>
      </c>
      <c r="W1756" s="16" t="s">
        <v>22184</v>
      </c>
      <c r="X1756" s="50" t="s">
        <v>205</v>
      </c>
      <c r="Y1756" s="50" t="s">
        <v>205</v>
      </c>
      <c r="Z1756" t="s">
        <v>10747</v>
      </c>
    </row>
    <row r="1757" spans="1:26" ht="18" customHeight="1">
      <c r="A1757" s="539">
        <v>20231204</v>
      </c>
      <c r="B1757" s="523">
        <v>1711</v>
      </c>
      <c r="C1757" s="523" t="s">
        <v>14326</v>
      </c>
      <c r="D1757" s="523" t="s">
        <v>8626</v>
      </c>
      <c r="E1757" s="523">
        <v>1440</v>
      </c>
      <c r="F1757" s="523" t="s">
        <v>9217</v>
      </c>
      <c r="G1757" s="523" t="s">
        <v>14327</v>
      </c>
      <c r="H1757" s="538" t="s">
        <v>14177</v>
      </c>
      <c r="I1757" s="540">
        <v>45264</v>
      </c>
      <c r="J1757" s="541" t="s">
        <v>10773</v>
      </c>
      <c r="K1757" s="541" t="s">
        <v>9440</v>
      </c>
      <c r="L1757" s="494" t="s">
        <v>9454</v>
      </c>
      <c r="M1757" s="50"/>
      <c r="N1757" s="50"/>
      <c r="O1757" s="50"/>
      <c r="P1757" s="50"/>
      <c r="Q1757" s="50"/>
      <c r="R1757" s="16" t="s">
        <v>14326</v>
      </c>
      <c r="S1757" s="16" t="s">
        <v>14328</v>
      </c>
      <c r="T1757" s="16" t="s">
        <v>14329</v>
      </c>
      <c r="U1757" s="17">
        <v>1440</v>
      </c>
      <c r="V1757" s="18">
        <v>24493.8</v>
      </c>
      <c r="W1757" s="16" t="s">
        <v>14330</v>
      </c>
      <c r="X1757" s="50"/>
      <c r="Y1757" s="50"/>
    </row>
    <row r="1758" spans="1:26" ht="18" customHeight="1">
      <c r="A1758" s="539">
        <v>20231204</v>
      </c>
      <c r="B1758" s="523">
        <v>1712</v>
      </c>
      <c r="C1758" s="523" t="s">
        <v>14331</v>
      </c>
      <c r="D1758" s="523" t="s">
        <v>219</v>
      </c>
      <c r="E1758" s="523">
        <v>1800</v>
      </c>
      <c r="F1758" s="523" t="s">
        <v>8949</v>
      </c>
      <c r="G1758" s="523" t="s">
        <v>14332</v>
      </c>
      <c r="H1758" s="538" t="s">
        <v>9606</v>
      </c>
      <c r="I1758" s="540">
        <v>45264</v>
      </c>
      <c r="J1758" s="541" t="s">
        <v>12697</v>
      </c>
      <c r="K1758" s="541" t="s">
        <v>9440</v>
      </c>
      <c r="L1758" s="494" t="s">
        <v>19178</v>
      </c>
      <c r="M1758" s="50" t="s">
        <v>205</v>
      </c>
      <c r="N1758" s="50" t="s">
        <v>205</v>
      </c>
      <c r="O1758" s="50" t="s">
        <v>205</v>
      </c>
      <c r="P1758" s="50" t="s">
        <v>205</v>
      </c>
      <c r="Q1758" s="50" t="s">
        <v>205</v>
      </c>
      <c r="R1758" s="16" t="s">
        <v>22194</v>
      </c>
      <c r="S1758" s="16" t="s">
        <v>22195</v>
      </c>
      <c r="T1758" s="16" t="s">
        <v>14333</v>
      </c>
      <c r="U1758" s="17">
        <v>1800</v>
      </c>
      <c r="V1758" s="18">
        <v>19800</v>
      </c>
      <c r="W1758" s="16" t="s">
        <v>22196</v>
      </c>
      <c r="X1758" s="50" t="s">
        <v>205</v>
      </c>
      <c r="Y1758" s="50" t="s">
        <v>205</v>
      </c>
      <c r="Z1758" t="s">
        <v>10998</v>
      </c>
    </row>
    <row r="1759" spans="1:26" ht="18" customHeight="1">
      <c r="A1759" s="539">
        <v>20231205</v>
      </c>
      <c r="B1759" s="523">
        <v>1713</v>
      </c>
      <c r="C1759" s="523" t="s">
        <v>14334</v>
      </c>
      <c r="D1759" s="523" t="s">
        <v>10628</v>
      </c>
      <c r="E1759" s="523">
        <v>1150</v>
      </c>
      <c r="F1759" s="523" t="s">
        <v>13351</v>
      </c>
      <c r="G1759" s="523" t="s">
        <v>14335</v>
      </c>
      <c r="H1759" s="538" t="s">
        <v>14336</v>
      </c>
      <c r="I1759" s="540">
        <v>45265</v>
      </c>
      <c r="J1759" s="541" t="s">
        <v>14337</v>
      </c>
      <c r="K1759" s="541" t="s">
        <v>9440</v>
      </c>
      <c r="L1759" s="494" t="s">
        <v>9454</v>
      </c>
      <c r="M1759" s="50" t="s">
        <v>205</v>
      </c>
      <c r="N1759" s="50" t="s">
        <v>205</v>
      </c>
      <c r="O1759" s="50" t="s">
        <v>205</v>
      </c>
      <c r="P1759" s="50" t="s">
        <v>205</v>
      </c>
      <c r="Q1759" s="50" t="s">
        <v>205</v>
      </c>
      <c r="R1759" s="16" t="s">
        <v>22197</v>
      </c>
      <c r="S1759" s="16" t="s">
        <v>19323</v>
      </c>
      <c r="T1759" s="16" t="s">
        <v>22198</v>
      </c>
      <c r="U1759" s="17">
        <v>1150</v>
      </c>
      <c r="V1759" s="18">
        <v>10810</v>
      </c>
      <c r="W1759" s="16" t="s">
        <v>22199</v>
      </c>
      <c r="X1759" s="50" t="s">
        <v>205</v>
      </c>
      <c r="Y1759" s="50" t="s">
        <v>205</v>
      </c>
    </row>
    <row r="1760" spans="1:26" ht="18" customHeight="1">
      <c r="A1760" s="539">
        <v>20231205</v>
      </c>
      <c r="B1760" s="523">
        <v>1714</v>
      </c>
      <c r="C1760" s="523" t="s">
        <v>14338</v>
      </c>
      <c r="D1760" s="523" t="s">
        <v>10431</v>
      </c>
      <c r="E1760" s="523">
        <v>2944</v>
      </c>
      <c r="F1760" s="523" t="s">
        <v>9104</v>
      </c>
      <c r="G1760" s="523" t="s">
        <v>14339</v>
      </c>
      <c r="H1760" s="538"/>
      <c r="I1760" s="540">
        <v>45265</v>
      </c>
      <c r="J1760" s="541" t="s">
        <v>9618</v>
      </c>
      <c r="K1760" s="541" t="s">
        <v>9440</v>
      </c>
      <c r="L1760" s="494" t="s">
        <v>205</v>
      </c>
      <c r="M1760" s="50" t="s">
        <v>205</v>
      </c>
      <c r="N1760" s="50" t="s">
        <v>205</v>
      </c>
      <c r="O1760" s="50" t="s">
        <v>205</v>
      </c>
      <c r="P1760" s="50" t="s">
        <v>205</v>
      </c>
      <c r="Q1760" s="50" t="s">
        <v>205</v>
      </c>
      <c r="R1760" s="16" t="s">
        <v>14340</v>
      </c>
      <c r="S1760" s="16" t="s">
        <v>14341</v>
      </c>
      <c r="T1760" s="16" t="s">
        <v>14342</v>
      </c>
      <c r="U1760" s="17">
        <v>2944</v>
      </c>
      <c r="V1760" s="18">
        <v>20272</v>
      </c>
      <c r="W1760" s="16" t="s">
        <v>14343</v>
      </c>
      <c r="X1760" s="50" t="s">
        <v>205</v>
      </c>
      <c r="Y1760" s="50" t="s">
        <v>205</v>
      </c>
      <c r="Z1760" t="s">
        <v>13249</v>
      </c>
    </row>
    <row r="1761" spans="1:26" ht="18" customHeight="1">
      <c r="A1761" s="539">
        <v>20231205</v>
      </c>
      <c r="B1761" s="523">
        <v>1715</v>
      </c>
      <c r="C1761" s="523" t="s">
        <v>7234</v>
      </c>
      <c r="D1761" s="523" t="s">
        <v>8891</v>
      </c>
      <c r="E1761" s="523">
        <v>1960</v>
      </c>
      <c r="F1761" s="523" t="s">
        <v>8994</v>
      </c>
      <c r="G1761" s="523" t="s">
        <v>3927</v>
      </c>
      <c r="H1761" s="538" t="s">
        <v>14344</v>
      </c>
      <c r="I1761" s="540">
        <v>45265</v>
      </c>
      <c r="J1761" s="541" t="s">
        <v>13659</v>
      </c>
      <c r="K1761" s="541" t="s">
        <v>9440</v>
      </c>
      <c r="L1761" s="494" t="s">
        <v>19178</v>
      </c>
      <c r="M1761" s="50" t="s">
        <v>205</v>
      </c>
      <c r="N1761" s="50" t="s">
        <v>205</v>
      </c>
      <c r="O1761" s="50" t="s">
        <v>205</v>
      </c>
      <c r="P1761" s="50" t="s">
        <v>205</v>
      </c>
      <c r="Q1761" s="50" t="s">
        <v>205</v>
      </c>
      <c r="R1761" s="16" t="s">
        <v>22200</v>
      </c>
      <c r="S1761" s="16" t="s">
        <v>3932</v>
      </c>
      <c r="T1761" s="16" t="s">
        <v>22201</v>
      </c>
      <c r="U1761" s="17">
        <v>1960</v>
      </c>
      <c r="V1761" s="18">
        <v>24500</v>
      </c>
      <c r="W1761" s="16" t="s">
        <v>22199</v>
      </c>
      <c r="X1761" s="50" t="s">
        <v>205</v>
      </c>
      <c r="Y1761" s="50" t="s">
        <v>205</v>
      </c>
    </row>
    <row r="1762" spans="1:26" ht="18" customHeight="1">
      <c r="A1762" s="539">
        <v>20231205</v>
      </c>
      <c r="B1762" s="523">
        <v>1716</v>
      </c>
      <c r="C1762" s="523" t="s">
        <v>7231</v>
      </c>
      <c r="D1762" s="523" t="s">
        <v>8891</v>
      </c>
      <c r="E1762" s="523">
        <v>1900</v>
      </c>
      <c r="F1762" s="523" t="s">
        <v>6714</v>
      </c>
      <c r="G1762" s="523" t="s">
        <v>3930</v>
      </c>
      <c r="H1762" s="538" t="s">
        <v>9596</v>
      </c>
      <c r="I1762" s="540">
        <v>45264</v>
      </c>
      <c r="J1762" s="541" t="s">
        <v>14345</v>
      </c>
      <c r="K1762" s="541" t="s">
        <v>9440</v>
      </c>
      <c r="L1762" s="494" t="s">
        <v>19178</v>
      </c>
      <c r="M1762" s="50" t="s">
        <v>205</v>
      </c>
      <c r="N1762" s="50" t="s">
        <v>205</v>
      </c>
      <c r="O1762" s="50" t="s">
        <v>205</v>
      </c>
      <c r="P1762" s="50" t="s">
        <v>205</v>
      </c>
      <c r="Q1762" s="50" t="s">
        <v>205</v>
      </c>
      <c r="R1762" s="16" t="s">
        <v>22202</v>
      </c>
      <c r="S1762" s="16" t="s">
        <v>20756</v>
      </c>
      <c r="T1762" s="16" t="s">
        <v>22203</v>
      </c>
      <c r="U1762" s="17">
        <v>1900</v>
      </c>
      <c r="V1762" s="18">
        <v>24320</v>
      </c>
      <c r="W1762" s="16" t="s">
        <v>22199</v>
      </c>
      <c r="X1762" s="50" t="s">
        <v>205</v>
      </c>
      <c r="Y1762" s="50" t="s">
        <v>205</v>
      </c>
    </row>
    <row r="1763" spans="1:26" ht="18" customHeight="1">
      <c r="A1763" s="539">
        <v>20231205</v>
      </c>
      <c r="B1763" s="523">
        <v>1717</v>
      </c>
      <c r="C1763" s="523" t="s">
        <v>7236</v>
      </c>
      <c r="D1763" s="523" t="s">
        <v>9537</v>
      </c>
      <c r="E1763" s="523">
        <v>1916</v>
      </c>
      <c r="F1763" s="523" t="s">
        <v>8994</v>
      </c>
      <c r="G1763" s="523" t="s">
        <v>3933</v>
      </c>
      <c r="H1763" s="538" t="s">
        <v>9617</v>
      </c>
      <c r="I1763" s="540">
        <v>45264</v>
      </c>
      <c r="J1763" s="541" t="s">
        <v>9551</v>
      </c>
      <c r="K1763" s="541" t="s">
        <v>9440</v>
      </c>
      <c r="L1763" s="494" t="s">
        <v>19178</v>
      </c>
      <c r="M1763" s="50" t="s">
        <v>205</v>
      </c>
      <c r="N1763" s="50" t="s">
        <v>205</v>
      </c>
      <c r="O1763" s="50" t="s">
        <v>205</v>
      </c>
      <c r="P1763" s="50" t="s">
        <v>205</v>
      </c>
      <c r="Q1763" s="50" t="s">
        <v>205</v>
      </c>
      <c r="R1763" s="16" t="s">
        <v>22204</v>
      </c>
      <c r="S1763" s="16" t="s">
        <v>22205</v>
      </c>
      <c r="T1763" s="16" t="s">
        <v>22206</v>
      </c>
      <c r="U1763" s="17">
        <v>1916</v>
      </c>
      <c r="V1763" s="18">
        <v>24454.85</v>
      </c>
      <c r="W1763" s="16" t="s">
        <v>22199</v>
      </c>
      <c r="X1763" s="50" t="s">
        <v>205</v>
      </c>
      <c r="Y1763" s="50" t="s">
        <v>205</v>
      </c>
    </row>
    <row r="1764" spans="1:26" ht="18" customHeight="1">
      <c r="A1764" s="539">
        <v>20231205</v>
      </c>
      <c r="B1764" s="523">
        <v>1718</v>
      </c>
      <c r="C1764" s="523" t="s">
        <v>14346</v>
      </c>
      <c r="D1764" s="523" t="s">
        <v>9766</v>
      </c>
      <c r="E1764" s="523">
        <v>1831</v>
      </c>
      <c r="F1764" s="523" t="s">
        <v>10924</v>
      </c>
      <c r="G1764" s="523" t="s">
        <v>14347</v>
      </c>
      <c r="H1764" s="538" t="s">
        <v>9902</v>
      </c>
      <c r="I1764" s="540">
        <v>45265</v>
      </c>
      <c r="J1764" s="541" t="s">
        <v>9679</v>
      </c>
      <c r="K1764" s="541" t="s">
        <v>9440</v>
      </c>
      <c r="L1764" s="494" t="s">
        <v>19178</v>
      </c>
      <c r="M1764" s="50" t="s">
        <v>205</v>
      </c>
      <c r="N1764" s="50" t="s">
        <v>205</v>
      </c>
      <c r="O1764" s="50" t="s">
        <v>205</v>
      </c>
      <c r="P1764" s="50" t="s">
        <v>205</v>
      </c>
      <c r="Q1764" s="50" t="s">
        <v>205</v>
      </c>
      <c r="R1764" s="16" t="s">
        <v>22207</v>
      </c>
      <c r="S1764" s="16" t="s">
        <v>19673</v>
      </c>
      <c r="T1764" s="16" t="s">
        <v>22208</v>
      </c>
      <c r="U1764" s="17">
        <v>1831</v>
      </c>
      <c r="V1764" s="18">
        <v>22988.79</v>
      </c>
      <c r="W1764" s="16" t="s">
        <v>22199</v>
      </c>
      <c r="X1764" s="50" t="s">
        <v>205</v>
      </c>
      <c r="Y1764" s="50" t="s">
        <v>205</v>
      </c>
    </row>
    <row r="1765" spans="1:26" ht="18" customHeight="1">
      <c r="A1765" s="539">
        <v>20231205</v>
      </c>
      <c r="B1765" s="523">
        <v>1719</v>
      </c>
      <c r="C1765" s="523" t="s">
        <v>7229</v>
      </c>
      <c r="D1765" s="523" t="s">
        <v>8891</v>
      </c>
      <c r="E1765" s="523">
        <v>1925</v>
      </c>
      <c r="F1765" s="523" t="s">
        <v>6714</v>
      </c>
      <c r="G1765" s="523" t="s">
        <v>3928</v>
      </c>
      <c r="H1765" s="538" t="s">
        <v>9438</v>
      </c>
      <c r="I1765" s="540">
        <v>45265</v>
      </c>
      <c r="J1765" s="541" t="s">
        <v>9721</v>
      </c>
      <c r="K1765" s="541" t="s">
        <v>9440</v>
      </c>
      <c r="L1765" s="494" t="s">
        <v>19178</v>
      </c>
      <c r="M1765" s="50" t="s">
        <v>205</v>
      </c>
      <c r="N1765" s="50" t="s">
        <v>205</v>
      </c>
      <c r="O1765" s="50" t="s">
        <v>205</v>
      </c>
      <c r="P1765" s="50" t="s">
        <v>205</v>
      </c>
      <c r="Q1765" s="50" t="s">
        <v>205</v>
      </c>
      <c r="R1765" s="16" t="s">
        <v>14348</v>
      </c>
      <c r="S1765" s="16" t="s">
        <v>19360</v>
      </c>
      <c r="T1765" s="16" t="s">
        <v>14349</v>
      </c>
      <c r="U1765" s="17">
        <v>1925</v>
      </c>
      <c r="V1765" s="18">
        <v>24640</v>
      </c>
      <c r="W1765" s="16" t="s">
        <v>22199</v>
      </c>
      <c r="X1765" s="50" t="s">
        <v>205</v>
      </c>
      <c r="Y1765" s="50" t="s">
        <v>205</v>
      </c>
    </row>
    <row r="1766" spans="1:26" ht="18" customHeight="1">
      <c r="A1766" s="539">
        <v>20231205</v>
      </c>
      <c r="B1766" s="523">
        <v>1720</v>
      </c>
      <c r="C1766" s="523" t="s">
        <v>14350</v>
      </c>
      <c r="D1766" s="523" t="s">
        <v>219</v>
      </c>
      <c r="E1766" s="523">
        <v>2021</v>
      </c>
      <c r="F1766" s="523" t="s">
        <v>14351</v>
      </c>
      <c r="G1766" s="523" t="s">
        <v>14352</v>
      </c>
      <c r="H1766" s="538" t="s">
        <v>14281</v>
      </c>
      <c r="I1766" s="540">
        <v>45265</v>
      </c>
      <c r="J1766" s="541" t="s">
        <v>10608</v>
      </c>
      <c r="K1766" s="541" t="s">
        <v>9440</v>
      </c>
      <c r="L1766" s="494" t="s">
        <v>22028</v>
      </c>
      <c r="M1766" s="50" t="s">
        <v>205</v>
      </c>
      <c r="N1766" s="50" t="s">
        <v>205</v>
      </c>
      <c r="O1766" s="50" t="s">
        <v>205</v>
      </c>
      <c r="P1766" s="50" t="s">
        <v>205</v>
      </c>
      <c r="Q1766" s="50" t="s">
        <v>205</v>
      </c>
      <c r="R1766" s="16" t="s">
        <v>22209</v>
      </c>
      <c r="S1766" s="16" t="s">
        <v>22210</v>
      </c>
      <c r="T1766" s="16" t="s">
        <v>22211</v>
      </c>
      <c r="U1766" s="17">
        <v>2021</v>
      </c>
      <c r="V1766" s="18">
        <v>23630.400000000001</v>
      </c>
      <c r="W1766" s="16" t="s">
        <v>22212</v>
      </c>
      <c r="X1766" s="50" t="s">
        <v>205</v>
      </c>
      <c r="Y1766" s="50" t="s">
        <v>205</v>
      </c>
    </row>
    <row r="1767" spans="1:26" ht="18" customHeight="1">
      <c r="A1767" s="539">
        <v>20231206</v>
      </c>
      <c r="B1767" s="523">
        <v>1721</v>
      </c>
      <c r="C1767" s="523" t="s">
        <v>3939</v>
      </c>
      <c r="D1767" s="523" t="s">
        <v>8918</v>
      </c>
      <c r="E1767" s="523">
        <v>1980</v>
      </c>
      <c r="F1767" s="523" t="s">
        <v>6346</v>
      </c>
      <c r="G1767" s="523" t="s">
        <v>3940</v>
      </c>
      <c r="H1767" s="538" t="s">
        <v>9617</v>
      </c>
      <c r="I1767" s="540">
        <v>45265</v>
      </c>
      <c r="J1767" s="541" t="s">
        <v>9607</v>
      </c>
      <c r="K1767" s="541" t="s">
        <v>9440</v>
      </c>
      <c r="L1767" s="494" t="s">
        <v>9454</v>
      </c>
      <c r="M1767" s="50"/>
      <c r="N1767" s="50"/>
      <c r="O1767" s="50"/>
      <c r="P1767" s="50"/>
      <c r="Q1767" s="50"/>
      <c r="R1767" s="16" t="s">
        <v>22213</v>
      </c>
      <c r="S1767" s="16" t="s">
        <v>3952</v>
      </c>
      <c r="T1767" s="16" t="s">
        <v>14353</v>
      </c>
      <c r="U1767" s="17">
        <v>1980</v>
      </c>
      <c r="V1767" s="18">
        <v>24948</v>
      </c>
      <c r="W1767" s="16" t="s">
        <v>22212</v>
      </c>
      <c r="X1767" s="50"/>
      <c r="Y1767" s="50"/>
    </row>
    <row r="1768" spans="1:26" ht="18" customHeight="1">
      <c r="A1768" s="539">
        <v>20231206</v>
      </c>
      <c r="B1768" s="523">
        <v>1722</v>
      </c>
      <c r="C1768" s="523" t="s">
        <v>3945</v>
      </c>
      <c r="D1768" s="523" t="s">
        <v>8894</v>
      </c>
      <c r="E1768" s="523">
        <v>1568</v>
      </c>
      <c r="F1768" s="523" t="s">
        <v>8955</v>
      </c>
      <c r="G1768" s="523" t="s">
        <v>3946</v>
      </c>
      <c r="H1768" s="538" t="s">
        <v>14354</v>
      </c>
      <c r="I1768" s="540">
        <v>45265</v>
      </c>
      <c r="J1768" s="541" t="s">
        <v>10397</v>
      </c>
      <c r="K1768" s="541" t="s">
        <v>9440</v>
      </c>
      <c r="L1768" s="494" t="s">
        <v>19178</v>
      </c>
      <c r="M1768" s="50" t="s">
        <v>205</v>
      </c>
      <c r="N1768" s="50" t="s">
        <v>205</v>
      </c>
      <c r="O1768" s="50" t="s">
        <v>205</v>
      </c>
      <c r="P1768" s="50" t="s">
        <v>205</v>
      </c>
      <c r="Q1768" s="50" t="s">
        <v>205</v>
      </c>
      <c r="R1768" s="16" t="s">
        <v>14355</v>
      </c>
      <c r="S1768" s="16" t="s">
        <v>22214</v>
      </c>
      <c r="T1768" s="16" t="s">
        <v>14356</v>
      </c>
      <c r="U1768" s="17">
        <v>1568</v>
      </c>
      <c r="V1768" s="18">
        <v>24304</v>
      </c>
      <c r="W1768" s="16" t="s">
        <v>22212</v>
      </c>
      <c r="X1768" s="50" t="s">
        <v>205</v>
      </c>
      <c r="Y1768" s="50" t="s">
        <v>205</v>
      </c>
    </row>
    <row r="1769" spans="1:26" ht="18" customHeight="1">
      <c r="A1769" s="539">
        <v>20231206</v>
      </c>
      <c r="B1769" s="523">
        <v>1723</v>
      </c>
      <c r="C1769" s="523" t="s">
        <v>3949</v>
      </c>
      <c r="D1769" s="523" t="s">
        <v>9766</v>
      </c>
      <c r="E1769" s="523">
        <v>1958</v>
      </c>
      <c r="F1769" s="523" t="s">
        <v>8994</v>
      </c>
      <c r="G1769" s="523" t="s">
        <v>3950</v>
      </c>
      <c r="H1769" s="538" t="s">
        <v>9903</v>
      </c>
      <c r="I1769" s="540">
        <v>45265</v>
      </c>
      <c r="J1769" s="541" t="s">
        <v>11284</v>
      </c>
      <c r="K1769" s="541" t="s">
        <v>9440</v>
      </c>
      <c r="L1769" s="494" t="s">
        <v>9441</v>
      </c>
      <c r="M1769" s="50" t="s">
        <v>205</v>
      </c>
      <c r="N1769" s="50" t="s">
        <v>205</v>
      </c>
      <c r="O1769" s="50" t="s">
        <v>205</v>
      </c>
      <c r="P1769" s="50" t="s">
        <v>205</v>
      </c>
      <c r="Q1769" s="50" t="s">
        <v>205</v>
      </c>
      <c r="R1769" s="16" t="s">
        <v>14357</v>
      </c>
      <c r="S1769" s="16" t="s">
        <v>3952</v>
      </c>
      <c r="T1769" s="16" t="s">
        <v>14358</v>
      </c>
      <c r="U1769" s="17">
        <v>1958</v>
      </c>
      <c r="V1769" s="18">
        <v>24523.14</v>
      </c>
      <c r="W1769" s="16" t="s">
        <v>22215</v>
      </c>
      <c r="X1769" s="50" t="s">
        <v>205</v>
      </c>
      <c r="Y1769" s="50" t="s">
        <v>205</v>
      </c>
    </row>
    <row r="1770" spans="1:26" ht="18" customHeight="1">
      <c r="A1770" s="539">
        <v>20231206</v>
      </c>
      <c r="B1770" s="523">
        <v>1724</v>
      </c>
      <c r="C1770" s="523" t="s">
        <v>14359</v>
      </c>
      <c r="D1770" s="523" t="s">
        <v>9743</v>
      </c>
      <c r="E1770" s="523">
        <v>1966</v>
      </c>
      <c r="F1770" s="523" t="s">
        <v>9206</v>
      </c>
      <c r="G1770" s="523" t="s">
        <v>14360</v>
      </c>
      <c r="H1770" s="538" t="s">
        <v>10020</v>
      </c>
      <c r="I1770" s="540">
        <v>45266</v>
      </c>
      <c r="J1770" s="541" t="s">
        <v>12217</v>
      </c>
      <c r="K1770" s="541" t="s">
        <v>9440</v>
      </c>
      <c r="L1770" s="494" t="s">
        <v>19178</v>
      </c>
      <c r="M1770" s="50" t="s">
        <v>205</v>
      </c>
      <c r="N1770" s="50" t="s">
        <v>205</v>
      </c>
      <c r="O1770" s="50" t="s">
        <v>205</v>
      </c>
      <c r="P1770" s="50" t="s">
        <v>205</v>
      </c>
      <c r="Q1770" s="50" t="s">
        <v>205</v>
      </c>
      <c r="R1770" s="16" t="s">
        <v>22216</v>
      </c>
      <c r="S1770" s="16" t="s">
        <v>19403</v>
      </c>
      <c r="T1770" s="16" t="s">
        <v>22217</v>
      </c>
      <c r="U1770" s="17">
        <v>1966</v>
      </c>
      <c r="V1770" s="18">
        <v>23000</v>
      </c>
      <c r="W1770" s="16" t="s">
        <v>22218</v>
      </c>
      <c r="X1770" s="50" t="s">
        <v>205</v>
      </c>
      <c r="Y1770" s="50" t="s">
        <v>205</v>
      </c>
      <c r="Z1770" t="s">
        <v>22219</v>
      </c>
    </row>
    <row r="1771" spans="1:26" ht="18" customHeight="1">
      <c r="A1771" s="539">
        <v>20231206</v>
      </c>
      <c r="B1771" s="523">
        <v>1725</v>
      </c>
      <c r="C1771" s="523" t="s">
        <v>14361</v>
      </c>
      <c r="D1771" s="523" t="s">
        <v>8996</v>
      </c>
      <c r="E1771" s="523">
        <v>935</v>
      </c>
      <c r="F1771" s="523" t="s">
        <v>8949</v>
      </c>
      <c r="G1771" s="523" t="s">
        <v>14362</v>
      </c>
      <c r="H1771" s="538" t="s">
        <v>9976</v>
      </c>
      <c r="I1771" s="540">
        <v>45266</v>
      </c>
      <c r="J1771" s="541" t="s">
        <v>10746</v>
      </c>
      <c r="K1771" s="541" t="s">
        <v>9440</v>
      </c>
      <c r="L1771" s="494" t="s">
        <v>9454</v>
      </c>
      <c r="M1771" s="50" t="s">
        <v>205</v>
      </c>
      <c r="N1771" s="50" t="s">
        <v>205</v>
      </c>
      <c r="O1771" s="50" t="s">
        <v>205</v>
      </c>
      <c r="P1771" s="50" t="s">
        <v>205</v>
      </c>
      <c r="Q1771" s="50" t="s">
        <v>205</v>
      </c>
      <c r="R1771" s="16" t="s">
        <v>22220</v>
      </c>
      <c r="S1771" s="16" t="s">
        <v>20999</v>
      </c>
      <c r="T1771" s="16" t="s">
        <v>22221</v>
      </c>
      <c r="U1771" s="17">
        <v>935</v>
      </c>
      <c r="V1771" s="18">
        <v>7012.5</v>
      </c>
      <c r="W1771" s="16" t="s">
        <v>22218</v>
      </c>
      <c r="X1771" s="50" t="s">
        <v>205</v>
      </c>
      <c r="Y1771" s="50" t="s">
        <v>205</v>
      </c>
      <c r="Z1771" t="s">
        <v>13000</v>
      </c>
    </row>
    <row r="1772" spans="1:26" ht="18" customHeight="1">
      <c r="A1772" s="539">
        <v>20231206</v>
      </c>
      <c r="B1772" s="523">
        <v>1726</v>
      </c>
      <c r="C1772" s="523" t="s">
        <v>3942</v>
      </c>
      <c r="D1772" s="523" t="s">
        <v>8891</v>
      </c>
      <c r="E1772" s="523">
        <v>1960</v>
      </c>
      <c r="F1772" s="523" t="s">
        <v>8994</v>
      </c>
      <c r="G1772" s="523" t="s">
        <v>3943</v>
      </c>
      <c r="H1772" s="538"/>
      <c r="I1772" s="540">
        <v>45266</v>
      </c>
      <c r="J1772" s="541" t="s">
        <v>14286</v>
      </c>
      <c r="K1772" s="541" t="s">
        <v>9440</v>
      </c>
      <c r="L1772" s="494" t="s">
        <v>205</v>
      </c>
      <c r="M1772" s="50" t="s">
        <v>205</v>
      </c>
      <c r="N1772" s="50" t="s">
        <v>205</v>
      </c>
      <c r="O1772" s="50" t="s">
        <v>205</v>
      </c>
      <c r="P1772" s="50" t="s">
        <v>205</v>
      </c>
      <c r="Q1772" s="50" t="s">
        <v>205</v>
      </c>
      <c r="R1772" s="16" t="s">
        <v>14363</v>
      </c>
      <c r="S1772" s="16" t="s">
        <v>22214</v>
      </c>
      <c r="T1772" s="16" t="s">
        <v>22222</v>
      </c>
      <c r="U1772" s="17">
        <v>1960</v>
      </c>
      <c r="V1772" s="18">
        <v>24500</v>
      </c>
      <c r="W1772" s="16" t="s">
        <v>22212</v>
      </c>
      <c r="X1772" s="50" t="s">
        <v>205</v>
      </c>
      <c r="Y1772" s="50" t="s">
        <v>205</v>
      </c>
    </row>
    <row r="1773" spans="1:26" ht="18" customHeight="1">
      <c r="A1773" s="539">
        <v>20231206</v>
      </c>
      <c r="B1773" s="523">
        <v>1727</v>
      </c>
      <c r="C1773" s="523" t="s">
        <v>3934</v>
      </c>
      <c r="D1773" s="523" t="s">
        <v>8896</v>
      </c>
      <c r="E1773" s="523">
        <v>1925</v>
      </c>
      <c r="F1773" s="523" t="s">
        <v>8994</v>
      </c>
      <c r="G1773" s="523" t="s">
        <v>3935</v>
      </c>
      <c r="H1773" s="538" t="s">
        <v>9680</v>
      </c>
      <c r="I1773" s="540">
        <v>45266</v>
      </c>
      <c r="J1773" s="541" t="s">
        <v>10576</v>
      </c>
      <c r="K1773" s="541" t="s">
        <v>9440</v>
      </c>
      <c r="L1773" s="494" t="s">
        <v>22028</v>
      </c>
      <c r="M1773" s="50" t="s">
        <v>205</v>
      </c>
      <c r="N1773" s="50" t="s">
        <v>205</v>
      </c>
      <c r="O1773" s="50" t="s">
        <v>205</v>
      </c>
      <c r="P1773" s="50" t="s">
        <v>205</v>
      </c>
      <c r="Q1773" s="50" t="s">
        <v>205</v>
      </c>
      <c r="R1773" s="16" t="s">
        <v>3934</v>
      </c>
      <c r="S1773" s="16" t="s">
        <v>3937</v>
      </c>
      <c r="T1773" s="16" t="s">
        <v>14364</v>
      </c>
      <c r="U1773" s="17">
        <v>1925</v>
      </c>
      <c r="V1773" s="18">
        <v>24640</v>
      </c>
      <c r="W1773" s="16" t="s">
        <v>14365</v>
      </c>
      <c r="X1773" s="50" t="s">
        <v>205</v>
      </c>
      <c r="Y1773" s="50" t="s">
        <v>205</v>
      </c>
    </row>
    <row r="1774" spans="1:26" ht="18" customHeight="1">
      <c r="A1774" s="539">
        <v>20231206</v>
      </c>
      <c r="B1774" s="523">
        <v>1728</v>
      </c>
      <c r="C1774" s="523" t="s">
        <v>14366</v>
      </c>
      <c r="D1774" s="523" t="s">
        <v>10514</v>
      </c>
      <c r="E1774" s="523">
        <v>3800</v>
      </c>
      <c r="F1774" s="523" t="s">
        <v>9234</v>
      </c>
      <c r="G1774" s="523" t="s">
        <v>14367</v>
      </c>
      <c r="H1774" s="538"/>
      <c r="I1774" s="540">
        <v>45266</v>
      </c>
      <c r="J1774" s="541" t="s">
        <v>12058</v>
      </c>
      <c r="K1774" s="541" t="s">
        <v>9440</v>
      </c>
      <c r="L1774" s="494">
        <v>20</v>
      </c>
      <c r="M1774" s="50" t="s">
        <v>205</v>
      </c>
      <c r="N1774" s="50" t="s">
        <v>205</v>
      </c>
      <c r="O1774" s="50" t="s">
        <v>205</v>
      </c>
      <c r="P1774" s="50" t="s">
        <v>205</v>
      </c>
      <c r="Q1774" s="50" t="s">
        <v>205</v>
      </c>
      <c r="R1774" s="16" t="s">
        <v>22223</v>
      </c>
      <c r="S1774" s="16" t="s">
        <v>22224</v>
      </c>
      <c r="T1774" s="16" t="s">
        <v>22225</v>
      </c>
      <c r="U1774" s="17">
        <v>3800</v>
      </c>
      <c r="V1774" s="18">
        <v>15815.6</v>
      </c>
      <c r="W1774" s="16" t="s">
        <v>22226</v>
      </c>
      <c r="X1774" s="50" t="s">
        <v>205</v>
      </c>
      <c r="Y1774" s="50" t="s">
        <v>205</v>
      </c>
      <c r="Z1774" t="s">
        <v>14368</v>
      </c>
    </row>
    <row r="1775" spans="1:26" ht="18" customHeight="1">
      <c r="A1775" s="539">
        <v>20231207</v>
      </c>
      <c r="B1775" s="523">
        <v>1729</v>
      </c>
      <c r="C1775" s="523" t="s">
        <v>3953</v>
      </c>
      <c r="D1775" s="523" t="s">
        <v>8918</v>
      </c>
      <c r="E1775" s="523">
        <v>1950</v>
      </c>
      <c r="F1775" s="523" t="s">
        <v>10924</v>
      </c>
      <c r="G1775" s="523" t="s">
        <v>3954</v>
      </c>
      <c r="H1775" s="538" t="s">
        <v>9926</v>
      </c>
      <c r="I1775" s="540">
        <v>45267</v>
      </c>
      <c r="J1775" s="541" t="s">
        <v>14369</v>
      </c>
      <c r="K1775" s="541" t="s">
        <v>9440</v>
      </c>
      <c r="L1775" s="494" t="s">
        <v>9454</v>
      </c>
      <c r="M1775" s="50"/>
      <c r="N1775" s="50"/>
      <c r="O1775" s="50"/>
      <c r="P1775" s="50"/>
      <c r="Q1775" s="50"/>
      <c r="R1775" s="16" t="s">
        <v>14370</v>
      </c>
      <c r="S1775" s="16" t="s">
        <v>21751</v>
      </c>
      <c r="T1775" s="16" t="s">
        <v>22227</v>
      </c>
      <c r="U1775" s="17">
        <v>1950</v>
      </c>
      <c r="V1775" s="18">
        <v>24380</v>
      </c>
      <c r="W1775" s="16" t="s">
        <v>22215</v>
      </c>
      <c r="X1775" s="50"/>
      <c r="Y1775" s="50"/>
    </row>
    <row r="1776" spans="1:26" ht="18" customHeight="1">
      <c r="A1776" s="539">
        <v>20231207</v>
      </c>
      <c r="B1776" s="523">
        <v>1730</v>
      </c>
      <c r="C1776" s="523" t="s">
        <v>14371</v>
      </c>
      <c r="D1776" s="523" t="s">
        <v>9766</v>
      </c>
      <c r="E1776" s="523">
        <v>1942</v>
      </c>
      <c r="F1776" s="523" t="s">
        <v>10924</v>
      </c>
      <c r="G1776" s="523" t="s">
        <v>14372</v>
      </c>
      <c r="H1776" s="538"/>
      <c r="I1776" s="540">
        <v>45266</v>
      </c>
      <c r="J1776" s="541" t="s">
        <v>9511</v>
      </c>
      <c r="K1776" s="541" t="s">
        <v>9440</v>
      </c>
      <c r="L1776" s="494" t="s">
        <v>205</v>
      </c>
      <c r="M1776" s="50" t="s">
        <v>205</v>
      </c>
      <c r="N1776" s="50" t="s">
        <v>205</v>
      </c>
      <c r="O1776" s="50" t="s">
        <v>205</v>
      </c>
      <c r="P1776" s="50" t="s">
        <v>205</v>
      </c>
      <c r="Q1776" s="50" t="s">
        <v>205</v>
      </c>
      <c r="R1776" s="16" t="s">
        <v>22228</v>
      </c>
      <c r="S1776" s="16" t="s">
        <v>3952</v>
      </c>
      <c r="T1776" s="16" t="s">
        <v>22229</v>
      </c>
      <c r="U1776" s="17">
        <v>1942</v>
      </c>
      <c r="V1776" s="18">
        <v>24382.39</v>
      </c>
      <c r="W1776" s="16" t="s">
        <v>3948</v>
      </c>
      <c r="X1776" s="50" t="s">
        <v>205</v>
      </c>
      <c r="Y1776" s="50" t="s">
        <v>205</v>
      </c>
    </row>
    <row r="1777" spans="1:26" ht="18" customHeight="1">
      <c r="A1777" s="539">
        <v>20231211</v>
      </c>
      <c r="B1777" s="523">
        <v>1731</v>
      </c>
      <c r="C1777" s="523" t="s">
        <v>3966</v>
      </c>
      <c r="D1777" s="523" t="s">
        <v>8891</v>
      </c>
      <c r="E1777" s="523">
        <v>1960</v>
      </c>
      <c r="F1777" s="523" t="s">
        <v>8994</v>
      </c>
      <c r="G1777" s="523" t="s">
        <v>3967</v>
      </c>
      <c r="H1777" s="538" t="s">
        <v>9976</v>
      </c>
      <c r="I1777" s="540">
        <v>45267</v>
      </c>
      <c r="J1777" s="541" t="s">
        <v>9741</v>
      </c>
      <c r="K1777" s="541" t="s">
        <v>9440</v>
      </c>
      <c r="L1777" s="494" t="s">
        <v>19178</v>
      </c>
      <c r="M1777" s="50" t="s">
        <v>205</v>
      </c>
      <c r="N1777" s="50" t="s">
        <v>205</v>
      </c>
      <c r="O1777" s="50" t="s">
        <v>205</v>
      </c>
      <c r="P1777" s="50" t="s">
        <v>205</v>
      </c>
      <c r="Q1777" s="50" t="s">
        <v>205</v>
      </c>
      <c r="R1777" s="16" t="s">
        <v>14373</v>
      </c>
      <c r="S1777" s="16" t="s">
        <v>10946</v>
      </c>
      <c r="T1777" s="16" t="s">
        <v>22230</v>
      </c>
      <c r="U1777" s="17">
        <v>1960</v>
      </c>
      <c r="V1777" s="18">
        <v>24500</v>
      </c>
      <c r="W1777" s="16" t="s">
        <v>22231</v>
      </c>
      <c r="X1777" s="50" t="s">
        <v>205</v>
      </c>
      <c r="Y1777" s="50" t="s">
        <v>205</v>
      </c>
    </row>
    <row r="1778" spans="1:26" ht="18" customHeight="1">
      <c r="A1778" s="539">
        <v>20231211</v>
      </c>
      <c r="B1778" s="523">
        <v>1732</v>
      </c>
      <c r="C1778" s="523" t="s">
        <v>3976</v>
      </c>
      <c r="D1778" s="523" t="s">
        <v>8897</v>
      </c>
      <c r="E1778" s="523">
        <v>1960</v>
      </c>
      <c r="F1778" s="523" t="s">
        <v>8994</v>
      </c>
      <c r="G1778" s="523" t="s">
        <v>14374</v>
      </c>
      <c r="H1778" s="538" t="s">
        <v>14375</v>
      </c>
      <c r="I1778" s="540">
        <v>45267</v>
      </c>
      <c r="J1778" s="541" t="s">
        <v>9741</v>
      </c>
      <c r="K1778" s="541" t="s">
        <v>9440</v>
      </c>
      <c r="L1778" s="512" t="s">
        <v>19178</v>
      </c>
      <c r="M1778" s="50" t="s">
        <v>205</v>
      </c>
      <c r="N1778" s="50" t="s">
        <v>205</v>
      </c>
      <c r="O1778" s="50" t="s">
        <v>205</v>
      </c>
      <c r="P1778" s="50" t="s">
        <v>205</v>
      </c>
      <c r="Q1778" s="50" t="s">
        <v>205</v>
      </c>
      <c r="R1778" s="16" t="s">
        <v>22232</v>
      </c>
      <c r="S1778" s="16" t="s">
        <v>19578</v>
      </c>
      <c r="T1778" s="16" t="s">
        <v>22233</v>
      </c>
      <c r="U1778" s="17">
        <v>1960</v>
      </c>
      <c r="V1778" s="18">
        <v>24500</v>
      </c>
      <c r="W1778" s="16" t="s">
        <v>22231</v>
      </c>
      <c r="X1778" s="50" t="s">
        <v>205</v>
      </c>
      <c r="Y1778" s="50" t="s">
        <v>205</v>
      </c>
    </row>
    <row r="1779" spans="1:26" ht="18" customHeight="1">
      <c r="A1779" s="539">
        <v>20231211</v>
      </c>
      <c r="B1779" s="523">
        <v>1733</v>
      </c>
      <c r="C1779" s="523" t="s">
        <v>3961</v>
      </c>
      <c r="D1779" s="523" t="s">
        <v>8891</v>
      </c>
      <c r="E1779" s="523">
        <v>1960</v>
      </c>
      <c r="F1779" s="523" t="s">
        <v>8994</v>
      </c>
      <c r="G1779" s="523" t="s">
        <v>3962</v>
      </c>
      <c r="H1779" s="538" t="s">
        <v>9998</v>
      </c>
      <c r="I1779" s="540">
        <v>45267</v>
      </c>
      <c r="J1779" s="541" t="s">
        <v>9741</v>
      </c>
      <c r="K1779" s="541" t="s">
        <v>9440</v>
      </c>
      <c r="L1779" s="494" t="s">
        <v>19178</v>
      </c>
      <c r="M1779" s="50" t="s">
        <v>205</v>
      </c>
      <c r="N1779" s="50" t="s">
        <v>205</v>
      </c>
      <c r="O1779" s="50" t="s">
        <v>205</v>
      </c>
      <c r="P1779" s="50" t="s">
        <v>205</v>
      </c>
      <c r="Q1779" s="50" t="s">
        <v>205</v>
      </c>
      <c r="R1779" s="16" t="s">
        <v>22234</v>
      </c>
      <c r="S1779" s="16" t="s">
        <v>19578</v>
      </c>
      <c r="T1779" s="16" t="s">
        <v>22235</v>
      </c>
      <c r="U1779" s="17">
        <v>1960</v>
      </c>
      <c r="V1779" s="18">
        <v>24500</v>
      </c>
      <c r="W1779" s="16" t="s">
        <v>22231</v>
      </c>
      <c r="X1779" s="50" t="s">
        <v>205</v>
      </c>
      <c r="Y1779" s="50" t="s">
        <v>205</v>
      </c>
    </row>
    <row r="1780" spans="1:26" ht="18" customHeight="1">
      <c r="A1780" s="539">
        <v>20231211</v>
      </c>
      <c r="B1780" s="523">
        <v>1734</v>
      </c>
      <c r="C1780" s="523" t="s">
        <v>3973</v>
      </c>
      <c r="D1780" s="523" t="s">
        <v>9319</v>
      </c>
      <c r="E1780" s="523">
        <v>1568</v>
      </c>
      <c r="F1780" s="523" t="s">
        <v>8955</v>
      </c>
      <c r="G1780" s="523" t="s">
        <v>3974</v>
      </c>
      <c r="H1780" s="538" t="s">
        <v>14375</v>
      </c>
      <c r="I1780" s="540">
        <v>45267</v>
      </c>
      <c r="J1780" s="541" t="s">
        <v>9741</v>
      </c>
      <c r="K1780" s="541" t="s">
        <v>9440</v>
      </c>
      <c r="L1780" s="494" t="s">
        <v>19178</v>
      </c>
      <c r="M1780" s="50" t="s">
        <v>205</v>
      </c>
      <c r="N1780" s="50" t="s">
        <v>205</v>
      </c>
      <c r="O1780" s="50" t="s">
        <v>205</v>
      </c>
      <c r="P1780" s="50" t="s">
        <v>205</v>
      </c>
      <c r="Q1780" s="50" t="s">
        <v>205</v>
      </c>
      <c r="R1780" s="16" t="s">
        <v>22236</v>
      </c>
      <c r="S1780" s="16" t="s">
        <v>18799</v>
      </c>
      <c r="T1780" s="16" t="s">
        <v>22237</v>
      </c>
      <c r="U1780" s="17">
        <v>1568</v>
      </c>
      <c r="V1780" s="18">
        <v>24304</v>
      </c>
      <c r="W1780" s="16" t="s">
        <v>3982</v>
      </c>
      <c r="X1780" s="50" t="s">
        <v>205</v>
      </c>
      <c r="Y1780" s="50" t="s">
        <v>205</v>
      </c>
    </row>
    <row r="1781" spans="1:26" ht="18" customHeight="1">
      <c r="A1781" s="539">
        <v>20231211</v>
      </c>
      <c r="B1781" s="523">
        <v>1735</v>
      </c>
      <c r="C1781" s="523" t="s">
        <v>3958</v>
      </c>
      <c r="D1781" s="523" t="s">
        <v>8891</v>
      </c>
      <c r="E1781" s="523">
        <v>1960</v>
      </c>
      <c r="F1781" s="523" t="s">
        <v>8994</v>
      </c>
      <c r="G1781" s="523" t="s">
        <v>3959</v>
      </c>
      <c r="H1781" s="538"/>
      <c r="I1781" s="540">
        <v>45267</v>
      </c>
      <c r="J1781" s="541" t="s">
        <v>9741</v>
      </c>
      <c r="K1781" s="541" t="s">
        <v>9440</v>
      </c>
      <c r="L1781" s="494" t="s">
        <v>205</v>
      </c>
      <c r="M1781" s="50" t="s">
        <v>205</v>
      </c>
      <c r="N1781" s="50" t="s">
        <v>205</v>
      </c>
      <c r="O1781" s="50" t="s">
        <v>205</v>
      </c>
      <c r="P1781" s="50" t="s">
        <v>205</v>
      </c>
      <c r="Q1781" s="50" t="s">
        <v>205</v>
      </c>
      <c r="R1781" s="16" t="s">
        <v>14376</v>
      </c>
      <c r="S1781" s="16" t="s">
        <v>3952</v>
      </c>
      <c r="T1781" s="16" t="s">
        <v>22238</v>
      </c>
      <c r="U1781" s="17">
        <v>1960</v>
      </c>
      <c r="V1781" s="18">
        <v>24500</v>
      </c>
      <c r="W1781" s="16" t="s">
        <v>22212</v>
      </c>
      <c r="X1781" s="50" t="s">
        <v>205</v>
      </c>
      <c r="Y1781" s="50" t="s">
        <v>205</v>
      </c>
    </row>
    <row r="1782" spans="1:26" ht="18" customHeight="1">
      <c r="A1782" s="539">
        <v>20231211</v>
      </c>
      <c r="B1782" s="523">
        <v>1736</v>
      </c>
      <c r="C1782" s="523" t="s">
        <v>14377</v>
      </c>
      <c r="D1782" s="523" t="s">
        <v>8947</v>
      </c>
      <c r="E1782" s="523">
        <v>836</v>
      </c>
      <c r="F1782" s="523" t="s">
        <v>8949</v>
      </c>
      <c r="G1782" s="523" t="s">
        <v>14378</v>
      </c>
      <c r="H1782" s="538"/>
      <c r="I1782" s="540">
        <v>45267</v>
      </c>
      <c r="J1782" s="541" t="s">
        <v>9741</v>
      </c>
      <c r="K1782" s="541" t="s">
        <v>9440</v>
      </c>
      <c r="L1782" s="494">
        <v>20</v>
      </c>
      <c r="M1782" s="50"/>
      <c r="N1782" s="50"/>
      <c r="O1782" s="50"/>
      <c r="P1782" s="50"/>
      <c r="Q1782" s="50"/>
      <c r="R1782" s="16" t="s">
        <v>14379</v>
      </c>
      <c r="S1782" s="16" t="s">
        <v>22239</v>
      </c>
      <c r="T1782" s="16" t="s">
        <v>22240</v>
      </c>
      <c r="U1782" s="17">
        <v>836</v>
      </c>
      <c r="V1782" s="18">
        <v>13676.96</v>
      </c>
      <c r="W1782" s="16" t="s">
        <v>22241</v>
      </c>
      <c r="X1782" s="50"/>
      <c r="Y1782" s="50"/>
      <c r="Z1782" t="s">
        <v>10564</v>
      </c>
    </row>
    <row r="1783" spans="1:26" ht="18" customHeight="1">
      <c r="A1783" s="539">
        <v>20231211</v>
      </c>
      <c r="B1783" s="523">
        <v>1737</v>
      </c>
      <c r="C1783" s="523" t="s">
        <v>14380</v>
      </c>
      <c r="D1783" s="523" t="s">
        <v>219</v>
      </c>
      <c r="E1783" s="523">
        <v>177</v>
      </c>
      <c r="F1783" s="523" t="s">
        <v>9215</v>
      </c>
      <c r="G1783" s="523" t="s">
        <v>14381</v>
      </c>
      <c r="H1783" s="538" t="s">
        <v>14281</v>
      </c>
      <c r="I1783" s="540">
        <v>45267</v>
      </c>
      <c r="J1783" s="541" t="s">
        <v>9741</v>
      </c>
      <c r="K1783" s="541" t="s">
        <v>9440</v>
      </c>
      <c r="L1783" s="494" t="s">
        <v>9454</v>
      </c>
      <c r="M1783" s="50" t="s">
        <v>205</v>
      </c>
      <c r="N1783" s="50" t="s">
        <v>205</v>
      </c>
      <c r="O1783" s="50" t="s">
        <v>205</v>
      </c>
      <c r="P1783" s="50" t="s">
        <v>205</v>
      </c>
      <c r="Q1783" s="50" t="s">
        <v>205</v>
      </c>
      <c r="R1783" s="16" t="s">
        <v>22242</v>
      </c>
      <c r="S1783" s="16" t="s">
        <v>10932</v>
      </c>
      <c r="T1783" s="16" t="s">
        <v>22243</v>
      </c>
      <c r="U1783" s="17">
        <v>177</v>
      </c>
      <c r="V1783" s="18">
        <v>4193.1400000000003</v>
      </c>
      <c r="W1783" s="16" t="s">
        <v>22231</v>
      </c>
      <c r="X1783" s="50" t="s">
        <v>205</v>
      </c>
      <c r="Y1783" s="50" t="s">
        <v>205</v>
      </c>
    </row>
    <row r="1784" spans="1:26" ht="18" customHeight="1">
      <c r="A1784" s="539">
        <v>20231211</v>
      </c>
      <c r="B1784" s="523">
        <v>1738</v>
      </c>
      <c r="C1784" s="523" t="s">
        <v>3970</v>
      </c>
      <c r="D1784" s="523" t="s">
        <v>8896</v>
      </c>
      <c r="E1784" s="523">
        <v>1925</v>
      </c>
      <c r="F1784" s="523" t="s">
        <v>8994</v>
      </c>
      <c r="G1784" s="523" t="s">
        <v>3971</v>
      </c>
      <c r="H1784" s="538" t="s">
        <v>9622</v>
      </c>
      <c r="I1784" s="540">
        <v>45267</v>
      </c>
      <c r="J1784" s="541" t="s">
        <v>9741</v>
      </c>
      <c r="K1784" s="541" t="s">
        <v>9440</v>
      </c>
      <c r="L1784" s="494" t="s">
        <v>19178</v>
      </c>
      <c r="M1784" s="50" t="s">
        <v>205</v>
      </c>
      <c r="N1784" s="50" t="s">
        <v>205</v>
      </c>
      <c r="O1784" s="50" t="s">
        <v>205</v>
      </c>
      <c r="P1784" s="50" t="s">
        <v>205</v>
      </c>
      <c r="Q1784" s="50" t="s">
        <v>205</v>
      </c>
      <c r="R1784" s="16" t="s">
        <v>22244</v>
      </c>
      <c r="S1784" s="16" t="s">
        <v>21751</v>
      </c>
      <c r="T1784" s="16" t="s">
        <v>22245</v>
      </c>
      <c r="U1784" s="17">
        <v>1925</v>
      </c>
      <c r="V1784" s="18">
        <v>24640</v>
      </c>
      <c r="W1784" s="16" t="s">
        <v>22212</v>
      </c>
      <c r="X1784" s="50" t="s">
        <v>205</v>
      </c>
      <c r="Y1784" s="50" t="s">
        <v>205</v>
      </c>
    </row>
    <row r="1785" spans="1:26" ht="18" customHeight="1">
      <c r="A1785" s="539">
        <v>20231211</v>
      </c>
      <c r="B1785" s="523">
        <v>1739</v>
      </c>
      <c r="C1785" s="523" t="s">
        <v>14382</v>
      </c>
      <c r="D1785" s="523" t="s">
        <v>219</v>
      </c>
      <c r="E1785" s="523">
        <v>1440</v>
      </c>
      <c r="F1785" s="523" t="s">
        <v>9217</v>
      </c>
      <c r="G1785" s="523" t="s">
        <v>14383</v>
      </c>
      <c r="H1785" s="538" t="s">
        <v>14177</v>
      </c>
      <c r="I1785" s="540">
        <v>45267</v>
      </c>
      <c r="J1785" s="541" t="s">
        <v>9741</v>
      </c>
      <c r="K1785" s="541" t="s">
        <v>9440</v>
      </c>
      <c r="L1785" s="494" t="s">
        <v>19178</v>
      </c>
      <c r="M1785" s="50" t="s">
        <v>205</v>
      </c>
      <c r="N1785" s="50" t="s">
        <v>205</v>
      </c>
      <c r="O1785" s="50" t="s">
        <v>205</v>
      </c>
      <c r="P1785" s="50" t="s">
        <v>205</v>
      </c>
      <c r="Q1785" s="50" t="s">
        <v>205</v>
      </c>
      <c r="R1785" s="16" t="s">
        <v>22246</v>
      </c>
      <c r="S1785" s="16" t="s">
        <v>22247</v>
      </c>
      <c r="T1785" s="16" t="s">
        <v>22248</v>
      </c>
      <c r="U1785" s="17">
        <v>1440</v>
      </c>
      <c r="V1785" s="18">
        <v>24493.8</v>
      </c>
      <c r="W1785" s="16" t="s">
        <v>22249</v>
      </c>
      <c r="X1785" s="50" t="s">
        <v>205</v>
      </c>
      <c r="Y1785" s="50" t="s">
        <v>205</v>
      </c>
    </row>
    <row r="1786" spans="1:26" ht="18" customHeight="1">
      <c r="A1786" s="539">
        <v>20231211</v>
      </c>
      <c r="B1786" s="523">
        <v>1740</v>
      </c>
      <c r="C1786" s="523" t="s">
        <v>3979</v>
      </c>
      <c r="D1786" s="523" t="s">
        <v>8897</v>
      </c>
      <c r="E1786" s="523">
        <v>1960</v>
      </c>
      <c r="F1786" s="523" t="s">
        <v>8994</v>
      </c>
      <c r="G1786" s="523" t="s">
        <v>3980</v>
      </c>
      <c r="H1786" s="538" t="s">
        <v>14375</v>
      </c>
      <c r="I1786" s="540">
        <v>45267</v>
      </c>
      <c r="J1786" s="541" t="s">
        <v>9741</v>
      </c>
      <c r="K1786" s="541" t="s">
        <v>9440</v>
      </c>
      <c r="L1786" s="512" t="s">
        <v>19178</v>
      </c>
      <c r="M1786" s="50" t="s">
        <v>205</v>
      </c>
      <c r="N1786" s="50" t="s">
        <v>205</v>
      </c>
      <c r="O1786" s="50" t="s">
        <v>205</v>
      </c>
      <c r="P1786" s="50" t="s">
        <v>205</v>
      </c>
      <c r="Q1786" s="50" t="s">
        <v>205</v>
      </c>
      <c r="R1786" s="16" t="s">
        <v>22250</v>
      </c>
      <c r="S1786" s="16" t="s">
        <v>18799</v>
      </c>
      <c r="T1786" s="16" t="s">
        <v>22251</v>
      </c>
      <c r="U1786" s="17">
        <v>1960</v>
      </c>
      <c r="V1786" s="18">
        <v>24500</v>
      </c>
      <c r="W1786" s="16" t="s">
        <v>22231</v>
      </c>
      <c r="X1786" s="50" t="s">
        <v>205</v>
      </c>
      <c r="Y1786" s="50" t="s">
        <v>205</v>
      </c>
    </row>
    <row r="1787" spans="1:26" ht="18" customHeight="1">
      <c r="A1787" s="539">
        <v>20231211</v>
      </c>
      <c r="B1787" s="523">
        <v>1741</v>
      </c>
      <c r="C1787" s="523" t="s">
        <v>3983</v>
      </c>
      <c r="D1787" s="523" t="s">
        <v>10849</v>
      </c>
      <c r="E1787" s="523">
        <v>1960</v>
      </c>
      <c r="F1787" s="523" t="s">
        <v>8994</v>
      </c>
      <c r="G1787" s="523" t="s">
        <v>3984</v>
      </c>
      <c r="H1787" s="538"/>
      <c r="I1787" s="540">
        <v>45267</v>
      </c>
      <c r="J1787" s="541" t="s">
        <v>9741</v>
      </c>
      <c r="K1787" s="541" t="s">
        <v>9440</v>
      </c>
      <c r="L1787" s="494" t="s">
        <v>205</v>
      </c>
      <c r="M1787" s="50" t="s">
        <v>205</v>
      </c>
      <c r="N1787" s="50" t="s">
        <v>205</v>
      </c>
      <c r="O1787" s="50" t="s">
        <v>205</v>
      </c>
      <c r="P1787" s="50" t="s">
        <v>205</v>
      </c>
      <c r="Q1787" s="50" t="s">
        <v>205</v>
      </c>
      <c r="R1787" s="16" t="s">
        <v>22252</v>
      </c>
      <c r="S1787" s="16" t="s">
        <v>19578</v>
      </c>
      <c r="T1787" s="16" t="s">
        <v>22253</v>
      </c>
      <c r="U1787" s="17">
        <v>1960</v>
      </c>
      <c r="V1787" s="18">
        <v>24500</v>
      </c>
      <c r="W1787" s="16" t="s">
        <v>3982</v>
      </c>
      <c r="X1787" s="50" t="s">
        <v>205</v>
      </c>
      <c r="Y1787" s="50" t="s">
        <v>205</v>
      </c>
    </row>
    <row r="1788" spans="1:26" ht="18" customHeight="1">
      <c r="A1788" s="539">
        <v>20231211</v>
      </c>
      <c r="B1788" s="523">
        <v>1742</v>
      </c>
      <c r="C1788" s="523" t="s">
        <v>14384</v>
      </c>
      <c r="D1788" s="523" t="s">
        <v>8947</v>
      </c>
      <c r="E1788" s="523">
        <v>901</v>
      </c>
      <c r="F1788" s="523" t="s">
        <v>8949</v>
      </c>
      <c r="G1788" s="523" t="s">
        <v>14385</v>
      </c>
      <c r="H1788" s="538"/>
      <c r="I1788" s="540">
        <v>45267</v>
      </c>
      <c r="J1788" s="541" t="s">
        <v>9741</v>
      </c>
      <c r="K1788" s="541" t="s">
        <v>9440</v>
      </c>
      <c r="L1788" s="494">
        <v>20</v>
      </c>
      <c r="M1788" s="50" t="s">
        <v>205</v>
      </c>
      <c r="N1788" s="50" t="s">
        <v>205</v>
      </c>
      <c r="O1788" s="50" t="s">
        <v>205</v>
      </c>
      <c r="P1788" s="50" t="s">
        <v>205</v>
      </c>
      <c r="Q1788" s="50" t="s">
        <v>205</v>
      </c>
      <c r="R1788" s="16" t="s">
        <v>22254</v>
      </c>
      <c r="S1788" s="16" t="s">
        <v>19687</v>
      </c>
      <c r="T1788" s="16" t="s">
        <v>14386</v>
      </c>
      <c r="U1788" s="17">
        <v>901</v>
      </c>
      <c r="V1788" s="18">
        <v>10813</v>
      </c>
      <c r="W1788" s="16" t="s">
        <v>22218</v>
      </c>
      <c r="X1788" s="50" t="s">
        <v>205</v>
      </c>
      <c r="Y1788" s="50" t="s">
        <v>205</v>
      </c>
      <c r="Z1788" t="s">
        <v>14387</v>
      </c>
    </row>
    <row r="1789" spans="1:26" ht="18" customHeight="1">
      <c r="A1789" s="539">
        <v>20231211</v>
      </c>
      <c r="B1789" s="523">
        <v>1743</v>
      </c>
      <c r="C1789" s="523" t="s">
        <v>14388</v>
      </c>
      <c r="D1789" s="523" t="s">
        <v>8947</v>
      </c>
      <c r="E1789" s="523">
        <v>755</v>
      </c>
      <c r="F1789" s="523" t="s">
        <v>8949</v>
      </c>
      <c r="G1789" s="523" t="s">
        <v>10634</v>
      </c>
      <c r="H1789" s="538"/>
      <c r="I1789" s="540">
        <v>45269</v>
      </c>
      <c r="J1789" s="541" t="s">
        <v>12167</v>
      </c>
      <c r="K1789" s="541" t="s">
        <v>9440</v>
      </c>
      <c r="L1789" s="494">
        <v>20</v>
      </c>
      <c r="M1789" s="50" t="s">
        <v>205</v>
      </c>
      <c r="N1789" s="50" t="s">
        <v>205</v>
      </c>
      <c r="O1789" s="50" t="s">
        <v>205</v>
      </c>
      <c r="P1789" s="50" t="s">
        <v>205</v>
      </c>
      <c r="Q1789" s="50" t="s">
        <v>205</v>
      </c>
      <c r="R1789" s="16" t="s">
        <v>14389</v>
      </c>
      <c r="S1789" s="16" t="s">
        <v>19538</v>
      </c>
      <c r="T1789" s="16" t="s">
        <v>22255</v>
      </c>
      <c r="U1789" s="17">
        <v>755</v>
      </c>
      <c r="V1789" s="18">
        <v>5239</v>
      </c>
      <c r="W1789" s="16" t="s">
        <v>22256</v>
      </c>
      <c r="X1789" s="50" t="s">
        <v>205</v>
      </c>
      <c r="Y1789" s="50" t="s">
        <v>205</v>
      </c>
      <c r="Z1789" t="s">
        <v>11610</v>
      </c>
    </row>
    <row r="1790" spans="1:26" ht="18" customHeight="1">
      <c r="A1790" s="539">
        <v>20231211</v>
      </c>
      <c r="B1790" s="523">
        <v>1744</v>
      </c>
      <c r="C1790" s="523" t="s">
        <v>14390</v>
      </c>
      <c r="D1790" s="523" t="s">
        <v>10578</v>
      </c>
      <c r="E1790" s="523">
        <v>1000</v>
      </c>
      <c r="F1790" s="523" t="s">
        <v>8298</v>
      </c>
      <c r="G1790" s="523" t="s">
        <v>14391</v>
      </c>
      <c r="H1790" s="538" t="s">
        <v>9617</v>
      </c>
      <c r="I1790" s="540">
        <v>45271</v>
      </c>
      <c r="J1790" s="541" t="s">
        <v>13649</v>
      </c>
      <c r="K1790" s="541" t="s">
        <v>9440</v>
      </c>
      <c r="L1790" s="494" t="s">
        <v>9441</v>
      </c>
      <c r="M1790" s="50" t="s">
        <v>205</v>
      </c>
      <c r="N1790" s="50" t="s">
        <v>205</v>
      </c>
      <c r="O1790" s="50" t="s">
        <v>205</v>
      </c>
      <c r="P1790" s="50" t="s">
        <v>205</v>
      </c>
      <c r="Q1790" s="50" t="s">
        <v>205</v>
      </c>
      <c r="R1790" s="16" t="s">
        <v>14390</v>
      </c>
      <c r="S1790" s="16" t="s">
        <v>10676</v>
      </c>
      <c r="T1790" s="16" t="s">
        <v>14392</v>
      </c>
      <c r="U1790" s="17">
        <v>2000</v>
      </c>
      <c r="V1790" s="18">
        <v>44540</v>
      </c>
      <c r="W1790" s="16" t="s">
        <v>14393</v>
      </c>
      <c r="X1790" s="50" t="s">
        <v>205</v>
      </c>
      <c r="Y1790" s="50" t="s">
        <v>205</v>
      </c>
      <c r="Z1790" t="s">
        <v>22257</v>
      </c>
    </row>
    <row r="1791" spans="1:26" ht="18" customHeight="1">
      <c r="A1791" s="539">
        <v>20231211</v>
      </c>
      <c r="B1791" s="523">
        <v>1744</v>
      </c>
      <c r="C1791" s="523" t="s">
        <v>14390</v>
      </c>
      <c r="D1791" s="523" t="s">
        <v>10578</v>
      </c>
      <c r="E1791" s="523">
        <v>1000</v>
      </c>
      <c r="F1791" s="523" t="s">
        <v>8298</v>
      </c>
      <c r="G1791" s="523" t="s">
        <v>14394</v>
      </c>
      <c r="H1791" s="538" t="s">
        <v>9617</v>
      </c>
      <c r="I1791" s="540">
        <v>45271</v>
      </c>
      <c r="J1791" s="541" t="s">
        <v>13649</v>
      </c>
      <c r="K1791" s="541" t="s">
        <v>9440</v>
      </c>
      <c r="L1791" s="494" t="s">
        <v>9441</v>
      </c>
      <c r="M1791" s="50" t="s">
        <v>205</v>
      </c>
      <c r="N1791" s="50" t="s">
        <v>205</v>
      </c>
      <c r="O1791" s="50" t="s">
        <v>205</v>
      </c>
      <c r="P1791" s="50" t="s">
        <v>205</v>
      </c>
      <c r="Q1791" s="50" t="s">
        <v>205</v>
      </c>
      <c r="R1791" s="16" t="s">
        <v>14390</v>
      </c>
      <c r="S1791" s="16" t="s">
        <v>10676</v>
      </c>
      <c r="T1791" s="16" t="s">
        <v>14392</v>
      </c>
      <c r="U1791" s="17">
        <v>2000</v>
      </c>
      <c r="V1791" s="18">
        <v>44540</v>
      </c>
      <c r="W1791" s="16" t="s">
        <v>14393</v>
      </c>
      <c r="X1791" s="50" t="s">
        <v>205</v>
      </c>
      <c r="Y1791" s="50" t="s">
        <v>205</v>
      </c>
      <c r="Z1791" t="s">
        <v>22257</v>
      </c>
    </row>
    <row r="1792" spans="1:26" ht="18" customHeight="1">
      <c r="A1792" s="539">
        <v>20231211</v>
      </c>
      <c r="B1792" s="523">
        <v>1745</v>
      </c>
      <c r="C1792" s="523" t="s">
        <v>3986</v>
      </c>
      <c r="D1792" s="523" t="s">
        <v>9537</v>
      </c>
      <c r="E1792" s="523">
        <v>1916</v>
      </c>
      <c r="F1792" s="523" t="s">
        <v>6346</v>
      </c>
      <c r="G1792" s="523" t="s">
        <v>3987</v>
      </c>
      <c r="H1792" s="538" t="s">
        <v>9617</v>
      </c>
      <c r="I1792" s="540">
        <v>45268</v>
      </c>
      <c r="J1792" s="541" t="s">
        <v>14068</v>
      </c>
      <c r="K1792" s="541" t="s">
        <v>9440</v>
      </c>
      <c r="L1792" s="494" t="s">
        <v>22028</v>
      </c>
      <c r="M1792" s="50" t="s">
        <v>205</v>
      </c>
      <c r="N1792" s="50" t="s">
        <v>205</v>
      </c>
      <c r="O1792" s="50" t="s">
        <v>205</v>
      </c>
      <c r="P1792" s="50" t="s">
        <v>205</v>
      </c>
      <c r="Q1792" s="50" t="s">
        <v>205</v>
      </c>
      <c r="R1792" s="16" t="s">
        <v>22258</v>
      </c>
      <c r="S1792" s="16" t="s">
        <v>22247</v>
      </c>
      <c r="T1792" s="16" t="s">
        <v>22259</v>
      </c>
      <c r="U1792" s="17">
        <v>1916</v>
      </c>
      <c r="V1792" s="18">
        <v>24446.19</v>
      </c>
      <c r="W1792" s="16" t="s">
        <v>22249</v>
      </c>
      <c r="X1792" s="50" t="s">
        <v>205</v>
      </c>
      <c r="Y1792" s="50" t="s">
        <v>205</v>
      </c>
    </row>
    <row r="1793" spans="1:26" ht="18" customHeight="1">
      <c r="A1793" s="539">
        <v>20231211</v>
      </c>
      <c r="B1793" s="523">
        <v>1746</v>
      </c>
      <c r="C1793" s="523" t="s">
        <v>3990</v>
      </c>
      <c r="D1793" s="523" t="s">
        <v>9537</v>
      </c>
      <c r="E1793" s="523">
        <v>1916</v>
      </c>
      <c r="F1793" s="523" t="s">
        <v>8994</v>
      </c>
      <c r="G1793" s="523" t="s">
        <v>14395</v>
      </c>
      <c r="H1793" s="538" t="s">
        <v>14375</v>
      </c>
      <c r="I1793" s="540">
        <v>45268</v>
      </c>
      <c r="J1793" s="541" t="s">
        <v>9770</v>
      </c>
      <c r="K1793" s="541" t="s">
        <v>9440</v>
      </c>
      <c r="L1793" s="494" t="s">
        <v>19178</v>
      </c>
      <c r="M1793" s="50" t="s">
        <v>205</v>
      </c>
      <c r="N1793" s="50" t="s">
        <v>205</v>
      </c>
      <c r="O1793" s="50" t="s">
        <v>205</v>
      </c>
      <c r="P1793" s="50" t="s">
        <v>205</v>
      </c>
      <c r="Q1793" s="50" t="s">
        <v>205</v>
      </c>
      <c r="R1793" s="16" t="s">
        <v>3993</v>
      </c>
      <c r="S1793" s="16" t="s">
        <v>22247</v>
      </c>
      <c r="T1793" s="16" t="s">
        <v>22260</v>
      </c>
      <c r="U1793" s="17">
        <v>1916</v>
      </c>
      <c r="V1793" s="18">
        <v>24495.91</v>
      </c>
      <c r="W1793" s="16" t="s">
        <v>22249</v>
      </c>
      <c r="X1793" s="50" t="s">
        <v>205</v>
      </c>
      <c r="Y1793" s="50" t="s">
        <v>205</v>
      </c>
    </row>
    <row r="1794" spans="1:26" ht="18" customHeight="1">
      <c r="A1794" s="539">
        <v>20231211</v>
      </c>
      <c r="B1794" s="523">
        <v>1747</v>
      </c>
      <c r="C1794" s="523" t="s">
        <v>3994</v>
      </c>
      <c r="D1794" s="523" t="s">
        <v>8896</v>
      </c>
      <c r="E1794" s="523">
        <v>1950</v>
      </c>
      <c r="F1794" s="523" t="s">
        <v>8994</v>
      </c>
      <c r="G1794" s="523" t="s">
        <v>3995</v>
      </c>
      <c r="H1794" s="538" t="s">
        <v>14396</v>
      </c>
      <c r="I1794" s="540">
        <v>45271</v>
      </c>
      <c r="J1794" s="541" t="s">
        <v>11636</v>
      </c>
      <c r="K1794" s="541" t="s">
        <v>9440</v>
      </c>
      <c r="L1794" s="494" t="s">
        <v>19178</v>
      </c>
      <c r="M1794" s="50" t="s">
        <v>205</v>
      </c>
      <c r="N1794" s="50" t="s">
        <v>205</v>
      </c>
      <c r="O1794" s="50" t="s">
        <v>205</v>
      </c>
      <c r="P1794" s="50" t="s">
        <v>205</v>
      </c>
      <c r="Q1794" s="50" t="s">
        <v>205</v>
      </c>
      <c r="R1794" s="16" t="s">
        <v>3994</v>
      </c>
      <c r="S1794" s="16" t="s">
        <v>3161</v>
      </c>
      <c r="T1794" s="16" t="s">
        <v>3997</v>
      </c>
      <c r="U1794" s="17">
        <v>1950</v>
      </c>
      <c r="V1794" s="18">
        <v>24960</v>
      </c>
      <c r="W1794" s="16" t="s">
        <v>3998</v>
      </c>
      <c r="X1794" s="50" t="s">
        <v>205</v>
      </c>
      <c r="Y1794" s="50" t="s">
        <v>205</v>
      </c>
    </row>
    <row r="1795" spans="1:26" ht="18" customHeight="1">
      <c r="A1795" s="539">
        <v>20231211</v>
      </c>
      <c r="B1795" s="523">
        <v>1748</v>
      </c>
      <c r="C1795" s="523" t="s">
        <v>14397</v>
      </c>
      <c r="D1795" s="523" t="s">
        <v>8947</v>
      </c>
      <c r="E1795" s="523">
        <v>883</v>
      </c>
      <c r="F1795" s="523" t="s">
        <v>8949</v>
      </c>
      <c r="G1795" s="523" t="s">
        <v>14398</v>
      </c>
      <c r="H1795" s="538"/>
      <c r="I1795" s="540">
        <v>45271</v>
      </c>
      <c r="J1795" s="541" t="s">
        <v>12332</v>
      </c>
      <c r="K1795" s="541" t="s">
        <v>9440</v>
      </c>
      <c r="L1795" s="494">
        <v>20</v>
      </c>
      <c r="M1795" s="50" t="s">
        <v>205</v>
      </c>
      <c r="N1795" s="50" t="s">
        <v>205</v>
      </c>
      <c r="O1795" s="50" t="s">
        <v>205</v>
      </c>
      <c r="P1795" s="50" t="s">
        <v>205</v>
      </c>
      <c r="Q1795" s="50" t="s">
        <v>205</v>
      </c>
      <c r="R1795" s="16" t="s">
        <v>14399</v>
      </c>
      <c r="S1795" s="16" t="s">
        <v>19535</v>
      </c>
      <c r="T1795" s="16" t="s">
        <v>22261</v>
      </c>
      <c r="U1795" s="17">
        <v>883</v>
      </c>
      <c r="V1795" s="18">
        <v>6887.4</v>
      </c>
      <c r="W1795" s="16" t="s">
        <v>22256</v>
      </c>
      <c r="X1795" s="50" t="s">
        <v>205</v>
      </c>
      <c r="Y1795" s="50" t="s">
        <v>205</v>
      </c>
      <c r="Z1795" t="s">
        <v>11610</v>
      </c>
    </row>
    <row r="1796" spans="1:26" ht="18" customHeight="1">
      <c r="A1796" s="539">
        <v>20231212</v>
      </c>
      <c r="B1796" s="523">
        <v>1749</v>
      </c>
      <c r="C1796" s="523" t="s">
        <v>14400</v>
      </c>
      <c r="D1796" s="523" t="s">
        <v>219</v>
      </c>
      <c r="E1796" s="523">
        <v>1800</v>
      </c>
      <c r="F1796" s="523" t="s">
        <v>8949</v>
      </c>
      <c r="G1796" s="523" t="s">
        <v>14401</v>
      </c>
      <c r="H1796" s="538" t="s">
        <v>9606</v>
      </c>
      <c r="I1796" s="540">
        <v>45272</v>
      </c>
      <c r="J1796" s="541" t="s">
        <v>12697</v>
      </c>
      <c r="K1796" s="541" t="s">
        <v>9440</v>
      </c>
      <c r="L1796" s="494" t="s">
        <v>22028</v>
      </c>
      <c r="M1796" s="50" t="s">
        <v>205</v>
      </c>
      <c r="N1796" s="50" t="s">
        <v>205</v>
      </c>
      <c r="O1796" s="50" t="s">
        <v>205</v>
      </c>
      <c r="P1796" s="50" t="s">
        <v>205</v>
      </c>
      <c r="Q1796" s="50" t="s">
        <v>205</v>
      </c>
      <c r="R1796" s="16" t="s">
        <v>22262</v>
      </c>
      <c r="S1796" s="16" t="s">
        <v>20727</v>
      </c>
      <c r="T1796" s="16" t="s">
        <v>22263</v>
      </c>
      <c r="U1796" s="17">
        <v>1800</v>
      </c>
      <c r="V1796" s="18">
        <v>19800</v>
      </c>
      <c r="W1796" s="16" t="s">
        <v>22264</v>
      </c>
      <c r="X1796" s="50" t="s">
        <v>205</v>
      </c>
      <c r="Y1796" s="50" t="s">
        <v>205</v>
      </c>
      <c r="Z1796" t="s">
        <v>10998</v>
      </c>
    </row>
    <row r="1797" spans="1:26" ht="18" customHeight="1">
      <c r="A1797" s="539">
        <v>20231212</v>
      </c>
      <c r="B1797" s="523">
        <v>1750</v>
      </c>
      <c r="C1797" s="523" t="s">
        <v>14402</v>
      </c>
      <c r="D1797" s="523" t="s">
        <v>8947</v>
      </c>
      <c r="E1797" s="523">
        <v>1150</v>
      </c>
      <c r="F1797" s="523" t="s">
        <v>8949</v>
      </c>
      <c r="G1797" s="523" t="s">
        <v>14403</v>
      </c>
      <c r="H1797" s="538"/>
      <c r="I1797" s="540">
        <v>45272</v>
      </c>
      <c r="J1797" s="541" t="s">
        <v>9707</v>
      </c>
      <c r="K1797" s="541" t="s">
        <v>9440</v>
      </c>
      <c r="L1797" s="494">
        <v>20</v>
      </c>
      <c r="M1797" s="50" t="s">
        <v>205</v>
      </c>
      <c r="N1797" s="50" t="s">
        <v>205</v>
      </c>
      <c r="O1797" s="50" t="s">
        <v>205</v>
      </c>
      <c r="P1797" s="50" t="s">
        <v>205</v>
      </c>
      <c r="Q1797" s="50" t="s">
        <v>205</v>
      </c>
      <c r="R1797" s="16" t="s">
        <v>22265</v>
      </c>
      <c r="S1797" s="16" t="s">
        <v>22266</v>
      </c>
      <c r="T1797" s="16" t="s">
        <v>22267</v>
      </c>
      <c r="U1797" s="17">
        <v>1150</v>
      </c>
      <c r="V1797" s="18">
        <v>8050</v>
      </c>
      <c r="W1797" s="16" t="s">
        <v>22268</v>
      </c>
      <c r="X1797" s="50" t="s">
        <v>205</v>
      </c>
      <c r="Y1797" s="50" t="s">
        <v>205</v>
      </c>
      <c r="Z1797" t="s">
        <v>14404</v>
      </c>
    </row>
    <row r="1798" spans="1:26" ht="18" customHeight="1">
      <c r="A1798" s="539">
        <v>20231212</v>
      </c>
      <c r="B1798" s="523">
        <v>1751</v>
      </c>
      <c r="C1798" s="523" t="s">
        <v>4008</v>
      </c>
      <c r="D1798" s="523" t="s">
        <v>168</v>
      </c>
      <c r="E1798" s="523">
        <v>1950</v>
      </c>
      <c r="F1798" s="523" t="s">
        <v>8994</v>
      </c>
      <c r="G1798" s="523" t="s">
        <v>4009</v>
      </c>
      <c r="H1798" s="538" t="s">
        <v>14405</v>
      </c>
      <c r="I1798" s="540">
        <v>45272</v>
      </c>
      <c r="J1798" s="541" t="s">
        <v>14215</v>
      </c>
      <c r="K1798" s="541" t="s">
        <v>9440</v>
      </c>
      <c r="L1798" s="494" t="s">
        <v>19178</v>
      </c>
      <c r="M1798" s="50" t="s">
        <v>205</v>
      </c>
      <c r="N1798" s="50" t="s">
        <v>205</v>
      </c>
      <c r="O1798" s="50" t="s">
        <v>205</v>
      </c>
      <c r="P1798" s="50" t="s">
        <v>205</v>
      </c>
      <c r="Q1798" s="50" t="s">
        <v>205</v>
      </c>
      <c r="R1798" s="16" t="s">
        <v>14406</v>
      </c>
      <c r="S1798" s="16" t="s">
        <v>5604</v>
      </c>
      <c r="T1798" s="16" t="s">
        <v>22269</v>
      </c>
      <c r="U1798" s="17">
        <v>1950</v>
      </c>
      <c r="V1798" s="18">
        <v>24850.799999999999</v>
      </c>
      <c r="W1798" s="16" t="s">
        <v>4007</v>
      </c>
      <c r="X1798" s="50" t="s">
        <v>205</v>
      </c>
      <c r="Y1798" s="50" t="s">
        <v>205</v>
      </c>
      <c r="Z1798" t="s">
        <v>14407</v>
      </c>
    </row>
    <row r="1799" spans="1:26" ht="18" customHeight="1">
      <c r="A1799" s="539">
        <v>20231212</v>
      </c>
      <c r="B1799" s="523">
        <v>1752</v>
      </c>
      <c r="C1799" s="523" t="s">
        <v>4015</v>
      </c>
      <c r="D1799" s="523" t="s">
        <v>8905</v>
      </c>
      <c r="E1799" s="523">
        <v>1980</v>
      </c>
      <c r="F1799" s="523" t="s">
        <v>8994</v>
      </c>
      <c r="G1799" s="523" t="s">
        <v>4016</v>
      </c>
      <c r="H1799" s="538" t="s">
        <v>9902</v>
      </c>
      <c r="I1799" s="540">
        <v>45272</v>
      </c>
      <c r="J1799" s="541" t="s">
        <v>13649</v>
      </c>
      <c r="K1799" s="541" t="s">
        <v>9440</v>
      </c>
      <c r="L1799" s="494" t="s">
        <v>19178</v>
      </c>
      <c r="M1799" s="50" t="s">
        <v>205</v>
      </c>
      <c r="N1799" s="50" t="s">
        <v>205</v>
      </c>
      <c r="O1799" s="50" t="s">
        <v>205</v>
      </c>
      <c r="P1799" s="50" t="s">
        <v>205</v>
      </c>
      <c r="Q1799" s="50" t="s">
        <v>205</v>
      </c>
      <c r="R1799" s="16" t="s">
        <v>4015</v>
      </c>
      <c r="S1799" s="16" t="s">
        <v>4001</v>
      </c>
      <c r="T1799" s="16" t="s">
        <v>4018</v>
      </c>
      <c r="U1799" s="17">
        <v>1980</v>
      </c>
      <c r="V1799" s="18">
        <v>24948</v>
      </c>
      <c r="W1799" s="16" t="s">
        <v>4003</v>
      </c>
      <c r="X1799" s="50" t="s">
        <v>205</v>
      </c>
      <c r="Y1799" s="50" t="s">
        <v>205</v>
      </c>
    </row>
    <row r="1800" spans="1:26" ht="18" customHeight="1">
      <c r="A1800" s="539">
        <v>20231212</v>
      </c>
      <c r="B1800" s="523">
        <v>1753</v>
      </c>
      <c r="C1800" s="523" t="s">
        <v>4019</v>
      </c>
      <c r="D1800" s="523" t="s">
        <v>8905</v>
      </c>
      <c r="E1800" s="523">
        <v>1980</v>
      </c>
      <c r="F1800" s="523" t="s">
        <v>8994</v>
      </c>
      <c r="G1800" s="523" t="s">
        <v>4020</v>
      </c>
      <c r="H1800" s="538" t="s">
        <v>9903</v>
      </c>
      <c r="I1800" s="540">
        <v>45272</v>
      </c>
      <c r="J1800" s="541" t="s">
        <v>9724</v>
      </c>
      <c r="K1800" s="541" t="s">
        <v>9440</v>
      </c>
      <c r="L1800" s="494" t="s">
        <v>19178</v>
      </c>
      <c r="M1800" s="50" t="s">
        <v>205</v>
      </c>
      <c r="N1800" s="50" t="s">
        <v>205</v>
      </c>
      <c r="O1800" s="50" t="s">
        <v>205</v>
      </c>
      <c r="P1800" s="50" t="s">
        <v>205</v>
      </c>
      <c r="Q1800" s="50" t="s">
        <v>205</v>
      </c>
      <c r="R1800" s="16" t="s">
        <v>4019</v>
      </c>
      <c r="S1800" s="16" t="s">
        <v>4001</v>
      </c>
      <c r="T1800" s="16" t="s">
        <v>4021</v>
      </c>
      <c r="U1800" s="17">
        <v>1980</v>
      </c>
      <c r="V1800" s="18">
        <v>24948</v>
      </c>
      <c r="W1800" s="16" t="s">
        <v>4003</v>
      </c>
      <c r="X1800" s="50" t="s">
        <v>205</v>
      </c>
      <c r="Y1800" s="50" t="s">
        <v>205</v>
      </c>
    </row>
    <row r="1801" spans="1:26" ht="18" customHeight="1">
      <c r="A1801" s="539">
        <v>20231212</v>
      </c>
      <c r="B1801" s="523">
        <v>1754</v>
      </c>
      <c r="C1801" s="523" t="s">
        <v>4004</v>
      </c>
      <c r="D1801" s="523" t="s">
        <v>9537</v>
      </c>
      <c r="E1801" s="523">
        <v>1916</v>
      </c>
      <c r="F1801" s="523" t="s">
        <v>8994</v>
      </c>
      <c r="G1801" s="523" t="s">
        <v>4005</v>
      </c>
      <c r="H1801" s="538" t="s">
        <v>14375</v>
      </c>
      <c r="I1801" s="540">
        <v>45272</v>
      </c>
      <c r="J1801" s="541" t="s">
        <v>14408</v>
      </c>
      <c r="K1801" s="541" t="s">
        <v>9440</v>
      </c>
      <c r="L1801" s="494" t="s">
        <v>22028</v>
      </c>
      <c r="M1801" s="50" t="s">
        <v>205</v>
      </c>
      <c r="N1801" s="50" t="s">
        <v>205</v>
      </c>
      <c r="O1801" s="50" t="s">
        <v>205</v>
      </c>
      <c r="P1801" s="50" t="s">
        <v>205</v>
      </c>
      <c r="Q1801" s="50" t="s">
        <v>205</v>
      </c>
      <c r="R1801" s="16" t="s">
        <v>22270</v>
      </c>
      <c r="S1801" s="16" t="s">
        <v>22271</v>
      </c>
      <c r="T1801" s="16" t="s">
        <v>18753</v>
      </c>
      <c r="U1801" s="17">
        <v>1916</v>
      </c>
      <c r="V1801" s="18">
        <v>24509.47</v>
      </c>
      <c r="W1801" s="16" t="s">
        <v>4007</v>
      </c>
      <c r="X1801" s="50" t="s">
        <v>205</v>
      </c>
      <c r="Y1801" s="50" t="s">
        <v>205</v>
      </c>
    </row>
    <row r="1802" spans="1:26" ht="18" customHeight="1">
      <c r="A1802" s="539">
        <v>20231212</v>
      </c>
      <c r="B1802" s="523">
        <v>1755</v>
      </c>
      <c r="C1802" s="523" t="s">
        <v>4000</v>
      </c>
      <c r="D1802" s="523" t="s">
        <v>8905</v>
      </c>
      <c r="E1802" s="523">
        <v>1896</v>
      </c>
      <c r="F1802" s="523" t="s">
        <v>8994</v>
      </c>
      <c r="G1802" s="523" t="s">
        <v>3999</v>
      </c>
      <c r="H1802" s="538" t="s">
        <v>9902</v>
      </c>
      <c r="I1802" s="540">
        <v>45272</v>
      </c>
      <c r="J1802" s="541" t="s">
        <v>12461</v>
      </c>
      <c r="K1802" s="541" t="s">
        <v>9440</v>
      </c>
      <c r="L1802" s="494" t="s">
        <v>9441</v>
      </c>
      <c r="M1802" s="50" t="s">
        <v>205</v>
      </c>
      <c r="N1802" s="50" t="s">
        <v>205</v>
      </c>
      <c r="O1802" s="50" t="s">
        <v>205</v>
      </c>
      <c r="P1802" s="50" t="s">
        <v>205</v>
      </c>
      <c r="Q1802" s="50" t="s">
        <v>205</v>
      </c>
      <c r="R1802" s="16" t="s">
        <v>4000</v>
      </c>
      <c r="S1802" s="16" t="s">
        <v>4001</v>
      </c>
      <c r="T1802" s="16" t="s">
        <v>4002</v>
      </c>
      <c r="U1802" s="17">
        <v>1895</v>
      </c>
      <c r="V1802" s="18">
        <v>23899.74</v>
      </c>
      <c r="W1802" s="16" t="s">
        <v>4003</v>
      </c>
      <c r="X1802" s="50" t="s">
        <v>205</v>
      </c>
      <c r="Y1802" s="50" t="s">
        <v>205</v>
      </c>
    </row>
    <row r="1803" spans="1:26" ht="18" customHeight="1">
      <c r="A1803" s="539">
        <v>20231213</v>
      </c>
      <c r="B1803" s="523">
        <v>1756</v>
      </c>
      <c r="C1803" s="523" t="s">
        <v>14409</v>
      </c>
      <c r="D1803" s="523" t="s">
        <v>8947</v>
      </c>
      <c r="E1803" s="523">
        <v>778</v>
      </c>
      <c r="F1803" s="523" t="s">
        <v>8949</v>
      </c>
      <c r="G1803" s="523" t="s">
        <v>14410</v>
      </c>
      <c r="H1803" s="538"/>
      <c r="I1803" s="540">
        <v>45272</v>
      </c>
      <c r="J1803" s="541" t="s">
        <v>12687</v>
      </c>
      <c r="K1803" s="541" t="s">
        <v>9440</v>
      </c>
      <c r="L1803" s="494">
        <v>20</v>
      </c>
      <c r="M1803" s="50" t="s">
        <v>205</v>
      </c>
      <c r="N1803" s="50" t="s">
        <v>205</v>
      </c>
      <c r="O1803" s="50" t="s">
        <v>205</v>
      </c>
      <c r="P1803" s="50" t="s">
        <v>205</v>
      </c>
      <c r="Q1803" s="50" t="s">
        <v>205</v>
      </c>
      <c r="R1803" s="16" t="s">
        <v>14409</v>
      </c>
      <c r="S1803" s="16" t="s">
        <v>662</v>
      </c>
      <c r="T1803" s="16" t="s">
        <v>14411</v>
      </c>
      <c r="U1803" s="17">
        <v>778</v>
      </c>
      <c r="V1803" s="18">
        <v>9802.7999999999993</v>
      </c>
      <c r="W1803" s="16" t="s">
        <v>4014</v>
      </c>
      <c r="X1803" s="50" t="s">
        <v>205</v>
      </c>
      <c r="Y1803" s="50" t="s">
        <v>205</v>
      </c>
      <c r="Z1803" t="s">
        <v>10592</v>
      </c>
    </row>
    <row r="1804" spans="1:26" ht="18" customHeight="1">
      <c r="A1804" s="539">
        <v>20231213</v>
      </c>
      <c r="B1804" s="523">
        <v>1757</v>
      </c>
      <c r="C1804" s="523" t="s">
        <v>14412</v>
      </c>
      <c r="D1804" s="523" t="s">
        <v>219</v>
      </c>
      <c r="E1804" s="523">
        <v>2098</v>
      </c>
      <c r="F1804" s="523" t="s">
        <v>14413</v>
      </c>
      <c r="G1804" s="523" t="s">
        <v>14414</v>
      </c>
      <c r="H1804" s="538" t="s">
        <v>9580</v>
      </c>
      <c r="I1804" s="540">
        <v>45273</v>
      </c>
      <c r="J1804" s="541" t="s">
        <v>14415</v>
      </c>
      <c r="K1804" s="541" t="s">
        <v>9440</v>
      </c>
      <c r="L1804" s="494" t="s">
        <v>9454</v>
      </c>
      <c r="M1804" s="50"/>
      <c r="N1804" s="50"/>
      <c r="O1804" s="50"/>
      <c r="P1804" s="50"/>
      <c r="Q1804" s="50"/>
      <c r="R1804" s="16" t="s">
        <v>22272</v>
      </c>
      <c r="S1804" s="16" t="s">
        <v>22273</v>
      </c>
      <c r="T1804" s="16" t="s">
        <v>22274</v>
      </c>
      <c r="U1804" s="17">
        <v>2098</v>
      </c>
      <c r="V1804" s="18">
        <v>24589.7</v>
      </c>
      <c r="W1804" s="16" t="s">
        <v>4034</v>
      </c>
      <c r="X1804" s="50"/>
      <c r="Y1804" s="50"/>
    </row>
    <row r="1805" spans="1:26" ht="18" customHeight="1">
      <c r="A1805" s="539">
        <v>20231213</v>
      </c>
      <c r="B1805" s="523">
        <v>1758</v>
      </c>
      <c r="C1805" s="523" t="s">
        <v>4022</v>
      </c>
      <c r="D1805" s="523" t="s">
        <v>9766</v>
      </c>
      <c r="E1805" s="523">
        <v>1908</v>
      </c>
      <c r="F1805" s="523" t="s">
        <v>8994</v>
      </c>
      <c r="G1805" s="523" t="s">
        <v>4023</v>
      </c>
      <c r="H1805" s="538"/>
      <c r="I1805" s="540">
        <v>45273</v>
      </c>
      <c r="J1805" s="541" t="s">
        <v>11342</v>
      </c>
      <c r="K1805" s="541" t="s">
        <v>9440</v>
      </c>
      <c r="L1805" s="494" t="s">
        <v>205</v>
      </c>
      <c r="M1805" s="50" t="s">
        <v>205</v>
      </c>
      <c r="N1805" s="50" t="s">
        <v>205</v>
      </c>
      <c r="O1805" s="50" t="s">
        <v>205</v>
      </c>
      <c r="P1805" s="50" t="s">
        <v>205</v>
      </c>
      <c r="Q1805" s="50" t="s">
        <v>205</v>
      </c>
      <c r="R1805" s="16" t="s">
        <v>4022</v>
      </c>
      <c r="S1805" s="16" t="s">
        <v>3104</v>
      </c>
      <c r="T1805" s="16" t="s">
        <v>4025</v>
      </c>
      <c r="U1805" s="17">
        <v>1908</v>
      </c>
      <c r="V1805" s="18">
        <v>23955.57</v>
      </c>
      <c r="W1805" s="16" t="s">
        <v>4026</v>
      </c>
      <c r="X1805" s="50" t="s">
        <v>205</v>
      </c>
      <c r="Y1805" s="50" t="s">
        <v>205</v>
      </c>
    </row>
    <row r="1806" spans="1:26" ht="18" customHeight="1">
      <c r="A1806" s="539">
        <v>20231213</v>
      </c>
      <c r="B1806" s="523">
        <v>1759</v>
      </c>
      <c r="C1806" s="523" t="s">
        <v>4035</v>
      </c>
      <c r="D1806" s="523" t="s">
        <v>8918</v>
      </c>
      <c r="E1806" s="523">
        <v>1980</v>
      </c>
      <c r="F1806" s="523" t="s">
        <v>10924</v>
      </c>
      <c r="G1806" s="523" t="s">
        <v>4036</v>
      </c>
      <c r="H1806" s="538" t="s">
        <v>9903</v>
      </c>
      <c r="I1806" s="540">
        <v>45273</v>
      </c>
      <c r="J1806" s="541" t="s">
        <v>10718</v>
      </c>
      <c r="K1806" s="541" t="s">
        <v>9440</v>
      </c>
      <c r="L1806" s="494" t="s">
        <v>9454</v>
      </c>
      <c r="M1806" s="50"/>
      <c r="N1806" s="50"/>
      <c r="O1806" s="50"/>
      <c r="P1806" s="50"/>
      <c r="Q1806" s="50"/>
      <c r="R1806" s="16" t="s">
        <v>22275</v>
      </c>
      <c r="S1806" s="16" t="s">
        <v>11714</v>
      </c>
      <c r="T1806" s="16" t="s">
        <v>22276</v>
      </c>
      <c r="U1806" s="17">
        <v>1980</v>
      </c>
      <c r="V1806" s="18">
        <v>24948</v>
      </c>
      <c r="W1806" s="16" t="s">
        <v>22277</v>
      </c>
      <c r="X1806" s="50"/>
      <c r="Y1806" s="50"/>
    </row>
    <row r="1807" spans="1:26" ht="18" customHeight="1">
      <c r="A1807" s="539">
        <v>20231213</v>
      </c>
      <c r="B1807" s="523">
        <v>1760</v>
      </c>
      <c r="C1807" s="523" t="s">
        <v>4031</v>
      </c>
      <c r="D1807" s="523" t="s">
        <v>8894</v>
      </c>
      <c r="E1807" s="523">
        <v>1958</v>
      </c>
      <c r="F1807" s="523" t="s">
        <v>8994</v>
      </c>
      <c r="G1807" s="523" t="s">
        <v>4032</v>
      </c>
      <c r="H1807" s="538" t="s">
        <v>9903</v>
      </c>
      <c r="I1807" s="540">
        <v>45272</v>
      </c>
      <c r="J1807" s="541" t="s">
        <v>11043</v>
      </c>
      <c r="K1807" s="541" t="s">
        <v>9440</v>
      </c>
      <c r="L1807" s="494" t="s">
        <v>19178</v>
      </c>
      <c r="M1807" s="50" t="s">
        <v>205</v>
      </c>
      <c r="N1807" s="50" t="s">
        <v>205</v>
      </c>
      <c r="O1807" s="50" t="s">
        <v>205</v>
      </c>
      <c r="P1807" s="50" t="s">
        <v>205</v>
      </c>
      <c r="Q1807" s="50" t="s">
        <v>205</v>
      </c>
      <c r="R1807" s="16" t="s">
        <v>22278</v>
      </c>
      <c r="S1807" s="16" t="s">
        <v>11714</v>
      </c>
      <c r="T1807" s="16" t="s">
        <v>22279</v>
      </c>
      <c r="U1807" s="17">
        <v>1958</v>
      </c>
      <c r="V1807" s="18">
        <v>24678.19</v>
      </c>
      <c r="W1807" s="16" t="s">
        <v>22277</v>
      </c>
      <c r="X1807" s="50" t="s">
        <v>205</v>
      </c>
      <c r="Y1807" s="50" t="s">
        <v>205</v>
      </c>
    </row>
    <row r="1808" spans="1:26" ht="18" customHeight="1">
      <c r="A1808" s="539">
        <v>20231213</v>
      </c>
      <c r="B1808" s="523">
        <v>1761</v>
      </c>
      <c r="C1808" s="523" t="s">
        <v>4037</v>
      </c>
      <c r="D1808" s="523" t="s">
        <v>51</v>
      </c>
      <c r="E1808" s="523">
        <v>1916</v>
      </c>
      <c r="F1808" s="523" t="s">
        <v>8994</v>
      </c>
      <c r="G1808" s="523" t="s">
        <v>4038</v>
      </c>
      <c r="H1808" s="538" t="s">
        <v>9861</v>
      </c>
      <c r="I1808" s="540">
        <v>45272</v>
      </c>
      <c r="J1808" s="541" t="s">
        <v>10909</v>
      </c>
      <c r="K1808" s="541" t="s">
        <v>9440</v>
      </c>
      <c r="L1808" s="494" t="s">
        <v>19178</v>
      </c>
      <c r="M1808" s="50" t="s">
        <v>205</v>
      </c>
      <c r="N1808" s="50" t="s">
        <v>205</v>
      </c>
      <c r="O1808" s="50" t="s">
        <v>205</v>
      </c>
      <c r="P1808" s="50" t="s">
        <v>205</v>
      </c>
      <c r="Q1808" s="50" t="s">
        <v>205</v>
      </c>
      <c r="R1808" s="16" t="s">
        <v>4037</v>
      </c>
      <c r="S1808" s="16" t="s">
        <v>4041</v>
      </c>
      <c r="T1808" s="16" t="s">
        <v>4042</v>
      </c>
      <c r="U1808" s="17">
        <v>1916</v>
      </c>
      <c r="V1808" s="18">
        <v>24179.919999999998</v>
      </c>
      <c r="W1808" s="16" t="s">
        <v>4003</v>
      </c>
      <c r="X1808" s="50" t="s">
        <v>205</v>
      </c>
      <c r="Y1808" s="50" t="s">
        <v>205</v>
      </c>
    </row>
    <row r="1809" spans="1:26" ht="18" customHeight="1">
      <c r="A1809" s="539">
        <v>20231213</v>
      </c>
      <c r="B1809" s="523">
        <v>1762</v>
      </c>
      <c r="C1809" s="523" t="s">
        <v>14416</v>
      </c>
      <c r="D1809" s="523" t="s">
        <v>10483</v>
      </c>
      <c r="E1809" s="523">
        <v>4570</v>
      </c>
      <c r="F1809" s="523" t="s">
        <v>9069</v>
      </c>
      <c r="G1809" s="523" t="s">
        <v>14417</v>
      </c>
      <c r="H1809" s="538" t="s">
        <v>12089</v>
      </c>
      <c r="I1809" s="540">
        <v>45273</v>
      </c>
      <c r="J1809" s="541" t="s">
        <v>12410</v>
      </c>
      <c r="K1809" s="541" t="s">
        <v>9440</v>
      </c>
      <c r="L1809" s="494" t="s">
        <v>19178</v>
      </c>
      <c r="M1809" s="50" t="s">
        <v>205</v>
      </c>
      <c r="N1809" s="50" t="s">
        <v>205</v>
      </c>
      <c r="O1809" s="50" t="s">
        <v>205</v>
      </c>
      <c r="P1809" s="50" t="s">
        <v>205</v>
      </c>
      <c r="Q1809" s="50" t="s">
        <v>205</v>
      </c>
      <c r="R1809" s="16" t="s">
        <v>14416</v>
      </c>
      <c r="S1809" s="16" t="s">
        <v>8293</v>
      </c>
      <c r="T1809" s="16" t="s">
        <v>14418</v>
      </c>
      <c r="U1809" s="17">
        <v>4570</v>
      </c>
      <c r="V1809" s="18">
        <v>24900</v>
      </c>
      <c r="W1809" s="16" t="s">
        <v>14419</v>
      </c>
      <c r="X1809" s="50" t="s">
        <v>205</v>
      </c>
      <c r="Y1809" s="50" t="s">
        <v>205</v>
      </c>
      <c r="Z1809" t="s">
        <v>10986</v>
      </c>
    </row>
    <row r="1810" spans="1:26" ht="18" customHeight="1">
      <c r="A1810" s="539">
        <v>20231213</v>
      </c>
      <c r="B1810" s="523">
        <v>1763</v>
      </c>
      <c r="C1810" s="523" t="s">
        <v>4027</v>
      </c>
      <c r="D1810" s="523" t="s">
        <v>9766</v>
      </c>
      <c r="E1810" s="523">
        <v>1958</v>
      </c>
      <c r="F1810" s="523" t="s">
        <v>6346</v>
      </c>
      <c r="G1810" s="523" t="s">
        <v>4028</v>
      </c>
      <c r="H1810" s="538" t="s">
        <v>9902</v>
      </c>
      <c r="I1810" s="540">
        <v>45273</v>
      </c>
      <c r="J1810" s="541" t="s">
        <v>11053</v>
      </c>
      <c r="K1810" s="541" t="s">
        <v>9440</v>
      </c>
      <c r="L1810" s="494" t="s">
        <v>9454</v>
      </c>
      <c r="M1810" s="50"/>
      <c r="N1810" s="50"/>
      <c r="O1810" s="50"/>
      <c r="P1810" s="50"/>
      <c r="Q1810" s="50"/>
      <c r="R1810" s="16" t="s">
        <v>4027</v>
      </c>
      <c r="S1810" s="16" t="s">
        <v>4001</v>
      </c>
      <c r="T1810" s="16" t="s">
        <v>4030</v>
      </c>
      <c r="U1810" s="17">
        <v>1958</v>
      </c>
      <c r="V1810" s="18">
        <v>24583.32</v>
      </c>
      <c r="W1810" s="16" t="s">
        <v>4003</v>
      </c>
      <c r="X1810" s="50"/>
      <c r="Y1810" s="50"/>
    </row>
    <row r="1811" spans="1:26" ht="18" customHeight="1">
      <c r="A1811" s="539">
        <v>20231213</v>
      </c>
      <c r="B1811" s="523">
        <v>1764</v>
      </c>
      <c r="C1811" s="523" t="s">
        <v>14420</v>
      </c>
      <c r="D1811" s="523" t="s">
        <v>8947</v>
      </c>
      <c r="E1811" s="523">
        <v>881</v>
      </c>
      <c r="F1811" s="523" t="s">
        <v>8949</v>
      </c>
      <c r="G1811" s="523" t="s">
        <v>14421</v>
      </c>
      <c r="H1811" s="538"/>
      <c r="I1811" s="540">
        <v>45273</v>
      </c>
      <c r="J1811" s="541" t="s">
        <v>14422</v>
      </c>
      <c r="K1811" s="541" t="s">
        <v>9440</v>
      </c>
      <c r="L1811" s="494">
        <v>20</v>
      </c>
      <c r="M1811" s="50" t="s">
        <v>205</v>
      </c>
      <c r="N1811" s="50" t="s">
        <v>205</v>
      </c>
      <c r="O1811" s="50" t="s">
        <v>205</v>
      </c>
      <c r="P1811" s="50" t="s">
        <v>205</v>
      </c>
      <c r="Q1811" s="50" t="s">
        <v>205</v>
      </c>
      <c r="R1811" s="16" t="s">
        <v>14420</v>
      </c>
      <c r="S1811" s="16" t="s">
        <v>662</v>
      </c>
      <c r="T1811" s="16" t="s">
        <v>14423</v>
      </c>
      <c r="U1811" s="17">
        <v>881</v>
      </c>
      <c r="V1811" s="18">
        <v>11012.5</v>
      </c>
      <c r="W1811" s="16" t="s">
        <v>4014</v>
      </c>
      <c r="X1811" s="50" t="s">
        <v>205</v>
      </c>
      <c r="Y1811" s="50" t="s">
        <v>205</v>
      </c>
      <c r="Z1811" t="s">
        <v>10592</v>
      </c>
    </row>
    <row r="1812" spans="1:26" ht="18" customHeight="1">
      <c r="A1812" s="539">
        <v>20231214</v>
      </c>
      <c r="B1812" s="523">
        <v>1765</v>
      </c>
      <c r="C1812" s="523" t="s">
        <v>4043</v>
      </c>
      <c r="D1812" s="523" t="s">
        <v>8896</v>
      </c>
      <c r="E1812" s="523">
        <v>1925</v>
      </c>
      <c r="F1812" s="523" t="s">
        <v>10924</v>
      </c>
      <c r="G1812" s="523" t="s">
        <v>4044</v>
      </c>
      <c r="H1812" s="538" t="s">
        <v>10032</v>
      </c>
      <c r="I1812" s="540">
        <v>45274</v>
      </c>
      <c r="J1812" s="541" t="s">
        <v>12857</v>
      </c>
      <c r="K1812" s="541" t="s">
        <v>9440</v>
      </c>
      <c r="L1812" s="494" t="s">
        <v>19178</v>
      </c>
      <c r="M1812" s="50" t="s">
        <v>205</v>
      </c>
      <c r="N1812" s="50" t="s">
        <v>205</v>
      </c>
      <c r="O1812" s="50" t="s">
        <v>205</v>
      </c>
      <c r="P1812" s="50" t="s">
        <v>205</v>
      </c>
      <c r="Q1812" s="50" t="s">
        <v>205</v>
      </c>
      <c r="R1812" s="16" t="s">
        <v>22280</v>
      </c>
      <c r="S1812" s="16" t="s">
        <v>22281</v>
      </c>
      <c r="T1812" s="16" t="s">
        <v>22282</v>
      </c>
      <c r="U1812" s="17">
        <v>1925</v>
      </c>
      <c r="V1812" s="18">
        <v>24640</v>
      </c>
      <c r="W1812" s="16" t="s">
        <v>22268</v>
      </c>
      <c r="X1812" s="50" t="s">
        <v>205</v>
      </c>
      <c r="Y1812" s="50" t="s">
        <v>205</v>
      </c>
    </row>
    <row r="1813" spans="1:26" ht="18" customHeight="1">
      <c r="A1813" s="539">
        <v>20231214</v>
      </c>
      <c r="B1813" s="523">
        <v>1766</v>
      </c>
      <c r="C1813" s="523" t="s">
        <v>4046</v>
      </c>
      <c r="D1813" s="523" t="s">
        <v>8896</v>
      </c>
      <c r="E1813" s="523">
        <v>1925</v>
      </c>
      <c r="F1813" s="523" t="s">
        <v>10924</v>
      </c>
      <c r="G1813" s="523" t="s">
        <v>4047</v>
      </c>
      <c r="H1813" s="538" t="s">
        <v>9960</v>
      </c>
      <c r="I1813" s="540">
        <v>45274</v>
      </c>
      <c r="J1813" s="541" t="s">
        <v>9662</v>
      </c>
      <c r="K1813" s="541" t="s">
        <v>9440</v>
      </c>
      <c r="L1813" s="494" t="s">
        <v>19178</v>
      </c>
      <c r="M1813" s="50" t="s">
        <v>205</v>
      </c>
      <c r="N1813" s="50" t="s">
        <v>205</v>
      </c>
      <c r="O1813" s="50" t="s">
        <v>205</v>
      </c>
      <c r="P1813" s="50" t="s">
        <v>205</v>
      </c>
      <c r="Q1813" s="50" t="s">
        <v>205</v>
      </c>
      <c r="R1813" s="16" t="s">
        <v>22283</v>
      </c>
      <c r="S1813" s="16" t="s">
        <v>4045</v>
      </c>
      <c r="T1813" s="16" t="s">
        <v>22284</v>
      </c>
      <c r="U1813" s="17">
        <v>1925</v>
      </c>
      <c r="V1813" s="18">
        <v>24640</v>
      </c>
      <c r="W1813" s="16" t="s">
        <v>22285</v>
      </c>
      <c r="X1813" s="50" t="s">
        <v>205</v>
      </c>
      <c r="Y1813" s="50" t="s">
        <v>205</v>
      </c>
    </row>
    <row r="1814" spans="1:26" ht="18" customHeight="1">
      <c r="A1814" s="539">
        <v>20231214</v>
      </c>
      <c r="B1814" s="523">
        <v>1767</v>
      </c>
      <c r="C1814" s="523" t="s">
        <v>4051</v>
      </c>
      <c r="D1814" s="523" t="s">
        <v>168</v>
      </c>
      <c r="E1814" s="523">
        <v>1568</v>
      </c>
      <c r="F1814" s="523" t="s">
        <v>8994</v>
      </c>
      <c r="G1814" s="523" t="s">
        <v>4052</v>
      </c>
      <c r="H1814" s="538" t="s">
        <v>14281</v>
      </c>
      <c r="I1814" s="540">
        <v>45274</v>
      </c>
      <c r="J1814" s="541" t="s">
        <v>13296</v>
      </c>
      <c r="K1814" s="541" t="s">
        <v>9440</v>
      </c>
      <c r="L1814" s="494" t="s">
        <v>19178</v>
      </c>
      <c r="M1814" s="50" t="s">
        <v>205</v>
      </c>
      <c r="N1814" s="50" t="s">
        <v>205</v>
      </c>
      <c r="O1814" s="50" t="s">
        <v>205</v>
      </c>
      <c r="P1814" s="50" t="s">
        <v>205</v>
      </c>
      <c r="Q1814" s="50" t="s">
        <v>205</v>
      </c>
      <c r="R1814" s="16" t="s">
        <v>22286</v>
      </c>
      <c r="S1814" s="16" t="s">
        <v>22287</v>
      </c>
      <c r="T1814" s="16" t="s">
        <v>22288</v>
      </c>
      <c r="U1814" s="17">
        <v>1568</v>
      </c>
      <c r="V1814" s="18">
        <v>24304</v>
      </c>
      <c r="W1814" s="16" t="s">
        <v>18754</v>
      </c>
      <c r="X1814" s="50" t="s">
        <v>205</v>
      </c>
      <c r="Y1814" s="50" t="s">
        <v>205</v>
      </c>
    </row>
    <row r="1815" spans="1:26" ht="18" customHeight="1">
      <c r="A1815" s="539">
        <v>20231214</v>
      </c>
      <c r="B1815" s="523">
        <v>1768</v>
      </c>
      <c r="C1815" s="523" t="s">
        <v>4055</v>
      </c>
      <c r="D1815" s="523" t="s">
        <v>168</v>
      </c>
      <c r="E1815" s="523">
        <v>1960</v>
      </c>
      <c r="F1815" s="523" t="s">
        <v>8994</v>
      </c>
      <c r="G1815" s="523" t="s">
        <v>4056</v>
      </c>
      <c r="H1815" s="538" t="s">
        <v>14405</v>
      </c>
      <c r="I1815" s="540">
        <v>45274</v>
      </c>
      <c r="J1815" s="541" t="s">
        <v>9750</v>
      </c>
      <c r="K1815" s="541" t="s">
        <v>9440</v>
      </c>
      <c r="L1815" s="494" t="s">
        <v>19178</v>
      </c>
      <c r="M1815" s="50" t="s">
        <v>205</v>
      </c>
      <c r="N1815" s="50" t="s">
        <v>205</v>
      </c>
      <c r="O1815" s="50" t="s">
        <v>205</v>
      </c>
      <c r="P1815" s="50" t="s">
        <v>205</v>
      </c>
      <c r="Q1815" s="50" t="s">
        <v>205</v>
      </c>
      <c r="R1815" s="16" t="s">
        <v>4058</v>
      </c>
      <c r="S1815" s="16" t="s">
        <v>4075</v>
      </c>
      <c r="T1815" s="16" t="s">
        <v>22289</v>
      </c>
      <c r="U1815" s="17">
        <v>1960</v>
      </c>
      <c r="V1815" s="18">
        <v>24500</v>
      </c>
      <c r="W1815" s="16" t="s">
        <v>22290</v>
      </c>
      <c r="X1815" s="50" t="s">
        <v>205</v>
      </c>
      <c r="Y1815" s="50" t="s">
        <v>205</v>
      </c>
      <c r="Z1815" t="s">
        <v>14407</v>
      </c>
    </row>
    <row r="1816" spans="1:26" ht="18" customHeight="1">
      <c r="A1816" s="539">
        <v>20231214</v>
      </c>
      <c r="B1816" s="523">
        <v>1769</v>
      </c>
      <c r="C1816" s="523" t="s">
        <v>14424</v>
      </c>
      <c r="D1816" s="523" t="s">
        <v>8897</v>
      </c>
      <c r="E1816" s="523">
        <v>1960</v>
      </c>
      <c r="F1816" s="523" t="s">
        <v>8994</v>
      </c>
      <c r="G1816" s="523" t="s">
        <v>4048</v>
      </c>
      <c r="H1816" s="538" t="s">
        <v>10158</v>
      </c>
      <c r="I1816" s="540">
        <v>45274</v>
      </c>
      <c r="J1816" s="541" t="s">
        <v>13865</v>
      </c>
      <c r="K1816" s="541" t="s">
        <v>9440</v>
      </c>
      <c r="L1816" s="494" t="s">
        <v>9441</v>
      </c>
      <c r="M1816" s="50" t="s">
        <v>205</v>
      </c>
      <c r="N1816" s="50" t="s">
        <v>205</v>
      </c>
      <c r="O1816" s="50" t="s">
        <v>205</v>
      </c>
      <c r="P1816" s="50" t="s">
        <v>205</v>
      </c>
      <c r="Q1816" s="50" t="s">
        <v>205</v>
      </c>
      <c r="R1816" s="16" t="s">
        <v>22291</v>
      </c>
      <c r="S1816" s="16" t="s">
        <v>22287</v>
      </c>
      <c r="T1816" s="16" t="s">
        <v>22292</v>
      </c>
      <c r="U1816" s="17">
        <v>1960</v>
      </c>
      <c r="V1816" s="18">
        <v>24500</v>
      </c>
      <c r="W1816" s="16" t="s">
        <v>22290</v>
      </c>
      <c r="X1816" s="50" t="s">
        <v>205</v>
      </c>
      <c r="Y1816" s="50" t="s">
        <v>205</v>
      </c>
    </row>
    <row r="1817" spans="1:26" ht="18" customHeight="1">
      <c r="A1817" s="539">
        <v>20231215</v>
      </c>
      <c r="B1817" s="523">
        <v>1770</v>
      </c>
      <c r="C1817" s="523">
        <v>910504210010</v>
      </c>
      <c r="D1817" s="523" t="s">
        <v>8996</v>
      </c>
      <c r="E1817" s="523">
        <v>1100</v>
      </c>
      <c r="F1817" s="523" t="s">
        <v>9206</v>
      </c>
      <c r="G1817" s="523" t="s">
        <v>14425</v>
      </c>
      <c r="H1817" s="538"/>
      <c r="I1817" s="540">
        <v>45274</v>
      </c>
      <c r="J1817" s="541" t="s">
        <v>14426</v>
      </c>
      <c r="K1817" s="541" t="s">
        <v>9440</v>
      </c>
      <c r="L1817" s="494" t="s">
        <v>205</v>
      </c>
      <c r="M1817" s="50" t="s">
        <v>205</v>
      </c>
      <c r="N1817" s="50" t="s">
        <v>205</v>
      </c>
      <c r="O1817" s="50" t="s">
        <v>205</v>
      </c>
      <c r="P1817" s="50" t="s">
        <v>205</v>
      </c>
      <c r="Q1817" s="50" t="s">
        <v>205</v>
      </c>
      <c r="R1817" s="16" t="s">
        <v>14427</v>
      </c>
      <c r="S1817" s="16" t="s">
        <v>56</v>
      </c>
      <c r="T1817" s="16" t="s">
        <v>14428</v>
      </c>
      <c r="U1817" s="17">
        <v>1100</v>
      </c>
      <c r="V1817" s="18">
        <v>24200</v>
      </c>
      <c r="W1817" s="16" t="s">
        <v>4014</v>
      </c>
      <c r="X1817" s="50" t="s">
        <v>205</v>
      </c>
      <c r="Y1817" s="50" t="s">
        <v>205</v>
      </c>
      <c r="Z1817" t="s">
        <v>22119</v>
      </c>
    </row>
    <row r="1818" spans="1:26" ht="18" customHeight="1">
      <c r="A1818" s="539">
        <v>20231215</v>
      </c>
      <c r="B1818" s="523">
        <v>1771</v>
      </c>
      <c r="C1818" s="523" t="s">
        <v>4059</v>
      </c>
      <c r="D1818" s="523" t="s">
        <v>8896</v>
      </c>
      <c r="E1818" s="523">
        <v>1925</v>
      </c>
      <c r="F1818" s="523" t="s">
        <v>10924</v>
      </c>
      <c r="G1818" s="523" t="s">
        <v>4060</v>
      </c>
      <c r="H1818" s="538" t="s">
        <v>10015</v>
      </c>
      <c r="I1818" s="540">
        <v>45275</v>
      </c>
      <c r="J1818" s="541" t="s">
        <v>13618</v>
      </c>
      <c r="K1818" s="541" t="s">
        <v>9440</v>
      </c>
      <c r="L1818" s="494" t="s">
        <v>9454</v>
      </c>
      <c r="M1818" s="50"/>
      <c r="N1818" s="50"/>
      <c r="O1818" s="50"/>
      <c r="P1818" s="50"/>
      <c r="Q1818" s="50"/>
      <c r="R1818" s="16" t="s">
        <v>4059</v>
      </c>
      <c r="S1818" s="16" t="s">
        <v>4062</v>
      </c>
      <c r="T1818" s="16" t="s">
        <v>4063</v>
      </c>
      <c r="U1818" s="17">
        <v>1925</v>
      </c>
      <c r="V1818" s="18">
        <v>24640</v>
      </c>
      <c r="W1818" s="16" t="s">
        <v>4014</v>
      </c>
      <c r="X1818" s="50"/>
      <c r="Y1818" s="50"/>
    </row>
    <row r="1819" spans="1:26" ht="18" customHeight="1">
      <c r="A1819" s="539">
        <v>20231215</v>
      </c>
      <c r="B1819" s="523">
        <v>1772</v>
      </c>
      <c r="C1819" s="523" t="s">
        <v>4064</v>
      </c>
      <c r="D1819" s="523" t="s">
        <v>8896</v>
      </c>
      <c r="E1819" s="523">
        <v>1925</v>
      </c>
      <c r="F1819" s="523" t="s">
        <v>10924</v>
      </c>
      <c r="G1819" s="523" t="s">
        <v>4065</v>
      </c>
      <c r="H1819" s="538" t="s">
        <v>22293</v>
      </c>
      <c r="I1819" s="540">
        <v>45275</v>
      </c>
      <c r="J1819" s="541" t="s">
        <v>10437</v>
      </c>
      <c r="K1819" s="541" t="s">
        <v>9440</v>
      </c>
      <c r="L1819" s="494" t="s">
        <v>19178</v>
      </c>
      <c r="M1819" s="50"/>
      <c r="N1819" s="50"/>
      <c r="O1819" s="50"/>
      <c r="P1819" s="50"/>
      <c r="Q1819" s="50"/>
      <c r="R1819" s="16" t="s">
        <v>4064</v>
      </c>
      <c r="S1819" s="16" t="s">
        <v>4062</v>
      </c>
      <c r="T1819" s="16" t="s">
        <v>4067</v>
      </c>
      <c r="U1819" s="17">
        <v>1925</v>
      </c>
      <c r="V1819" s="18">
        <v>24640</v>
      </c>
      <c r="W1819" s="16" t="s">
        <v>4014</v>
      </c>
      <c r="X1819" s="50"/>
      <c r="Y1819" s="50"/>
    </row>
    <row r="1820" spans="1:26" ht="18" customHeight="1">
      <c r="A1820" s="539">
        <v>20231215</v>
      </c>
      <c r="B1820" s="523">
        <v>1773</v>
      </c>
      <c r="C1820" s="523" t="s">
        <v>4068</v>
      </c>
      <c r="D1820" s="523" t="s">
        <v>10607</v>
      </c>
      <c r="E1820" s="523">
        <v>1980</v>
      </c>
      <c r="F1820" s="523" t="s">
        <v>8994</v>
      </c>
      <c r="G1820" s="523" t="s">
        <v>4069</v>
      </c>
      <c r="H1820" s="538" t="s">
        <v>9976</v>
      </c>
      <c r="I1820" s="540">
        <v>45274</v>
      </c>
      <c r="J1820" s="541" t="s">
        <v>11216</v>
      </c>
      <c r="K1820" s="541" t="s">
        <v>9440</v>
      </c>
      <c r="L1820" s="494" t="s">
        <v>19178</v>
      </c>
      <c r="M1820" s="50" t="s">
        <v>205</v>
      </c>
      <c r="N1820" s="50" t="s">
        <v>205</v>
      </c>
      <c r="O1820" s="50" t="s">
        <v>205</v>
      </c>
      <c r="P1820" s="50" t="s">
        <v>205</v>
      </c>
      <c r="Q1820" s="50" t="s">
        <v>205</v>
      </c>
      <c r="R1820" s="16" t="s">
        <v>22294</v>
      </c>
      <c r="S1820" s="16" t="s">
        <v>4075</v>
      </c>
      <c r="T1820" s="16" t="s">
        <v>22295</v>
      </c>
      <c r="U1820" s="17">
        <v>1980</v>
      </c>
      <c r="V1820" s="18">
        <v>24948</v>
      </c>
      <c r="W1820" s="16" t="s">
        <v>4071</v>
      </c>
      <c r="X1820" s="50" t="s">
        <v>205</v>
      </c>
      <c r="Y1820" s="50" t="s">
        <v>205</v>
      </c>
    </row>
    <row r="1821" spans="1:26" ht="18" customHeight="1">
      <c r="A1821" s="539">
        <v>20231215</v>
      </c>
      <c r="B1821" s="523">
        <v>1774</v>
      </c>
      <c r="C1821" s="523" t="s">
        <v>4072</v>
      </c>
      <c r="D1821" s="523" t="s">
        <v>10607</v>
      </c>
      <c r="E1821" s="523">
        <v>1985</v>
      </c>
      <c r="F1821" s="523" t="s">
        <v>8994</v>
      </c>
      <c r="G1821" s="523" t="s">
        <v>4073</v>
      </c>
      <c r="H1821" s="538" t="s">
        <v>9876</v>
      </c>
      <c r="I1821" s="540">
        <v>45274</v>
      </c>
      <c r="J1821" s="541" t="s">
        <v>11466</v>
      </c>
      <c r="K1821" s="541" t="s">
        <v>9440</v>
      </c>
      <c r="L1821" s="494" t="s">
        <v>9441</v>
      </c>
      <c r="M1821" s="50" t="s">
        <v>205</v>
      </c>
      <c r="N1821" s="50" t="s">
        <v>205</v>
      </c>
      <c r="O1821" s="50" t="s">
        <v>205</v>
      </c>
      <c r="P1821" s="50" t="s">
        <v>205</v>
      </c>
      <c r="Q1821" s="50" t="s">
        <v>205</v>
      </c>
      <c r="R1821" s="16" t="s">
        <v>22296</v>
      </c>
      <c r="S1821" s="16" t="s">
        <v>22287</v>
      </c>
      <c r="T1821" s="16" t="s">
        <v>22297</v>
      </c>
      <c r="U1821" s="17">
        <v>1985</v>
      </c>
      <c r="V1821" s="18">
        <v>24796.62</v>
      </c>
      <c r="W1821" s="16" t="s">
        <v>22290</v>
      </c>
      <c r="X1821" s="50" t="s">
        <v>205</v>
      </c>
      <c r="Y1821" s="50" t="s">
        <v>205</v>
      </c>
    </row>
    <row r="1822" spans="1:26" ht="18" customHeight="1">
      <c r="A1822" s="539">
        <v>20231218</v>
      </c>
      <c r="B1822" s="523">
        <v>1775</v>
      </c>
      <c r="C1822" s="523" t="s">
        <v>4076</v>
      </c>
      <c r="D1822" s="523" t="s">
        <v>8891</v>
      </c>
      <c r="E1822" s="523">
        <v>1917</v>
      </c>
      <c r="F1822" s="523" t="s">
        <v>8994</v>
      </c>
      <c r="G1822" s="523" t="s">
        <v>4077</v>
      </c>
      <c r="H1822" s="538" t="s">
        <v>14430</v>
      </c>
      <c r="I1822" s="540">
        <v>45275</v>
      </c>
      <c r="J1822" s="541" t="s">
        <v>11625</v>
      </c>
      <c r="K1822" s="541" t="s">
        <v>9440</v>
      </c>
      <c r="L1822" s="494" t="s">
        <v>19178</v>
      </c>
      <c r="M1822" s="50" t="s">
        <v>205</v>
      </c>
      <c r="N1822" s="50" t="s">
        <v>205</v>
      </c>
      <c r="O1822" s="50" t="s">
        <v>205</v>
      </c>
      <c r="P1822" s="50" t="s">
        <v>205</v>
      </c>
      <c r="Q1822" s="50" t="s">
        <v>205</v>
      </c>
      <c r="R1822" s="16" t="s">
        <v>22298</v>
      </c>
      <c r="S1822" s="16" t="s">
        <v>19840</v>
      </c>
      <c r="T1822" s="16" t="s">
        <v>22299</v>
      </c>
      <c r="U1822" s="17">
        <v>1917</v>
      </c>
      <c r="V1822" s="18">
        <v>23962.5</v>
      </c>
      <c r="W1822" s="16" t="s">
        <v>22300</v>
      </c>
      <c r="X1822" s="50" t="s">
        <v>205</v>
      </c>
      <c r="Y1822" s="50" t="s">
        <v>205</v>
      </c>
    </row>
    <row r="1823" spans="1:26" ht="18" customHeight="1">
      <c r="A1823" s="539">
        <v>20231218</v>
      </c>
      <c r="B1823" s="523">
        <v>1776</v>
      </c>
      <c r="C1823" s="523" t="s">
        <v>14431</v>
      </c>
      <c r="D1823" s="523" t="s">
        <v>8947</v>
      </c>
      <c r="E1823" s="523">
        <v>1699</v>
      </c>
      <c r="F1823" s="523" t="s">
        <v>8949</v>
      </c>
      <c r="G1823" s="523" t="s">
        <v>14432</v>
      </c>
      <c r="H1823" s="538"/>
      <c r="I1823" s="540">
        <v>45276</v>
      </c>
      <c r="J1823" s="541" t="s">
        <v>9618</v>
      </c>
      <c r="K1823" s="541" t="s">
        <v>9440</v>
      </c>
      <c r="L1823" s="494">
        <v>20</v>
      </c>
      <c r="M1823" s="50" t="s">
        <v>205</v>
      </c>
      <c r="N1823" s="50" t="s">
        <v>205</v>
      </c>
      <c r="O1823" s="50" t="s">
        <v>205</v>
      </c>
      <c r="P1823" s="50" t="s">
        <v>205</v>
      </c>
      <c r="Q1823" s="50" t="s">
        <v>205</v>
      </c>
      <c r="R1823" s="16" t="s">
        <v>22301</v>
      </c>
      <c r="S1823" s="16" t="s">
        <v>22302</v>
      </c>
      <c r="T1823" s="16" t="s">
        <v>14433</v>
      </c>
      <c r="U1823" s="17">
        <v>1699</v>
      </c>
      <c r="V1823" s="18">
        <v>7295</v>
      </c>
      <c r="W1823" s="16" t="s">
        <v>22303</v>
      </c>
      <c r="X1823" s="50" t="s">
        <v>205</v>
      </c>
      <c r="Y1823" s="50" t="s">
        <v>205</v>
      </c>
      <c r="Z1823" t="s">
        <v>10564</v>
      </c>
    </row>
    <row r="1824" spans="1:26" ht="18" customHeight="1">
      <c r="A1824" s="539">
        <v>20231218</v>
      </c>
      <c r="B1824" s="523">
        <v>1777</v>
      </c>
      <c r="C1824" s="523" t="s">
        <v>14434</v>
      </c>
      <c r="D1824" s="523" t="s">
        <v>8947</v>
      </c>
      <c r="E1824" s="523">
        <v>898</v>
      </c>
      <c r="F1824" s="523" t="s">
        <v>8949</v>
      </c>
      <c r="G1824" s="523" t="s">
        <v>14435</v>
      </c>
      <c r="H1824" s="538" t="s">
        <v>9596</v>
      </c>
      <c r="I1824" s="540">
        <v>45278</v>
      </c>
      <c r="J1824" s="541" t="s">
        <v>10562</v>
      </c>
      <c r="K1824" s="541" t="s">
        <v>9440</v>
      </c>
      <c r="L1824" s="494" t="s">
        <v>9454</v>
      </c>
      <c r="M1824" s="50" t="s">
        <v>205</v>
      </c>
      <c r="N1824" s="50" t="s">
        <v>205</v>
      </c>
      <c r="O1824" s="50" t="s">
        <v>205</v>
      </c>
      <c r="P1824" s="50" t="s">
        <v>205</v>
      </c>
      <c r="Q1824" s="50" t="s">
        <v>205</v>
      </c>
      <c r="R1824" s="16" t="s">
        <v>14436</v>
      </c>
      <c r="S1824" s="16" t="s">
        <v>13732</v>
      </c>
      <c r="T1824" s="16" t="s">
        <v>22304</v>
      </c>
      <c r="U1824" s="17">
        <v>898</v>
      </c>
      <c r="V1824" s="18">
        <v>10776</v>
      </c>
      <c r="W1824" s="16" t="s">
        <v>18756</v>
      </c>
      <c r="X1824" s="50" t="s">
        <v>205</v>
      </c>
      <c r="Y1824" s="50" t="s">
        <v>205</v>
      </c>
      <c r="Z1824" t="s">
        <v>22305</v>
      </c>
    </row>
    <row r="1825" spans="1:26" ht="18" customHeight="1">
      <c r="A1825" s="539">
        <v>20231218</v>
      </c>
      <c r="B1825" s="523">
        <v>1778</v>
      </c>
      <c r="C1825" s="523" t="s">
        <v>14437</v>
      </c>
      <c r="D1825" s="523" t="s">
        <v>10493</v>
      </c>
      <c r="E1825" s="523">
        <v>2800</v>
      </c>
      <c r="F1825" s="523" t="s">
        <v>9104</v>
      </c>
      <c r="G1825" s="523" t="s">
        <v>14438</v>
      </c>
      <c r="H1825" s="538"/>
      <c r="I1825" s="540">
        <v>45278</v>
      </c>
      <c r="J1825" s="541" t="s">
        <v>11570</v>
      </c>
      <c r="K1825" s="541" t="s">
        <v>9440</v>
      </c>
      <c r="L1825" s="494" t="s">
        <v>205</v>
      </c>
      <c r="M1825" s="50" t="s">
        <v>205</v>
      </c>
      <c r="N1825" s="50" t="s">
        <v>205</v>
      </c>
      <c r="O1825" s="50" t="s">
        <v>205</v>
      </c>
      <c r="P1825" s="50" t="s">
        <v>205</v>
      </c>
      <c r="Q1825" s="50" t="s">
        <v>205</v>
      </c>
      <c r="R1825" s="16" t="s">
        <v>14439</v>
      </c>
      <c r="S1825" s="16" t="s">
        <v>22306</v>
      </c>
      <c r="T1825" s="16" t="s">
        <v>22307</v>
      </c>
      <c r="U1825" s="17">
        <v>2800</v>
      </c>
      <c r="V1825" s="18">
        <v>19404</v>
      </c>
      <c r="W1825" s="16" t="s">
        <v>14441</v>
      </c>
      <c r="X1825" s="50" t="s">
        <v>205</v>
      </c>
      <c r="Y1825" s="50" t="s">
        <v>205</v>
      </c>
      <c r="Z1825" t="s">
        <v>14053</v>
      </c>
    </row>
    <row r="1826" spans="1:26" ht="18" customHeight="1">
      <c r="A1826" s="539">
        <v>20231218</v>
      </c>
      <c r="B1826" s="523">
        <v>1779</v>
      </c>
      <c r="C1826" s="523" t="s">
        <v>14442</v>
      </c>
      <c r="D1826" s="523" t="s">
        <v>9078</v>
      </c>
      <c r="E1826" s="523">
        <v>1175</v>
      </c>
      <c r="F1826" s="523" t="s">
        <v>8298</v>
      </c>
      <c r="G1826" s="523" t="s">
        <v>14443</v>
      </c>
      <c r="H1826" s="538"/>
      <c r="I1826" s="540">
        <v>45278</v>
      </c>
      <c r="J1826" s="541" t="s">
        <v>10742</v>
      </c>
      <c r="K1826" s="541" t="s">
        <v>9440</v>
      </c>
      <c r="L1826" s="494" t="s">
        <v>205</v>
      </c>
      <c r="M1826" s="50" t="s">
        <v>205</v>
      </c>
      <c r="N1826" s="50" t="s">
        <v>205</v>
      </c>
      <c r="O1826" s="50" t="s">
        <v>205</v>
      </c>
      <c r="P1826" s="50" t="s">
        <v>205</v>
      </c>
      <c r="Q1826" s="50" t="s">
        <v>205</v>
      </c>
      <c r="R1826" s="16" t="s">
        <v>14444</v>
      </c>
      <c r="S1826" s="16" t="s">
        <v>22308</v>
      </c>
      <c r="T1826" s="16" t="s">
        <v>22309</v>
      </c>
      <c r="U1826" s="17">
        <v>1175</v>
      </c>
      <c r="V1826" s="18">
        <v>25070</v>
      </c>
      <c r="W1826" s="16" t="s">
        <v>22310</v>
      </c>
      <c r="X1826" s="50" t="s">
        <v>205</v>
      </c>
      <c r="Y1826" s="50" t="s">
        <v>205</v>
      </c>
    </row>
    <row r="1827" spans="1:26" ht="18" customHeight="1">
      <c r="A1827" s="539">
        <v>20231218</v>
      </c>
      <c r="B1827" s="523">
        <v>1780</v>
      </c>
      <c r="C1827" s="523" t="s">
        <v>14445</v>
      </c>
      <c r="D1827" s="523" t="s">
        <v>8947</v>
      </c>
      <c r="E1827" s="523">
        <v>600</v>
      </c>
      <c r="F1827" s="523" t="s">
        <v>9053</v>
      </c>
      <c r="G1827" s="523" t="s">
        <v>14446</v>
      </c>
      <c r="H1827" s="538" t="s">
        <v>14447</v>
      </c>
      <c r="I1827" s="540">
        <v>45278</v>
      </c>
      <c r="J1827" s="541" t="s">
        <v>11492</v>
      </c>
      <c r="K1827" s="541" t="s">
        <v>9440</v>
      </c>
      <c r="L1827" s="494" t="s">
        <v>9454</v>
      </c>
      <c r="M1827" s="50"/>
      <c r="N1827" s="50"/>
      <c r="O1827" s="50"/>
      <c r="P1827" s="50"/>
      <c r="Q1827" s="50"/>
      <c r="R1827" s="16" t="s">
        <v>22311</v>
      </c>
      <c r="S1827" s="16" t="s">
        <v>22312</v>
      </c>
      <c r="T1827" s="16" t="s">
        <v>22313</v>
      </c>
      <c r="U1827" s="17">
        <v>600</v>
      </c>
      <c r="V1827" s="18">
        <v>4630</v>
      </c>
      <c r="W1827" s="16" t="s">
        <v>22303</v>
      </c>
      <c r="X1827" s="50"/>
      <c r="Y1827" s="50"/>
      <c r="Z1827" t="s">
        <v>11678</v>
      </c>
    </row>
    <row r="1828" spans="1:26" ht="18" customHeight="1">
      <c r="A1828" s="539">
        <v>20231218</v>
      </c>
      <c r="B1828" s="523">
        <v>1781</v>
      </c>
      <c r="C1828" s="523" t="s">
        <v>14448</v>
      </c>
      <c r="D1828" s="523" t="s">
        <v>9476</v>
      </c>
      <c r="E1828" s="523">
        <v>1180</v>
      </c>
      <c r="F1828" s="523" t="s">
        <v>9089</v>
      </c>
      <c r="G1828" s="523" t="s">
        <v>14449</v>
      </c>
      <c r="H1828" s="538"/>
      <c r="I1828" s="540">
        <v>45278</v>
      </c>
      <c r="J1828" s="541" t="s">
        <v>14450</v>
      </c>
      <c r="K1828" s="541" t="s">
        <v>9440</v>
      </c>
      <c r="L1828" s="494" t="s">
        <v>205</v>
      </c>
      <c r="M1828" s="50" t="s">
        <v>205</v>
      </c>
      <c r="N1828" s="50" t="s">
        <v>205</v>
      </c>
      <c r="O1828" s="50" t="s">
        <v>205</v>
      </c>
      <c r="P1828" s="50" t="s">
        <v>205</v>
      </c>
      <c r="Q1828" s="50" t="s">
        <v>205</v>
      </c>
      <c r="R1828" s="16" t="s">
        <v>22314</v>
      </c>
      <c r="S1828" s="16" t="s">
        <v>22315</v>
      </c>
      <c r="T1828" s="16" t="s">
        <v>22316</v>
      </c>
      <c r="U1828" s="17">
        <v>4720</v>
      </c>
      <c r="V1828" s="18">
        <v>99120</v>
      </c>
      <c r="W1828" s="16" t="s">
        <v>14441</v>
      </c>
      <c r="X1828" s="50" t="s">
        <v>205</v>
      </c>
      <c r="Y1828" s="50" t="s">
        <v>205</v>
      </c>
      <c r="Z1828" t="s">
        <v>20294</v>
      </c>
    </row>
    <row r="1829" spans="1:26" ht="18" customHeight="1">
      <c r="A1829" s="539">
        <v>20231218</v>
      </c>
      <c r="B1829" s="523">
        <v>1781</v>
      </c>
      <c r="C1829" s="523" t="s">
        <v>14448</v>
      </c>
      <c r="D1829" s="523" t="s">
        <v>9476</v>
      </c>
      <c r="E1829" s="523">
        <v>1180</v>
      </c>
      <c r="F1829" s="523" t="s">
        <v>9089</v>
      </c>
      <c r="G1829" s="523" t="s">
        <v>14452</v>
      </c>
      <c r="H1829" s="538"/>
      <c r="I1829" s="540">
        <v>45278</v>
      </c>
      <c r="J1829" s="541" t="s">
        <v>14450</v>
      </c>
      <c r="K1829" s="541" t="s">
        <v>9440</v>
      </c>
      <c r="L1829" s="494"/>
      <c r="M1829" s="50"/>
      <c r="N1829" s="50"/>
      <c r="O1829" s="50"/>
      <c r="P1829" s="50"/>
      <c r="Q1829" s="50"/>
      <c r="R1829" s="16"/>
      <c r="S1829" s="16"/>
      <c r="T1829" s="16"/>
      <c r="U1829" s="17"/>
      <c r="V1829" s="18"/>
      <c r="W1829" s="16"/>
      <c r="X1829" s="50"/>
      <c r="Y1829" s="50"/>
      <c r="Z1829" t="s">
        <v>11887</v>
      </c>
    </row>
    <row r="1830" spans="1:26" ht="18" customHeight="1">
      <c r="A1830" s="539">
        <v>20231218</v>
      </c>
      <c r="B1830" s="523">
        <v>1781</v>
      </c>
      <c r="C1830" s="523" t="s">
        <v>14448</v>
      </c>
      <c r="D1830" s="523" t="s">
        <v>9476</v>
      </c>
      <c r="E1830" s="523">
        <v>1180</v>
      </c>
      <c r="F1830" s="523" t="s">
        <v>9089</v>
      </c>
      <c r="G1830" s="523" t="s">
        <v>14453</v>
      </c>
      <c r="H1830" s="538"/>
      <c r="I1830" s="540">
        <v>45278</v>
      </c>
      <c r="J1830" s="541" t="s">
        <v>14450</v>
      </c>
      <c r="K1830" s="541" t="s">
        <v>9440</v>
      </c>
      <c r="L1830" s="494"/>
      <c r="M1830" s="50"/>
      <c r="N1830" s="50"/>
      <c r="O1830" s="50"/>
      <c r="P1830" s="50"/>
      <c r="Q1830" s="50"/>
      <c r="R1830" s="16"/>
      <c r="S1830" s="16"/>
      <c r="T1830" s="16"/>
      <c r="U1830" s="17"/>
      <c r="V1830" s="18"/>
      <c r="W1830" s="16"/>
      <c r="X1830" s="50"/>
      <c r="Y1830" s="50"/>
      <c r="Z1830" t="s">
        <v>20294</v>
      </c>
    </row>
    <row r="1831" spans="1:26" ht="18" customHeight="1">
      <c r="A1831" s="539">
        <v>20231218</v>
      </c>
      <c r="B1831" s="523">
        <v>1781</v>
      </c>
      <c r="C1831" s="523" t="s">
        <v>14448</v>
      </c>
      <c r="D1831" s="523" t="s">
        <v>9476</v>
      </c>
      <c r="E1831" s="523">
        <v>1180</v>
      </c>
      <c r="F1831" s="523" t="s">
        <v>9089</v>
      </c>
      <c r="G1831" s="523" t="s">
        <v>14454</v>
      </c>
      <c r="H1831" s="538"/>
      <c r="I1831" s="540">
        <v>45278</v>
      </c>
      <c r="J1831" s="541" t="s">
        <v>14450</v>
      </c>
      <c r="K1831" s="541" t="s">
        <v>9440</v>
      </c>
      <c r="L1831" s="494"/>
      <c r="M1831" s="50"/>
      <c r="N1831" s="50"/>
      <c r="O1831" s="50"/>
      <c r="P1831" s="50"/>
      <c r="Q1831" s="50"/>
      <c r="R1831" s="16"/>
      <c r="S1831" s="16"/>
      <c r="T1831" s="16"/>
      <c r="U1831" s="17"/>
      <c r="V1831" s="18"/>
      <c r="W1831" s="16"/>
      <c r="X1831" s="50"/>
      <c r="Y1831" s="50"/>
      <c r="Z1831" t="s">
        <v>20294</v>
      </c>
    </row>
    <row r="1832" spans="1:26" ht="18" customHeight="1">
      <c r="A1832" s="539">
        <v>20231219</v>
      </c>
      <c r="B1832" s="523">
        <v>1782</v>
      </c>
      <c r="C1832" s="523" t="s">
        <v>14455</v>
      </c>
      <c r="D1832" s="523" t="s">
        <v>8947</v>
      </c>
      <c r="E1832" s="523">
        <v>1700</v>
      </c>
      <c r="F1832" s="523" t="s">
        <v>8949</v>
      </c>
      <c r="G1832" s="523" t="s">
        <v>14456</v>
      </c>
      <c r="H1832" s="538"/>
      <c r="I1832" s="540">
        <v>45279</v>
      </c>
      <c r="J1832" s="541" t="s">
        <v>9707</v>
      </c>
      <c r="K1832" s="541" t="s">
        <v>9440</v>
      </c>
      <c r="L1832" s="494">
        <v>20</v>
      </c>
      <c r="M1832" s="50" t="s">
        <v>205</v>
      </c>
      <c r="N1832" s="50" t="s">
        <v>205</v>
      </c>
      <c r="O1832" s="50" t="s">
        <v>205</v>
      </c>
      <c r="P1832" s="50" t="s">
        <v>205</v>
      </c>
      <c r="Q1832" s="50" t="s">
        <v>205</v>
      </c>
      <c r="R1832" s="16" t="s">
        <v>22317</v>
      </c>
      <c r="S1832" s="16" t="s">
        <v>22318</v>
      </c>
      <c r="T1832" s="16" t="s">
        <v>22319</v>
      </c>
      <c r="U1832" s="17">
        <v>1700</v>
      </c>
      <c r="V1832" s="18">
        <v>6800</v>
      </c>
      <c r="W1832" s="16" t="s">
        <v>22320</v>
      </c>
      <c r="X1832" s="50" t="s">
        <v>205</v>
      </c>
      <c r="Y1832" s="50" t="s">
        <v>205</v>
      </c>
      <c r="Z1832" t="s">
        <v>11395</v>
      </c>
    </row>
    <row r="1833" spans="1:26" ht="18" customHeight="1">
      <c r="A1833" s="539">
        <v>20231219</v>
      </c>
      <c r="B1833" s="523">
        <v>1783</v>
      </c>
      <c r="C1833" s="523" t="s">
        <v>14457</v>
      </c>
      <c r="D1833" s="523" t="s">
        <v>8947</v>
      </c>
      <c r="E1833" s="523">
        <v>1010</v>
      </c>
      <c r="F1833" s="523" t="s">
        <v>8949</v>
      </c>
      <c r="G1833" s="523" t="s">
        <v>14458</v>
      </c>
      <c r="H1833" s="538"/>
      <c r="I1833" s="540">
        <v>45279</v>
      </c>
      <c r="J1833" s="541" t="s">
        <v>14459</v>
      </c>
      <c r="K1833" s="541" t="s">
        <v>9440</v>
      </c>
      <c r="L1833" s="494">
        <v>20</v>
      </c>
      <c r="M1833" s="50" t="s">
        <v>205</v>
      </c>
      <c r="N1833" s="50" t="s">
        <v>205</v>
      </c>
      <c r="O1833" s="50" t="s">
        <v>205</v>
      </c>
      <c r="P1833" s="50" t="s">
        <v>205</v>
      </c>
      <c r="Q1833" s="50" t="s">
        <v>205</v>
      </c>
      <c r="R1833" s="16" t="s">
        <v>14457</v>
      </c>
      <c r="S1833" s="16" t="s">
        <v>2102</v>
      </c>
      <c r="T1833" s="16" t="s">
        <v>14460</v>
      </c>
      <c r="U1833" s="17">
        <v>1010</v>
      </c>
      <c r="V1833" s="18">
        <v>8910</v>
      </c>
      <c r="W1833" s="16" t="s">
        <v>14461</v>
      </c>
      <c r="X1833" s="50" t="s">
        <v>205</v>
      </c>
      <c r="Y1833" s="50" t="s">
        <v>205</v>
      </c>
      <c r="Z1833" t="s">
        <v>11610</v>
      </c>
    </row>
    <row r="1834" spans="1:26" ht="18" customHeight="1">
      <c r="A1834" s="539">
        <v>20231219</v>
      </c>
      <c r="B1834" s="523">
        <v>1784</v>
      </c>
      <c r="C1834" s="523" t="s">
        <v>14462</v>
      </c>
      <c r="D1834" s="523" t="s">
        <v>9743</v>
      </c>
      <c r="E1834" s="523">
        <v>2300</v>
      </c>
      <c r="F1834" s="523" t="s">
        <v>9236</v>
      </c>
      <c r="G1834" s="523" t="s">
        <v>14463</v>
      </c>
      <c r="H1834" s="538" t="s">
        <v>9876</v>
      </c>
      <c r="I1834" s="540">
        <v>45278</v>
      </c>
      <c r="J1834" s="541" t="s">
        <v>12302</v>
      </c>
      <c r="K1834" s="541" t="s">
        <v>9440</v>
      </c>
      <c r="L1834" s="494" t="s">
        <v>19178</v>
      </c>
      <c r="M1834" s="50" t="s">
        <v>205</v>
      </c>
      <c r="N1834" s="50" t="s">
        <v>205</v>
      </c>
      <c r="O1834" s="50" t="s">
        <v>205</v>
      </c>
      <c r="P1834" s="50" t="s">
        <v>205</v>
      </c>
      <c r="Q1834" s="50" t="s">
        <v>205</v>
      </c>
      <c r="R1834" s="16" t="s">
        <v>22321</v>
      </c>
      <c r="S1834" s="16" t="s">
        <v>22315</v>
      </c>
      <c r="T1834" s="16" t="s">
        <v>22322</v>
      </c>
      <c r="U1834" s="17">
        <v>2300</v>
      </c>
      <c r="V1834" s="18">
        <v>24840</v>
      </c>
      <c r="W1834" s="16" t="s">
        <v>14441</v>
      </c>
      <c r="X1834" s="50" t="s">
        <v>205</v>
      </c>
      <c r="Y1834" s="50" t="s">
        <v>205</v>
      </c>
      <c r="Z1834" t="s">
        <v>14214</v>
      </c>
    </row>
    <row r="1835" spans="1:26" ht="18" customHeight="1">
      <c r="A1835" s="539">
        <v>20231219</v>
      </c>
      <c r="B1835" s="523">
        <v>1785</v>
      </c>
      <c r="C1835" s="523" t="s">
        <v>14464</v>
      </c>
      <c r="D1835" s="523" t="s">
        <v>9476</v>
      </c>
      <c r="E1835" s="523">
        <v>1180</v>
      </c>
      <c r="F1835" s="523" t="s">
        <v>9089</v>
      </c>
      <c r="G1835" s="523" t="s">
        <v>14465</v>
      </c>
      <c r="H1835" s="538"/>
      <c r="I1835" s="540">
        <v>45279</v>
      </c>
      <c r="J1835" s="541" t="s">
        <v>12359</v>
      </c>
      <c r="K1835" s="541" t="s">
        <v>9440</v>
      </c>
      <c r="L1835" s="494" t="s">
        <v>205</v>
      </c>
      <c r="M1835" s="50" t="s">
        <v>205</v>
      </c>
      <c r="N1835" s="50" t="s">
        <v>205</v>
      </c>
      <c r="O1835" s="50" t="s">
        <v>205</v>
      </c>
      <c r="P1835" s="50" t="s">
        <v>205</v>
      </c>
      <c r="Q1835" s="50" t="s">
        <v>205</v>
      </c>
      <c r="R1835" s="16" t="s">
        <v>22323</v>
      </c>
      <c r="S1835" s="16" t="s">
        <v>22315</v>
      </c>
      <c r="T1835" s="16" t="s">
        <v>22324</v>
      </c>
      <c r="U1835" s="17">
        <v>3540</v>
      </c>
      <c r="V1835" s="18">
        <v>74340</v>
      </c>
      <c r="W1835" s="16" t="s">
        <v>14441</v>
      </c>
      <c r="X1835" s="50" t="s">
        <v>205</v>
      </c>
      <c r="Y1835" s="50" t="s">
        <v>205</v>
      </c>
      <c r="Z1835" t="s">
        <v>20294</v>
      </c>
    </row>
    <row r="1836" spans="1:26" ht="18" customHeight="1">
      <c r="A1836" s="539">
        <v>20231219</v>
      </c>
      <c r="B1836" s="523">
        <v>1785</v>
      </c>
      <c r="C1836" s="523" t="s">
        <v>14464</v>
      </c>
      <c r="D1836" s="523" t="s">
        <v>9476</v>
      </c>
      <c r="E1836" s="523">
        <v>1180</v>
      </c>
      <c r="F1836" s="523" t="s">
        <v>9089</v>
      </c>
      <c r="G1836" s="523" t="s">
        <v>14466</v>
      </c>
      <c r="H1836" s="538"/>
      <c r="I1836" s="540">
        <v>45279</v>
      </c>
      <c r="J1836" s="541" t="s">
        <v>12359</v>
      </c>
      <c r="K1836" s="541" t="s">
        <v>9440</v>
      </c>
      <c r="L1836" s="494"/>
      <c r="M1836" s="50"/>
      <c r="N1836" s="50"/>
      <c r="O1836" s="50"/>
      <c r="P1836" s="50"/>
      <c r="Q1836" s="50"/>
      <c r="R1836" s="16"/>
      <c r="S1836" s="16"/>
      <c r="T1836" s="16"/>
      <c r="U1836" s="17"/>
      <c r="V1836" s="18"/>
      <c r="W1836" s="16"/>
      <c r="X1836" s="50"/>
      <c r="Y1836" s="50"/>
      <c r="Z1836" t="s">
        <v>20294</v>
      </c>
    </row>
    <row r="1837" spans="1:26" ht="18" customHeight="1">
      <c r="A1837" s="539">
        <v>20231219</v>
      </c>
      <c r="B1837" s="523">
        <v>1785</v>
      </c>
      <c r="C1837" s="523" t="s">
        <v>14464</v>
      </c>
      <c r="D1837" s="523" t="s">
        <v>9476</v>
      </c>
      <c r="E1837" s="523">
        <v>1180</v>
      </c>
      <c r="F1837" s="523" t="s">
        <v>9089</v>
      </c>
      <c r="G1837" s="523" t="s">
        <v>14467</v>
      </c>
      <c r="H1837" s="538"/>
      <c r="I1837" s="540">
        <v>45279</v>
      </c>
      <c r="J1837" s="541" t="s">
        <v>12359</v>
      </c>
      <c r="K1837" s="541" t="s">
        <v>9440</v>
      </c>
      <c r="L1837" s="494"/>
      <c r="M1837" s="50"/>
      <c r="N1837" s="50"/>
      <c r="O1837" s="50"/>
      <c r="P1837" s="50"/>
      <c r="Q1837" s="50"/>
      <c r="R1837" s="16"/>
      <c r="S1837" s="16"/>
      <c r="T1837" s="16"/>
      <c r="U1837" s="17"/>
      <c r="V1837" s="18"/>
      <c r="W1837" s="16"/>
      <c r="X1837" s="50"/>
      <c r="Y1837" s="50"/>
      <c r="Z1837" t="s">
        <v>20294</v>
      </c>
    </row>
    <row r="1838" spans="1:26" ht="18" customHeight="1">
      <c r="A1838" s="539">
        <v>20231220</v>
      </c>
      <c r="B1838" s="523">
        <v>1786</v>
      </c>
      <c r="C1838" s="523" t="s">
        <v>4088</v>
      </c>
      <c r="D1838" s="523" t="s">
        <v>8897</v>
      </c>
      <c r="E1838" s="523">
        <v>1500</v>
      </c>
      <c r="F1838" s="523" t="s">
        <v>121</v>
      </c>
      <c r="G1838" s="523" t="s">
        <v>4089</v>
      </c>
      <c r="H1838" s="538" t="s">
        <v>9592</v>
      </c>
      <c r="I1838" s="540">
        <v>45280</v>
      </c>
      <c r="J1838" s="541" t="s">
        <v>11525</v>
      </c>
      <c r="K1838" s="541" t="s">
        <v>9440</v>
      </c>
      <c r="L1838" s="494" t="s">
        <v>19178</v>
      </c>
      <c r="M1838" s="50" t="s">
        <v>205</v>
      </c>
      <c r="N1838" s="50" t="s">
        <v>205</v>
      </c>
      <c r="O1838" s="50" t="s">
        <v>205</v>
      </c>
      <c r="P1838" s="50" t="s">
        <v>205</v>
      </c>
      <c r="Q1838" s="50" t="s">
        <v>205</v>
      </c>
      <c r="R1838" s="16" t="s">
        <v>22325</v>
      </c>
      <c r="S1838" s="16" t="s">
        <v>19808</v>
      </c>
      <c r="T1838" s="16" t="s">
        <v>14468</v>
      </c>
      <c r="U1838" s="17">
        <v>1500</v>
      </c>
      <c r="V1838" s="18">
        <v>23467.5</v>
      </c>
      <c r="W1838" s="16" t="s">
        <v>22326</v>
      </c>
      <c r="X1838" s="50" t="s">
        <v>205</v>
      </c>
      <c r="Y1838" s="50" t="s">
        <v>205</v>
      </c>
    </row>
    <row r="1839" spans="1:26" ht="18" customHeight="1">
      <c r="A1839" s="539">
        <v>20231220</v>
      </c>
      <c r="B1839" s="523">
        <v>1787</v>
      </c>
      <c r="C1839" s="523" t="s">
        <v>4093</v>
      </c>
      <c r="D1839" s="523" t="s">
        <v>8897</v>
      </c>
      <c r="E1839" s="523">
        <v>1500</v>
      </c>
      <c r="F1839" s="523" t="s">
        <v>121</v>
      </c>
      <c r="G1839" s="523" t="s">
        <v>4094</v>
      </c>
      <c r="H1839" s="538" t="s">
        <v>9852</v>
      </c>
      <c r="I1839" s="540">
        <v>45280</v>
      </c>
      <c r="J1839" s="541" t="s">
        <v>10668</v>
      </c>
      <c r="K1839" s="541" t="s">
        <v>9440</v>
      </c>
      <c r="L1839" s="494" t="s">
        <v>19178</v>
      </c>
      <c r="M1839" s="50" t="s">
        <v>205</v>
      </c>
      <c r="N1839" s="50" t="s">
        <v>205</v>
      </c>
      <c r="O1839" s="50" t="s">
        <v>205</v>
      </c>
      <c r="P1839" s="50" t="s">
        <v>205</v>
      </c>
      <c r="Q1839" s="50" t="s">
        <v>205</v>
      </c>
      <c r="R1839" s="16" t="s">
        <v>22327</v>
      </c>
      <c r="S1839" s="16" t="s">
        <v>11242</v>
      </c>
      <c r="T1839" s="16" t="s">
        <v>22328</v>
      </c>
      <c r="U1839" s="17">
        <v>1500</v>
      </c>
      <c r="V1839" s="18">
        <v>23310</v>
      </c>
      <c r="W1839" s="16" t="s">
        <v>22326</v>
      </c>
      <c r="X1839" s="50" t="s">
        <v>205</v>
      </c>
      <c r="Y1839" s="50" t="s">
        <v>205</v>
      </c>
    </row>
    <row r="1840" spans="1:26" ht="18" customHeight="1">
      <c r="A1840" s="539">
        <v>20231220</v>
      </c>
      <c r="B1840" s="523">
        <v>1788</v>
      </c>
      <c r="C1840" s="523" t="s">
        <v>4101</v>
      </c>
      <c r="D1840" s="523" t="s">
        <v>8896</v>
      </c>
      <c r="E1840" s="523">
        <v>1925</v>
      </c>
      <c r="F1840" s="523" t="s">
        <v>6380</v>
      </c>
      <c r="G1840" s="523" t="s">
        <v>4102</v>
      </c>
      <c r="H1840" s="538" t="s">
        <v>14447</v>
      </c>
      <c r="I1840" s="540">
        <v>45280</v>
      </c>
      <c r="J1840" s="541" t="s">
        <v>11358</v>
      </c>
      <c r="K1840" s="541" t="s">
        <v>9440</v>
      </c>
      <c r="L1840" s="494" t="s">
        <v>22028</v>
      </c>
      <c r="M1840" s="50" t="s">
        <v>205</v>
      </c>
      <c r="N1840" s="50" t="s">
        <v>205</v>
      </c>
      <c r="O1840" s="50" t="s">
        <v>205</v>
      </c>
      <c r="P1840" s="50" t="s">
        <v>205</v>
      </c>
      <c r="Q1840" s="50" t="s">
        <v>205</v>
      </c>
      <c r="R1840" s="16" t="s">
        <v>22329</v>
      </c>
      <c r="S1840" s="16" t="s">
        <v>11615</v>
      </c>
      <c r="T1840" s="16" t="s">
        <v>22330</v>
      </c>
      <c r="U1840" s="17">
        <v>1925</v>
      </c>
      <c r="V1840" s="18">
        <v>24640</v>
      </c>
      <c r="W1840" s="16" t="s">
        <v>22310</v>
      </c>
      <c r="X1840" s="50" t="s">
        <v>205</v>
      </c>
      <c r="Y1840" s="50" t="s">
        <v>205</v>
      </c>
    </row>
    <row r="1841" spans="1:26" ht="18" customHeight="1">
      <c r="A1841" s="539">
        <v>20231220</v>
      </c>
      <c r="B1841" s="523">
        <v>1789</v>
      </c>
      <c r="C1841" s="523" t="s">
        <v>4099</v>
      </c>
      <c r="D1841" s="523" t="s">
        <v>8896</v>
      </c>
      <c r="E1841" s="523">
        <v>1925</v>
      </c>
      <c r="F1841" s="523" t="s">
        <v>6380</v>
      </c>
      <c r="G1841" s="523" t="s">
        <v>4097</v>
      </c>
      <c r="H1841" s="538" t="s">
        <v>14469</v>
      </c>
      <c r="I1841" s="540">
        <v>45279</v>
      </c>
      <c r="J1841" s="541" t="s">
        <v>12779</v>
      </c>
      <c r="K1841" s="541" t="s">
        <v>9440</v>
      </c>
      <c r="L1841" s="494" t="s">
        <v>19178</v>
      </c>
      <c r="M1841" s="50" t="s">
        <v>205</v>
      </c>
      <c r="N1841" s="50" t="s">
        <v>205</v>
      </c>
      <c r="O1841" s="50" t="s">
        <v>205</v>
      </c>
      <c r="P1841" s="50" t="s">
        <v>205</v>
      </c>
      <c r="Q1841" s="50" t="s">
        <v>205</v>
      </c>
      <c r="R1841" s="16" t="s">
        <v>4099</v>
      </c>
      <c r="S1841" s="16" t="s">
        <v>2102</v>
      </c>
      <c r="T1841" s="16" t="s">
        <v>14470</v>
      </c>
      <c r="U1841" s="17">
        <v>1925</v>
      </c>
      <c r="V1841" s="18">
        <v>24640</v>
      </c>
      <c r="W1841" s="16" t="s">
        <v>14461</v>
      </c>
      <c r="X1841" s="50" t="s">
        <v>205</v>
      </c>
      <c r="Y1841" s="50" t="s">
        <v>205</v>
      </c>
    </row>
    <row r="1842" spans="1:26" ht="18" customHeight="1">
      <c r="A1842" s="539">
        <v>20231220</v>
      </c>
      <c r="B1842" s="523">
        <v>1790</v>
      </c>
      <c r="C1842" s="523" t="s">
        <v>14471</v>
      </c>
      <c r="D1842" s="523" t="s">
        <v>8947</v>
      </c>
      <c r="E1842" s="523">
        <v>922</v>
      </c>
      <c r="F1842" s="523" t="s">
        <v>8949</v>
      </c>
      <c r="G1842" s="523" t="s">
        <v>14472</v>
      </c>
      <c r="H1842" s="538"/>
      <c r="I1842" s="540">
        <v>45280</v>
      </c>
      <c r="J1842" s="541" t="s">
        <v>11864</v>
      </c>
      <c r="K1842" s="541" t="s">
        <v>9440</v>
      </c>
      <c r="L1842" s="494">
        <v>40</v>
      </c>
      <c r="M1842" s="50" t="s">
        <v>205</v>
      </c>
      <c r="N1842" s="50" t="s">
        <v>205</v>
      </c>
      <c r="O1842" s="50" t="s">
        <v>205</v>
      </c>
      <c r="P1842" s="50" t="s">
        <v>205</v>
      </c>
      <c r="Q1842" s="50" t="s">
        <v>205</v>
      </c>
      <c r="R1842" s="16" t="s">
        <v>22331</v>
      </c>
      <c r="S1842" s="16" t="s">
        <v>13732</v>
      </c>
      <c r="T1842" s="16" t="s">
        <v>22332</v>
      </c>
      <c r="U1842" s="17">
        <v>922</v>
      </c>
      <c r="V1842" s="18">
        <v>11727.2</v>
      </c>
      <c r="W1842" s="16" t="s">
        <v>14441</v>
      </c>
      <c r="X1842" s="50" t="s">
        <v>205</v>
      </c>
      <c r="Y1842" s="50" t="s">
        <v>205</v>
      </c>
      <c r="Z1842" t="s">
        <v>22333</v>
      </c>
    </row>
    <row r="1843" spans="1:26" ht="18" customHeight="1">
      <c r="A1843" s="539">
        <v>20231220</v>
      </c>
      <c r="B1843" s="523">
        <v>1791</v>
      </c>
      <c r="C1843" s="523" t="s">
        <v>14473</v>
      </c>
      <c r="D1843" s="523" t="s">
        <v>8947</v>
      </c>
      <c r="E1843" s="523">
        <v>849</v>
      </c>
      <c r="F1843" s="523" t="s">
        <v>8949</v>
      </c>
      <c r="G1843" s="523" t="s">
        <v>14472</v>
      </c>
      <c r="H1843" s="538"/>
      <c r="I1843" s="540">
        <v>45280</v>
      </c>
      <c r="J1843" s="541" t="s">
        <v>11864</v>
      </c>
      <c r="K1843" s="541" t="s">
        <v>9440</v>
      </c>
      <c r="L1843" s="494">
        <v>40</v>
      </c>
      <c r="M1843" s="50" t="s">
        <v>205</v>
      </c>
      <c r="N1843" s="50" t="s">
        <v>205</v>
      </c>
      <c r="O1843" s="50" t="s">
        <v>205</v>
      </c>
      <c r="P1843" s="50" t="s">
        <v>205</v>
      </c>
      <c r="Q1843" s="50" t="s">
        <v>205</v>
      </c>
      <c r="R1843" s="16" t="s">
        <v>22334</v>
      </c>
      <c r="S1843" s="16" t="s">
        <v>21704</v>
      </c>
      <c r="T1843" s="16" t="s">
        <v>22335</v>
      </c>
      <c r="U1843" s="17">
        <v>849</v>
      </c>
      <c r="V1843" s="18">
        <v>9678.6</v>
      </c>
      <c r="W1843" s="16" t="s">
        <v>22336</v>
      </c>
      <c r="X1843" s="50" t="s">
        <v>205</v>
      </c>
      <c r="Y1843" s="50" t="s">
        <v>205</v>
      </c>
      <c r="Z1843" t="s">
        <v>22337</v>
      </c>
    </row>
    <row r="1844" spans="1:26" ht="18" customHeight="1">
      <c r="A1844" s="539">
        <v>20231220</v>
      </c>
      <c r="B1844" s="523">
        <v>1792</v>
      </c>
      <c r="C1844" s="523" t="s">
        <v>4082</v>
      </c>
      <c r="D1844" s="523" t="s">
        <v>9319</v>
      </c>
      <c r="E1844" s="523">
        <v>1960</v>
      </c>
      <c r="F1844" s="523" t="s">
        <v>8994</v>
      </c>
      <c r="G1844" s="523" t="s">
        <v>4080</v>
      </c>
      <c r="H1844" s="538" t="s">
        <v>14336</v>
      </c>
      <c r="I1844" s="540">
        <v>45280</v>
      </c>
      <c r="J1844" s="541" t="s">
        <v>9539</v>
      </c>
      <c r="K1844" s="541" t="s">
        <v>9440</v>
      </c>
      <c r="L1844" s="494" t="s">
        <v>19178</v>
      </c>
      <c r="M1844" s="50" t="s">
        <v>205</v>
      </c>
      <c r="N1844" s="50" t="s">
        <v>205</v>
      </c>
      <c r="O1844" s="50" t="s">
        <v>205</v>
      </c>
      <c r="P1844" s="50" t="s">
        <v>205</v>
      </c>
      <c r="Q1844" s="50" t="s">
        <v>205</v>
      </c>
      <c r="R1844" s="16" t="s">
        <v>22338</v>
      </c>
      <c r="S1844" s="16" t="s">
        <v>11242</v>
      </c>
      <c r="T1844" s="16" t="s">
        <v>22339</v>
      </c>
      <c r="U1844" s="17">
        <v>1960</v>
      </c>
      <c r="V1844" s="18">
        <v>24500</v>
      </c>
      <c r="W1844" s="16" t="s">
        <v>22326</v>
      </c>
      <c r="X1844" s="50" t="s">
        <v>205</v>
      </c>
      <c r="Y1844" s="50" t="s">
        <v>205</v>
      </c>
    </row>
    <row r="1845" spans="1:26" ht="18" customHeight="1">
      <c r="A1845" s="539">
        <v>20231220</v>
      </c>
      <c r="B1845" s="523">
        <v>1793</v>
      </c>
      <c r="C1845" s="523" t="s">
        <v>4086</v>
      </c>
      <c r="D1845" s="523" t="s">
        <v>9319</v>
      </c>
      <c r="E1845" s="523">
        <v>1568</v>
      </c>
      <c r="F1845" s="523" t="s">
        <v>8955</v>
      </c>
      <c r="G1845" s="523" t="s">
        <v>4085</v>
      </c>
      <c r="H1845" s="538" t="s">
        <v>9617</v>
      </c>
      <c r="I1845" s="540">
        <v>45280</v>
      </c>
      <c r="J1845" s="541" t="s">
        <v>11513</v>
      </c>
      <c r="K1845" s="541" t="s">
        <v>9440</v>
      </c>
      <c r="L1845" s="494" t="s">
        <v>9441</v>
      </c>
      <c r="M1845" s="50" t="s">
        <v>205</v>
      </c>
      <c r="N1845" s="50" t="s">
        <v>205</v>
      </c>
      <c r="O1845" s="50" t="s">
        <v>205</v>
      </c>
      <c r="P1845" s="50" t="s">
        <v>205</v>
      </c>
      <c r="Q1845" s="50" t="s">
        <v>205</v>
      </c>
      <c r="R1845" s="16" t="s">
        <v>22340</v>
      </c>
      <c r="S1845" s="16" t="s">
        <v>19808</v>
      </c>
      <c r="T1845" s="16" t="s">
        <v>22341</v>
      </c>
      <c r="U1845" s="17">
        <v>1568</v>
      </c>
      <c r="V1845" s="18">
        <v>24304</v>
      </c>
      <c r="W1845" s="16" t="s">
        <v>4138</v>
      </c>
      <c r="X1845" s="50" t="s">
        <v>205</v>
      </c>
      <c r="Y1845" s="50" t="s">
        <v>205</v>
      </c>
    </row>
    <row r="1846" spans="1:26" ht="18" customHeight="1">
      <c r="A1846" s="539">
        <v>20231220</v>
      </c>
      <c r="B1846" s="523">
        <v>1794</v>
      </c>
      <c r="C1846" s="523" t="s">
        <v>4105</v>
      </c>
      <c r="D1846" s="523" t="s">
        <v>8905</v>
      </c>
      <c r="E1846" s="523">
        <v>1834</v>
      </c>
      <c r="F1846" s="523" t="s">
        <v>8994</v>
      </c>
      <c r="G1846" s="523" t="s">
        <v>4106</v>
      </c>
      <c r="H1846" s="538" t="s">
        <v>9940</v>
      </c>
      <c r="I1846" s="540">
        <v>45280</v>
      </c>
      <c r="J1846" s="541" t="s">
        <v>13320</v>
      </c>
      <c r="K1846" s="541" t="s">
        <v>9440</v>
      </c>
      <c r="L1846" s="494" t="s">
        <v>9441</v>
      </c>
      <c r="M1846" s="50" t="s">
        <v>205</v>
      </c>
      <c r="N1846" s="50" t="s">
        <v>205</v>
      </c>
      <c r="O1846" s="50" t="s">
        <v>205</v>
      </c>
      <c r="P1846" s="50" t="s">
        <v>205</v>
      </c>
      <c r="Q1846" s="50" t="s">
        <v>205</v>
      </c>
      <c r="R1846" s="16" t="s">
        <v>22342</v>
      </c>
      <c r="S1846" s="16" t="s">
        <v>22343</v>
      </c>
      <c r="T1846" s="16" t="s">
        <v>22344</v>
      </c>
      <c r="U1846" s="17">
        <v>1834</v>
      </c>
      <c r="V1846" s="18">
        <v>23108.400000000001</v>
      </c>
      <c r="W1846" s="16" t="s">
        <v>22326</v>
      </c>
      <c r="X1846" s="50" t="s">
        <v>205</v>
      </c>
      <c r="Y1846" s="50" t="s">
        <v>205</v>
      </c>
    </row>
    <row r="1847" spans="1:26" ht="18" customHeight="1">
      <c r="A1847" s="539">
        <v>20231220</v>
      </c>
      <c r="B1847" s="523">
        <v>1795</v>
      </c>
      <c r="C1847" s="523" t="s">
        <v>4110</v>
      </c>
      <c r="D1847" s="523" t="s">
        <v>8905</v>
      </c>
      <c r="E1847" s="523">
        <v>1971</v>
      </c>
      <c r="F1847" s="523" t="s">
        <v>8994</v>
      </c>
      <c r="G1847" s="523" t="s">
        <v>4111</v>
      </c>
      <c r="H1847" s="538" t="s">
        <v>14475</v>
      </c>
      <c r="I1847" s="540">
        <v>45280</v>
      </c>
      <c r="J1847" s="541" t="s">
        <v>9808</v>
      </c>
      <c r="K1847" s="541" t="s">
        <v>9440</v>
      </c>
      <c r="L1847" s="494" t="s">
        <v>19178</v>
      </c>
      <c r="M1847" s="50" t="s">
        <v>205</v>
      </c>
      <c r="N1847" s="50" t="s">
        <v>205</v>
      </c>
      <c r="O1847" s="50" t="s">
        <v>205</v>
      </c>
      <c r="P1847" s="50" t="s">
        <v>205</v>
      </c>
      <c r="Q1847" s="50" t="s">
        <v>205</v>
      </c>
      <c r="R1847" s="16" t="s">
        <v>14476</v>
      </c>
      <c r="S1847" s="16" t="s">
        <v>14474</v>
      </c>
      <c r="T1847" s="16" t="s">
        <v>14477</v>
      </c>
      <c r="U1847" s="17">
        <v>1971</v>
      </c>
      <c r="V1847" s="18">
        <v>24621.732</v>
      </c>
      <c r="W1847" s="16" t="s">
        <v>4138</v>
      </c>
      <c r="X1847" s="50" t="s">
        <v>205</v>
      </c>
      <c r="Y1847" s="50" t="s">
        <v>205</v>
      </c>
    </row>
    <row r="1848" spans="1:26" ht="18" customHeight="1">
      <c r="A1848" s="539">
        <v>20231220</v>
      </c>
      <c r="B1848" s="523">
        <v>1796</v>
      </c>
      <c r="C1848" s="523" t="s">
        <v>4114</v>
      </c>
      <c r="D1848" s="523" t="s">
        <v>8905</v>
      </c>
      <c r="E1848" s="523">
        <v>1967</v>
      </c>
      <c r="F1848" s="523" t="s">
        <v>8994</v>
      </c>
      <c r="G1848" s="523" t="s">
        <v>4115</v>
      </c>
      <c r="H1848" s="538"/>
      <c r="I1848" s="540">
        <v>45280</v>
      </c>
      <c r="J1848" s="541" t="s">
        <v>11081</v>
      </c>
      <c r="K1848" s="541" t="s">
        <v>9440</v>
      </c>
      <c r="L1848" s="512" t="s">
        <v>205</v>
      </c>
      <c r="M1848" s="50" t="s">
        <v>205</v>
      </c>
      <c r="N1848" s="50" t="s">
        <v>205</v>
      </c>
      <c r="O1848" s="50" t="s">
        <v>205</v>
      </c>
      <c r="P1848" s="50" t="s">
        <v>205</v>
      </c>
      <c r="Q1848" s="50" t="s">
        <v>205</v>
      </c>
      <c r="R1848" s="16" t="s">
        <v>14478</v>
      </c>
      <c r="S1848" s="16" t="s">
        <v>14474</v>
      </c>
      <c r="T1848" s="16" t="s">
        <v>22345</v>
      </c>
      <c r="U1848" s="17">
        <v>1967</v>
      </c>
      <c r="V1848" s="18">
        <v>25256.28</v>
      </c>
      <c r="W1848" s="16" t="s">
        <v>4138</v>
      </c>
      <c r="X1848" s="50" t="s">
        <v>205</v>
      </c>
      <c r="Y1848" s="50" t="s">
        <v>205</v>
      </c>
    </row>
    <row r="1849" spans="1:26" ht="18" customHeight="1">
      <c r="A1849" s="539">
        <v>20231220</v>
      </c>
      <c r="B1849" s="523">
        <v>1797</v>
      </c>
      <c r="C1849" s="523" t="s">
        <v>4118</v>
      </c>
      <c r="D1849" s="523" t="s">
        <v>10849</v>
      </c>
      <c r="E1849" s="523">
        <v>1960</v>
      </c>
      <c r="F1849" s="523" t="s">
        <v>8994</v>
      </c>
      <c r="G1849" s="523" t="s">
        <v>4119</v>
      </c>
      <c r="H1849" s="538" t="s">
        <v>9922</v>
      </c>
      <c r="I1849" s="540">
        <v>45280</v>
      </c>
      <c r="J1849" s="541" t="s">
        <v>12274</v>
      </c>
      <c r="K1849" s="541" t="s">
        <v>9440</v>
      </c>
      <c r="L1849" s="494" t="s">
        <v>9441</v>
      </c>
      <c r="M1849" s="50" t="s">
        <v>205</v>
      </c>
      <c r="N1849" s="50" t="s">
        <v>205</v>
      </c>
      <c r="O1849" s="50" t="s">
        <v>205</v>
      </c>
      <c r="P1849" s="50" t="s">
        <v>205</v>
      </c>
      <c r="Q1849" s="50" t="s">
        <v>205</v>
      </c>
      <c r="R1849" s="16" t="s">
        <v>22346</v>
      </c>
      <c r="S1849" s="16" t="s">
        <v>11242</v>
      </c>
      <c r="T1849" s="16" t="s">
        <v>22347</v>
      </c>
      <c r="U1849" s="17">
        <v>1960</v>
      </c>
      <c r="V1849" s="18">
        <v>24500</v>
      </c>
      <c r="W1849" s="16" t="s">
        <v>22326</v>
      </c>
      <c r="X1849" s="50" t="s">
        <v>205</v>
      </c>
      <c r="Y1849" s="50" t="s">
        <v>205</v>
      </c>
    </row>
    <row r="1850" spans="1:26" ht="18" customHeight="1">
      <c r="A1850" s="539">
        <v>20231220</v>
      </c>
      <c r="B1850" s="523">
        <v>1798</v>
      </c>
      <c r="C1850" s="523" t="s">
        <v>4124</v>
      </c>
      <c r="D1850" s="523" t="s">
        <v>8896</v>
      </c>
      <c r="E1850" s="523">
        <v>1958</v>
      </c>
      <c r="F1850" s="523" t="s">
        <v>8994</v>
      </c>
      <c r="G1850" s="523" t="s">
        <v>14479</v>
      </c>
      <c r="H1850" s="538"/>
      <c r="I1850" s="540">
        <v>45280</v>
      </c>
      <c r="J1850" s="541" t="s">
        <v>9791</v>
      </c>
      <c r="K1850" s="541" t="s">
        <v>9440</v>
      </c>
      <c r="L1850" s="494" t="s">
        <v>205</v>
      </c>
      <c r="M1850" s="50" t="s">
        <v>205</v>
      </c>
      <c r="N1850" s="50" t="s">
        <v>205</v>
      </c>
      <c r="O1850" s="50" t="s">
        <v>205</v>
      </c>
      <c r="P1850" s="50" t="s">
        <v>205</v>
      </c>
      <c r="Q1850" s="50" t="s">
        <v>205</v>
      </c>
      <c r="R1850" s="16" t="s">
        <v>22348</v>
      </c>
      <c r="S1850" s="16" t="s">
        <v>18757</v>
      </c>
      <c r="T1850" s="16" t="s">
        <v>22349</v>
      </c>
      <c r="U1850" s="17">
        <v>1958</v>
      </c>
      <c r="V1850" s="18">
        <v>24583.279999999999</v>
      </c>
      <c r="W1850" s="16" t="s">
        <v>4138</v>
      </c>
      <c r="X1850" s="50" t="s">
        <v>205</v>
      </c>
      <c r="Y1850" s="50" t="s">
        <v>205</v>
      </c>
    </row>
    <row r="1851" spans="1:26" ht="18" customHeight="1">
      <c r="A1851" s="539">
        <v>20231220</v>
      </c>
      <c r="B1851" s="523">
        <v>1799</v>
      </c>
      <c r="C1851" s="523" t="s">
        <v>14480</v>
      </c>
      <c r="D1851" s="523" t="s">
        <v>9503</v>
      </c>
      <c r="E1851" s="523">
        <v>1756</v>
      </c>
      <c r="F1851" s="523" t="s">
        <v>12516</v>
      </c>
      <c r="G1851" s="523" t="s">
        <v>14481</v>
      </c>
      <c r="H1851" s="538" t="s">
        <v>22350</v>
      </c>
      <c r="I1851" s="540">
        <v>45280</v>
      </c>
      <c r="J1851" s="541" t="s">
        <v>14482</v>
      </c>
      <c r="K1851" s="541" t="s">
        <v>9440</v>
      </c>
      <c r="L1851" s="494" t="s">
        <v>19178</v>
      </c>
      <c r="M1851" s="50"/>
      <c r="N1851" s="50"/>
      <c r="O1851" s="50"/>
      <c r="P1851" s="50"/>
      <c r="Q1851" s="50"/>
      <c r="R1851" s="16" t="s">
        <v>22351</v>
      </c>
      <c r="S1851" s="16" t="s">
        <v>22352</v>
      </c>
      <c r="T1851" s="16" t="s">
        <v>14483</v>
      </c>
      <c r="U1851" s="17">
        <v>1756</v>
      </c>
      <c r="V1851" s="18">
        <v>20000</v>
      </c>
      <c r="W1851" s="16" t="s">
        <v>22326</v>
      </c>
      <c r="X1851" s="50"/>
      <c r="Y1851" s="50"/>
      <c r="Z1851" t="s">
        <v>10358</v>
      </c>
    </row>
    <row r="1852" spans="1:26" ht="18" customHeight="1">
      <c r="A1852" s="539">
        <v>20231220</v>
      </c>
      <c r="B1852" s="523">
        <v>1800</v>
      </c>
      <c r="C1852" s="523" t="s">
        <v>14484</v>
      </c>
      <c r="D1852" s="523" t="s">
        <v>9766</v>
      </c>
      <c r="E1852" s="523">
        <v>1884</v>
      </c>
      <c r="F1852" s="523" t="s">
        <v>10924</v>
      </c>
      <c r="G1852" s="523" t="s">
        <v>14485</v>
      </c>
      <c r="H1852" s="538"/>
      <c r="I1852" s="540">
        <v>45279</v>
      </c>
      <c r="J1852" s="541" t="s">
        <v>10713</v>
      </c>
      <c r="K1852" s="541" t="s">
        <v>9440</v>
      </c>
      <c r="L1852" s="494" t="s">
        <v>205</v>
      </c>
      <c r="M1852" s="50" t="s">
        <v>205</v>
      </c>
      <c r="N1852" s="50" t="s">
        <v>205</v>
      </c>
      <c r="O1852" s="50" t="s">
        <v>205</v>
      </c>
      <c r="P1852" s="50" t="s">
        <v>205</v>
      </c>
      <c r="Q1852" s="50" t="s">
        <v>205</v>
      </c>
      <c r="R1852" s="16" t="s">
        <v>18755</v>
      </c>
      <c r="S1852" s="16" t="s">
        <v>14440</v>
      </c>
      <c r="T1852" s="16" t="s">
        <v>22353</v>
      </c>
      <c r="U1852" s="17">
        <v>1886</v>
      </c>
      <c r="V1852" s="18">
        <v>23679.5</v>
      </c>
      <c r="W1852" s="16" t="s">
        <v>22336</v>
      </c>
      <c r="X1852" s="50" t="s">
        <v>205</v>
      </c>
      <c r="Y1852" s="50" t="s">
        <v>205</v>
      </c>
    </row>
    <row r="1853" spans="1:26" ht="18" customHeight="1">
      <c r="A1853" s="539">
        <v>20231221</v>
      </c>
      <c r="B1853" s="523">
        <v>1801</v>
      </c>
      <c r="C1853" s="523" t="s">
        <v>14486</v>
      </c>
      <c r="D1853" s="523" t="s">
        <v>8947</v>
      </c>
      <c r="E1853" s="523">
        <v>750</v>
      </c>
      <c r="F1853" s="523" t="s">
        <v>8949</v>
      </c>
      <c r="G1853" s="523" t="s">
        <v>14487</v>
      </c>
      <c r="H1853" s="538"/>
      <c r="I1853" s="540">
        <v>45281</v>
      </c>
      <c r="J1853" s="541" t="s">
        <v>12290</v>
      </c>
      <c r="K1853" s="541" t="s">
        <v>9440</v>
      </c>
      <c r="L1853" s="494">
        <v>20</v>
      </c>
      <c r="M1853" s="50" t="s">
        <v>205</v>
      </c>
      <c r="N1853" s="50" t="s">
        <v>205</v>
      </c>
      <c r="O1853" s="50" t="s">
        <v>205</v>
      </c>
      <c r="P1853" s="50" t="s">
        <v>205</v>
      </c>
      <c r="Q1853" s="50" t="s">
        <v>205</v>
      </c>
      <c r="R1853" s="16" t="s">
        <v>22354</v>
      </c>
      <c r="S1853" s="16" t="s">
        <v>13866</v>
      </c>
      <c r="T1853" s="16" t="s">
        <v>14488</v>
      </c>
      <c r="U1853" s="17">
        <v>750</v>
      </c>
      <c r="V1853" s="18">
        <v>5845</v>
      </c>
      <c r="W1853" s="16" t="s">
        <v>22326</v>
      </c>
      <c r="X1853" s="50" t="s">
        <v>205</v>
      </c>
      <c r="Y1853" s="50" t="s">
        <v>205</v>
      </c>
      <c r="Z1853" t="s">
        <v>14489</v>
      </c>
    </row>
    <row r="1854" spans="1:26" ht="18" customHeight="1">
      <c r="A1854" s="539">
        <v>20231221</v>
      </c>
      <c r="B1854" s="523">
        <v>1802</v>
      </c>
      <c r="C1854" s="523" t="s">
        <v>4133</v>
      </c>
      <c r="D1854" s="523" t="s">
        <v>9766</v>
      </c>
      <c r="E1854" s="523">
        <v>1958</v>
      </c>
      <c r="F1854" s="523" t="s">
        <v>8994</v>
      </c>
      <c r="G1854" s="523" t="s">
        <v>4134</v>
      </c>
      <c r="H1854" s="538"/>
      <c r="I1854" s="540">
        <v>45280</v>
      </c>
      <c r="J1854" s="541" t="s">
        <v>9607</v>
      </c>
      <c r="K1854" s="541" t="s">
        <v>9440</v>
      </c>
      <c r="L1854" s="494" t="s">
        <v>205</v>
      </c>
      <c r="M1854" s="50" t="s">
        <v>205</v>
      </c>
      <c r="N1854" s="50" t="s">
        <v>205</v>
      </c>
      <c r="O1854" s="50" t="s">
        <v>205</v>
      </c>
      <c r="P1854" s="50" t="s">
        <v>205</v>
      </c>
      <c r="Q1854" s="50" t="s">
        <v>205</v>
      </c>
      <c r="R1854" s="16" t="s">
        <v>4136</v>
      </c>
      <c r="S1854" s="16" t="s">
        <v>19429</v>
      </c>
      <c r="T1854" s="16" t="s">
        <v>22355</v>
      </c>
      <c r="U1854" s="17">
        <v>1958</v>
      </c>
      <c r="V1854" s="18">
        <v>24728.73</v>
      </c>
      <c r="W1854" s="16" t="s">
        <v>22326</v>
      </c>
      <c r="X1854" s="50" t="s">
        <v>205</v>
      </c>
      <c r="Y1854" s="50" t="s">
        <v>205</v>
      </c>
    </row>
    <row r="1855" spans="1:26" ht="18" customHeight="1">
      <c r="A1855" s="539">
        <v>20231221</v>
      </c>
      <c r="B1855" s="523">
        <v>1803</v>
      </c>
      <c r="C1855" s="523" t="s">
        <v>4143</v>
      </c>
      <c r="D1855" s="523" t="s">
        <v>9766</v>
      </c>
      <c r="E1855" s="523">
        <v>1958</v>
      </c>
      <c r="F1855" s="523" t="s">
        <v>8994</v>
      </c>
      <c r="G1855" s="523" t="s">
        <v>4144</v>
      </c>
      <c r="H1855" s="538"/>
      <c r="I1855" s="540">
        <v>45280</v>
      </c>
      <c r="J1855" s="541" t="s">
        <v>11406</v>
      </c>
      <c r="K1855" s="541" t="s">
        <v>9440</v>
      </c>
      <c r="L1855" s="494" t="s">
        <v>205</v>
      </c>
      <c r="M1855" s="50" t="s">
        <v>205</v>
      </c>
      <c r="N1855" s="50" t="s">
        <v>205</v>
      </c>
      <c r="O1855" s="50" t="s">
        <v>205</v>
      </c>
      <c r="P1855" s="50" t="s">
        <v>205</v>
      </c>
      <c r="Q1855" s="50" t="s">
        <v>205</v>
      </c>
      <c r="R1855" s="16" t="s">
        <v>22356</v>
      </c>
      <c r="S1855" s="16" t="s">
        <v>19429</v>
      </c>
      <c r="T1855" s="16" t="s">
        <v>22357</v>
      </c>
      <c r="U1855" s="17">
        <v>1958</v>
      </c>
      <c r="V1855" s="18">
        <v>24583.27</v>
      </c>
      <c r="W1855" s="16" t="s">
        <v>4138</v>
      </c>
      <c r="X1855" s="50" t="s">
        <v>205</v>
      </c>
      <c r="Y1855" s="50" t="s">
        <v>205</v>
      </c>
    </row>
    <row r="1856" spans="1:26" ht="18" customHeight="1">
      <c r="A1856" s="539">
        <v>20231221</v>
      </c>
      <c r="B1856" s="523">
        <v>1804</v>
      </c>
      <c r="C1856" s="523" t="s">
        <v>4139</v>
      </c>
      <c r="D1856" s="523" t="s">
        <v>9766</v>
      </c>
      <c r="E1856" s="523">
        <v>1958</v>
      </c>
      <c r="F1856" s="523" t="s">
        <v>8994</v>
      </c>
      <c r="G1856" s="523" t="s">
        <v>4140</v>
      </c>
      <c r="H1856" s="538"/>
      <c r="I1856" s="540">
        <v>45281</v>
      </c>
      <c r="J1856" s="541" t="s">
        <v>9810</v>
      </c>
      <c r="K1856" s="541" t="s">
        <v>9440</v>
      </c>
      <c r="L1856" s="512" t="s">
        <v>205</v>
      </c>
      <c r="M1856" s="50" t="s">
        <v>205</v>
      </c>
      <c r="N1856" s="50" t="s">
        <v>205</v>
      </c>
      <c r="O1856" s="50" t="s">
        <v>205</v>
      </c>
      <c r="P1856" s="50" t="s">
        <v>205</v>
      </c>
      <c r="Q1856" s="50" t="s">
        <v>205</v>
      </c>
      <c r="R1856" s="16" t="s">
        <v>14490</v>
      </c>
      <c r="S1856" s="16" t="s">
        <v>18757</v>
      </c>
      <c r="T1856" s="16" t="s">
        <v>22358</v>
      </c>
      <c r="U1856" s="17">
        <v>1958</v>
      </c>
      <c r="V1856" s="18">
        <v>24563.19</v>
      </c>
      <c r="W1856" s="16" t="s">
        <v>4138</v>
      </c>
      <c r="X1856" s="50" t="s">
        <v>205</v>
      </c>
      <c r="Y1856" s="50" t="s">
        <v>205</v>
      </c>
    </row>
    <row r="1857" spans="1:26" ht="18" customHeight="1">
      <c r="A1857" s="539">
        <v>20231221</v>
      </c>
      <c r="B1857" s="523">
        <v>1805</v>
      </c>
      <c r="C1857" s="523" t="s">
        <v>4146</v>
      </c>
      <c r="D1857" s="523" t="s">
        <v>9766</v>
      </c>
      <c r="E1857" s="523">
        <v>1958</v>
      </c>
      <c r="F1857" s="523" t="s">
        <v>8994</v>
      </c>
      <c r="G1857" s="523" t="s">
        <v>4147</v>
      </c>
      <c r="H1857" s="538"/>
      <c r="I1857" s="540">
        <v>45281</v>
      </c>
      <c r="J1857" s="541" t="s">
        <v>10453</v>
      </c>
      <c r="K1857" s="541" t="s">
        <v>9440</v>
      </c>
      <c r="L1857" s="512" t="s">
        <v>205</v>
      </c>
      <c r="M1857" s="50" t="s">
        <v>205</v>
      </c>
      <c r="N1857" s="50" t="s">
        <v>205</v>
      </c>
      <c r="O1857" s="50" t="s">
        <v>205</v>
      </c>
      <c r="P1857" s="50" t="s">
        <v>205</v>
      </c>
      <c r="Q1857" s="50" t="s">
        <v>205</v>
      </c>
      <c r="R1857" s="16" t="s">
        <v>22359</v>
      </c>
      <c r="S1857" s="16" t="s">
        <v>4137</v>
      </c>
      <c r="T1857" s="16" t="s">
        <v>22360</v>
      </c>
      <c r="U1857" s="17">
        <v>1958</v>
      </c>
      <c r="V1857" s="18">
        <v>24563.17</v>
      </c>
      <c r="W1857" s="16" t="s">
        <v>4138</v>
      </c>
      <c r="X1857" s="50" t="s">
        <v>205</v>
      </c>
      <c r="Y1857" s="50" t="s">
        <v>205</v>
      </c>
    </row>
    <row r="1858" spans="1:26" ht="18" customHeight="1">
      <c r="A1858" s="539">
        <v>20231221</v>
      </c>
      <c r="B1858" s="523">
        <v>1806</v>
      </c>
      <c r="C1858" s="523" t="s">
        <v>4149</v>
      </c>
      <c r="D1858" s="523" t="s">
        <v>9537</v>
      </c>
      <c r="E1858" s="523">
        <v>1916</v>
      </c>
      <c r="F1858" s="523" t="s">
        <v>8994</v>
      </c>
      <c r="G1858" s="523" t="s">
        <v>4150</v>
      </c>
      <c r="H1858" s="538" t="s">
        <v>14375</v>
      </c>
      <c r="I1858" s="540">
        <v>45281</v>
      </c>
      <c r="J1858" s="541" t="s">
        <v>11187</v>
      </c>
      <c r="K1858" s="541" t="s">
        <v>9440</v>
      </c>
      <c r="L1858" s="512" t="s">
        <v>19178</v>
      </c>
      <c r="M1858" s="50" t="s">
        <v>205</v>
      </c>
      <c r="N1858" s="50" t="s">
        <v>205</v>
      </c>
      <c r="O1858" s="50" t="s">
        <v>205</v>
      </c>
      <c r="P1858" s="50" t="s">
        <v>205</v>
      </c>
      <c r="Q1858" s="50" t="s">
        <v>205</v>
      </c>
      <c r="R1858" s="16" t="s">
        <v>22361</v>
      </c>
      <c r="S1858" s="16" t="s">
        <v>19429</v>
      </c>
      <c r="T1858" s="16" t="s">
        <v>22362</v>
      </c>
      <c r="U1858" s="17">
        <v>1916</v>
      </c>
      <c r="V1858" s="18">
        <v>24412.12</v>
      </c>
      <c r="W1858" s="16" t="s">
        <v>4138</v>
      </c>
      <c r="X1858" s="50" t="s">
        <v>205</v>
      </c>
      <c r="Y1858" s="50" t="s">
        <v>205</v>
      </c>
    </row>
    <row r="1859" spans="1:26" ht="18" customHeight="1">
      <c r="A1859" s="539">
        <v>20231221</v>
      </c>
      <c r="B1859" s="523">
        <v>1807</v>
      </c>
      <c r="C1859" s="523" t="s">
        <v>14491</v>
      </c>
      <c r="D1859" s="523" t="s">
        <v>8891</v>
      </c>
      <c r="E1859" s="523">
        <v>1925</v>
      </c>
      <c r="F1859" s="523" t="s">
        <v>6714</v>
      </c>
      <c r="G1859" s="523" t="s">
        <v>4126</v>
      </c>
      <c r="H1859" s="538" t="s">
        <v>9680</v>
      </c>
      <c r="I1859" s="540">
        <v>45280</v>
      </c>
      <c r="J1859" s="541" t="s">
        <v>12768</v>
      </c>
      <c r="K1859" s="541" t="s">
        <v>9440</v>
      </c>
      <c r="L1859" s="494" t="s">
        <v>19178</v>
      </c>
      <c r="M1859" s="50" t="s">
        <v>205</v>
      </c>
      <c r="N1859" s="50" t="s">
        <v>205</v>
      </c>
      <c r="O1859" s="50" t="s">
        <v>205</v>
      </c>
      <c r="P1859" s="50" t="s">
        <v>205</v>
      </c>
      <c r="Q1859" s="50" t="s">
        <v>205</v>
      </c>
      <c r="R1859" s="16" t="s">
        <v>14491</v>
      </c>
      <c r="S1859" s="16" t="s">
        <v>2102</v>
      </c>
      <c r="T1859" s="16" t="s">
        <v>14492</v>
      </c>
      <c r="U1859" s="17">
        <v>1925</v>
      </c>
      <c r="V1859" s="18">
        <v>24640</v>
      </c>
      <c r="W1859" s="16" t="s">
        <v>14461</v>
      </c>
      <c r="X1859" s="50" t="s">
        <v>205</v>
      </c>
      <c r="Y1859" s="50" t="s">
        <v>205</v>
      </c>
    </row>
    <row r="1860" spans="1:26" ht="18" customHeight="1">
      <c r="A1860" s="539">
        <v>20231221</v>
      </c>
      <c r="B1860" s="523">
        <v>1808</v>
      </c>
      <c r="C1860" s="523" t="s">
        <v>14493</v>
      </c>
      <c r="D1860" s="523" t="s">
        <v>8891</v>
      </c>
      <c r="E1860" s="523">
        <v>1925</v>
      </c>
      <c r="F1860" s="523" t="s">
        <v>6714</v>
      </c>
      <c r="G1860" s="523" t="s">
        <v>4129</v>
      </c>
      <c r="H1860" s="538" t="s">
        <v>22363</v>
      </c>
      <c r="I1860" s="540">
        <v>45281</v>
      </c>
      <c r="J1860" s="541" t="s">
        <v>11483</v>
      </c>
      <c r="K1860" s="541" t="s">
        <v>9440</v>
      </c>
      <c r="L1860" s="494" t="s">
        <v>9441</v>
      </c>
      <c r="M1860" s="50" t="s">
        <v>205</v>
      </c>
      <c r="N1860" s="50" t="s">
        <v>205</v>
      </c>
      <c r="O1860" s="50" t="s">
        <v>205</v>
      </c>
      <c r="P1860" s="50" t="s">
        <v>205</v>
      </c>
      <c r="Q1860" s="50" t="s">
        <v>205</v>
      </c>
      <c r="R1860" s="16" t="s">
        <v>14493</v>
      </c>
      <c r="S1860" s="16" t="s">
        <v>2102</v>
      </c>
      <c r="T1860" s="16" t="s">
        <v>14494</v>
      </c>
      <c r="U1860" s="17">
        <v>1925</v>
      </c>
      <c r="V1860" s="18">
        <v>24640</v>
      </c>
      <c r="W1860" s="16" t="s">
        <v>14461</v>
      </c>
      <c r="X1860" s="50" t="s">
        <v>205</v>
      </c>
      <c r="Y1860" s="50" t="s">
        <v>205</v>
      </c>
    </row>
    <row r="1861" spans="1:26" ht="18" customHeight="1">
      <c r="A1861" s="539">
        <v>20231221</v>
      </c>
      <c r="B1861" s="523">
        <v>1809</v>
      </c>
      <c r="C1861" s="523" t="s">
        <v>4155</v>
      </c>
      <c r="D1861" s="523" t="s">
        <v>8905</v>
      </c>
      <c r="E1861" s="523">
        <v>1950</v>
      </c>
      <c r="F1861" s="523" t="s">
        <v>8994</v>
      </c>
      <c r="G1861" s="523" t="s">
        <v>4156</v>
      </c>
      <c r="H1861" s="538" t="s">
        <v>9617</v>
      </c>
      <c r="I1861" s="540">
        <v>45281</v>
      </c>
      <c r="J1861" s="541" t="s">
        <v>11812</v>
      </c>
      <c r="K1861" s="541" t="s">
        <v>9440</v>
      </c>
      <c r="L1861" s="494" t="s">
        <v>9454</v>
      </c>
      <c r="M1861" s="50"/>
      <c r="N1861" s="50"/>
      <c r="O1861" s="50"/>
      <c r="P1861" s="50"/>
      <c r="Q1861" s="50"/>
      <c r="R1861" s="16" t="s">
        <v>4155</v>
      </c>
      <c r="S1861" s="16" t="s">
        <v>3391</v>
      </c>
      <c r="T1861" s="16" t="s">
        <v>14495</v>
      </c>
      <c r="U1861" s="17">
        <v>1950</v>
      </c>
      <c r="V1861" s="18">
        <v>24219</v>
      </c>
      <c r="W1861" s="16" t="s">
        <v>4084</v>
      </c>
      <c r="X1861" s="50"/>
      <c r="Y1861" s="50"/>
    </row>
    <row r="1862" spans="1:26" ht="18" customHeight="1">
      <c r="A1862" s="539">
        <v>20231221</v>
      </c>
      <c r="B1862" s="523">
        <v>1810</v>
      </c>
      <c r="C1862" s="523" t="s">
        <v>4152</v>
      </c>
      <c r="D1862" s="523" t="s">
        <v>8905</v>
      </c>
      <c r="E1862" s="523">
        <v>1950</v>
      </c>
      <c r="F1862" s="523" t="s">
        <v>8994</v>
      </c>
      <c r="G1862" s="523" t="s">
        <v>4153</v>
      </c>
      <c r="H1862" s="538" t="s">
        <v>14375</v>
      </c>
      <c r="I1862" s="540">
        <v>45281</v>
      </c>
      <c r="J1862" s="541" t="s">
        <v>14408</v>
      </c>
      <c r="K1862" s="541" t="s">
        <v>9440</v>
      </c>
      <c r="L1862" s="494" t="s">
        <v>9454</v>
      </c>
      <c r="M1862" s="50"/>
      <c r="N1862" s="50"/>
      <c r="O1862" s="50"/>
      <c r="P1862" s="50"/>
      <c r="Q1862" s="50"/>
      <c r="R1862" s="16" t="s">
        <v>4152</v>
      </c>
      <c r="S1862" s="16" t="s">
        <v>3391</v>
      </c>
      <c r="T1862" s="16" t="s">
        <v>14496</v>
      </c>
      <c r="U1862" s="17">
        <v>1950</v>
      </c>
      <c r="V1862" s="18">
        <v>24219</v>
      </c>
      <c r="W1862" s="16" t="s">
        <v>4084</v>
      </c>
      <c r="X1862" s="50"/>
      <c r="Y1862" s="50"/>
    </row>
    <row r="1863" spans="1:26" ht="18" customHeight="1">
      <c r="A1863" s="539">
        <v>20231221</v>
      </c>
      <c r="B1863" s="523">
        <v>1811</v>
      </c>
      <c r="C1863" s="523" t="s">
        <v>14497</v>
      </c>
      <c r="D1863" s="523" t="s">
        <v>8947</v>
      </c>
      <c r="E1863" s="523">
        <v>851</v>
      </c>
      <c r="F1863" s="523" t="s">
        <v>8949</v>
      </c>
      <c r="G1863" s="523" t="s">
        <v>14498</v>
      </c>
      <c r="H1863" s="538"/>
      <c r="I1863" s="540">
        <v>45281</v>
      </c>
      <c r="J1863" s="541" t="s">
        <v>13401</v>
      </c>
      <c r="K1863" s="541" t="s">
        <v>9440</v>
      </c>
      <c r="L1863" s="494">
        <v>20</v>
      </c>
      <c r="M1863" s="50" t="s">
        <v>205</v>
      </c>
      <c r="N1863" s="50" t="s">
        <v>205</v>
      </c>
      <c r="O1863" s="50" t="s">
        <v>205</v>
      </c>
      <c r="P1863" s="50" t="s">
        <v>205</v>
      </c>
      <c r="Q1863" s="50" t="s">
        <v>205</v>
      </c>
      <c r="R1863" s="16" t="s">
        <v>22364</v>
      </c>
      <c r="S1863" s="16" t="s">
        <v>13031</v>
      </c>
      <c r="T1863" s="16" t="s">
        <v>22365</v>
      </c>
      <c r="U1863" s="17">
        <v>851</v>
      </c>
      <c r="V1863" s="18">
        <v>6936.6</v>
      </c>
      <c r="W1863" s="16" t="s">
        <v>22366</v>
      </c>
      <c r="X1863" s="50" t="s">
        <v>205</v>
      </c>
      <c r="Y1863" s="50" t="s">
        <v>205</v>
      </c>
      <c r="Z1863" t="s">
        <v>10592</v>
      </c>
    </row>
    <row r="1864" spans="1:26" ht="18" customHeight="1">
      <c r="A1864" s="539">
        <v>20231221</v>
      </c>
      <c r="B1864" s="523">
        <v>1812</v>
      </c>
      <c r="C1864" s="523" t="s">
        <v>14500</v>
      </c>
      <c r="D1864" s="523" t="s">
        <v>10348</v>
      </c>
      <c r="E1864" s="523">
        <v>1600</v>
      </c>
      <c r="F1864" s="523" t="s">
        <v>9054</v>
      </c>
      <c r="G1864" s="523" t="s">
        <v>14501</v>
      </c>
      <c r="H1864" s="538"/>
      <c r="I1864" s="540">
        <v>45281</v>
      </c>
      <c r="J1864" s="541" t="s">
        <v>9721</v>
      </c>
      <c r="K1864" s="541" t="s">
        <v>9440</v>
      </c>
      <c r="L1864" s="494" t="s">
        <v>205</v>
      </c>
      <c r="M1864" s="50" t="s">
        <v>205</v>
      </c>
      <c r="N1864" s="50" t="s">
        <v>205</v>
      </c>
      <c r="O1864" s="50" t="s">
        <v>205</v>
      </c>
      <c r="P1864" s="50" t="s">
        <v>205</v>
      </c>
      <c r="Q1864" s="50" t="s">
        <v>205</v>
      </c>
      <c r="R1864" s="16" t="s">
        <v>14500</v>
      </c>
      <c r="S1864" s="16" t="s">
        <v>5673</v>
      </c>
      <c r="T1864" s="16" t="s">
        <v>14502</v>
      </c>
      <c r="U1864" s="17">
        <v>1600</v>
      </c>
      <c r="V1864" s="18">
        <v>24850</v>
      </c>
      <c r="W1864" s="16" t="s">
        <v>14503</v>
      </c>
      <c r="X1864" s="50" t="s">
        <v>205</v>
      </c>
      <c r="Y1864" s="50" t="s">
        <v>205</v>
      </c>
      <c r="Z1864" t="s">
        <v>13150</v>
      </c>
    </row>
    <row r="1865" spans="1:26" ht="18" customHeight="1">
      <c r="A1865" s="539">
        <v>20231221</v>
      </c>
      <c r="B1865" s="523">
        <v>1813</v>
      </c>
      <c r="C1865" s="523" t="s">
        <v>14504</v>
      </c>
      <c r="D1865" s="523" t="s">
        <v>8891</v>
      </c>
      <c r="E1865" s="523">
        <v>1925</v>
      </c>
      <c r="F1865" s="523" t="s">
        <v>6714</v>
      </c>
      <c r="G1865" s="523" t="s">
        <v>4131</v>
      </c>
      <c r="H1865" s="538" t="s">
        <v>14469</v>
      </c>
      <c r="I1865" s="540">
        <v>45281</v>
      </c>
      <c r="J1865" s="541" t="s">
        <v>12317</v>
      </c>
      <c r="K1865" s="541" t="s">
        <v>9440</v>
      </c>
      <c r="L1865" s="494" t="s">
        <v>19178</v>
      </c>
      <c r="M1865" s="50" t="s">
        <v>205</v>
      </c>
      <c r="N1865" s="50" t="s">
        <v>205</v>
      </c>
      <c r="O1865" s="50" t="s">
        <v>205</v>
      </c>
      <c r="P1865" s="50" t="s">
        <v>205</v>
      </c>
      <c r="Q1865" s="50" t="s">
        <v>205</v>
      </c>
      <c r="R1865" s="16" t="s">
        <v>14504</v>
      </c>
      <c r="S1865" s="16" t="s">
        <v>2102</v>
      </c>
      <c r="T1865" s="16" t="s">
        <v>14505</v>
      </c>
      <c r="U1865" s="17">
        <v>1925</v>
      </c>
      <c r="V1865" s="18">
        <v>24640</v>
      </c>
      <c r="W1865" s="16" t="s">
        <v>14461</v>
      </c>
      <c r="X1865" s="50" t="s">
        <v>205</v>
      </c>
      <c r="Y1865" s="50" t="s">
        <v>205</v>
      </c>
    </row>
    <row r="1866" spans="1:26" ht="18" customHeight="1">
      <c r="A1866" s="539">
        <v>20231222</v>
      </c>
      <c r="B1866" s="523">
        <v>1814</v>
      </c>
      <c r="C1866" s="523" t="s">
        <v>14506</v>
      </c>
      <c r="D1866" s="523" t="s">
        <v>8947</v>
      </c>
      <c r="E1866" s="523">
        <v>1702</v>
      </c>
      <c r="F1866" s="523" t="s">
        <v>8949</v>
      </c>
      <c r="G1866" s="523" t="s">
        <v>14507</v>
      </c>
      <c r="H1866" s="538"/>
      <c r="I1866" s="540">
        <v>45282</v>
      </c>
      <c r="J1866" s="541" t="s">
        <v>9679</v>
      </c>
      <c r="K1866" s="541" t="s">
        <v>9440</v>
      </c>
      <c r="L1866" s="494">
        <v>20</v>
      </c>
      <c r="M1866" s="50" t="s">
        <v>205</v>
      </c>
      <c r="N1866" s="50" t="s">
        <v>205</v>
      </c>
      <c r="O1866" s="50" t="s">
        <v>205</v>
      </c>
      <c r="P1866" s="50" t="s">
        <v>205</v>
      </c>
      <c r="Q1866" s="50" t="s">
        <v>205</v>
      </c>
      <c r="R1866" s="16" t="s">
        <v>14506</v>
      </c>
      <c r="S1866" s="16" t="s">
        <v>2464</v>
      </c>
      <c r="T1866" s="16" t="s">
        <v>14508</v>
      </c>
      <c r="U1866" s="17">
        <v>1702</v>
      </c>
      <c r="V1866" s="18">
        <v>8510</v>
      </c>
      <c r="W1866" s="16" t="s">
        <v>14509</v>
      </c>
      <c r="X1866" s="50" t="s">
        <v>205</v>
      </c>
      <c r="Y1866" s="50" t="s">
        <v>205</v>
      </c>
      <c r="Z1866" t="s">
        <v>12684</v>
      </c>
    </row>
    <row r="1867" spans="1:26" ht="18" customHeight="1">
      <c r="A1867" s="539">
        <v>20231222</v>
      </c>
      <c r="B1867" s="523">
        <v>1815</v>
      </c>
      <c r="C1867" s="523" t="s">
        <v>14510</v>
      </c>
      <c r="D1867" s="523" t="s">
        <v>8947</v>
      </c>
      <c r="E1867" s="523">
        <v>854</v>
      </c>
      <c r="F1867" s="523" t="s">
        <v>8949</v>
      </c>
      <c r="G1867" s="523" t="s">
        <v>14511</v>
      </c>
      <c r="H1867" s="538"/>
      <c r="I1867" s="540">
        <v>45281</v>
      </c>
      <c r="J1867" s="541" t="s">
        <v>10496</v>
      </c>
      <c r="K1867" s="541" t="s">
        <v>9440</v>
      </c>
      <c r="L1867" s="494">
        <v>20</v>
      </c>
      <c r="M1867" s="50" t="s">
        <v>205</v>
      </c>
      <c r="N1867" s="50" t="s">
        <v>205</v>
      </c>
      <c r="O1867" s="50" t="s">
        <v>205</v>
      </c>
      <c r="P1867" s="50" t="s">
        <v>205</v>
      </c>
      <c r="Q1867" s="50" t="s">
        <v>205</v>
      </c>
      <c r="R1867" s="16" t="s">
        <v>14510</v>
      </c>
      <c r="S1867" s="16" t="s">
        <v>2558</v>
      </c>
      <c r="T1867" s="16" t="s">
        <v>14512</v>
      </c>
      <c r="U1867" s="17">
        <v>854</v>
      </c>
      <c r="V1867" s="18">
        <v>7581.04</v>
      </c>
      <c r="W1867" s="16" t="s">
        <v>14509</v>
      </c>
      <c r="X1867" s="50" t="s">
        <v>205</v>
      </c>
      <c r="Y1867" s="50" t="s">
        <v>205</v>
      </c>
      <c r="Z1867" t="s">
        <v>10592</v>
      </c>
    </row>
    <row r="1868" spans="1:26" ht="18" customHeight="1">
      <c r="A1868" s="539">
        <v>20231222</v>
      </c>
      <c r="B1868" s="523">
        <v>1816</v>
      </c>
      <c r="C1868" s="523" t="s">
        <v>14513</v>
      </c>
      <c r="D1868" s="523" t="s">
        <v>8947</v>
      </c>
      <c r="E1868" s="523">
        <v>851</v>
      </c>
      <c r="F1868" s="523" t="s">
        <v>8949</v>
      </c>
      <c r="G1868" s="523" t="s">
        <v>14514</v>
      </c>
      <c r="H1868" s="538"/>
      <c r="I1868" s="540">
        <v>45282</v>
      </c>
      <c r="J1868" s="541" t="s">
        <v>13521</v>
      </c>
      <c r="K1868" s="541" t="s">
        <v>9440</v>
      </c>
      <c r="L1868" s="494"/>
      <c r="M1868" s="50"/>
      <c r="N1868" s="50"/>
      <c r="O1868" s="50"/>
      <c r="P1868" s="50"/>
      <c r="Q1868" s="50"/>
      <c r="R1868" s="16" t="s">
        <v>14513</v>
      </c>
      <c r="S1868" s="16" t="s">
        <v>2558</v>
      </c>
      <c r="T1868" s="16" t="s">
        <v>14515</v>
      </c>
      <c r="U1868" s="17">
        <v>851</v>
      </c>
      <c r="V1868" s="18">
        <v>7614.14</v>
      </c>
      <c r="W1868" s="16" t="s">
        <v>14509</v>
      </c>
      <c r="X1868" s="50"/>
      <c r="Y1868" s="50"/>
      <c r="Z1868" t="s">
        <v>11395</v>
      </c>
    </row>
    <row r="1869" spans="1:26" ht="18" customHeight="1">
      <c r="A1869" s="539">
        <v>20231222</v>
      </c>
      <c r="B1869" s="523">
        <v>1817</v>
      </c>
      <c r="C1869" s="523" t="s">
        <v>4158</v>
      </c>
      <c r="D1869" s="523" t="s">
        <v>254</v>
      </c>
      <c r="E1869" s="523">
        <v>1700</v>
      </c>
      <c r="F1869" s="523" t="s">
        <v>8955</v>
      </c>
      <c r="G1869" s="523" t="s">
        <v>4159</v>
      </c>
      <c r="H1869" s="538" t="s">
        <v>9922</v>
      </c>
      <c r="I1869" s="540">
        <v>45281</v>
      </c>
      <c r="J1869" s="541" t="s">
        <v>11466</v>
      </c>
      <c r="K1869" s="541" t="s">
        <v>9440</v>
      </c>
      <c r="L1869" s="494" t="s">
        <v>19178</v>
      </c>
      <c r="M1869" s="50" t="s">
        <v>205</v>
      </c>
      <c r="N1869" s="50" t="s">
        <v>205</v>
      </c>
      <c r="O1869" s="50" t="s">
        <v>205</v>
      </c>
      <c r="P1869" s="50" t="s">
        <v>205</v>
      </c>
      <c r="Q1869" s="50" t="s">
        <v>205</v>
      </c>
      <c r="R1869" s="16" t="s">
        <v>22367</v>
      </c>
      <c r="S1869" s="16" t="s">
        <v>20496</v>
      </c>
      <c r="T1869" s="16" t="s">
        <v>22368</v>
      </c>
      <c r="U1869" s="17">
        <v>1700</v>
      </c>
      <c r="V1869" s="18">
        <v>24205.3</v>
      </c>
      <c r="W1869" s="16" t="s">
        <v>22369</v>
      </c>
      <c r="X1869" s="50" t="s">
        <v>205</v>
      </c>
      <c r="Y1869" s="50" t="s">
        <v>205</v>
      </c>
    </row>
    <row r="1870" spans="1:26" ht="18" customHeight="1">
      <c r="A1870" s="539">
        <v>20231226</v>
      </c>
      <c r="B1870" s="523">
        <v>1818</v>
      </c>
      <c r="C1870" s="523" t="s">
        <v>14516</v>
      </c>
      <c r="D1870" s="523" t="s">
        <v>8996</v>
      </c>
      <c r="E1870" s="523">
        <v>935</v>
      </c>
      <c r="F1870" s="523" t="s">
        <v>8949</v>
      </c>
      <c r="G1870" s="523" t="s">
        <v>14517</v>
      </c>
      <c r="H1870" s="538"/>
      <c r="I1870" s="540">
        <v>45282</v>
      </c>
      <c r="J1870" s="541" t="s">
        <v>14518</v>
      </c>
      <c r="K1870" s="541" t="s">
        <v>9440</v>
      </c>
      <c r="L1870" s="494">
        <v>20</v>
      </c>
      <c r="M1870" s="50" t="s">
        <v>205</v>
      </c>
      <c r="N1870" s="50" t="s">
        <v>205</v>
      </c>
      <c r="O1870" s="50" t="s">
        <v>205</v>
      </c>
      <c r="P1870" s="50" t="s">
        <v>205</v>
      </c>
      <c r="Q1870" s="50" t="s">
        <v>205</v>
      </c>
      <c r="R1870" s="16" t="s">
        <v>22370</v>
      </c>
      <c r="S1870" s="16" t="s">
        <v>22371</v>
      </c>
      <c r="T1870" s="16" t="s">
        <v>22372</v>
      </c>
      <c r="U1870" s="17">
        <v>935</v>
      </c>
      <c r="V1870" s="18">
        <v>7012.5</v>
      </c>
      <c r="W1870" s="16" t="s">
        <v>22310</v>
      </c>
      <c r="X1870" s="50" t="s">
        <v>205</v>
      </c>
      <c r="Y1870" s="50" t="s">
        <v>205</v>
      </c>
      <c r="Z1870" t="s">
        <v>13000</v>
      </c>
    </row>
    <row r="1871" spans="1:26" ht="18" customHeight="1">
      <c r="A1871" s="539">
        <v>20231226</v>
      </c>
      <c r="B1871" s="523">
        <v>1819</v>
      </c>
      <c r="C1871" s="523" t="s">
        <v>14519</v>
      </c>
      <c r="D1871" s="523" t="s">
        <v>9476</v>
      </c>
      <c r="E1871" s="523">
        <v>1180</v>
      </c>
      <c r="F1871" s="523" t="s">
        <v>9089</v>
      </c>
      <c r="G1871" s="523" t="s">
        <v>14520</v>
      </c>
      <c r="H1871" s="538" t="s">
        <v>9852</v>
      </c>
      <c r="I1871" s="540">
        <v>45282</v>
      </c>
      <c r="J1871" s="541" t="s">
        <v>12461</v>
      </c>
      <c r="K1871" s="541" t="s">
        <v>9440</v>
      </c>
      <c r="L1871" s="494" t="s">
        <v>9441</v>
      </c>
      <c r="M1871" s="50" t="s">
        <v>205</v>
      </c>
      <c r="N1871" s="50" t="s">
        <v>205</v>
      </c>
      <c r="O1871" s="50" t="s">
        <v>205</v>
      </c>
      <c r="P1871" s="50" t="s">
        <v>205</v>
      </c>
      <c r="Q1871" s="50" t="s">
        <v>205</v>
      </c>
      <c r="R1871" s="16" t="s">
        <v>22373</v>
      </c>
      <c r="S1871" s="16" t="s">
        <v>19909</v>
      </c>
      <c r="T1871" s="16" t="s">
        <v>22374</v>
      </c>
      <c r="U1871" s="17">
        <v>1180</v>
      </c>
      <c r="V1871" s="18">
        <v>24780</v>
      </c>
      <c r="W1871" s="16" t="s">
        <v>22375</v>
      </c>
      <c r="X1871" s="50" t="s">
        <v>205</v>
      </c>
      <c r="Y1871" s="50" t="s">
        <v>205</v>
      </c>
      <c r="Z1871" t="s">
        <v>14521</v>
      </c>
    </row>
    <row r="1872" spans="1:26" ht="18" customHeight="1">
      <c r="A1872" s="539">
        <v>20231226</v>
      </c>
      <c r="B1872" s="523">
        <v>1820</v>
      </c>
      <c r="C1872" s="523" t="s">
        <v>14522</v>
      </c>
      <c r="D1872" s="523" t="s">
        <v>9476</v>
      </c>
      <c r="E1872" s="523">
        <v>1180</v>
      </c>
      <c r="F1872" s="523" t="s">
        <v>9089</v>
      </c>
      <c r="G1872" s="523" t="s">
        <v>14523</v>
      </c>
      <c r="H1872" s="538" t="s">
        <v>9854</v>
      </c>
      <c r="I1872" s="540">
        <v>45283</v>
      </c>
      <c r="J1872" s="541" t="s">
        <v>13296</v>
      </c>
      <c r="K1872" s="541" t="s">
        <v>9440</v>
      </c>
      <c r="L1872" s="494" t="s">
        <v>19178</v>
      </c>
      <c r="M1872" s="50" t="s">
        <v>205</v>
      </c>
      <c r="N1872" s="50" t="s">
        <v>205</v>
      </c>
      <c r="O1872" s="50" t="s">
        <v>205</v>
      </c>
      <c r="P1872" s="50" t="s">
        <v>205</v>
      </c>
      <c r="Q1872" s="50" t="s">
        <v>205</v>
      </c>
      <c r="R1872" s="16" t="s">
        <v>22376</v>
      </c>
      <c r="S1872" s="16" t="s">
        <v>19909</v>
      </c>
      <c r="T1872" s="16" t="s">
        <v>14524</v>
      </c>
      <c r="U1872" s="17">
        <v>2360</v>
      </c>
      <c r="V1872" s="18">
        <v>49560</v>
      </c>
      <c r="W1872" s="16" t="s">
        <v>22375</v>
      </c>
      <c r="X1872" s="50" t="s">
        <v>205</v>
      </c>
      <c r="Y1872" s="50" t="s">
        <v>205</v>
      </c>
      <c r="Z1872" t="s">
        <v>14521</v>
      </c>
    </row>
    <row r="1873" spans="1:26" ht="18" customHeight="1">
      <c r="A1873" s="539">
        <v>20231226</v>
      </c>
      <c r="B1873" s="523">
        <v>1820</v>
      </c>
      <c r="C1873" s="523" t="s">
        <v>14522</v>
      </c>
      <c r="D1873" s="523" t="s">
        <v>9476</v>
      </c>
      <c r="E1873" s="523">
        <v>1180</v>
      </c>
      <c r="F1873" s="523" t="s">
        <v>9089</v>
      </c>
      <c r="G1873" s="523" t="s">
        <v>14525</v>
      </c>
      <c r="H1873" s="538" t="s">
        <v>9838</v>
      </c>
      <c r="I1873" s="540">
        <v>45283</v>
      </c>
      <c r="J1873" s="541" t="s">
        <v>13296</v>
      </c>
      <c r="K1873" s="541" t="s">
        <v>9440</v>
      </c>
      <c r="L1873" s="494" t="s">
        <v>22028</v>
      </c>
      <c r="M1873" s="50" t="s">
        <v>205</v>
      </c>
      <c r="N1873" s="50" t="s">
        <v>205</v>
      </c>
      <c r="O1873" s="50" t="s">
        <v>205</v>
      </c>
      <c r="P1873" s="50" t="s">
        <v>205</v>
      </c>
      <c r="Q1873" s="50" t="s">
        <v>205</v>
      </c>
      <c r="R1873" s="16"/>
      <c r="S1873" s="16"/>
      <c r="T1873" s="16"/>
      <c r="U1873" s="17"/>
      <c r="V1873" s="18"/>
      <c r="W1873" s="16"/>
      <c r="X1873" s="50" t="s">
        <v>205</v>
      </c>
      <c r="Y1873" s="50" t="s">
        <v>205</v>
      </c>
    </row>
    <row r="1874" spans="1:26" ht="18" customHeight="1">
      <c r="A1874" s="539">
        <v>20231226</v>
      </c>
      <c r="B1874" s="523">
        <v>1821</v>
      </c>
      <c r="C1874" s="523" t="s">
        <v>14526</v>
      </c>
      <c r="D1874" s="523" t="s">
        <v>8947</v>
      </c>
      <c r="E1874" s="523">
        <v>1832</v>
      </c>
      <c r="F1874" s="523" t="s">
        <v>8949</v>
      </c>
      <c r="G1874" s="523" t="s">
        <v>14527</v>
      </c>
      <c r="H1874" s="538"/>
      <c r="I1874" s="540">
        <v>45286</v>
      </c>
      <c r="J1874" s="541" t="s">
        <v>11283</v>
      </c>
      <c r="K1874" s="541" t="s">
        <v>9440</v>
      </c>
      <c r="L1874" s="494">
        <v>40</v>
      </c>
      <c r="M1874" s="50" t="s">
        <v>205</v>
      </c>
      <c r="N1874" s="50" t="s">
        <v>205</v>
      </c>
      <c r="O1874" s="50" t="s">
        <v>205</v>
      </c>
      <c r="P1874" s="50" t="s">
        <v>205</v>
      </c>
      <c r="Q1874" s="50" t="s">
        <v>205</v>
      </c>
      <c r="R1874" s="16" t="s">
        <v>22377</v>
      </c>
      <c r="S1874" s="16" t="s">
        <v>22378</v>
      </c>
      <c r="T1874" s="16" t="s">
        <v>22379</v>
      </c>
      <c r="U1874" s="17">
        <v>1832</v>
      </c>
      <c r="V1874" s="18">
        <v>23199.4</v>
      </c>
      <c r="W1874" s="16" t="s">
        <v>22375</v>
      </c>
      <c r="X1874" s="50" t="s">
        <v>205</v>
      </c>
      <c r="Y1874" s="50" t="s">
        <v>205</v>
      </c>
    </row>
    <row r="1875" spans="1:26" ht="18" customHeight="1">
      <c r="A1875" s="539">
        <v>20231226</v>
      </c>
      <c r="B1875" s="523">
        <v>1822</v>
      </c>
      <c r="C1875" s="523" t="s">
        <v>14528</v>
      </c>
      <c r="D1875" s="523" t="s">
        <v>10493</v>
      </c>
      <c r="E1875" s="523">
        <v>2800</v>
      </c>
      <c r="F1875" s="523" t="s">
        <v>9104</v>
      </c>
      <c r="G1875" s="523" t="s">
        <v>14529</v>
      </c>
      <c r="H1875" s="538" t="s">
        <v>14530</v>
      </c>
      <c r="I1875" s="540">
        <v>45286</v>
      </c>
      <c r="J1875" s="541" t="s">
        <v>11943</v>
      </c>
      <c r="K1875" s="541" t="s">
        <v>9440</v>
      </c>
      <c r="L1875" s="494" t="s">
        <v>22028</v>
      </c>
      <c r="M1875" s="50" t="s">
        <v>205</v>
      </c>
      <c r="N1875" s="50" t="s">
        <v>205</v>
      </c>
      <c r="O1875" s="50" t="s">
        <v>205</v>
      </c>
      <c r="P1875" s="50" t="s">
        <v>205</v>
      </c>
      <c r="Q1875" s="50" t="s">
        <v>205</v>
      </c>
      <c r="R1875" s="16" t="s">
        <v>22380</v>
      </c>
      <c r="S1875" s="16" t="s">
        <v>14531</v>
      </c>
      <c r="T1875" s="16" t="s">
        <v>22381</v>
      </c>
      <c r="U1875" s="17">
        <v>2800</v>
      </c>
      <c r="V1875" s="18">
        <v>21000</v>
      </c>
      <c r="W1875" s="16" t="s">
        <v>22375</v>
      </c>
      <c r="X1875" s="50" t="s">
        <v>205</v>
      </c>
      <c r="Y1875" s="50" t="s">
        <v>205</v>
      </c>
    </row>
    <row r="1876" spans="1:26" ht="18" customHeight="1">
      <c r="A1876" s="539">
        <v>20231226</v>
      </c>
      <c r="B1876" s="523">
        <v>1823</v>
      </c>
      <c r="C1876" s="523" t="s">
        <v>14532</v>
      </c>
      <c r="D1876" s="523" t="s">
        <v>9078</v>
      </c>
      <c r="E1876" s="523">
        <v>1400</v>
      </c>
      <c r="F1876" s="523" t="s">
        <v>8298</v>
      </c>
      <c r="G1876" s="523" t="s">
        <v>14533</v>
      </c>
      <c r="H1876" s="538" t="s">
        <v>14534</v>
      </c>
      <c r="I1876" s="540">
        <v>45286</v>
      </c>
      <c r="J1876" s="541" t="s">
        <v>10525</v>
      </c>
      <c r="K1876" s="541" t="s">
        <v>9440</v>
      </c>
      <c r="L1876" s="494" t="s">
        <v>9454</v>
      </c>
      <c r="M1876" s="50"/>
      <c r="N1876" s="50"/>
      <c r="O1876" s="50"/>
      <c r="P1876" s="50"/>
      <c r="Q1876" s="50"/>
      <c r="R1876" s="16" t="s">
        <v>14535</v>
      </c>
      <c r="S1876" s="16" t="s">
        <v>22382</v>
      </c>
      <c r="T1876" s="16" t="s">
        <v>22383</v>
      </c>
      <c r="U1876" s="17">
        <v>1400</v>
      </c>
      <c r="V1876" s="18">
        <v>24900</v>
      </c>
      <c r="W1876" s="16" t="s">
        <v>14537</v>
      </c>
      <c r="X1876" s="50"/>
      <c r="Y1876" s="50"/>
    </row>
    <row r="1877" spans="1:26" ht="18" customHeight="1">
      <c r="A1877" s="539">
        <v>20231226</v>
      </c>
      <c r="B1877" s="523">
        <v>1824</v>
      </c>
      <c r="C1877" s="523" t="s">
        <v>14538</v>
      </c>
      <c r="D1877" s="523" t="s">
        <v>9078</v>
      </c>
      <c r="E1877" s="523">
        <v>1400</v>
      </c>
      <c r="F1877" s="523" t="s">
        <v>8298</v>
      </c>
      <c r="G1877" s="523" t="s">
        <v>14539</v>
      </c>
      <c r="H1877" s="538" t="s">
        <v>9841</v>
      </c>
      <c r="I1877" s="540">
        <v>45286</v>
      </c>
      <c r="J1877" s="541" t="s">
        <v>14540</v>
      </c>
      <c r="K1877" s="541" t="s">
        <v>9440</v>
      </c>
      <c r="L1877" s="494" t="s">
        <v>9454</v>
      </c>
      <c r="M1877" s="50"/>
      <c r="N1877" s="50"/>
      <c r="O1877" s="50"/>
      <c r="P1877" s="50"/>
      <c r="Q1877" s="50"/>
      <c r="R1877" s="16" t="s">
        <v>22384</v>
      </c>
      <c r="S1877" s="16" t="s">
        <v>22382</v>
      </c>
      <c r="T1877" s="16" t="s">
        <v>22385</v>
      </c>
      <c r="U1877" s="17">
        <v>1400</v>
      </c>
      <c r="V1877" s="18">
        <v>24900</v>
      </c>
      <c r="W1877" s="16" t="s">
        <v>22386</v>
      </c>
      <c r="X1877" s="50"/>
      <c r="Y1877" s="50"/>
    </row>
    <row r="1878" spans="1:26" ht="18" customHeight="1">
      <c r="A1878" s="539">
        <v>20231227</v>
      </c>
      <c r="B1878" s="523">
        <v>1825</v>
      </c>
      <c r="C1878" s="523" t="s">
        <v>14541</v>
      </c>
      <c r="D1878" s="523" t="s">
        <v>219</v>
      </c>
      <c r="E1878" s="523">
        <v>1800</v>
      </c>
      <c r="F1878" s="523" t="s">
        <v>8949</v>
      </c>
      <c r="G1878" s="523" t="s">
        <v>14542</v>
      </c>
      <c r="H1878" s="538" t="s">
        <v>9606</v>
      </c>
      <c r="I1878" s="540">
        <v>45287</v>
      </c>
      <c r="J1878" s="541" t="s">
        <v>9802</v>
      </c>
      <c r="K1878" s="541" t="s">
        <v>9440</v>
      </c>
      <c r="L1878" s="494" t="s">
        <v>19178</v>
      </c>
      <c r="M1878" s="50" t="s">
        <v>205</v>
      </c>
      <c r="N1878" s="50" t="s">
        <v>205</v>
      </c>
      <c r="O1878" s="50" t="s">
        <v>205</v>
      </c>
      <c r="P1878" s="50" t="s">
        <v>205</v>
      </c>
      <c r="Q1878" s="50" t="s">
        <v>205</v>
      </c>
      <c r="R1878" s="16" t="s">
        <v>22387</v>
      </c>
      <c r="S1878" s="16" t="s">
        <v>20386</v>
      </c>
      <c r="T1878" s="16" t="s">
        <v>22388</v>
      </c>
      <c r="U1878" s="17">
        <v>1800</v>
      </c>
      <c r="V1878" s="18">
        <v>19052</v>
      </c>
      <c r="W1878" s="16" t="s">
        <v>22389</v>
      </c>
      <c r="X1878" s="50" t="s">
        <v>205</v>
      </c>
      <c r="Y1878" s="50" t="s">
        <v>205</v>
      </c>
      <c r="Z1878" t="s">
        <v>10998</v>
      </c>
    </row>
    <row r="1879" spans="1:26" ht="18" customHeight="1">
      <c r="A1879" s="539">
        <v>20231227</v>
      </c>
      <c r="B1879" s="523">
        <v>1826</v>
      </c>
      <c r="C1879" s="523" t="s">
        <v>14543</v>
      </c>
      <c r="D1879" s="523" t="s">
        <v>10431</v>
      </c>
      <c r="E1879" s="523">
        <v>2670</v>
      </c>
      <c r="F1879" s="523" t="s">
        <v>9104</v>
      </c>
      <c r="G1879" s="523" t="s">
        <v>14544</v>
      </c>
      <c r="H1879" s="538"/>
      <c r="I1879" s="540">
        <v>45286</v>
      </c>
      <c r="J1879" s="541" t="s">
        <v>10360</v>
      </c>
      <c r="K1879" s="541" t="s">
        <v>9440</v>
      </c>
      <c r="L1879" s="494" t="s">
        <v>205</v>
      </c>
      <c r="M1879" s="50" t="s">
        <v>205</v>
      </c>
      <c r="N1879" s="50" t="s">
        <v>205</v>
      </c>
      <c r="O1879" s="50" t="s">
        <v>205</v>
      </c>
      <c r="P1879" s="50" t="s">
        <v>205</v>
      </c>
      <c r="Q1879" s="50" t="s">
        <v>205</v>
      </c>
      <c r="R1879" s="16" t="s">
        <v>22390</v>
      </c>
      <c r="S1879" s="16" t="s">
        <v>22391</v>
      </c>
      <c r="T1879" s="16" t="s">
        <v>22392</v>
      </c>
      <c r="U1879" s="17">
        <v>2670</v>
      </c>
      <c r="V1879" s="18">
        <v>19700</v>
      </c>
      <c r="W1879" s="16" t="s">
        <v>22375</v>
      </c>
      <c r="X1879" s="50" t="s">
        <v>205</v>
      </c>
      <c r="Y1879" s="50" t="s">
        <v>205</v>
      </c>
      <c r="Z1879" t="s">
        <v>13997</v>
      </c>
    </row>
    <row r="1880" spans="1:26" ht="18" customHeight="1">
      <c r="A1880" s="539">
        <v>20231227</v>
      </c>
      <c r="B1880" s="523">
        <v>1827</v>
      </c>
      <c r="C1880" s="523" t="s">
        <v>14545</v>
      </c>
      <c r="D1880" s="523" t="s">
        <v>9743</v>
      </c>
      <c r="E1880" s="523">
        <v>1937</v>
      </c>
      <c r="F1880" s="523" t="s">
        <v>9206</v>
      </c>
      <c r="G1880" s="523" t="s">
        <v>14546</v>
      </c>
      <c r="H1880" s="538"/>
      <c r="I1880" s="540">
        <v>45286</v>
      </c>
      <c r="J1880" s="541" t="s">
        <v>13028</v>
      </c>
      <c r="K1880" s="541" t="s">
        <v>9440</v>
      </c>
      <c r="L1880" s="494" t="s">
        <v>205</v>
      </c>
      <c r="M1880" s="50" t="s">
        <v>205</v>
      </c>
      <c r="N1880" s="50" t="s">
        <v>205</v>
      </c>
      <c r="O1880" s="50" t="s">
        <v>205</v>
      </c>
      <c r="P1880" s="50" t="s">
        <v>205</v>
      </c>
      <c r="Q1880" s="50" t="s">
        <v>205</v>
      </c>
      <c r="R1880" s="16" t="s">
        <v>14547</v>
      </c>
      <c r="S1880" s="16" t="s">
        <v>19521</v>
      </c>
      <c r="T1880" s="16" t="s">
        <v>22393</v>
      </c>
      <c r="U1880" s="17">
        <v>1937</v>
      </c>
      <c r="V1880" s="18">
        <v>23000</v>
      </c>
      <c r="W1880" s="16" t="s">
        <v>22394</v>
      </c>
      <c r="X1880" s="50" t="s">
        <v>205</v>
      </c>
      <c r="Y1880" s="50" t="s">
        <v>205</v>
      </c>
      <c r="Z1880" t="s">
        <v>10621</v>
      </c>
    </row>
    <row r="1881" spans="1:26" ht="18" customHeight="1">
      <c r="A1881" s="539">
        <v>20231227</v>
      </c>
      <c r="B1881" s="523">
        <v>1828</v>
      </c>
      <c r="C1881" s="523" t="s">
        <v>14548</v>
      </c>
      <c r="D1881" s="523" t="s">
        <v>9078</v>
      </c>
      <c r="E1881" s="523">
        <v>1400</v>
      </c>
      <c r="F1881" s="523" t="s">
        <v>8298</v>
      </c>
      <c r="G1881" s="523" t="s">
        <v>14549</v>
      </c>
      <c r="H1881" s="538" t="s">
        <v>9882</v>
      </c>
      <c r="I1881" s="540">
        <v>45286</v>
      </c>
      <c r="J1881" s="541" t="s">
        <v>13830</v>
      </c>
      <c r="K1881" s="541" t="s">
        <v>9440</v>
      </c>
      <c r="L1881" s="494" t="s">
        <v>9454</v>
      </c>
      <c r="M1881" s="50"/>
      <c r="N1881" s="50"/>
      <c r="O1881" s="50"/>
      <c r="P1881" s="50"/>
      <c r="Q1881" s="50"/>
      <c r="R1881" s="16" t="s">
        <v>22395</v>
      </c>
      <c r="S1881" s="16" t="s">
        <v>22396</v>
      </c>
      <c r="T1881" s="16" t="s">
        <v>22397</v>
      </c>
      <c r="U1881" s="17">
        <v>1400</v>
      </c>
      <c r="V1881" s="18">
        <v>24900</v>
      </c>
      <c r="W1881" s="16" t="s">
        <v>14537</v>
      </c>
      <c r="X1881" s="50"/>
      <c r="Y1881" s="50"/>
    </row>
    <row r="1882" spans="1:26" ht="18" customHeight="1">
      <c r="A1882" s="539">
        <v>20231227</v>
      </c>
      <c r="B1882" s="523">
        <v>1829</v>
      </c>
      <c r="C1882" s="523" t="s">
        <v>14550</v>
      </c>
      <c r="D1882" s="523" t="s">
        <v>9078</v>
      </c>
      <c r="E1882" s="523">
        <v>1400</v>
      </c>
      <c r="F1882" s="523" t="s">
        <v>8298</v>
      </c>
      <c r="G1882" s="523" t="s">
        <v>14551</v>
      </c>
      <c r="H1882" s="538" t="s">
        <v>10003</v>
      </c>
      <c r="I1882" s="540">
        <v>45286</v>
      </c>
      <c r="J1882" s="541" t="s">
        <v>13323</v>
      </c>
      <c r="K1882" s="541" t="s">
        <v>9440</v>
      </c>
      <c r="L1882" s="494" t="s">
        <v>9454</v>
      </c>
      <c r="M1882" s="50"/>
      <c r="N1882" s="50"/>
      <c r="O1882" s="50"/>
      <c r="P1882" s="50"/>
      <c r="Q1882" s="50"/>
      <c r="R1882" s="16" t="s">
        <v>22398</v>
      </c>
      <c r="S1882" s="16" t="s">
        <v>14536</v>
      </c>
      <c r="T1882" s="16" t="s">
        <v>22399</v>
      </c>
      <c r="U1882" s="17">
        <v>1400</v>
      </c>
      <c r="V1882" s="18">
        <v>24900</v>
      </c>
      <c r="W1882" s="16" t="s">
        <v>22400</v>
      </c>
      <c r="X1882" s="50"/>
      <c r="Y1882" s="50"/>
    </row>
    <row r="1883" spans="1:26" ht="18" customHeight="1">
      <c r="A1883" s="539">
        <v>20231227</v>
      </c>
      <c r="B1883" s="523">
        <v>1830</v>
      </c>
      <c r="C1883" s="523" t="s">
        <v>14552</v>
      </c>
      <c r="D1883" s="523" t="s">
        <v>8947</v>
      </c>
      <c r="E1883" s="523">
        <v>896</v>
      </c>
      <c r="F1883" s="523" t="s">
        <v>8949</v>
      </c>
      <c r="G1883" s="523" t="s">
        <v>14553</v>
      </c>
      <c r="H1883" s="538"/>
      <c r="I1883" s="540">
        <v>45287</v>
      </c>
      <c r="J1883" s="541" t="s">
        <v>10883</v>
      </c>
      <c r="K1883" s="541" t="s">
        <v>9440</v>
      </c>
      <c r="L1883" s="494">
        <v>20</v>
      </c>
      <c r="M1883" s="50" t="s">
        <v>205</v>
      </c>
      <c r="N1883" s="50" t="s">
        <v>205</v>
      </c>
      <c r="O1883" s="50" t="s">
        <v>205</v>
      </c>
      <c r="P1883" s="50" t="s">
        <v>205</v>
      </c>
      <c r="Q1883" s="50" t="s">
        <v>205</v>
      </c>
      <c r="R1883" s="16" t="s">
        <v>14554</v>
      </c>
      <c r="S1883" s="16" t="s">
        <v>13031</v>
      </c>
      <c r="T1883" s="16" t="s">
        <v>22401</v>
      </c>
      <c r="U1883" s="17">
        <v>896</v>
      </c>
      <c r="V1883" s="18">
        <v>6988.8</v>
      </c>
      <c r="W1883" s="16" t="s">
        <v>14499</v>
      </c>
      <c r="X1883" s="50" t="s">
        <v>205</v>
      </c>
      <c r="Y1883" s="50" t="s">
        <v>205</v>
      </c>
      <c r="Z1883" t="s">
        <v>10592</v>
      </c>
    </row>
    <row r="1884" spans="1:26" ht="18" customHeight="1">
      <c r="A1884" s="539">
        <v>20231227</v>
      </c>
      <c r="B1884" s="523">
        <v>1831</v>
      </c>
      <c r="C1884" s="523" t="s">
        <v>14555</v>
      </c>
      <c r="D1884" s="523" t="s">
        <v>8947</v>
      </c>
      <c r="E1884" s="523">
        <v>920</v>
      </c>
      <c r="F1884" s="523" t="s">
        <v>8949</v>
      </c>
      <c r="G1884" s="523" t="s">
        <v>14556</v>
      </c>
      <c r="H1884" s="538" t="s">
        <v>9841</v>
      </c>
      <c r="I1884" s="540">
        <v>45287</v>
      </c>
      <c r="J1884" s="541" t="s">
        <v>12621</v>
      </c>
      <c r="K1884" s="541" t="s">
        <v>9440</v>
      </c>
      <c r="L1884" s="494" t="s">
        <v>9454</v>
      </c>
      <c r="M1884" s="50" t="s">
        <v>205</v>
      </c>
      <c r="N1884" s="50" t="s">
        <v>205</v>
      </c>
      <c r="O1884" s="50" t="s">
        <v>205</v>
      </c>
      <c r="P1884" s="50" t="s">
        <v>205</v>
      </c>
      <c r="Q1884" s="50" t="s">
        <v>205</v>
      </c>
      <c r="R1884" s="16" t="s">
        <v>22402</v>
      </c>
      <c r="S1884" s="16" t="s">
        <v>22403</v>
      </c>
      <c r="T1884" s="16" t="s">
        <v>22404</v>
      </c>
      <c r="U1884" s="17">
        <v>920</v>
      </c>
      <c r="V1884" s="18">
        <v>6440</v>
      </c>
      <c r="W1884" s="16" t="s">
        <v>22389</v>
      </c>
      <c r="X1884" s="50" t="s">
        <v>205</v>
      </c>
      <c r="Y1884" s="50" t="s">
        <v>205</v>
      </c>
      <c r="Z1884" t="s">
        <v>14557</v>
      </c>
    </row>
    <row r="1885" spans="1:26" ht="18" customHeight="1">
      <c r="A1885" s="539">
        <v>20231227</v>
      </c>
      <c r="B1885" s="523">
        <v>1832</v>
      </c>
      <c r="C1885" s="523" t="s">
        <v>4173</v>
      </c>
      <c r="D1885" s="523" t="s">
        <v>10607</v>
      </c>
      <c r="E1885" s="523">
        <v>1980</v>
      </c>
      <c r="F1885" s="523" t="s">
        <v>8994</v>
      </c>
      <c r="G1885" s="523" t="s">
        <v>4174</v>
      </c>
      <c r="H1885" s="538" t="s">
        <v>9538</v>
      </c>
      <c r="I1885" s="540">
        <v>45287</v>
      </c>
      <c r="J1885" s="541" t="s">
        <v>13498</v>
      </c>
      <c r="K1885" s="541" t="s">
        <v>9440</v>
      </c>
      <c r="L1885" s="512" t="s">
        <v>9441</v>
      </c>
      <c r="M1885" s="50" t="s">
        <v>205</v>
      </c>
      <c r="N1885" s="50" t="s">
        <v>205</v>
      </c>
      <c r="O1885" s="50" t="s">
        <v>205</v>
      </c>
      <c r="P1885" s="50" t="s">
        <v>205</v>
      </c>
      <c r="Q1885" s="50" t="s">
        <v>205</v>
      </c>
      <c r="R1885" s="16" t="s">
        <v>14558</v>
      </c>
      <c r="S1885" s="16" t="s">
        <v>22405</v>
      </c>
      <c r="T1885" s="16" t="s">
        <v>14560</v>
      </c>
      <c r="U1885" s="17">
        <v>1980</v>
      </c>
      <c r="V1885" s="18">
        <v>24948</v>
      </c>
      <c r="W1885" s="16" t="s">
        <v>22394</v>
      </c>
      <c r="X1885" s="50" t="s">
        <v>205</v>
      </c>
      <c r="Y1885" s="50" t="s">
        <v>205</v>
      </c>
    </row>
    <row r="1886" spans="1:26" ht="18" customHeight="1">
      <c r="A1886" s="539">
        <v>20231227</v>
      </c>
      <c r="B1886" s="523">
        <v>1833</v>
      </c>
      <c r="C1886" s="523" t="s">
        <v>4164</v>
      </c>
      <c r="D1886" s="523" t="s">
        <v>8918</v>
      </c>
      <c r="E1886" s="523">
        <v>1916</v>
      </c>
      <c r="F1886" s="523" t="s">
        <v>6346</v>
      </c>
      <c r="G1886" s="523" t="s">
        <v>4165</v>
      </c>
      <c r="H1886" s="538" t="s">
        <v>14336</v>
      </c>
      <c r="I1886" s="540">
        <v>45287</v>
      </c>
      <c r="J1886" s="541" t="s">
        <v>11035</v>
      </c>
      <c r="K1886" s="541" t="s">
        <v>9440</v>
      </c>
      <c r="L1886" s="494" t="s">
        <v>9454</v>
      </c>
      <c r="M1886" s="50"/>
      <c r="N1886" s="50"/>
      <c r="O1886" s="50"/>
      <c r="P1886" s="50"/>
      <c r="Q1886" s="50"/>
      <c r="R1886" s="16" t="s">
        <v>22406</v>
      </c>
      <c r="S1886" s="16" t="s">
        <v>14559</v>
      </c>
      <c r="T1886" s="16" t="s">
        <v>22407</v>
      </c>
      <c r="U1886" s="17">
        <v>1916</v>
      </c>
      <c r="V1886" s="18">
        <v>24179.919999999998</v>
      </c>
      <c r="W1886" s="16" t="s">
        <v>4215</v>
      </c>
      <c r="X1886" s="50"/>
      <c r="Y1886" s="50"/>
    </row>
    <row r="1887" spans="1:26" ht="18" customHeight="1">
      <c r="A1887" s="539">
        <v>20231227</v>
      </c>
      <c r="B1887" s="523">
        <v>1834</v>
      </c>
      <c r="C1887" s="523" t="s">
        <v>4169</v>
      </c>
      <c r="D1887" s="523" t="s">
        <v>8918</v>
      </c>
      <c r="E1887" s="523">
        <v>1916</v>
      </c>
      <c r="F1887" s="523" t="s">
        <v>6346</v>
      </c>
      <c r="G1887" s="523" t="s">
        <v>4170</v>
      </c>
      <c r="H1887" s="538" t="s">
        <v>9510</v>
      </c>
      <c r="I1887" s="540">
        <v>45287</v>
      </c>
      <c r="J1887" s="541" t="s">
        <v>13401</v>
      </c>
      <c r="K1887" s="541" t="s">
        <v>9440</v>
      </c>
      <c r="L1887" s="494" t="s">
        <v>9454</v>
      </c>
      <c r="M1887" s="50"/>
      <c r="N1887" s="50"/>
      <c r="O1887" s="50"/>
      <c r="P1887" s="50"/>
      <c r="Q1887" s="50"/>
      <c r="R1887" s="16" t="s">
        <v>22408</v>
      </c>
      <c r="S1887" s="16" t="s">
        <v>22405</v>
      </c>
      <c r="T1887" s="16" t="s">
        <v>22409</v>
      </c>
      <c r="U1887" s="17">
        <v>1916</v>
      </c>
      <c r="V1887" s="18">
        <v>24179.919999999998</v>
      </c>
      <c r="W1887" s="16" t="s">
        <v>18759</v>
      </c>
      <c r="X1887" s="50"/>
      <c r="Y1887" s="50"/>
    </row>
    <row r="1888" spans="1:26" ht="18" customHeight="1">
      <c r="A1888" s="539">
        <v>20231227</v>
      </c>
      <c r="B1888" s="523">
        <v>1835</v>
      </c>
      <c r="C1888" s="523" t="s">
        <v>4176</v>
      </c>
      <c r="D1888" s="523" t="s">
        <v>8918</v>
      </c>
      <c r="E1888" s="523">
        <v>1916</v>
      </c>
      <c r="F1888" s="523" t="s">
        <v>6346</v>
      </c>
      <c r="G1888" s="523" t="s">
        <v>4177</v>
      </c>
      <c r="H1888" s="538" t="s">
        <v>14375</v>
      </c>
      <c r="I1888" s="540">
        <v>45287</v>
      </c>
      <c r="J1888" s="541" t="s">
        <v>10811</v>
      </c>
      <c r="K1888" s="541" t="s">
        <v>9440</v>
      </c>
      <c r="L1888" s="494" t="s">
        <v>9454</v>
      </c>
      <c r="M1888" s="50"/>
      <c r="N1888" s="50"/>
      <c r="O1888" s="50"/>
      <c r="P1888" s="50"/>
      <c r="Q1888" s="50"/>
      <c r="R1888" s="16" t="s">
        <v>22410</v>
      </c>
      <c r="S1888" s="16" t="s">
        <v>22405</v>
      </c>
      <c r="T1888" s="16" t="s">
        <v>14561</v>
      </c>
      <c r="U1888" s="17">
        <v>1916</v>
      </c>
      <c r="V1888" s="18">
        <v>24179.919999999998</v>
      </c>
      <c r="W1888" s="16" t="s">
        <v>22394</v>
      </c>
      <c r="X1888" s="50"/>
      <c r="Y1888" s="50"/>
    </row>
    <row r="1889" spans="1:26" ht="18" customHeight="1">
      <c r="A1889" s="539">
        <v>20231228</v>
      </c>
      <c r="B1889" s="523">
        <v>1836</v>
      </c>
      <c r="C1889" s="523" t="s">
        <v>14562</v>
      </c>
      <c r="D1889" s="523" t="s">
        <v>8947</v>
      </c>
      <c r="E1889" s="523">
        <v>1950</v>
      </c>
      <c r="F1889" s="523" t="s">
        <v>8949</v>
      </c>
      <c r="G1889" s="523" t="s">
        <v>14563</v>
      </c>
      <c r="H1889" s="538"/>
      <c r="I1889" s="540">
        <v>45287</v>
      </c>
      <c r="J1889" s="541" t="s">
        <v>13976</v>
      </c>
      <c r="K1889" s="541" t="s">
        <v>9440</v>
      </c>
      <c r="L1889" s="494">
        <v>40</v>
      </c>
      <c r="M1889" s="50" t="s">
        <v>205</v>
      </c>
      <c r="N1889" s="50" t="s">
        <v>205</v>
      </c>
      <c r="O1889" s="50" t="s">
        <v>205</v>
      </c>
      <c r="P1889" s="50" t="s">
        <v>205</v>
      </c>
      <c r="Q1889" s="50" t="s">
        <v>205</v>
      </c>
      <c r="R1889" s="16" t="s">
        <v>22411</v>
      </c>
      <c r="S1889" s="16" t="s">
        <v>19349</v>
      </c>
      <c r="T1889" s="16" t="s">
        <v>22412</v>
      </c>
      <c r="U1889" s="17">
        <v>1950</v>
      </c>
      <c r="V1889" s="18">
        <v>12675</v>
      </c>
      <c r="W1889" s="16" t="s">
        <v>14537</v>
      </c>
      <c r="X1889" s="50" t="s">
        <v>205</v>
      </c>
      <c r="Y1889" s="50" t="s">
        <v>205</v>
      </c>
      <c r="Z1889" t="s">
        <v>13256</v>
      </c>
    </row>
    <row r="1890" spans="1:26" ht="18" customHeight="1">
      <c r="A1890" s="539">
        <v>20231228</v>
      </c>
      <c r="B1890" s="523">
        <v>1837</v>
      </c>
      <c r="C1890" s="523" t="s">
        <v>14564</v>
      </c>
      <c r="D1890" s="523" t="s">
        <v>14565</v>
      </c>
      <c r="E1890" s="523">
        <v>1682</v>
      </c>
      <c r="F1890" s="523" t="s">
        <v>9206</v>
      </c>
      <c r="G1890" s="523" t="s">
        <v>14566</v>
      </c>
      <c r="H1890" s="538" t="s">
        <v>14567</v>
      </c>
      <c r="I1890" s="540">
        <v>45288</v>
      </c>
      <c r="J1890" s="541" t="s">
        <v>13659</v>
      </c>
      <c r="K1890" s="541" t="s">
        <v>9440</v>
      </c>
      <c r="L1890" s="494" t="s">
        <v>22028</v>
      </c>
      <c r="M1890" s="50" t="s">
        <v>205</v>
      </c>
      <c r="N1890" s="50" t="s">
        <v>205</v>
      </c>
      <c r="O1890" s="50" t="s">
        <v>205</v>
      </c>
      <c r="P1890" s="50" t="s">
        <v>205</v>
      </c>
      <c r="Q1890" s="50" t="s">
        <v>205</v>
      </c>
      <c r="R1890" s="16" t="s">
        <v>22413</v>
      </c>
      <c r="S1890" s="16" t="s">
        <v>20386</v>
      </c>
      <c r="T1890" s="16" t="s">
        <v>22414</v>
      </c>
      <c r="U1890" s="17">
        <v>1682</v>
      </c>
      <c r="V1890" s="18">
        <v>24262</v>
      </c>
      <c r="W1890" s="16" t="s">
        <v>22389</v>
      </c>
      <c r="X1890" s="50" t="s">
        <v>205</v>
      </c>
      <c r="Y1890" s="50" t="s">
        <v>205</v>
      </c>
      <c r="Z1890" t="s">
        <v>14568</v>
      </c>
    </row>
    <row r="1891" spans="1:26" ht="18" customHeight="1">
      <c r="A1891" s="539">
        <v>20231228</v>
      </c>
      <c r="B1891" s="523">
        <v>1838</v>
      </c>
      <c r="C1891" s="523" t="s">
        <v>14569</v>
      </c>
      <c r="D1891" s="523" t="s">
        <v>219</v>
      </c>
      <c r="E1891" s="523">
        <v>2400</v>
      </c>
      <c r="F1891" s="523" t="s">
        <v>9269</v>
      </c>
      <c r="G1891" s="523" t="s">
        <v>14570</v>
      </c>
      <c r="H1891" s="538" t="s">
        <v>22415</v>
      </c>
      <c r="I1891" s="540">
        <v>45288</v>
      </c>
      <c r="J1891" s="541" t="s">
        <v>11283</v>
      </c>
      <c r="K1891" s="541" t="s">
        <v>9440</v>
      </c>
      <c r="L1891" s="494" t="s">
        <v>9441</v>
      </c>
      <c r="M1891" s="50" t="s">
        <v>205</v>
      </c>
      <c r="N1891" s="50" t="s">
        <v>205</v>
      </c>
      <c r="O1891" s="50" t="s">
        <v>205</v>
      </c>
      <c r="P1891" s="50" t="s">
        <v>205</v>
      </c>
      <c r="Q1891" s="50" t="s">
        <v>205</v>
      </c>
      <c r="R1891" s="16" t="s">
        <v>14571</v>
      </c>
      <c r="S1891" s="16" t="s">
        <v>8184</v>
      </c>
      <c r="T1891" s="16" t="s">
        <v>22416</v>
      </c>
      <c r="U1891" s="17">
        <v>2400</v>
      </c>
      <c r="V1891" s="18">
        <v>24936</v>
      </c>
      <c r="W1891" s="16" t="s">
        <v>14572</v>
      </c>
      <c r="X1891" s="50" t="s">
        <v>205</v>
      </c>
      <c r="Y1891" s="50" t="s">
        <v>205</v>
      </c>
    </row>
    <row r="1892" spans="1:26" ht="18" customHeight="1">
      <c r="A1892" s="539">
        <v>20231228</v>
      </c>
      <c r="B1892" s="523">
        <v>1839</v>
      </c>
      <c r="C1892" s="523" t="s">
        <v>4191</v>
      </c>
      <c r="D1892" s="523" t="s">
        <v>9319</v>
      </c>
      <c r="E1892" s="523">
        <v>1980</v>
      </c>
      <c r="F1892" s="523" t="s">
        <v>8994</v>
      </c>
      <c r="G1892" s="523" t="s">
        <v>4192</v>
      </c>
      <c r="H1892" s="538" t="s">
        <v>9617</v>
      </c>
      <c r="I1892" s="540">
        <v>45288</v>
      </c>
      <c r="J1892" s="541" t="s">
        <v>9808</v>
      </c>
      <c r="K1892" s="541" t="s">
        <v>9440</v>
      </c>
      <c r="L1892" s="494" t="s">
        <v>9441</v>
      </c>
      <c r="M1892" s="50" t="s">
        <v>205</v>
      </c>
      <c r="N1892" s="50" t="s">
        <v>205</v>
      </c>
      <c r="O1892" s="50" t="s">
        <v>205</v>
      </c>
      <c r="P1892" s="50" t="s">
        <v>205</v>
      </c>
      <c r="Q1892" s="50" t="s">
        <v>205</v>
      </c>
      <c r="R1892" s="16" t="s">
        <v>22417</v>
      </c>
      <c r="S1892" s="16" t="s">
        <v>12874</v>
      </c>
      <c r="T1892" s="16" t="s">
        <v>14573</v>
      </c>
      <c r="U1892" s="17">
        <v>1980</v>
      </c>
      <c r="V1892" s="18">
        <v>24948</v>
      </c>
      <c r="W1892" s="16" t="s">
        <v>22418</v>
      </c>
      <c r="X1892" s="50" t="s">
        <v>205</v>
      </c>
      <c r="Y1892" s="50" t="s">
        <v>205</v>
      </c>
    </row>
    <row r="1893" spans="1:26" ht="18" customHeight="1">
      <c r="A1893" s="539">
        <v>20231228</v>
      </c>
      <c r="B1893" s="523">
        <v>1840</v>
      </c>
      <c r="C1893" s="523" t="s">
        <v>4184</v>
      </c>
      <c r="D1893" s="523" t="s">
        <v>8894</v>
      </c>
      <c r="E1893" s="523">
        <v>1960</v>
      </c>
      <c r="F1893" s="523" t="s">
        <v>8994</v>
      </c>
      <c r="G1893" s="523" t="s">
        <v>4185</v>
      </c>
      <c r="H1893" s="538" t="s">
        <v>9538</v>
      </c>
      <c r="I1893" s="540">
        <v>45288</v>
      </c>
      <c r="J1893" s="541" t="s">
        <v>11925</v>
      </c>
      <c r="K1893" s="541" t="s">
        <v>9440</v>
      </c>
      <c r="L1893" s="494" t="s">
        <v>19178</v>
      </c>
      <c r="M1893" s="50" t="s">
        <v>205</v>
      </c>
      <c r="N1893" s="50" t="s">
        <v>205</v>
      </c>
      <c r="O1893" s="50" t="s">
        <v>205</v>
      </c>
      <c r="P1893" s="50" t="s">
        <v>205</v>
      </c>
      <c r="Q1893" s="50" t="s">
        <v>205</v>
      </c>
      <c r="R1893" s="16" t="s">
        <v>22419</v>
      </c>
      <c r="S1893" s="16" t="s">
        <v>11097</v>
      </c>
      <c r="T1893" s="16" t="s">
        <v>22420</v>
      </c>
      <c r="U1893" s="17">
        <v>1960</v>
      </c>
      <c r="V1893" s="18">
        <v>24500</v>
      </c>
      <c r="W1893" s="16" t="s">
        <v>18758</v>
      </c>
      <c r="X1893" s="50" t="s">
        <v>205</v>
      </c>
      <c r="Y1893" s="50" t="s">
        <v>205</v>
      </c>
    </row>
    <row r="1894" spans="1:26" ht="18" customHeight="1">
      <c r="A1894" s="539">
        <v>20231228</v>
      </c>
      <c r="B1894" s="523">
        <v>1841</v>
      </c>
      <c r="C1894" s="523" t="s">
        <v>4180</v>
      </c>
      <c r="D1894" s="523" t="s">
        <v>8894</v>
      </c>
      <c r="E1894" s="523">
        <v>1960</v>
      </c>
      <c r="F1894" s="523" t="s">
        <v>8994</v>
      </c>
      <c r="G1894" s="523" t="s">
        <v>4181</v>
      </c>
      <c r="H1894" s="538" t="s">
        <v>10031</v>
      </c>
      <c r="I1894" s="540">
        <v>45288</v>
      </c>
      <c r="J1894" s="541" t="s">
        <v>11330</v>
      </c>
      <c r="K1894" s="541" t="s">
        <v>9440</v>
      </c>
      <c r="L1894" s="494" t="s">
        <v>19178</v>
      </c>
      <c r="M1894" s="50" t="s">
        <v>205</v>
      </c>
      <c r="N1894" s="50" t="s">
        <v>205</v>
      </c>
      <c r="O1894" s="50" t="s">
        <v>205</v>
      </c>
      <c r="P1894" s="50" t="s">
        <v>205</v>
      </c>
      <c r="Q1894" s="50" t="s">
        <v>205</v>
      </c>
      <c r="R1894" s="16" t="s">
        <v>14574</v>
      </c>
      <c r="S1894" s="16" t="s">
        <v>11097</v>
      </c>
      <c r="T1894" s="16" t="s">
        <v>14575</v>
      </c>
      <c r="U1894" s="17">
        <v>1960</v>
      </c>
      <c r="V1894" s="18">
        <v>24500</v>
      </c>
      <c r="W1894" s="16" t="s">
        <v>4183</v>
      </c>
      <c r="X1894" s="50" t="s">
        <v>205</v>
      </c>
      <c r="Y1894" s="50" t="s">
        <v>205</v>
      </c>
    </row>
    <row r="1895" spans="1:26" ht="18" customHeight="1">
      <c r="A1895" s="539">
        <v>20231228</v>
      </c>
      <c r="B1895" s="523">
        <v>1842</v>
      </c>
      <c r="C1895" s="523" t="s">
        <v>4186</v>
      </c>
      <c r="D1895" s="523" t="s">
        <v>8891</v>
      </c>
      <c r="E1895" s="523">
        <v>1959</v>
      </c>
      <c r="F1895" s="523" t="s">
        <v>8994</v>
      </c>
      <c r="G1895" s="523" t="s">
        <v>4187</v>
      </c>
      <c r="H1895" s="538" t="s">
        <v>9538</v>
      </c>
      <c r="I1895" s="540">
        <v>45288</v>
      </c>
      <c r="J1895" s="541" t="s">
        <v>14576</v>
      </c>
      <c r="K1895" s="541" t="s">
        <v>9440</v>
      </c>
      <c r="L1895" s="494" t="s">
        <v>19178</v>
      </c>
      <c r="M1895" s="50" t="s">
        <v>205</v>
      </c>
      <c r="N1895" s="50" t="s">
        <v>205</v>
      </c>
      <c r="O1895" s="50" t="s">
        <v>205</v>
      </c>
      <c r="P1895" s="50" t="s">
        <v>205</v>
      </c>
      <c r="Q1895" s="50" t="s">
        <v>205</v>
      </c>
      <c r="R1895" s="16" t="s">
        <v>22421</v>
      </c>
      <c r="S1895" s="16" t="s">
        <v>11097</v>
      </c>
      <c r="T1895" s="16" t="s">
        <v>22422</v>
      </c>
      <c r="U1895" s="17">
        <v>1959</v>
      </c>
      <c r="V1895" s="18">
        <v>24487.5</v>
      </c>
      <c r="W1895" s="16" t="s">
        <v>18758</v>
      </c>
      <c r="X1895" s="50" t="s">
        <v>205</v>
      </c>
      <c r="Y1895" s="50" t="s">
        <v>205</v>
      </c>
    </row>
    <row r="1896" spans="1:26" ht="18" customHeight="1">
      <c r="A1896" s="539">
        <v>20231228</v>
      </c>
      <c r="B1896" s="523">
        <v>1843</v>
      </c>
      <c r="C1896" s="523" t="s">
        <v>14577</v>
      </c>
      <c r="D1896" s="523" t="s">
        <v>9743</v>
      </c>
      <c r="E1896" s="523">
        <v>2400</v>
      </c>
      <c r="F1896" s="523" t="s">
        <v>8949</v>
      </c>
      <c r="G1896" s="523" t="s">
        <v>14578</v>
      </c>
      <c r="H1896" s="538" t="s">
        <v>9876</v>
      </c>
      <c r="I1896" s="540">
        <v>45288</v>
      </c>
      <c r="J1896" s="541" t="s">
        <v>12732</v>
      </c>
      <c r="K1896" s="541" t="s">
        <v>9440</v>
      </c>
      <c r="L1896" s="494" t="s">
        <v>22028</v>
      </c>
      <c r="M1896" s="50" t="s">
        <v>205</v>
      </c>
      <c r="N1896" s="50" t="s">
        <v>205</v>
      </c>
      <c r="O1896" s="50" t="s">
        <v>205</v>
      </c>
      <c r="P1896" s="50" t="s">
        <v>205</v>
      </c>
      <c r="Q1896" s="50" t="s">
        <v>205</v>
      </c>
      <c r="R1896" s="16" t="s">
        <v>22423</v>
      </c>
      <c r="S1896" s="16" t="s">
        <v>21687</v>
      </c>
      <c r="T1896" s="16" t="s">
        <v>22424</v>
      </c>
      <c r="U1896" s="17">
        <v>2400</v>
      </c>
      <c r="V1896" s="18">
        <v>21600</v>
      </c>
      <c r="W1896" s="16" t="s">
        <v>22425</v>
      </c>
      <c r="X1896" s="50" t="s">
        <v>205</v>
      </c>
      <c r="Y1896" s="50" t="s">
        <v>205</v>
      </c>
      <c r="Z1896" t="s">
        <v>14214</v>
      </c>
    </row>
    <row r="1897" spans="1:26" ht="18" customHeight="1">
      <c r="A1897" s="539">
        <v>20231229</v>
      </c>
      <c r="B1897" s="523">
        <v>1844</v>
      </c>
      <c r="C1897" s="523" t="s">
        <v>14579</v>
      </c>
      <c r="D1897" s="523" t="s">
        <v>8947</v>
      </c>
      <c r="E1897" s="523">
        <v>896</v>
      </c>
      <c r="F1897" s="523" t="s">
        <v>8949</v>
      </c>
      <c r="G1897" s="523" t="s">
        <v>14580</v>
      </c>
      <c r="H1897" s="538"/>
      <c r="I1897" s="540">
        <v>45288</v>
      </c>
      <c r="J1897" s="541" t="s">
        <v>10529</v>
      </c>
      <c r="K1897" s="541" t="s">
        <v>9440</v>
      </c>
      <c r="L1897" s="494">
        <v>20</v>
      </c>
      <c r="M1897" s="50" t="s">
        <v>205</v>
      </c>
      <c r="N1897" s="50" t="s">
        <v>205</v>
      </c>
      <c r="O1897" s="50" t="s">
        <v>205</v>
      </c>
      <c r="P1897" s="50" t="s">
        <v>205</v>
      </c>
      <c r="Q1897" s="50" t="s">
        <v>205</v>
      </c>
      <c r="R1897" s="16" t="s">
        <v>22426</v>
      </c>
      <c r="S1897" s="16" t="s">
        <v>10549</v>
      </c>
      <c r="T1897" s="16" t="s">
        <v>22427</v>
      </c>
      <c r="U1897" s="17">
        <v>896</v>
      </c>
      <c r="V1897" s="18">
        <v>6988.8</v>
      </c>
      <c r="W1897" s="16" t="s">
        <v>22386</v>
      </c>
      <c r="X1897" s="50" t="s">
        <v>205</v>
      </c>
      <c r="Y1897" s="50" t="s">
        <v>205</v>
      </c>
      <c r="Z1897" t="s">
        <v>11610</v>
      </c>
    </row>
    <row r="1898" spans="1:26" ht="18" customHeight="1">
      <c r="A1898" s="539">
        <v>20231229</v>
      </c>
      <c r="B1898" s="523">
        <v>1845</v>
      </c>
      <c r="C1898" s="523" t="s">
        <v>4196</v>
      </c>
      <c r="D1898" s="523" t="s">
        <v>8896</v>
      </c>
      <c r="E1898" s="523">
        <v>1925</v>
      </c>
      <c r="F1898" s="523" t="s">
        <v>6714</v>
      </c>
      <c r="G1898" s="523" t="s">
        <v>4197</v>
      </c>
      <c r="H1898" s="538" t="s">
        <v>10039</v>
      </c>
      <c r="I1898" s="540">
        <v>45288</v>
      </c>
      <c r="J1898" s="541" t="s">
        <v>11297</v>
      </c>
      <c r="K1898" s="541" t="s">
        <v>9440</v>
      </c>
      <c r="L1898" s="494" t="s">
        <v>22028</v>
      </c>
      <c r="M1898" s="50" t="s">
        <v>205</v>
      </c>
      <c r="N1898" s="50" t="s">
        <v>205</v>
      </c>
      <c r="O1898" s="50" t="s">
        <v>205</v>
      </c>
      <c r="P1898" s="50" t="s">
        <v>205</v>
      </c>
      <c r="Q1898" s="50" t="s">
        <v>205</v>
      </c>
      <c r="R1898" s="16" t="s">
        <v>22428</v>
      </c>
      <c r="S1898" s="16" t="s">
        <v>22429</v>
      </c>
      <c r="T1898" s="16" t="s">
        <v>14581</v>
      </c>
      <c r="U1898" s="17">
        <v>1925</v>
      </c>
      <c r="V1898" s="18">
        <v>24640</v>
      </c>
      <c r="W1898" s="16" t="s">
        <v>22394</v>
      </c>
      <c r="X1898" s="50" t="s">
        <v>205</v>
      </c>
      <c r="Y1898" s="50" t="s">
        <v>205</v>
      </c>
    </row>
    <row r="1899" spans="1:26" ht="18" customHeight="1">
      <c r="A1899" s="539">
        <v>20231229</v>
      </c>
      <c r="B1899" s="523">
        <v>1846</v>
      </c>
      <c r="C1899" s="523" t="s">
        <v>4201</v>
      </c>
      <c r="D1899" s="523" t="s">
        <v>8896</v>
      </c>
      <c r="E1899" s="523">
        <v>1925</v>
      </c>
      <c r="F1899" s="523" t="s">
        <v>6714</v>
      </c>
      <c r="G1899" s="523" t="s">
        <v>4202</v>
      </c>
      <c r="H1899" s="538" t="s">
        <v>14582</v>
      </c>
      <c r="I1899" s="540">
        <v>45288</v>
      </c>
      <c r="J1899" s="541" t="s">
        <v>14583</v>
      </c>
      <c r="K1899" s="541" t="s">
        <v>9440</v>
      </c>
      <c r="L1899" s="494" t="s">
        <v>19178</v>
      </c>
      <c r="M1899" s="50" t="s">
        <v>205</v>
      </c>
      <c r="N1899" s="50" t="s">
        <v>205</v>
      </c>
      <c r="O1899" s="50" t="s">
        <v>205</v>
      </c>
      <c r="P1899" s="50" t="s">
        <v>205</v>
      </c>
      <c r="Q1899" s="50" t="s">
        <v>205</v>
      </c>
      <c r="R1899" s="16" t="s">
        <v>14584</v>
      </c>
      <c r="S1899" s="16" t="s">
        <v>22429</v>
      </c>
      <c r="T1899" s="16" t="s">
        <v>22430</v>
      </c>
      <c r="U1899" s="17">
        <v>1925</v>
      </c>
      <c r="V1899" s="18">
        <v>24640</v>
      </c>
      <c r="W1899" s="16" t="s">
        <v>22394</v>
      </c>
      <c r="X1899" s="50" t="s">
        <v>205</v>
      </c>
      <c r="Y1899" s="50" t="s">
        <v>205</v>
      </c>
    </row>
    <row r="1900" spans="1:26" ht="18" customHeight="1">
      <c r="A1900" s="539">
        <v>20231229</v>
      </c>
      <c r="B1900" s="523">
        <v>1847</v>
      </c>
      <c r="C1900" s="523" t="s">
        <v>4205</v>
      </c>
      <c r="D1900" s="523" t="s">
        <v>8896</v>
      </c>
      <c r="E1900" s="523">
        <v>1925</v>
      </c>
      <c r="F1900" s="523" t="s">
        <v>6380</v>
      </c>
      <c r="G1900" s="523" t="s">
        <v>4206</v>
      </c>
      <c r="H1900" s="538" t="s">
        <v>14567</v>
      </c>
      <c r="I1900" s="540">
        <v>45289</v>
      </c>
      <c r="J1900" s="541" t="s">
        <v>9802</v>
      </c>
      <c r="K1900" s="541" t="s">
        <v>9440</v>
      </c>
      <c r="L1900" s="494" t="s">
        <v>19178</v>
      </c>
      <c r="M1900" s="50" t="s">
        <v>205</v>
      </c>
      <c r="N1900" s="50" t="s">
        <v>205</v>
      </c>
      <c r="O1900" s="50" t="s">
        <v>205</v>
      </c>
      <c r="P1900" s="50" t="s">
        <v>205</v>
      </c>
      <c r="Q1900" s="50" t="s">
        <v>205</v>
      </c>
      <c r="R1900" s="16" t="s">
        <v>22431</v>
      </c>
      <c r="S1900" s="16" t="s">
        <v>19323</v>
      </c>
      <c r="T1900" s="16" t="s">
        <v>22432</v>
      </c>
      <c r="U1900" s="17">
        <v>1925</v>
      </c>
      <c r="V1900" s="18">
        <v>24640</v>
      </c>
      <c r="W1900" s="16" t="s">
        <v>22389</v>
      </c>
      <c r="X1900" s="50" t="s">
        <v>205</v>
      </c>
      <c r="Y1900" s="50" t="s">
        <v>205</v>
      </c>
    </row>
    <row r="1901" spans="1:26" ht="18" customHeight="1">
      <c r="A1901" s="539">
        <v>20231229</v>
      </c>
      <c r="B1901" s="523">
        <v>1848</v>
      </c>
      <c r="C1901" s="523" t="s">
        <v>14585</v>
      </c>
      <c r="D1901" s="523" t="s">
        <v>8947</v>
      </c>
      <c r="E1901" s="523">
        <v>1150</v>
      </c>
      <c r="F1901" s="523" t="s">
        <v>8949</v>
      </c>
      <c r="G1901" s="523" t="s">
        <v>14586</v>
      </c>
      <c r="H1901" s="538" t="s">
        <v>14587</v>
      </c>
      <c r="I1901" s="540">
        <v>45289</v>
      </c>
      <c r="J1901" s="541" t="s">
        <v>9614</v>
      </c>
      <c r="K1901" s="541" t="s">
        <v>9440</v>
      </c>
      <c r="L1901" s="494" t="s">
        <v>9454</v>
      </c>
      <c r="M1901" s="50" t="s">
        <v>205</v>
      </c>
      <c r="N1901" s="50" t="s">
        <v>205</v>
      </c>
      <c r="O1901" s="50" t="s">
        <v>205</v>
      </c>
      <c r="P1901" s="50" t="s">
        <v>205</v>
      </c>
      <c r="Q1901" s="50" t="s">
        <v>205</v>
      </c>
      <c r="R1901" s="16" t="s">
        <v>22433</v>
      </c>
      <c r="S1901" s="16" t="s">
        <v>21798</v>
      </c>
      <c r="T1901" s="16" t="s">
        <v>22434</v>
      </c>
      <c r="U1901" s="17">
        <v>1150</v>
      </c>
      <c r="V1901" s="18">
        <v>8050</v>
      </c>
      <c r="W1901" s="16" t="s">
        <v>22435</v>
      </c>
      <c r="X1901" s="50" t="s">
        <v>205</v>
      </c>
      <c r="Y1901" s="50" t="s">
        <v>205</v>
      </c>
      <c r="Z1901" t="s">
        <v>11167</v>
      </c>
    </row>
    <row r="1902" spans="1:26" ht="18" customHeight="1">
      <c r="A1902" s="539">
        <v>20231229</v>
      </c>
      <c r="B1902" s="523">
        <v>1849</v>
      </c>
      <c r="C1902" s="523" t="s">
        <v>4210</v>
      </c>
      <c r="D1902" s="523" t="s">
        <v>9766</v>
      </c>
      <c r="E1902" s="523">
        <v>1958</v>
      </c>
      <c r="F1902" s="523" t="s">
        <v>10924</v>
      </c>
      <c r="G1902" s="523" t="s">
        <v>14588</v>
      </c>
      <c r="H1902" s="538"/>
      <c r="I1902" s="540">
        <v>45289</v>
      </c>
      <c r="J1902" s="541" t="s">
        <v>11768</v>
      </c>
      <c r="K1902" s="541" t="s">
        <v>9440</v>
      </c>
      <c r="L1902" s="494" t="s">
        <v>205</v>
      </c>
      <c r="M1902" s="50" t="s">
        <v>205</v>
      </c>
      <c r="N1902" s="50" t="s">
        <v>205</v>
      </c>
      <c r="O1902" s="50" t="s">
        <v>205</v>
      </c>
      <c r="P1902" s="50" t="s">
        <v>205</v>
      </c>
      <c r="Q1902" s="50" t="s">
        <v>205</v>
      </c>
      <c r="R1902" s="16" t="s">
        <v>4210</v>
      </c>
      <c r="S1902" s="16" t="s">
        <v>2983</v>
      </c>
      <c r="T1902" s="16" t="s">
        <v>14589</v>
      </c>
      <c r="U1902" s="17">
        <v>1958</v>
      </c>
      <c r="V1902" s="18">
        <v>24583.32</v>
      </c>
      <c r="W1902" s="16" t="s">
        <v>4190</v>
      </c>
      <c r="X1902" s="50" t="s">
        <v>205</v>
      </c>
      <c r="Y1902" s="50" t="s">
        <v>205</v>
      </c>
    </row>
    <row r="1903" spans="1:26" ht="15.75" customHeight="1">
      <c r="A1903" s="539">
        <v>20231229</v>
      </c>
      <c r="B1903" s="523">
        <v>1850</v>
      </c>
      <c r="C1903" s="523" t="s">
        <v>14590</v>
      </c>
      <c r="D1903" s="523" t="s">
        <v>9503</v>
      </c>
      <c r="E1903" s="523">
        <v>1418</v>
      </c>
      <c r="F1903" s="523" t="s">
        <v>9254</v>
      </c>
      <c r="G1903" s="523" t="s">
        <v>14591</v>
      </c>
      <c r="H1903" s="538" t="s">
        <v>10201</v>
      </c>
      <c r="I1903" s="540">
        <v>45289</v>
      </c>
      <c r="J1903" s="541" t="s">
        <v>10761</v>
      </c>
      <c r="K1903" s="541" t="s">
        <v>9440</v>
      </c>
      <c r="L1903" s="512" t="s">
        <v>19178</v>
      </c>
      <c r="M1903" s="50" t="s">
        <v>205</v>
      </c>
      <c r="N1903" s="50" t="s">
        <v>205</v>
      </c>
      <c r="O1903" s="50" t="s">
        <v>205</v>
      </c>
      <c r="P1903" s="50" t="s">
        <v>205</v>
      </c>
      <c r="Q1903" s="50" t="s">
        <v>205</v>
      </c>
      <c r="R1903" s="16" t="s">
        <v>22436</v>
      </c>
      <c r="S1903" s="16" t="s">
        <v>19403</v>
      </c>
      <c r="T1903" s="16" t="s">
        <v>14592</v>
      </c>
      <c r="U1903" s="17">
        <v>1418</v>
      </c>
      <c r="V1903" s="18">
        <v>15500</v>
      </c>
      <c r="W1903" s="16" t="s">
        <v>22437</v>
      </c>
      <c r="X1903" s="50" t="s">
        <v>205</v>
      </c>
      <c r="Y1903" s="50" t="s">
        <v>205</v>
      </c>
      <c r="Z1903" t="s">
        <v>10358</v>
      </c>
    </row>
    <row r="1904" spans="1:26" ht="15.75" customHeight="1">
      <c r="A1904" s="539">
        <v>20240102</v>
      </c>
      <c r="B1904" s="523">
        <v>1</v>
      </c>
      <c r="C1904" s="523" t="s">
        <v>14593</v>
      </c>
      <c r="D1904" s="523" t="s">
        <v>10348</v>
      </c>
      <c r="E1904" s="523">
        <v>1733</v>
      </c>
      <c r="F1904" s="523" t="s">
        <v>14594</v>
      </c>
      <c r="G1904" s="523" t="s">
        <v>14595</v>
      </c>
      <c r="H1904" s="538"/>
      <c r="I1904" s="540">
        <v>45290</v>
      </c>
      <c r="J1904" s="541" t="s">
        <v>10589</v>
      </c>
      <c r="K1904" s="541" t="s">
        <v>9440</v>
      </c>
      <c r="L1904" s="494" t="s">
        <v>205</v>
      </c>
      <c r="M1904" s="50" t="s">
        <v>22438</v>
      </c>
      <c r="N1904" s="50" t="s">
        <v>205</v>
      </c>
      <c r="O1904" s="50" t="s">
        <v>22439</v>
      </c>
      <c r="P1904" s="50" t="s">
        <v>205</v>
      </c>
      <c r="Q1904" s="50" t="s">
        <v>205</v>
      </c>
      <c r="R1904" s="16" t="s">
        <v>22440</v>
      </c>
      <c r="S1904" s="16" t="s">
        <v>22441</v>
      </c>
      <c r="T1904" s="16" t="s">
        <v>22442</v>
      </c>
      <c r="U1904" s="17">
        <v>1733</v>
      </c>
      <c r="V1904" s="18">
        <v>24950</v>
      </c>
      <c r="W1904" s="16" t="s">
        <v>22437</v>
      </c>
      <c r="X1904" s="50" t="s">
        <v>205</v>
      </c>
      <c r="Y1904" s="50" t="s">
        <v>205</v>
      </c>
      <c r="Z1904" t="s">
        <v>13150</v>
      </c>
    </row>
    <row r="1905" spans="1:26" ht="15.75" customHeight="1">
      <c r="A1905" s="539">
        <v>20240102</v>
      </c>
      <c r="B1905" s="523">
        <v>2</v>
      </c>
      <c r="C1905" s="523" t="s">
        <v>14597</v>
      </c>
      <c r="D1905" s="523" t="s">
        <v>10483</v>
      </c>
      <c r="E1905" s="523">
        <v>5000</v>
      </c>
      <c r="F1905" s="523" t="s">
        <v>9069</v>
      </c>
      <c r="G1905" s="523" t="s">
        <v>14598</v>
      </c>
      <c r="H1905" s="538" t="s">
        <v>9918</v>
      </c>
      <c r="I1905" s="540">
        <v>45290</v>
      </c>
      <c r="J1905" s="541" t="s">
        <v>10779</v>
      </c>
      <c r="K1905" s="541" t="s">
        <v>9440</v>
      </c>
      <c r="L1905" s="494" t="s">
        <v>19178</v>
      </c>
      <c r="M1905" s="50" t="s">
        <v>22443</v>
      </c>
      <c r="N1905" s="50" t="s">
        <v>205</v>
      </c>
      <c r="O1905" s="50" t="s">
        <v>22444</v>
      </c>
      <c r="P1905" s="50" t="s">
        <v>9494</v>
      </c>
      <c r="Q1905" s="50" t="s">
        <v>205</v>
      </c>
      <c r="R1905" s="16" t="s">
        <v>22445</v>
      </c>
      <c r="S1905" s="16" t="s">
        <v>19403</v>
      </c>
      <c r="T1905" s="16" t="s">
        <v>22446</v>
      </c>
      <c r="U1905" s="17">
        <v>5000</v>
      </c>
      <c r="V1905" s="18">
        <v>24900</v>
      </c>
      <c r="W1905" s="16" t="s">
        <v>22437</v>
      </c>
      <c r="X1905" s="50" t="s">
        <v>205</v>
      </c>
      <c r="Y1905" s="50" t="s">
        <v>205</v>
      </c>
      <c r="Z1905" t="s">
        <v>14600</v>
      </c>
    </row>
    <row r="1906" spans="1:26" ht="15.75" customHeight="1">
      <c r="A1906" s="539">
        <v>20240102</v>
      </c>
      <c r="B1906" s="523">
        <v>3</v>
      </c>
      <c r="C1906" s="523" t="s">
        <v>14601</v>
      </c>
      <c r="D1906" s="523" t="s">
        <v>9503</v>
      </c>
      <c r="E1906" s="523">
        <v>1200</v>
      </c>
      <c r="F1906" s="523" t="s">
        <v>9229</v>
      </c>
      <c r="G1906" s="523" t="s">
        <v>14602</v>
      </c>
      <c r="H1906" s="538" t="s">
        <v>14603</v>
      </c>
      <c r="I1906" s="540">
        <v>45293</v>
      </c>
      <c r="J1906" s="541" t="s">
        <v>9798</v>
      </c>
      <c r="K1906" s="541" t="s">
        <v>9440</v>
      </c>
      <c r="L1906" s="494" t="s">
        <v>19178</v>
      </c>
      <c r="M1906" s="50" t="s">
        <v>22447</v>
      </c>
      <c r="N1906" s="50" t="s">
        <v>205</v>
      </c>
      <c r="O1906" s="50" t="s">
        <v>22448</v>
      </c>
      <c r="P1906" s="50" t="s">
        <v>9563</v>
      </c>
      <c r="Q1906" s="50" t="s">
        <v>205</v>
      </c>
      <c r="R1906" s="16" t="s">
        <v>14604</v>
      </c>
      <c r="S1906" s="16" t="s">
        <v>19403</v>
      </c>
      <c r="T1906" s="16" t="s">
        <v>22449</v>
      </c>
      <c r="U1906" s="17">
        <v>1200</v>
      </c>
      <c r="V1906" s="18">
        <v>14760</v>
      </c>
      <c r="W1906" s="16" t="s">
        <v>22437</v>
      </c>
      <c r="X1906" s="50" t="s">
        <v>205</v>
      </c>
      <c r="Y1906" s="50" t="s">
        <v>205</v>
      </c>
      <c r="Z1906" t="s">
        <v>14605</v>
      </c>
    </row>
    <row r="1907" spans="1:26" ht="15.75" customHeight="1">
      <c r="A1907" s="539">
        <v>20240102</v>
      </c>
      <c r="B1907" s="523">
        <v>4</v>
      </c>
      <c r="C1907" s="523" t="s">
        <v>14606</v>
      </c>
      <c r="D1907" s="523" t="s">
        <v>219</v>
      </c>
      <c r="E1907" s="523">
        <v>850</v>
      </c>
      <c r="F1907" s="523" t="s">
        <v>9216</v>
      </c>
      <c r="G1907" s="523" t="s">
        <v>14607</v>
      </c>
      <c r="H1907" s="538" t="s">
        <v>9606</v>
      </c>
      <c r="I1907" s="540">
        <v>45293</v>
      </c>
      <c r="J1907" s="541" t="s">
        <v>13008</v>
      </c>
      <c r="K1907" s="541" t="s">
        <v>9440</v>
      </c>
      <c r="L1907" s="494" t="s">
        <v>22028</v>
      </c>
      <c r="M1907" s="50" t="s">
        <v>22450</v>
      </c>
      <c r="N1907" s="50" t="s">
        <v>22451</v>
      </c>
      <c r="O1907" s="50" t="s">
        <v>22452</v>
      </c>
      <c r="P1907" s="50" t="s">
        <v>205</v>
      </c>
      <c r="Q1907" s="50" t="s">
        <v>205</v>
      </c>
      <c r="R1907" s="16" t="s">
        <v>14608</v>
      </c>
      <c r="S1907" s="16" t="s">
        <v>14609</v>
      </c>
      <c r="T1907" s="16" t="s">
        <v>22453</v>
      </c>
      <c r="U1907" s="17">
        <v>850</v>
      </c>
      <c r="V1907" s="18">
        <v>24990</v>
      </c>
      <c r="W1907" s="16" t="s">
        <v>22454</v>
      </c>
      <c r="X1907" s="50" t="s">
        <v>205</v>
      </c>
      <c r="Y1907" s="50" t="s">
        <v>205</v>
      </c>
      <c r="Z1907" t="s">
        <v>12722</v>
      </c>
    </row>
    <row r="1908" spans="1:26" ht="15.75" customHeight="1">
      <c r="A1908" s="539">
        <v>20240102</v>
      </c>
      <c r="B1908" s="523">
        <v>5</v>
      </c>
      <c r="C1908" s="523" t="s">
        <v>4211</v>
      </c>
      <c r="D1908" s="523" t="s">
        <v>8891</v>
      </c>
      <c r="E1908" s="523">
        <v>1925</v>
      </c>
      <c r="F1908" s="523" t="s">
        <v>6714</v>
      </c>
      <c r="G1908" s="523" t="s">
        <v>4212</v>
      </c>
      <c r="H1908" s="538" t="s">
        <v>14567</v>
      </c>
      <c r="I1908" s="540">
        <v>45290</v>
      </c>
      <c r="J1908" s="541" t="s">
        <v>11172</v>
      </c>
      <c r="K1908" s="541" t="s">
        <v>9440</v>
      </c>
      <c r="L1908" s="494" t="s">
        <v>19178</v>
      </c>
      <c r="M1908" s="50" t="s">
        <v>22455</v>
      </c>
      <c r="N1908" s="50" t="s">
        <v>22456</v>
      </c>
      <c r="O1908" s="50" t="s">
        <v>22457</v>
      </c>
      <c r="P1908" s="50" t="s">
        <v>205</v>
      </c>
      <c r="Q1908" s="50" t="s">
        <v>205</v>
      </c>
      <c r="R1908" s="16" t="s">
        <v>4211</v>
      </c>
      <c r="S1908" s="16" t="s">
        <v>4199</v>
      </c>
      <c r="T1908" s="16" t="s">
        <v>14611</v>
      </c>
      <c r="U1908" s="17">
        <v>1925</v>
      </c>
      <c r="V1908" s="18">
        <v>24640</v>
      </c>
      <c r="W1908" s="16" t="s">
        <v>4168</v>
      </c>
      <c r="X1908" s="50" t="s">
        <v>205</v>
      </c>
      <c r="Y1908" s="50" t="s">
        <v>205</v>
      </c>
    </row>
    <row r="1909" spans="1:26" ht="15.75" customHeight="1">
      <c r="A1909" s="539">
        <v>20240102</v>
      </c>
      <c r="B1909" s="523">
        <v>6</v>
      </c>
      <c r="C1909" s="523" t="s">
        <v>4216</v>
      </c>
      <c r="D1909" s="523" t="s">
        <v>8891</v>
      </c>
      <c r="E1909" s="523">
        <v>1925</v>
      </c>
      <c r="F1909" s="523" t="s">
        <v>6714</v>
      </c>
      <c r="G1909" s="523" t="s">
        <v>4217</v>
      </c>
      <c r="H1909" s="538" t="s">
        <v>14567</v>
      </c>
      <c r="I1909" s="540">
        <v>45290</v>
      </c>
      <c r="J1909" s="541" t="s">
        <v>11854</v>
      </c>
      <c r="K1909" s="541" t="s">
        <v>9440</v>
      </c>
      <c r="L1909" s="494" t="s">
        <v>19178</v>
      </c>
      <c r="M1909" s="50" t="s">
        <v>22455</v>
      </c>
      <c r="N1909" s="50" t="s">
        <v>22456</v>
      </c>
      <c r="O1909" s="50" t="s">
        <v>22457</v>
      </c>
      <c r="P1909" s="50" t="s">
        <v>205</v>
      </c>
      <c r="Q1909" s="50" t="s">
        <v>205</v>
      </c>
      <c r="R1909" s="16" t="s">
        <v>4216</v>
      </c>
      <c r="S1909" s="16" t="s">
        <v>4199</v>
      </c>
      <c r="T1909" s="16" t="s">
        <v>14612</v>
      </c>
      <c r="U1909" s="17">
        <v>1925</v>
      </c>
      <c r="V1909" s="18">
        <v>24640</v>
      </c>
      <c r="W1909" s="16" t="s">
        <v>4168</v>
      </c>
      <c r="X1909" s="50" t="s">
        <v>205</v>
      </c>
      <c r="Y1909" s="50" t="s">
        <v>205</v>
      </c>
    </row>
    <row r="1910" spans="1:26" ht="15.75" customHeight="1">
      <c r="A1910" s="539">
        <v>20240102</v>
      </c>
      <c r="B1910" s="523">
        <v>7</v>
      </c>
      <c r="C1910" s="523" t="s">
        <v>4222</v>
      </c>
      <c r="D1910" s="523" t="s">
        <v>9537</v>
      </c>
      <c r="E1910" s="523">
        <v>1916</v>
      </c>
      <c r="F1910" s="523" t="s">
        <v>8994</v>
      </c>
      <c r="G1910" s="523" t="s">
        <v>4223</v>
      </c>
      <c r="H1910" s="538" t="s">
        <v>9870</v>
      </c>
      <c r="I1910" s="540">
        <v>45289</v>
      </c>
      <c r="J1910" s="541" t="s">
        <v>11354</v>
      </c>
      <c r="K1910" s="541" t="s">
        <v>9440</v>
      </c>
      <c r="L1910" s="494" t="s">
        <v>22028</v>
      </c>
      <c r="M1910" s="50" t="s">
        <v>14613</v>
      </c>
      <c r="N1910" s="50" t="s">
        <v>22458</v>
      </c>
      <c r="O1910" s="50" t="s">
        <v>22452</v>
      </c>
      <c r="P1910" s="50" t="s">
        <v>205</v>
      </c>
      <c r="Q1910" s="50" t="s">
        <v>205</v>
      </c>
      <c r="R1910" s="16" t="s">
        <v>4225</v>
      </c>
      <c r="S1910" s="16" t="s">
        <v>22459</v>
      </c>
      <c r="T1910" s="16" t="s">
        <v>22460</v>
      </c>
      <c r="U1910" s="17">
        <v>1916</v>
      </c>
      <c r="V1910" s="18">
        <v>24439.66</v>
      </c>
      <c r="W1910" s="16" t="s">
        <v>22437</v>
      </c>
      <c r="X1910" s="50" t="s">
        <v>205</v>
      </c>
      <c r="Y1910" s="50" t="s">
        <v>205</v>
      </c>
    </row>
    <row r="1911" spans="1:26" ht="15.75" customHeight="1">
      <c r="A1911" s="539">
        <v>20240102</v>
      </c>
      <c r="B1911" s="523">
        <v>8</v>
      </c>
      <c r="C1911" s="523" t="s">
        <v>4226</v>
      </c>
      <c r="D1911" s="523" t="s">
        <v>9537</v>
      </c>
      <c r="E1911" s="523">
        <v>1916</v>
      </c>
      <c r="F1911" s="523" t="s">
        <v>8994</v>
      </c>
      <c r="G1911" s="523" t="s">
        <v>4227</v>
      </c>
      <c r="H1911" s="538" t="s">
        <v>9510</v>
      </c>
      <c r="I1911" s="540">
        <v>45289</v>
      </c>
      <c r="J1911" s="541" t="s">
        <v>11698</v>
      </c>
      <c r="K1911" s="541" t="s">
        <v>9440</v>
      </c>
      <c r="L1911" s="494" t="s">
        <v>19178</v>
      </c>
      <c r="M1911" s="50" t="s">
        <v>22461</v>
      </c>
      <c r="N1911" s="50" t="s">
        <v>22458</v>
      </c>
      <c r="O1911" s="50" t="s">
        <v>22452</v>
      </c>
      <c r="P1911" s="50" t="s">
        <v>205</v>
      </c>
      <c r="Q1911" s="50"/>
      <c r="R1911" s="16" t="s">
        <v>22462</v>
      </c>
      <c r="S1911" s="16" t="s">
        <v>22459</v>
      </c>
      <c r="T1911" s="16" t="s">
        <v>22463</v>
      </c>
      <c r="U1911" s="17">
        <v>1916</v>
      </c>
      <c r="V1911" s="18">
        <v>24461.63</v>
      </c>
      <c r="W1911" s="16" t="s">
        <v>4221</v>
      </c>
      <c r="X1911" s="50" t="s">
        <v>205</v>
      </c>
      <c r="Y1911" s="50" t="s">
        <v>205</v>
      </c>
    </row>
    <row r="1912" spans="1:26" ht="15.75" customHeight="1">
      <c r="A1912" s="539">
        <v>20240102</v>
      </c>
      <c r="B1912" s="523">
        <v>9</v>
      </c>
      <c r="C1912" s="523" t="s">
        <v>14614</v>
      </c>
      <c r="D1912" s="523" t="s">
        <v>10607</v>
      </c>
      <c r="E1912" s="523">
        <v>1958</v>
      </c>
      <c r="F1912" s="523" t="s">
        <v>8994</v>
      </c>
      <c r="G1912" s="523" t="s">
        <v>4219</v>
      </c>
      <c r="H1912" s="538" t="s">
        <v>10158</v>
      </c>
      <c r="I1912" s="540">
        <v>45293</v>
      </c>
      <c r="J1912" s="541" t="s">
        <v>9700</v>
      </c>
      <c r="K1912" s="541" t="s">
        <v>9440</v>
      </c>
      <c r="L1912" s="494" t="s">
        <v>19178</v>
      </c>
      <c r="M1912" s="50" t="s">
        <v>19179</v>
      </c>
      <c r="N1912" s="50" t="s">
        <v>22464</v>
      </c>
      <c r="O1912" s="50" t="s">
        <v>22452</v>
      </c>
      <c r="P1912" s="50" t="s">
        <v>205</v>
      </c>
      <c r="Q1912" s="50"/>
      <c r="R1912" s="16" t="s">
        <v>22465</v>
      </c>
      <c r="S1912" s="16" t="s">
        <v>4228</v>
      </c>
      <c r="T1912" s="16" t="s">
        <v>22466</v>
      </c>
      <c r="U1912" s="17">
        <v>1958</v>
      </c>
      <c r="V1912" s="18">
        <v>24413.49</v>
      </c>
      <c r="W1912" s="16" t="s">
        <v>4221</v>
      </c>
      <c r="X1912" s="50" t="s">
        <v>205</v>
      </c>
      <c r="Y1912" s="50" t="s">
        <v>205</v>
      </c>
    </row>
    <row r="1913" spans="1:26" ht="15.75" customHeight="1">
      <c r="A1913" s="539">
        <v>20240102</v>
      </c>
      <c r="B1913" s="523">
        <v>10</v>
      </c>
      <c r="C1913" s="523" t="s">
        <v>14615</v>
      </c>
      <c r="D1913" s="523" t="s">
        <v>8996</v>
      </c>
      <c r="E1913" s="523">
        <v>1800</v>
      </c>
      <c r="F1913" s="523" t="s">
        <v>8949</v>
      </c>
      <c r="G1913" s="523" t="s">
        <v>14616</v>
      </c>
      <c r="H1913" s="538" t="s">
        <v>9944</v>
      </c>
      <c r="I1913" s="540">
        <v>45293</v>
      </c>
      <c r="J1913" s="541" t="s">
        <v>14617</v>
      </c>
      <c r="K1913" s="541" t="s">
        <v>9440</v>
      </c>
      <c r="L1913" s="512" t="s">
        <v>9454</v>
      </c>
      <c r="M1913" s="50" t="s">
        <v>22467</v>
      </c>
      <c r="N1913" s="50" t="s">
        <v>22468</v>
      </c>
      <c r="O1913" s="50" t="s">
        <v>22469</v>
      </c>
      <c r="P1913" s="50" t="s">
        <v>22470</v>
      </c>
      <c r="Q1913" s="50"/>
      <c r="R1913" s="16" t="s">
        <v>22471</v>
      </c>
      <c r="S1913" s="16" t="s">
        <v>22281</v>
      </c>
      <c r="T1913" s="16" t="s">
        <v>22472</v>
      </c>
      <c r="U1913" s="17">
        <v>1800</v>
      </c>
      <c r="V1913" s="18">
        <v>21080</v>
      </c>
      <c r="W1913" s="16" t="s">
        <v>22473</v>
      </c>
      <c r="X1913" s="50"/>
      <c r="Y1913" s="50"/>
    </row>
    <row r="1914" spans="1:26" ht="15.75" customHeight="1">
      <c r="A1914" s="539">
        <v>20240103</v>
      </c>
      <c r="B1914" s="523">
        <v>11</v>
      </c>
      <c r="C1914" s="523" t="s">
        <v>14619</v>
      </c>
      <c r="D1914" s="523" t="s">
        <v>10628</v>
      </c>
      <c r="E1914" s="523">
        <v>2340</v>
      </c>
      <c r="F1914" s="523" t="s">
        <v>8298</v>
      </c>
      <c r="G1914" s="523" t="s">
        <v>14620</v>
      </c>
      <c r="H1914" s="538" t="s">
        <v>22474</v>
      </c>
      <c r="I1914" s="540">
        <v>45293</v>
      </c>
      <c r="J1914" s="541" t="s">
        <v>9745</v>
      </c>
      <c r="K1914" s="541" t="s">
        <v>9440</v>
      </c>
      <c r="L1914" s="494" t="s">
        <v>9441</v>
      </c>
      <c r="M1914" s="494" t="s">
        <v>9520</v>
      </c>
      <c r="N1914" s="494" t="s">
        <v>22475</v>
      </c>
      <c r="O1914" s="494" t="s">
        <v>22476</v>
      </c>
      <c r="P1914" s="494"/>
      <c r="Q1914" s="494"/>
      <c r="R1914" s="16" t="s">
        <v>22477</v>
      </c>
      <c r="S1914" s="16" t="s">
        <v>19687</v>
      </c>
      <c r="T1914" s="16" t="s">
        <v>22478</v>
      </c>
      <c r="U1914" s="17">
        <v>2340</v>
      </c>
      <c r="V1914" s="18">
        <v>8976</v>
      </c>
      <c r="W1914" s="16" t="s">
        <v>22454</v>
      </c>
      <c r="X1914" s="50" t="s">
        <v>205</v>
      </c>
      <c r="Y1914" s="50" t="s">
        <v>205</v>
      </c>
    </row>
    <row r="1915" spans="1:26" ht="15.75" customHeight="1">
      <c r="A1915" s="539">
        <v>20240103</v>
      </c>
      <c r="B1915" s="523">
        <v>12</v>
      </c>
      <c r="C1915" s="523" t="s">
        <v>4254</v>
      </c>
      <c r="D1915" s="523" t="s">
        <v>8896</v>
      </c>
      <c r="E1915" s="523">
        <v>1925</v>
      </c>
      <c r="F1915" s="523" t="s">
        <v>6380</v>
      </c>
      <c r="G1915" s="523" t="s">
        <v>4255</v>
      </c>
      <c r="H1915" s="538" t="s">
        <v>22479</v>
      </c>
      <c r="I1915" s="540">
        <v>45293</v>
      </c>
      <c r="J1915" s="541" t="s">
        <v>10645</v>
      </c>
      <c r="K1915" s="541" t="s">
        <v>9440</v>
      </c>
      <c r="L1915" s="494" t="s">
        <v>19178</v>
      </c>
      <c r="M1915" s="494" t="s">
        <v>22480</v>
      </c>
      <c r="N1915" s="494" t="s">
        <v>8168</v>
      </c>
      <c r="O1915" s="494" t="s">
        <v>22481</v>
      </c>
      <c r="P1915" s="494"/>
      <c r="Q1915" s="494"/>
      <c r="R1915" s="16" t="s">
        <v>22482</v>
      </c>
      <c r="S1915" s="16" t="s">
        <v>19679</v>
      </c>
      <c r="T1915" s="16" t="s">
        <v>22483</v>
      </c>
      <c r="U1915" s="17">
        <v>1925</v>
      </c>
      <c r="V1915" s="18">
        <v>24640</v>
      </c>
      <c r="W1915" s="16" t="s">
        <v>22484</v>
      </c>
      <c r="X1915" s="50"/>
      <c r="Y1915" s="50"/>
    </row>
    <row r="1916" spans="1:26" ht="15.75" customHeight="1">
      <c r="A1916" s="539">
        <v>20240103</v>
      </c>
      <c r="B1916" s="523">
        <v>13</v>
      </c>
      <c r="C1916" s="523" t="s">
        <v>4250</v>
      </c>
      <c r="D1916" s="523" t="s">
        <v>8896</v>
      </c>
      <c r="E1916" s="523">
        <v>1925</v>
      </c>
      <c r="F1916" s="523" t="s">
        <v>6714</v>
      </c>
      <c r="G1916" s="523" t="s">
        <v>4251</v>
      </c>
      <c r="H1916" s="538" t="s">
        <v>22485</v>
      </c>
      <c r="I1916" s="540">
        <v>45293</v>
      </c>
      <c r="J1916" s="541" t="s">
        <v>11197</v>
      </c>
      <c r="K1916" s="541" t="s">
        <v>9440</v>
      </c>
      <c r="L1916" s="494" t="s">
        <v>19178</v>
      </c>
      <c r="M1916" s="494" t="s">
        <v>22455</v>
      </c>
      <c r="N1916" s="494" t="s">
        <v>22456</v>
      </c>
      <c r="O1916" s="494" t="s">
        <v>22476</v>
      </c>
      <c r="P1916" s="494"/>
      <c r="Q1916" s="494"/>
      <c r="R1916" s="16" t="s">
        <v>14623</v>
      </c>
      <c r="S1916" s="16" t="s">
        <v>19687</v>
      </c>
      <c r="T1916" s="16" t="s">
        <v>22486</v>
      </c>
      <c r="U1916" s="17">
        <v>1925</v>
      </c>
      <c r="V1916" s="18">
        <v>24640</v>
      </c>
      <c r="W1916" s="16" t="s">
        <v>18760</v>
      </c>
      <c r="X1916" s="50" t="s">
        <v>205</v>
      </c>
      <c r="Y1916" s="50" t="s">
        <v>205</v>
      </c>
    </row>
    <row r="1917" spans="1:26" ht="15.75" customHeight="1">
      <c r="A1917" s="539">
        <v>20240103</v>
      </c>
      <c r="B1917" s="523">
        <v>14</v>
      </c>
      <c r="C1917" s="523" t="s">
        <v>4246</v>
      </c>
      <c r="D1917" s="523" t="s">
        <v>8918</v>
      </c>
      <c r="E1917" s="523">
        <v>1980</v>
      </c>
      <c r="F1917" s="523" t="s">
        <v>6346</v>
      </c>
      <c r="G1917" s="523" t="s">
        <v>4247</v>
      </c>
      <c r="H1917" s="538" t="s">
        <v>22487</v>
      </c>
      <c r="I1917" s="540">
        <v>45294</v>
      </c>
      <c r="J1917" s="541" t="s">
        <v>11424</v>
      </c>
      <c r="K1917" s="541" t="s">
        <v>9440</v>
      </c>
      <c r="L1917" s="494" t="s">
        <v>19178</v>
      </c>
      <c r="M1917" s="494" t="s">
        <v>14625</v>
      </c>
      <c r="N1917" s="494" t="s">
        <v>22488</v>
      </c>
      <c r="O1917" s="494" t="s">
        <v>22489</v>
      </c>
      <c r="P1917" s="494"/>
      <c r="Q1917" s="494"/>
      <c r="R1917" s="16" t="s">
        <v>22490</v>
      </c>
      <c r="S1917" s="16" t="s">
        <v>19654</v>
      </c>
      <c r="T1917" s="16" t="s">
        <v>22491</v>
      </c>
      <c r="U1917" s="17">
        <v>1980</v>
      </c>
      <c r="V1917" s="18">
        <v>24924.240000000002</v>
      </c>
      <c r="W1917" s="16" t="s">
        <v>14627</v>
      </c>
      <c r="X1917" s="50"/>
      <c r="Y1917" s="50"/>
    </row>
    <row r="1918" spans="1:26" ht="15.75" customHeight="1">
      <c r="A1918" s="539">
        <v>20240103</v>
      </c>
      <c r="B1918" s="523">
        <v>15</v>
      </c>
      <c r="C1918" s="523" t="s">
        <v>4238</v>
      </c>
      <c r="D1918" s="523" t="s">
        <v>8905</v>
      </c>
      <c r="E1918" s="523">
        <v>1980</v>
      </c>
      <c r="F1918" s="523" t="s">
        <v>8994</v>
      </c>
      <c r="G1918" s="523" t="s">
        <v>4239</v>
      </c>
      <c r="H1918" s="538" t="s">
        <v>14628</v>
      </c>
      <c r="I1918" s="540">
        <v>45294</v>
      </c>
      <c r="J1918" s="541" t="s">
        <v>9501</v>
      </c>
      <c r="K1918" s="541" t="s">
        <v>9440</v>
      </c>
      <c r="L1918" s="494" t="s">
        <v>19178</v>
      </c>
      <c r="M1918" s="494" t="s">
        <v>14625</v>
      </c>
      <c r="N1918" s="494" t="s">
        <v>22468</v>
      </c>
      <c r="O1918" s="494" t="s">
        <v>22489</v>
      </c>
      <c r="P1918" s="494"/>
      <c r="Q1918" s="494"/>
      <c r="R1918" s="16" t="s">
        <v>22492</v>
      </c>
      <c r="S1918" s="16" t="s">
        <v>19654</v>
      </c>
      <c r="T1918" s="16" t="s">
        <v>22493</v>
      </c>
      <c r="U1918" s="17">
        <v>1980</v>
      </c>
      <c r="V1918" s="18">
        <v>24852.959999999999</v>
      </c>
      <c r="W1918" s="16" t="s">
        <v>22494</v>
      </c>
      <c r="X1918" s="50" t="s">
        <v>205</v>
      </c>
      <c r="Y1918" s="50" t="s">
        <v>205</v>
      </c>
    </row>
    <row r="1919" spans="1:26" ht="15.75" customHeight="1">
      <c r="A1919" s="539">
        <v>20240103</v>
      </c>
      <c r="B1919" s="523">
        <v>16</v>
      </c>
      <c r="C1919" s="523" t="s">
        <v>4242</v>
      </c>
      <c r="D1919" s="523" t="s">
        <v>8905</v>
      </c>
      <c r="E1919" s="523">
        <v>1980</v>
      </c>
      <c r="F1919" s="523" t="s">
        <v>8994</v>
      </c>
      <c r="G1919" s="523" t="s">
        <v>4243</v>
      </c>
      <c r="H1919" s="538" t="s">
        <v>22495</v>
      </c>
      <c r="I1919" s="540">
        <v>45294</v>
      </c>
      <c r="J1919" s="541" t="s">
        <v>12868</v>
      </c>
      <c r="K1919" s="541" t="s">
        <v>9440</v>
      </c>
      <c r="L1919" s="512" t="s">
        <v>9441</v>
      </c>
      <c r="M1919" s="494" t="s">
        <v>22496</v>
      </c>
      <c r="N1919" s="494" t="s">
        <v>22468</v>
      </c>
      <c r="O1919" s="494" t="s">
        <v>22489</v>
      </c>
      <c r="P1919" s="494"/>
      <c r="Q1919" s="494"/>
      <c r="R1919" s="16" t="s">
        <v>22497</v>
      </c>
      <c r="S1919" s="16" t="s">
        <v>19654</v>
      </c>
      <c r="T1919" s="16" t="s">
        <v>22498</v>
      </c>
      <c r="U1919" s="17">
        <v>1980</v>
      </c>
      <c r="V1919" s="18">
        <v>24948</v>
      </c>
      <c r="W1919" s="16" t="s">
        <v>22499</v>
      </c>
      <c r="X1919" s="50" t="s">
        <v>205</v>
      </c>
      <c r="Y1919" s="50" t="s">
        <v>205</v>
      </c>
    </row>
    <row r="1920" spans="1:26" ht="15.75" customHeight="1">
      <c r="A1920" s="539">
        <v>20240103</v>
      </c>
      <c r="B1920" s="523">
        <v>17</v>
      </c>
      <c r="C1920" s="523" t="s">
        <v>4236</v>
      </c>
      <c r="D1920" s="523" t="s">
        <v>8905</v>
      </c>
      <c r="E1920" s="523">
        <v>1980</v>
      </c>
      <c r="F1920" s="523" t="s">
        <v>8994</v>
      </c>
      <c r="G1920" s="523" t="s">
        <v>4234</v>
      </c>
      <c r="H1920" s="538" t="s">
        <v>22495</v>
      </c>
      <c r="I1920" s="540">
        <v>45294</v>
      </c>
      <c r="J1920" s="541" t="s">
        <v>11811</v>
      </c>
      <c r="K1920" s="541" t="s">
        <v>9440</v>
      </c>
      <c r="L1920" s="512" t="s">
        <v>19178</v>
      </c>
      <c r="M1920" s="494" t="s">
        <v>14625</v>
      </c>
      <c r="N1920" s="494" t="s">
        <v>22468</v>
      </c>
      <c r="O1920" s="494" t="s">
        <v>22500</v>
      </c>
      <c r="P1920" s="494"/>
      <c r="Q1920" s="494"/>
      <c r="R1920" s="16" t="s">
        <v>22501</v>
      </c>
      <c r="S1920" s="16" t="s">
        <v>19654</v>
      </c>
      <c r="T1920" s="16" t="s">
        <v>22502</v>
      </c>
      <c r="U1920" s="17">
        <v>1980</v>
      </c>
      <c r="V1920" s="18">
        <v>24948</v>
      </c>
      <c r="W1920" s="16" t="s">
        <v>22499</v>
      </c>
      <c r="X1920" s="50" t="s">
        <v>205</v>
      </c>
      <c r="Y1920" s="50" t="s">
        <v>205</v>
      </c>
    </row>
    <row r="1921" spans="1:26" ht="15.75" customHeight="1">
      <c r="A1921" s="539">
        <v>20240103</v>
      </c>
      <c r="B1921" s="523">
        <v>18</v>
      </c>
      <c r="C1921" s="523" t="s">
        <v>14630</v>
      </c>
      <c r="D1921" s="523" t="s">
        <v>9583</v>
      </c>
      <c r="E1921" s="523">
        <v>1540</v>
      </c>
      <c r="F1921" s="523" t="s">
        <v>8298</v>
      </c>
      <c r="G1921" s="523" t="s">
        <v>14631</v>
      </c>
      <c r="H1921" s="538" t="s">
        <v>22503</v>
      </c>
      <c r="I1921" s="540">
        <v>45294</v>
      </c>
      <c r="J1921" s="541" t="s">
        <v>9791</v>
      </c>
      <c r="K1921" s="541" t="s">
        <v>9440</v>
      </c>
      <c r="L1921" s="494"/>
      <c r="M1921" s="494" t="s">
        <v>22504</v>
      </c>
      <c r="N1921" s="494" t="s">
        <v>22505</v>
      </c>
      <c r="O1921" s="494" t="s">
        <v>22439</v>
      </c>
      <c r="P1921" s="494"/>
      <c r="Q1921" s="494"/>
      <c r="R1921" s="16" t="s">
        <v>22506</v>
      </c>
      <c r="S1921" s="16" t="s">
        <v>22507</v>
      </c>
      <c r="T1921" s="16" t="s">
        <v>22508</v>
      </c>
      <c r="U1921" s="17">
        <v>1540</v>
      </c>
      <c r="V1921" s="18">
        <v>23750</v>
      </c>
      <c r="W1921" s="16" t="s">
        <v>22509</v>
      </c>
      <c r="X1921" s="50" t="s">
        <v>205</v>
      </c>
      <c r="Y1921" s="50" t="s">
        <v>205</v>
      </c>
    </row>
    <row r="1922" spans="1:26" ht="15.75" customHeight="1">
      <c r="A1922" s="539">
        <v>20240103</v>
      </c>
      <c r="B1922" s="523">
        <v>19</v>
      </c>
      <c r="C1922" s="523" t="s">
        <v>14632</v>
      </c>
      <c r="D1922" s="523" t="s">
        <v>9476</v>
      </c>
      <c r="E1922" s="523">
        <v>1180</v>
      </c>
      <c r="F1922" s="523" t="s">
        <v>9089</v>
      </c>
      <c r="G1922" s="523" t="s">
        <v>14633</v>
      </c>
      <c r="H1922" s="538" t="s">
        <v>22474</v>
      </c>
      <c r="I1922" s="540">
        <v>45294</v>
      </c>
      <c r="J1922" s="541" t="s">
        <v>11035</v>
      </c>
      <c r="K1922" s="541" t="s">
        <v>9440</v>
      </c>
      <c r="L1922" s="494" t="s">
        <v>19178</v>
      </c>
      <c r="M1922" s="494" t="s">
        <v>22510</v>
      </c>
      <c r="N1922" s="494" t="s">
        <v>22475</v>
      </c>
      <c r="O1922" s="494" t="s">
        <v>22452</v>
      </c>
      <c r="P1922" s="494"/>
      <c r="Q1922" s="494"/>
      <c r="R1922" s="16" t="s">
        <v>22511</v>
      </c>
      <c r="S1922" s="16" t="s">
        <v>22512</v>
      </c>
      <c r="T1922" s="16" t="s">
        <v>22513</v>
      </c>
      <c r="U1922" s="17">
        <v>3600</v>
      </c>
      <c r="V1922" s="18">
        <v>74700</v>
      </c>
      <c r="W1922" s="16" t="s">
        <v>4277</v>
      </c>
      <c r="X1922" s="50"/>
      <c r="Y1922" s="50"/>
      <c r="Z1922" t="s">
        <v>11887</v>
      </c>
    </row>
    <row r="1923" spans="1:26" ht="15.75" customHeight="1">
      <c r="A1923" s="539">
        <v>20240103</v>
      </c>
      <c r="B1923" s="523">
        <v>19</v>
      </c>
      <c r="C1923" s="523" t="s">
        <v>14632</v>
      </c>
      <c r="D1923" s="523" t="s">
        <v>9476</v>
      </c>
      <c r="E1923" s="523">
        <v>1180</v>
      </c>
      <c r="F1923" s="523" t="s">
        <v>9089</v>
      </c>
      <c r="G1923" s="523" t="s">
        <v>14635</v>
      </c>
      <c r="H1923" s="538" t="s">
        <v>22514</v>
      </c>
      <c r="I1923" s="540">
        <v>45294</v>
      </c>
      <c r="J1923" s="541" t="s">
        <v>11035</v>
      </c>
      <c r="K1923" s="541" t="s">
        <v>9440</v>
      </c>
      <c r="L1923" s="494" t="s">
        <v>9441</v>
      </c>
      <c r="M1923" s="494" t="s">
        <v>14634</v>
      </c>
      <c r="N1923" s="494" t="s">
        <v>22475</v>
      </c>
      <c r="O1923" s="494" t="s">
        <v>22452</v>
      </c>
      <c r="P1923" s="494"/>
      <c r="Q1923" s="494"/>
      <c r="R1923" s="16"/>
      <c r="S1923" s="16"/>
      <c r="T1923" s="16" t="s">
        <v>22513</v>
      </c>
      <c r="U1923" s="17">
        <v>3600</v>
      </c>
      <c r="V1923" s="18">
        <v>74700</v>
      </c>
      <c r="W1923" s="16" t="s">
        <v>4277</v>
      </c>
      <c r="X1923" s="50" t="s">
        <v>205</v>
      </c>
      <c r="Y1923" s="50" t="s">
        <v>205</v>
      </c>
      <c r="Z1923" t="s">
        <v>20294</v>
      </c>
    </row>
    <row r="1924" spans="1:26" ht="15.75" customHeight="1">
      <c r="A1924" s="539">
        <v>20240103</v>
      </c>
      <c r="B1924" s="523">
        <v>19</v>
      </c>
      <c r="C1924" s="523" t="s">
        <v>14632</v>
      </c>
      <c r="D1924" s="523" t="s">
        <v>9476</v>
      </c>
      <c r="E1924" s="523">
        <v>1180</v>
      </c>
      <c r="F1924" s="523" t="s">
        <v>9089</v>
      </c>
      <c r="G1924" s="523" t="s">
        <v>14637</v>
      </c>
      <c r="H1924" s="538" t="s">
        <v>22515</v>
      </c>
      <c r="I1924" s="540">
        <v>45294</v>
      </c>
      <c r="J1924" s="541" t="s">
        <v>11035</v>
      </c>
      <c r="K1924" s="541" t="s">
        <v>9440</v>
      </c>
      <c r="L1924" s="494" t="s">
        <v>9441</v>
      </c>
      <c r="M1924" s="494" t="s">
        <v>22510</v>
      </c>
      <c r="N1924" s="494" t="s">
        <v>22505</v>
      </c>
      <c r="O1924" s="494" t="s">
        <v>22516</v>
      </c>
      <c r="P1924" s="494"/>
      <c r="Q1924" s="494"/>
      <c r="R1924" s="16"/>
      <c r="S1924" s="16"/>
      <c r="T1924" s="16"/>
      <c r="U1924" s="17"/>
      <c r="V1924" s="18"/>
      <c r="W1924" s="16"/>
      <c r="X1924" s="50" t="s">
        <v>205</v>
      </c>
      <c r="Y1924" s="50" t="s">
        <v>205</v>
      </c>
      <c r="Z1924" t="s">
        <v>20294</v>
      </c>
    </row>
    <row r="1925" spans="1:26" ht="15.75" customHeight="1">
      <c r="A1925" s="539">
        <v>20240103</v>
      </c>
      <c r="B1925" s="523">
        <v>20</v>
      </c>
      <c r="C1925" s="523" t="s">
        <v>4229</v>
      </c>
      <c r="D1925" s="523" t="s">
        <v>8905</v>
      </c>
      <c r="E1925" s="523">
        <v>1999</v>
      </c>
      <c r="F1925" s="523" t="s">
        <v>8994</v>
      </c>
      <c r="G1925" s="523" t="s">
        <v>4230</v>
      </c>
      <c r="H1925" s="538" t="s">
        <v>22517</v>
      </c>
      <c r="I1925" s="540">
        <v>45294</v>
      </c>
      <c r="J1925" s="541" t="s">
        <v>9721</v>
      </c>
      <c r="K1925" s="541" t="s">
        <v>9440</v>
      </c>
      <c r="L1925" s="494" t="s">
        <v>22028</v>
      </c>
      <c r="M1925" s="494" t="s">
        <v>22496</v>
      </c>
      <c r="N1925" s="494" t="s">
        <v>22468</v>
      </c>
      <c r="O1925" s="494" t="s">
        <v>22500</v>
      </c>
      <c r="P1925" s="494"/>
      <c r="Q1925" s="494"/>
      <c r="R1925" s="16" t="s">
        <v>14639</v>
      </c>
      <c r="S1925" s="16" t="s">
        <v>11030</v>
      </c>
      <c r="T1925" s="16" t="s">
        <v>14640</v>
      </c>
      <c r="U1925" s="17">
        <v>1999</v>
      </c>
      <c r="V1925" s="18">
        <v>24971.508000000002</v>
      </c>
      <c r="W1925" s="16" t="s">
        <v>14627</v>
      </c>
      <c r="X1925" s="50" t="s">
        <v>205</v>
      </c>
      <c r="Y1925" s="50" t="s">
        <v>205</v>
      </c>
    </row>
    <row r="1926" spans="1:26" ht="15.75" customHeight="1">
      <c r="A1926" s="539">
        <v>20240104</v>
      </c>
      <c r="B1926" s="523">
        <v>21</v>
      </c>
      <c r="C1926" s="523" t="s">
        <v>14641</v>
      </c>
      <c r="D1926" s="523" t="s">
        <v>9476</v>
      </c>
      <c r="E1926" s="523">
        <v>1584</v>
      </c>
      <c r="F1926" s="523" t="s">
        <v>8949</v>
      </c>
      <c r="G1926" s="523" t="s">
        <v>14642</v>
      </c>
      <c r="H1926" s="538" t="s">
        <v>22518</v>
      </c>
      <c r="I1926" s="540">
        <v>45295</v>
      </c>
      <c r="J1926" s="541" t="s">
        <v>10437</v>
      </c>
      <c r="K1926" s="541" t="s">
        <v>9440</v>
      </c>
      <c r="L1926" s="494" t="s">
        <v>19178</v>
      </c>
      <c r="M1926" s="494" t="s">
        <v>14634</v>
      </c>
      <c r="N1926" s="494" t="s">
        <v>22475</v>
      </c>
      <c r="O1926" s="494" t="s">
        <v>22489</v>
      </c>
      <c r="P1926" s="494"/>
      <c r="Q1926" s="494"/>
      <c r="R1926" s="16" t="s">
        <v>14644</v>
      </c>
      <c r="S1926" s="16" t="s">
        <v>22519</v>
      </c>
      <c r="T1926" s="16" t="s">
        <v>22520</v>
      </c>
      <c r="U1926" s="17">
        <v>1584</v>
      </c>
      <c r="V1926" s="18">
        <v>21652.34</v>
      </c>
      <c r="W1926" s="16" t="s">
        <v>22499</v>
      </c>
      <c r="X1926" s="50"/>
      <c r="Y1926" s="50"/>
    </row>
    <row r="1927" spans="1:26" ht="15.75" customHeight="1">
      <c r="A1927" s="539">
        <v>20240104</v>
      </c>
      <c r="B1927" s="523">
        <v>22</v>
      </c>
      <c r="C1927" s="523" t="s">
        <v>4259</v>
      </c>
      <c r="D1927" s="523" t="s">
        <v>8896</v>
      </c>
      <c r="E1927" s="523">
        <v>1925</v>
      </c>
      <c r="F1927" s="523" t="s">
        <v>10924</v>
      </c>
      <c r="G1927" s="523" t="s">
        <v>4260</v>
      </c>
      <c r="H1927" s="538" t="s">
        <v>22521</v>
      </c>
      <c r="I1927" s="540">
        <v>45295</v>
      </c>
      <c r="J1927" s="541" t="s">
        <v>14647</v>
      </c>
      <c r="K1927" s="541" t="s">
        <v>9440</v>
      </c>
      <c r="L1927" s="494" t="s">
        <v>19178</v>
      </c>
      <c r="M1927" s="494" t="s">
        <v>22522</v>
      </c>
      <c r="N1927" s="494" t="s">
        <v>9822</v>
      </c>
      <c r="O1927" s="494" t="s">
        <v>22476</v>
      </c>
      <c r="P1927" s="494"/>
      <c r="Q1927" s="494"/>
      <c r="R1927" s="16" t="s">
        <v>22523</v>
      </c>
      <c r="S1927" s="16" t="s">
        <v>20411</v>
      </c>
      <c r="T1927" s="16" t="s">
        <v>22524</v>
      </c>
      <c r="U1927" s="17">
        <v>1925</v>
      </c>
      <c r="V1927" s="18">
        <v>24640</v>
      </c>
      <c r="W1927" s="16" t="s">
        <v>22499</v>
      </c>
      <c r="X1927" s="50"/>
      <c r="Y1927" s="50"/>
    </row>
    <row r="1928" spans="1:26" ht="15.75" customHeight="1">
      <c r="A1928" s="539">
        <v>20240104</v>
      </c>
      <c r="B1928" s="523">
        <v>23</v>
      </c>
      <c r="C1928" s="523" t="s">
        <v>4264</v>
      </c>
      <c r="D1928" s="523" t="s">
        <v>8896</v>
      </c>
      <c r="E1928" s="523">
        <v>1925</v>
      </c>
      <c r="F1928" s="523" t="s">
        <v>10924</v>
      </c>
      <c r="G1928" s="523" t="s">
        <v>4265</v>
      </c>
      <c r="H1928" s="538" t="s">
        <v>22525</v>
      </c>
      <c r="I1928" s="540">
        <v>45295</v>
      </c>
      <c r="J1928" s="541" t="s">
        <v>14649</v>
      </c>
      <c r="K1928" s="541" t="s">
        <v>9440</v>
      </c>
      <c r="L1928" s="494" t="s">
        <v>19178</v>
      </c>
      <c r="M1928" s="494" t="s">
        <v>22455</v>
      </c>
      <c r="N1928" s="494" t="s">
        <v>9822</v>
      </c>
      <c r="O1928" s="494" t="s">
        <v>22476</v>
      </c>
      <c r="P1928" s="494"/>
      <c r="Q1928" s="494"/>
      <c r="R1928" s="16" t="s">
        <v>14650</v>
      </c>
      <c r="S1928" s="16" t="s">
        <v>20411</v>
      </c>
      <c r="T1928" s="16" t="s">
        <v>14651</v>
      </c>
      <c r="U1928" s="17">
        <v>1925</v>
      </c>
      <c r="V1928" s="18">
        <v>24640</v>
      </c>
      <c r="W1928" s="16" t="s">
        <v>22499</v>
      </c>
      <c r="X1928" s="50"/>
      <c r="Y1928" s="50"/>
    </row>
    <row r="1929" spans="1:26" ht="15.75" customHeight="1">
      <c r="A1929" s="539">
        <v>20240104</v>
      </c>
      <c r="B1929" s="523">
        <v>24</v>
      </c>
      <c r="C1929" s="523" t="s">
        <v>4272</v>
      </c>
      <c r="D1929" s="523" t="s">
        <v>14652</v>
      </c>
      <c r="E1929" s="523">
        <v>1916</v>
      </c>
      <c r="F1929" s="523" t="s">
        <v>6346</v>
      </c>
      <c r="G1929" s="523" t="s">
        <v>4273</v>
      </c>
      <c r="H1929" s="538" t="s">
        <v>22526</v>
      </c>
      <c r="I1929" s="540">
        <v>45295</v>
      </c>
      <c r="J1929" s="541" t="s">
        <v>13008</v>
      </c>
      <c r="K1929" s="541" t="s">
        <v>9440</v>
      </c>
      <c r="L1929" s="494" t="s">
        <v>19178</v>
      </c>
      <c r="M1929" s="494" t="s">
        <v>22467</v>
      </c>
      <c r="N1929" s="494" t="s">
        <v>22527</v>
      </c>
      <c r="O1929" s="494" t="s">
        <v>22528</v>
      </c>
      <c r="P1929" s="494"/>
      <c r="Q1929" s="494"/>
      <c r="R1929" s="16" t="s">
        <v>22529</v>
      </c>
      <c r="S1929" s="16" t="s">
        <v>22530</v>
      </c>
      <c r="T1929" s="16" t="s">
        <v>22531</v>
      </c>
      <c r="U1929" s="17">
        <v>1916</v>
      </c>
      <c r="V1929" s="18">
        <v>24179.919999999998</v>
      </c>
      <c r="W1929" s="16" t="s">
        <v>18760</v>
      </c>
      <c r="X1929" s="50"/>
      <c r="Y1929" s="50"/>
    </row>
    <row r="1930" spans="1:26" ht="15.75" customHeight="1">
      <c r="A1930" s="539">
        <v>20240104</v>
      </c>
      <c r="B1930" s="523">
        <v>25</v>
      </c>
      <c r="C1930" s="523" t="s">
        <v>14655</v>
      </c>
      <c r="D1930" s="523" t="s">
        <v>9078</v>
      </c>
      <c r="E1930" s="523">
        <v>1118</v>
      </c>
      <c r="F1930" s="523" t="s">
        <v>8298</v>
      </c>
      <c r="G1930" s="523" t="s">
        <v>14656</v>
      </c>
      <c r="H1930" s="538" t="s">
        <v>22532</v>
      </c>
      <c r="I1930" s="540">
        <v>45295</v>
      </c>
      <c r="J1930" s="541" t="s">
        <v>9614</v>
      </c>
      <c r="K1930" s="541" t="s">
        <v>9440</v>
      </c>
      <c r="L1930" s="494" t="s">
        <v>9441</v>
      </c>
      <c r="M1930" s="494" t="s">
        <v>9448</v>
      </c>
      <c r="N1930" s="494" t="s">
        <v>22464</v>
      </c>
      <c r="O1930" s="494" t="s">
        <v>9533</v>
      </c>
      <c r="P1930" s="494"/>
      <c r="Q1930" s="494"/>
      <c r="R1930" s="16" t="s">
        <v>22533</v>
      </c>
      <c r="S1930" s="16" t="s">
        <v>22534</v>
      </c>
      <c r="T1930" s="16" t="s">
        <v>22535</v>
      </c>
      <c r="U1930" s="17">
        <v>1118</v>
      </c>
      <c r="V1930" s="18">
        <v>24720</v>
      </c>
      <c r="W1930" s="16" t="s">
        <v>22499</v>
      </c>
      <c r="X1930" s="50"/>
      <c r="Y1930" s="50"/>
    </row>
    <row r="1931" spans="1:26" ht="15.75" customHeight="1">
      <c r="A1931" s="539">
        <v>20240104</v>
      </c>
      <c r="B1931" s="523">
        <v>26</v>
      </c>
      <c r="C1931" s="523" t="s">
        <v>4275</v>
      </c>
      <c r="D1931" s="523" t="s">
        <v>14652</v>
      </c>
      <c r="E1931" s="523">
        <v>1916</v>
      </c>
      <c r="F1931" s="523" t="s">
        <v>6346</v>
      </c>
      <c r="G1931" s="523" t="s">
        <v>4276</v>
      </c>
      <c r="H1931" s="538" t="s">
        <v>22536</v>
      </c>
      <c r="I1931" s="540">
        <v>45295</v>
      </c>
      <c r="J1931" s="541" t="s">
        <v>13647</v>
      </c>
      <c r="K1931" s="541" t="s">
        <v>9440</v>
      </c>
      <c r="L1931" s="494" t="s">
        <v>22028</v>
      </c>
      <c r="M1931" s="494" t="s">
        <v>22467</v>
      </c>
      <c r="N1931" s="494" t="s">
        <v>22468</v>
      </c>
      <c r="O1931" s="494" t="s">
        <v>22528</v>
      </c>
      <c r="P1931" s="494"/>
      <c r="Q1931" s="494"/>
      <c r="R1931" s="16" t="s">
        <v>22537</v>
      </c>
      <c r="S1931" s="16" t="s">
        <v>22530</v>
      </c>
      <c r="T1931" s="16" t="s">
        <v>22538</v>
      </c>
      <c r="U1931" s="17">
        <v>1916</v>
      </c>
      <c r="V1931" s="18">
        <v>24179.919999999998</v>
      </c>
      <c r="W1931" s="16" t="s">
        <v>22454</v>
      </c>
      <c r="X1931" s="50"/>
      <c r="Y1931" s="50"/>
    </row>
    <row r="1932" spans="1:26" ht="15.75" customHeight="1">
      <c r="A1932" s="539">
        <v>20240104</v>
      </c>
      <c r="B1932" s="523">
        <v>27</v>
      </c>
      <c r="C1932" s="523" t="s">
        <v>4268</v>
      </c>
      <c r="D1932" s="523" t="s">
        <v>8896</v>
      </c>
      <c r="E1932" s="523">
        <v>1925</v>
      </c>
      <c r="F1932" s="523" t="s">
        <v>10924</v>
      </c>
      <c r="G1932" s="523" t="s">
        <v>4269</v>
      </c>
      <c r="H1932" s="538" t="s">
        <v>22539</v>
      </c>
      <c r="I1932" s="540">
        <v>45295</v>
      </c>
      <c r="J1932" s="541" t="s">
        <v>13397</v>
      </c>
      <c r="K1932" s="541" t="s">
        <v>9440</v>
      </c>
      <c r="L1932" s="494" t="s">
        <v>19178</v>
      </c>
      <c r="M1932" s="494" t="s">
        <v>22455</v>
      </c>
      <c r="N1932" s="494" t="s">
        <v>9822</v>
      </c>
      <c r="O1932" s="494" t="s">
        <v>22540</v>
      </c>
      <c r="P1932" s="494"/>
      <c r="Q1932" s="494"/>
      <c r="R1932" s="16" t="s">
        <v>14658</v>
      </c>
      <c r="S1932" s="16" t="s">
        <v>12023</v>
      </c>
      <c r="T1932" s="16" t="s">
        <v>22541</v>
      </c>
      <c r="U1932" s="17">
        <v>1925</v>
      </c>
      <c r="V1932" s="18">
        <v>24640</v>
      </c>
      <c r="W1932" s="16" t="s">
        <v>14627</v>
      </c>
      <c r="X1932" s="50"/>
      <c r="Y1932" s="50"/>
    </row>
    <row r="1933" spans="1:26" ht="15.75" customHeight="1">
      <c r="A1933" s="539">
        <v>20240104</v>
      </c>
      <c r="B1933" s="523">
        <v>28</v>
      </c>
      <c r="C1933" s="523" t="s">
        <v>4256</v>
      </c>
      <c r="D1933" s="523" t="s">
        <v>8905</v>
      </c>
      <c r="E1933" s="523">
        <v>1980</v>
      </c>
      <c r="F1933" s="523" t="s">
        <v>8994</v>
      </c>
      <c r="G1933" s="523" t="s">
        <v>4257</v>
      </c>
      <c r="H1933" s="538" t="s">
        <v>22542</v>
      </c>
      <c r="I1933" s="540">
        <v>45295</v>
      </c>
      <c r="J1933" s="541" t="s">
        <v>9810</v>
      </c>
      <c r="K1933" s="541" t="s">
        <v>9440</v>
      </c>
      <c r="L1933" s="494" t="s">
        <v>19178</v>
      </c>
      <c r="M1933" s="494" t="s">
        <v>22496</v>
      </c>
      <c r="N1933" s="494" t="s">
        <v>22527</v>
      </c>
      <c r="O1933" s="494" t="s">
        <v>9533</v>
      </c>
      <c r="P1933" s="494"/>
      <c r="Q1933" s="494"/>
      <c r="R1933" s="16" t="s">
        <v>4258</v>
      </c>
      <c r="S1933" s="16" t="s">
        <v>19654</v>
      </c>
      <c r="T1933" s="16" t="s">
        <v>22543</v>
      </c>
      <c r="U1933" s="17">
        <v>1980</v>
      </c>
      <c r="V1933" s="18">
        <v>24971.759999999998</v>
      </c>
      <c r="W1933" s="16" t="s">
        <v>22499</v>
      </c>
      <c r="X1933" s="50" t="s">
        <v>205</v>
      </c>
      <c r="Y1933" s="50" t="s">
        <v>205</v>
      </c>
    </row>
    <row r="1934" spans="1:26" ht="15.75" customHeight="1">
      <c r="A1934" s="539">
        <v>20240104</v>
      </c>
      <c r="B1934" s="523">
        <v>29</v>
      </c>
      <c r="C1934" s="523" t="s">
        <v>14659</v>
      </c>
      <c r="D1934" s="523" t="s">
        <v>13342</v>
      </c>
      <c r="E1934" s="523">
        <v>961</v>
      </c>
      <c r="F1934" s="523" t="s">
        <v>9266</v>
      </c>
      <c r="G1934" s="523" t="s">
        <v>14660</v>
      </c>
      <c r="H1934" s="538" t="s">
        <v>22479</v>
      </c>
      <c r="I1934" s="540">
        <v>45294</v>
      </c>
      <c r="J1934" s="541" t="s">
        <v>11766</v>
      </c>
      <c r="K1934" s="541" t="s">
        <v>9440</v>
      </c>
      <c r="L1934" s="512" t="s">
        <v>9441</v>
      </c>
      <c r="M1934" s="512" t="s">
        <v>10361</v>
      </c>
      <c r="N1934" s="512" t="s">
        <v>8168</v>
      </c>
      <c r="O1934" s="512" t="s">
        <v>22544</v>
      </c>
      <c r="P1934" s="512"/>
      <c r="Q1934" s="512"/>
      <c r="R1934" s="16" t="s">
        <v>22545</v>
      </c>
      <c r="S1934" s="16" t="s">
        <v>20780</v>
      </c>
      <c r="T1934" s="16" t="s">
        <v>22546</v>
      </c>
      <c r="U1934" s="17">
        <v>961</v>
      </c>
      <c r="V1934" s="18">
        <v>15960</v>
      </c>
      <c r="W1934" s="16" t="s">
        <v>4183</v>
      </c>
      <c r="X1934" s="50" t="s">
        <v>205</v>
      </c>
      <c r="Y1934" s="50" t="s">
        <v>205</v>
      </c>
      <c r="Z1934" t="s">
        <v>14661</v>
      </c>
    </row>
    <row r="1935" spans="1:26" ht="18" customHeight="1">
      <c r="A1935" s="539">
        <v>20240105</v>
      </c>
      <c r="B1935" s="523">
        <v>30</v>
      </c>
      <c r="C1935" s="523" t="s">
        <v>14662</v>
      </c>
      <c r="D1935" s="523" t="s">
        <v>10578</v>
      </c>
      <c r="E1935" s="523">
        <v>833</v>
      </c>
      <c r="F1935" s="523" t="s">
        <v>9211</v>
      </c>
      <c r="G1935" s="523" t="s">
        <v>14663</v>
      </c>
      <c r="H1935" s="538" t="s">
        <v>22517</v>
      </c>
      <c r="I1935" s="540">
        <v>45295</v>
      </c>
      <c r="J1935" s="541" t="s">
        <v>14345</v>
      </c>
      <c r="K1935" s="541" t="s">
        <v>9440</v>
      </c>
      <c r="L1935" s="494" t="s">
        <v>19178</v>
      </c>
      <c r="M1935" s="494" t="s">
        <v>22467</v>
      </c>
      <c r="N1935" s="494" t="s">
        <v>22468</v>
      </c>
      <c r="O1935" s="494" t="s">
        <v>22500</v>
      </c>
      <c r="P1935" s="494"/>
      <c r="Q1935" s="494"/>
      <c r="R1935" s="16" t="s">
        <v>22547</v>
      </c>
      <c r="S1935" s="16" t="s">
        <v>22519</v>
      </c>
      <c r="T1935" s="16" t="s">
        <v>22548</v>
      </c>
      <c r="U1935" s="17">
        <v>833</v>
      </c>
      <c r="V1935" s="18">
        <v>22745.65</v>
      </c>
      <c r="W1935" s="16" t="s">
        <v>22499</v>
      </c>
      <c r="X1935" s="50" t="s">
        <v>205</v>
      </c>
      <c r="Y1935" s="50" t="s">
        <v>205</v>
      </c>
    </row>
    <row r="1936" spans="1:26" ht="18" customHeight="1">
      <c r="A1936" s="539">
        <v>20240105</v>
      </c>
      <c r="B1936" s="523">
        <v>31</v>
      </c>
      <c r="C1936" s="523" t="s">
        <v>14664</v>
      </c>
      <c r="D1936" s="523" t="s">
        <v>13857</v>
      </c>
      <c r="E1936" s="523">
        <v>2300</v>
      </c>
      <c r="F1936" s="523" t="s">
        <v>9269</v>
      </c>
      <c r="G1936" s="523" t="s">
        <v>14665</v>
      </c>
      <c r="H1936" s="538" t="s">
        <v>22549</v>
      </c>
      <c r="I1936" s="540">
        <v>45295</v>
      </c>
      <c r="J1936" s="541" t="s">
        <v>11047</v>
      </c>
      <c r="K1936" s="541" t="s">
        <v>9440</v>
      </c>
      <c r="L1936" s="494" t="s">
        <v>9441</v>
      </c>
      <c r="M1936" s="494" t="s">
        <v>22550</v>
      </c>
      <c r="N1936" s="494" t="s">
        <v>22551</v>
      </c>
      <c r="O1936" s="494" t="s">
        <v>9533</v>
      </c>
      <c r="P1936" s="494"/>
      <c r="Q1936" s="494"/>
      <c r="R1936" s="16" t="s">
        <v>22552</v>
      </c>
      <c r="S1936" s="16" t="s">
        <v>14645</v>
      </c>
      <c r="T1936" s="16" t="s">
        <v>22553</v>
      </c>
      <c r="U1936" s="17">
        <v>2300</v>
      </c>
      <c r="V1936" s="18">
        <v>24150</v>
      </c>
      <c r="W1936" s="16" t="s">
        <v>22499</v>
      </c>
      <c r="X1936" s="50"/>
      <c r="Y1936" s="50"/>
      <c r="Z1936" t="s">
        <v>14667</v>
      </c>
    </row>
    <row r="1937" spans="1:26" ht="18" customHeight="1">
      <c r="A1937" s="539">
        <v>20240105</v>
      </c>
      <c r="B1937" s="523">
        <v>32</v>
      </c>
      <c r="C1937" s="523" t="s">
        <v>14668</v>
      </c>
      <c r="D1937" s="523" t="s">
        <v>14652</v>
      </c>
      <c r="E1937" s="523">
        <v>1916</v>
      </c>
      <c r="F1937" s="523" t="s">
        <v>10924</v>
      </c>
      <c r="G1937" s="523" t="s">
        <v>4291</v>
      </c>
      <c r="H1937" s="538" t="s">
        <v>22554</v>
      </c>
      <c r="I1937" s="540">
        <v>45295</v>
      </c>
      <c r="J1937" s="541" t="s">
        <v>14669</v>
      </c>
      <c r="K1937" s="541" t="s">
        <v>9440</v>
      </c>
      <c r="L1937" s="494" t="s">
        <v>9441</v>
      </c>
      <c r="M1937" s="494" t="s">
        <v>22467</v>
      </c>
      <c r="N1937" s="494" t="s">
        <v>22468</v>
      </c>
      <c r="O1937" s="494" t="s">
        <v>22528</v>
      </c>
      <c r="P1937" s="494"/>
      <c r="Q1937" s="494"/>
      <c r="R1937" s="16" t="s">
        <v>22555</v>
      </c>
      <c r="S1937" s="16" t="s">
        <v>4274</v>
      </c>
      <c r="T1937" s="16" t="s">
        <v>22556</v>
      </c>
      <c r="U1937" s="17">
        <v>1916</v>
      </c>
      <c r="V1937" s="18">
        <v>24179.919999999998</v>
      </c>
      <c r="W1937" s="16" t="s">
        <v>22454</v>
      </c>
      <c r="X1937" s="50"/>
      <c r="Y1937" s="50"/>
    </row>
    <row r="1938" spans="1:26" ht="18" customHeight="1">
      <c r="A1938" s="539">
        <v>20240105</v>
      </c>
      <c r="B1938" s="523">
        <v>33</v>
      </c>
      <c r="C1938" s="523" t="s">
        <v>4299</v>
      </c>
      <c r="D1938" s="523" t="s">
        <v>8905</v>
      </c>
      <c r="E1938" s="523">
        <v>1950</v>
      </c>
      <c r="F1938" s="523" t="s">
        <v>8994</v>
      </c>
      <c r="G1938" s="523" t="s">
        <v>4300</v>
      </c>
      <c r="H1938" s="538" t="s">
        <v>22557</v>
      </c>
      <c r="I1938" s="540">
        <v>45295</v>
      </c>
      <c r="J1938" s="541" t="s">
        <v>13599</v>
      </c>
      <c r="K1938" s="541" t="s">
        <v>9440</v>
      </c>
      <c r="L1938" s="494" t="s">
        <v>19178</v>
      </c>
      <c r="M1938" s="494" t="s">
        <v>14613</v>
      </c>
      <c r="N1938" s="494" t="s">
        <v>22458</v>
      </c>
      <c r="O1938" s="494" t="s">
        <v>22558</v>
      </c>
      <c r="P1938" s="494"/>
      <c r="Q1938" s="494"/>
      <c r="R1938" s="16" t="s">
        <v>22559</v>
      </c>
      <c r="S1938" s="16" t="s">
        <v>20055</v>
      </c>
      <c r="T1938" s="16" t="s">
        <v>14672</v>
      </c>
      <c r="U1938" s="17">
        <v>1950</v>
      </c>
      <c r="V1938" s="18">
        <v>24219</v>
      </c>
      <c r="W1938" s="16" t="s">
        <v>18760</v>
      </c>
      <c r="X1938" s="50" t="s">
        <v>205</v>
      </c>
      <c r="Y1938" s="50" t="s">
        <v>205</v>
      </c>
    </row>
    <row r="1939" spans="1:26" ht="18" customHeight="1">
      <c r="A1939" s="539">
        <v>20240105</v>
      </c>
      <c r="B1939" s="523">
        <v>34</v>
      </c>
      <c r="C1939" s="523" t="s">
        <v>4292</v>
      </c>
      <c r="D1939" s="523" t="s">
        <v>8896</v>
      </c>
      <c r="E1939" s="523">
        <v>1958</v>
      </c>
      <c r="F1939" s="523" t="s">
        <v>8994</v>
      </c>
      <c r="G1939" s="523" t="s">
        <v>14673</v>
      </c>
      <c r="H1939" s="538" t="s">
        <v>22526</v>
      </c>
      <c r="I1939" s="540">
        <v>45296</v>
      </c>
      <c r="J1939" s="541" t="s">
        <v>11396</v>
      </c>
      <c r="K1939" s="541" t="s">
        <v>9440</v>
      </c>
      <c r="L1939" s="494"/>
      <c r="M1939" s="494" t="s">
        <v>22438</v>
      </c>
      <c r="N1939" s="494" t="s">
        <v>22468</v>
      </c>
      <c r="O1939" s="494" t="s">
        <v>14674</v>
      </c>
      <c r="P1939" s="494"/>
      <c r="Q1939" s="494"/>
      <c r="R1939" s="16" t="s">
        <v>4294</v>
      </c>
      <c r="S1939" s="16" t="s">
        <v>4323</v>
      </c>
      <c r="T1939" s="16" t="s">
        <v>18761</v>
      </c>
      <c r="U1939" s="17">
        <v>1958</v>
      </c>
      <c r="V1939" s="18">
        <v>24583.3</v>
      </c>
      <c r="W1939" s="16" t="s">
        <v>4290</v>
      </c>
      <c r="X1939" s="50" t="s">
        <v>205</v>
      </c>
      <c r="Y1939" s="50" t="s">
        <v>205</v>
      </c>
    </row>
    <row r="1940" spans="1:26" ht="18" customHeight="1">
      <c r="A1940" s="539">
        <v>20240105</v>
      </c>
      <c r="B1940" s="523">
        <v>35</v>
      </c>
      <c r="C1940" s="523" t="s">
        <v>4295</v>
      </c>
      <c r="D1940" s="523" t="s">
        <v>9766</v>
      </c>
      <c r="E1940" s="523">
        <v>1958</v>
      </c>
      <c r="F1940" s="523" t="s">
        <v>8994</v>
      </c>
      <c r="G1940" s="523" t="s">
        <v>4296</v>
      </c>
      <c r="H1940" s="538" t="s">
        <v>22495</v>
      </c>
      <c r="I1940" s="540">
        <v>45296</v>
      </c>
      <c r="J1940" s="541" t="s">
        <v>9527</v>
      </c>
      <c r="K1940" s="541" t="s">
        <v>9440</v>
      </c>
      <c r="L1940" s="494" t="s">
        <v>19178</v>
      </c>
      <c r="M1940" s="494" t="s">
        <v>22560</v>
      </c>
      <c r="N1940" s="494" t="s">
        <v>22468</v>
      </c>
      <c r="O1940" s="494" t="s">
        <v>22561</v>
      </c>
      <c r="P1940" s="494"/>
      <c r="Q1940" s="494"/>
      <c r="R1940" s="16" t="s">
        <v>4295</v>
      </c>
      <c r="S1940" s="16" t="s">
        <v>4284</v>
      </c>
      <c r="T1940" s="16" t="s">
        <v>4298</v>
      </c>
      <c r="U1940" s="17">
        <v>1958</v>
      </c>
      <c r="V1940" s="18">
        <v>24583.33</v>
      </c>
      <c r="W1940" s="16" t="s">
        <v>4286</v>
      </c>
      <c r="X1940" s="50" t="s">
        <v>205</v>
      </c>
      <c r="Y1940" s="50" t="s">
        <v>205</v>
      </c>
    </row>
    <row r="1941" spans="1:26" ht="18" customHeight="1">
      <c r="A1941" s="539">
        <v>20240105</v>
      </c>
      <c r="B1941" s="523">
        <v>36</v>
      </c>
      <c r="C1941" s="523" t="s">
        <v>4281</v>
      </c>
      <c r="D1941" s="523" t="s">
        <v>9766</v>
      </c>
      <c r="E1941" s="523">
        <v>1958</v>
      </c>
      <c r="F1941" s="523" t="s">
        <v>8994</v>
      </c>
      <c r="G1941" s="523" t="s">
        <v>4282</v>
      </c>
      <c r="H1941" s="538" t="s">
        <v>22562</v>
      </c>
      <c r="I1941" s="540">
        <v>45296</v>
      </c>
      <c r="J1941" s="541" t="s">
        <v>10778</v>
      </c>
      <c r="K1941" s="541" t="s">
        <v>9440</v>
      </c>
      <c r="L1941" s="494" t="s">
        <v>19178</v>
      </c>
      <c r="M1941" s="494" t="s">
        <v>22560</v>
      </c>
      <c r="N1941" s="494" t="s">
        <v>22468</v>
      </c>
      <c r="O1941" s="494" t="s">
        <v>22561</v>
      </c>
      <c r="P1941" s="494"/>
      <c r="Q1941" s="494"/>
      <c r="R1941" s="16" t="s">
        <v>4281</v>
      </c>
      <c r="S1941" s="16" t="s">
        <v>4284</v>
      </c>
      <c r="T1941" s="16" t="s">
        <v>4285</v>
      </c>
      <c r="U1941" s="17">
        <v>1958</v>
      </c>
      <c r="V1941" s="18">
        <v>24728.73</v>
      </c>
      <c r="W1941" s="16" t="s">
        <v>4286</v>
      </c>
      <c r="X1941" s="50" t="s">
        <v>205</v>
      </c>
      <c r="Y1941" s="50" t="s">
        <v>205</v>
      </c>
    </row>
    <row r="1942" spans="1:26" ht="18" customHeight="1">
      <c r="A1942" s="539">
        <v>20240105</v>
      </c>
      <c r="B1942" s="523">
        <v>37</v>
      </c>
      <c r="C1942" s="523" t="s">
        <v>14677</v>
      </c>
      <c r="D1942" s="523" t="s">
        <v>10578</v>
      </c>
      <c r="E1942" s="523">
        <v>815</v>
      </c>
      <c r="F1942" s="523" t="s">
        <v>9211</v>
      </c>
      <c r="G1942" s="523" t="s">
        <v>14678</v>
      </c>
      <c r="H1942" s="538" t="s">
        <v>22563</v>
      </c>
      <c r="I1942" s="540">
        <v>45296</v>
      </c>
      <c r="J1942" s="541" t="s">
        <v>11864</v>
      </c>
      <c r="K1942" s="541" t="s">
        <v>9440</v>
      </c>
      <c r="L1942" s="494" t="s">
        <v>19178</v>
      </c>
      <c r="M1942" s="494" t="s">
        <v>22564</v>
      </c>
      <c r="N1942" s="494" t="s">
        <v>22468</v>
      </c>
      <c r="O1942" s="494" t="s">
        <v>22452</v>
      </c>
      <c r="P1942" s="494"/>
      <c r="Q1942" s="494"/>
      <c r="R1942" s="16" t="s">
        <v>22565</v>
      </c>
      <c r="S1942" s="16" t="s">
        <v>14680</v>
      </c>
      <c r="T1942" s="16" t="s">
        <v>22566</v>
      </c>
      <c r="U1942" s="17">
        <v>815</v>
      </c>
      <c r="V1942" s="18">
        <v>22603.4</v>
      </c>
      <c r="W1942" s="16" t="s">
        <v>22567</v>
      </c>
      <c r="X1942" s="50" t="s">
        <v>205</v>
      </c>
      <c r="Y1942" s="50" t="s">
        <v>205</v>
      </c>
      <c r="Z1942" t="s">
        <v>11719</v>
      </c>
    </row>
    <row r="1943" spans="1:26" ht="18" customHeight="1">
      <c r="A1943" s="539">
        <v>20240105</v>
      </c>
      <c r="B1943" s="523">
        <v>38</v>
      </c>
      <c r="C1943" s="523" t="s">
        <v>4278</v>
      </c>
      <c r="D1943" s="523" t="s">
        <v>8894</v>
      </c>
      <c r="E1943" s="523">
        <v>1958</v>
      </c>
      <c r="F1943" s="523" t="s">
        <v>8994</v>
      </c>
      <c r="G1943" s="523" t="s">
        <v>4279</v>
      </c>
      <c r="H1943" s="538" t="s">
        <v>14681</v>
      </c>
      <c r="I1943" s="540">
        <v>45296</v>
      </c>
      <c r="J1943" s="541" t="s">
        <v>9815</v>
      </c>
      <c r="K1943" s="541" t="s">
        <v>9440</v>
      </c>
      <c r="L1943" s="494" t="s">
        <v>19178</v>
      </c>
      <c r="M1943" s="494" t="s">
        <v>22568</v>
      </c>
      <c r="N1943" s="494" t="s">
        <v>22569</v>
      </c>
      <c r="O1943" s="494" t="s">
        <v>22561</v>
      </c>
      <c r="P1943" s="494"/>
      <c r="Q1943" s="494"/>
      <c r="R1943" s="16" t="s">
        <v>14682</v>
      </c>
      <c r="S1943" s="16" t="s">
        <v>22570</v>
      </c>
      <c r="T1943" s="16" t="s">
        <v>22571</v>
      </c>
      <c r="U1943" s="17">
        <v>1958</v>
      </c>
      <c r="V1943" s="18">
        <v>24678.18</v>
      </c>
      <c r="W1943" s="16" t="s">
        <v>4290</v>
      </c>
      <c r="X1943" s="50" t="s">
        <v>205</v>
      </c>
      <c r="Y1943" s="50" t="s">
        <v>205</v>
      </c>
    </row>
    <row r="1944" spans="1:26" ht="18" customHeight="1">
      <c r="A1944" s="539">
        <v>20240105</v>
      </c>
      <c r="B1944" s="523">
        <v>39</v>
      </c>
      <c r="C1944" s="523" t="s">
        <v>4287</v>
      </c>
      <c r="D1944" s="523" t="s">
        <v>8891</v>
      </c>
      <c r="E1944" s="523">
        <v>1960</v>
      </c>
      <c r="F1944" s="523" t="s">
        <v>8994</v>
      </c>
      <c r="G1944" s="523" t="s">
        <v>4288</v>
      </c>
      <c r="H1944" s="538" t="s">
        <v>22572</v>
      </c>
      <c r="I1944" s="540">
        <v>45296</v>
      </c>
      <c r="J1944" s="541" t="s">
        <v>11035</v>
      </c>
      <c r="K1944" s="541" t="s">
        <v>9440</v>
      </c>
      <c r="L1944" s="494" t="s">
        <v>22028</v>
      </c>
      <c r="M1944" s="494" t="s">
        <v>22573</v>
      </c>
      <c r="N1944" s="494" t="s">
        <v>22464</v>
      </c>
      <c r="O1944" s="494" t="s">
        <v>22481</v>
      </c>
      <c r="P1944" s="494"/>
      <c r="Q1944" s="494"/>
      <c r="R1944" s="16" t="s">
        <v>22574</v>
      </c>
      <c r="S1944" s="16" t="s">
        <v>21644</v>
      </c>
      <c r="T1944" s="16" t="s">
        <v>22575</v>
      </c>
      <c r="U1944" s="17">
        <v>1960</v>
      </c>
      <c r="V1944" s="18">
        <v>24500</v>
      </c>
      <c r="W1944" s="16" t="s">
        <v>22576</v>
      </c>
      <c r="X1944" s="50" t="s">
        <v>205</v>
      </c>
      <c r="Y1944" s="50" t="s">
        <v>205</v>
      </c>
    </row>
    <row r="1945" spans="1:26" ht="18" customHeight="1">
      <c r="A1945" s="539">
        <v>20240105</v>
      </c>
      <c r="B1945" s="523">
        <v>40</v>
      </c>
      <c r="C1945" s="523" t="s">
        <v>14683</v>
      </c>
      <c r="D1945" s="523" t="s">
        <v>10578</v>
      </c>
      <c r="E1945" s="523">
        <v>813</v>
      </c>
      <c r="F1945" s="523" t="s">
        <v>9211</v>
      </c>
      <c r="G1945" s="523" t="s">
        <v>14684</v>
      </c>
      <c r="H1945" s="538" t="s">
        <v>22536</v>
      </c>
      <c r="I1945" s="540">
        <v>45296</v>
      </c>
      <c r="J1945" s="541" t="s">
        <v>10433</v>
      </c>
      <c r="K1945" s="541" t="s">
        <v>9440</v>
      </c>
      <c r="L1945" s="512" t="s">
        <v>19178</v>
      </c>
      <c r="M1945" s="512" t="s">
        <v>22467</v>
      </c>
      <c r="N1945" s="512" t="s">
        <v>22468</v>
      </c>
      <c r="O1945" s="512" t="s">
        <v>22489</v>
      </c>
      <c r="P1945" s="512"/>
      <c r="Q1945" s="512"/>
      <c r="R1945" s="16" t="s">
        <v>22577</v>
      </c>
      <c r="S1945" s="16" t="s">
        <v>22534</v>
      </c>
      <c r="T1945" s="16" t="s">
        <v>22578</v>
      </c>
      <c r="U1945" s="17">
        <v>813</v>
      </c>
      <c r="V1945" s="18">
        <v>22679.26</v>
      </c>
      <c r="W1945" s="16" t="s">
        <v>22499</v>
      </c>
      <c r="X1945" s="50"/>
      <c r="Y1945" s="50"/>
    </row>
    <row r="1946" spans="1:26" ht="18" customHeight="1">
      <c r="A1946" s="539">
        <v>20240105</v>
      </c>
      <c r="B1946" s="523">
        <v>41</v>
      </c>
      <c r="C1946" s="523" t="s">
        <v>14685</v>
      </c>
      <c r="D1946" s="523" t="s">
        <v>10578</v>
      </c>
      <c r="E1946" s="523">
        <v>794</v>
      </c>
      <c r="F1946" s="523" t="s">
        <v>9211</v>
      </c>
      <c r="G1946" s="523" t="s">
        <v>14686</v>
      </c>
      <c r="H1946" s="538" t="s">
        <v>22579</v>
      </c>
      <c r="I1946" s="540">
        <v>45296</v>
      </c>
      <c r="J1946" s="541" t="s">
        <v>12113</v>
      </c>
      <c r="K1946" s="541" t="s">
        <v>9440</v>
      </c>
      <c r="L1946" s="512" t="s">
        <v>19178</v>
      </c>
      <c r="M1946" s="512" t="s">
        <v>22467</v>
      </c>
      <c r="N1946" s="512" t="s">
        <v>22468</v>
      </c>
      <c r="O1946" s="512" t="s">
        <v>22452</v>
      </c>
      <c r="P1946" s="512"/>
      <c r="Q1946" s="512"/>
      <c r="R1946" s="16" t="s">
        <v>22580</v>
      </c>
      <c r="S1946" s="16" t="s">
        <v>22581</v>
      </c>
      <c r="T1946" s="16" t="s">
        <v>22582</v>
      </c>
      <c r="U1946" s="17">
        <v>794</v>
      </c>
      <c r="V1946" s="18">
        <v>22665.25</v>
      </c>
      <c r="W1946" s="16" t="s">
        <v>22567</v>
      </c>
      <c r="X1946" s="50" t="s">
        <v>205</v>
      </c>
      <c r="Y1946" s="50" t="s">
        <v>205</v>
      </c>
      <c r="Z1946" t="s">
        <v>11719</v>
      </c>
    </row>
    <row r="1947" spans="1:26" ht="18" customHeight="1">
      <c r="A1947" s="539">
        <v>20240108</v>
      </c>
      <c r="B1947" s="523">
        <v>42</v>
      </c>
      <c r="C1947" s="523" t="s">
        <v>4304</v>
      </c>
      <c r="D1947" s="523" t="s">
        <v>9766</v>
      </c>
      <c r="E1947" s="523">
        <v>1863</v>
      </c>
      <c r="F1947" s="523" t="s">
        <v>8994</v>
      </c>
      <c r="G1947" s="523" t="s">
        <v>4305</v>
      </c>
      <c r="H1947" s="538" t="s">
        <v>22583</v>
      </c>
      <c r="I1947" s="540">
        <v>45297</v>
      </c>
      <c r="J1947" s="541" t="s">
        <v>11424</v>
      </c>
      <c r="K1947" s="541" t="s">
        <v>9440</v>
      </c>
      <c r="L1947" s="494" t="s">
        <v>19178</v>
      </c>
      <c r="M1947" s="494" t="s">
        <v>22560</v>
      </c>
      <c r="N1947" s="494" t="s">
        <v>22468</v>
      </c>
      <c r="O1947" s="494" t="s">
        <v>22561</v>
      </c>
      <c r="P1947" s="494"/>
      <c r="Q1947" s="494"/>
      <c r="R1947" s="16" t="s">
        <v>4304</v>
      </c>
      <c r="S1947" s="16" t="s">
        <v>4284</v>
      </c>
      <c r="T1947" s="16" t="s">
        <v>4306</v>
      </c>
      <c r="U1947" s="17">
        <v>1863</v>
      </c>
      <c r="V1947" s="18">
        <v>23390.67</v>
      </c>
      <c r="W1947" s="16" t="s">
        <v>4286</v>
      </c>
      <c r="X1947" s="50" t="s">
        <v>205</v>
      </c>
      <c r="Y1947" s="50" t="s">
        <v>205</v>
      </c>
    </row>
    <row r="1948" spans="1:26" ht="18" customHeight="1">
      <c r="A1948" s="539">
        <v>20240108</v>
      </c>
      <c r="B1948" s="523">
        <v>43</v>
      </c>
      <c r="C1948" s="523" t="s">
        <v>4307</v>
      </c>
      <c r="D1948" s="523" t="s">
        <v>9766</v>
      </c>
      <c r="E1948" s="523">
        <v>1958</v>
      </c>
      <c r="F1948" s="523" t="s">
        <v>8994</v>
      </c>
      <c r="G1948" s="523" t="s">
        <v>4308</v>
      </c>
      <c r="H1948" s="538" t="s">
        <v>22584</v>
      </c>
      <c r="I1948" s="540">
        <v>45297</v>
      </c>
      <c r="J1948" s="541" t="s">
        <v>11864</v>
      </c>
      <c r="K1948" s="541" t="s">
        <v>9440</v>
      </c>
      <c r="L1948" s="494" t="s">
        <v>19178</v>
      </c>
      <c r="M1948" s="494" t="s">
        <v>14675</v>
      </c>
      <c r="N1948" s="494" t="s">
        <v>22468</v>
      </c>
      <c r="O1948" s="494" t="s">
        <v>22585</v>
      </c>
      <c r="P1948" s="494"/>
      <c r="Q1948" s="494"/>
      <c r="R1948" s="16" t="s">
        <v>4307</v>
      </c>
      <c r="S1948" s="16" t="s">
        <v>4284</v>
      </c>
      <c r="T1948" s="16" t="s">
        <v>4310</v>
      </c>
      <c r="U1948" s="17">
        <v>1958</v>
      </c>
      <c r="V1948" s="18">
        <v>24583.3</v>
      </c>
      <c r="W1948" s="16" t="s">
        <v>4286</v>
      </c>
      <c r="X1948" s="50" t="s">
        <v>205</v>
      </c>
      <c r="Y1948" s="50" t="s">
        <v>205</v>
      </c>
    </row>
    <row r="1949" spans="1:26" ht="18" customHeight="1">
      <c r="A1949" s="539">
        <v>20240108</v>
      </c>
      <c r="B1949" s="523">
        <v>44</v>
      </c>
      <c r="C1949" s="523" t="s">
        <v>4320</v>
      </c>
      <c r="D1949" s="523" t="s">
        <v>9537</v>
      </c>
      <c r="E1949" s="523">
        <v>1916</v>
      </c>
      <c r="F1949" s="523" t="s">
        <v>8994</v>
      </c>
      <c r="G1949" s="523" t="s">
        <v>4321</v>
      </c>
      <c r="H1949" s="538" t="s">
        <v>22586</v>
      </c>
      <c r="I1949" s="540">
        <v>45297</v>
      </c>
      <c r="J1949" s="541" t="s">
        <v>10453</v>
      </c>
      <c r="K1949" s="541" t="s">
        <v>9440</v>
      </c>
      <c r="L1949" s="494" t="s">
        <v>19178</v>
      </c>
      <c r="M1949" s="494" t="s">
        <v>14613</v>
      </c>
      <c r="N1949" s="494" t="s">
        <v>22569</v>
      </c>
      <c r="O1949" s="494" t="s">
        <v>14674</v>
      </c>
      <c r="P1949" s="494"/>
      <c r="Q1949" s="494"/>
      <c r="R1949" s="16" t="s">
        <v>22587</v>
      </c>
      <c r="S1949" s="16" t="s">
        <v>22570</v>
      </c>
      <c r="T1949" s="16" t="s">
        <v>18762</v>
      </c>
      <c r="U1949" s="17">
        <v>1916</v>
      </c>
      <c r="V1949" s="18">
        <v>24480.07</v>
      </c>
      <c r="W1949" s="16" t="s">
        <v>22576</v>
      </c>
      <c r="X1949" s="50" t="s">
        <v>205</v>
      </c>
      <c r="Y1949" s="50" t="s">
        <v>205</v>
      </c>
    </row>
    <row r="1950" spans="1:26" ht="18" customHeight="1">
      <c r="A1950" s="539">
        <v>20240108</v>
      </c>
      <c r="B1950" s="523">
        <v>45</v>
      </c>
      <c r="C1950" s="523" t="s">
        <v>4327</v>
      </c>
      <c r="D1950" s="523" t="s">
        <v>9319</v>
      </c>
      <c r="E1950" s="523">
        <v>1953</v>
      </c>
      <c r="F1950" s="523" t="s">
        <v>8994</v>
      </c>
      <c r="G1950" s="523" t="s">
        <v>4328</v>
      </c>
      <c r="H1950" s="538" t="s">
        <v>22588</v>
      </c>
      <c r="I1950" s="540">
        <v>45297</v>
      </c>
      <c r="J1950" s="541" t="s">
        <v>10794</v>
      </c>
      <c r="K1950" s="541" t="s">
        <v>9440</v>
      </c>
      <c r="L1950" s="494" t="s">
        <v>22028</v>
      </c>
      <c r="M1950" s="494" t="s">
        <v>14625</v>
      </c>
      <c r="N1950" s="494" t="s">
        <v>9468</v>
      </c>
      <c r="O1950" s="494" t="s">
        <v>22516</v>
      </c>
      <c r="P1950" s="494"/>
      <c r="Q1950" s="494"/>
      <c r="R1950" s="16" t="s">
        <v>4327</v>
      </c>
      <c r="S1950" s="16" t="s">
        <v>2396</v>
      </c>
      <c r="T1950" s="16" t="s">
        <v>4331</v>
      </c>
      <c r="U1950" s="17">
        <v>1953</v>
      </c>
      <c r="V1950" s="18">
        <v>24982.776000000002</v>
      </c>
      <c r="W1950" s="16" t="s">
        <v>4319</v>
      </c>
      <c r="X1950" s="50" t="s">
        <v>205</v>
      </c>
      <c r="Y1950" s="50" t="s">
        <v>205</v>
      </c>
    </row>
    <row r="1951" spans="1:26" ht="18" customHeight="1">
      <c r="A1951" s="539">
        <v>20240108</v>
      </c>
      <c r="B1951" s="523">
        <v>46</v>
      </c>
      <c r="C1951" s="523" t="s">
        <v>4337</v>
      </c>
      <c r="D1951" s="523" t="s">
        <v>168</v>
      </c>
      <c r="E1951" s="523">
        <v>1920</v>
      </c>
      <c r="F1951" s="523" t="s">
        <v>10924</v>
      </c>
      <c r="G1951" s="523" t="s">
        <v>4338</v>
      </c>
      <c r="H1951" s="538" t="s">
        <v>22589</v>
      </c>
      <c r="I1951" s="540">
        <v>45297</v>
      </c>
      <c r="J1951" s="541" t="s">
        <v>11819</v>
      </c>
      <c r="K1951" s="541" t="s">
        <v>9440</v>
      </c>
      <c r="L1951" s="512" t="s">
        <v>9441</v>
      </c>
      <c r="M1951" s="512" t="s">
        <v>22447</v>
      </c>
      <c r="N1951" s="512" t="s">
        <v>9824</v>
      </c>
      <c r="O1951" s="512" t="s">
        <v>22590</v>
      </c>
      <c r="P1951" s="512" t="s">
        <v>22591</v>
      </c>
      <c r="Q1951" s="512"/>
      <c r="R1951" s="16" t="s">
        <v>4337</v>
      </c>
      <c r="S1951" s="16" t="s">
        <v>2838</v>
      </c>
      <c r="T1951" s="16" t="s">
        <v>4339</v>
      </c>
      <c r="U1951" s="17">
        <v>1920</v>
      </c>
      <c r="V1951" s="18">
        <v>24000</v>
      </c>
      <c r="W1951" s="16" t="s">
        <v>4319</v>
      </c>
      <c r="X1951" s="50"/>
      <c r="Y1951" s="50"/>
      <c r="Z1951" t="s">
        <v>14689</v>
      </c>
    </row>
    <row r="1952" spans="1:26" ht="18" customHeight="1">
      <c r="A1952" s="539">
        <v>20240108</v>
      </c>
      <c r="B1952" s="523">
        <v>47</v>
      </c>
      <c r="C1952" s="523" t="s">
        <v>4340</v>
      </c>
      <c r="D1952" s="523" t="s">
        <v>8905</v>
      </c>
      <c r="E1952" s="523">
        <v>1985</v>
      </c>
      <c r="F1952" s="523" t="s">
        <v>8994</v>
      </c>
      <c r="G1952" s="523" t="s">
        <v>4341</v>
      </c>
      <c r="H1952" s="538" t="s">
        <v>22517</v>
      </c>
      <c r="I1952" s="540">
        <v>45297</v>
      </c>
      <c r="J1952" s="541" t="s">
        <v>11329</v>
      </c>
      <c r="K1952" s="541" t="s">
        <v>9440</v>
      </c>
      <c r="L1952" s="512" t="s">
        <v>19178</v>
      </c>
      <c r="M1952" s="512" t="s">
        <v>22496</v>
      </c>
      <c r="N1952" s="512" t="s">
        <v>22468</v>
      </c>
      <c r="O1952" s="512" t="s">
        <v>9522</v>
      </c>
      <c r="P1952" s="512"/>
      <c r="Q1952" s="512"/>
      <c r="R1952" s="16" t="s">
        <v>4340</v>
      </c>
      <c r="S1952" s="16" t="s">
        <v>2396</v>
      </c>
      <c r="T1952" s="16" t="s">
        <v>4343</v>
      </c>
      <c r="U1952" s="17">
        <v>1985</v>
      </c>
      <c r="V1952" s="18">
        <v>24796.62</v>
      </c>
      <c r="W1952" s="16" t="s">
        <v>4319</v>
      </c>
      <c r="X1952" s="50"/>
      <c r="Y1952" s="50"/>
    </row>
    <row r="1953" spans="1:26" ht="18" customHeight="1">
      <c r="A1953" s="539">
        <v>20240108</v>
      </c>
      <c r="B1953" s="523">
        <v>48</v>
      </c>
      <c r="C1953" s="523" t="s">
        <v>4345</v>
      </c>
      <c r="D1953" s="523" t="s">
        <v>14690</v>
      </c>
      <c r="E1953" s="523">
        <v>1875</v>
      </c>
      <c r="F1953" s="523" t="s">
        <v>8994</v>
      </c>
      <c r="G1953" s="523" t="s">
        <v>4346</v>
      </c>
      <c r="H1953" s="538" t="s">
        <v>22592</v>
      </c>
      <c r="I1953" s="540">
        <v>45299</v>
      </c>
      <c r="J1953" s="541" t="s">
        <v>14691</v>
      </c>
      <c r="K1953" s="541" t="s">
        <v>9440</v>
      </c>
      <c r="L1953" s="494" t="s">
        <v>19178</v>
      </c>
      <c r="M1953" s="494" t="s">
        <v>14692</v>
      </c>
      <c r="N1953" s="494" t="s">
        <v>8168</v>
      </c>
      <c r="O1953" s="494" t="s">
        <v>22452</v>
      </c>
      <c r="P1953" s="494"/>
      <c r="Q1953" s="494"/>
      <c r="R1953" s="16" t="s">
        <v>4345</v>
      </c>
      <c r="S1953" s="16" t="s">
        <v>2396</v>
      </c>
      <c r="T1953" s="16" t="s">
        <v>4348</v>
      </c>
      <c r="U1953" s="17">
        <v>1875</v>
      </c>
      <c r="V1953" s="18">
        <v>23715</v>
      </c>
      <c r="W1953" s="16" t="s">
        <v>4319</v>
      </c>
      <c r="X1953" s="50" t="s">
        <v>205</v>
      </c>
      <c r="Y1953" s="50" t="s">
        <v>205</v>
      </c>
    </row>
    <row r="1954" spans="1:26" ht="18" customHeight="1">
      <c r="A1954" s="539">
        <v>20240108</v>
      </c>
      <c r="B1954" s="523">
        <v>49</v>
      </c>
      <c r="C1954" s="523" t="s">
        <v>4349</v>
      </c>
      <c r="D1954" s="523" t="s">
        <v>8891</v>
      </c>
      <c r="E1954" s="523">
        <v>1960</v>
      </c>
      <c r="F1954" s="523" t="s">
        <v>8994</v>
      </c>
      <c r="G1954" s="523" t="s">
        <v>4350</v>
      </c>
      <c r="H1954" s="538" t="s">
        <v>22593</v>
      </c>
      <c r="I1954" s="540">
        <v>45299</v>
      </c>
      <c r="J1954" s="541" t="s">
        <v>10568</v>
      </c>
      <c r="K1954" s="541" t="s">
        <v>9440</v>
      </c>
      <c r="L1954" s="494" t="s">
        <v>19178</v>
      </c>
      <c r="M1954" s="494" t="s">
        <v>22455</v>
      </c>
      <c r="N1954" s="494" t="s">
        <v>22456</v>
      </c>
      <c r="O1954" s="494" t="s">
        <v>22452</v>
      </c>
      <c r="P1954" s="494"/>
      <c r="Q1954" s="494"/>
      <c r="R1954" s="16" t="s">
        <v>4349</v>
      </c>
      <c r="S1954" s="16" t="s">
        <v>2396</v>
      </c>
      <c r="T1954" s="16" t="s">
        <v>4352</v>
      </c>
      <c r="U1954" s="17">
        <v>1960</v>
      </c>
      <c r="V1954" s="18">
        <v>24500</v>
      </c>
      <c r="W1954" s="16" t="s">
        <v>4319</v>
      </c>
      <c r="X1954" s="50" t="s">
        <v>205</v>
      </c>
      <c r="Y1954" s="50" t="s">
        <v>205</v>
      </c>
    </row>
    <row r="1955" spans="1:26" ht="18" customHeight="1">
      <c r="A1955" s="539">
        <v>20240108</v>
      </c>
      <c r="B1955" s="523">
        <v>50</v>
      </c>
      <c r="C1955" s="523" t="s">
        <v>4332</v>
      </c>
      <c r="D1955" s="523" t="s">
        <v>8897</v>
      </c>
      <c r="E1955" s="523">
        <v>1875</v>
      </c>
      <c r="F1955" s="523" t="s">
        <v>8994</v>
      </c>
      <c r="G1955" s="523" t="s">
        <v>4333</v>
      </c>
      <c r="H1955" s="538" t="s">
        <v>22588</v>
      </c>
      <c r="I1955" s="540">
        <v>45299</v>
      </c>
      <c r="J1955" s="541" t="s">
        <v>10649</v>
      </c>
      <c r="K1955" s="541" t="s">
        <v>9440</v>
      </c>
      <c r="L1955" s="494" t="s">
        <v>19178</v>
      </c>
      <c r="M1955" s="494" t="s">
        <v>22496</v>
      </c>
      <c r="N1955" s="494" t="s">
        <v>14694</v>
      </c>
      <c r="O1955" s="494" t="s">
        <v>9522</v>
      </c>
      <c r="P1955" s="494"/>
      <c r="Q1955" s="494"/>
      <c r="R1955" s="16" t="s">
        <v>4332</v>
      </c>
      <c r="S1955" s="16" t="s">
        <v>2396</v>
      </c>
      <c r="T1955" s="16" t="s">
        <v>4336</v>
      </c>
      <c r="U1955" s="17">
        <v>1875</v>
      </c>
      <c r="V1955" s="18">
        <v>23715</v>
      </c>
      <c r="W1955" s="16" t="s">
        <v>4319</v>
      </c>
      <c r="X1955" s="50" t="s">
        <v>205</v>
      </c>
      <c r="Y1955" s="50" t="s">
        <v>205</v>
      </c>
    </row>
    <row r="1956" spans="1:26" ht="18" customHeight="1">
      <c r="A1956" s="539">
        <v>20240108</v>
      </c>
      <c r="B1956" s="523">
        <v>51</v>
      </c>
      <c r="C1956" s="523" t="s">
        <v>4324</v>
      </c>
      <c r="D1956" s="523" t="s">
        <v>9537</v>
      </c>
      <c r="E1956" s="523">
        <v>1916</v>
      </c>
      <c r="F1956" s="523" t="s">
        <v>8994</v>
      </c>
      <c r="G1956" s="523" t="s">
        <v>4325</v>
      </c>
      <c r="H1956" s="538" t="s">
        <v>22594</v>
      </c>
      <c r="I1956" s="540">
        <v>45299</v>
      </c>
      <c r="J1956" s="541" t="s">
        <v>13037</v>
      </c>
      <c r="K1956" s="541" t="s">
        <v>9440</v>
      </c>
      <c r="L1956" s="494" t="s">
        <v>9441</v>
      </c>
      <c r="M1956" s="494" t="s">
        <v>14613</v>
      </c>
      <c r="N1956" s="494" t="s">
        <v>22569</v>
      </c>
      <c r="O1956" s="494" t="s">
        <v>22561</v>
      </c>
      <c r="P1956" s="494"/>
      <c r="Q1956" s="494"/>
      <c r="R1956" s="16" t="s">
        <v>14696</v>
      </c>
      <c r="S1956" s="16" t="s">
        <v>22570</v>
      </c>
      <c r="T1956" s="16" t="s">
        <v>22595</v>
      </c>
      <c r="U1956" s="17">
        <v>1916</v>
      </c>
      <c r="V1956" s="18">
        <v>24464.6</v>
      </c>
      <c r="W1956" s="16" t="s">
        <v>22576</v>
      </c>
      <c r="X1956" s="50" t="s">
        <v>205</v>
      </c>
      <c r="Y1956" s="50" t="s">
        <v>205</v>
      </c>
    </row>
    <row r="1957" spans="1:26" ht="18" customHeight="1">
      <c r="A1957" s="539">
        <v>20240108</v>
      </c>
      <c r="B1957" s="523">
        <v>52</v>
      </c>
      <c r="C1957" s="523" t="s">
        <v>4314</v>
      </c>
      <c r="D1957" s="523" t="s">
        <v>9319</v>
      </c>
      <c r="E1957" s="523">
        <v>1568</v>
      </c>
      <c r="F1957" s="523" t="s">
        <v>8955</v>
      </c>
      <c r="G1957" s="523" t="s">
        <v>4315</v>
      </c>
      <c r="H1957" s="538" t="s">
        <v>22596</v>
      </c>
      <c r="I1957" s="540">
        <v>45299</v>
      </c>
      <c r="J1957" s="541" t="s">
        <v>13653</v>
      </c>
      <c r="K1957" s="541" t="s">
        <v>9440</v>
      </c>
      <c r="L1957" s="494" t="s">
        <v>19178</v>
      </c>
      <c r="M1957" s="494" t="s">
        <v>22461</v>
      </c>
      <c r="N1957" s="494" t="s">
        <v>22569</v>
      </c>
      <c r="O1957" s="494" t="s">
        <v>22597</v>
      </c>
      <c r="P1957" s="494"/>
      <c r="Q1957" s="494"/>
      <c r="R1957" s="16" t="s">
        <v>22598</v>
      </c>
      <c r="S1957" s="16" t="s">
        <v>14698</v>
      </c>
      <c r="T1957" s="16" t="s">
        <v>22599</v>
      </c>
      <c r="U1957" s="17">
        <v>1568</v>
      </c>
      <c r="V1957" s="18">
        <v>24304</v>
      </c>
      <c r="W1957" s="16" t="s">
        <v>22600</v>
      </c>
      <c r="X1957" s="50" t="s">
        <v>205</v>
      </c>
      <c r="Y1957" s="50" t="s">
        <v>205</v>
      </c>
    </row>
    <row r="1958" spans="1:26" ht="18" customHeight="1">
      <c r="A1958" s="539">
        <v>20240108</v>
      </c>
      <c r="B1958" s="523">
        <v>53</v>
      </c>
      <c r="C1958" s="523" t="s">
        <v>14699</v>
      </c>
      <c r="D1958" s="523" t="s">
        <v>8947</v>
      </c>
      <c r="E1958" s="523">
        <v>896</v>
      </c>
      <c r="F1958" s="523" t="s">
        <v>8949</v>
      </c>
      <c r="G1958" s="523" t="s">
        <v>14700</v>
      </c>
      <c r="H1958" s="538" t="s">
        <v>14653</v>
      </c>
      <c r="I1958" s="540">
        <v>45299</v>
      </c>
      <c r="J1958" s="541" t="s">
        <v>9710</v>
      </c>
      <c r="K1958" s="541" t="s">
        <v>9440</v>
      </c>
      <c r="L1958" s="494" t="s">
        <v>19178</v>
      </c>
      <c r="M1958" s="494" t="s">
        <v>9467</v>
      </c>
      <c r="N1958" s="494" t="s">
        <v>22468</v>
      </c>
      <c r="O1958" s="494" t="s">
        <v>22590</v>
      </c>
      <c r="P1958" s="494"/>
      <c r="Q1958" s="494"/>
      <c r="R1958" s="16" t="s">
        <v>22601</v>
      </c>
      <c r="S1958" s="16" t="s">
        <v>22171</v>
      </c>
      <c r="T1958" s="16" t="s">
        <v>22602</v>
      </c>
      <c r="U1958" s="17">
        <v>896</v>
      </c>
      <c r="V1958" s="18">
        <v>6899.2</v>
      </c>
      <c r="W1958" s="16" t="s">
        <v>22454</v>
      </c>
      <c r="X1958" s="50" t="s">
        <v>205</v>
      </c>
      <c r="Y1958" s="50" t="s">
        <v>205</v>
      </c>
    </row>
    <row r="1959" spans="1:26" ht="18" customHeight="1">
      <c r="A1959" s="539">
        <v>20240108</v>
      </c>
      <c r="B1959" s="523">
        <v>54</v>
      </c>
      <c r="C1959" s="523" t="s">
        <v>4311</v>
      </c>
      <c r="D1959" s="523" t="s">
        <v>10410</v>
      </c>
      <c r="E1959" s="523">
        <v>1958</v>
      </c>
      <c r="F1959" s="523" t="s">
        <v>8994</v>
      </c>
      <c r="G1959" s="523" t="s">
        <v>4312</v>
      </c>
      <c r="H1959" s="538" t="s">
        <v>22603</v>
      </c>
      <c r="I1959" s="540">
        <v>45299</v>
      </c>
      <c r="J1959" s="541" t="s">
        <v>12317</v>
      </c>
      <c r="K1959" s="541" t="s">
        <v>9440</v>
      </c>
      <c r="L1959" s="512" t="s">
        <v>19178</v>
      </c>
      <c r="M1959" s="512" t="s">
        <v>9520</v>
      </c>
      <c r="N1959" s="512" t="s">
        <v>22604</v>
      </c>
      <c r="O1959" s="512" t="s">
        <v>22452</v>
      </c>
      <c r="P1959" s="512"/>
      <c r="Q1959" s="512"/>
      <c r="R1959" s="16" t="s">
        <v>22605</v>
      </c>
      <c r="S1959" s="16" t="s">
        <v>21138</v>
      </c>
      <c r="T1959" s="16" t="s">
        <v>22606</v>
      </c>
      <c r="U1959" s="17">
        <v>1958</v>
      </c>
      <c r="V1959" s="18">
        <v>24483.87</v>
      </c>
      <c r="W1959" s="16" t="s">
        <v>22607</v>
      </c>
      <c r="X1959" s="50" t="s">
        <v>205</v>
      </c>
      <c r="Y1959" s="50" t="s">
        <v>205</v>
      </c>
      <c r="Z1959" t="s">
        <v>12723</v>
      </c>
    </row>
    <row r="1960" spans="1:26" ht="18" customHeight="1">
      <c r="A1960" s="539">
        <v>20240109</v>
      </c>
      <c r="B1960" s="523">
        <v>55</v>
      </c>
      <c r="C1960" s="523" t="s">
        <v>14702</v>
      </c>
      <c r="D1960" s="523" t="s">
        <v>8996</v>
      </c>
      <c r="E1960" s="523">
        <v>819</v>
      </c>
      <c r="F1960" s="523" t="s">
        <v>9268</v>
      </c>
      <c r="G1960" s="523" t="s">
        <v>14703</v>
      </c>
      <c r="H1960" s="538" t="s">
        <v>22584</v>
      </c>
      <c r="I1960" s="540">
        <v>45299</v>
      </c>
      <c r="J1960" s="541" t="s">
        <v>11958</v>
      </c>
      <c r="K1960" s="541" t="s">
        <v>9440</v>
      </c>
      <c r="L1960" s="494" t="s">
        <v>19178</v>
      </c>
      <c r="M1960" s="494" t="s">
        <v>22467</v>
      </c>
      <c r="N1960" s="494" t="s">
        <v>22527</v>
      </c>
      <c r="O1960" s="494" t="s">
        <v>22608</v>
      </c>
      <c r="P1960" s="494"/>
      <c r="Q1960" s="494" t="s">
        <v>22609</v>
      </c>
      <c r="R1960" s="16" t="s">
        <v>22610</v>
      </c>
      <c r="S1960" s="16" t="s">
        <v>22611</v>
      </c>
      <c r="T1960" s="16" t="s">
        <v>22612</v>
      </c>
      <c r="U1960" s="17">
        <v>819</v>
      </c>
      <c r="V1960" s="18">
        <v>9053.85</v>
      </c>
      <c r="W1960" s="16" t="s">
        <v>22607</v>
      </c>
      <c r="X1960" s="50" t="s">
        <v>205</v>
      </c>
      <c r="Y1960" s="50" t="s">
        <v>205</v>
      </c>
      <c r="Z1960" t="s">
        <v>14278</v>
      </c>
    </row>
    <row r="1961" spans="1:26" ht="18" customHeight="1">
      <c r="A1961" s="539">
        <v>20240109</v>
      </c>
      <c r="B1961" s="523">
        <v>56</v>
      </c>
      <c r="C1961" s="523" t="s">
        <v>14704</v>
      </c>
      <c r="D1961" s="523" t="s">
        <v>219</v>
      </c>
      <c r="E1961" s="523">
        <v>1800</v>
      </c>
      <c r="F1961" s="523" t="s">
        <v>8949</v>
      </c>
      <c r="G1961" s="523" t="s">
        <v>14705</v>
      </c>
      <c r="H1961" s="538" t="s">
        <v>22613</v>
      </c>
      <c r="I1961" s="540">
        <v>45300</v>
      </c>
      <c r="J1961" s="541" t="s">
        <v>10724</v>
      </c>
      <c r="K1961" s="541" t="s">
        <v>9440</v>
      </c>
      <c r="L1961" s="494" t="s">
        <v>19178</v>
      </c>
      <c r="M1961" s="494" t="s">
        <v>22450</v>
      </c>
      <c r="N1961" s="494" t="s">
        <v>22614</v>
      </c>
      <c r="O1961" s="494" t="s">
        <v>22457</v>
      </c>
      <c r="P1961" s="494"/>
      <c r="Q1961" s="494" t="s">
        <v>22615</v>
      </c>
      <c r="R1961" s="16" t="s">
        <v>22616</v>
      </c>
      <c r="S1961" s="16" t="s">
        <v>20727</v>
      </c>
      <c r="T1961" s="16" t="s">
        <v>22617</v>
      </c>
      <c r="U1961" s="17">
        <v>1800</v>
      </c>
      <c r="V1961" s="18">
        <v>19052</v>
      </c>
      <c r="W1961" s="16" t="s">
        <v>22618</v>
      </c>
      <c r="X1961" s="50" t="s">
        <v>205</v>
      </c>
      <c r="Y1961" s="50" t="s">
        <v>205</v>
      </c>
      <c r="Z1961" t="s">
        <v>10998</v>
      </c>
    </row>
    <row r="1962" spans="1:26" ht="18" customHeight="1">
      <c r="A1962" s="539">
        <v>20240109</v>
      </c>
      <c r="B1962" s="523">
        <v>57</v>
      </c>
      <c r="C1962" s="523" t="s">
        <v>14707</v>
      </c>
      <c r="D1962" s="523" t="s">
        <v>9476</v>
      </c>
      <c r="E1962" s="523">
        <v>1180</v>
      </c>
      <c r="F1962" s="523" t="s">
        <v>9089</v>
      </c>
      <c r="G1962" s="523" t="s">
        <v>14708</v>
      </c>
      <c r="H1962" s="538" t="s">
        <v>22619</v>
      </c>
      <c r="I1962" s="540">
        <v>45300</v>
      </c>
      <c r="J1962" s="541" t="s">
        <v>9810</v>
      </c>
      <c r="K1962" s="541" t="s">
        <v>9440</v>
      </c>
      <c r="L1962" s="494" t="s">
        <v>19178</v>
      </c>
      <c r="M1962" s="494" t="s">
        <v>22510</v>
      </c>
      <c r="N1962" s="494" t="s">
        <v>9820</v>
      </c>
      <c r="O1962" s="494" t="s">
        <v>22585</v>
      </c>
      <c r="P1962" s="494"/>
      <c r="Q1962" s="494" t="s">
        <v>22620</v>
      </c>
      <c r="R1962" s="16" t="s">
        <v>14710</v>
      </c>
      <c r="S1962" s="16" t="s">
        <v>10519</v>
      </c>
      <c r="T1962" s="16" t="s">
        <v>22621</v>
      </c>
      <c r="U1962" s="17">
        <v>2400</v>
      </c>
      <c r="V1962" s="18">
        <v>49980</v>
      </c>
      <c r="W1962" s="16" t="s">
        <v>22607</v>
      </c>
      <c r="X1962" s="50"/>
      <c r="Y1962" s="50"/>
      <c r="Z1962" t="s">
        <v>11641</v>
      </c>
    </row>
    <row r="1963" spans="1:26" ht="18" customHeight="1">
      <c r="A1963" s="539">
        <v>20240109</v>
      </c>
      <c r="B1963" s="523">
        <v>57</v>
      </c>
      <c r="C1963" s="523" t="s">
        <v>14707</v>
      </c>
      <c r="D1963" s="523" t="s">
        <v>9476</v>
      </c>
      <c r="E1963" s="523">
        <v>1180</v>
      </c>
      <c r="F1963" s="523" t="s">
        <v>9089</v>
      </c>
      <c r="G1963" s="523" t="s">
        <v>14711</v>
      </c>
      <c r="H1963" s="538" t="s">
        <v>22603</v>
      </c>
      <c r="I1963" s="540">
        <v>45300</v>
      </c>
      <c r="J1963" s="541" t="s">
        <v>9810</v>
      </c>
      <c r="K1963" s="541" t="s">
        <v>9440</v>
      </c>
      <c r="L1963" s="494" t="s">
        <v>22028</v>
      </c>
      <c r="M1963" s="494" t="s">
        <v>22622</v>
      </c>
      <c r="N1963" s="494" t="s">
        <v>22475</v>
      </c>
      <c r="O1963" s="494" t="s">
        <v>22561</v>
      </c>
      <c r="P1963" s="494"/>
      <c r="Q1963" s="494" t="s">
        <v>22623</v>
      </c>
      <c r="R1963" s="16"/>
      <c r="S1963" s="16"/>
      <c r="T1963" s="16"/>
      <c r="U1963" s="17"/>
      <c r="V1963" s="18"/>
      <c r="W1963" s="16"/>
      <c r="X1963" s="50"/>
      <c r="Y1963" s="50"/>
      <c r="Z1963" t="s">
        <v>20118</v>
      </c>
    </row>
    <row r="1964" spans="1:26" ht="18" customHeight="1">
      <c r="A1964" s="539">
        <v>20240109</v>
      </c>
      <c r="B1964" s="523">
        <v>58</v>
      </c>
      <c r="C1964" s="523" t="s">
        <v>4353</v>
      </c>
      <c r="D1964" s="523" t="s">
        <v>10607</v>
      </c>
      <c r="E1964" s="523">
        <v>1939</v>
      </c>
      <c r="F1964" s="523" t="s">
        <v>8994</v>
      </c>
      <c r="G1964" s="523" t="s">
        <v>4354</v>
      </c>
      <c r="H1964" s="538" t="s">
        <v>22572</v>
      </c>
      <c r="I1964" s="540">
        <v>45300</v>
      </c>
      <c r="J1964" s="541" t="s">
        <v>9700</v>
      </c>
      <c r="K1964" s="541" t="s">
        <v>9440</v>
      </c>
      <c r="L1964" s="494" t="s">
        <v>19178</v>
      </c>
      <c r="M1964" s="494" t="s">
        <v>19179</v>
      </c>
      <c r="N1964" s="494" t="s">
        <v>18813</v>
      </c>
      <c r="O1964" s="494" t="s">
        <v>22561</v>
      </c>
      <c r="P1964" s="494"/>
      <c r="Q1964" s="494" t="s">
        <v>22624</v>
      </c>
      <c r="R1964" s="16" t="s">
        <v>14712</v>
      </c>
      <c r="S1964" s="16" t="s">
        <v>10519</v>
      </c>
      <c r="T1964" s="16" t="s">
        <v>14713</v>
      </c>
      <c r="U1964" s="17">
        <v>1939</v>
      </c>
      <c r="V1964" s="18">
        <v>24190.55</v>
      </c>
      <c r="W1964" s="16" t="s">
        <v>22625</v>
      </c>
      <c r="X1964" s="50" t="s">
        <v>205</v>
      </c>
      <c r="Y1964" s="50" t="s">
        <v>205</v>
      </c>
    </row>
    <row r="1965" spans="1:26" ht="18" customHeight="1">
      <c r="A1965" s="539">
        <v>20240109</v>
      </c>
      <c r="B1965" s="523">
        <v>59</v>
      </c>
      <c r="C1965" s="523" t="s">
        <v>4358</v>
      </c>
      <c r="D1965" s="523" t="s">
        <v>10607</v>
      </c>
      <c r="E1965" s="523">
        <v>1980</v>
      </c>
      <c r="F1965" s="523" t="s">
        <v>8994</v>
      </c>
      <c r="G1965" s="523" t="s">
        <v>4359</v>
      </c>
      <c r="H1965" s="538" t="s">
        <v>14714</v>
      </c>
      <c r="I1965" s="540">
        <v>45300</v>
      </c>
      <c r="J1965" s="541" t="s">
        <v>12049</v>
      </c>
      <c r="K1965" s="541" t="s">
        <v>9440</v>
      </c>
      <c r="L1965" s="494" t="s">
        <v>19178</v>
      </c>
      <c r="M1965" s="494" t="s">
        <v>22626</v>
      </c>
      <c r="N1965" s="494" t="s">
        <v>8168</v>
      </c>
      <c r="O1965" s="494" t="s">
        <v>22561</v>
      </c>
      <c r="P1965" s="494"/>
      <c r="Q1965" s="494" t="s">
        <v>22624</v>
      </c>
      <c r="R1965" s="16" t="s">
        <v>22627</v>
      </c>
      <c r="S1965" s="16" t="s">
        <v>20085</v>
      </c>
      <c r="T1965" s="16" t="s">
        <v>22628</v>
      </c>
      <c r="U1965" s="17">
        <v>1980</v>
      </c>
      <c r="V1965" s="18">
        <v>24948</v>
      </c>
      <c r="W1965" s="16" t="s">
        <v>14701</v>
      </c>
      <c r="X1965" s="50" t="s">
        <v>205</v>
      </c>
      <c r="Y1965" s="50" t="s">
        <v>205</v>
      </c>
    </row>
    <row r="1966" spans="1:26" ht="18" customHeight="1">
      <c r="A1966" s="539">
        <v>20240109</v>
      </c>
      <c r="B1966" s="523">
        <v>60</v>
      </c>
      <c r="C1966" s="523" t="s">
        <v>4349</v>
      </c>
      <c r="D1966" s="523" t="s">
        <v>8891</v>
      </c>
      <c r="E1966" s="523">
        <v>1960</v>
      </c>
      <c r="F1966" s="523" t="s">
        <v>8994</v>
      </c>
      <c r="G1966" s="523" t="s">
        <v>4350</v>
      </c>
      <c r="H1966" s="538" t="s">
        <v>14693</v>
      </c>
      <c r="I1966" s="540">
        <v>45299</v>
      </c>
      <c r="J1966" s="541" t="s">
        <v>10568</v>
      </c>
      <c r="K1966" s="541" t="s">
        <v>9440</v>
      </c>
      <c r="L1966" s="494" t="s">
        <v>9441</v>
      </c>
      <c r="M1966" s="494" t="s">
        <v>22455</v>
      </c>
      <c r="N1966" s="494" t="s">
        <v>22456</v>
      </c>
      <c r="O1966" s="494" t="s">
        <v>22452</v>
      </c>
      <c r="P1966" s="494"/>
      <c r="Q1966" s="494" t="s">
        <v>22629</v>
      </c>
      <c r="R1966" s="16" t="s">
        <v>22630</v>
      </c>
      <c r="S1966" s="16" t="s">
        <v>21138</v>
      </c>
      <c r="T1966" s="16" t="s">
        <v>22631</v>
      </c>
      <c r="U1966" s="17">
        <v>1960</v>
      </c>
      <c r="V1966" s="18">
        <v>24500</v>
      </c>
      <c r="W1966" s="16" t="s">
        <v>22600</v>
      </c>
      <c r="X1966" s="50"/>
      <c r="Y1966" s="50"/>
    </row>
    <row r="1967" spans="1:26" ht="18" customHeight="1">
      <c r="A1967" s="539">
        <v>20240109</v>
      </c>
      <c r="B1967" s="523">
        <v>61</v>
      </c>
      <c r="C1967" s="523" t="s">
        <v>4368</v>
      </c>
      <c r="D1967" s="523" t="s">
        <v>4367</v>
      </c>
      <c r="E1967" s="523">
        <v>1917</v>
      </c>
      <c r="F1967" s="523" t="s">
        <v>8994</v>
      </c>
      <c r="G1967" s="523" t="s">
        <v>4369</v>
      </c>
      <c r="H1967" s="538" t="s">
        <v>22589</v>
      </c>
      <c r="I1967" s="540">
        <v>45300</v>
      </c>
      <c r="J1967" s="541" t="s">
        <v>10902</v>
      </c>
      <c r="K1967" s="541" t="s">
        <v>9440</v>
      </c>
      <c r="L1967" s="494" t="s">
        <v>22028</v>
      </c>
      <c r="M1967" s="494" t="s">
        <v>22443</v>
      </c>
      <c r="N1967" s="494" t="s">
        <v>22475</v>
      </c>
      <c r="O1967" s="494" t="s">
        <v>22597</v>
      </c>
      <c r="P1967" s="494"/>
      <c r="Q1967" s="494" t="s">
        <v>22629</v>
      </c>
      <c r="R1967" s="16" t="s">
        <v>22632</v>
      </c>
      <c r="S1967" s="16" t="s">
        <v>14698</v>
      </c>
      <c r="T1967" s="16" t="s">
        <v>22633</v>
      </c>
      <c r="U1967" s="17">
        <v>1917</v>
      </c>
      <c r="V1967" s="18">
        <v>23962.5</v>
      </c>
      <c r="W1967" s="16" t="s">
        <v>22600</v>
      </c>
      <c r="X1967" s="50" t="s">
        <v>205</v>
      </c>
      <c r="Y1967" s="50" t="s">
        <v>205</v>
      </c>
    </row>
    <row r="1968" spans="1:26" ht="18" customHeight="1">
      <c r="A1968" s="539">
        <v>20240109</v>
      </c>
      <c r="B1968" s="523">
        <v>62</v>
      </c>
      <c r="C1968" s="523" t="s">
        <v>14715</v>
      </c>
      <c r="D1968" s="523" t="s">
        <v>10493</v>
      </c>
      <c r="E1968" s="523">
        <v>2212</v>
      </c>
      <c r="F1968" s="523" t="s">
        <v>9206</v>
      </c>
      <c r="G1968" s="523" t="s">
        <v>14716</v>
      </c>
      <c r="H1968" s="538" t="s">
        <v>22526</v>
      </c>
      <c r="I1968" s="540">
        <v>45300</v>
      </c>
      <c r="J1968" s="541" t="s">
        <v>11483</v>
      </c>
      <c r="K1968" s="541" t="s">
        <v>9440</v>
      </c>
      <c r="L1968" s="494"/>
      <c r="M1968" s="494" t="s">
        <v>22467</v>
      </c>
      <c r="N1968" s="494" t="s">
        <v>22468</v>
      </c>
      <c r="O1968" s="494" t="s">
        <v>22634</v>
      </c>
      <c r="P1968" s="494" t="s">
        <v>22635</v>
      </c>
      <c r="Q1968" s="494" t="s">
        <v>22636</v>
      </c>
      <c r="R1968" s="16" t="s">
        <v>22637</v>
      </c>
      <c r="S1968" s="16" t="s">
        <v>19521</v>
      </c>
      <c r="T1968" s="16" t="s">
        <v>22638</v>
      </c>
      <c r="U1968" s="17">
        <v>2212</v>
      </c>
      <c r="V1968" s="18">
        <v>23500</v>
      </c>
      <c r="W1968" s="16" t="s">
        <v>22639</v>
      </c>
      <c r="X1968" s="50"/>
      <c r="Y1968" s="50"/>
    </row>
    <row r="1969" spans="1:26" ht="18" customHeight="1">
      <c r="A1969" s="539">
        <v>20240109</v>
      </c>
      <c r="B1969" s="523">
        <v>63</v>
      </c>
      <c r="C1969" s="523" t="s">
        <v>4361</v>
      </c>
      <c r="D1969" s="523" t="s">
        <v>8905</v>
      </c>
      <c r="E1969" s="523">
        <v>1916</v>
      </c>
      <c r="F1969" s="523" t="s">
        <v>10924</v>
      </c>
      <c r="G1969" s="523" t="s">
        <v>4362</v>
      </c>
      <c r="H1969" s="538" t="s">
        <v>22640</v>
      </c>
      <c r="I1969" s="540">
        <v>45300</v>
      </c>
      <c r="J1969" s="541" t="s">
        <v>13865</v>
      </c>
      <c r="K1969" s="541" t="s">
        <v>9440</v>
      </c>
      <c r="L1969" s="512" t="s">
        <v>19178</v>
      </c>
      <c r="M1969" s="512" t="s">
        <v>14613</v>
      </c>
      <c r="N1969" s="512" t="s">
        <v>22456</v>
      </c>
      <c r="O1969" s="512" t="s">
        <v>22489</v>
      </c>
      <c r="P1969" s="512"/>
      <c r="Q1969" s="512" t="s">
        <v>9544</v>
      </c>
      <c r="R1969" s="16" t="s">
        <v>4361</v>
      </c>
      <c r="S1969" s="16" t="s">
        <v>4364</v>
      </c>
      <c r="T1969" s="16" t="s">
        <v>14720</v>
      </c>
      <c r="U1969" s="17">
        <v>1916</v>
      </c>
      <c r="V1969" s="18">
        <v>24509.47</v>
      </c>
      <c r="W1969" s="16" t="s">
        <v>4384</v>
      </c>
      <c r="X1969" s="50"/>
      <c r="Y1969" s="50"/>
    </row>
    <row r="1970" spans="1:26" ht="18" customHeight="1">
      <c r="A1970" s="539">
        <v>20240110</v>
      </c>
      <c r="B1970" s="523">
        <v>64</v>
      </c>
      <c r="C1970" s="523" t="s">
        <v>14721</v>
      </c>
      <c r="D1970" s="523" t="s">
        <v>13342</v>
      </c>
      <c r="E1970" s="523">
        <v>1000</v>
      </c>
      <c r="F1970" s="523" t="s">
        <v>9266</v>
      </c>
      <c r="G1970" s="523" t="s">
        <v>14722</v>
      </c>
      <c r="H1970" s="538" t="s">
        <v>22479</v>
      </c>
      <c r="I1970" s="540">
        <v>45300</v>
      </c>
      <c r="J1970" s="541" t="s">
        <v>11297</v>
      </c>
      <c r="K1970" s="541" t="s">
        <v>9440</v>
      </c>
      <c r="L1970" s="494" t="s">
        <v>22028</v>
      </c>
      <c r="M1970" s="494" t="s">
        <v>19179</v>
      </c>
      <c r="N1970" s="494" t="s">
        <v>22464</v>
      </c>
      <c r="O1970" s="494" t="s">
        <v>22641</v>
      </c>
      <c r="P1970" s="494"/>
      <c r="Q1970" s="494" t="s">
        <v>22642</v>
      </c>
      <c r="R1970" s="16" t="s">
        <v>14724</v>
      </c>
      <c r="S1970" s="16" t="s">
        <v>22643</v>
      </c>
      <c r="T1970" s="16" t="s">
        <v>22644</v>
      </c>
      <c r="U1970" s="17">
        <v>1000</v>
      </c>
      <c r="V1970" s="18">
        <v>24383</v>
      </c>
      <c r="W1970" s="16" t="s">
        <v>22600</v>
      </c>
      <c r="X1970" s="50" t="s">
        <v>205</v>
      </c>
      <c r="Y1970" s="50" t="s">
        <v>205</v>
      </c>
      <c r="Z1970" t="s">
        <v>13346</v>
      </c>
    </row>
    <row r="1971" spans="1:26" ht="18" customHeight="1">
      <c r="A1971" s="539">
        <v>20240110</v>
      </c>
      <c r="B1971" s="523">
        <v>65</v>
      </c>
      <c r="C1971" s="523" t="s">
        <v>14725</v>
      </c>
      <c r="D1971" s="523" t="s">
        <v>10493</v>
      </c>
      <c r="E1971" s="523">
        <v>2236</v>
      </c>
      <c r="F1971" s="523" t="s">
        <v>9206</v>
      </c>
      <c r="G1971" s="523" t="s">
        <v>14726</v>
      </c>
      <c r="H1971" s="538" t="s">
        <v>22645</v>
      </c>
      <c r="I1971" s="540">
        <v>45300</v>
      </c>
      <c r="J1971" s="541" t="s">
        <v>11068</v>
      </c>
      <c r="K1971" s="541" t="s">
        <v>9440</v>
      </c>
      <c r="L1971" s="494" t="s">
        <v>19178</v>
      </c>
      <c r="M1971" s="494" t="s">
        <v>9467</v>
      </c>
      <c r="N1971" s="494" t="s">
        <v>9468</v>
      </c>
      <c r="O1971" s="494" t="s">
        <v>22634</v>
      </c>
      <c r="P1971" s="494" t="s">
        <v>22635</v>
      </c>
      <c r="Q1971" s="494" t="s">
        <v>22636</v>
      </c>
      <c r="R1971" s="16" t="s">
        <v>22646</v>
      </c>
      <c r="S1971" s="16" t="s">
        <v>19521</v>
      </c>
      <c r="T1971" s="16" t="s">
        <v>22647</v>
      </c>
      <c r="U1971" s="17">
        <v>2236</v>
      </c>
      <c r="V1971" s="18">
        <v>24000</v>
      </c>
      <c r="W1971" s="16" t="s">
        <v>22648</v>
      </c>
      <c r="X1971" s="50"/>
      <c r="Y1971" s="50"/>
    </row>
    <row r="1972" spans="1:26" ht="18" customHeight="1">
      <c r="A1972" s="539">
        <v>20240110</v>
      </c>
      <c r="B1972" s="523">
        <v>66</v>
      </c>
      <c r="C1972" s="523" t="s">
        <v>4376</v>
      </c>
      <c r="D1972" s="523" t="s">
        <v>9319</v>
      </c>
      <c r="E1972" s="523">
        <v>1980</v>
      </c>
      <c r="F1972" s="523" t="s">
        <v>8994</v>
      </c>
      <c r="G1972" s="523" t="s">
        <v>4377</v>
      </c>
      <c r="H1972" s="538" t="s">
        <v>22596</v>
      </c>
      <c r="I1972" s="540">
        <v>45300</v>
      </c>
      <c r="J1972" s="541" t="s">
        <v>14728</v>
      </c>
      <c r="K1972" s="541" t="s">
        <v>9440</v>
      </c>
      <c r="L1972" s="494" t="s">
        <v>19178</v>
      </c>
      <c r="M1972" s="494" t="s">
        <v>14613</v>
      </c>
      <c r="N1972" s="494" t="s">
        <v>22569</v>
      </c>
      <c r="O1972" s="494" t="s">
        <v>22585</v>
      </c>
      <c r="P1972" s="494" t="s">
        <v>22649</v>
      </c>
      <c r="Q1972" s="494" t="s">
        <v>22650</v>
      </c>
      <c r="R1972" s="16" t="s">
        <v>22651</v>
      </c>
      <c r="S1972" s="16" t="s">
        <v>21724</v>
      </c>
      <c r="T1972" s="16" t="s">
        <v>22652</v>
      </c>
      <c r="U1972" s="17">
        <v>1980</v>
      </c>
      <c r="V1972" s="18">
        <v>24948</v>
      </c>
      <c r="W1972" s="16" t="s">
        <v>14572</v>
      </c>
      <c r="X1972" s="50" t="s">
        <v>205</v>
      </c>
      <c r="Y1972" s="50" t="s">
        <v>205</v>
      </c>
    </row>
    <row r="1973" spans="1:26" ht="18" customHeight="1">
      <c r="A1973" s="539">
        <v>20240110</v>
      </c>
      <c r="B1973" s="523">
        <v>67</v>
      </c>
      <c r="C1973" s="523" t="s">
        <v>4372</v>
      </c>
      <c r="D1973" s="523" t="s">
        <v>4367</v>
      </c>
      <c r="E1973" s="523">
        <v>1917</v>
      </c>
      <c r="F1973" s="523" t="s">
        <v>10924</v>
      </c>
      <c r="G1973" s="523" t="s">
        <v>4373</v>
      </c>
      <c r="H1973" s="538" t="s">
        <v>14729</v>
      </c>
      <c r="I1973" s="540">
        <v>45300</v>
      </c>
      <c r="J1973" s="541" t="s">
        <v>13028</v>
      </c>
      <c r="K1973" s="541" t="s">
        <v>9440</v>
      </c>
      <c r="L1973" s="494" t="s">
        <v>19178</v>
      </c>
      <c r="M1973" s="494" t="s">
        <v>9491</v>
      </c>
      <c r="N1973" s="494" t="s">
        <v>22475</v>
      </c>
      <c r="O1973" s="494" t="s">
        <v>22597</v>
      </c>
      <c r="P1973" s="494"/>
      <c r="Q1973" s="494" t="s">
        <v>22629</v>
      </c>
      <c r="R1973" s="16" t="s">
        <v>4372</v>
      </c>
      <c r="S1973" s="16" t="s">
        <v>4317</v>
      </c>
      <c r="T1973" s="16" t="s">
        <v>4375</v>
      </c>
      <c r="U1973" s="17">
        <v>1917</v>
      </c>
      <c r="V1973" s="18">
        <v>23962.5</v>
      </c>
      <c r="W1973" s="16" t="s">
        <v>4319</v>
      </c>
      <c r="X1973" s="50"/>
      <c r="Y1973" s="50"/>
    </row>
    <row r="1974" spans="1:26" ht="18" customHeight="1">
      <c r="A1974" s="539">
        <v>20240110</v>
      </c>
      <c r="B1974" s="523">
        <v>68</v>
      </c>
      <c r="C1974" s="523" t="s">
        <v>4389</v>
      </c>
      <c r="D1974" s="523" t="s">
        <v>8905</v>
      </c>
      <c r="E1974" s="523">
        <v>1916</v>
      </c>
      <c r="F1974" s="523" t="s">
        <v>10924</v>
      </c>
      <c r="G1974" s="523" t="s">
        <v>4390</v>
      </c>
      <c r="H1974" s="538" t="s">
        <v>22640</v>
      </c>
      <c r="I1974" s="540">
        <v>45300</v>
      </c>
      <c r="J1974" s="541" t="s">
        <v>10467</v>
      </c>
      <c r="K1974" s="541" t="s">
        <v>9440</v>
      </c>
      <c r="L1974" s="494" t="s">
        <v>19178</v>
      </c>
      <c r="M1974" s="494" t="s">
        <v>22461</v>
      </c>
      <c r="N1974" s="494" t="s">
        <v>22653</v>
      </c>
      <c r="O1974" s="494" t="s">
        <v>22489</v>
      </c>
      <c r="P1974" s="494"/>
      <c r="Q1974" s="494" t="s">
        <v>9544</v>
      </c>
      <c r="R1974" s="16" t="s">
        <v>22654</v>
      </c>
      <c r="S1974" s="16" t="s">
        <v>20108</v>
      </c>
      <c r="T1974" s="16" t="s">
        <v>22655</v>
      </c>
      <c r="U1974" s="17">
        <v>1916</v>
      </c>
      <c r="V1974" s="18">
        <v>24509.47</v>
      </c>
      <c r="W1974" s="16" t="s">
        <v>22656</v>
      </c>
      <c r="X1974" s="50"/>
      <c r="Y1974" s="50"/>
    </row>
    <row r="1975" spans="1:26" ht="18" customHeight="1">
      <c r="A1975" s="539">
        <v>20240110</v>
      </c>
      <c r="B1975" s="523">
        <v>69</v>
      </c>
      <c r="C1975" s="523" t="s">
        <v>4392</v>
      </c>
      <c r="D1975" s="523" t="s">
        <v>8905</v>
      </c>
      <c r="E1975" s="523">
        <v>1980</v>
      </c>
      <c r="F1975" s="523" t="s">
        <v>10924</v>
      </c>
      <c r="G1975" s="523" t="s">
        <v>4393</v>
      </c>
      <c r="H1975" s="538" t="s">
        <v>22657</v>
      </c>
      <c r="I1975" s="540">
        <v>45301</v>
      </c>
      <c r="J1975" s="541" t="s">
        <v>9519</v>
      </c>
      <c r="K1975" s="541" t="s">
        <v>9440</v>
      </c>
      <c r="L1975" s="494" t="s">
        <v>19178</v>
      </c>
      <c r="M1975" s="494" t="s">
        <v>22461</v>
      </c>
      <c r="N1975" s="494" t="s">
        <v>22569</v>
      </c>
      <c r="O1975" s="494" t="s">
        <v>22489</v>
      </c>
      <c r="P1975" s="494"/>
      <c r="Q1975" s="494" t="s">
        <v>9544</v>
      </c>
      <c r="R1975" s="16" t="s">
        <v>22658</v>
      </c>
      <c r="S1975" s="16" t="s">
        <v>4396</v>
      </c>
      <c r="T1975" s="16" t="s">
        <v>22659</v>
      </c>
      <c r="U1975" s="17">
        <v>1980</v>
      </c>
      <c r="V1975" s="18">
        <v>24948</v>
      </c>
      <c r="W1975" s="16" t="s">
        <v>22656</v>
      </c>
      <c r="X1975" s="50"/>
      <c r="Y1975" s="50"/>
    </row>
    <row r="1976" spans="1:26" ht="18" customHeight="1">
      <c r="A1976" s="539">
        <v>20240110</v>
      </c>
      <c r="B1976" s="523">
        <v>70</v>
      </c>
      <c r="C1976" s="523" t="s">
        <v>4380</v>
      </c>
      <c r="D1976" s="523" t="s">
        <v>8896</v>
      </c>
      <c r="E1976" s="523">
        <v>1916</v>
      </c>
      <c r="F1976" s="523" t="s">
        <v>8994</v>
      </c>
      <c r="G1976" s="523" t="s">
        <v>4381</v>
      </c>
      <c r="H1976" s="538" t="s">
        <v>22526</v>
      </c>
      <c r="I1976" s="540">
        <v>45301</v>
      </c>
      <c r="J1976" s="541" t="s">
        <v>11146</v>
      </c>
      <c r="K1976" s="541" t="s">
        <v>9440</v>
      </c>
      <c r="L1976" s="494"/>
      <c r="M1976" s="494" t="s">
        <v>22438</v>
      </c>
      <c r="N1976" s="494" t="s">
        <v>22468</v>
      </c>
      <c r="O1976" s="494" t="s">
        <v>9533</v>
      </c>
      <c r="P1976" s="494" t="s">
        <v>22468</v>
      </c>
      <c r="Q1976" s="494" t="s">
        <v>22650</v>
      </c>
      <c r="R1976" s="16" t="s">
        <v>22660</v>
      </c>
      <c r="S1976" s="16" t="s">
        <v>20108</v>
      </c>
      <c r="T1976" s="16" t="s">
        <v>14731</v>
      </c>
      <c r="U1976" s="17">
        <v>1916</v>
      </c>
      <c r="V1976" s="18">
        <v>24056.18</v>
      </c>
      <c r="W1976" s="16" t="s">
        <v>18765</v>
      </c>
      <c r="X1976" s="50" t="s">
        <v>205</v>
      </c>
      <c r="Y1976" s="50" t="s">
        <v>205</v>
      </c>
    </row>
    <row r="1977" spans="1:26" ht="18" customHeight="1">
      <c r="A1977" s="539">
        <v>20240110</v>
      </c>
      <c r="B1977" s="523">
        <v>71</v>
      </c>
      <c r="C1977" s="523" t="s">
        <v>4385</v>
      </c>
      <c r="D1977" s="523" t="s">
        <v>9537</v>
      </c>
      <c r="E1977" s="523">
        <v>1916</v>
      </c>
      <c r="F1977" s="523" t="s">
        <v>8994</v>
      </c>
      <c r="G1977" s="523" t="s">
        <v>4386</v>
      </c>
      <c r="H1977" s="538" t="s">
        <v>22593</v>
      </c>
      <c r="I1977" s="540">
        <v>45301</v>
      </c>
      <c r="J1977" s="541" t="s">
        <v>11010</v>
      </c>
      <c r="K1977" s="541" t="s">
        <v>9440</v>
      </c>
      <c r="L1977" s="512" t="s">
        <v>19178</v>
      </c>
      <c r="M1977" s="512" t="s">
        <v>22461</v>
      </c>
      <c r="N1977" s="512" t="s">
        <v>22456</v>
      </c>
      <c r="O1977" s="512" t="s">
        <v>9443</v>
      </c>
      <c r="P1977" s="512"/>
      <c r="Q1977" s="512" t="s">
        <v>22650</v>
      </c>
      <c r="R1977" s="16" t="s">
        <v>14732</v>
      </c>
      <c r="S1977" s="16" t="s">
        <v>18763</v>
      </c>
      <c r="T1977" s="16" t="s">
        <v>14733</v>
      </c>
      <c r="U1977" s="17">
        <v>1916</v>
      </c>
      <c r="V1977" s="18">
        <v>24469.8</v>
      </c>
      <c r="W1977" s="16" t="s">
        <v>22656</v>
      </c>
      <c r="X1977" s="50"/>
      <c r="Y1977" s="50"/>
    </row>
    <row r="1978" spans="1:26" ht="18" customHeight="1">
      <c r="A1978" s="539">
        <v>20240111</v>
      </c>
      <c r="B1978" s="523">
        <v>72</v>
      </c>
      <c r="C1978" s="523" t="s">
        <v>14734</v>
      </c>
      <c r="D1978" s="523" t="s">
        <v>9743</v>
      </c>
      <c r="E1978" s="523">
        <v>1950</v>
      </c>
      <c r="F1978" s="523" t="s">
        <v>9206</v>
      </c>
      <c r="G1978" s="523" t="s">
        <v>14735</v>
      </c>
      <c r="H1978" s="538" t="s">
        <v>14736</v>
      </c>
      <c r="I1978" s="540">
        <v>45301</v>
      </c>
      <c r="J1978" s="541" t="s">
        <v>11997</v>
      </c>
      <c r="K1978" s="541" t="s">
        <v>9440</v>
      </c>
      <c r="L1978" s="494" t="s">
        <v>9441</v>
      </c>
      <c r="M1978" s="494" t="s">
        <v>22564</v>
      </c>
      <c r="N1978" s="494" t="s">
        <v>22468</v>
      </c>
      <c r="O1978" s="494" t="s">
        <v>14737</v>
      </c>
      <c r="P1978" s="494" t="s">
        <v>22661</v>
      </c>
      <c r="Q1978" s="494" t="s">
        <v>22636</v>
      </c>
      <c r="R1978" s="16" t="s">
        <v>22662</v>
      </c>
      <c r="S1978" s="16" t="s">
        <v>19521</v>
      </c>
      <c r="T1978" s="16" t="s">
        <v>22663</v>
      </c>
      <c r="U1978" s="17">
        <v>1950</v>
      </c>
      <c r="V1978" s="18">
        <v>22500</v>
      </c>
      <c r="W1978" s="16" t="s">
        <v>22648</v>
      </c>
      <c r="X1978" s="50"/>
      <c r="Y1978" s="50"/>
      <c r="Z1978" t="s">
        <v>10621</v>
      </c>
    </row>
    <row r="1979" spans="1:26" ht="18" customHeight="1">
      <c r="A1979" s="539">
        <v>20240111</v>
      </c>
      <c r="B1979" s="523">
        <v>73</v>
      </c>
      <c r="C1979" s="523" t="s">
        <v>14739</v>
      </c>
      <c r="D1979" s="523" t="s">
        <v>10493</v>
      </c>
      <c r="E1979" s="523">
        <v>1600</v>
      </c>
      <c r="F1979" s="523" t="s">
        <v>9206</v>
      </c>
      <c r="G1979" s="523" t="s">
        <v>14740</v>
      </c>
      <c r="H1979" s="538" t="s">
        <v>22664</v>
      </c>
      <c r="I1979" s="540">
        <v>45301</v>
      </c>
      <c r="J1979" s="541" t="s">
        <v>14518</v>
      </c>
      <c r="K1979" s="541" t="s">
        <v>9440</v>
      </c>
      <c r="L1979" s="494" t="s">
        <v>22028</v>
      </c>
      <c r="M1979" s="494" t="s">
        <v>22550</v>
      </c>
      <c r="N1979" s="494" t="s">
        <v>22665</v>
      </c>
      <c r="O1979" s="494" t="s">
        <v>9562</v>
      </c>
      <c r="P1979" s="494" t="s">
        <v>22666</v>
      </c>
      <c r="Q1979" s="494" t="s">
        <v>14741</v>
      </c>
      <c r="R1979" s="16" t="s">
        <v>22667</v>
      </c>
      <c r="S1979" s="16" t="s">
        <v>22668</v>
      </c>
      <c r="T1979" s="16" t="s">
        <v>14742</v>
      </c>
      <c r="U1979" s="17">
        <v>1600</v>
      </c>
      <c r="V1979" s="18">
        <v>23100</v>
      </c>
      <c r="W1979" s="16" t="s">
        <v>22656</v>
      </c>
      <c r="X1979" s="50"/>
      <c r="Y1979" s="50"/>
      <c r="Z1979" t="s">
        <v>11942</v>
      </c>
    </row>
    <row r="1980" spans="1:26" ht="18" customHeight="1">
      <c r="A1980" s="539">
        <v>20240111</v>
      </c>
      <c r="B1980" s="523">
        <v>74</v>
      </c>
      <c r="C1980" s="523" t="s">
        <v>14743</v>
      </c>
      <c r="D1980" s="523" t="s">
        <v>8896</v>
      </c>
      <c r="E1980" s="523">
        <v>1925</v>
      </c>
      <c r="F1980" s="523" t="s">
        <v>10924</v>
      </c>
      <c r="G1980" s="523" t="s">
        <v>14744</v>
      </c>
      <c r="H1980" s="538" t="s">
        <v>22293</v>
      </c>
      <c r="I1980" s="540">
        <v>45301</v>
      </c>
      <c r="J1980" s="541" t="s">
        <v>10496</v>
      </c>
      <c r="K1980" s="541" t="s">
        <v>9440</v>
      </c>
      <c r="L1980" s="494" t="s">
        <v>22028</v>
      </c>
      <c r="M1980" s="494" t="s">
        <v>22455</v>
      </c>
      <c r="N1980" s="494" t="s">
        <v>22456</v>
      </c>
      <c r="O1980" s="494" t="s">
        <v>22476</v>
      </c>
      <c r="P1980" s="494"/>
      <c r="Q1980" s="494" t="s">
        <v>22669</v>
      </c>
      <c r="R1980" s="16" t="s">
        <v>22670</v>
      </c>
      <c r="S1980" s="16" t="s">
        <v>4128</v>
      </c>
      <c r="T1980" s="16" t="s">
        <v>22671</v>
      </c>
      <c r="U1980" s="17">
        <v>1925</v>
      </c>
      <c r="V1980" s="18">
        <v>24640</v>
      </c>
      <c r="W1980" s="16" t="s">
        <v>22648</v>
      </c>
      <c r="X1980" s="50"/>
      <c r="Y1980" s="50"/>
    </row>
    <row r="1981" spans="1:26" ht="18" customHeight="1">
      <c r="A1981" s="539">
        <v>20240111</v>
      </c>
      <c r="B1981" s="523">
        <v>75</v>
      </c>
      <c r="C1981" s="523" t="s">
        <v>14746</v>
      </c>
      <c r="D1981" s="523" t="s">
        <v>9476</v>
      </c>
      <c r="E1981" s="523">
        <v>1584</v>
      </c>
      <c r="F1981" s="523" t="s">
        <v>8949</v>
      </c>
      <c r="G1981" s="523" t="s">
        <v>14747</v>
      </c>
      <c r="H1981" s="538" t="s">
        <v>14624</v>
      </c>
      <c r="I1981" s="540">
        <v>45302</v>
      </c>
      <c r="J1981" s="541" t="s">
        <v>10649</v>
      </c>
      <c r="K1981" s="541" t="s">
        <v>9440</v>
      </c>
      <c r="L1981" s="494" t="s">
        <v>19178</v>
      </c>
      <c r="M1981" s="494" t="s">
        <v>14634</v>
      </c>
      <c r="N1981" s="494" t="s">
        <v>22488</v>
      </c>
      <c r="O1981" s="494" t="s">
        <v>22561</v>
      </c>
      <c r="P1981" s="494"/>
      <c r="Q1981" s="494" t="s">
        <v>22672</v>
      </c>
      <c r="R1981" s="16" t="s">
        <v>22673</v>
      </c>
      <c r="S1981" s="16" t="s">
        <v>22674</v>
      </c>
      <c r="T1981" s="16" t="s">
        <v>14749</v>
      </c>
      <c r="U1981" s="17">
        <v>1584</v>
      </c>
      <c r="V1981" s="18">
        <v>21652.34</v>
      </c>
      <c r="W1981" s="16" t="s">
        <v>22656</v>
      </c>
      <c r="X1981" s="50" t="s">
        <v>205</v>
      </c>
      <c r="Y1981" s="50" t="s">
        <v>205</v>
      </c>
      <c r="Z1981" t="s">
        <v>11781</v>
      </c>
    </row>
    <row r="1982" spans="1:26" ht="18" customHeight="1">
      <c r="A1982" s="539">
        <v>20240111</v>
      </c>
      <c r="B1982" s="523">
        <v>76</v>
      </c>
      <c r="C1982" s="523" t="s">
        <v>4397</v>
      </c>
      <c r="D1982" s="523" t="s">
        <v>9537</v>
      </c>
      <c r="E1982" s="523">
        <v>1916</v>
      </c>
      <c r="F1982" s="523" t="s">
        <v>8994</v>
      </c>
      <c r="G1982" s="523" t="s">
        <v>4398</v>
      </c>
      <c r="H1982" s="538" t="s">
        <v>22675</v>
      </c>
      <c r="I1982" s="540">
        <v>45302</v>
      </c>
      <c r="J1982" s="541" t="s">
        <v>9539</v>
      </c>
      <c r="K1982" s="541" t="s">
        <v>9440</v>
      </c>
      <c r="L1982" s="494" t="s">
        <v>19178</v>
      </c>
      <c r="M1982" s="494" t="s">
        <v>22461</v>
      </c>
      <c r="N1982" s="494" t="s">
        <v>22676</v>
      </c>
      <c r="O1982" s="494" t="s">
        <v>9443</v>
      </c>
      <c r="P1982" s="494"/>
      <c r="Q1982" s="494" t="s">
        <v>22650</v>
      </c>
      <c r="R1982" s="16" t="s">
        <v>22677</v>
      </c>
      <c r="S1982" s="16" t="s">
        <v>20108</v>
      </c>
      <c r="T1982" s="16" t="s">
        <v>14750</v>
      </c>
      <c r="U1982" s="17">
        <v>1916</v>
      </c>
      <c r="V1982" s="18">
        <v>24397.87</v>
      </c>
      <c r="W1982" s="16" t="s">
        <v>4366</v>
      </c>
      <c r="X1982" s="50"/>
      <c r="Y1982" s="50"/>
    </row>
    <row r="1983" spans="1:26" ht="18" customHeight="1">
      <c r="A1983" s="539">
        <v>20240111</v>
      </c>
      <c r="B1983" s="523">
        <v>77</v>
      </c>
      <c r="C1983" s="523" t="s">
        <v>4413</v>
      </c>
      <c r="D1983" s="523" t="s">
        <v>8905</v>
      </c>
      <c r="E1983" s="523">
        <v>1980</v>
      </c>
      <c r="F1983" s="523" t="s">
        <v>8994</v>
      </c>
      <c r="G1983" s="523" t="s">
        <v>4414</v>
      </c>
      <c r="H1983" s="538" t="s">
        <v>22678</v>
      </c>
      <c r="I1983" s="540">
        <v>45302</v>
      </c>
      <c r="J1983" s="541" t="s">
        <v>12678</v>
      </c>
      <c r="K1983" s="541" t="s">
        <v>9440</v>
      </c>
      <c r="L1983" s="494" t="s">
        <v>19178</v>
      </c>
      <c r="M1983" s="494" t="s">
        <v>14613</v>
      </c>
      <c r="N1983" s="494" t="s">
        <v>22679</v>
      </c>
      <c r="O1983" s="494" t="s">
        <v>22597</v>
      </c>
      <c r="P1983" s="494"/>
      <c r="Q1983" s="494" t="s">
        <v>22629</v>
      </c>
      <c r="R1983" s="16" t="s">
        <v>22680</v>
      </c>
      <c r="S1983" s="16" t="s">
        <v>22681</v>
      </c>
      <c r="T1983" s="16" t="s">
        <v>22682</v>
      </c>
      <c r="U1983" s="17">
        <v>1980</v>
      </c>
      <c r="V1983" s="18">
        <v>24948</v>
      </c>
      <c r="W1983" s="16" t="s">
        <v>22656</v>
      </c>
      <c r="X1983" s="50" t="s">
        <v>205</v>
      </c>
      <c r="Y1983" s="50" t="s">
        <v>205</v>
      </c>
    </row>
    <row r="1984" spans="1:26" ht="18" customHeight="1">
      <c r="A1984" s="539">
        <v>20240111</v>
      </c>
      <c r="B1984" s="523">
        <v>78</v>
      </c>
      <c r="C1984" s="523" t="s">
        <v>4408</v>
      </c>
      <c r="D1984" s="523" t="s">
        <v>8897</v>
      </c>
      <c r="E1984" s="523">
        <v>1815</v>
      </c>
      <c r="F1984" s="523" t="s">
        <v>8994</v>
      </c>
      <c r="G1984" s="523" t="s">
        <v>14751</v>
      </c>
      <c r="H1984" s="538" t="s">
        <v>22487</v>
      </c>
      <c r="I1984" s="540">
        <v>45302</v>
      </c>
      <c r="J1984" s="541" t="s">
        <v>9479</v>
      </c>
      <c r="K1984" s="541" t="s">
        <v>9440</v>
      </c>
      <c r="L1984" s="494" t="s">
        <v>19178</v>
      </c>
      <c r="M1984" s="494" t="s">
        <v>14625</v>
      </c>
      <c r="N1984" s="494" t="s">
        <v>22488</v>
      </c>
      <c r="O1984" s="494" t="s">
        <v>9533</v>
      </c>
      <c r="P1984" s="494"/>
      <c r="Q1984" s="494" t="s">
        <v>9553</v>
      </c>
      <c r="R1984" s="16" t="s">
        <v>22683</v>
      </c>
      <c r="S1984" s="16" t="s">
        <v>22684</v>
      </c>
      <c r="T1984" s="16" t="s">
        <v>22685</v>
      </c>
      <c r="U1984" s="17">
        <v>1815</v>
      </c>
      <c r="V1984" s="18">
        <v>22956.12</v>
      </c>
      <c r="W1984" s="16" t="s">
        <v>22686</v>
      </c>
      <c r="X1984" s="50" t="s">
        <v>205</v>
      </c>
      <c r="Y1984" s="50" t="s">
        <v>205</v>
      </c>
    </row>
    <row r="1985" spans="1:26" ht="18" customHeight="1">
      <c r="A1985" s="539">
        <v>20240111</v>
      </c>
      <c r="B1985" s="523">
        <v>79</v>
      </c>
      <c r="C1985" s="523" t="s">
        <v>4400</v>
      </c>
      <c r="D1985" s="523" t="s">
        <v>9537</v>
      </c>
      <c r="E1985" s="523">
        <v>1916</v>
      </c>
      <c r="F1985" s="523" t="s">
        <v>8994</v>
      </c>
      <c r="G1985" s="523" t="s">
        <v>4401</v>
      </c>
      <c r="H1985" s="538" t="s">
        <v>22596</v>
      </c>
      <c r="I1985" s="540">
        <v>45302</v>
      </c>
      <c r="J1985" s="541" t="s">
        <v>11771</v>
      </c>
      <c r="K1985" s="541" t="s">
        <v>9440</v>
      </c>
      <c r="L1985" s="494" t="s">
        <v>9441</v>
      </c>
      <c r="M1985" s="494" t="s">
        <v>22461</v>
      </c>
      <c r="N1985" s="494" t="s">
        <v>22569</v>
      </c>
      <c r="O1985" s="494" t="s">
        <v>9443</v>
      </c>
      <c r="P1985" s="494"/>
      <c r="Q1985" s="494" t="s">
        <v>22687</v>
      </c>
      <c r="R1985" s="16" t="s">
        <v>22688</v>
      </c>
      <c r="S1985" s="16" t="s">
        <v>20108</v>
      </c>
      <c r="T1985" s="16" t="s">
        <v>22689</v>
      </c>
      <c r="U1985" s="17">
        <v>1916</v>
      </c>
      <c r="V1985" s="18">
        <v>24509.47</v>
      </c>
      <c r="W1985" s="16" t="s">
        <v>22656</v>
      </c>
      <c r="X1985" s="50" t="s">
        <v>205</v>
      </c>
      <c r="Y1985" s="50" t="s">
        <v>205</v>
      </c>
    </row>
    <row r="1986" spans="1:26" ht="18" customHeight="1">
      <c r="A1986" s="539">
        <v>20240111</v>
      </c>
      <c r="B1986" s="523">
        <v>80</v>
      </c>
      <c r="C1986" s="523" t="s">
        <v>4403</v>
      </c>
      <c r="D1986" s="523" t="s">
        <v>9537</v>
      </c>
      <c r="E1986" s="523">
        <v>1916</v>
      </c>
      <c r="F1986" s="523" t="s">
        <v>8994</v>
      </c>
      <c r="G1986" s="523" t="s">
        <v>4404</v>
      </c>
      <c r="H1986" s="538" t="s">
        <v>22657</v>
      </c>
      <c r="I1986" s="540">
        <v>45302</v>
      </c>
      <c r="J1986" s="541" t="s">
        <v>11377</v>
      </c>
      <c r="K1986" s="541" t="s">
        <v>9440</v>
      </c>
      <c r="L1986" s="494" t="s">
        <v>22028</v>
      </c>
      <c r="M1986" s="494" t="s">
        <v>22461</v>
      </c>
      <c r="N1986" s="494" t="s">
        <v>9825</v>
      </c>
      <c r="O1986" s="494" t="s">
        <v>22489</v>
      </c>
      <c r="P1986" s="494"/>
      <c r="Q1986" s="494" t="s">
        <v>22687</v>
      </c>
      <c r="R1986" s="16" t="s">
        <v>22690</v>
      </c>
      <c r="S1986" s="16" t="s">
        <v>22691</v>
      </c>
      <c r="T1986" s="16" t="s">
        <v>4406</v>
      </c>
      <c r="U1986" s="17">
        <v>1916</v>
      </c>
      <c r="V1986" s="18">
        <v>24509.47</v>
      </c>
      <c r="W1986" s="16" t="s">
        <v>22686</v>
      </c>
      <c r="X1986" s="50"/>
      <c r="Y1986" s="50"/>
    </row>
    <row r="1987" spans="1:26" ht="15.75" customHeight="1">
      <c r="A1987" s="539">
        <v>20240112</v>
      </c>
      <c r="B1987" s="523">
        <v>81</v>
      </c>
      <c r="C1987" s="523" t="s">
        <v>14752</v>
      </c>
      <c r="D1987" s="523" t="s">
        <v>13342</v>
      </c>
      <c r="E1987" s="523">
        <v>999</v>
      </c>
      <c r="F1987" s="523" t="s">
        <v>9266</v>
      </c>
      <c r="G1987" s="523" t="s">
        <v>14753</v>
      </c>
      <c r="H1987" s="538" t="s">
        <v>14754</v>
      </c>
      <c r="I1987" s="540">
        <v>45302</v>
      </c>
      <c r="J1987" s="541" t="s">
        <v>10936</v>
      </c>
      <c r="K1987" s="541" t="s">
        <v>9440</v>
      </c>
      <c r="L1987" s="494" t="s">
        <v>19178</v>
      </c>
      <c r="M1987" s="494" t="s">
        <v>19179</v>
      </c>
      <c r="N1987" s="494" t="s">
        <v>18813</v>
      </c>
      <c r="O1987" s="494" t="s">
        <v>22597</v>
      </c>
      <c r="P1987" s="494"/>
      <c r="Q1987" s="494" t="s">
        <v>22669</v>
      </c>
      <c r="R1987" s="16" t="s">
        <v>22692</v>
      </c>
      <c r="S1987" s="16" t="s">
        <v>14755</v>
      </c>
      <c r="T1987" s="16" t="s">
        <v>22693</v>
      </c>
      <c r="U1987" s="17">
        <v>999</v>
      </c>
      <c r="V1987" s="18">
        <v>24441</v>
      </c>
      <c r="W1987" s="16" t="s">
        <v>22656</v>
      </c>
      <c r="X1987" s="50" t="s">
        <v>205</v>
      </c>
      <c r="Y1987" s="50" t="s">
        <v>205</v>
      </c>
      <c r="Z1987" t="s">
        <v>13346</v>
      </c>
    </row>
    <row r="1988" spans="1:26" ht="15.75" customHeight="1">
      <c r="A1988" s="539">
        <v>20240112</v>
      </c>
      <c r="B1988" s="523">
        <v>82</v>
      </c>
      <c r="C1988" s="523" t="s">
        <v>14756</v>
      </c>
      <c r="D1988" s="523" t="s">
        <v>219</v>
      </c>
      <c r="E1988" s="523">
        <v>1803</v>
      </c>
      <c r="F1988" s="523" t="s">
        <v>9529</v>
      </c>
      <c r="G1988" s="523" t="s">
        <v>14757</v>
      </c>
      <c r="H1988" s="538" t="s">
        <v>22694</v>
      </c>
      <c r="I1988" s="540">
        <v>45303</v>
      </c>
      <c r="J1988" s="541" t="s">
        <v>13938</v>
      </c>
      <c r="K1988" s="541" t="s">
        <v>9440</v>
      </c>
      <c r="L1988" s="494" t="s">
        <v>19178</v>
      </c>
      <c r="M1988" s="494" t="s">
        <v>22447</v>
      </c>
      <c r="N1988" s="494" t="s">
        <v>22488</v>
      </c>
      <c r="O1988" s="494" t="s">
        <v>22500</v>
      </c>
      <c r="P1988" s="494"/>
      <c r="Q1988" s="494" t="s">
        <v>22695</v>
      </c>
      <c r="R1988" s="16" t="s">
        <v>22696</v>
      </c>
      <c r="S1988" s="16" t="s">
        <v>14759</v>
      </c>
      <c r="T1988" s="16" t="s">
        <v>14760</v>
      </c>
      <c r="U1988" s="17">
        <v>1803</v>
      </c>
      <c r="V1988" s="18">
        <v>21823.1</v>
      </c>
      <c r="W1988" s="16" t="s">
        <v>4407</v>
      </c>
      <c r="X1988" s="50"/>
      <c r="Y1988" s="50"/>
    </row>
    <row r="1989" spans="1:26" ht="15.75" customHeight="1">
      <c r="A1989" s="539">
        <v>20240112</v>
      </c>
      <c r="B1989" s="523">
        <v>83</v>
      </c>
      <c r="C1989" s="523" t="s">
        <v>14761</v>
      </c>
      <c r="D1989" s="523" t="s">
        <v>9476</v>
      </c>
      <c r="E1989" s="523">
        <v>1584</v>
      </c>
      <c r="F1989" s="523" t="s">
        <v>8949</v>
      </c>
      <c r="G1989" s="523" t="s">
        <v>14762</v>
      </c>
      <c r="H1989" s="538" t="s">
        <v>14643</v>
      </c>
      <c r="I1989" s="540">
        <v>45303</v>
      </c>
      <c r="J1989" s="541" t="s">
        <v>11319</v>
      </c>
      <c r="K1989" s="541" t="s">
        <v>9440</v>
      </c>
      <c r="L1989" s="494" t="s">
        <v>22028</v>
      </c>
      <c r="M1989" s="494" t="s">
        <v>22510</v>
      </c>
      <c r="N1989" s="494" t="s">
        <v>22475</v>
      </c>
      <c r="O1989" s="494" t="s">
        <v>22500</v>
      </c>
      <c r="P1989" s="494"/>
      <c r="Q1989" s="494" t="s">
        <v>22672</v>
      </c>
      <c r="R1989" s="16" t="s">
        <v>22697</v>
      </c>
      <c r="S1989" s="16" t="s">
        <v>22698</v>
      </c>
      <c r="T1989" s="16" t="s">
        <v>22699</v>
      </c>
      <c r="U1989" s="17">
        <v>1584</v>
      </c>
      <c r="V1989" s="18">
        <v>21652.34</v>
      </c>
      <c r="W1989" s="16" t="s">
        <v>22700</v>
      </c>
      <c r="X1989" s="50" t="s">
        <v>205</v>
      </c>
      <c r="Y1989" s="50" t="s">
        <v>205</v>
      </c>
    </row>
    <row r="1990" spans="1:26" ht="15.75" customHeight="1">
      <c r="A1990" s="539">
        <v>20240112</v>
      </c>
      <c r="B1990" s="523">
        <v>84</v>
      </c>
      <c r="C1990" s="523" t="s">
        <v>4419</v>
      </c>
      <c r="D1990" s="523" t="s">
        <v>9766</v>
      </c>
      <c r="E1990" s="523">
        <v>1564</v>
      </c>
      <c r="F1990" s="523" t="s">
        <v>6380</v>
      </c>
      <c r="G1990" s="523" t="s">
        <v>4416</v>
      </c>
      <c r="H1990" s="538" t="s">
        <v>22701</v>
      </c>
      <c r="I1990" s="540">
        <v>45302</v>
      </c>
      <c r="J1990" s="541" t="s">
        <v>13276</v>
      </c>
      <c r="K1990" s="541" t="s">
        <v>9440</v>
      </c>
      <c r="L1990" s="494" t="s">
        <v>19178</v>
      </c>
      <c r="M1990" s="494" t="s">
        <v>19179</v>
      </c>
      <c r="N1990" s="494" t="s">
        <v>22468</v>
      </c>
      <c r="O1990" s="494" t="s">
        <v>22597</v>
      </c>
      <c r="P1990" s="494"/>
      <c r="Q1990" s="494" t="s">
        <v>14723</v>
      </c>
      <c r="R1990" s="16" t="s">
        <v>22702</v>
      </c>
      <c r="S1990" s="16" t="s">
        <v>20108</v>
      </c>
      <c r="T1990" s="16" t="s">
        <v>22703</v>
      </c>
      <c r="U1990" s="17">
        <v>1566</v>
      </c>
      <c r="V1990" s="18">
        <v>24119.27</v>
      </c>
      <c r="W1990" s="16" t="s">
        <v>22656</v>
      </c>
      <c r="X1990" s="50" t="s">
        <v>205</v>
      </c>
      <c r="Y1990" s="50" t="s">
        <v>205</v>
      </c>
    </row>
    <row r="1991" spans="1:26" ht="15.75" customHeight="1">
      <c r="A1991" s="539">
        <v>20240112</v>
      </c>
      <c r="B1991" s="523">
        <v>85</v>
      </c>
      <c r="C1991" s="523" t="s">
        <v>14763</v>
      </c>
      <c r="D1991" s="523" t="s">
        <v>8947</v>
      </c>
      <c r="E1991" s="523">
        <v>600</v>
      </c>
      <c r="F1991" s="523" t="s">
        <v>9053</v>
      </c>
      <c r="G1991" s="523" t="s">
        <v>14764</v>
      </c>
      <c r="H1991" s="538" t="s">
        <v>22704</v>
      </c>
      <c r="I1991" s="540">
        <v>45303</v>
      </c>
      <c r="J1991" s="541" t="s">
        <v>11330</v>
      </c>
      <c r="K1991" s="541" t="s">
        <v>9440</v>
      </c>
      <c r="L1991" s="494"/>
      <c r="M1991" s="494" t="s">
        <v>22705</v>
      </c>
      <c r="N1991" s="494" t="s">
        <v>22456</v>
      </c>
      <c r="O1991" s="494" t="s">
        <v>22706</v>
      </c>
      <c r="P1991" s="494" t="s">
        <v>22707</v>
      </c>
      <c r="Q1991" s="494" t="s">
        <v>22708</v>
      </c>
      <c r="R1991" s="16" t="s">
        <v>14765</v>
      </c>
      <c r="S1991" s="16" t="s">
        <v>11676</v>
      </c>
      <c r="T1991" s="16" t="s">
        <v>22709</v>
      </c>
      <c r="U1991" s="17">
        <v>600</v>
      </c>
      <c r="V1991" s="18">
        <v>4915</v>
      </c>
      <c r="W1991" s="16" t="s">
        <v>14766</v>
      </c>
      <c r="X1991" s="50"/>
      <c r="Y1991" s="50"/>
      <c r="Z1991" t="s">
        <v>11678</v>
      </c>
    </row>
    <row r="1992" spans="1:26" ht="18" customHeight="1">
      <c r="A1992" s="539">
        <v>20240115</v>
      </c>
      <c r="B1992" s="523">
        <v>86</v>
      </c>
      <c r="C1992" s="523" t="s">
        <v>14767</v>
      </c>
      <c r="D1992" s="523" t="s">
        <v>9503</v>
      </c>
      <c r="E1992" s="523">
        <v>1000</v>
      </c>
      <c r="F1992" s="523" t="s">
        <v>9260</v>
      </c>
      <c r="G1992" s="523" t="s">
        <v>14768</v>
      </c>
      <c r="H1992" s="538" t="s">
        <v>22710</v>
      </c>
      <c r="I1992" s="540">
        <v>45304</v>
      </c>
      <c r="J1992" s="541" t="s">
        <v>10978</v>
      </c>
      <c r="K1992" s="541" t="s">
        <v>9440</v>
      </c>
      <c r="L1992" s="494"/>
      <c r="M1992" s="494" t="s">
        <v>22711</v>
      </c>
      <c r="N1992" s="494" t="s">
        <v>22712</v>
      </c>
      <c r="O1992" s="494" t="s">
        <v>22444</v>
      </c>
      <c r="P1992" s="494" t="s">
        <v>22713</v>
      </c>
      <c r="Q1992" s="494" t="s">
        <v>22714</v>
      </c>
      <c r="R1992" s="16" t="s">
        <v>14769</v>
      </c>
      <c r="S1992" s="16" t="s">
        <v>10719</v>
      </c>
      <c r="T1992" s="16" t="s">
        <v>22715</v>
      </c>
      <c r="U1992" s="17">
        <v>1000</v>
      </c>
      <c r="V1992" s="18">
        <v>13000</v>
      </c>
      <c r="W1992" s="16" t="s">
        <v>22716</v>
      </c>
      <c r="X1992" s="50" t="s">
        <v>22717</v>
      </c>
      <c r="Y1992" s="50" t="s">
        <v>14770</v>
      </c>
      <c r="Z1992" t="s">
        <v>19780</v>
      </c>
    </row>
    <row r="1993" spans="1:26" ht="18" customHeight="1">
      <c r="A1993" s="539">
        <v>20240115</v>
      </c>
      <c r="B1993" s="523">
        <v>87</v>
      </c>
      <c r="C1993" s="523" t="s">
        <v>14771</v>
      </c>
      <c r="D1993" s="523" t="s">
        <v>9503</v>
      </c>
      <c r="E1993" s="523">
        <v>600</v>
      </c>
      <c r="F1993" s="523" t="s">
        <v>12516</v>
      </c>
      <c r="G1993" s="523" t="s">
        <v>14768</v>
      </c>
      <c r="H1993" s="538" t="s">
        <v>14772</v>
      </c>
      <c r="I1993" s="540">
        <v>45304</v>
      </c>
      <c r="J1993" s="541" t="s">
        <v>10978</v>
      </c>
      <c r="K1993" s="541" t="s">
        <v>9440</v>
      </c>
      <c r="L1993" s="494"/>
      <c r="M1993" s="494" t="s">
        <v>22443</v>
      </c>
      <c r="N1993" s="494" t="s">
        <v>22712</v>
      </c>
      <c r="O1993" s="494" t="s">
        <v>22444</v>
      </c>
      <c r="P1993" s="494" t="s">
        <v>22713</v>
      </c>
      <c r="Q1993" s="494" t="s">
        <v>22714</v>
      </c>
      <c r="R1993" s="16" t="s">
        <v>22718</v>
      </c>
      <c r="S1993" s="16" t="s">
        <v>10719</v>
      </c>
      <c r="T1993" s="16" t="s">
        <v>14773</v>
      </c>
      <c r="U1993" s="17">
        <v>600</v>
      </c>
      <c r="V1993" s="18">
        <v>6500</v>
      </c>
      <c r="W1993" s="16" t="s">
        <v>22716</v>
      </c>
      <c r="X1993" s="50" t="s">
        <v>14774</v>
      </c>
      <c r="Y1993" s="50" t="s">
        <v>14774</v>
      </c>
      <c r="Z1993" t="s">
        <v>10481</v>
      </c>
    </row>
    <row r="1994" spans="1:26" ht="18" customHeight="1">
      <c r="A1994" s="539">
        <v>20240115</v>
      </c>
      <c r="B1994" s="523">
        <v>88</v>
      </c>
      <c r="C1994" s="523" t="s">
        <v>4426</v>
      </c>
      <c r="D1994" s="523" t="s">
        <v>8891</v>
      </c>
      <c r="E1994" s="523">
        <v>1925</v>
      </c>
      <c r="F1994" s="523" t="s">
        <v>6714</v>
      </c>
      <c r="G1994" s="523" t="s">
        <v>4427</v>
      </c>
      <c r="H1994" s="538" t="s">
        <v>22293</v>
      </c>
      <c r="I1994" s="540">
        <v>45304</v>
      </c>
      <c r="J1994" s="541" t="s">
        <v>12697</v>
      </c>
      <c r="K1994" s="541" t="s">
        <v>9440</v>
      </c>
      <c r="L1994" s="512" t="s">
        <v>19178</v>
      </c>
      <c r="M1994" s="512" t="s">
        <v>22455</v>
      </c>
      <c r="N1994" s="512" t="s">
        <v>22456</v>
      </c>
      <c r="O1994" s="512" t="s">
        <v>22719</v>
      </c>
      <c r="P1994" s="512"/>
      <c r="Q1994" s="512" t="s">
        <v>22669</v>
      </c>
      <c r="R1994" s="16" t="s">
        <v>22720</v>
      </c>
      <c r="S1994" s="16" t="s">
        <v>22721</v>
      </c>
      <c r="T1994" s="16" t="s">
        <v>22722</v>
      </c>
      <c r="U1994" s="17">
        <v>1925</v>
      </c>
      <c r="V1994" s="18">
        <v>24640</v>
      </c>
      <c r="W1994" s="16" t="s">
        <v>22716</v>
      </c>
      <c r="X1994" s="50" t="s">
        <v>205</v>
      </c>
      <c r="Y1994" s="50" t="s">
        <v>205</v>
      </c>
    </row>
    <row r="1995" spans="1:26" ht="18" customHeight="1">
      <c r="A1995" s="539">
        <v>20240115</v>
      </c>
      <c r="B1995" s="523">
        <v>89</v>
      </c>
      <c r="C1995" s="523" t="s">
        <v>4430</v>
      </c>
      <c r="D1995" s="523" t="s">
        <v>8891</v>
      </c>
      <c r="E1995" s="523">
        <v>1925</v>
      </c>
      <c r="F1995" s="523" t="s">
        <v>6714</v>
      </c>
      <c r="G1995" s="523" t="s">
        <v>4431</v>
      </c>
      <c r="H1995" s="538" t="s">
        <v>14429</v>
      </c>
      <c r="I1995" s="540">
        <v>45304</v>
      </c>
      <c r="J1995" s="541" t="s">
        <v>10897</v>
      </c>
      <c r="K1995" s="541" t="s">
        <v>9440</v>
      </c>
      <c r="L1995" s="512" t="s">
        <v>19178</v>
      </c>
      <c r="M1995" s="512" t="s">
        <v>22455</v>
      </c>
      <c r="N1995" s="512" t="s">
        <v>9821</v>
      </c>
      <c r="O1995" s="512" t="s">
        <v>22719</v>
      </c>
      <c r="P1995" s="512"/>
      <c r="Q1995" s="512" t="s">
        <v>22723</v>
      </c>
      <c r="R1995" s="16" t="s">
        <v>22724</v>
      </c>
      <c r="S1995" s="16" t="s">
        <v>19349</v>
      </c>
      <c r="T1995" s="16" t="s">
        <v>22725</v>
      </c>
      <c r="U1995" s="17">
        <v>1925</v>
      </c>
      <c r="V1995" s="18">
        <v>24640</v>
      </c>
      <c r="W1995" s="16" t="s">
        <v>22716</v>
      </c>
      <c r="X1995" s="50" t="s">
        <v>205</v>
      </c>
      <c r="Y1995" s="50" t="s">
        <v>205</v>
      </c>
    </row>
    <row r="1996" spans="1:26" ht="18" customHeight="1">
      <c r="A1996" s="539">
        <v>20240115</v>
      </c>
      <c r="B1996" s="523">
        <v>90</v>
      </c>
      <c r="C1996" s="523" t="s">
        <v>14775</v>
      </c>
      <c r="D1996" s="523" t="s">
        <v>10514</v>
      </c>
      <c r="E1996" s="523">
        <v>2200</v>
      </c>
      <c r="F1996" s="523" t="s">
        <v>11055</v>
      </c>
      <c r="G1996" s="523" t="s">
        <v>14776</v>
      </c>
      <c r="H1996" s="538" t="s">
        <v>14646</v>
      </c>
      <c r="I1996" s="540">
        <v>45306</v>
      </c>
      <c r="J1996" s="541" t="s">
        <v>11564</v>
      </c>
      <c r="K1996" s="541" t="s">
        <v>9440</v>
      </c>
      <c r="L1996" s="494" t="s">
        <v>19178</v>
      </c>
      <c r="M1996" s="494" t="s">
        <v>22455</v>
      </c>
      <c r="N1996" s="494" t="s">
        <v>9822</v>
      </c>
      <c r="O1996" s="494" t="s">
        <v>22726</v>
      </c>
      <c r="P1996" s="494" t="s">
        <v>14777</v>
      </c>
      <c r="Q1996" s="494" t="s">
        <v>22727</v>
      </c>
      <c r="R1996" s="16" t="s">
        <v>14778</v>
      </c>
      <c r="S1996" s="16" t="s">
        <v>5316</v>
      </c>
      <c r="T1996" s="16" t="s">
        <v>14779</v>
      </c>
      <c r="U1996" s="17">
        <v>900</v>
      </c>
      <c r="V1996" s="18">
        <v>11700</v>
      </c>
      <c r="W1996" s="16" t="s">
        <v>22728</v>
      </c>
      <c r="X1996" s="50" t="s">
        <v>205</v>
      </c>
      <c r="Y1996" s="50" t="s">
        <v>205</v>
      </c>
    </row>
    <row r="1997" spans="1:26" ht="18" customHeight="1">
      <c r="A1997" s="539">
        <v>20240115</v>
      </c>
      <c r="B1997" s="523">
        <v>91</v>
      </c>
      <c r="C1997" s="523" t="s">
        <v>14780</v>
      </c>
      <c r="D1997" s="523" t="s">
        <v>9476</v>
      </c>
      <c r="E1997" s="523">
        <v>1200</v>
      </c>
      <c r="F1997" s="523" t="s">
        <v>9089</v>
      </c>
      <c r="G1997" s="523" t="s">
        <v>14781</v>
      </c>
      <c r="H1997" s="538" t="s">
        <v>14629</v>
      </c>
      <c r="I1997" s="540">
        <v>45306</v>
      </c>
      <c r="J1997" s="541" t="s">
        <v>9614</v>
      </c>
      <c r="K1997" s="541" t="s">
        <v>9440</v>
      </c>
      <c r="L1997" s="494" t="s">
        <v>9441</v>
      </c>
      <c r="M1997" s="494" t="s">
        <v>22510</v>
      </c>
      <c r="N1997" s="494" t="s">
        <v>22468</v>
      </c>
      <c r="O1997" s="494" t="s">
        <v>22561</v>
      </c>
      <c r="P1997" s="494"/>
      <c r="Q1997" s="494" t="s">
        <v>22729</v>
      </c>
      <c r="R1997" s="16" t="s">
        <v>22730</v>
      </c>
      <c r="S1997" s="16" t="s">
        <v>22731</v>
      </c>
      <c r="T1997" s="16" t="s">
        <v>22732</v>
      </c>
      <c r="U1997" s="17">
        <v>3600</v>
      </c>
      <c r="V1997" s="18">
        <v>74700</v>
      </c>
      <c r="W1997" s="16" t="s">
        <v>22716</v>
      </c>
      <c r="X1997" s="50"/>
      <c r="Y1997" s="50"/>
      <c r="Z1997" t="s">
        <v>20117</v>
      </c>
    </row>
    <row r="1998" spans="1:26" ht="18" customHeight="1">
      <c r="A1998" s="539">
        <v>20240115</v>
      </c>
      <c r="B1998" s="523">
        <v>91</v>
      </c>
      <c r="C1998" s="523" t="s">
        <v>14780</v>
      </c>
      <c r="D1998" s="523" t="s">
        <v>9476</v>
      </c>
      <c r="E1998" s="523">
        <v>1200</v>
      </c>
      <c r="F1998" s="523" t="s">
        <v>9089</v>
      </c>
      <c r="G1998" s="523" t="s">
        <v>14783</v>
      </c>
      <c r="H1998" s="538" t="s">
        <v>22563</v>
      </c>
      <c r="I1998" s="540">
        <v>45306</v>
      </c>
      <c r="J1998" s="541" t="s">
        <v>9614</v>
      </c>
      <c r="K1998" s="541" t="s">
        <v>9440</v>
      </c>
      <c r="L1998" s="494" t="s">
        <v>9441</v>
      </c>
      <c r="M1998" s="494" t="s">
        <v>22622</v>
      </c>
      <c r="N1998" s="494" t="s">
        <v>22468</v>
      </c>
      <c r="O1998" s="494" t="s">
        <v>14674</v>
      </c>
      <c r="P1998" s="494"/>
      <c r="Q1998" s="494" t="s">
        <v>14782</v>
      </c>
      <c r="R1998" s="16" t="s">
        <v>14780</v>
      </c>
      <c r="S1998" s="16" t="s">
        <v>4424</v>
      </c>
      <c r="T1998" s="16" t="s">
        <v>14784</v>
      </c>
      <c r="U1998" s="17">
        <v>3600</v>
      </c>
      <c r="V1998" s="18">
        <v>74700</v>
      </c>
      <c r="W1998" s="16" t="s">
        <v>4443</v>
      </c>
      <c r="X1998" s="50"/>
      <c r="Y1998" s="50"/>
      <c r="Z1998" t="s">
        <v>11641</v>
      </c>
    </row>
    <row r="1999" spans="1:26" ht="18" customHeight="1">
      <c r="A1999" s="539">
        <v>20240115</v>
      </c>
      <c r="B1999" s="523">
        <v>91</v>
      </c>
      <c r="C1999" s="523" t="s">
        <v>14780</v>
      </c>
      <c r="D1999" s="523" t="s">
        <v>9476</v>
      </c>
      <c r="E1999" s="523">
        <v>1200</v>
      </c>
      <c r="F1999" s="523" t="s">
        <v>9089</v>
      </c>
      <c r="G1999" s="523" t="s">
        <v>14785</v>
      </c>
      <c r="H1999" s="538" t="s">
        <v>9486</v>
      </c>
      <c r="I1999" s="540">
        <v>45306</v>
      </c>
      <c r="J1999" s="541" t="s">
        <v>9614</v>
      </c>
      <c r="K1999" s="541" t="s">
        <v>9440</v>
      </c>
      <c r="L1999" s="494" t="s">
        <v>19178</v>
      </c>
      <c r="M1999" s="494" t="s">
        <v>22510</v>
      </c>
      <c r="N1999" s="494" t="s">
        <v>22468</v>
      </c>
      <c r="O1999" s="494" t="s">
        <v>22561</v>
      </c>
      <c r="P1999" s="494"/>
      <c r="Q1999" s="494" t="s">
        <v>22733</v>
      </c>
      <c r="R1999" s="16" t="s">
        <v>14780</v>
      </c>
      <c r="S1999" s="16" t="s">
        <v>4424</v>
      </c>
      <c r="T1999" s="16" t="s">
        <v>14784</v>
      </c>
      <c r="U1999" s="17">
        <v>3600</v>
      </c>
      <c r="V1999" s="18">
        <v>74700</v>
      </c>
      <c r="W1999" s="16" t="s">
        <v>4443</v>
      </c>
      <c r="X1999" s="50"/>
      <c r="Y1999" s="50"/>
      <c r="Z1999" t="s">
        <v>20118</v>
      </c>
    </row>
    <row r="2000" spans="1:26" ht="18" customHeight="1">
      <c r="A2000" s="539">
        <v>20240115</v>
      </c>
      <c r="B2000" s="523">
        <v>92</v>
      </c>
      <c r="C2000" s="523" t="s">
        <v>4421</v>
      </c>
      <c r="D2000" s="523" t="s">
        <v>8896</v>
      </c>
      <c r="E2000" s="523">
        <v>1955</v>
      </c>
      <c r="F2000" s="523" t="s">
        <v>8994</v>
      </c>
      <c r="G2000" s="523" t="s">
        <v>4422</v>
      </c>
      <c r="H2000" s="538" t="s">
        <v>14786</v>
      </c>
      <c r="I2000" s="540">
        <v>45306</v>
      </c>
      <c r="J2000" s="541" t="s">
        <v>11784</v>
      </c>
      <c r="K2000" s="541" t="s">
        <v>9440</v>
      </c>
      <c r="L2000" s="494" t="s">
        <v>19178</v>
      </c>
      <c r="M2000" s="494" t="s">
        <v>22496</v>
      </c>
      <c r="N2000" s="494" t="s">
        <v>22734</v>
      </c>
      <c r="O2000" s="494" t="s">
        <v>22561</v>
      </c>
      <c r="P2000" s="494"/>
      <c r="Q2000" s="494" t="s">
        <v>22735</v>
      </c>
      <c r="R2000" s="16" t="s">
        <v>22736</v>
      </c>
      <c r="S2000" s="16" t="s">
        <v>22731</v>
      </c>
      <c r="T2000" s="16" t="s">
        <v>22737</v>
      </c>
      <c r="U2000" s="17">
        <v>1955</v>
      </c>
      <c r="V2000" s="18">
        <v>24545.64</v>
      </c>
      <c r="W2000" s="16" t="s">
        <v>14766</v>
      </c>
      <c r="X2000" s="50"/>
      <c r="Y2000" s="50"/>
    </row>
    <row r="2001" spans="1:26" ht="18" customHeight="1">
      <c r="A2001" s="539">
        <v>20240115</v>
      </c>
      <c r="B2001" s="523">
        <v>93</v>
      </c>
      <c r="C2001" s="523" t="s">
        <v>14788</v>
      </c>
      <c r="D2001" s="523" t="s">
        <v>219</v>
      </c>
      <c r="E2001" s="523">
        <v>1440</v>
      </c>
      <c r="F2001" s="523" t="s">
        <v>9217</v>
      </c>
      <c r="G2001" s="523" t="s">
        <v>14789</v>
      </c>
      <c r="H2001" s="538" t="s">
        <v>9531</v>
      </c>
      <c r="I2001" s="540">
        <v>45306</v>
      </c>
      <c r="J2001" s="541" t="s">
        <v>10396</v>
      </c>
      <c r="K2001" s="541" t="s">
        <v>9440</v>
      </c>
      <c r="L2001" s="494" t="s">
        <v>19178</v>
      </c>
      <c r="M2001" s="494" t="s">
        <v>22447</v>
      </c>
      <c r="N2001" s="494" t="s">
        <v>9820</v>
      </c>
      <c r="O2001" s="494" t="s">
        <v>22561</v>
      </c>
      <c r="P2001" s="494"/>
      <c r="Q2001" s="494" t="s">
        <v>22733</v>
      </c>
      <c r="R2001" s="16" t="s">
        <v>22738</v>
      </c>
      <c r="S2001" s="16" t="s">
        <v>22731</v>
      </c>
      <c r="T2001" s="16" t="s">
        <v>22739</v>
      </c>
      <c r="U2001" s="17">
        <v>1440</v>
      </c>
      <c r="V2001" s="18">
        <v>24493.8</v>
      </c>
      <c r="W2001" s="16" t="s">
        <v>22716</v>
      </c>
      <c r="X2001" s="50" t="s">
        <v>205</v>
      </c>
      <c r="Y2001" s="50" t="s">
        <v>205</v>
      </c>
    </row>
    <row r="2002" spans="1:26" ht="18" customHeight="1">
      <c r="A2002" s="539">
        <v>20240116</v>
      </c>
      <c r="B2002" s="523">
        <v>94</v>
      </c>
      <c r="C2002" s="523" t="s">
        <v>14790</v>
      </c>
      <c r="D2002" s="523" t="s">
        <v>10483</v>
      </c>
      <c r="E2002" s="523">
        <v>5000</v>
      </c>
      <c r="F2002" s="523" t="s">
        <v>9069</v>
      </c>
      <c r="G2002" s="523" t="s">
        <v>14791</v>
      </c>
      <c r="H2002" s="538" t="s">
        <v>22710</v>
      </c>
      <c r="I2002" s="540">
        <v>45306</v>
      </c>
      <c r="J2002" s="541" t="s">
        <v>11997</v>
      </c>
      <c r="K2002" s="541" t="s">
        <v>9440</v>
      </c>
      <c r="L2002" s="494" t="s">
        <v>19178</v>
      </c>
      <c r="M2002" s="494" t="s">
        <v>22443</v>
      </c>
      <c r="N2002" s="494" t="s">
        <v>22712</v>
      </c>
      <c r="O2002" s="494" t="s">
        <v>14599</v>
      </c>
      <c r="P2002" s="494" t="s">
        <v>22713</v>
      </c>
      <c r="Q2002" s="494" t="s">
        <v>22708</v>
      </c>
      <c r="R2002" s="16" t="s">
        <v>22740</v>
      </c>
      <c r="S2002" s="16" t="s">
        <v>19403</v>
      </c>
      <c r="T2002" s="16" t="s">
        <v>14792</v>
      </c>
      <c r="U2002" s="17">
        <v>5000</v>
      </c>
      <c r="V2002" s="18">
        <v>24900</v>
      </c>
      <c r="W2002" s="16" t="s">
        <v>22716</v>
      </c>
      <c r="X2002" s="50" t="s">
        <v>205</v>
      </c>
      <c r="Y2002" s="50" t="s">
        <v>205</v>
      </c>
      <c r="Z2002" t="s">
        <v>10986</v>
      </c>
    </row>
    <row r="2003" spans="1:26" ht="18" customHeight="1">
      <c r="A2003" s="539">
        <v>20240116</v>
      </c>
      <c r="B2003" s="523">
        <v>95</v>
      </c>
      <c r="C2003" s="523" t="s">
        <v>14793</v>
      </c>
      <c r="D2003" s="523" t="s">
        <v>9476</v>
      </c>
      <c r="E2003" s="523">
        <v>1584</v>
      </c>
      <c r="F2003" s="523" t="s">
        <v>8949</v>
      </c>
      <c r="G2003" s="523" t="s">
        <v>14794</v>
      </c>
      <c r="H2003" s="538" t="s">
        <v>22741</v>
      </c>
      <c r="I2003" s="540">
        <v>45307</v>
      </c>
      <c r="J2003" s="541" t="s">
        <v>11497</v>
      </c>
      <c r="K2003" s="541" t="s">
        <v>9440</v>
      </c>
      <c r="L2003" s="494" t="s">
        <v>19178</v>
      </c>
      <c r="M2003" s="494" t="s">
        <v>22510</v>
      </c>
      <c r="N2003" s="494" t="s">
        <v>22475</v>
      </c>
      <c r="O2003" s="494" t="s">
        <v>22452</v>
      </c>
      <c r="P2003" s="494"/>
      <c r="Q2003" s="494" t="s">
        <v>14748</v>
      </c>
      <c r="R2003" s="16" t="s">
        <v>22742</v>
      </c>
      <c r="S2003" s="16" t="s">
        <v>22743</v>
      </c>
      <c r="T2003" s="16" t="s">
        <v>22744</v>
      </c>
      <c r="U2003" s="17">
        <v>1584</v>
      </c>
      <c r="V2003" s="18">
        <v>21652.34</v>
      </c>
      <c r="W2003" s="16" t="s">
        <v>22716</v>
      </c>
      <c r="X2003" s="50" t="s">
        <v>205</v>
      </c>
      <c r="Y2003" s="50" t="s">
        <v>205</v>
      </c>
      <c r="Z2003" t="s">
        <v>11716</v>
      </c>
    </row>
    <row r="2004" spans="1:26" ht="18" customHeight="1">
      <c r="A2004" s="539">
        <v>20240116</v>
      </c>
      <c r="B2004" s="523">
        <v>96</v>
      </c>
      <c r="C2004" s="523" t="s">
        <v>14775</v>
      </c>
      <c r="D2004" s="523" t="s">
        <v>10493</v>
      </c>
      <c r="E2004" s="523">
        <v>900</v>
      </c>
      <c r="F2004" s="523" t="s">
        <v>9232</v>
      </c>
      <c r="G2004" s="523" t="s">
        <v>14795</v>
      </c>
      <c r="H2004" s="538" t="s">
        <v>14730</v>
      </c>
      <c r="I2004" s="540">
        <v>45307</v>
      </c>
      <c r="J2004" s="541" t="s">
        <v>10773</v>
      </c>
      <c r="K2004" s="541" t="s">
        <v>9440</v>
      </c>
      <c r="L2004" s="494"/>
      <c r="M2004" s="494" t="s">
        <v>22745</v>
      </c>
      <c r="N2004" s="494" t="s">
        <v>22458</v>
      </c>
      <c r="O2004" s="494" t="s">
        <v>14796</v>
      </c>
      <c r="P2004" s="494" t="s">
        <v>22746</v>
      </c>
      <c r="Q2004" s="494" t="s">
        <v>22727</v>
      </c>
      <c r="R2004" s="16" t="s">
        <v>22747</v>
      </c>
      <c r="S2004" s="16" t="s">
        <v>21334</v>
      </c>
      <c r="T2004" s="16" t="s">
        <v>22748</v>
      </c>
      <c r="U2004" s="17">
        <v>900</v>
      </c>
      <c r="V2004" s="18">
        <v>11700</v>
      </c>
      <c r="W2004" s="16" t="s">
        <v>22749</v>
      </c>
      <c r="X2004" s="50" t="s">
        <v>205</v>
      </c>
      <c r="Y2004" s="50" t="s">
        <v>205</v>
      </c>
      <c r="Z2004" t="s">
        <v>14797</v>
      </c>
    </row>
    <row r="2005" spans="1:26" ht="18" customHeight="1">
      <c r="A2005" s="539">
        <v>20240116</v>
      </c>
      <c r="B2005" s="523">
        <v>97</v>
      </c>
      <c r="C2005" s="523" t="s">
        <v>4439</v>
      </c>
      <c r="D2005" s="523" t="s">
        <v>8896</v>
      </c>
      <c r="E2005" s="523">
        <v>1953</v>
      </c>
      <c r="F2005" s="523" t="s">
        <v>8994</v>
      </c>
      <c r="G2005" s="523" t="s">
        <v>4440</v>
      </c>
      <c r="H2005" s="538" t="s">
        <v>22487</v>
      </c>
      <c r="I2005" s="540">
        <v>45306</v>
      </c>
      <c r="J2005" s="541" t="s">
        <v>10742</v>
      </c>
      <c r="K2005" s="541" t="s">
        <v>9440</v>
      </c>
      <c r="L2005" s="494" t="s">
        <v>9441</v>
      </c>
      <c r="M2005" s="494" t="s">
        <v>22496</v>
      </c>
      <c r="N2005" s="494" t="s">
        <v>22734</v>
      </c>
      <c r="O2005" s="494" t="s">
        <v>22585</v>
      </c>
      <c r="P2005" s="494"/>
      <c r="Q2005" s="494" t="s">
        <v>22735</v>
      </c>
      <c r="R2005" s="16" t="s">
        <v>22750</v>
      </c>
      <c r="S2005" s="16" t="s">
        <v>20205</v>
      </c>
      <c r="T2005" s="16" t="s">
        <v>22751</v>
      </c>
      <c r="U2005" s="17">
        <v>1953</v>
      </c>
      <c r="V2005" s="18">
        <v>24520.51</v>
      </c>
      <c r="W2005" s="16" t="s">
        <v>22716</v>
      </c>
      <c r="X2005" s="50" t="s">
        <v>205</v>
      </c>
      <c r="Y2005" s="50" t="s">
        <v>205</v>
      </c>
    </row>
    <row r="2006" spans="1:26" ht="18" customHeight="1">
      <c r="A2006" s="539">
        <v>20240116</v>
      </c>
      <c r="B2006" s="523">
        <v>98</v>
      </c>
      <c r="C2006" s="523" t="s">
        <v>4448</v>
      </c>
      <c r="D2006" s="523" t="s">
        <v>8896</v>
      </c>
      <c r="E2006" s="523">
        <v>1950</v>
      </c>
      <c r="F2006" s="523" t="s">
        <v>10924</v>
      </c>
      <c r="G2006" s="523" t="s">
        <v>4449</v>
      </c>
      <c r="H2006" s="538" t="s">
        <v>14648</v>
      </c>
      <c r="I2006" s="540">
        <v>45307</v>
      </c>
      <c r="J2006" s="541" t="s">
        <v>14060</v>
      </c>
      <c r="K2006" s="541" t="s">
        <v>9440</v>
      </c>
      <c r="L2006" s="494" t="s">
        <v>9441</v>
      </c>
      <c r="M2006" s="494" t="s">
        <v>14610</v>
      </c>
      <c r="N2006" s="494" t="s">
        <v>14798</v>
      </c>
      <c r="O2006" s="494" t="s">
        <v>14796</v>
      </c>
      <c r="P2006" s="494"/>
      <c r="Q2006" s="494" t="s">
        <v>22669</v>
      </c>
      <c r="R2006" s="16" t="s">
        <v>22752</v>
      </c>
      <c r="S2006" s="16" t="s">
        <v>5316</v>
      </c>
      <c r="T2006" s="16" t="s">
        <v>14799</v>
      </c>
      <c r="U2006" s="17">
        <v>1950</v>
      </c>
      <c r="V2006" s="18">
        <v>24960</v>
      </c>
      <c r="W2006" s="16" t="s">
        <v>22728</v>
      </c>
      <c r="X2006" s="50"/>
      <c r="Y2006" s="50"/>
    </row>
    <row r="2007" spans="1:26" ht="18" customHeight="1">
      <c r="A2007" s="539">
        <v>20240116</v>
      </c>
      <c r="B2007" s="523">
        <v>99</v>
      </c>
      <c r="C2007" s="523" t="s">
        <v>4434</v>
      </c>
      <c r="D2007" s="523" t="s">
        <v>8894</v>
      </c>
      <c r="E2007" s="523">
        <v>1960</v>
      </c>
      <c r="F2007" s="523" t="s">
        <v>8994</v>
      </c>
      <c r="G2007" s="523" t="s">
        <v>4435</v>
      </c>
      <c r="H2007" s="538" t="s">
        <v>10359</v>
      </c>
      <c r="I2007" s="540">
        <v>45306</v>
      </c>
      <c r="J2007" s="541" t="s">
        <v>14800</v>
      </c>
      <c r="K2007" s="541" t="s">
        <v>9440</v>
      </c>
      <c r="L2007" s="494" t="s">
        <v>19178</v>
      </c>
      <c r="M2007" s="494" t="s">
        <v>19179</v>
      </c>
      <c r="N2007" s="494" t="s">
        <v>22464</v>
      </c>
      <c r="O2007" s="494" t="s">
        <v>22544</v>
      </c>
      <c r="P2007" s="494"/>
      <c r="Q2007" s="494" t="s">
        <v>22624</v>
      </c>
      <c r="R2007" s="16" t="s">
        <v>22753</v>
      </c>
      <c r="S2007" s="16" t="s">
        <v>22754</v>
      </c>
      <c r="T2007" s="16" t="s">
        <v>22755</v>
      </c>
      <c r="U2007" s="17">
        <v>1960</v>
      </c>
      <c r="V2007" s="18">
        <v>24500</v>
      </c>
      <c r="W2007" s="16" t="s">
        <v>14801</v>
      </c>
      <c r="X2007" s="50"/>
      <c r="Y2007" s="50"/>
    </row>
    <row r="2008" spans="1:26" ht="18" customHeight="1">
      <c r="A2008" s="539">
        <v>20240116</v>
      </c>
      <c r="B2008" s="523">
        <v>100</v>
      </c>
      <c r="C2008" s="523" t="s">
        <v>4444</v>
      </c>
      <c r="D2008" s="523" t="s">
        <v>9766</v>
      </c>
      <c r="E2008" s="523">
        <v>1901</v>
      </c>
      <c r="F2008" s="523" t="s">
        <v>8994</v>
      </c>
      <c r="G2008" s="523" t="s">
        <v>4445</v>
      </c>
      <c r="H2008" s="538" t="s">
        <v>22487</v>
      </c>
      <c r="I2008" s="540">
        <v>45307</v>
      </c>
      <c r="J2008" s="541" t="s">
        <v>9798</v>
      </c>
      <c r="K2008" s="541" t="s">
        <v>9440</v>
      </c>
      <c r="L2008" s="494" t="s">
        <v>19178</v>
      </c>
      <c r="M2008" s="494" t="s">
        <v>22496</v>
      </c>
      <c r="N2008" s="494" t="s">
        <v>22488</v>
      </c>
      <c r="O2008" s="494" t="s">
        <v>22489</v>
      </c>
      <c r="P2008" s="494"/>
      <c r="Q2008" s="494" t="s">
        <v>22650</v>
      </c>
      <c r="R2008" s="16" t="s">
        <v>4444</v>
      </c>
      <c r="S2008" s="16" t="s">
        <v>1866</v>
      </c>
      <c r="T2008" s="16" t="s">
        <v>14802</v>
      </c>
      <c r="U2008" s="17">
        <v>1901</v>
      </c>
      <c r="V2008" s="18">
        <v>23818.03</v>
      </c>
      <c r="W2008" s="16" t="s">
        <v>14803</v>
      </c>
      <c r="X2008" s="50" t="s">
        <v>205</v>
      </c>
      <c r="Y2008" s="50" t="s">
        <v>205</v>
      </c>
    </row>
    <row r="2009" spans="1:26" ht="18" customHeight="1">
      <c r="A2009" s="539">
        <v>20240117</v>
      </c>
      <c r="B2009" s="523">
        <v>101</v>
      </c>
      <c r="C2009" s="523" t="s">
        <v>14804</v>
      </c>
      <c r="D2009" s="523" t="s">
        <v>9743</v>
      </c>
      <c r="E2009" s="523">
        <v>1925</v>
      </c>
      <c r="F2009" s="523" t="s">
        <v>9206</v>
      </c>
      <c r="G2009" s="523" t="s">
        <v>14805</v>
      </c>
      <c r="H2009" s="538" t="s">
        <v>22701</v>
      </c>
      <c r="I2009" s="540">
        <v>45307</v>
      </c>
      <c r="J2009" s="541" t="s">
        <v>14806</v>
      </c>
      <c r="K2009" s="541" t="s">
        <v>9440</v>
      </c>
      <c r="L2009" s="494"/>
      <c r="M2009" s="494" t="s">
        <v>22467</v>
      </c>
      <c r="N2009" s="494" t="s">
        <v>22468</v>
      </c>
      <c r="O2009" s="494" t="s">
        <v>22756</v>
      </c>
      <c r="P2009" s="494" t="s">
        <v>22661</v>
      </c>
      <c r="Q2009" s="494" t="s">
        <v>22757</v>
      </c>
      <c r="R2009" s="16" t="s">
        <v>14807</v>
      </c>
      <c r="S2009" s="16" t="s">
        <v>19521</v>
      </c>
      <c r="T2009" s="16" t="s">
        <v>14808</v>
      </c>
      <c r="U2009" s="17">
        <v>1925</v>
      </c>
      <c r="V2009" s="18">
        <v>23500</v>
      </c>
      <c r="W2009" s="16" t="s">
        <v>22728</v>
      </c>
      <c r="X2009" s="50" t="s">
        <v>205</v>
      </c>
      <c r="Y2009" s="50" t="s">
        <v>205</v>
      </c>
      <c r="Z2009" t="s">
        <v>10621</v>
      </c>
    </row>
    <row r="2010" spans="1:26" ht="18" customHeight="1">
      <c r="A2010" s="539">
        <v>20240117</v>
      </c>
      <c r="B2010" s="523">
        <v>102</v>
      </c>
      <c r="C2010" s="523" t="s">
        <v>4454</v>
      </c>
      <c r="D2010" s="523" t="s">
        <v>4367</v>
      </c>
      <c r="E2010" s="523">
        <v>1917</v>
      </c>
      <c r="F2010" s="523" t="s">
        <v>8994</v>
      </c>
      <c r="G2010" s="523" t="s">
        <v>4455</v>
      </c>
      <c r="H2010" s="538" t="s">
        <v>22474</v>
      </c>
      <c r="I2010" s="540">
        <v>45308</v>
      </c>
      <c r="J2010" s="541" t="s">
        <v>9644</v>
      </c>
      <c r="K2010" s="541" t="s">
        <v>9440</v>
      </c>
      <c r="L2010" s="494" t="s">
        <v>9441</v>
      </c>
      <c r="M2010" s="494" t="s">
        <v>22443</v>
      </c>
      <c r="N2010" s="494" t="s">
        <v>22505</v>
      </c>
      <c r="O2010" s="494" t="s">
        <v>22544</v>
      </c>
      <c r="P2010" s="494"/>
      <c r="Q2010" s="494" t="s">
        <v>22624</v>
      </c>
      <c r="R2010" s="16" t="s">
        <v>22758</v>
      </c>
      <c r="S2010" s="16" t="s">
        <v>22759</v>
      </c>
      <c r="T2010" s="16" t="s">
        <v>22760</v>
      </c>
      <c r="U2010" s="17">
        <v>1917</v>
      </c>
      <c r="V2010" s="18">
        <v>23962.5</v>
      </c>
      <c r="W2010" s="16" t="s">
        <v>22761</v>
      </c>
      <c r="X2010" s="50"/>
      <c r="Y2010" s="50"/>
    </row>
    <row r="2011" spans="1:26" ht="18" customHeight="1">
      <c r="A2011" s="539">
        <v>20240117</v>
      </c>
      <c r="B2011" s="523">
        <v>103</v>
      </c>
      <c r="C2011" s="523" t="s">
        <v>14809</v>
      </c>
      <c r="D2011" s="523" t="s">
        <v>9766</v>
      </c>
      <c r="E2011" s="523">
        <v>1863</v>
      </c>
      <c r="F2011" s="523" t="s">
        <v>8994</v>
      </c>
      <c r="G2011" s="523" t="s">
        <v>4452</v>
      </c>
      <c r="H2011" s="538" t="s">
        <v>22762</v>
      </c>
      <c r="I2011" s="540">
        <v>45308</v>
      </c>
      <c r="J2011" s="541" t="s">
        <v>14810</v>
      </c>
      <c r="K2011" s="541" t="s">
        <v>9440</v>
      </c>
      <c r="L2011" s="494"/>
      <c r="M2011" s="494" t="s">
        <v>22504</v>
      </c>
      <c r="N2011" s="494" t="s">
        <v>22527</v>
      </c>
      <c r="O2011" s="494" t="s">
        <v>22544</v>
      </c>
      <c r="P2011" s="494"/>
      <c r="Q2011" s="494" t="s">
        <v>9544</v>
      </c>
      <c r="R2011" s="16" t="s">
        <v>14811</v>
      </c>
      <c r="S2011" s="16" t="s">
        <v>22759</v>
      </c>
      <c r="T2011" s="16" t="s">
        <v>22763</v>
      </c>
      <c r="U2011" s="17">
        <v>1863</v>
      </c>
      <c r="V2011" s="18">
        <v>23390.71</v>
      </c>
      <c r="W2011" s="16" t="s">
        <v>22761</v>
      </c>
      <c r="X2011" s="50" t="s">
        <v>205</v>
      </c>
      <c r="Y2011" s="50" t="s">
        <v>205</v>
      </c>
    </row>
    <row r="2012" spans="1:26" ht="18" customHeight="1">
      <c r="A2012" s="539">
        <v>20240118</v>
      </c>
      <c r="B2012" s="523">
        <v>104</v>
      </c>
      <c r="C2012" s="523" t="s">
        <v>14812</v>
      </c>
      <c r="D2012" s="523" t="s">
        <v>219</v>
      </c>
      <c r="E2012" s="523">
        <v>1836</v>
      </c>
      <c r="F2012" s="523" t="s">
        <v>8949</v>
      </c>
      <c r="G2012" s="523" t="s">
        <v>14813</v>
      </c>
      <c r="H2012" s="538" t="s">
        <v>22764</v>
      </c>
      <c r="I2012" s="540">
        <v>45309</v>
      </c>
      <c r="J2012" s="541" t="s">
        <v>10437</v>
      </c>
      <c r="K2012" s="541" t="s">
        <v>9440</v>
      </c>
      <c r="L2012" s="494" t="s">
        <v>19178</v>
      </c>
      <c r="M2012" s="494" t="s">
        <v>22450</v>
      </c>
      <c r="N2012" s="494" t="s">
        <v>22451</v>
      </c>
      <c r="O2012" s="494" t="s">
        <v>22590</v>
      </c>
      <c r="P2012" s="494"/>
      <c r="Q2012" s="494" t="s">
        <v>22765</v>
      </c>
      <c r="R2012" s="16" t="s">
        <v>22766</v>
      </c>
      <c r="S2012" s="16" t="s">
        <v>22767</v>
      </c>
      <c r="T2012" s="16" t="s">
        <v>22768</v>
      </c>
      <c r="U2012" s="17">
        <v>1836</v>
      </c>
      <c r="V2012" s="18">
        <v>4908</v>
      </c>
      <c r="W2012" s="16" t="s">
        <v>22769</v>
      </c>
      <c r="X2012" s="50" t="s">
        <v>205</v>
      </c>
      <c r="Y2012" s="50" t="s">
        <v>205</v>
      </c>
      <c r="Z2012" t="s">
        <v>11616</v>
      </c>
    </row>
    <row r="2013" spans="1:26" ht="18" customHeight="1">
      <c r="A2013" s="539">
        <v>20240118</v>
      </c>
      <c r="B2013" s="523">
        <v>106</v>
      </c>
      <c r="C2013" s="523" t="s">
        <v>14815</v>
      </c>
      <c r="D2013" s="523" t="s">
        <v>254</v>
      </c>
      <c r="E2013" s="523">
        <v>1916</v>
      </c>
      <c r="F2013" s="523" t="s">
        <v>10924</v>
      </c>
      <c r="G2013" s="523" t="s">
        <v>14816</v>
      </c>
      <c r="H2013" s="538" t="s">
        <v>14817</v>
      </c>
      <c r="I2013" s="540">
        <v>45308</v>
      </c>
      <c r="J2013" s="541" t="s">
        <v>12378</v>
      </c>
      <c r="K2013" s="541" t="s">
        <v>9440</v>
      </c>
      <c r="L2013" s="494" t="s">
        <v>9441</v>
      </c>
      <c r="M2013" s="494" t="s">
        <v>22770</v>
      </c>
      <c r="N2013" s="494" t="s">
        <v>22771</v>
      </c>
      <c r="O2013" s="494" t="s">
        <v>22641</v>
      </c>
      <c r="P2013" s="494"/>
      <c r="Q2013" s="494" t="s">
        <v>14787</v>
      </c>
      <c r="R2013" s="16" t="s">
        <v>22772</v>
      </c>
      <c r="S2013" s="16" t="s">
        <v>21329</v>
      </c>
      <c r="T2013" s="16" t="s">
        <v>4463</v>
      </c>
      <c r="U2013" s="17">
        <v>1916</v>
      </c>
      <c r="V2013" s="18">
        <v>24179.919999999998</v>
      </c>
      <c r="W2013" s="16" t="s">
        <v>22769</v>
      </c>
      <c r="X2013" s="50"/>
      <c r="Y2013" s="50"/>
    </row>
    <row r="2014" spans="1:26" ht="18" customHeight="1">
      <c r="A2014" s="539">
        <v>20240118</v>
      </c>
      <c r="B2014" s="523">
        <v>107</v>
      </c>
      <c r="C2014" s="523" t="s">
        <v>4459</v>
      </c>
      <c r="D2014" s="523" t="s">
        <v>168</v>
      </c>
      <c r="E2014" s="523">
        <v>1960</v>
      </c>
      <c r="F2014" s="523" t="s">
        <v>8994</v>
      </c>
      <c r="G2014" s="523" t="s">
        <v>4460</v>
      </c>
      <c r="H2014" s="538" t="s">
        <v>14211</v>
      </c>
      <c r="I2014" s="540">
        <v>45308</v>
      </c>
      <c r="J2014" s="541" t="s">
        <v>9815</v>
      </c>
      <c r="K2014" s="541" t="s">
        <v>9440</v>
      </c>
      <c r="L2014" s="494" t="s">
        <v>19178</v>
      </c>
      <c r="M2014" s="494" t="s">
        <v>22447</v>
      </c>
      <c r="N2014" s="494" t="s">
        <v>22475</v>
      </c>
      <c r="O2014" s="494" t="s">
        <v>22528</v>
      </c>
      <c r="P2014" s="494"/>
      <c r="Q2014" s="494" t="s">
        <v>22650</v>
      </c>
      <c r="R2014" s="16" t="s">
        <v>22773</v>
      </c>
      <c r="S2014" s="16" t="s">
        <v>12414</v>
      </c>
      <c r="T2014" s="16" t="s">
        <v>22774</v>
      </c>
      <c r="U2014" s="17">
        <v>1960</v>
      </c>
      <c r="V2014" s="18">
        <v>24500</v>
      </c>
      <c r="W2014" s="16" t="s">
        <v>22775</v>
      </c>
      <c r="X2014" s="50" t="s">
        <v>205</v>
      </c>
      <c r="Y2014" s="50" t="s">
        <v>205</v>
      </c>
    </row>
    <row r="2015" spans="1:26" ht="18" customHeight="1">
      <c r="A2015" s="539">
        <v>20240119</v>
      </c>
      <c r="B2015" s="523">
        <v>108</v>
      </c>
      <c r="C2015" s="523" t="s">
        <v>4464</v>
      </c>
      <c r="D2015" s="523" t="s">
        <v>9319</v>
      </c>
      <c r="E2015" s="523">
        <v>1933</v>
      </c>
      <c r="F2015" s="523" t="s">
        <v>8994</v>
      </c>
      <c r="G2015" s="523" t="s">
        <v>4465</v>
      </c>
      <c r="H2015" s="538" t="s">
        <v>22657</v>
      </c>
      <c r="I2015" s="540">
        <v>45310</v>
      </c>
      <c r="J2015" s="541" t="s">
        <v>10396</v>
      </c>
      <c r="K2015" s="541" t="s">
        <v>9440</v>
      </c>
      <c r="L2015" s="494" t="s">
        <v>19178</v>
      </c>
      <c r="M2015" s="494" t="s">
        <v>14613</v>
      </c>
      <c r="N2015" s="494" t="s">
        <v>22776</v>
      </c>
      <c r="O2015" s="494" t="s">
        <v>22489</v>
      </c>
      <c r="P2015" s="494"/>
      <c r="Q2015" s="494" t="s">
        <v>9544</v>
      </c>
      <c r="R2015" s="16" t="s">
        <v>22777</v>
      </c>
      <c r="S2015" s="16" t="s">
        <v>21916</v>
      </c>
      <c r="T2015" s="16" t="s">
        <v>22778</v>
      </c>
      <c r="U2015" s="17">
        <v>1933</v>
      </c>
      <c r="V2015" s="18">
        <v>24355.8</v>
      </c>
      <c r="W2015" s="16" t="s">
        <v>22769</v>
      </c>
      <c r="X2015" s="50" t="s">
        <v>205</v>
      </c>
      <c r="Y2015" s="50" t="s">
        <v>205</v>
      </c>
    </row>
    <row r="2016" spans="1:26" ht="18" customHeight="1">
      <c r="A2016" s="539">
        <v>20240122</v>
      </c>
      <c r="B2016" s="523">
        <v>109</v>
      </c>
      <c r="C2016" s="523" t="s">
        <v>14820</v>
      </c>
      <c r="D2016" s="523" t="s">
        <v>10493</v>
      </c>
      <c r="E2016" s="523">
        <v>2300</v>
      </c>
      <c r="F2016" s="523" t="s">
        <v>9206</v>
      </c>
      <c r="G2016" s="523" t="s">
        <v>14821</v>
      </c>
      <c r="H2016" s="538" t="s">
        <v>22779</v>
      </c>
      <c r="I2016" s="540">
        <v>45313</v>
      </c>
      <c r="J2016" s="541" t="s">
        <v>11681</v>
      </c>
      <c r="K2016" s="541" t="s">
        <v>9440</v>
      </c>
      <c r="L2016" s="494" t="s">
        <v>19178</v>
      </c>
      <c r="M2016" s="494" t="s">
        <v>22780</v>
      </c>
      <c r="N2016" s="494" t="s">
        <v>22781</v>
      </c>
      <c r="O2016" s="494" t="s">
        <v>9562</v>
      </c>
      <c r="P2016" s="494" t="s">
        <v>14717</v>
      </c>
      <c r="Q2016" s="494" t="s">
        <v>14741</v>
      </c>
      <c r="R2016" s="16" t="s">
        <v>14820</v>
      </c>
      <c r="S2016" s="16" t="s">
        <v>14822</v>
      </c>
      <c r="T2016" s="16" t="s">
        <v>14823</v>
      </c>
      <c r="U2016" s="17">
        <v>2300</v>
      </c>
      <c r="V2016" s="18">
        <v>24840</v>
      </c>
      <c r="W2016" s="16" t="s">
        <v>14824</v>
      </c>
      <c r="X2016" s="50" t="s">
        <v>205</v>
      </c>
      <c r="Y2016" s="50" t="s">
        <v>205</v>
      </c>
      <c r="Z2016" t="s">
        <v>11942</v>
      </c>
    </row>
    <row r="2017" spans="1:26" ht="18" customHeight="1">
      <c r="A2017" s="539">
        <v>20240122</v>
      </c>
      <c r="B2017" s="523">
        <v>110</v>
      </c>
      <c r="C2017" s="523" t="s">
        <v>14825</v>
      </c>
      <c r="D2017" s="523" t="s">
        <v>10493</v>
      </c>
      <c r="E2017" s="523">
        <v>2300</v>
      </c>
      <c r="F2017" s="523" t="s">
        <v>9206</v>
      </c>
      <c r="G2017" s="523" t="s">
        <v>14826</v>
      </c>
      <c r="H2017" s="538" t="s">
        <v>22782</v>
      </c>
      <c r="I2017" s="540">
        <v>45313</v>
      </c>
      <c r="J2017" s="541" t="s">
        <v>10697</v>
      </c>
      <c r="K2017" s="541" t="s">
        <v>9440</v>
      </c>
      <c r="L2017" s="494" t="s">
        <v>9441</v>
      </c>
      <c r="M2017" s="494" t="s">
        <v>14666</v>
      </c>
      <c r="N2017" s="494" t="s">
        <v>22781</v>
      </c>
      <c r="O2017" s="494" t="s">
        <v>22719</v>
      </c>
      <c r="P2017" s="494" t="s">
        <v>22635</v>
      </c>
      <c r="Q2017" s="494" t="s">
        <v>22783</v>
      </c>
      <c r="R2017" s="16" t="s">
        <v>14825</v>
      </c>
      <c r="S2017" s="16" t="s">
        <v>14822</v>
      </c>
      <c r="T2017" s="16" t="s">
        <v>14827</v>
      </c>
      <c r="U2017" s="17">
        <v>2300</v>
      </c>
      <c r="V2017" s="18">
        <v>24840</v>
      </c>
      <c r="W2017" s="16" t="s">
        <v>14824</v>
      </c>
      <c r="X2017" s="50" t="s">
        <v>205</v>
      </c>
      <c r="Y2017" s="50" t="s">
        <v>205</v>
      </c>
      <c r="Z2017" t="s">
        <v>11942</v>
      </c>
    </row>
    <row r="2018" spans="1:26" ht="18" customHeight="1">
      <c r="A2018" s="539">
        <v>20240122</v>
      </c>
      <c r="B2018" s="523">
        <v>111</v>
      </c>
      <c r="C2018" s="523" t="s">
        <v>14828</v>
      </c>
      <c r="D2018" s="523" t="s">
        <v>10628</v>
      </c>
      <c r="E2018" s="523">
        <v>1400</v>
      </c>
      <c r="F2018" s="523" t="s">
        <v>8298</v>
      </c>
      <c r="G2018" s="523" t="s">
        <v>14829</v>
      </c>
      <c r="H2018" s="538" t="s">
        <v>22784</v>
      </c>
      <c r="I2018" s="540">
        <v>45313</v>
      </c>
      <c r="J2018" s="541" t="s">
        <v>14830</v>
      </c>
      <c r="K2018" s="541" t="s">
        <v>9440</v>
      </c>
      <c r="L2018" s="494" t="s">
        <v>9441</v>
      </c>
      <c r="M2018" s="494" t="s">
        <v>22447</v>
      </c>
      <c r="N2018" s="494" t="s">
        <v>22785</v>
      </c>
      <c r="O2018" s="494" t="s">
        <v>22786</v>
      </c>
      <c r="P2018" s="494"/>
      <c r="Q2018" s="494" t="s">
        <v>22727</v>
      </c>
      <c r="R2018" s="16" t="s">
        <v>14828</v>
      </c>
      <c r="S2018" s="16" t="s">
        <v>2747</v>
      </c>
      <c r="T2018" s="16" t="s">
        <v>14832</v>
      </c>
      <c r="U2018" s="17">
        <v>1400</v>
      </c>
      <c r="V2018" s="18">
        <v>4928</v>
      </c>
      <c r="W2018" s="16" t="s">
        <v>14833</v>
      </c>
      <c r="X2018" s="50" t="s">
        <v>205</v>
      </c>
      <c r="Y2018" s="50" t="s">
        <v>205</v>
      </c>
    </row>
    <row r="2019" spans="1:26" ht="18" customHeight="1">
      <c r="A2019" s="539">
        <v>20240122</v>
      </c>
      <c r="B2019" s="523">
        <v>112</v>
      </c>
      <c r="C2019" s="523" t="s">
        <v>14834</v>
      </c>
      <c r="D2019" s="523" t="s">
        <v>8947</v>
      </c>
      <c r="E2019" s="523">
        <v>1070</v>
      </c>
      <c r="F2019" s="523" t="s">
        <v>8949</v>
      </c>
      <c r="G2019" s="523" t="s">
        <v>14835</v>
      </c>
      <c r="H2019" s="538" t="s">
        <v>22787</v>
      </c>
      <c r="I2019" s="540">
        <v>45313</v>
      </c>
      <c r="J2019" s="541" t="s">
        <v>12058</v>
      </c>
      <c r="K2019" s="541" t="s">
        <v>9440</v>
      </c>
      <c r="L2019" s="494" t="s">
        <v>9441</v>
      </c>
      <c r="M2019" s="494" t="s">
        <v>22564</v>
      </c>
      <c r="N2019" s="494" t="s">
        <v>22468</v>
      </c>
      <c r="O2019" s="494" t="s">
        <v>22788</v>
      </c>
      <c r="P2019" s="494"/>
      <c r="Q2019" s="494" t="s">
        <v>22727</v>
      </c>
      <c r="R2019" s="16" t="s">
        <v>14834</v>
      </c>
      <c r="S2019" s="16" t="s">
        <v>3161</v>
      </c>
      <c r="T2019" s="16" t="s">
        <v>14836</v>
      </c>
      <c r="U2019" s="17">
        <v>1070</v>
      </c>
      <c r="V2019" s="18">
        <v>4815</v>
      </c>
      <c r="W2019" s="16" t="s">
        <v>14833</v>
      </c>
      <c r="X2019" s="50" t="s">
        <v>205</v>
      </c>
      <c r="Y2019" s="50" t="s">
        <v>205</v>
      </c>
      <c r="Z2019" t="s">
        <v>12684</v>
      </c>
    </row>
    <row r="2020" spans="1:26" ht="18" customHeight="1">
      <c r="A2020" s="539">
        <v>20240123</v>
      </c>
      <c r="B2020" s="523">
        <v>113</v>
      </c>
      <c r="C2020" s="523" t="s">
        <v>14837</v>
      </c>
      <c r="D2020" s="523" t="s">
        <v>8947</v>
      </c>
      <c r="E2020" s="523">
        <v>896</v>
      </c>
      <c r="F2020" s="523" t="s">
        <v>8949</v>
      </c>
      <c r="G2020" s="523" t="s">
        <v>14838</v>
      </c>
      <c r="H2020" s="538" t="s">
        <v>22789</v>
      </c>
      <c r="I2020" s="540">
        <v>45314</v>
      </c>
      <c r="J2020" s="541" t="s">
        <v>10789</v>
      </c>
      <c r="K2020" s="541" t="s">
        <v>9440</v>
      </c>
      <c r="L2020" s="494" t="s">
        <v>9441</v>
      </c>
      <c r="M2020" s="494" t="s">
        <v>22564</v>
      </c>
      <c r="N2020" s="494" t="s">
        <v>9468</v>
      </c>
      <c r="O2020" s="494" t="s">
        <v>22790</v>
      </c>
      <c r="P2020" s="494"/>
      <c r="Q2020" s="494" t="s">
        <v>22791</v>
      </c>
      <c r="R2020" s="16" t="s">
        <v>22792</v>
      </c>
      <c r="S2020" s="16" t="s">
        <v>19718</v>
      </c>
      <c r="T2020" s="16" t="s">
        <v>22793</v>
      </c>
      <c r="U2020" s="17">
        <v>896</v>
      </c>
      <c r="V2020" s="18">
        <v>6899.2</v>
      </c>
      <c r="W2020" s="16" t="s">
        <v>22794</v>
      </c>
      <c r="X2020" s="50" t="s">
        <v>205</v>
      </c>
      <c r="Y2020" s="50" t="s">
        <v>205</v>
      </c>
      <c r="Z2020" t="s">
        <v>10606</v>
      </c>
    </row>
    <row r="2021" spans="1:26" ht="18" customHeight="1">
      <c r="A2021" s="539">
        <v>20240123</v>
      </c>
      <c r="B2021" s="523">
        <v>114</v>
      </c>
      <c r="C2021" s="523" t="s">
        <v>14841</v>
      </c>
      <c r="D2021" s="523" t="s">
        <v>9743</v>
      </c>
      <c r="E2021" s="523">
        <v>2074</v>
      </c>
      <c r="F2021" s="523" t="s">
        <v>9206</v>
      </c>
      <c r="G2021" s="523" t="s">
        <v>14842</v>
      </c>
      <c r="H2021" s="538" t="s">
        <v>22787</v>
      </c>
      <c r="I2021" s="540">
        <v>45314</v>
      </c>
      <c r="J2021" s="541" t="s">
        <v>9741</v>
      </c>
      <c r="K2021" s="541" t="s">
        <v>9440</v>
      </c>
      <c r="L2021" s="494"/>
      <c r="M2021" s="494" t="s">
        <v>22467</v>
      </c>
      <c r="N2021" s="494" t="s">
        <v>9468</v>
      </c>
      <c r="O2021" s="494" t="s">
        <v>14737</v>
      </c>
      <c r="P2021" s="494" t="s">
        <v>14738</v>
      </c>
      <c r="Q2021" s="494" t="s">
        <v>22636</v>
      </c>
      <c r="R2021" s="16" t="s">
        <v>14843</v>
      </c>
      <c r="S2021" s="16" t="s">
        <v>19521</v>
      </c>
      <c r="T2021" s="16" t="s">
        <v>22795</v>
      </c>
      <c r="U2021" s="17">
        <v>2074</v>
      </c>
      <c r="V2021" s="18">
        <v>23500</v>
      </c>
      <c r="W2021" s="16" t="s">
        <v>14844</v>
      </c>
      <c r="X2021" s="50" t="s">
        <v>205</v>
      </c>
      <c r="Y2021" s="50" t="s">
        <v>205</v>
      </c>
      <c r="Z2021" t="s">
        <v>14845</v>
      </c>
    </row>
    <row r="2022" spans="1:26" ht="18" customHeight="1">
      <c r="A2022" s="539">
        <v>20240123</v>
      </c>
      <c r="B2022" s="523">
        <v>115</v>
      </c>
      <c r="C2022" s="523" t="s">
        <v>4468</v>
      </c>
      <c r="D2022" s="523" t="s">
        <v>8896</v>
      </c>
      <c r="E2022" s="523">
        <v>1925</v>
      </c>
      <c r="F2022" s="523" t="s">
        <v>6380</v>
      </c>
      <c r="G2022" s="523" t="s">
        <v>4467</v>
      </c>
      <c r="H2022" s="538" t="s">
        <v>14846</v>
      </c>
      <c r="I2022" s="540">
        <v>45313</v>
      </c>
      <c r="J2022" s="541" t="s">
        <v>9768</v>
      </c>
      <c r="K2022" s="541" t="s">
        <v>9440</v>
      </c>
      <c r="L2022" s="494" t="s">
        <v>19178</v>
      </c>
      <c r="M2022" s="494" t="s">
        <v>14610</v>
      </c>
      <c r="N2022" s="494" t="s">
        <v>22456</v>
      </c>
      <c r="O2022" s="494" t="s">
        <v>22469</v>
      </c>
      <c r="P2022" s="494"/>
      <c r="Q2022" s="494" t="s">
        <v>22669</v>
      </c>
      <c r="R2022" s="16" t="s">
        <v>22796</v>
      </c>
      <c r="S2022" s="16" t="s">
        <v>22281</v>
      </c>
      <c r="T2022" s="16" t="s">
        <v>22797</v>
      </c>
      <c r="U2022" s="17">
        <v>1925</v>
      </c>
      <c r="V2022" s="18">
        <v>24640</v>
      </c>
      <c r="W2022" s="16" t="s">
        <v>22798</v>
      </c>
      <c r="X2022" s="50" t="s">
        <v>205</v>
      </c>
      <c r="Y2022" s="50" t="s">
        <v>205</v>
      </c>
    </row>
    <row r="2023" spans="1:26" ht="18" customHeight="1">
      <c r="A2023" s="539">
        <v>20240123</v>
      </c>
      <c r="B2023" s="523">
        <v>116</v>
      </c>
      <c r="C2023" s="523" t="s">
        <v>4470</v>
      </c>
      <c r="D2023" s="523" t="s">
        <v>8896</v>
      </c>
      <c r="E2023" s="523">
        <v>1925</v>
      </c>
      <c r="F2023" s="523" t="s">
        <v>6380</v>
      </c>
      <c r="G2023" s="523" t="s">
        <v>4471</v>
      </c>
      <c r="H2023" s="538" t="s">
        <v>22293</v>
      </c>
      <c r="I2023" s="540">
        <v>45313</v>
      </c>
      <c r="J2023" s="541" t="s">
        <v>14847</v>
      </c>
      <c r="K2023" s="541" t="s">
        <v>9440</v>
      </c>
      <c r="L2023" s="494" t="s">
        <v>19178</v>
      </c>
      <c r="M2023" s="494" t="s">
        <v>22455</v>
      </c>
      <c r="N2023" s="494" t="s">
        <v>22799</v>
      </c>
      <c r="O2023" s="494" t="s">
        <v>22469</v>
      </c>
      <c r="P2023" s="494"/>
      <c r="Q2023" s="494" t="s">
        <v>22669</v>
      </c>
      <c r="R2023" s="16" t="s">
        <v>22800</v>
      </c>
      <c r="S2023" s="16" t="s">
        <v>22281</v>
      </c>
      <c r="T2023" s="16" t="s">
        <v>14848</v>
      </c>
      <c r="U2023" s="17">
        <v>1925</v>
      </c>
      <c r="V2023" s="18">
        <v>24640</v>
      </c>
      <c r="W2023" s="16" t="s">
        <v>22798</v>
      </c>
      <c r="X2023" s="50" t="s">
        <v>205</v>
      </c>
      <c r="Y2023" s="50" t="s">
        <v>205</v>
      </c>
    </row>
    <row r="2024" spans="1:26" ht="18" customHeight="1">
      <c r="A2024" s="539">
        <v>20240123</v>
      </c>
      <c r="B2024" s="523">
        <v>117</v>
      </c>
      <c r="C2024" s="523" t="s">
        <v>4473</v>
      </c>
      <c r="D2024" s="523" t="s">
        <v>8891</v>
      </c>
      <c r="E2024" s="523">
        <v>1925</v>
      </c>
      <c r="F2024" s="523" t="s">
        <v>6714</v>
      </c>
      <c r="G2024" s="523" t="s">
        <v>4474</v>
      </c>
      <c r="H2024" s="538" t="s">
        <v>22801</v>
      </c>
      <c r="I2024" s="540">
        <v>45313</v>
      </c>
      <c r="J2024" s="541" t="s">
        <v>14849</v>
      </c>
      <c r="K2024" s="541" t="s">
        <v>9440</v>
      </c>
      <c r="L2024" s="494" t="s">
        <v>19178</v>
      </c>
      <c r="M2024" s="494" t="s">
        <v>22455</v>
      </c>
      <c r="N2024" s="494" t="s">
        <v>9822</v>
      </c>
      <c r="O2024" s="494" t="s">
        <v>22802</v>
      </c>
      <c r="P2024" s="494"/>
      <c r="Q2024" s="494" t="s">
        <v>22669</v>
      </c>
      <c r="R2024" s="16" t="s">
        <v>22803</v>
      </c>
      <c r="S2024" s="16" t="s">
        <v>19268</v>
      </c>
      <c r="T2024" s="16" t="s">
        <v>14850</v>
      </c>
      <c r="U2024" s="17">
        <v>1925</v>
      </c>
      <c r="V2024" s="18">
        <v>24640</v>
      </c>
      <c r="W2024" s="16" t="s">
        <v>22804</v>
      </c>
      <c r="X2024" s="50" t="s">
        <v>205</v>
      </c>
      <c r="Y2024" s="50" t="s">
        <v>205</v>
      </c>
    </row>
    <row r="2025" spans="1:26" ht="18" customHeight="1">
      <c r="A2025" s="539">
        <v>20240124</v>
      </c>
      <c r="B2025" s="523">
        <v>118</v>
      </c>
      <c r="C2025" s="523" t="s">
        <v>14851</v>
      </c>
      <c r="D2025" s="523" t="s">
        <v>8996</v>
      </c>
      <c r="E2025" s="523">
        <v>1000</v>
      </c>
      <c r="F2025" s="523" t="s">
        <v>8949</v>
      </c>
      <c r="G2025" s="523" t="s">
        <v>14852</v>
      </c>
      <c r="H2025" s="538" t="s">
        <v>22787</v>
      </c>
      <c r="I2025" s="540">
        <v>45315</v>
      </c>
      <c r="J2025" s="541" t="s">
        <v>12527</v>
      </c>
      <c r="K2025" s="541" t="s">
        <v>9440</v>
      </c>
      <c r="L2025" s="494"/>
      <c r="M2025" s="494" t="s">
        <v>22467</v>
      </c>
      <c r="N2025" s="494" t="s">
        <v>22468</v>
      </c>
      <c r="O2025" s="494" t="s">
        <v>22805</v>
      </c>
      <c r="P2025" s="494"/>
      <c r="Q2025" s="494" t="s">
        <v>22727</v>
      </c>
      <c r="R2025" s="16" t="s">
        <v>14851</v>
      </c>
      <c r="S2025" s="16" t="s">
        <v>2747</v>
      </c>
      <c r="T2025" s="16" t="s">
        <v>14853</v>
      </c>
      <c r="U2025" s="17">
        <v>1000</v>
      </c>
      <c r="V2025" s="18">
        <v>7200</v>
      </c>
      <c r="W2025" s="16" t="s">
        <v>14854</v>
      </c>
      <c r="X2025" s="50" t="s">
        <v>205</v>
      </c>
      <c r="Y2025" s="50" t="s">
        <v>205</v>
      </c>
      <c r="Z2025" t="s">
        <v>14855</v>
      </c>
    </row>
    <row r="2026" spans="1:26" ht="18" customHeight="1">
      <c r="A2026" s="539">
        <v>20240124</v>
      </c>
      <c r="B2026" s="523">
        <v>119</v>
      </c>
      <c r="C2026" s="523" t="s">
        <v>4476</v>
      </c>
      <c r="D2026" s="523" t="s">
        <v>8896</v>
      </c>
      <c r="E2026" s="523">
        <v>1925</v>
      </c>
      <c r="F2026" s="523" t="s">
        <v>6380</v>
      </c>
      <c r="G2026" s="523" t="s">
        <v>4477</v>
      </c>
      <c r="H2026" s="538" t="s">
        <v>22806</v>
      </c>
      <c r="I2026" s="540">
        <v>45314</v>
      </c>
      <c r="J2026" s="541" t="s">
        <v>12473</v>
      </c>
      <c r="K2026" s="541" t="s">
        <v>9440</v>
      </c>
      <c r="L2026" s="494" t="s">
        <v>19178</v>
      </c>
      <c r="M2026" s="494" t="s">
        <v>22455</v>
      </c>
      <c r="N2026" s="494" t="s">
        <v>22458</v>
      </c>
      <c r="O2026" s="494" t="s">
        <v>22457</v>
      </c>
      <c r="P2026" s="494"/>
      <c r="Q2026" s="494" t="s">
        <v>22669</v>
      </c>
      <c r="R2026" s="16" t="s">
        <v>22807</v>
      </c>
      <c r="S2026" s="16" t="s">
        <v>19360</v>
      </c>
      <c r="T2026" s="16" t="s">
        <v>22808</v>
      </c>
      <c r="U2026" s="17">
        <v>1925</v>
      </c>
      <c r="V2026" s="18">
        <v>24640</v>
      </c>
      <c r="W2026" s="16" t="s">
        <v>22809</v>
      </c>
      <c r="X2026" s="50" t="s">
        <v>205</v>
      </c>
      <c r="Y2026" s="50" t="s">
        <v>205</v>
      </c>
    </row>
    <row r="2027" spans="1:26" ht="18" customHeight="1">
      <c r="A2027" s="539">
        <v>20240124</v>
      </c>
      <c r="B2027" s="523">
        <v>120</v>
      </c>
      <c r="C2027" s="523" t="s">
        <v>4479</v>
      </c>
      <c r="D2027" s="523" t="s">
        <v>8897</v>
      </c>
      <c r="E2027" s="523">
        <v>1533</v>
      </c>
      <c r="F2027" s="523" t="s">
        <v>121</v>
      </c>
      <c r="G2027" s="523" t="s">
        <v>4480</v>
      </c>
      <c r="H2027" s="538" t="s">
        <v>22487</v>
      </c>
      <c r="I2027" s="540">
        <v>45315</v>
      </c>
      <c r="J2027" s="541" t="s">
        <v>14856</v>
      </c>
      <c r="K2027" s="541" t="s">
        <v>9440</v>
      </c>
      <c r="L2027" s="494" t="s">
        <v>19178</v>
      </c>
      <c r="M2027" s="494" t="s">
        <v>22496</v>
      </c>
      <c r="N2027" s="494" t="s">
        <v>14626</v>
      </c>
      <c r="O2027" s="494" t="s">
        <v>14671</v>
      </c>
      <c r="P2027" s="494"/>
      <c r="Q2027" s="494" t="s">
        <v>22629</v>
      </c>
      <c r="R2027" s="16" t="s">
        <v>22810</v>
      </c>
      <c r="S2027" s="16" t="s">
        <v>22811</v>
      </c>
      <c r="T2027" s="16" t="s">
        <v>22812</v>
      </c>
      <c r="U2027" s="17">
        <v>1533</v>
      </c>
      <c r="V2027" s="18">
        <v>23983.785</v>
      </c>
      <c r="W2027" s="16" t="s">
        <v>22813</v>
      </c>
      <c r="X2027" s="50" t="s">
        <v>205</v>
      </c>
      <c r="Y2027" s="50" t="s">
        <v>205</v>
      </c>
    </row>
    <row r="2028" spans="1:26" ht="18" customHeight="1">
      <c r="A2028" s="539">
        <v>20240124</v>
      </c>
      <c r="B2028" s="523">
        <v>121</v>
      </c>
      <c r="C2028" s="523" t="s">
        <v>4484</v>
      </c>
      <c r="D2028" s="523" t="s">
        <v>8905</v>
      </c>
      <c r="E2028" s="523">
        <v>1982</v>
      </c>
      <c r="F2028" s="523" t="s">
        <v>8994</v>
      </c>
      <c r="G2028" s="523" t="s">
        <v>4485</v>
      </c>
      <c r="H2028" s="538" t="s">
        <v>22814</v>
      </c>
      <c r="I2028" s="540">
        <v>45315</v>
      </c>
      <c r="J2028" s="541" t="s">
        <v>11138</v>
      </c>
      <c r="K2028" s="541" t="s">
        <v>9440</v>
      </c>
      <c r="L2028" s="494" t="s">
        <v>19178</v>
      </c>
      <c r="M2028" s="494" t="s">
        <v>22461</v>
      </c>
      <c r="N2028" s="494" t="s">
        <v>22458</v>
      </c>
      <c r="O2028" s="494" t="s">
        <v>22558</v>
      </c>
      <c r="P2028" s="494" t="s">
        <v>22815</v>
      </c>
      <c r="Q2028" s="494" t="s">
        <v>22687</v>
      </c>
      <c r="R2028" s="16" t="s">
        <v>22816</v>
      </c>
      <c r="S2028" s="16" t="s">
        <v>21182</v>
      </c>
      <c r="T2028" s="16" t="s">
        <v>22817</v>
      </c>
      <c r="U2028" s="17">
        <v>1982</v>
      </c>
      <c r="V2028" s="18">
        <v>24880</v>
      </c>
      <c r="W2028" s="16" t="s">
        <v>22818</v>
      </c>
      <c r="X2028" s="50" t="s">
        <v>205</v>
      </c>
      <c r="Y2028" s="50" t="s">
        <v>205</v>
      </c>
    </row>
    <row r="2029" spans="1:26" ht="18" customHeight="1">
      <c r="A2029" s="539">
        <v>20240125</v>
      </c>
      <c r="B2029" s="523">
        <v>122</v>
      </c>
      <c r="C2029" s="523" t="s">
        <v>14857</v>
      </c>
      <c r="D2029" s="523" t="s">
        <v>9476</v>
      </c>
      <c r="E2029" s="523">
        <v>1584</v>
      </c>
      <c r="F2029" s="523" t="s">
        <v>8949</v>
      </c>
      <c r="G2029" s="523" t="s">
        <v>14858</v>
      </c>
      <c r="H2029" s="538" t="s">
        <v>14636</v>
      </c>
      <c r="I2029" s="540">
        <v>45316</v>
      </c>
      <c r="J2029" s="541" t="s">
        <v>10457</v>
      </c>
      <c r="K2029" s="541" t="s">
        <v>9440</v>
      </c>
      <c r="L2029" s="494" t="s">
        <v>9441</v>
      </c>
      <c r="M2029" s="494" t="s">
        <v>22510</v>
      </c>
      <c r="N2029" s="494" t="s">
        <v>22475</v>
      </c>
      <c r="O2029" s="494" t="s">
        <v>22558</v>
      </c>
      <c r="P2029" s="494"/>
      <c r="Q2029" s="494" t="s">
        <v>22672</v>
      </c>
      <c r="R2029" s="16" t="s">
        <v>14859</v>
      </c>
      <c r="S2029" s="16" t="s">
        <v>11036</v>
      </c>
      <c r="T2029" s="16" t="s">
        <v>14860</v>
      </c>
      <c r="U2029" s="17">
        <v>1584</v>
      </c>
      <c r="V2029" s="18">
        <v>21652.34</v>
      </c>
      <c r="W2029" s="16" t="s">
        <v>22813</v>
      </c>
      <c r="X2029" s="50" t="s">
        <v>205</v>
      </c>
      <c r="Y2029" s="50" t="s">
        <v>205</v>
      </c>
      <c r="Z2029" t="s">
        <v>11716</v>
      </c>
    </row>
    <row r="2030" spans="1:26" ht="18" customHeight="1">
      <c r="A2030" s="539">
        <v>20240125</v>
      </c>
      <c r="B2030" s="523">
        <v>123</v>
      </c>
      <c r="C2030" s="523" t="s">
        <v>4489</v>
      </c>
      <c r="D2030" s="523" t="s">
        <v>8891</v>
      </c>
      <c r="E2030" s="523">
        <v>1917</v>
      </c>
      <c r="F2030" s="523" t="s">
        <v>6380</v>
      </c>
      <c r="G2030" s="523" t="s">
        <v>4490</v>
      </c>
      <c r="H2030" s="538" t="s">
        <v>22819</v>
      </c>
      <c r="I2030" s="540">
        <v>45315</v>
      </c>
      <c r="J2030" s="541" t="s">
        <v>14862</v>
      </c>
      <c r="K2030" s="541" t="s">
        <v>9440</v>
      </c>
      <c r="L2030" s="494" t="s">
        <v>19178</v>
      </c>
      <c r="M2030" s="494" t="s">
        <v>22455</v>
      </c>
      <c r="N2030" s="494" t="s">
        <v>22799</v>
      </c>
      <c r="O2030" s="494" t="s">
        <v>22802</v>
      </c>
      <c r="P2030" s="494"/>
      <c r="Q2030" s="494" t="s">
        <v>14814</v>
      </c>
      <c r="R2030" s="16" t="s">
        <v>22820</v>
      </c>
      <c r="S2030" s="16" t="s">
        <v>19268</v>
      </c>
      <c r="T2030" s="16" t="s">
        <v>22821</v>
      </c>
      <c r="U2030" s="17">
        <v>1917</v>
      </c>
      <c r="V2030" s="18">
        <v>23962.5</v>
      </c>
      <c r="W2030" s="16" t="s">
        <v>22804</v>
      </c>
      <c r="X2030" s="50" t="s">
        <v>205</v>
      </c>
      <c r="Y2030" s="50" t="s">
        <v>205</v>
      </c>
    </row>
    <row r="2031" spans="1:26" ht="18" customHeight="1">
      <c r="A2031" s="539">
        <v>20240126</v>
      </c>
      <c r="B2031" s="523">
        <v>124</v>
      </c>
      <c r="C2031" s="523" t="s">
        <v>14863</v>
      </c>
      <c r="D2031" s="523" t="s">
        <v>8947</v>
      </c>
      <c r="E2031" s="523">
        <v>800</v>
      </c>
      <c r="F2031" s="523" t="s">
        <v>8949</v>
      </c>
      <c r="G2031" s="523" t="s">
        <v>14864</v>
      </c>
      <c r="H2031" s="538" t="s">
        <v>22787</v>
      </c>
      <c r="I2031" s="540">
        <v>45316</v>
      </c>
      <c r="J2031" s="541" t="s">
        <v>11937</v>
      </c>
      <c r="K2031" s="541" t="s">
        <v>9440</v>
      </c>
      <c r="L2031" s="494"/>
      <c r="M2031" s="494" t="s">
        <v>9467</v>
      </c>
      <c r="N2031" s="494" t="s">
        <v>22468</v>
      </c>
      <c r="O2031" s="494" t="s">
        <v>22476</v>
      </c>
      <c r="P2031" s="494"/>
      <c r="Q2031" s="494" t="s">
        <v>9470</v>
      </c>
      <c r="R2031" s="16" t="s">
        <v>14863</v>
      </c>
      <c r="S2031" s="16" t="s">
        <v>3120</v>
      </c>
      <c r="T2031" s="16" t="s">
        <v>14865</v>
      </c>
      <c r="U2031" s="17">
        <v>800</v>
      </c>
      <c r="V2031" s="18">
        <v>6600</v>
      </c>
      <c r="W2031" s="16" t="s">
        <v>14866</v>
      </c>
      <c r="X2031" s="50" t="s">
        <v>205</v>
      </c>
      <c r="Y2031" s="50" t="s">
        <v>205</v>
      </c>
      <c r="Z2031" t="s">
        <v>10564</v>
      </c>
    </row>
    <row r="2032" spans="1:26" ht="18" customHeight="1">
      <c r="A2032" s="539">
        <v>20240126</v>
      </c>
      <c r="B2032" s="523">
        <v>125</v>
      </c>
      <c r="C2032" s="523" t="s">
        <v>14867</v>
      </c>
      <c r="D2032" s="523" t="s">
        <v>14868</v>
      </c>
      <c r="E2032" s="523">
        <v>1800</v>
      </c>
      <c r="F2032" s="523" t="s">
        <v>9165</v>
      </c>
      <c r="G2032" s="523" t="s">
        <v>14869</v>
      </c>
      <c r="H2032" s="538" t="s">
        <v>22822</v>
      </c>
      <c r="I2032" s="540">
        <v>45317</v>
      </c>
      <c r="J2032" s="541" t="s">
        <v>9662</v>
      </c>
      <c r="K2032" s="541" t="s">
        <v>9440</v>
      </c>
      <c r="L2032" s="494" t="s">
        <v>19178</v>
      </c>
      <c r="M2032" s="494" t="s">
        <v>19179</v>
      </c>
      <c r="N2032" s="494" t="s">
        <v>22464</v>
      </c>
      <c r="O2032" s="494" t="s">
        <v>22823</v>
      </c>
      <c r="P2032" s="494" t="s">
        <v>22824</v>
      </c>
      <c r="Q2032" s="494" t="s">
        <v>22825</v>
      </c>
      <c r="R2032" s="16" t="s">
        <v>22826</v>
      </c>
      <c r="S2032" s="16" t="s">
        <v>22827</v>
      </c>
      <c r="T2032" s="16" t="s">
        <v>22828</v>
      </c>
      <c r="U2032" s="17">
        <v>1800</v>
      </c>
      <c r="V2032" s="18">
        <v>19500</v>
      </c>
      <c r="W2032" s="16" t="s">
        <v>22829</v>
      </c>
      <c r="X2032" s="50" t="s">
        <v>205</v>
      </c>
      <c r="Y2032" s="50" t="s">
        <v>205</v>
      </c>
      <c r="Z2032" t="s">
        <v>14872</v>
      </c>
    </row>
    <row r="2033" spans="1:26" ht="18" customHeight="1">
      <c r="A2033" s="539">
        <v>20240126</v>
      </c>
      <c r="B2033" s="523">
        <v>126</v>
      </c>
      <c r="C2033" s="523" t="s">
        <v>14873</v>
      </c>
      <c r="D2033" s="523" t="s">
        <v>9078</v>
      </c>
      <c r="E2033" s="523">
        <v>1170</v>
      </c>
      <c r="F2033" s="523" t="s">
        <v>8298</v>
      </c>
      <c r="G2033" s="523" t="s">
        <v>14874</v>
      </c>
      <c r="H2033" s="538" t="s">
        <v>9903</v>
      </c>
      <c r="I2033" s="540">
        <v>45317</v>
      </c>
      <c r="J2033" s="541" t="s">
        <v>13028</v>
      </c>
      <c r="K2033" s="541" t="s">
        <v>9440</v>
      </c>
      <c r="L2033" s="494"/>
      <c r="M2033" s="494" t="s">
        <v>22496</v>
      </c>
      <c r="N2033" s="494" t="s">
        <v>22488</v>
      </c>
      <c r="O2033" s="494" t="s">
        <v>22561</v>
      </c>
      <c r="P2033" s="494"/>
      <c r="Q2033" s="494" t="s">
        <v>22830</v>
      </c>
      <c r="R2033" s="16" t="s">
        <v>22831</v>
      </c>
      <c r="S2033" s="16" t="s">
        <v>22832</v>
      </c>
      <c r="T2033" s="16" t="s">
        <v>14877</v>
      </c>
      <c r="U2033" s="17">
        <v>1170</v>
      </c>
      <c r="V2033" s="18">
        <v>25160</v>
      </c>
      <c r="W2033" s="16" t="s">
        <v>22829</v>
      </c>
      <c r="X2033" s="50" t="s">
        <v>205</v>
      </c>
      <c r="Y2033" s="50" t="s">
        <v>205</v>
      </c>
    </row>
    <row r="2034" spans="1:26" ht="18" customHeight="1">
      <c r="A2034" s="539">
        <v>20240129</v>
      </c>
      <c r="B2034" s="523">
        <v>127</v>
      </c>
      <c r="C2034" s="523" t="s">
        <v>14878</v>
      </c>
      <c r="D2034" s="523" t="s">
        <v>219</v>
      </c>
      <c r="E2034" s="523">
        <v>900</v>
      </c>
      <c r="F2034" s="523" t="s">
        <v>9211</v>
      </c>
      <c r="G2034" s="523" t="s">
        <v>14879</v>
      </c>
      <c r="H2034" s="538" t="s">
        <v>22764</v>
      </c>
      <c r="I2034" s="540">
        <v>45318</v>
      </c>
      <c r="J2034" s="541" t="s">
        <v>12410</v>
      </c>
      <c r="K2034" s="541" t="s">
        <v>9440</v>
      </c>
      <c r="L2034" s="494" t="s">
        <v>22028</v>
      </c>
      <c r="M2034" s="494" t="s">
        <v>22450</v>
      </c>
      <c r="N2034" s="494" t="s">
        <v>22451</v>
      </c>
      <c r="O2034" s="494" t="s">
        <v>22489</v>
      </c>
      <c r="P2034" s="494"/>
      <c r="Q2034" s="494" t="s">
        <v>22833</v>
      </c>
      <c r="R2034" s="16" t="s">
        <v>22834</v>
      </c>
      <c r="S2034" s="16" t="s">
        <v>22835</v>
      </c>
      <c r="T2034" s="16" t="s">
        <v>22836</v>
      </c>
      <c r="U2034" s="17">
        <v>900</v>
      </c>
      <c r="V2034" s="18">
        <v>24730.61</v>
      </c>
      <c r="W2034" s="16" t="s">
        <v>22837</v>
      </c>
      <c r="X2034" s="50" t="s">
        <v>205</v>
      </c>
      <c r="Y2034" s="50" t="s">
        <v>205</v>
      </c>
      <c r="Z2034" t="s">
        <v>12722</v>
      </c>
    </row>
    <row r="2035" spans="1:26" ht="18" customHeight="1">
      <c r="A2035" s="539">
        <v>20240129</v>
      </c>
      <c r="B2035" s="523">
        <v>128</v>
      </c>
      <c r="C2035" s="523" t="s">
        <v>14882</v>
      </c>
      <c r="D2035" s="523" t="s">
        <v>219</v>
      </c>
      <c r="E2035" s="523">
        <v>1752</v>
      </c>
      <c r="F2035" s="523" t="s">
        <v>8949</v>
      </c>
      <c r="G2035" s="523" t="s">
        <v>14883</v>
      </c>
      <c r="H2035" s="538" t="s">
        <v>22764</v>
      </c>
      <c r="I2035" s="540">
        <v>45318</v>
      </c>
      <c r="J2035" s="541" t="s">
        <v>12747</v>
      </c>
      <c r="K2035" s="541" t="s">
        <v>9440</v>
      </c>
      <c r="L2035" s="494" t="s">
        <v>9441</v>
      </c>
      <c r="M2035" s="494" t="s">
        <v>22450</v>
      </c>
      <c r="N2035" s="494" t="s">
        <v>22451</v>
      </c>
      <c r="O2035" s="494" t="s">
        <v>22838</v>
      </c>
      <c r="P2035" s="494"/>
      <c r="Q2035" s="494" t="s">
        <v>22765</v>
      </c>
      <c r="R2035" s="16" t="s">
        <v>22839</v>
      </c>
      <c r="S2035" s="16" t="s">
        <v>19415</v>
      </c>
      <c r="T2035" s="16" t="s">
        <v>22840</v>
      </c>
      <c r="U2035" s="17">
        <v>1752</v>
      </c>
      <c r="V2035" s="18">
        <v>4634.7</v>
      </c>
      <c r="W2035" s="16" t="s">
        <v>22837</v>
      </c>
      <c r="X2035" s="50" t="s">
        <v>205</v>
      </c>
      <c r="Y2035" s="50" t="s">
        <v>205</v>
      </c>
      <c r="Z2035" t="s">
        <v>11616</v>
      </c>
    </row>
    <row r="2036" spans="1:26" ht="18" customHeight="1">
      <c r="A2036" s="539">
        <v>20240129</v>
      </c>
      <c r="B2036" s="523">
        <v>129</v>
      </c>
      <c r="C2036" s="523" t="s">
        <v>14884</v>
      </c>
      <c r="D2036" s="523" t="s">
        <v>9503</v>
      </c>
      <c r="E2036" s="523">
        <v>1520</v>
      </c>
      <c r="F2036" s="523" t="s">
        <v>14885</v>
      </c>
      <c r="G2036" s="523" t="s">
        <v>14886</v>
      </c>
      <c r="H2036" s="538" t="s">
        <v>22841</v>
      </c>
      <c r="I2036" s="540">
        <v>45320</v>
      </c>
      <c r="J2036" s="541" t="s">
        <v>14887</v>
      </c>
      <c r="K2036" s="541" t="s">
        <v>9440</v>
      </c>
      <c r="L2036" s="494" t="s">
        <v>9441</v>
      </c>
      <c r="M2036" s="494" t="s">
        <v>9491</v>
      </c>
      <c r="N2036" s="494" t="s">
        <v>18816</v>
      </c>
      <c r="O2036" s="494" t="s">
        <v>22444</v>
      </c>
      <c r="P2036" s="494" t="s">
        <v>9494</v>
      </c>
      <c r="Q2036" s="494" t="s">
        <v>22708</v>
      </c>
      <c r="R2036" s="16" t="s">
        <v>14884</v>
      </c>
      <c r="S2036" s="16" t="s">
        <v>8293</v>
      </c>
      <c r="T2036" s="16" t="s">
        <v>14888</v>
      </c>
      <c r="U2036" s="17">
        <v>1520</v>
      </c>
      <c r="V2036" s="18">
        <v>18300</v>
      </c>
      <c r="W2036" s="16" t="s">
        <v>14889</v>
      </c>
      <c r="X2036" s="50" t="s">
        <v>205</v>
      </c>
      <c r="Y2036" s="50" t="s">
        <v>205</v>
      </c>
      <c r="Z2036" t="s">
        <v>10358</v>
      </c>
    </row>
    <row r="2037" spans="1:26" ht="18" customHeight="1">
      <c r="A2037" s="539">
        <v>20240129</v>
      </c>
      <c r="B2037" s="523">
        <v>130</v>
      </c>
      <c r="C2037" s="523" t="s">
        <v>14890</v>
      </c>
      <c r="D2037" s="523" t="s">
        <v>219</v>
      </c>
      <c r="E2037" s="523">
        <v>1286</v>
      </c>
      <c r="F2037" s="523" t="s">
        <v>8949</v>
      </c>
      <c r="G2037" s="523" t="s">
        <v>14891</v>
      </c>
      <c r="H2037" s="538" t="s">
        <v>9531</v>
      </c>
      <c r="I2037" s="540">
        <v>45319</v>
      </c>
      <c r="J2037" s="541" t="s">
        <v>11812</v>
      </c>
      <c r="K2037" s="541" t="s">
        <v>9440</v>
      </c>
      <c r="L2037" s="494" t="s">
        <v>19178</v>
      </c>
      <c r="M2037" s="494" t="s">
        <v>22447</v>
      </c>
      <c r="N2037" s="494" t="s">
        <v>22785</v>
      </c>
      <c r="O2037" s="494" t="s">
        <v>22452</v>
      </c>
      <c r="P2037" s="494"/>
      <c r="Q2037" s="494" t="s">
        <v>22695</v>
      </c>
      <c r="R2037" s="16" t="s">
        <v>22842</v>
      </c>
      <c r="S2037" s="16" t="s">
        <v>22843</v>
      </c>
      <c r="T2037" s="16" t="s">
        <v>22844</v>
      </c>
      <c r="U2037" s="17">
        <v>1286</v>
      </c>
      <c r="V2037" s="18">
        <v>6815.8</v>
      </c>
      <c r="W2037" s="16" t="s">
        <v>22845</v>
      </c>
      <c r="X2037" s="50" t="s">
        <v>205</v>
      </c>
      <c r="Y2037" s="50" t="s">
        <v>205</v>
      </c>
    </row>
    <row r="2038" spans="1:26" ht="18" customHeight="1">
      <c r="A2038" s="539">
        <v>20240129</v>
      </c>
      <c r="B2038" s="523">
        <v>131</v>
      </c>
      <c r="C2038" s="523" t="s">
        <v>14893</v>
      </c>
      <c r="D2038" s="523" t="s">
        <v>8947</v>
      </c>
      <c r="E2038" s="523">
        <v>932</v>
      </c>
      <c r="F2038" s="523" t="s">
        <v>9180</v>
      </c>
      <c r="G2038" s="523" t="s">
        <v>14894</v>
      </c>
      <c r="H2038" s="538" t="s">
        <v>22562</v>
      </c>
      <c r="I2038" s="540">
        <v>45320</v>
      </c>
      <c r="J2038" s="541" t="s">
        <v>12332</v>
      </c>
      <c r="K2038" s="541" t="s">
        <v>9440</v>
      </c>
      <c r="L2038" s="494"/>
      <c r="M2038" s="494" t="s">
        <v>22467</v>
      </c>
      <c r="N2038" s="494" t="s">
        <v>22468</v>
      </c>
      <c r="O2038" s="494" t="s">
        <v>22476</v>
      </c>
      <c r="P2038" s="494"/>
      <c r="Q2038" s="494" t="s">
        <v>22727</v>
      </c>
      <c r="R2038" s="16" t="s">
        <v>22846</v>
      </c>
      <c r="S2038" s="16" t="s">
        <v>19687</v>
      </c>
      <c r="T2038" s="16" t="s">
        <v>22847</v>
      </c>
      <c r="U2038" s="17">
        <v>932</v>
      </c>
      <c r="V2038" s="18">
        <v>7269.6</v>
      </c>
      <c r="W2038" s="16" t="s">
        <v>22848</v>
      </c>
      <c r="X2038" s="50"/>
      <c r="Y2038" s="50"/>
      <c r="Z2038" t="s">
        <v>11610</v>
      </c>
    </row>
    <row r="2039" spans="1:26" ht="18" customHeight="1">
      <c r="A2039" s="539">
        <v>20240129</v>
      </c>
      <c r="B2039" s="523">
        <v>132</v>
      </c>
      <c r="C2039" s="523" t="s">
        <v>14895</v>
      </c>
      <c r="D2039" s="523" t="s">
        <v>8947</v>
      </c>
      <c r="E2039" s="523">
        <v>801</v>
      </c>
      <c r="F2039" s="523" t="s">
        <v>9095</v>
      </c>
      <c r="G2039" s="523" t="s">
        <v>14896</v>
      </c>
      <c r="H2039" s="538" t="s">
        <v>22787</v>
      </c>
      <c r="I2039" s="540">
        <v>45320</v>
      </c>
      <c r="J2039" s="541" t="s">
        <v>9466</v>
      </c>
      <c r="K2039" s="541" t="s">
        <v>9440</v>
      </c>
      <c r="L2039" s="494"/>
      <c r="M2039" s="494" t="s">
        <v>22564</v>
      </c>
      <c r="N2039" s="494" t="s">
        <v>9468</v>
      </c>
      <c r="O2039" s="494" t="s">
        <v>22457</v>
      </c>
      <c r="P2039" s="494"/>
      <c r="Q2039" s="494" t="s">
        <v>22727</v>
      </c>
      <c r="R2039" s="16" t="s">
        <v>22849</v>
      </c>
      <c r="S2039" s="16" t="s">
        <v>21748</v>
      </c>
      <c r="T2039" s="16" t="s">
        <v>22850</v>
      </c>
      <c r="U2039" s="17">
        <v>801</v>
      </c>
      <c r="V2039" s="18">
        <v>5220.1000000000004</v>
      </c>
      <c r="W2039" s="16" t="s">
        <v>22845</v>
      </c>
      <c r="X2039" s="50" t="s">
        <v>205</v>
      </c>
      <c r="Y2039" s="50" t="s">
        <v>205</v>
      </c>
      <c r="Z2039" t="s">
        <v>10606</v>
      </c>
    </row>
    <row r="2040" spans="1:26" ht="18" customHeight="1">
      <c r="A2040" s="539">
        <v>20240129</v>
      </c>
      <c r="B2040" s="523">
        <v>133</v>
      </c>
      <c r="C2040" s="523" t="s">
        <v>14897</v>
      </c>
      <c r="D2040" s="523" t="s">
        <v>14102</v>
      </c>
      <c r="E2040" s="523">
        <v>900</v>
      </c>
      <c r="F2040" s="523" t="s">
        <v>9211</v>
      </c>
      <c r="G2040" s="523" t="s">
        <v>14898</v>
      </c>
      <c r="H2040" s="538" t="s">
        <v>22762</v>
      </c>
      <c r="I2040" s="540">
        <v>45320</v>
      </c>
      <c r="J2040" s="541" t="s">
        <v>14899</v>
      </c>
      <c r="K2040" s="541" t="s">
        <v>9440</v>
      </c>
      <c r="L2040" s="494"/>
      <c r="M2040" s="494" t="s">
        <v>14596</v>
      </c>
      <c r="N2040" s="494" t="s">
        <v>22468</v>
      </c>
      <c r="O2040" s="494" t="s">
        <v>9533</v>
      </c>
      <c r="P2040" s="494"/>
      <c r="Q2040" s="512" t="s">
        <v>22851</v>
      </c>
      <c r="R2040" s="16" t="s">
        <v>22852</v>
      </c>
      <c r="S2040" s="16" t="s">
        <v>21444</v>
      </c>
      <c r="T2040" s="16" t="s">
        <v>22853</v>
      </c>
      <c r="U2040" s="17">
        <v>900</v>
      </c>
      <c r="V2040" s="18">
        <v>24364.799999999999</v>
      </c>
      <c r="W2040" s="16" t="s">
        <v>22837</v>
      </c>
      <c r="X2040" s="50"/>
      <c r="Y2040" s="50"/>
    </row>
    <row r="2041" spans="1:26" ht="18" customHeight="1">
      <c r="A2041" s="539">
        <v>20240129</v>
      </c>
      <c r="B2041" s="523">
        <v>134</v>
      </c>
      <c r="C2041" s="523" t="s">
        <v>14901</v>
      </c>
      <c r="D2041" s="523" t="s">
        <v>219</v>
      </c>
      <c r="E2041" s="523">
        <v>1438</v>
      </c>
      <c r="F2041" s="523" t="s">
        <v>9529</v>
      </c>
      <c r="G2041" s="523" t="s">
        <v>14902</v>
      </c>
      <c r="H2041" s="538" t="s">
        <v>22854</v>
      </c>
      <c r="I2041" s="540">
        <v>45320</v>
      </c>
      <c r="J2041" s="541" t="s">
        <v>10589</v>
      </c>
      <c r="K2041" s="541" t="s">
        <v>9440</v>
      </c>
      <c r="L2041" s="494" t="s">
        <v>19178</v>
      </c>
      <c r="M2041" s="494" t="s">
        <v>22447</v>
      </c>
      <c r="N2041" s="494" t="s">
        <v>22785</v>
      </c>
      <c r="O2041" s="494" t="s">
        <v>22489</v>
      </c>
      <c r="P2041" s="494"/>
      <c r="Q2041" s="494" t="s">
        <v>9534</v>
      </c>
      <c r="R2041" s="16" t="s">
        <v>14901</v>
      </c>
      <c r="S2041" s="16" t="s">
        <v>4503</v>
      </c>
      <c r="T2041" s="16" t="s">
        <v>14903</v>
      </c>
      <c r="U2041" s="17">
        <v>1438</v>
      </c>
      <c r="V2041" s="18">
        <v>19196.7</v>
      </c>
      <c r="W2041" s="16" t="s">
        <v>14904</v>
      </c>
      <c r="X2041" s="50" t="s">
        <v>205</v>
      </c>
      <c r="Y2041" s="50" t="s">
        <v>205</v>
      </c>
    </row>
    <row r="2042" spans="1:26" ht="18" customHeight="1">
      <c r="A2042" s="539">
        <v>20240129</v>
      </c>
      <c r="B2042" s="523">
        <v>135</v>
      </c>
      <c r="C2042" s="523" t="s">
        <v>4493</v>
      </c>
      <c r="D2042" s="523" t="s">
        <v>8891</v>
      </c>
      <c r="E2042" s="523">
        <v>1925</v>
      </c>
      <c r="F2042" s="523" t="s">
        <v>6714</v>
      </c>
      <c r="G2042" s="523" t="s">
        <v>4494</v>
      </c>
      <c r="H2042" s="538" t="s">
        <v>22855</v>
      </c>
      <c r="I2042" s="540">
        <v>45320</v>
      </c>
      <c r="J2042" s="541" t="s">
        <v>9614</v>
      </c>
      <c r="K2042" s="541" t="s">
        <v>9440</v>
      </c>
      <c r="L2042" s="494" t="s">
        <v>19178</v>
      </c>
      <c r="M2042" s="494" t="s">
        <v>22455</v>
      </c>
      <c r="N2042" s="494" t="s">
        <v>8168</v>
      </c>
      <c r="O2042" s="494" t="s">
        <v>22457</v>
      </c>
      <c r="P2042" s="494"/>
      <c r="Q2042" s="494" t="s">
        <v>22669</v>
      </c>
      <c r="R2042" s="16" t="s">
        <v>22856</v>
      </c>
      <c r="S2042" s="16" t="s">
        <v>19605</v>
      </c>
      <c r="T2042" s="16" t="s">
        <v>22857</v>
      </c>
      <c r="U2042" s="17">
        <v>1925</v>
      </c>
      <c r="V2042" s="18">
        <v>24640</v>
      </c>
      <c r="W2042" s="16" t="s">
        <v>14881</v>
      </c>
      <c r="X2042" s="50" t="s">
        <v>205</v>
      </c>
      <c r="Y2042" s="50" t="s">
        <v>205</v>
      </c>
    </row>
    <row r="2043" spans="1:26" ht="18" customHeight="1">
      <c r="A2043" s="539">
        <v>20240130</v>
      </c>
      <c r="B2043" s="523">
        <v>136</v>
      </c>
      <c r="C2043" s="523" t="s">
        <v>14905</v>
      </c>
      <c r="D2043" s="523" t="s">
        <v>10514</v>
      </c>
      <c r="E2043" s="523">
        <v>2200</v>
      </c>
      <c r="F2043" s="523" t="s">
        <v>9234</v>
      </c>
      <c r="G2043" s="523" t="s">
        <v>14906</v>
      </c>
      <c r="H2043" s="538" t="s">
        <v>22801</v>
      </c>
      <c r="I2043" s="540">
        <v>45320</v>
      </c>
      <c r="J2043" s="541" t="s">
        <v>11104</v>
      </c>
      <c r="K2043" s="541" t="s">
        <v>9440</v>
      </c>
      <c r="L2043" s="494" t="s">
        <v>19178</v>
      </c>
      <c r="M2043" s="494" t="s">
        <v>22455</v>
      </c>
      <c r="N2043" s="494" t="s">
        <v>22799</v>
      </c>
      <c r="O2043" s="494" t="s">
        <v>22476</v>
      </c>
      <c r="P2043" s="494" t="s">
        <v>22858</v>
      </c>
      <c r="Q2043" s="494" t="s">
        <v>22727</v>
      </c>
      <c r="R2043" s="16" t="s">
        <v>22859</v>
      </c>
      <c r="S2043" s="16" t="s">
        <v>20411</v>
      </c>
      <c r="T2043" s="16" t="s">
        <v>22860</v>
      </c>
      <c r="U2043" s="17">
        <v>2200</v>
      </c>
      <c r="V2043" s="18">
        <v>14300</v>
      </c>
      <c r="W2043" s="16" t="s">
        <v>22861</v>
      </c>
      <c r="X2043" s="50" t="s">
        <v>205</v>
      </c>
      <c r="Y2043" s="50" t="s">
        <v>205</v>
      </c>
      <c r="Z2043" t="s">
        <v>14907</v>
      </c>
    </row>
    <row r="2044" spans="1:26" ht="18" customHeight="1">
      <c r="A2044" s="539">
        <v>20240130</v>
      </c>
      <c r="B2044" s="523">
        <v>137</v>
      </c>
      <c r="C2044" s="523" t="s">
        <v>14908</v>
      </c>
      <c r="D2044" s="523" t="s">
        <v>14102</v>
      </c>
      <c r="E2044" s="523">
        <v>900</v>
      </c>
      <c r="F2044" s="523" t="s">
        <v>9211</v>
      </c>
      <c r="G2044" s="523" t="s">
        <v>14909</v>
      </c>
      <c r="H2044" s="538" t="s">
        <v>14628</v>
      </c>
      <c r="I2044" s="540">
        <v>45321</v>
      </c>
      <c r="J2044" s="541" t="s">
        <v>13649</v>
      </c>
      <c r="K2044" s="541" t="s">
        <v>9440</v>
      </c>
      <c r="L2044" s="494"/>
      <c r="M2044" s="494" t="s">
        <v>22438</v>
      </c>
      <c r="N2044" s="494" t="s">
        <v>22468</v>
      </c>
      <c r="O2044" s="494" t="s">
        <v>22489</v>
      </c>
      <c r="P2044" s="494"/>
      <c r="Q2044" s="494" t="s">
        <v>22851</v>
      </c>
      <c r="R2044" s="16" t="s">
        <v>22862</v>
      </c>
      <c r="S2044" s="16" t="s">
        <v>21444</v>
      </c>
      <c r="T2044" s="16" t="s">
        <v>22863</v>
      </c>
      <c r="U2044" s="17">
        <v>900</v>
      </c>
      <c r="V2044" s="18">
        <v>24364.799999999999</v>
      </c>
      <c r="W2044" s="16" t="s">
        <v>22837</v>
      </c>
      <c r="X2044" s="50"/>
      <c r="Y2044" s="50"/>
    </row>
    <row r="2045" spans="1:26" ht="18" customHeight="1">
      <c r="A2045" s="539">
        <v>20240130</v>
      </c>
      <c r="B2045" s="523">
        <v>138</v>
      </c>
      <c r="C2045" s="523" t="s">
        <v>4505</v>
      </c>
      <c r="D2045" s="523" t="s">
        <v>8905</v>
      </c>
      <c r="E2045" s="523">
        <v>1980</v>
      </c>
      <c r="F2045" s="523" t="s">
        <v>8994</v>
      </c>
      <c r="G2045" s="523" t="s">
        <v>4506</v>
      </c>
      <c r="H2045" s="538" t="s">
        <v>22487</v>
      </c>
      <c r="I2045" s="540">
        <v>45321</v>
      </c>
      <c r="J2045" s="541" t="s">
        <v>14910</v>
      </c>
      <c r="K2045" s="541" t="s">
        <v>9440</v>
      </c>
      <c r="L2045" s="494" t="s">
        <v>19178</v>
      </c>
      <c r="M2045" s="494" t="s">
        <v>22496</v>
      </c>
      <c r="N2045" s="494" t="s">
        <v>22734</v>
      </c>
      <c r="O2045" s="494" t="s">
        <v>22489</v>
      </c>
      <c r="P2045" s="494"/>
      <c r="Q2045" s="494" t="s">
        <v>22629</v>
      </c>
      <c r="R2045" s="16" t="s">
        <v>22864</v>
      </c>
      <c r="S2045" s="16" t="s">
        <v>22865</v>
      </c>
      <c r="T2045" s="16" t="s">
        <v>14911</v>
      </c>
      <c r="U2045" s="17">
        <v>1980</v>
      </c>
      <c r="V2045" s="18">
        <v>24948</v>
      </c>
      <c r="W2045" s="16" t="s">
        <v>22866</v>
      </c>
      <c r="X2045" s="50" t="s">
        <v>205</v>
      </c>
      <c r="Y2045" s="50" t="s">
        <v>205</v>
      </c>
    </row>
    <row r="2046" spans="1:26" ht="18" customHeight="1">
      <c r="A2046" s="539">
        <v>20240130</v>
      </c>
      <c r="B2046" s="523">
        <v>139</v>
      </c>
      <c r="C2046" s="523" t="s">
        <v>4500</v>
      </c>
      <c r="D2046" s="523" t="s">
        <v>8905</v>
      </c>
      <c r="E2046" s="523">
        <v>1980</v>
      </c>
      <c r="F2046" s="523" t="s">
        <v>8994</v>
      </c>
      <c r="G2046" s="523" t="s">
        <v>4501</v>
      </c>
      <c r="H2046" s="538" t="s">
        <v>22867</v>
      </c>
      <c r="I2046" s="540">
        <v>45321</v>
      </c>
      <c r="J2046" s="541" t="s">
        <v>12176</v>
      </c>
      <c r="K2046" s="541" t="s">
        <v>9440</v>
      </c>
      <c r="L2046" s="494" t="s">
        <v>19178</v>
      </c>
      <c r="M2046" s="494" t="s">
        <v>22496</v>
      </c>
      <c r="N2046" s="494" t="s">
        <v>14626</v>
      </c>
      <c r="O2046" s="494" t="s">
        <v>22500</v>
      </c>
      <c r="P2046" s="494"/>
      <c r="Q2046" s="494" t="s">
        <v>22629</v>
      </c>
      <c r="R2046" s="16" t="s">
        <v>22868</v>
      </c>
      <c r="S2046" s="16" t="s">
        <v>22865</v>
      </c>
      <c r="T2046" s="16" t="s">
        <v>22869</v>
      </c>
      <c r="U2046" s="17">
        <v>1980</v>
      </c>
      <c r="V2046" s="18">
        <v>24948</v>
      </c>
      <c r="W2046" s="16" t="s">
        <v>22866</v>
      </c>
      <c r="X2046" s="50" t="s">
        <v>205</v>
      </c>
      <c r="Y2046" s="50" t="s">
        <v>205</v>
      </c>
    </row>
    <row r="2047" spans="1:26" ht="18" customHeight="1">
      <c r="A2047" s="539">
        <v>20240130</v>
      </c>
      <c r="B2047" s="523">
        <v>140</v>
      </c>
      <c r="C2047" s="523" t="s">
        <v>4497</v>
      </c>
      <c r="D2047" s="523" t="s">
        <v>10607</v>
      </c>
      <c r="E2047" s="523">
        <v>1980</v>
      </c>
      <c r="F2047" s="523" t="s">
        <v>8994</v>
      </c>
      <c r="G2047" s="523" t="s">
        <v>4498</v>
      </c>
      <c r="H2047" s="538" t="s">
        <v>22479</v>
      </c>
      <c r="I2047" s="540">
        <v>45321</v>
      </c>
      <c r="J2047" s="541" t="s">
        <v>10360</v>
      </c>
      <c r="K2047" s="541" t="s">
        <v>9440</v>
      </c>
      <c r="L2047" s="494" t="s">
        <v>9441</v>
      </c>
      <c r="M2047" s="494" t="s">
        <v>22626</v>
      </c>
      <c r="N2047" s="494" t="s">
        <v>22464</v>
      </c>
      <c r="O2047" s="494" t="s">
        <v>9533</v>
      </c>
      <c r="P2047" s="494"/>
      <c r="Q2047" s="494" t="s">
        <v>9553</v>
      </c>
      <c r="R2047" s="16" t="s">
        <v>22870</v>
      </c>
      <c r="S2047" s="16" t="s">
        <v>22871</v>
      </c>
      <c r="T2047" s="16" t="s">
        <v>22872</v>
      </c>
      <c r="U2047" s="17">
        <v>1980</v>
      </c>
      <c r="V2047" s="18">
        <v>24948</v>
      </c>
      <c r="W2047" s="16" t="s">
        <v>22873</v>
      </c>
      <c r="X2047" s="50" t="s">
        <v>205</v>
      </c>
      <c r="Y2047" s="50" t="s">
        <v>205</v>
      </c>
    </row>
    <row r="2048" spans="1:26" ht="18" customHeight="1">
      <c r="A2048" s="539">
        <v>20240131</v>
      </c>
      <c r="B2048" s="523">
        <v>141</v>
      </c>
      <c r="C2048" s="523" t="s">
        <v>4508</v>
      </c>
      <c r="D2048" s="560" t="s">
        <v>22874</v>
      </c>
      <c r="E2048" s="523">
        <v>1915</v>
      </c>
      <c r="F2048" s="523" t="s">
        <v>8994</v>
      </c>
      <c r="G2048" s="523" t="s">
        <v>4509</v>
      </c>
      <c r="H2048" s="538" t="s">
        <v>22867</v>
      </c>
      <c r="I2048" s="540">
        <v>45321</v>
      </c>
      <c r="J2048" s="541" t="s">
        <v>12768</v>
      </c>
      <c r="K2048" s="541" t="s">
        <v>9440</v>
      </c>
      <c r="L2048" s="494" t="s">
        <v>22028</v>
      </c>
      <c r="M2048" s="494" t="s">
        <v>14625</v>
      </c>
      <c r="N2048" s="494" t="s">
        <v>22488</v>
      </c>
      <c r="O2048" s="494" t="s">
        <v>22516</v>
      </c>
      <c r="P2048" s="494"/>
      <c r="Q2048" s="494" t="s">
        <v>9544</v>
      </c>
      <c r="R2048" s="16" t="s">
        <v>4508</v>
      </c>
      <c r="S2048" s="16" t="s">
        <v>986</v>
      </c>
      <c r="T2048" s="16" t="s">
        <v>14912</v>
      </c>
      <c r="U2048" s="17">
        <v>1915</v>
      </c>
      <c r="V2048" s="18">
        <v>24043.59</v>
      </c>
      <c r="W2048" s="16" t="s">
        <v>14824</v>
      </c>
      <c r="X2048" s="50" t="s">
        <v>14786</v>
      </c>
      <c r="Y2048" s="50" t="s">
        <v>205</v>
      </c>
    </row>
    <row r="2049" spans="1:26" ht="18" customHeight="1">
      <c r="A2049" s="539">
        <v>20240131</v>
      </c>
      <c r="B2049" s="523">
        <v>142</v>
      </c>
      <c r="C2049" s="523" t="s">
        <v>4512</v>
      </c>
      <c r="D2049" s="523" t="s">
        <v>9319</v>
      </c>
      <c r="E2049" s="523">
        <v>1958</v>
      </c>
      <c r="F2049" s="523" t="s">
        <v>8994</v>
      </c>
      <c r="G2049" s="523" t="s">
        <v>4513</v>
      </c>
      <c r="H2049" s="538" t="s">
        <v>22867</v>
      </c>
      <c r="I2049" s="540">
        <v>45322</v>
      </c>
      <c r="J2049" s="541" t="s">
        <v>9765</v>
      </c>
      <c r="K2049" s="541" t="s">
        <v>9440</v>
      </c>
      <c r="L2049" s="494" t="s">
        <v>19178</v>
      </c>
      <c r="M2049" s="494" t="s">
        <v>22496</v>
      </c>
      <c r="N2049" s="494" t="s">
        <v>22488</v>
      </c>
      <c r="O2049" s="494" t="s">
        <v>9533</v>
      </c>
      <c r="P2049" s="494"/>
      <c r="Q2049" s="494" t="s">
        <v>9553</v>
      </c>
      <c r="R2049" s="16" t="s">
        <v>4515</v>
      </c>
      <c r="S2049" s="16" t="s">
        <v>22865</v>
      </c>
      <c r="T2049" s="16" t="s">
        <v>22875</v>
      </c>
      <c r="U2049" s="17">
        <v>1958</v>
      </c>
      <c r="V2049" s="18">
        <v>24678.31</v>
      </c>
      <c r="W2049" s="16" t="s">
        <v>22876</v>
      </c>
      <c r="X2049" s="50" t="s">
        <v>22867</v>
      </c>
      <c r="Y2049" s="50"/>
    </row>
    <row r="2050" spans="1:26" ht="18" customHeight="1">
      <c r="A2050" s="539">
        <v>20240131</v>
      </c>
      <c r="B2050" s="523">
        <v>143</v>
      </c>
      <c r="C2050" s="523" t="s">
        <v>4516</v>
      </c>
      <c r="D2050" s="523" t="s">
        <v>8905</v>
      </c>
      <c r="E2050" s="523">
        <v>1980</v>
      </c>
      <c r="F2050" s="523" t="s">
        <v>8994</v>
      </c>
      <c r="G2050" s="523" t="s">
        <v>4517</v>
      </c>
      <c r="H2050" s="538" t="s">
        <v>14624</v>
      </c>
      <c r="I2050" s="540">
        <v>45322</v>
      </c>
      <c r="J2050" s="541" t="s">
        <v>10866</v>
      </c>
      <c r="K2050" s="541" t="s">
        <v>9440</v>
      </c>
      <c r="L2050" s="494" t="s">
        <v>19178</v>
      </c>
      <c r="M2050" s="494" t="s">
        <v>22496</v>
      </c>
      <c r="N2050" s="494" t="s">
        <v>22488</v>
      </c>
      <c r="O2050" s="494" t="s">
        <v>22489</v>
      </c>
      <c r="P2050" s="494"/>
      <c r="Q2050" s="494" t="s">
        <v>22877</v>
      </c>
      <c r="R2050" s="16" t="s">
        <v>22878</v>
      </c>
      <c r="S2050" s="16" t="s">
        <v>22865</v>
      </c>
      <c r="T2050" s="16" t="s">
        <v>22879</v>
      </c>
      <c r="U2050" s="17">
        <v>1980</v>
      </c>
      <c r="V2050" s="18">
        <v>24948</v>
      </c>
      <c r="W2050" s="16" t="s">
        <v>22876</v>
      </c>
      <c r="X2050" s="50" t="s">
        <v>22487</v>
      </c>
      <c r="Y2050" s="50"/>
    </row>
    <row r="2051" spans="1:26" ht="18" customHeight="1">
      <c r="A2051" s="539">
        <v>20240131</v>
      </c>
      <c r="B2051" s="523">
        <v>144</v>
      </c>
      <c r="C2051" s="523" t="s">
        <v>4527</v>
      </c>
      <c r="D2051" s="523" t="s">
        <v>168</v>
      </c>
      <c r="E2051" s="523">
        <v>1960</v>
      </c>
      <c r="F2051" s="523" t="s">
        <v>8994</v>
      </c>
      <c r="G2051" s="523" t="s">
        <v>4528</v>
      </c>
      <c r="H2051" s="538" t="s">
        <v>14913</v>
      </c>
      <c r="I2051" s="540">
        <v>45322</v>
      </c>
      <c r="J2051" s="541" t="s">
        <v>11386</v>
      </c>
      <c r="K2051" s="541" t="s">
        <v>9440</v>
      </c>
      <c r="L2051" s="494" t="s">
        <v>19178</v>
      </c>
      <c r="M2051" s="494" t="s">
        <v>22447</v>
      </c>
      <c r="N2051" s="494" t="s">
        <v>9820</v>
      </c>
      <c r="O2051" s="494" t="s">
        <v>22528</v>
      </c>
      <c r="P2051" s="494"/>
      <c r="Q2051" s="494" t="s">
        <v>9444</v>
      </c>
      <c r="R2051" s="16" t="s">
        <v>4527</v>
      </c>
      <c r="S2051" s="16" t="s">
        <v>4530</v>
      </c>
      <c r="T2051" s="16" t="s">
        <v>14914</v>
      </c>
      <c r="U2051" s="17">
        <v>1960</v>
      </c>
      <c r="V2051" s="18">
        <v>24500</v>
      </c>
      <c r="W2051" s="16" t="s">
        <v>4522</v>
      </c>
      <c r="X2051" s="50" t="s">
        <v>205</v>
      </c>
      <c r="Y2051" s="50"/>
    </row>
    <row r="2052" spans="1:26" ht="18" customHeight="1">
      <c r="A2052" s="539">
        <v>20240131</v>
      </c>
      <c r="B2052" s="523">
        <v>145</v>
      </c>
      <c r="C2052" s="523" t="s">
        <v>4532</v>
      </c>
      <c r="D2052" s="523" t="s">
        <v>168</v>
      </c>
      <c r="E2052" s="523">
        <v>1960</v>
      </c>
      <c r="F2052" s="523" t="s">
        <v>8994</v>
      </c>
      <c r="G2052" s="523" t="s">
        <v>4533</v>
      </c>
      <c r="H2052" s="538" t="s">
        <v>22474</v>
      </c>
      <c r="I2052" s="540">
        <v>45322</v>
      </c>
      <c r="J2052" s="541" t="s">
        <v>9761</v>
      </c>
      <c r="K2052" s="541" t="s">
        <v>9440</v>
      </c>
      <c r="L2052" s="494" t="s">
        <v>19178</v>
      </c>
      <c r="M2052" s="494" t="s">
        <v>22447</v>
      </c>
      <c r="N2052" s="494" t="s">
        <v>22475</v>
      </c>
      <c r="O2052" s="494" t="s">
        <v>22528</v>
      </c>
      <c r="P2052" s="494"/>
      <c r="Q2052" s="494" t="s">
        <v>22624</v>
      </c>
      <c r="R2052" s="16" t="s">
        <v>4532</v>
      </c>
      <c r="S2052" s="16" t="s">
        <v>4530</v>
      </c>
      <c r="T2052" s="16" t="s">
        <v>14915</v>
      </c>
      <c r="U2052" s="17">
        <v>1960</v>
      </c>
      <c r="V2052" s="18">
        <v>24500</v>
      </c>
      <c r="W2052" s="16" t="s">
        <v>4522</v>
      </c>
      <c r="X2052" s="50" t="s">
        <v>205</v>
      </c>
      <c r="Y2052" s="50"/>
    </row>
    <row r="2053" spans="1:26" ht="18" customHeight="1">
      <c r="A2053" s="539">
        <v>20240131</v>
      </c>
      <c r="B2053" s="523">
        <v>146</v>
      </c>
      <c r="C2053" s="523" t="s">
        <v>4520</v>
      </c>
      <c r="D2053" s="523" t="s">
        <v>8891</v>
      </c>
      <c r="E2053" s="523">
        <v>1917</v>
      </c>
      <c r="F2053" s="523" t="s">
        <v>8994</v>
      </c>
      <c r="G2053" s="523" t="s">
        <v>4518</v>
      </c>
      <c r="H2053" s="538" t="s">
        <v>14870</v>
      </c>
      <c r="I2053" s="540">
        <v>45322</v>
      </c>
      <c r="J2053" s="541" t="s">
        <v>11471</v>
      </c>
      <c r="K2053" s="541" t="s">
        <v>9440</v>
      </c>
      <c r="L2053" s="494" t="s">
        <v>19178</v>
      </c>
      <c r="M2053" s="494" t="s">
        <v>22480</v>
      </c>
      <c r="N2053" s="494" t="s">
        <v>22464</v>
      </c>
      <c r="O2053" s="494" t="s">
        <v>22544</v>
      </c>
      <c r="P2053" s="494"/>
      <c r="Q2053" s="494" t="s">
        <v>9553</v>
      </c>
      <c r="R2053" s="16" t="s">
        <v>4520</v>
      </c>
      <c r="S2053" s="16" t="s">
        <v>1542</v>
      </c>
      <c r="T2053" s="16" t="s">
        <v>4521</v>
      </c>
      <c r="U2053" s="17">
        <v>1917</v>
      </c>
      <c r="V2053" s="18">
        <v>23962.5</v>
      </c>
      <c r="W2053" s="16" t="s">
        <v>4522</v>
      </c>
      <c r="X2053" s="50" t="s">
        <v>22880</v>
      </c>
      <c r="Y2053" s="50"/>
    </row>
    <row r="2054" spans="1:26" ht="18" customHeight="1">
      <c r="A2054" s="539">
        <v>20240131</v>
      </c>
      <c r="B2054" s="523">
        <v>147</v>
      </c>
      <c r="C2054" s="523" t="s">
        <v>4523</v>
      </c>
      <c r="D2054" s="523" t="s">
        <v>8891</v>
      </c>
      <c r="E2054" s="523">
        <v>1960</v>
      </c>
      <c r="F2054" s="523" t="s">
        <v>8994</v>
      </c>
      <c r="G2054" s="523" t="s">
        <v>4524</v>
      </c>
      <c r="H2054" s="538" t="s">
        <v>22592</v>
      </c>
      <c r="I2054" s="540">
        <v>45322</v>
      </c>
      <c r="J2054" s="541" t="s">
        <v>10402</v>
      </c>
      <c r="K2054" s="541" t="s">
        <v>9440</v>
      </c>
      <c r="L2054" s="494" t="s">
        <v>9441</v>
      </c>
      <c r="M2054" s="494" t="s">
        <v>22573</v>
      </c>
      <c r="N2054" s="494" t="s">
        <v>22464</v>
      </c>
      <c r="O2054" s="494" t="s">
        <v>22544</v>
      </c>
      <c r="P2054" s="494"/>
      <c r="Q2054" s="494" t="s">
        <v>22629</v>
      </c>
      <c r="R2054" s="16" t="s">
        <v>4523</v>
      </c>
      <c r="S2054" s="16" t="s">
        <v>1542</v>
      </c>
      <c r="T2054" s="16" t="s">
        <v>4526</v>
      </c>
      <c r="U2054" s="17">
        <v>1960</v>
      </c>
      <c r="V2054" s="18">
        <v>24500</v>
      </c>
      <c r="W2054" s="16" t="s">
        <v>4522</v>
      </c>
      <c r="X2054" s="50"/>
      <c r="Y2054" s="50"/>
    </row>
    <row r="2055" spans="1:26" ht="18" customHeight="1">
      <c r="A2055" s="539">
        <v>20240131</v>
      </c>
      <c r="B2055" s="523">
        <v>148</v>
      </c>
      <c r="C2055" s="523" t="s">
        <v>14916</v>
      </c>
      <c r="D2055" s="523" t="s">
        <v>9743</v>
      </c>
      <c r="E2055" s="523">
        <v>1770</v>
      </c>
      <c r="F2055" s="523" t="s">
        <v>9206</v>
      </c>
      <c r="G2055" s="523" t="s">
        <v>14917</v>
      </c>
      <c r="H2055" s="538" t="s">
        <v>22881</v>
      </c>
      <c r="I2055" s="540">
        <v>45322</v>
      </c>
      <c r="J2055" s="541" t="s">
        <v>14918</v>
      </c>
      <c r="K2055" s="541" t="s">
        <v>9440</v>
      </c>
      <c r="L2055" s="494" t="s">
        <v>19178</v>
      </c>
      <c r="M2055" s="494" t="s">
        <v>22568</v>
      </c>
      <c r="N2055" s="494" t="s">
        <v>22569</v>
      </c>
      <c r="O2055" s="494" t="s">
        <v>22590</v>
      </c>
      <c r="P2055" s="494" t="s">
        <v>22882</v>
      </c>
      <c r="Q2055" s="494" t="s">
        <v>22783</v>
      </c>
      <c r="R2055" s="16" t="s">
        <v>22883</v>
      </c>
      <c r="S2055" s="16" t="s">
        <v>22884</v>
      </c>
      <c r="T2055" s="16" t="s">
        <v>14919</v>
      </c>
      <c r="U2055" s="17">
        <v>1770</v>
      </c>
      <c r="V2055" s="18">
        <v>23830</v>
      </c>
      <c r="W2055" s="16" t="s">
        <v>22885</v>
      </c>
      <c r="X2055" s="50" t="s">
        <v>205</v>
      </c>
      <c r="Y2055" s="50"/>
      <c r="Z2055" t="s">
        <v>10798</v>
      </c>
    </row>
    <row r="2056" spans="1:26" ht="18" customHeight="1">
      <c r="A2056" s="539">
        <v>20240201</v>
      </c>
      <c r="B2056" s="523">
        <v>149</v>
      </c>
      <c r="C2056" s="523" t="s">
        <v>14920</v>
      </c>
      <c r="D2056" s="523" t="s">
        <v>14921</v>
      </c>
      <c r="E2056" s="523">
        <v>673</v>
      </c>
      <c r="F2056" s="523" t="s">
        <v>8949</v>
      </c>
      <c r="G2056" s="523" t="s">
        <v>14922</v>
      </c>
      <c r="H2056" s="538" t="s">
        <v>14676</v>
      </c>
      <c r="I2056" s="540">
        <v>45322</v>
      </c>
      <c r="J2056" s="541" t="s">
        <v>10680</v>
      </c>
      <c r="K2056" s="541" t="s">
        <v>9440</v>
      </c>
      <c r="L2056" s="494" t="s">
        <v>9441</v>
      </c>
      <c r="M2056" s="494" t="s">
        <v>22564</v>
      </c>
      <c r="N2056" s="494" t="s">
        <v>22468</v>
      </c>
      <c r="O2056" s="494" t="s">
        <v>22561</v>
      </c>
      <c r="P2056" s="494"/>
      <c r="Q2056" s="494" t="s">
        <v>22886</v>
      </c>
      <c r="R2056" s="16" t="s">
        <v>14920</v>
      </c>
      <c r="S2056" s="16" t="s">
        <v>3114</v>
      </c>
      <c r="T2056" s="16" t="s">
        <v>14923</v>
      </c>
      <c r="U2056" s="17">
        <v>673</v>
      </c>
      <c r="V2056" s="18">
        <v>3869.75</v>
      </c>
      <c r="W2056" s="16" t="s">
        <v>14904</v>
      </c>
      <c r="X2056" s="50" t="s">
        <v>22562</v>
      </c>
      <c r="Y2056" s="50" t="s">
        <v>205</v>
      </c>
      <c r="Z2056" t="s">
        <v>14924</v>
      </c>
    </row>
    <row r="2057" spans="1:26" ht="18" customHeight="1">
      <c r="A2057" s="539">
        <v>20240201</v>
      </c>
      <c r="B2057" s="523">
        <v>150</v>
      </c>
      <c r="C2057" s="523" t="s">
        <v>4536</v>
      </c>
      <c r="D2057" s="523" t="s">
        <v>8894</v>
      </c>
      <c r="E2057" s="523">
        <v>1568</v>
      </c>
      <c r="F2057" s="523" t="s">
        <v>8955</v>
      </c>
      <c r="G2057" s="523" t="s">
        <v>4537</v>
      </c>
      <c r="H2057" s="538" t="s">
        <v>22887</v>
      </c>
      <c r="I2057" s="540">
        <v>45322</v>
      </c>
      <c r="J2057" s="541" t="s">
        <v>14925</v>
      </c>
      <c r="K2057" s="541" t="s">
        <v>9440</v>
      </c>
      <c r="L2057" s="494" t="s">
        <v>9441</v>
      </c>
      <c r="M2057" s="494" t="s">
        <v>19179</v>
      </c>
      <c r="N2057" s="494" t="s">
        <v>22464</v>
      </c>
      <c r="O2057" s="494" t="s">
        <v>22481</v>
      </c>
      <c r="P2057" s="494"/>
      <c r="Q2057" s="494" t="s">
        <v>22629</v>
      </c>
      <c r="R2057" s="16" t="s">
        <v>22888</v>
      </c>
      <c r="S2057" s="16" t="s">
        <v>20437</v>
      </c>
      <c r="T2057" s="16" t="s">
        <v>14926</v>
      </c>
      <c r="U2057" s="17">
        <v>1568</v>
      </c>
      <c r="V2057" s="18">
        <v>24304</v>
      </c>
      <c r="W2057" s="16" t="s">
        <v>22885</v>
      </c>
      <c r="X2057" s="50" t="s">
        <v>22887</v>
      </c>
      <c r="Y2057" s="50" t="s">
        <v>205</v>
      </c>
    </row>
    <row r="2058" spans="1:26" ht="18" customHeight="1">
      <c r="A2058" s="539">
        <v>20240201</v>
      </c>
      <c r="B2058" s="523">
        <v>151</v>
      </c>
      <c r="C2058" s="523" t="s">
        <v>4552</v>
      </c>
      <c r="D2058" s="523" t="s">
        <v>8891</v>
      </c>
      <c r="E2058" s="523">
        <v>1917</v>
      </c>
      <c r="F2058" s="523" t="s">
        <v>8994</v>
      </c>
      <c r="G2058" s="523" t="s">
        <v>4553</v>
      </c>
      <c r="H2058" s="538" t="s">
        <v>14927</v>
      </c>
      <c r="I2058" s="540">
        <v>45322</v>
      </c>
      <c r="J2058" s="541" t="s">
        <v>14928</v>
      </c>
      <c r="K2058" s="541" t="s">
        <v>9440</v>
      </c>
      <c r="L2058" s="494" t="s">
        <v>19178</v>
      </c>
      <c r="M2058" s="494" t="s">
        <v>14610</v>
      </c>
      <c r="N2058" s="494" t="s">
        <v>22799</v>
      </c>
      <c r="O2058" s="494" t="s">
        <v>22528</v>
      </c>
      <c r="P2058" s="494"/>
      <c r="Q2058" s="494" t="s">
        <v>22889</v>
      </c>
      <c r="R2058" s="16" t="s">
        <v>22890</v>
      </c>
      <c r="S2058" s="16" t="s">
        <v>22891</v>
      </c>
      <c r="T2058" s="16" t="s">
        <v>22892</v>
      </c>
      <c r="U2058" s="17">
        <v>1917</v>
      </c>
      <c r="V2058" s="18">
        <v>23962.5</v>
      </c>
      <c r="W2058" s="16" t="s">
        <v>22885</v>
      </c>
      <c r="X2058" s="50" t="s">
        <v>22893</v>
      </c>
      <c r="Y2058" s="50" t="s">
        <v>205</v>
      </c>
    </row>
    <row r="2059" spans="1:26" ht="18" customHeight="1">
      <c r="A2059" s="539">
        <v>20240201</v>
      </c>
      <c r="B2059" s="523">
        <v>152</v>
      </c>
      <c r="C2059" s="523" t="s">
        <v>4540</v>
      </c>
      <c r="D2059" s="523" t="s">
        <v>8897</v>
      </c>
      <c r="E2059" s="523">
        <v>1960</v>
      </c>
      <c r="F2059" s="523" t="s">
        <v>8994</v>
      </c>
      <c r="G2059" s="523" t="s">
        <v>4541</v>
      </c>
      <c r="H2059" s="538" t="s">
        <v>9550</v>
      </c>
      <c r="I2059" s="540">
        <v>45322</v>
      </c>
      <c r="J2059" s="541" t="s">
        <v>14669</v>
      </c>
      <c r="K2059" s="541" t="s">
        <v>9440</v>
      </c>
      <c r="L2059" s="494" t="s">
        <v>9441</v>
      </c>
      <c r="M2059" s="494" t="s">
        <v>10361</v>
      </c>
      <c r="N2059" s="494" t="s">
        <v>22464</v>
      </c>
      <c r="O2059" s="494" t="s">
        <v>22544</v>
      </c>
      <c r="P2059" s="494"/>
      <c r="Q2059" s="494" t="s">
        <v>22629</v>
      </c>
      <c r="R2059" s="16" t="s">
        <v>22894</v>
      </c>
      <c r="S2059" s="16" t="s">
        <v>5421</v>
      </c>
      <c r="T2059" s="16" t="s">
        <v>14929</v>
      </c>
      <c r="U2059" s="17">
        <v>1960</v>
      </c>
      <c r="V2059" s="18">
        <v>24500</v>
      </c>
      <c r="W2059" s="16" t="s">
        <v>22885</v>
      </c>
      <c r="X2059" s="50" t="s">
        <v>9550</v>
      </c>
      <c r="Y2059" s="50"/>
    </row>
    <row r="2060" spans="1:26" ht="18" customHeight="1">
      <c r="A2060" s="539">
        <v>20240201</v>
      </c>
      <c r="B2060" s="523">
        <v>153</v>
      </c>
      <c r="C2060" s="523" t="s">
        <v>4544</v>
      </c>
      <c r="D2060" s="523" t="s">
        <v>8897</v>
      </c>
      <c r="E2060" s="523">
        <v>1960</v>
      </c>
      <c r="F2060" s="523" t="s">
        <v>8994</v>
      </c>
      <c r="G2060" s="523" t="s">
        <v>4545</v>
      </c>
      <c r="H2060" s="538" t="s">
        <v>22895</v>
      </c>
      <c r="I2060" s="540">
        <v>45322</v>
      </c>
      <c r="J2060" s="541" t="s">
        <v>13642</v>
      </c>
      <c r="K2060" s="541" t="s">
        <v>9440</v>
      </c>
      <c r="L2060" s="494" t="s">
        <v>19178</v>
      </c>
      <c r="M2060" s="494" t="s">
        <v>19179</v>
      </c>
      <c r="N2060" s="494" t="s">
        <v>22464</v>
      </c>
      <c r="O2060" s="494" t="s">
        <v>22544</v>
      </c>
      <c r="P2060" s="494"/>
      <c r="Q2060" s="494" t="s">
        <v>22629</v>
      </c>
      <c r="R2060" s="16" t="s">
        <v>22896</v>
      </c>
      <c r="S2060" s="16" t="s">
        <v>20437</v>
      </c>
      <c r="T2060" s="16" t="s">
        <v>14930</v>
      </c>
      <c r="U2060" s="17">
        <v>1960</v>
      </c>
      <c r="V2060" s="18">
        <v>24500</v>
      </c>
      <c r="W2060" s="16" t="s">
        <v>22885</v>
      </c>
      <c r="X2060" s="50" t="s">
        <v>22895</v>
      </c>
      <c r="Y2060" s="50"/>
    </row>
    <row r="2061" spans="1:26" ht="18" customHeight="1">
      <c r="A2061" s="539">
        <v>20240201</v>
      </c>
      <c r="B2061" s="523">
        <v>154</v>
      </c>
      <c r="C2061" s="523" t="s">
        <v>4548</v>
      </c>
      <c r="D2061" s="523" t="s">
        <v>9319</v>
      </c>
      <c r="E2061" s="523">
        <v>1953</v>
      </c>
      <c r="F2061" s="523" t="s">
        <v>8994</v>
      </c>
      <c r="G2061" s="523" t="s">
        <v>4549</v>
      </c>
      <c r="H2061" s="538" t="s">
        <v>22557</v>
      </c>
      <c r="I2061" s="540">
        <v>45323</v>
      </c>
      <c r="J2061" s="541" t="s">
        <v>10568</v>
      </c>
      <c r="K2061" s="541" t="s">
        <v>9440</v>
      </c>
      <c r="L2061" s="494" t="s">
        <v>19178</v>
      </c>
      <c r="M2061" s="494" t="s">
        <v>22461</v>
      </c>
      <c r="N2061" s="494" t="s">
        <v>22897</v>
      </c>
      <c r="O2061" s="494" t="s">
        <v>22489</v>
      </c>
      <c r="P2061" s="494"/>
      <c r="Q2061" s="494" t="s">
        <v>22650</v>
      </c>
      <c r="R2061" s="16" t="s">
        <v>4548</v>
      </c>
      <c r="S2061" s="16" t="s">
        <v>1951</v>
      </c>
      <c r="T2061" s="16" t="s">
        <v>14931</v>
      </c>
      <c r="U2061" s="17">
        <v>1953</v>
      </c>
      <c r="V2061" s="18">
        <v>24982.77</v>
      </c>
      <c r="W2061" s="16" t="s">
        <v>9525</v>
      </c>
      <c r="X2061" s="50" t="s">
        <v>22557</v>
      </c>
      <c r="Y2061" s="50" t="s">
        <v>205</v>
      </c>
    </row>
    <row r="2062" spans="1:26" ht="18" customHeight="1">
      <c r="A2062" s="539">
        <v>20240202</v>
      </c>
      <c r="B2062" s="523">
        <v>155</v>
      </c>
      <c r="C2062" s="523" t="s">
        <v>9463</v>
      </c>
      <c r="D2062" s="523" t="s">
        <v>8947</v>
      </c>
      <c r="E2062" s="523">
        <v>781</v>
      </c>
      <c r="F2062" s="523" t="s">
        <v>8949</v>
      </c>
      <c r="G2062" s="523" t="s">
        <v>9464</v>
      </c>
      <c r="H2062" s="538" t="s">
        <v>22898</v>
      </c>
      <c r="I2062" s="540">
        <v>45324</v>
      </c>
      <c r="J2062" s="541" t="s">
        <v>9466</v>
      </c>
      <c r="K2062" s="541" t="s">
        <v>9440</v>
      </c>
      <c r="L2062" s="494" t="s">
        <v>22899</v>
      </c>
      <c r="M2062" s="494" t="s">
        <v>22467</v>
      </c>
      <c r="N2062" s="494" t="s">
        <v>9468</v>
      </c>
      <c r="O2062" s="494" t="s">
        <v>22457</v>
      </c>
      <c r="P2062" s="494"/>
      <c r="Q2062" s="494" t="s">
        <v>22727</v>
      </c>
      <c r="R2062" s="16" t="s">
        <v>9463</v>
      </c>
      <c r="S2062" s="16" t="s">
        <v>14932</v>
      </c>
      <c r="T2062" s="16" t="s">
        <v>9473</v>
      </c>
      <c r="U2062" s="17">
        <v>781</v>
      </c>
      <c r="V2062" s="18">
        <v>5935.6</v>
      </c>
      <c r="W2062" s="16" t="s">
        <v>4561</v>
      </c>
      <c r="X2062" s="50" t="s">
        <v>205</v>
      </c>
      <c r="Y2062" s="50" t="s">
        <v>205</v>
      </c>
      <c r="Z2062" t="s">
        <v>10606</v>
      </c>
    </row>
    <row r="2063" spans="1:26" ht="18" customHeight="1">
      <c r="A2063" s="539">
        <v>20240202</v>
      </c>
      <c r="B2063" s="523">
        <v>156</v>
      </c>
      <c r="C2063" s="523" t="s">
        <v>9481</v>
      </c>
      <c r="D2063" s="523" t="s">
        <v>8947</v>
      </c>
      <c r="E2063" s="523">
        <v>900</v>
      </c>
      <c r="F2063" s="523" t="s">
        <v>8949</v>
      </c>
      <c r="G2063" s="523" t="s">
        <v>9482</v>
      </c>
      <c r="H2063" s="538" t="s">
        <v>22900</v>
      </c>
      <c r="I2063" s="540">
        <v>45324</v>
      </c>
      <c r="J2063" s="541" t="s">
        <v>9483</v>
      </c>
      <c r="K2063" s="541" t="s">
        <v>9440</v>
      </c>
      <c r="L2063" s="494" t="s">
        <v>22899</v>
      </c>
      <c r="M2063" s="494" t="s">
        <v>22564</v>
      </c>
      <c r="N2063" s="494" t="s">
        <v>22468</v>
      </c>
      <c r="O2063" s="494" t="s">
        <v>9469</v>
      </c>
      <c r="P2063" s="494"/>
      <c r="Q2063" s="494" t="s">
        <v>9470</v>
      </c>
      <c r="R2063" s="16" t="s">
        <v>9481</v>
      </c>
      <c r="S2063" s="16" t="s">
        <v>14932</v>
      </c>
      <c r="T2063" s="16" t="s">
        <v>9485</v>
      </c>
      <c r="U2063" s="17">
        <v>900</v>
      </c>
      <c r="V2063" s="18">
        <v>7020</v>
      </c>
      <c r="W2063" s="16" t="s">
        <v>4561</v>
      </c>
      <c r="X2063" s="50" t="s">
        <v>205</v>
      </c>
      <c r="Y2063" s="50" t="s">
        <v>205</v>
      </c>
      <c r="Z2063" t="s">
        <v>10606</v>
      </c>
    </row>
    <row r="2064" spans="1:26" ht="18" customHeight="1">
      <c r="A2064" s="539">
        <v>20240202</v>
      </c>
      <c r="B2064" s="523">
        <v>157</v>
      </c>
      <c r="C2064" s="523" t="s">
        <v>4562</v>
      </c>
      <c r="D2064" s="523" t="s">
        <v>9319</v>
      </c>
      <c r="E2064" s="523">
        <v>1958</v>
      </c>
      <c r="F2064" s="523" t="s">
        <v>8994</v>
      </c>
      <c r="G2064" s="523" t="s">
        <v>4563</v>
      </c>
      <c r="H2064" s="538" t="s">
        <v>22657</v>
      </c>
      <c r="I2064" s="540">
        <v>45324</v>
      </c>
      <c r="J2064" s="541" t="s">
        <v>11122</v>
      </c>
      <c r="K2064" s="541" t="s">
        <v>9440</v>
      </c>
      <c r="L2064" s="494" t="s">
        <v>19178</v>
      </c>
      <c r="M2064" s="494" t="s">
        <v>14613</v>
      </c>
      <c r="N2064" s="494" t="s">
        <v>22901</v>
      </c>
      <c r="O2064" s="494" t="s">
        <v>14674</v>
      </c>
      <c r="P2064" s="494"/>
      <c r="Q2064" s="494" t="s">
        <v>22650</v>
      </c>
      <c r="R2064" s="16" t="s">
        <v>4562</v>
      </c>
      <c r="S2064" s="16" t="s">
        <v>4559</v>
      </c>
      <c r="T2064" s="16" t="s">
        <v>4565</v>
      </c>
      <c r="U2064" s="17">
        <v>1958</v>
      </c>
      <c r="V2064" s="18">
        <v>24427.71</v>
      </c>
      <c r="W2064" s="16" t="s">
        <v>4561</v>
      </c>
      <c r="X2064" s="50" t="s">
        <v>14670</v>
      </c>
      <c r="Y2064" s="50"/>
    </row>
    <row r="2065" spans="1:26" ht="18" customHeight="1">
      <c r="A2065" s="539">
        <v>20240202</v>
      </c>
      <c r="B2065" s="523">
        <v>158</v>
      </c>
      <c r="C2065" s="523" t="s">
        <v>4556</v>
      </c>
      <c r="D2065" s="523" t="s">
        <v>9319</v>
      </c>
      <c r="E2065" s="523">
        <v>1958</v>
      </c>
      <c r="F2065" s="523" t="s">
        <v>8994</v>
      </c>
      <c r="G2065" s="523" t="s">
        <v>4557</v>
      </c>
      <c r="H2065" s="538" t="s">
        <v>14670</v>
      </c>
      <c r="I2065" s="540">
        <v>45324</v>
      </c>
      <c r="J2065" s="541" t="s">
        <v>13028</v>
      </c>
      <c r="K2065" s="541" t="s">
        <v>9440</v>
      </c>
      <c r="L2065" s="494" t="s">
        <v>9441</v>
      </c>
      <c r="M2065" s="494" t="s">
        <v>14613</v>
      </c>
      <c r="N2065" s="494" t="s">
        <v>22902</v>
      </c>
      <c r="O2065" s="494" t="s">
        <v>14674</v>
      </c>
      <c r="P2065" s="494"/>
      <c r="Q2065" s="494" t="s">
        <v>22650</v>
      </c>
      <c r="R2065" s="16" t="s">
        <v>4556</v>
      </c>
      <c r="S2065" s="16" t="s">
        <v>4559</v>
      </c>
      <c r="T2065" s="16" t="s">
        <v>4560</v>
      </c>
      <c r="U2065" s="17">
        <v>1958</v>
      </c>
      <c r="V2065" s="18">
        <v>24427.599999999999</v>
      </c>
      <c r="W2065" s="16" t="s">
        <v>4561</v>
      </c>
      <c r="X2065" s="50" t="s">
        <v>205</v>
      </c>
      <c r="Y2065" s="50"/>
    </row>
    <row r="2066" spans="1:26" ht="18" customHeight="1">
      <c r="A2066" s="539">
        <v>20240205</v>
      </c>
      <c r="B2066" s="523">
        <v>159</v>
      </c>
      <c r="C2066" s="523" t="s">
        <v>14933</v>
      </c>
      <c r="D2066" s="523" t="s">
        <v>219</v>
      </c>
      <c r="E2066" s="523">
        <v>1900</v>
      </c>
      <c r="F2066" s="523" t="s">
        <v>9546</v>
      </c>
      <c r="G2066" s="523" t="s">
        <v>14934</v>
      </c>
      <c r="H2066" s="538" t="s">
        <v>22474</v>
      </c>
      <c r="I2066" s="540">
        <v>45327</v>
      </c>
      <c r="J2066" s="541" t="s">
        <v>14935</v>
      </c>
      <c r="K2066" s="541" t="s">
        <v>9440</v>
      </c>
      <c r="L2066" s="494" t="s">
        <v>19178</v>
      </c>
      <c r="M2066" s="494" t="s">
        <v>22447</v>
      </c>
      <c r="N2066" s="494" t="s">
        <v>22785</v>
      </c>
      <c r="O2066" s="494" t="s">
        <v>22452</v>
      </c>
      <c r="P2066" s="494"/>
      <c r="Q2066" s="494" t="s">
        <v>22903</v>
      </c>
      <c r="R2066" s="16" t="s">
        <v>22904</v>
      </c>
      <c r="S2066" s="16" t="s">
        <v>19394</v>
      </c>
      <c r="T2066" s="16" t="s">
        <v>22905</v>
      </c>
      <c r="U2066" s="17">
        <v>1900</v>
      </c>
      <c r="V2066" s="18">
        <v>22514</v>
      </c>
      <c r="W2066" s="16" t="s">
        <v>22906</v>
      </c>
      <c r="X2066" s="50" t="s">
        <v>205</v>
      </c>
      <c r="Y2066" s="50" t="s">
        <v>205</v>
      </c>
    </row>
    <row r="2067" spans="1:26" ht="18" customHeight="1">
      <c r="A2067" s="539">
        <v>20240205</v>
      </c>
      <c r="B2067" s="523">
        <v>160</v>
      </c>
      <c r="C2067" s="523" t="s">
        <v>4566</v>
      </c>
      <c r="D2067" s="523" t="s">
        <v>8905</v>
      </c>
      <c r="E2067" s="523">
        <v>1980</v>
      </c>
      <c r="F2067" s="523" t="s">
        <v>8994</v>
      </c>
      <c r="G2067" s="523" t="s">
        <v>4567</v>
      </c>
      <c r="H2067" s="538" t="s">
        <v>14730</v>
      </c>
      <c r="I2067" s="540">
        <v>45325</v>
      </c>
      <c r="J2067" s="541" t="s">
        <v>14936</v>
      </c>
      <c r="K2067" s="541" t="s">
        <v>9440</v>
      </c>
      <c r="L2067" s="494" t="s">
        <v>22028</v>
      </c>
      <c r="M2067" s="494" t="s">
        <v>22461</v>
      </c>
      <c r="N2067" s="494" t="s">
        <v>22901</v>
      </c>
      <c r="O2067" s="494" t="s">
        <v>22561</v>
      </c>
      <c r="P2067" s="494"/>
      <c r="Q2067" s="494" t="s">
        <v>22889</v>
      </c>
      <c r="R2067" s="16" t="s">
        <v>14937</v>
      </c>
      <c r="S2067" s="16" t="s">
        <v>22907</v>
      </c>
      <c r="T2067" s="16" t="s">
        <v>22908</v>
      </c>
      <c r="U2067" s="17">
        <v>1980</v>
      </c>
      <c r="V2067" s="18">
        <v>24948</v>
      </c>
      <c r="W2067" s="16" t="s">
        <v>22909</v>
      </c>
      <c r="X2067" s="50" t="s">
        <v>205</v>
      </c>
      <c r="Y2067" s="50" t="s">
        <v>205</v>
      </c>
    </row>
    <row r="2068" spans="1:26" ht="18" customHeight="1">
      <c r="A2068" s="539">
        <v>20240205</v>
      </c>
      <c r="B2068" s="523">
        <v>161</v>
      </c>
      <c r="C2068" s="523" t="s">
        <v>7429</v>
      </c>
      <c r="D2068" s="523" t="s">
        <v>8891</v>
      </c>
      <c r="E2068" s="523">
        <v>1958</v>
      </c>
      <c r="F2068" s="523" t="s">
        <v>8994</v>
      </c>
      <c r="G2068" s="523" t="s">
        <v>4571</v>
      </c>
      <c r="H2068" s="538" t="s">
        <v>22867</v>
      </c>
      <c r="I2068" s="540">
        <v>45327</v>
      </c>
      <c r="J2068" s="541" t="s">
        <v>10649</v>
      </c>
      <c r="K2068" s="541" t="s">
        <v>9440</v>
      </c>
      <c r="L2068" s="494" t="s">
        <v>19178</v>
      </c>
      <c r="M2068" s="494" t="s">
        <v>22496</v>
      </c>
      <c r="N2068" s="494" t="s">
        <v>22488</v>
      </c>
      <c r="O2068" s="494" t="s">
        <v>22452</v>
      </c>
      <c r="P2068" s="494"/>
      <c r="Q2068" s="494" t="s">
        <v>22910</v>
      </c>
      <c r="R2068" s="16" t="s">
        <v>22911</v>
      </c>
      <c r="S2068" s="16" t="s">
        <v>4573</v>
      </c>
      <c r="T2068" s="16" t="s">
        <v>22912</v>
      </c>
      <c r="U2068" s="17">
        <v>1958</v>
      </c>
      <c r="V2068" s="18">
        <v>24583.279999999999</v>
      </c>
      <c r="W2068" s="16" t="s">
        <v>22906</v>
      </c>
      <c r="X2068" s="50" t="s">
        <v>205</v>
      </c>
      <c r="Y2068" s="50" t="s">
        <v>205</v>
      </c>
    </row>
    <row r="2069" spans="1:26" ht="18" customHeight="1">
      <c r="A2069" s="539">
        <v>20240205</v>
      </c>
      <c r="B2069" s="523">
        <v>162</v>
      </c>
      <c r="C2069" s="523" t="s">
        <v>4569</v>
      </c>
      <c r="D2069" s="523" t="s">
        <v>8891</v>
      </c>
      <c r="E2069" s="523">
        <v>1925</v>
      </c>
      <c r="F2069" s="523" t="s">
        <v>6380</v>
      </c>
      <c r="G2069" s="523" t="s">
        <v>4570</v>
      </c>
      <c r="H2069" s="538" t="s">
        <v>22913</v>
      </c>
      <c r="I2069" s="540">
        <v>45327</v>
      </c>
      <c r="J2069" s="541" t="s">
        <v>14938</v>
      </c>
      <c r="K2069" s="541" t="s">
        <v>9440</v>
      </c>
      <c r="L2069" s="512" t="s">
        <v>22028</v>
      </c>
      <c r="M2069" s="512" t="s">
        <v>22455</v>
      </c>
      <c r="N2069" s="512" t="s">
        <v>22653</v>
      </c>
      <c r="O2069" s="512" t="s">
        <v>14621</v>
      </c>
      <c r="P2069" s="512"/>
      <c r="Q2069" s="512" t="s">
        <v>22723</v>
      </c>
      <c r="R2069" s="16" t="s">
        <v>14939</v>
      </c>
      <c r="S2069" s="16" t="s">
        <v>20519</v>
      </c>
      <c r="T2069" s="16" t="s">
        <v>22914</v>
      </c>
      <c r="U2069" s="17">
        <v>1925</v>
      </c>
      <c r="V2069" s="18">
        <v>24640</v>
      </c>
      <c r="W2069" s="16" t="s">
        <v>18766</v>
      </c>
      <c r="X2069" s="50" t="s">
        <v>205</v>
      </c>
      <c r="Y2069" s="50"/>
    </row>
    <row r="2070" spans="1:26" ht="18" customHeight="1">
      <c r="A2070" s="539">
        <v>20240205</v>
      </c>
      <c r="B2070" s="523">
        <v>163</v>
      </c>
      <c r="C2070" s="523" t="s">
        <v>14940</v>
      </c>
      <c r="D2070" s="523" t="s">
        <v>219</v>
      </c>
      <c r="E2070" s="523">
        <v>1800</v>
      </c>
      <c r="F2070" s="523" t="s">
        <v>8949</v>
      </c>
      <c r="G2070" s="523" t="s">
        <v>14941</v>
      </c>
      <c r="H2070" s="538" t="s">
        <v>9573</v>
      </c>
      <c r="I2070" s="540">
        <v>45327</v>
      </c>
      <c r="J2070" s="541" t="s">
        <v>13128</v>
      </c>
      <c r="K2070" s="541" t="s">
        <v>9440</v>
      </c>
      <c r="L2070" s="494" t="s">
        <v>9441</v>
      </c>
      <c r="M2070" s="494" t="s">
        <v>22450</v>
      </c>
      <c r="N2070" s="494" t="s">
        <v>22451</v>
      </c>
      <c r="O2070" s="494" t="s">
        <v>22457</v>
      </c>
      <c r="P2070" s="494"/>
      <c r="Q2070" s="494" t="s">
        <v>22615</v>
      </c>
      <c r="R2070" s="16" t="s">
        <v>14942</v>
      </c>
      <c r="S2070" s="16" t="s">
        <v>22915</v>
      </c>
      <c r="T2070" s="16" t="s">
        <v>22916</v>
      </c>
      <c r="U2070" s="17">
        <v>1800</v>
      </c>
      <c r="V2070" s="18">
        <v>19052</v>
      </c>
      <c r="W2070" s="16" t="s">
        <v>18766</v>
      </c>
      <c r="X2070" s="50" t="s">
        <v>205</v>
      </c>
      <c r="Y2070" s="50"/>
      <c r="Z2070" t="s">
        <v>10998</v>
      </c>
    </row>
    <row r="2071" spans="1:26" ht="18" customHeight="1">
      <c r="A2071" s="539">
        <v>20240205</v>
      </c>
      <c r="B2071" s="523">
        <v>164</v>
      </c>
      <c r="C2071" s="523" t="s">
        <v>4574</v>
      </c>
      <c r="D2071" s="523" t="s">
        <v>8896</v>
      </c>
      <c r="E2071" s="523">
        <v>1925</v>
      </c>
      <c r="F2071" s="523" t="s">
        <v>6380</v>
      </c>
      <c r="G2071" s="523" t="s">
        <v>4575</v>
      </c>
      <c r="H2071" s="538" t="s">
        <v>14693</v>
      </c>
      <c r="I2071" s="540">
        <v>45327</v>
      </c>
      <c r="J2071" s="541" t="s">
        <v>14943</v>
      </c>
      <c r="K2071" s="541" t="s">
        <v>9440</v>
      </c>
      <c r="L2071" s="494" t="s">
        <v>9441</v>
      </c>
      <c r="M2071" s="512" t="s">
        <v>22522</v>
      </c>
      <c r="N2071" s="512" t="s">
        <v>22456</v>
      </c>
      <c r="O2071" s="512" t="s">
        <v>14621</v>
      </c>
      <c r="P2071" s="512"/>
      <c r="Q2071" s="512" t="s">
        <v>22669</v>
      </c>
      <c r="R2071" s="16" t="s">
        <v>14944</v>
      </c>
      <c r="S2071" s="16" t="s">
        <v>20519</v>
      </c>
      <c r="T2071" s="16" t="s">
        <v>22917</v>
      </c>
      <c r="U2071" s="17">
        <v>1925</v>
      </c>
      <c r="V2071" s="18">
        <v>24640</v>
      </c>
      <c r="W2071" s="16" t="s">
        <v>22906</v>
      </c>
      <c r="X2071" s="50" t="s">
        <v>205</v>
      </c>
      <c r="Y2071" s="50"/>
    </row>
    <row r="2072" spans="1:26" ht="18" customHeight="1">
      <c r="A2072" s="539">
        <v>20240205</v>
      </c>
      <c r="B2072" s="523">
        <v>165</v>
      </c>
      <c r="C2072" s="523" t="s">
        <v>4576</v>
      </c>
      <c r="D2072" s="523" t="s">
        <v>8896</v>
      </c>
      <c r="E2072" s="523">
        <v>1925</v>
      </c>
      <c r="F2072" s="523" t="s">
        <v>6380</v>
      </c>
      <c r="G2072" s="523" t="s">
        <v>4577</v>
      </c>
      <c r="H2072" s="538" t="s">
        <v>22918</v>
      </c>
      <c r="I2072" s="540">
        <v>45327</v>
      </c>
      <c r="J2072" s="541" t="s">
        <v>9721</v>
      </c>
      <c r="K2072" s="541" t="s">
        <v>9440</v>
      </c>
      <c r="L2072" s="494" t="s">
        <v>19178</v>
      </c>
      <c r="M2072" s="512" t="s">
        <v>22455</v>
      </c>
      <c r="N2072" s="512" t="s">
        <v>22919</v>
      </c>
      <c r="O2072" s="512" t="s">
        <v>22476</v>
      </c>
      <c r="P2072" s="512"/>
      <c r="Q2072" s="512" t="s">
        <v>14745</v>
      </c>
      <c r="R2072" s="16" t="s">
        <v>22920</v>
      </c>
      <c r="S2072" s="16" t="s">
        <v>20519</v>
      </c>
      <c r="T2072" s="16" t="s">
        <v>22921</v>
      </c>
      <c r="U2072" s="17">
        <v>1925</v>
      </c>
      <c r="V2072" s="18">
        <v>24640</v>
      </c>
      <c r="W2072" s="16" t="s">
        <v>22906</v>
      </c>
      <c r="X2072" s="50" t="s">
        <v>205</v>
      </c>
      <c r="Y2072" s="50" t="s">
        <v>205</v>
      </c>
    </row>
    <row r="2073" spans="1:26" ht="18" customHeight="1">
      <c r="A2073" s="539">
        <v>20240205</v>
      </c>
      <c r="B2073" s="523">
        <v>166</v>
      </c>
      <c r="C2073" s="523" t="s">
        <v>4578</v>
      </c>
      <c r="D2073" s="523" t="s">
        <v>8896</v>
      </c>
      <c r="E2073" s="523">
        <v>1925</v>
      </c>
      <c r="F2073" s="523" t="s">
        <v>6380</v>
      </c>
      <c r="G2073" s="523" t="s">
        <v>4579</v>
      </c>
      <c r="H2073" s="538" t="s">
        <v>22521</v>
      </c>
      <c r="I2073" s="540">
        <v>45327</v>
      </c>
      <c r="J2073" s="541" t="s">
        <v>11329</v>
      </c>
      <c r="K2073" s="541" t="s">
        <v>9440</v>
      </c>
      <c r="L2073" s="494" t="s">
        <v>19178</v>
      </c>
      <c r="M2073" s="512" t="s">
        <v>22455</v>
      </c>
      <c r="N2073" s="512" t="s">
        <v>22799</v>
      </c>
      <c r="O2073" s="512" t="s">
        <v>22476</v>
      </c>
      <c r="P2073" s="512"/>
      <c r="Q2073" s="512" t="s">
        <v>22669</v>
      </c>
      <c r="R2073" s="16" t="s">
        <v>22922</v>
      </c>
      <c r="S2073" s="16" t="s">
        <v>20519</v>
      </c>
      <c r="T2073" s="16" t="s">
        <v>14945</v>
      </c>
      <c r="U2073" s="17">
        <v>1925</v>
      </c>
      <c r="V2073" s="18">
        <v>24640</v>
      </c>
      <c r="W2073" s="16" t="s">
        <v>22906</v>
      </c>
      <c r="X2073" s="50" t="s">
        <v>205</v>
      </c>
      <c r="Y2073" s="50"/>
    </row>
    <row r="2074" spans="1:26" ht="18" customHeight="1">
      <c r="A2074" s="539">
        <v>20240205</v>
      </c>
      <c r="B2074" s="523">
        <v>167</v>
      </c>
      <c r="C2074" s="523" t="s">
        <v>14946</v>
      </c>
      <c r="D2074" s="523" t="s">
        <v>13395</v>
      </c>
      <c r="E2074" s="523">
        <v>2800</v>
      </c>
      <c r="F2074" s="523" t="s">
        <v>9104</v>
      </c>
      <c r="G2074" s="523" t="s">
        <v>14947</v>
      </c>
      <c r="H2074" s="538" t="s">
        <v>22518</v>
      </c>
      <c r="I2074" s="540">
        <v>45327</v>
      </c>
      <c r="J2074" s="541" t="s">
        <v>14008</v>
      </c>
      <c r="K2074" s="541" t="s">
        <v>9440</v>
      </c>
      <c r="L2074" s="494" t="s">
        <v>19178</v>
      </c>
      <c r="M2074" s="494" t="s">
        <v>22447</v>
      </c>
      <c r="N2074" s="494" t="s">
        <v>22923</v>
      </c>
      <c r="O2074" s="494" t="s">
        <v>22924</v>
      </c>
      <c r="P2074" s="494"/>
      <c r="Q2074" s="494" t="s">
        <v>22925</v>
      </c>
      <c r="R2074" s="16" t="s">
        <v>14946</v>
      </c>
      <c r="S2074" s="16" t="s">
        <v>14948</v>
      </c>
      <c r="T2074" s="16" t="s">
        <v>14949</v>
      </c>
      <c r="U2074" s="17">
        <v>2800</v>
      </c>
      <c r="V2074" s="18">
        <v>20580</v>
      </c>
      <c r="W2074" s="16" t="s">
        <v>14950</v>
      </c>
      <c r="X2074" s="50" t="s">
        <v>205</v>
      </c>
      <c r="Y2074" s="50"/>
      <c r="Z2074" t="s">
        <v>14951</v>
      </c>
    </row>
    <row r="2075" spans="1:26" ht="18" customHeight="1">
      <c r="A2075" s="539">
        <v>20240206</v>
      </c>
      <c r="B2075" s="523">
        <v>168</v>
      </c>
      <c r="C2075" s="523" t="s">
        <v>14952</v>
      </c>
      <c r="D2075" s="523" t="s">
        <v>13395</v>
      </c>
      <c r="E2075" s="523">
        <v>2800</v>
      </c>
      <c r="F2075" s="523" t="s">
        <v>9104</v>
      </c>
      <c r="G2075" s="523" t="s">
        <v>14953</v>
      </c>
      <c r="H2075" s="538" t="s">
        <v>22515</v>
      </c>
      <c r="I2075" s="540">
        <v>45327</v>
      </c>
      <c r="J2075" s="541" t="s">
        <v>9815</v>
      </c>
      <c r="K2075" s="541" t="s">
        <v>9440</v>
      </c>
      <c r="L2075" s="494" t="s">
        <v>19178</v>
      </c>
      <c r="M2075" s="494" t="s">
        <v>22447</v>
      </c>
      <c r="N2075" s="494" t="s">
        <v>22785</v>
      </c>
      <c r="O2075" s="494" t="s">
        <v>22926</v>
      </c>
      <c r="P2075" s="494"/>
      <c r="Q2075" s="494" t="s">
        <v>22925</v>
      </c>
      <c r="R2075" s="16" t="s">
        <v>22927</v>
      </c>
      <c r="S2075" s="16" t="s">
        <v>22928</v>
      </c>
      <c r="T2075" s="16" t="s">
        <v>14954</v>
      </c>
      <c r="U2075" s="17">
        <v>2800</v>
      </c>
      <c r="V2075" s="18">
        <v>20900</v>
      </c>
      <c r="W2075" s="16" t="s">
        <v>14955</v>
      </c>
      <c r="X2075" s="50" t="s">
        <v>22503</v>
      </c>
      <c r="Y2075" s="50"/>
      <c r="Z2075" t="s">
        <v>14956</v>
      </c>
    </row>
    <row r="2076" spans="1:26" ht="18" customHeight="1">
      <c r="A2076" s="539">
        <v>20240206</v>
      </c>
      <c r="B2076" s="523">
        <v>169</v>
      </c>
      <c r="C2076" s="523" t="s">
        <v>4592</v>
      </c>
      <c r="D2076" s="523" t="s">
        <v>8896</v>
      </c>
      <c r="E2076" s="523">
        <v>1925</v>
      </c>
      <c r="F2076" s="523" t="s">
        <v>6380</v>
      </c>
      <c r="G2076" s="523" t="s">
        <v>4593</v>
      </c>
      <c r="H2076" s="538" t="s">
        <v>22913</v>
      </c>
      <c r="I2076" s="540">
        <v>45328</v>
      </c>
      <c r="J2076" s="541" t="s">
        <v>9644</v>
      </c>
      <c r="K2076" s="541" t="s">
        <v>9440</v>
      </c>
      <c r="L2076" s="494" t="s">
        <v>19178</v>
      </c>
      <c r="M2076" s="494" t="s">
        <v>22522</v>
      </c>
      <c r="N2076" s="50" t="s">
        <v>22929</v>
      </c>
      <c r="O2076" s="494" t="s">
        <v>22476</v>
      </c>
      <c r="P2076" s="494"/>
      <c r="Q2076" s="494" t="s">
        <v>14745</v>
      </c>
      <c r="R2076" s="16" t="s">
        <v>22930</v>
      </c>
      <c r="S2076" s="16" t="s">
        <v>12211</v>
      </c>
      <c r="T2076" s="16" t="s">
        <v>22931</v>
      </c>
      <c r="U2076" s="17">
        <v>1925</v>
      </c>
      <c r="V2076" s="18">
        <v>24640</v>
      </c>
      <c r="W2076" s="16" t="s">
        <v>22906</v>
      </c>
      <c r="X2076" s="50" t="s">
        <v>22913</v>
      </c>
      <c r="Y2076" s="50" t="s">
        <v>205</v>
      </c>
    </row>
    <row r="2077" spans="1:26" ht="18" customHeight="1">
      <c r="A2077" s="539">
        <v>20240206</v>
      </c>
      <c r="B2077" s="523">
        <v>170</v>
      </c>
      <c r="C2077" s="523" t="s">
        <v>4594</v>
      </c>
      <c r="D2077" s="523" t="s">
        <v>9319</v>
      </c>
      <c r="E2077" s="523">
        <v>1568</v>
      </c>
      <c r="F2077" s="523" t="s">
        <v>8955</v>
      </c>
      <c r="G2077" s="523" t="s">
        <v>4595</v>
      </c>
      <c r="H2077" s="538" t="s">
        <v>22657</v>
      </c>
      <c r="I2077" s="540">
        <v>45328</v>
      </c>
      <c r="J2077" s="541" t="s">
        <v>12371</v>
      </c>
      <c r="K2077" s="541" t="s">
        <v>9440</v>
      </c>
      <c r="L2077" s="494" t="s">
        <v>19178</v>
      </c>
      <c r="M2077" s="494" t="s">
        <v>22461</v>
      </c>
      <c r="N2077" s="494" t="s">
        <v>9461</v>
      </c>
      <c r="O2077" s="494" t="s">
        <v>22544</v>
      </c>
      <c r="P2077" s="494"/>
      <c r="Q2077" s="494" t="s">
        <v>22889</v>
      </c>
      <c r="R2077" s="16" t="s">
        <v>22932</v>
      </c>
      <c r="S2077" s="16" t="s">
        <v>19991</v>
      </c>
      <c r="T2077" s="16" t="s">
        <v>22933</v>
      </c>
      <c r="U2077" s="17">
        <v>1568</v>
      </c>
      <c r="V2077" s="18">
        <v>24304</v>
      </c>
      <c r="W2077" s="16" t="s">
        <v>22934</v>
      </c>
      <c r="X2077" s="50" t="s">
        <v>22657</v>
      </c>
      <c r="Y2077" s="50"/>
    </row>
    <row r="2078" spans="1:26" ht="18" customHeight="1">
      <c r="A2078" s="539">
        <v>20240206</v>
      </c>
      <c r="B2078" s="523">
        <v>171</v>
      </c>
      <c r="C2078" s="523" t="s">
        <v>4598</v>
      </c>
      <c r="D2078" s="523" t="s">
        <v>8897</v>
      </c>
      <c r="E2078" s="523">
        <v>1568</v>
      </c>
      <c r="F2078" s="523" t="s">
        <v>8955</v>
      </c>
      <c r="G2078" s="523" t="s">
        <v>4599</v>
      </c>
      <c r="H2078" s="538" t="s">
        <v>10359</v>
      </c>
      <c r="I2078" s="540">
        <v>45328</v>
      </c>
      <c r="J2078" s="541" t="s">
        <v>11138</v>
      </c>
      <c r="K2078" s="541" t="s">
        <v>9440</v>
      </c>
      <c r="L2078" s="494" t="s">
        <v>19178</v>
      </c>
      <c r="M2078" s="494" t="s">
        <v>19179</v>
      </c>
      <c r="N2078" s="494" t="s">
        <v>22464</v>
      </c>
      <c r="O2078" s="494" t="s">
        <v>22544</v>
      </c>
      <c r="P2078" s="494"/>
      <c r="Q2078" s="494" t="s">
        <v>22624</v>
      </c>
      <c r="R2078" s="16" t="s">
        <v>18767</v>
      </c>
      <c r="S2078" s="16" t="s">
        <v>19991</v>
      </c>
      <c r="T2078" s="16" t="s">
        <v>22935</v>
      </c>
      <c r="U2078" s="17">
        <v>1568</v>
      </c>
      <c r="V2078" s="18">
        <v>24304</v>
      </c>
      <c r="W2078" s="16" t="s">
        <v>22934</v>
      </c>
      <c r="X2078" s="50" t="s">
        <v>22479</v>
      </c>
      <c r="Y2078" s="50"/>
    </row>
    <row r="2079" spans="1:26" ht="18" customHeight="1">
      <c r="A2079" s="539">
        <v>20240206</v>
      </c>
      <c r="B2079" s="523">
        <v>172</v>
      </c>
      <c r="C2079" s="523" t="s">
        <v>14957</v>
      </c>
      <c r="D2079" s="523" t="s">
        <v>13515</v>
      </c>
      <c r="E2079" s="523">
        <v>3790</v>
      </c>
      <c r="F2079" s="523" t="s">
        <v>11055</v>
      </c>
      <c r="G2079" s="523" t="s">
        <v>14958</v>
      </c>
      <c r="H2079" s="538" t="s">
        <v>14959</v>
      </c>
      <c r="I2079" s="540">
        <v>45328</v>
      </c>
      <c r="J2079" s="541" t="s">
        <v>14960</v>
      </c>
      <c r="K2079" s="541" t="s">
        <v>9440</v>
      </c>
      <c r="L2079" s="494" t="s">
        <v>9441</v>
      </c>
      <c r="M2079" s="494" t="s">
        <v>22936</v>
      </c>
      <c r="N2079" s="50" t="s">
        <v>22937</v>
      </c>
      <c r="O2079" s="494" t="s">
        <v>22457</v>
      </c>
      <c r="P2079" s="494"/>
      <c r="Q2079" s="494" t="s">
        <v>22938</v>
      </c>
      <c r="R2079" s="16" t="s">
        <v>22939</v>
      </c>
      <c r="S2079" s="16" t="s">
        <v>19330</v>
      </c>
      <c r="T2079" s="16" t="s">
        <v>14961</v>
      </c>
      <c r="U2079" s="17">
        <v>3790</v>
      </c>
      <c r="V2079" s="18">
        <v>24635</v>
      </c>
      <c r="W2079" s="16" t="s">
        <v>14962</v>
      </c>
      <c r="X2079" s="50" t="s">
        <v>205</v>
      </c>
      <c r="Y2079" s="50" t="s">
        <v>205</v>
      </c>
    </row>
    <row r="2080" spans="1:26" ht="18" customHeight="1">
      <c r="A2080" s="539">
        <v>20240206</v>
      </c>
      <c r="B2080" s="523">
        <v>173</v>
      </c>
      <c r="C2080" s="523" t="s">
        <v>4580</v>
      </c>
      <c r="D2080" s="523" t="s">
        <v>8891</v>
      </c>
      <c r="E2080" s="523">
        <v>1925</v>
      </c>
      <c r="F2080" s="523" t="s">
        <v>10924</v>
      </c>
      <c r="G2080" s="523" t="s">
        <v>4581</v>
      </c>
      <c r="H2080" s="538" t="s">
        <v>22640</v>
      </c>
      <c r="I2080" s="540">
        <v>45328</v>
      </c>
      <c r="J2080" s="541" t="s">
        <v>10388</v>
      </c>
      <c r="K2080" s="541" t="s">
        <v>9440</v>
      </c>
      <c r="L2080" s="494" t="s">
        <v>19178</v>
      </c>
      <c r="M2080" s="494" t="s">
        <v>22455</v>
      </c>
      <c r="N2080" s="494" t="s">
        <v>423</v>
      </c>
      <c r="O2080" s="494" t="s">
        <v>22476</v>
      </c>
      <c r="P2080" s="494"/>
      <c r="Q2080" s="494" t="s">
        <v>22669</v>
      </c>
      <c r="R2080" s="16" t="s">
        <v>22940</v>
      </c>
      <c r="S2080" s="16" t="s">
        <v>20519</v>
      </c>
      <c r="T2080" s="16" t="s">
        <v>22941</v>
      </c>
      <c r="U2080" s="17">
        <v>1925</v>
      </c>
      <c r="V2080" s="18">
        <v>24640</v>
      </c>
      <c r="W2080" s="16" t="s">
        <v>22906</v>
      </c>
      <c r="X2080" s="50" t="s">
        <v>14963</v>
      </c>
      <c r="Y2080" s="50" t="s">
        <v>205</v>
      </c>
    </row>
    <row r="2081" spans="1:26" ht="18" customHeight="1">
      <c r="A2081" s="539">
        <v>20240206</v>
      </c>
      <c r="B2081" s="523">
        <v>174</v>
      </c>
      <c r="C2081" s="523" t="s">
        <v>4601</v>
      </c>
      <c r="D2081" s="523" t="s">
        <v>8897</v>
      </c>
      <c r="E2081" s="523">
        <v>1568</v>
      </c>
      <c r="F2081" s="523" t="s">
        <v>6358</v>
      </c>
      <c r="G2081" s="523" t="s">
        <v>4602</v>
      </c>
      <c r="H2081" s="538" t="s">
        <v>22895</v>
      </c>
      <c r="I2081" s="540">
        <v>45328</v>
      </c>
      <c r="J2081" s="541" t="s">
        <v>11891</v>
      </c>
      <c r="K2081" s="541" t="s">
        <v>9440</v>
      </c>
      <c r="L2081" s="494" t="s">
        <v>19178</v>
      </c>
      <c r="M2081" s="494" t="s">
        <v>22626</v>
      </c>
      <c r="N2081" s="494" t="s">
        <v>22464</v>
      </c>
      <c r="O2081" s="494" t="s">
        <v>9552</v>
      </c>
      <c r="P2081" s="494"/>
      <c r="Q2081" s="494" t="s">
        <v>22624</v>
      </c>
      <c r="R2081" s="16" t="s">
        <v>22942</v>
      </c>
      <c r="S2081" s="16" t="s">
        <v>18791</v>
      </c>
      <c r="T2081" s="16" t="s">
        <v>22943</v>
      </c>
      <c r="U2081" s="17">
        <v>1568</v>
      </c>
      <c r="V2081" s="18">
        <v>24304</v>
      </c>
      <c r="W2081" s="16" t="s">
        <v>14955</v>
      </c>
      <c r="X2081" s="50" t="s">
        <v>22895</v>
      </c>
      <c r="Y2081" s="50" t="s">
        <v>205</v>
      </c>
    </row>
    <row r="2082" spans="1:26" ht="18" customHeight="1">
      <c r="A2082" s="539">
        <v>20240206</v>
      </c>
      <c r="B2082" s="523">
        <v>175</v>
      </c>
      <c r="C2082" s="523" t="s">
        <v>4583</v>
      </c>
      <c r="D2082" s="523" t="s">
        <v>8891</v>
      </c>
      <c r="E2082" s="523">
        <v>1917</v>
      </c>
      <c r="F2082" s="523" t="s">
        <v>8994</v>
      </c>
      <c r="G2082" s="523" t="s">
        <v>4584</v>
      </c>
      <c r="H2082" s="538" t="s">
        <v>10359</v>
      </c>
      <c r="I2082" s="540">
        <v>45328</v>
      </c>
      <c r="J2082" s="541" t="s">
        <v>12833</v>
      </c>
      <c r="K2082" s="541" t="s">
        <v>9440</v>
      </c>
      <c r="L2082" s="494" t="s">
        <v>19178</v>
      </c>
      <c r="M2082" s="494" t="s">
        <v>22573</v>
      </c>
      <c r="N2082" s="494" t="s">
        <v>18813</v>
      </c>
      <c r="O2082" s="494" t="s">
        <v>22544</v>
      </c>
      <c r="P2082" s="494"/>
      <c r="Q2082" s="494" t="s">
        <v>22624</v>
      </c>
      <c r="R2082" s="16" t="s">
        <v>22944</v>
      </c>
      <c r="S2082" s="16" t="s">
        <v>5517</v>
      </c>
      <c r="T2082" s="16" t="s">
        <v>22945</v>
      </c>
      <c r="U2082" s="17">
        <v>1917</v>
      </c>
      <c r="V2082" s="18">
        <v>23962.5</v>
      </c>
      <c r="W2082" s="16" t="s">
        <v>22934</v>
      </c>
      <c r="X2082" s="50" t="s">
        <v>205</v>
      </c>
      <c r="Y2082" s="50" t="s">
        <v>205</v>
      </c>
    </row>
    <row r="2083" spans="1:26" ht="18" customHeight="1">
      <c r="A2083" s="539">
        <v>20240206</v>
      </c>
      <c r="B2083" s="523">
        <v>176</v>
      </c>
      <c r="C2083" s="523" t="s">
        <v>4588</v>
      </c>
      <c r="D2083" s="523" t="s">
        <v>8891</v>
      </c>
      <c r="E2083" s="523">
        <v>1917</v>
      </c>
      <c r="F2083" s="523" t="s">
        <v>8994</v>
      </c>
      <c r="G2083" s="523" t="s">
        <v>4589</v>
      </c>
      <c r="H2083" s="538" t="s">
        <v>22946</v>
      </c>
      <c r="I2083" s="540">
        <v>45328</v>
      </c>
      <c r="J2083" s="541" t="s">
        <v>11466</v>
      </c>
      <c r="K2083" s="541" t="s">
        <v>9440</v>
      </c>
      <c r="L2083" s="494" t="s">
        <v>9441</v>
      </c>
      <c r="M2083" s="494" t="s">
        <v>22480</v>
      </c>
      <c r="N2083" s="494" t="s">
        <v>22464</v>
      </c>
      <c r="O2083" s="494" t="s">
        <v>22544</v>
      </c>
      <c r="P2083" s="494"/>
      <c r="Q2083" s="494" t="s">
        <v>9444</v>
      </c>
      <c r="R2083" s="16" t="s">
        <v>22947</v>
      </c>
      <c r="S2083" s="16" t="s">
        <v>19991</v>
      </c>
      <c r="T2083" s="16" t="s">
        <v>22948</v>
      </c>
      <c r="U2083" s="17">
        <v>1917</v>
      </c>
      <c r="V2083" s="18">
        <v>23962.5</v>
      </c>
      <c r="W2083" s="16" t="s">
        <v>18768</v>
      </c>
      <c r="X2083" s="50" t="s">
        <v>205</v>
      </c>
      <c r="Y2083" s="50" t="s">
        <v>205</v>
      </c>
    </row>
    <row r="2084" spans="1:26" ht="18" customHeight="1">
      <c r="A2084" s="539">
        <v>20240207</v>
      </c>
      <c r="B2084" s="523">
        <v>177</v>
      </c>
      <c r="C2084" s="523" t="s">
        <v>14964</v>
      </c>
      <c r="D2084" s="523" t="s">
        <v>8947</v>
      </c>
      <c r="E2084" s="523">
        <v>1050</v>
      </c>
      <c r="F2084" s="523" t="s">
        <v>8949</v>
      </c>
      <c r="G2084" s="523" t="s">
        <v>14965</v>
      </c>
      <c r="H2084" s="538" t="s">
        <v>14653</v>
      </c>
      <c r="I2084" s="540">
        <v>45329</v>
      </c>
      <c r="J2084" s="541" t="s">
        <v>11402</v>
      </c>
      <c r="K2084" s="541" t="s">
        <v>9440</v>
      </c>
      <c r="L2084" s="494" t="s">
        <v>19178</v>
      </c>
      <c r="M2084" s="494" t="s">
        <v>22467</v>
      </c>
      <c r="N2084" s="494" t="s">
        <v>22468</v>
      </c>
      <c r="O2084" s="494" t="s">
        <v>9469</v>
      </c>
      <c r="P2084" s="494"/>
      <c r="Q2084" s="494" t="s">
        <v>22727</v>
      </c>
      <c r="R2084" s="16" t="s">
        <v>22949</v>
      </c>
      <c r="S2084" s="16" t="s">
        <v>19330</v>
      </c>
      <c r="T2084" s="16" t="s">
        <v>14966</v>
      </c>
      <c r="U2084" s="17">
        <v>1050</v>
      </c>
      <c r="V2084" s="18">
        <v>10615</v>
      </c>
      <c r="W2084" s="16" t="s">
        <v>22950</v>
      </c>
      <c r="X2084" s="50" t="s">
        <v>205</v>
      </c>
      <c r="Y2084" s="50"/>
      <c r="Z2084" t="s">
        <v>10564</v>
      </c>
    </row>
    <row r="2085" spans="1:26" ht="18" customHeight="1">
      <c r="A2085" s="539">
        <v>20240207</v>
      </c>
      <c r="B2085" s="523">
        <v>178</v>
      </c>
      <c r="C2085" s="523" t="s">
        <v>14967</v>
      </c>
      <c r="D2085" s="523" t="s">
        <v>14102</v>
      </c>
      <c r="E2085" s="523">
        <v>900</v>
      </c>
      <c r="F2085" s="523" t="s">
        <v>9211</v>
      </c>
      <c r="G2085" s="523" t="s">
        <v>14968</v>
      </c>
      <c r="H2085" s="538" t="s">
        <v>22951</v>
      </c>
      <c r="I2085" s="540">
        <v>45329</v>
      </c>
      <c r="J2085" s="541" t="s">
        <v>14459</v>
      </c>
      <c r="K2085" s="541" t="s">
        <v>9440</v>
      </c>
      <c r="L2085" s="494" t="s">
        <v>19178</v>
      </c>
      <c r="M2085" s="494" t="s">
        <v>14625</v>
      </c>
      <c r="N2085" s="494" t="s">
        <v>9468</v>
      </c>
      <c r="O2085" s="494" t="s">
        <v>22489</v>
      </c>
      <c r="P2085" s="494"/>
      <c r="Q2085" s="494" t="s">
        <v>22952</v>
      </c>
      <c r="R2085" s="16" t="s">
        <v>22953</v>
      </c>
      <c r="S2085" s="16" t="s">
        <v>14969</v>
      </c>
      <c r="T2085" s="16" t="s">
        <v>22954</v>
      </c>
      <c r="U2085" s="17">
        <v>900</v>
      </c>
      <c r="V2085" s="18">
        <v>24364.799999999999</v>
      </c>
      <c r="W2085" s="16" t="s">
        <v>22934</v>
      </c>
      <c r="X2085" s="50" t="s">
        <v>205</v>
      </c>
      <c r="Y2085" s="50"/>
    </row>
    <row r="2086" spans="1:26" ht="18" customHeight="1">
      <c r="A2086" s="539">
        <v>20240207</v>
      </c>
      <c r="B2086" s="523">
        <v>179</v>
      </c>
      <c r="C2086" s="523" t="s">
        <v>4604</v>
      </c>
      <c r="D2086" s="523" t="s">
        <v>8891</v>
      </c>
      <c r="E2086" s="523">
        <v>1917</v>
      </c>
      <c r="F2086" s="523" t="s">
        <v>8994</v>
      </c>
      <c r="G2086" s="523" t="s">
        <v>4605</v>
      </c>
      <c r="H2086" s="538" t="s">
        <v>22517</v>
      </c>
      <c r="I2086" s="540">
        <v>45328</v>
      </c>
      <c r="J2086" s="541" t="s">
        <v>10834</v>
      </c>
      <c r="K2086" s="541" t="s">
        <v>9440</v>
      </c>
      <c r="L2086" s="494" t="s">
        <v>19178</v>
      </c>
      <c r="M2086" s="494" t="s">
        <v>22438</v>
      </c>
      <c r="N2086" s="494" t="s">
        <v>22468</v>
      </c>
      <c r="O2086" s="494" t="s">
        <v>22561</v>
      </c>
      <c r="P2086" s="494"/>
      <c r="Q2086" s="494" t="s">
        <v>9444</v>
      </c>
      <c r="R2086" s="16" t="s">
        <v>22955</v>
      </c>
      <c r="S2086" s="16" t="s">
        <v>22956</v>
      </c>
      <c r="T2086" s="16" t="s">
        <v>22957</v>
      </c>
      <c r="U2086" s="17">
        <v>1917</v>
      </c>
      <c r="V2086" s="18">
        <v>23962.5</v>
      </c>
      <c r="W2086" s="16" t="s">
        <v>22909</v>
      </c>
      <c r="X2086" s="50" t="s">
        <v>205</v>
      </c>
      <c r="Y2086" s="50" t="s">
        <v>205</v>
      </c>
    </row>
    <row r="2087" spans="1:26" ht="18" customHeight="1">
      <c r="A2087" s="539">
        <v>20240207</v>
      </c>
      <c r="B2087" s="523">
        <v>180</v>
      </c>
      <c r="C2087" s="523" t="s">
        <v>4608</v>
      </c>
      <c r="D2087" s="523" t="s">
        <v>8896</v>
      </c>
      <c r="E2087" s="523">
        <v>1925</v>
      </c>
      <c r="F2087" s="523" t="s">
        <v>6380</v>
      </c>
      <c r="G2087" s="523" t="s">
        <v>4609</v>
      </c>
      <c r="H2087" s="538" t="s">
        <v>22913</v>
      </c>
      <c r="I2087" s="540">
        <v>45329</v>
      </c>
      <c r="J2087" s="541" t="s">
        <v>13618</v>
      </c>
      <c r="K2087" s="541" t="s">
        <v>9440</v>
      </c>
      <c r="L2087" s="494" t="s">
        <v>19178</v>
      </c>
      <c r="M2087" s="494" t="s">
        <v>22455</v>
      </c>
      <c r="N2087" s="494" t="s">
        <v>22456</v>
      </c>
      <c r="O2087" s="494" t="s">
        <v>22476</v>
      </c>
      <c r="P2087" s="494"/>
      <c r="Q2087" s="494" t="s">
        <v>22669</v>
      </c>
      <c r="R2087" s="16" t="s">
        <v>4608</v>
      </c>
      <c r="S2087" s="16" t="s">
        <v>826</v>
      </c>
      <c r="T2087" s="16" t="s">
        <v>14970</v>
      </c>
      <c r="U2087" s="17">
        <v>1925</v>
      </c>
      <c r="V2087" s="18">
        <v>24640</v>
      </c>
      <c r="W2087" s="16" t="s">
        <v>14950</v>
      </c>
      <c r="X2087" s="50" t="s">
        <v>205</v>
      </c>
      <c r="Y2087" s="50" t="s">
        <v>205</v>
      </c>
    </row>
    <row r="2088" spans="1:26" ht="18" customHeight="1">
      <c r="A2088" s="539">
        <v>20240207</v>
      </c>
      <c r="B2088" s="523">
        <v>181</v>
      </c>
      <c r="C2088" s="523" t="s">
        <v>4616</v>
      </c>
      <c r="D2088" s="523" t="s">
        <v>51</v>
      </c>
      <c r="E2088" s="523">
        <v>1960</v>
      </c>
      <c r="F2088" s="523" t="s">
        <v>8994</v>
      </c>
      <c r="G2088" s="523" t="s">
        <v>4617</v>
      </c>
      <c r="H2088" s="538" t="s">
        <v>22657</v>
      </c>
      <c r="I2088" s="540">
        <v>45329</v>
      </c>
      <c r="J2088" s="541" t="s">
        <v>11590</v>
      </c>
      <c r="K2088" s="541" t="s">
        <v>9440</v>
      </c>
      <c r="L2088" s="494" t="s">
        <v>9441</v>
      </c>
      <c r="M2088" s="494" t="s">
        <v>22568</v>
      </c>
      <c r="N2088" s="494" t="s">
        <v>22458</v>
      </c>
      <c r="O2088" s="494" t="s">
        <v>22481</v>
      </c>
      <c r="P2088" s="494"/>
      <c r="Q2088" s="494" t="s">
        <v>22624</v>
      </c>
      <c r="R2088" s="16" t="s">
        <v>22958</v>
      </c>
      <c r="S2088" s="16" t="s">
        <v>18791</v>
      </c>
      <c r="T2088" s="16" t="s">
        <v>22959</v>
      </c>
      <c r="U2088" s="17">
        <v>1960</v>
      </c>
      <c r="V2088" s="18">
        <v>24500</v>
      </c>
      <c r="W2088" s="16" t="s">
        <v>22934</v>
      </c>
      <c r="X2088" s="50" t="s">
        <v>205</v>
      </c>
      <c r="Y2088" s="50"/>
    </row>
    <row r="2089" spans="1:26" ht="18" customHeight="1">
      <c r="A2089" s="539">
        <v>20240207</v>
      </c>
      <c r="B2089" s="523">
        <v>182</v>
      </c>
      <c r="C2089" s="523" t="s">
        <v>4612</v>
      </c>
      <c r="D2089" s="523" t="s">
        <v>14971</v>
      </c>
      <c r="E2089" s="523">
        <v>1960</v>
      </c>
      <c r="F2089" s="523" t="s">
        <v>8994</v>
      </c>
      <c r="G2089" s="523" t="s">
        <v>4613</v>
      </c>
      <c r="H2089" s="538" t="s">
        <v>22518</v>
      </c>
      <c r="I2089" s="540">
        <v>45329</v>
      </c>
      <c r="J2089" s="541" t="s">
        <v>9797</v>
      </c>
      <c r="K2089" s="541" t="s">
        <v>9440</v>
      </c>
      <c r="L2089" s="494" t="s">
        <v>19178</v>
      </c>
      <c r="M2089" s="494" t="s">
        <v>22711</v>
      </c>
      <c r="N2089" s="494" t="s">
        <v>9521</v>
      </c>
      <c r="O2089" s="494" t="s">
        <v>9552</v>
      </c>
      <c r="P2089" s="494"/>
      <c r="Q2089" s="494" t="s">
        <v>9444</v>
      </c>
      <c r="R2089" s="16" t="s">
        <v>22960</v>
      </c>
      <c r="S2089" s="16" t="s">
        <v>19991</v>
      </c>
      <c r="T2089" s="16" t="s">
        <v>22961</v>
      </c>
      <c r="U2089" s="17">
        <v>1960</v>
      </c>
      <c r="V2089" s="18">
        <v>24500</v>
      </c>
      <c r="W2089" s="16" t="s">
        <v>22934</v>
      </c>
      <c r="X2089" s="50" t="s">
        <v>205</v>
      </c>
      <c r="Y2089" s="50"/>
    </row>
    <row r="2090" spans="1:26" ht="18" customHeight="1">
      <c r="A2090" s="539">
        <v>20240208</v>
      </c>
      <c r="B2090" s="523">
        <v>183</v>
      </c>
      <c r="C2090" s="523" t="s">
        <v>14972</v>
      </c>
      <c r="D2090" s="523" t="s">
        <v>9488</v>
      </c>
      <c r="E2090" s="523">
        <v>1380</v>
      </c>
      <c r="F2090" s="523" t="s">
        <v>9260</v>
      </c>
      <c r="G2090" s="523" t="s">
        <v>9489</v>
      </c>
      <c r="H2090" s="545" t="s">
        <v>22962</v>
      </c>
      <c r="I2090" s="540">
        <v>45330</v>
      </c>
      <c r="J2090" s="541" t="s">
        <v>9490</v>
      </c>
      <c r="K2090" s="541" t="s">
        <v>9440</v>
      </c>
      <c r="L2090" s="494" t="s">
        <v>22899</v>
      </c>
      <c r="M2090" s="494" t="s">
        <v>22443</v>
      </c>
      <c r="N2090" s="494" t="s">
        <v>22963</v>
      </c>
      <c r="O2090" s="494" t="s">
        <v>9493</v>
      </c>
      <c r="P2090" s="494" t="s">
        <v>22713</v>
      </c>
      <c r="Q2090" s="494" t="s">
        <v>22708</v>
      </c>
      <c r="R2090" s="16" t="s">
        <v>22964</v>
      </c>
      <c r="S2090" s="16" t="s">
        <v>20171</v>
      </c>
      <c r="T2090" s="16" t="s">
        <v>22965</v>
      </c>
      <c r="U2090" s="17">
        <v>1380</v>
      </c>
      <c r="V2090" s="18">
        <v>17940</v>
      </c>
      <c r="W2090" s="16" t="s">
        <v>22966</v>
      </c>
      <c r="X2090" s="50" t="s">
        <v>205</v>
      </c>
      <c r="Y2090" s="50"/>
      <c r="Z2090" t="s">
        <v>22967</v>
      </c>
    </row>
    <row r="2091" spans="1:26" ht="18" customHeight="1">
      <c r="A2091" s="539">
        <v>20240208</v>
      </c>
      <c r="B2091" s="523">
        <v>184</v>
      </c>
      <c r="C2091" s="523" t="s">
        <v>9502</v>
      </c>
      <c r="D2091" s="523" t="s">
        <v>9503</v>
      </c>
      <c r="E2091" s="523">
        <v>600</v>
      </c>
      <c r="F2091" s="523" t="s">
        <v>9260</v>
      </c>
      <c r="G2091" s="523" t="s">
        <v>9489</v>
      </c>
      <c r="H2091" s="545" t="s">
        <v>22962</v>
      </c>
      <c r="I2091" s="540">
        <v>45330</v>
      </c>
      <c r="J2091" s="541" t="s">
        <v>9490</v>
      </c>
      <c r="K2091" s="541" t="s">
        <v>9440</v>
      </c>
      <c r="L2091" s="494" t="s">
        <v>22899</v>
      </c>
      <c r="M2091" s="494" t="s">
        <v>22443</v>
      </c>
      <c r="N2091" s="494" t="s">
        <v>22968</v>
      </c>
      <c r="O2091" s="494" t="s">
        <v>22969</v>
      </c>
      <c r="P2091" s="494" t="s">
        <v>9494</v>
      </c>
      <c r="Q2091" s="494" t="s">
        <v>22708</v>
      </c>
      <c r="R2091" s="16" t="s">
        <v>9504</v>
      </c>
      <c r="S2091" s="16" t="s">
        <v>20171</v>
      </c>
      <c r="T2091" s="16" t="s">
        <v>22970</v>
      </c>
      <c r="U2091" s="17">
        <v>600</v>
      </c>
      <c r="V2091" s="18">
        <v>6600</v>
      </c>
      <c r="W2091" s="16" t="s">
        <v>22966</v>
      </c>
      <c r="X2091" s="50" t="s">
        <v>205</v>
      </c>
      <c r="Y2091" s="50"/>
      <c r="Z2091" t="s">
        <v>22971</v>
      </c>
    </row>
    <row r="2092" spans="1:26" ht="18" customHeight="1">
      <c r="A2092" s="539">
        <v>20240213</v>
      </c>
      <c r="B2092" s="523">
        <v>185</v>
      </c>
      <c r="C2092" s="523" t="s">
        <v>14973</v>
      </c>
      <c r="D2092" s="523" t="s">
        <v>8996</v>
      </c>
      <c r="E2092" s="523">
        <v>2232</v>
      </c>
      <c r="F2092" s="523" t="s">
        <v>8949</v>
      </c>
      <c r="G2092" s="523" t="s">
        <v>14974</v>
      </c>
      <c r="H2092" s="538" t="s">
        <v>22946</v>
      </c>
      <c r="I2092" s="540">
        <v>45330</v>
      </c>
      <c r="J2092" s="541" t="s">
        <v>14975</v>
      </c>
      <c r="K2092" s="541" t="s">
        <v>9440</v>
      </c>
      <c r="L2092" s="494" t="s">
        <v>19178</v>
      </c>
      <c r="M2092" s="494" t="s">
        <v>10361</v>
      </c>
      <c r="N2092" s="494" t="s">
        <v>22464</v>
      </c>
      <c r="O2092" s="494" t="s">
        <v>14839</v>
      </c>
      <c r="P2092" s="494"/>
      <c r="Q2092" s="494" t="s">
        <v>22972</v>
      </c>
      <c r="R2092" s="16" t="s">
        <v>14973</v>
      </c>
      <c r="S2092" s="16" t="s">
        <v>4907</v>
      </c>
      <c r="T2092" s="16" t="s">
        <v>14977</v>
      </c>
      <c r="U2092" s="17">
        <v>2232</v>
      </c>
      <c r="V2092" s="18">
        <v>16740</v>
      </c>
      <c r="W2092" s="16" t="s">
        <v>14978</v>
      </c>
      <c r="X2092" s="50" t="s">
        <v>205</v>
      </c>
      <c r="Y2092" s="50"/>
      <c r="Z2092" t="s">
        <v>13000</v>
      </c>
    </row>
    <row r="2093" spans="1:26" ht="18" customHeight="1">
      <c r="A2093" s="539">
        <v>20240213</v>
      </c>
      <c r="B2093" s="523">
        <v>186</v>
      </c>
      <c r="C2093" s="523" t="s">
        <v>14979</v>
      </c>
      <c r="D2093" s="523" t="s">
        <v>8947</v>
      </c>
      <c r="E2093" s="523">
        <v>1750</v>
      </c>
      <c r="F2093" s="523" t="s">
        <v>8949</v>
      </c>
      <c r="G2093" s="523" t="s">
        <v>14980</v>
      </c>
      <c r="H2093" s="538" t="s">
        <v>9987</v>
      </c>
      <c r="I2093" s="540">
        <v>45330</v>
      </c>
      <c r="J2093" s="541" t="s">
        <v>10951</v>
      </c>
      <c r="K2093" s="541" t="s">
        <v>9440</v>
      </c>
      <c r="L2093" s="494" t="s">
        <v>9454</v>
      </c>
      <c r="M2093" s="494" t="s">
        <v>22467</v>
      </c>
      <c r="N2093" s="494" t="s">
        <v>9468</v>
      </c>
      <c r="O2093" s="494" t="s">
        <v>22452</v>
      </c>
      <c r="P2093" s="494"/>
      <c r="Q2093" s="494" t="s">
        <v>22830</v>
      </c>
      <c r="R2093" s="16" t="s">
        <v>22973</v>
      </c>
      <c r="S2093" s="16" t="s">
        <v>19566</v>
      </c>
      <c r="T2093" s="16" t="s">
        <v>22974</v>
      </c>
      <c r="U2093" s="17">
        <v>1750</v>
      </c>
      <c r="V2093" s="18">
        <v>23760</v>
      </c>
      <c r="W2093" s="16" t="s">
        <v>22975</v>
      </c>
      <c r="X2093" s="50" t="s">
        <v>205</v>
      </c>
      <c r="Y2093" s="50"/>
      <c r="Z2093" t="s">
        <v>12881</v>
      </c>
    </row>
    <row r="2094" spans="1:26" ht="18" customHeight="1">
      <c r="A2094" s="539">
        <v>20240213</v>
      </c>
      <c r="B2094" s="523">
        <v>187</v>
      </c>
      <c r="C2094" s="523" t="s">
        <v>14981</v>
      </c>
      <c r="D2094" s="523" t="s">
        <v>219</v>
      </c>
      <c r="E2094" s="523">
        <v>1436</v>
      </c>
      <c r="F2094" s="523" t="s">
        <v>8949</v>
      </c>
      <c r="G2094" s="523" t="s">
        <v>14982</v>
      </c>
      <c r="H2094" s="538" t="s">
        <v>22764</v>
      </c>
      <c r="I2094" s="540">
        <v>45335</v>
      </c>
      <c r="J2094" s="541" t="s">
        <v>11427</v>
      </c>
      <c r="K2094" s="541" t="s">
        <v>9440</v>
      </c>
      <c r="L2094" s="494" t="s">
        <v>19178</v>
      </c>
      <c r="M2094" s="494" t="s">
        <v>22450</v>
      </c>
      <c r="N2094" s="494" t="s">
        <v>22451</v>
      </c>
      <c r="O2094" s="494" t="s">
        <v>22469</v>
      </c>
      <c r="P2094" s="494"/>
      <c r="Q2094" s="494" t="s">
        <v>14745</v>
      </c>
      <c r="R2094" s="16" t="s">
        <v>14983</v>
      </c>
      <c r="S2094" s="16" t="s">
        <v>4045</v>
      </c>
      <c r="T2094" s="16" t="s">
        <v>14984</v>
      </c>
      <c r="U2094" s="17">
        <v>1436</v>
      </c>
      <c r="V2094" s="18">
        <v>8616</v>
      </c>
      <c r="W2094" s="16" t="s">
        <v>18769</v>
      </c>
      <c r="X2094" s="50" t="s">
        <v>205</v>
      </c>
      <c r="Y2094" s="50" t="s">
        <v>205</v>
      </c>
      <c r="Z2094" t="s">
        <v>14985</v>
      </c>
    </row>
    <row r="2095" spans="1:26" ht="18" customHeight="1">
      <c r="A2095" s="539">
        <v>20240213</v>
      </c>
      <c r="B2095" s="523">
        <v>188</v>
      </c>
      <c r="C2095" s="523" t="s">
        <v>4646</v>
      </c>
      <c r="D2095" s="523" t="s">
        <v>8905</v>
      </c>
      <c r="E2095" s="523">
        <v>1985</v>
      </c>
      <c r="F2095" s="523" t="s">
        <v>8994</v>
      </c>
      <c r="G2095" s="523" t="s">
        <v>14986</v>
      </c>
      <c r="H2095" s="538" t="s">
        <v>14786</v>
      </c>
      <c r="I2095" s="540">
        <v>45335</v>
      </c>
      <c r="J2095" s="541" t="s">
        <v>13296</v>
      </c>
      <c r="K2095" s="541" t="s">
        <v>9440</v>
      </c>
      <c r="L2095" s="512" t="s">
        <v>22028</v>
      </c>
      <c r="M2095" s="512" t="s">
        <v>14625</v>
      </c>
      <c r="N2095" s="512" t="s">
        <v>22488</v>
      </c>
      <c r="O2095" s="512" t="s">
        <v>22561</v>
      </c>
      <c r="P2095" s="512"/>
      <c r="Q2095" s="512" t="s">
        <v>22629</v>
      </c>
      <c r="R2095" s="16" t="s">
        <v>22976</v>
      </c>
      <c r="S2095" s="16" t="s">
        <v>4658</v>
      </c>
      <c r="T2095" s="16" t="s">
        <v>22977</v>
      </c>
      <c r="U2095" s="17">
        <v>1985</v>
      </c>
      <c r="V2095" s="18">
        <v>24796.62</v>
      </c>
      <c r="W2095" s="16" t="s">
        <v>22978</v>
      </c>
      <c r="X2095" s="50" t="s">
        <v>205</v>
      </c>
      <c r="Y2095" s="50"/>
    </row>
    <row r="2096" spans="1:26" ht="18" customHeight="1">
      <c r="A2096" s="539">
        <v>20240213</v>
      </c>
      <c r="B2096" s="523">
        <v>189</v>
      </c>
      <c r="C2096" s="523" t="s">
        <v>4630</v>
      </c>
      <c r="D2096" s="523" t="s">
        <v>8897</v>
      </c>
      <c r="E2096" s="523">
        <v>1500</v>
      </c>
      <c r="F2096" s="523" t="s">
        <v>121</v>
      </c>
      <c r="G2096" s="523" t="s">
        <v>4631</v>
      </c>
      <c r="H2096" s="538" t="s">
        <v>14786</v>
      </c>
      <c r="I2096" s="540">
        <v>45335</v>
      </c>
      <c r="J2096" s="541" t="s">
        <v>10753</v>
      </c>
      <c r="K2096" s="541" t="s">
        <v>9440</v>
      </c>
      <c r="L2096" s="494" t="s">
        <v>19178</v>
      </c>
      <c r="M2096" s="494" t="s">
        <v>22496</v>
      </c>
      <c r="N2096" s="494" t="s">
        <v>14626</v>
      </c>
      <c r="O2096" s="494" t="s">
        <v>22561</v>
      </c>
      <c r="P2096" s="494"/>
      <c r="Q2096" s="494" t="s">
        <v>22650</v>
      </c>
      <c r="R2096" s="16" t="s">
        <v>22979</v>
      </c>
      <c r="S2096" s="16" t="s">
        <v>22980</v>
      </c>
      <c r="T2096" s="16" t="s">
        <v>22981</v>
      </c>
      <c r="U2096" s="17">
        <v>1500</v>
      </c>
      <c r="V2096" s="18">
        <v>23175</v>
      </c>
      <c r="W2096" s="16" t="s">
        <v>22978</v>
      </c>
      <c r="X2096" s="50"/>
      <c r="Y2096" s="50" t="s">
        <v>205</v>
      </c>
    </row>
    <row r="2097" spans="1:26" ht="18" customHeight="1">
      <c r="A2097" s="539">
        <v>20240213</v>
      </c>
      <c r="B2097" s="523">
        <v>190</v>
      </c>
      <c r="C2097" s="523" t="s">
        <v>4620</v>
      </c>
      <c r="D2097" s="523" t="s">
        <v>9319</v>
      </c>
      <c r="E2097" s="523">
        <v>1931</v>
      </c>
      <c r="F2097" s="523" t="s">
        <v>8994</v>
      </c>
      <c r="G2097" s="523" t="s">
        <v>4621</v>
      </c>
      <c r="H2097" s="538" t="s">
        <v>22881</v>
      </c>
      <c r="I2097" s="540">
        <v>45335</v>
      </c>
      <c r="J2097" s="541" t="s">
        <v>11246</v>
      </c>
      <c r="K2097" s="541" t="s">
        <v>9440</v>
      </c>
      <c r="L2097" s="494" t="s">
        <v>19178</v>
      </c>
      <c r="M2097" s="494" t="s">
        <v>22461</v>
      </c>
      <c r="N2097" s="494" t="s">
        <v>22458</v>
      </c>
      <c r="O2097" s="494" t="s">
        <v>14674</v>
      </c>
      <c r="P2097" s="494"/>
      <c r="Q2097" s="494" t="s">
        <v>22650</v>
      </c>
      <c r="R2097" s="16" t="s">
        <v>22982</v>
      </c>
      <c r="S2097" s="16" t="s">
        <v>22980</v>
      </c>
      <c r="T2097" s="16" t="s">
        <v>22983</v>
      </c>
      <c r="U2097" s="17">
        <v>1931</v>
      </c>
      <c r="V2097" s="18">
        <v>24330.6</v>
      </c>
      <c r="W2097" s="16" t="s">
        <v>4625</v>
      </c>
      <c r="X2097" s="50" t="s">
        <v>205</v>
      </c>
      <c r="Y2097" s="50" t="s">
        <v>205</v>
      </c>
    </row>
    <row r="2098" spans="1:26" ht="18" customHeight="1">
      <c r="A2098" s="539">
        <v>20240213</v>
      </c>
      <c r="B2098" s="523">
        <v>191</v>
      </c>
      <c r="C2098" s="523" t="s">
        <v>4626</v>
      </c>
      <c r="D2098" s="523" t="s">
        <v>9319</v>
      </c>
      <c r="E2098" s="523">
        <v>1980</v>
      </c>
      <c r="F2098" s="523" t="s">
        <v>8994</v>
      </c>
      <c r="G2098" s="523" t="s">
        <v>4627</v>
      </c>
      <c r="H2098" s="538" t="s">
        <v>22984</v>
      </c>
      <c r="I2098" s="540">
        <v>45335</v>
      </c>
      <c r="J2098" s="541" t="s">
        <v>14987</v>
      </c>
      <c r="K2098" s="541" t="s">
        <v>9440</v>
      </c>
      <c r="L2098" s="494" t="s">
        <v>19178</v>
      </c>
      <c r="M2098" s="494" t="s">
        <v>14613</v>
      </c>
      <c r="N2098" s="494" t="s">
        <v>22458</v>
      </c>
      <c r="O2098" s="494" t="s">
        <v>22561</v>
      </c>
      <c r="P2098" s="494"/>
      <c r="Q2098" s="494" t="s">
        <v>22650</v>
      </c>
      <c r="R2098" s="16" t="s">
        <v>22985</v>
      </c>
      <c r="S2098" s="16" t="s">
        <v>4658</v>
      </c>
      <c r="T2098" s="16" t="s">
        <v>22986</v>
      </c>
      <c r="U2098" s="17">
        <v>1980</v>
      </c>
      <c r="V2098" s="18">
        <v>24948</v>
      </c>
      <c r="W2098" s="16" t="s">
        <v>22978</v>
      </c>
      <c r="X2098" s="50" t="s">
        <v>205</v>
      </c>
      <c r="Y2098" s="50" t="s">
        <v>205</v>
      </c>
    </row>
    <row r="2099" spans="1:26" ht="18" customHeight="1">
      <c r="A2099" s="539">
        <v>20240213</v>
      </c>
      <c r="B2099" s="523">
        <v>192</v>
      </c>
      <c r="C2099" s="523" t="s">
        <v>4635</v>
      </c>
      <c r="D2099" s="523" t="s">
        <v>8905</v>
      </c>
      <c r="E2099" s="523">
        <v>1980</v>
      </c>
      <c r="F2099" s="523" t="s">
        <v>8994</v>
      </c>
      <c r="G2099" s="523" t="s">
        <v>4636</v>
      </c>
      <c r="H2099" s="538" t="s">
        <v>22594</v>
      </c>
      <c r="I2099" s="540">
        <v>45335</v>
      </c>
      <c r="J2099" s="541" t="s">
        <v>11028</v>
      </c>
      <c r="K2099" s="541" t="s">
        <v>9440</v>
      </c>
      <c r="L2099" s="512" t="s">
        <v>22028</v>
      </c>
      <c r="M2099" s="512" t="s">
        <v>22461</v>
      </c>
      <c r="N2099" s="512" t="s">
        <v>22901</v>
      </c>
      <c r="O2099" s="512" t="s">
        <v>22561</v>
      </c>
      <c r="P2099" s="512"/>
      <c r="Q2099" s="512" t="s">
        <v>9544</v>
      </c>
      <c r="R2099" s="16" t="s">
        <v>22987</v>
      </c>
      <c r="S2099" s="16" t="s">
        <v>22980</v>
      </c>
      <c r="T2099" s="16" t="s">
        <v>14988</v>
      </c>
      <c r="U2099" s="17">
        <v>1980</v>
      </c>
      <c r="V2099" s="18">
        <v>24948</v>
      </c>
      <c r="W2099" s="16" t="s">
        <v>4625</v>
      </c>
      <c r="X2099" s="50" t="s">
        <v>205</v>
      </c>
      <c r="Y2099" s="50" t="s">
        <v>205</v>
      </c>
    </row>
    <row r="2100" spans="1:26" ht="18" customHeight="1">
      <c r="A2100" s="539">
        <v>20240213</v>
      </c>
      <c r="B2100" s="523">
        <v>193</v>
      </c>
      <c r="C2100" s="523" t="s">
        <v>4642</v>
      </c>
      <c r="D2100" s="523" t="s">
        <v>8905</v>
      </c>
      <c r="E2100" s="523">
        <v>1953</v>
      </c>
      <c r="F2100" s="523" t="s">
        <v>8994</v>
      </c>
      <c r="G2100" s="523" t="s">
        <v>4643</v>
      </c>
      <c r="H2100" s="538" t="s">
        <v>22988</v>
      </c>
      <c r="I2100" s="540">
        <v>45304</v>
      </c>
      <c r="J2100" s="541" t="s">
        <v>12277</v>
      </c>
      <c r="K2100" s="541" t="s">
        <v>9440</v>
      </c>
      <c r="L2100" s="512" t="s">
        <v>19178</v>
      </c>
      <c r="M2100" s="512" t="s">
        <v>22461</v>
      </c>
      <c r="N2100" s="512" t="s">
        <v>22458</v>
      </c>
      <c r="O2100" s="512" t="s">
        <v>22561</v>
      </c>
      <c r="P2100" s="512"/>
      <c r="Q2100" s="512" t="s">
        <v>9444</v>
      </c>
      <c r="R2100" s="16" t="s">
        <v>22989</v>
      </c>
      <c r="S2100" s="16" t="s">
        <v>22980</v>
      </c>
      <c r="T2100" s="16" t="s">
        <v>22990</v>
      </c>
      <c r="U2100" s="17">
        <v>1953</v>
      </c>
      <c r="V2100" s="18">
        <v>24982.77</v>
      </c>
      <c r="W2100" s="16" t="s">
        <v>22978</v>
      </c>
      <c r="X2100" s="50" t="s">
        <v>205</v>
      </c>
      <c r="Y2100" s="50"/>
    </row>
    <row r="2101" spans="1:26" ht="18" customHeight="1">
      <c r="A2101" s="539">
        <v>20240213</v>
      </c>
      <c r="B2101" s="523">
        <v>194</v>
      </c>
      <c r="C2101" s="523" t="s">
        <v>4639</v>
      </c>
      <c r="D2101" s="523" t="s">
        <v>51</v>
      </c>
      <c r="E2101" s="523">
        <v>1566</v>
      </c>
      <c r="F2101" s="523" t="s">
        <v>8955</v>
      </c>
      <c r="G2101" s="523" t="s">
        <v>4640</v>
      </c>
      <c r="H2101" s="538" t="s">
        <v>22991</v>
      </c>
      <c r="I2101" s="540">
        <v>45335</v>
      </c>
      <c r="J2101" s="541" t="s">
        <v>12729</v>
      </c>
      <c r="K2101" s="541" t="s">
        <v>9440</v>
      </c>
      <c r="L2101" s="494" t="s">
        <v>19178</v>
      </c>
      <c r="M2101" s="494" t="s">
        <v>22564</v>
      </c>
      <c r="N2101" s="494" t="s">
        <v>22468</v>
      </c>
      <c r="O2101" s="494" t="s">
        <v>22561</v>
      </c>
      <c r="P2101" s="494"/>
      <c r="Q2101" s="494" t="s">
        <v>22889</v>
      </c>
      <c r="R2101" s="16" t="s">
        <v>22992</v>
      </c>
      <c r="S2101" s="16" t="s">
        <v>18771</v>
      </c>
      <c r="T2101" s="16" t="s">
        <v>22993</v>
      </c>
      <c r="U2101" s="17">
        <v>1566</v>
      </c>
      <c r="V2101" s="18">
        <v>24186.16</v>
      </c>
      <c r="W2101" s="16" t="s">
        <v>4625</v>
      </c>
      <c r="X2101" s="50" t="s">
        <v>205</v>
      </c>
      <c r="Y2101" s="50"/>
    </row>
    <row r="2102" spans="1:26" ht="18" customHeight="1">
      <c r="A2102" s="539">
        <v>20240214</v>
      </c>
      <c r="B2102" s="523">
        <v>195</v>
      </c>
      <c r="C2102" s="523" t="s">
        <v>9516</v>
      </c>
      <c r="D2102" s="523" t="s">
        <v>219</v>
      </c>
      <c r="E2102" s="523">
        <v>4400</v>
      </c>
      <c r="F2102" s="523" t="s">
        <v>8949</v>
      </c>
      <c r="G2102" s="523" t="s">
        <v>9517</v>
      </c>
      <c r="H2102" s="545" t="s">
        <v>22474</v>
      </c>
      <c r="I2102" s="540">
        <v>45336</v>
      </c>
      <c r="J2102" s="541" t="s">
        <v>9519</v>
      </c>
      <c r="K2102" s="541" t="s">
        <v>9440</v>
      </c>
      <c r="L2102" s="494" t="s">
        <v>22899</v>
      </c>
      <c r="M2102" s="494" t="s">
        <v>22447</v>
      </c>
      <c r="N2102" s="494" t="s">
        <v>22785</v>
      </c>
      <c r="O2102" s="494" t="s">
        <v>22452</v>
      </c>
      <c r="P2102" s="494"/>
      <c r="Q2102" s="494" t="s">
        <v>22903</v>
      </c>
      <c r="R2102" s="16" t="s">
        <v>9516</v>
      </c>
      <c r="S2102" s="16" t="s">
        <v>14989</v>
      </c>
      <c r="T2102" s="16" t="s">
        <v>9524</v>
      </c>
      <c r="U2102" s="17">
        <v>4400</v>
      </c>
      <c r="V2102" s="18">
        <v>25357</v>
      </c>
      <c r="W2102" s="16" t="s">
        <v>9525</v>
      </c>
      <c r="X2102" s="50"/>
      <c r="Y2102" s="50"/>
    </row>
    <row r="2103" spans="1:26" ht="18" customHeight="1">
      <c r="A2103" s="539">
        <v>20240214</v>
      </c>
      <c r="B2103" s="523">
        <v>196</v>
      </c>
      <c r="C2103" s="523" t="s">
        <v>14990</v>
      </c>
      <c r="D2103" s="523" t="s">
        <v>8947</v>
      </c>
      <c r="E2103" s="523">
        <v>750</v>
      </c>
      <c r="F2103" s="523" t="s">
        <v>9246</v>
      </c>
      <c r="G2103" s="523" t="s">
        <v>14991</v>
      </c>
      <c r="H2103" s="538" t="s">
        <v>22900</v>
      </c>
      <c r="I2103" s="540">
        <v>45336</v>
      </c>
      <c r="J2103" s="541" t="s">
        <v>11153</v>
      </c>
      <c r="K2103" s="541" t="s">
        <v>9440</v>
      </c>
      <c r="L2103" s="494" t="s">
        <v>19178</v>
      </c>
      <c r="M2103" s="494" t="s">
        <v>22467</v>
      </c>
      <c r="N2103" s="494" t="s">
        <v>22468</v>
      </c>
      <c r="O2103" s="494" t="s">
        <v>22802</v>
      </c>
      <c r="P2103" s="494" t="s">
        <v>14992</v>
      </c>
      <c r="Q2103" s="494" t="s">
        <v>22727</v>
      </c>
      <c r="R2103" s="16" t="s">
        <v>22994</v>
      </c>
      <c r="S2103" s="16" t="s">
        <v>19268</v>
      </c>
      <c r="T2103" s="16" t="s">
        <v>22995</v>
      </c>
      <c r="U2103" s="17">
        <v>750</v>
      </c>
      <c r="V2103" s="18">
        <v>5294.6</v>
      </c>
      <c r="W2103" s="16" t="s">
        <v>22996</v>
      </c>
      <c r="X2103" s="50" t="s">
        <v>205</v>
      </c>
      <c r="Y2103" s="50"/>
      <c r="Z2103" t="s">
        <v>14993</v>
      </c>
    </row>
    <row r="2104" spans="1:26" ht="18" customHeight="1">
      <c r="A2104" s="539">
        <v>20240214</v>
      </c>
      <c r="B2104" s="523">
        <v>197</v>
      </c>
      <c r="C2104" s="523" t="s">
        <v>4649</v>
      </c>
      <c r="D2104" s="523" t="s">
        <v>14690</v>
      </c>
      <c r="E2104" s="523">
        <v>1980</v>
      </c>
      <c r="F2104" s="523" t="s">
        <v>8994</v>
      </c>
      <c r="G2104" s="523" t="s">
        <v>4650</v>
      </c>
      <c r="H2104" s="538" t="s">
        <v>9550</v>
      </c>
      <c r="I2104" s="540">
        <v>45335</v>
      </c>
      <c r="J2104" s="541" t="s">
        <v>11997</v>
      </c>
      <c r="K2104" s="541" t="s">
        <v>9440</v>
      </c>
      <c r="L2104" s="494" t="s">
        <v>19178</v>
      </c>
      <c r="M2104" s="494" t="s">
        <v>19179</v>
      </c>
      <c r="N2104" s="494" t="s">
        <v>22464</v>
      </c>
      <c r="O2104" s="494" t="s">
        <v>22561</v>
      </c>
      <c r="P2104" s="494"/>
      <c r="Q2104" s="494" t="s">
        <v>22650</v>
      </c>
      <c r="R2104" s="16" t="s">
        <v>22997</v>
      </c>
      <c r="S2104" s="16" t="s">
        <v>22980</v>
      </c>
      <c r="T2104" s="16" t="s">
        <v>22998</v>
      </c>
      <c r="U2104" s="17">
        <v>1980</v>
      </c>
      <c r="V2104" s="18">
        <v>24948</v>
      </c>
      <c r="W2104" s="16" t="s">
        <v>22978</v>
      </c>
      <c r="X2104" s="50" t="s">
        <v>22999</v>
      </c>
      <c r="Y2104" s="50" t="s">
        <v>205</v>
      </c>
    </row>
    <row r="2105" spans="1:26" ht="18" customHeight="1">
      <c r="A2105" s="539">
        <v>20240214</v>
      </c>
      <c r="B2105" s="523">
        <v>198</v>
      </c>
      <c r="C2105" s="523" t="s">
        <v>4659</v>
      </c>
      <c r="D2105" s="523" t="s">
        <v>51</v>
      </c>
      <c r="E2105" s="523">
        <v>1941</v>
      </c>
      <c r="F2105" s="523" t="s">
        <v>8994</v>
      </c>
      <c r="G2105" s="523" t="s">
        <v>4660</v>
      </c>
      <c r="H2105" s="538" t="s">
        <v>23000</v>
      </c>
      <c r="I2105" s="540">
        <v>45336</v>
      </c>
      <c r="J2105" s="541" t="s">
        <v>9765</v>
      </c>
      <c r="K2105" s="541" t="s">
        <v>9440</v>
      </c>
      <c r="L2105" s="494" t="s">
        <v>19178</v>
      </c>
      <c r="M2105" s="494" t="s">
        <v>9467</v>
      </c>
      <c r="N2105" s="494" t="s">
        <v>9468</v>
      </c>
      <c r="O2105" s="494" t="s">
        <v>14674</v>
      </c>
      <c r="P2105" s="494"/>
      <c r="Q2105" s="494" t="s">
        <v>22650</v>
      </c>
      <c r="R2105" s="16" t="s">
        <v>23001</v>
      </c>
      <c r="S2105" s="16" t="s">
        <v>4658</v>
      </c>
      <c r="T2105" s="16" t="s">
        <v>23002</v>
      </c>
      <c r="U2105" s="17">
        <v>1941</v>
      </c>
      <c r="V2105" s="18">
        <v>24274.15</v>
      </c>
      <c r="W2105" s="16" t="s">
        <v>4625</v>
      </c>
      <c r="X2105" s="50" t="s">
        <v>205</v>
      </c>
      <c r="Y2105" s="50"/>
    </row>
    <row r="2106" spans="1:26" ht="18" customHeight="1">
      <c r="A2106" s="539">
        <v>20240214</v>
      </c>
      <c r="B2106" s="523">
        <v>199</v>
      </c>
      <c r="C2106" s="523" t="s">
        <v>4664</v>
      </c>
      <c r="D2106" s="523" t="s">
        <v>51</v>
      </c>
      <c r="E2106" s="523">
        <v>1958</v>
      </c>
      <c r="F2106" s="523" t="s">
        <v>8994</v>
      </c>
      <c r="G2106" s="523" t="s">
        <v>4665</v>
      </c>
      <c r="H2106" s="538" t="s">
        <v>22579</v>
      </c>
      <c r="I2106" s="540">
        <v>45336</v>
      </c>
      <c r="J2106" s="541" t="s">
        <v>11746</v>
      </c>
      <c r="K2106" s="541" t="s">
        <v>9440</v>
      </c>
      <c r="L2106" s="512" t="s">
        <v>9441</v>
      </c>
      <c r="M2106" s="512" t="s">
        <v>22564</v>
      </c>
      <c r="N2106" s="512" t="s">
        <v>22468</v>
      </c>
      <c r="O2106" s="512" t="s">
        <v>22561</v>
      </c>
      <c r="P2106" s="512"/>
      <c r="Q2106" s="512" t="s">
        <v>14787</v>
      </c>
      <c r="R2106" s="16" t="s">
        <v>23003</v>
      </c>
      <c r="S2106" s="16" t="s">
        <v>22980</v>
      </c>
      <c r="T2106" s="16" t="s">
        <v>4667</v>
      </c>
      <c r="U2106" s="17">
        <v>1958</v>
      </c>
      <c r="V2106" s="18">
        <v>24465.67</v>
      </c>
      <c r="W2106" s="16" t="s">
        <v>22978</v>
      </c>
      <c r="X2106" s="50" t="s">
        <v>205</v>
      </c>
      <c r="Y2106" s="50"/>
    </row>
    <row r="2107" spans="1:26" ht="18" customHeight="1">
      <c r="A2107" s="539">
        <v>20240214</v>
      </c>
      <c r="B2107" s="523">
        <v>200</v>
      </c>
      <c r="C2107" s="523" t="s">
        <v>4676</v>
      </c>
      <c r="D2107" s="523" t="s">
        <v>9319</v>
      </c>
      <c r="E2107" s="523">
        <v>1953</v>
      </c>
      <c r="F2107" s="523" t="s">
        <v>8994</v>
      </c>
      <c r="G2107" s="523" t="s">
        <v>4677</v>
      </c>
      <c r="H2107" s="538" t="s">
        <v>22487</v>
      </c>
      <c r="I2107" s="540">
        <v>45336</v>
      </c>
      <c r="J2107" s="541" t="s">
        <v>11636</v>
      </c>
      <c r="K2107" s="541" t="s">
        <v>9440</v>
      </c>
      <c r="L2107" s="512" t="s">
        <v>9441</v>
      </c>
      <c r="M2107" s="512" t="s">
        <v>22496</v>
      </c>
      <c r="N2107" s="512" t="s">
        <v>22488</v>
      </c>
      <c r="O2107" s="512" t="s">
        <v>22558</v>
      </c>
      <c r="P2107" s="512"/>
      <c r="Q2107" s="512" t="s">
        <v>22629</v>
      </c>
      <c r="R2107" s="16" t="s">
        <v>23004</v>
      </c>
      <c r="S2107" s="16" t="s">
        <v>20312</v>
      </c>
      <c r="T2107" s="16" t="s">
        <v>23005</v>
      </c>
      <c r="U2107" s="17">
        <v>1953</v>
      </c>
      <c r="V2107" s="18">
        <v>24982.776000000002</v>
      </c>
      <c r="W2107" s="16" t="s">
        <v>23006</v>
      </c>
      <c r="X2107" s="50" t="s">
        <v>14624</v>
      </c>
      <c r="Y2107" s="50"/>
    </row>
    <row r="2108" spans="1:26" ht="18" customHeight="1">
      <c r="A2108" s="539">
        <v>20240214</v>
      </c>
      <c r="B2108" s="523">
        <v>201</v>
      </c>
      <c r="C2108" s="523" t="s">
        <v>4652</v>
      </c>
      <c r="D2108" s="523" t="s">
        <v>14690</v>
      </c>
      <c r="E2108" s="523">
        <v>1875</v>
      </c>
      <c r="F2108" s="523" t="s">
        <v>8994</v>
      </c>
      <c r="G2108" s="523" t="s">
        <v>4653</v>
      </c>
      <c r="H2108" s="538" t="s">
        <v>22572</v>
      </c>
      <c r="I2108" s="540">
        <v>45336</v>
      </c>
      <c r="J2108" s="541" t="s">
        <v>9527</v>
      </c>
      <c r="K2108" s="541" t="s">
        <v>9440</v>
      </c>
      <c r="L2108" s="494" t="s">
        <v>19178</v>
      </c>
      <c r="M2108" s="494" t="s">
        <v>19179</v>
      </c>
      <c r="N2108" s="494" t="s">
        <v>8168</v>
      </c>
      <c r="O2108" s="494" t="s">
        <v>22561</v>
      </c>
      <c r="P2108" s="494"/>
      <c r="Q2108" s="494" t="s">
        <v>22629</v>
      </c>
      <c r="R2108" s="16" t="s">
        <v>23007</v>
      </c>
      <c r="S2108" s="16" t="s">
        <v>22980</v>
      </c>
      <c r="T2108" s="16" t="s">
        <v>23008</v>
      </c>
      <c r="U2108" s="17">
        <v>1875</v>
      </c>
      <c r="V2108" s="18">
        <v>24007.5</v>
      </c>
      <c r="W2108" s="16" t="s">
        <v>18769</v>
      </c>
      <c r="X2108" s="50" t="s">
        <v>205</v>
      </c>
      <c r="Y2108" s="50" t="s">
        <v>205</v>
      </c>
    </row>
    <row r="2109" spans="1:26" ht="18" customHeight="1">
      <c r="A2109" s="539">
        <v>20240214</v>
      </c>
      <c r="B2109" s="523">
        <v>202</v>
      </c>
      <c r="C2109" s="523" t="s">
        <v>4670</v>
      </c>
      <c r="D2109" s="523" t="s">
        <v>8897</v>
      </c>
      <c r="E2109" s="523">
        <v>1960</v>
      </c>
      <c r="F2109" s="523" t="s">
        <v>8994</v>
      </c>
      <c r="G2109" s="523" t="s">
        <v>14994</v>
      </c>
      <c r="H2109" s="538" t="s">
        <v>23009</v>
      </c>
      <c r="I2109" s="540">
        <v>45336</v>
      </c>
      <c r="J2109" s="541" t="s">
        <v>10746</v>
      </c>
      <c r="K2109" s="541" t="s">
        <v>9440</v>
      </c>
      <c r="L2109" s="494" t="s">
        <v>9441</v>
      </c>
      <c r="M2109" s="494" t="s">
        <v>22461</v>
      </c>
      <c r="N2109" s="494" t="s">
        <v>9461</v>
      </c>
      <c r="O2109" s="494" t="s">
        <v>14671</v>
      </c>
      <c r="P2109" s="494"/>
      <c r="Q2109" s="494" t="s">
        <v>9553</v>
      </c>
      <c r="R2109" s="16" t="s">
        <v>23010</v>
      </c>
      <c r="S2109" s="16" t="s">
        <v>4694</v>
      </c>
      <c r="T2109" s="16" t="s">
        <v>14995</v>
      </c>
      <c r="U2109" s="17">
        <v>1960</v>
      </c>
      <c r="V2109" s="18">
        <v>24500</v>
      </c>
      <c r="W2109" s="16" t="s">
        <v>23006</v>
      </c>
      <c r="X2109" s="50" t="s">
        <v>23011</v>
      </c>
      <c r="Y2109" s="50"/>
    </row>
    <row r="2110" spans="1:26" ht="18" customHeight="1">
      <c r="A2110" s="539">
        <v>20240214</v>
      </c>
      <c r="B2110" s="523">
        <v>203</v>
      </c>
      <c r="C2110" s="523" t="s">
        <v>4672</v>
      </c>
      <c r="D2110" s="523" t="s">
        <v>8897</v>
      </c>
      <c r="E2110" s="523">
        <v>1568</v>
      </c>
      <c r="F2110" s="523" t="s">
        <v>6358</v>
      </c>
      <c r="G2110" s="523" t="s">
        <v>4673</v>
      </c>
      <c r="H2110" s="538" t="s">
        <v>22487</v>
      </c>
      <c r="I2110" s="540">
        <v>45336</v>
      </c>
      <c r="J2110" s="541" t="s">
        <v>11202</v>
      </c>
      <c r="K2110" s="541" t="s">
        <v>9440</v>
      </c>
      <c r="L2110" s="494" t="s">
        <v>19178</v>
      </c>
      <c r="M2110" s="494" t="s">
        <v>14625</v>
      </c>
      <c r="N2110" s="494" t="s">
        <v>22488</v>
      </c>
      <c r="O2110" s="494" t="s">
        <v>22558</v>
      </c>
      <c r="P2110" s="494"/>
      <c r="Q2110" s="494" t="s">
        <v>22629</v>
      </c>
      <c r="R2110" s="16" t="s">
        <v>23012</v>
      </c>
      <c r="S2110" s="16" t="s">
        <v>20312</v>
      </c>
      <c r="T2110" s="16" t="s">
        <v>4675</v>
      </c>
      <c r="U2110" s="17">
        <v>1568</v>
      </c>
      <c r="V2110" s="18">
        <v>24304</v>
      </c>
      <c r="W2110" s="16" t="s">
        <v>23006</v>
      </c>
      <c r="X2110" s="50" t="s">
        <v>22487</v>
      </c>
      <c r="Y2110" s="50"/>
    </row>
    <row r="2111" spans="1:26" ht="18" customHeight="1">
      <c r="A2111" s="539">
        <v>20240214</v>
      </c>
      <c r="B2111" s="523">
        <v>204</v>
      </c>
      <c r="C2111" s="523" t="s">
        <v>4655</v>
      </c>
      <c r="D2111" s="523" t="s">
        <v>51</v>
      </c>
      <c r="E2111" s="523">
        <v>1958</v>
      </c>
      <c r="F2111" s="523" t="s">
        <v>8994</v>
      </c>
      <c r="G2111" s="523" t="s">
        <v>4656</v>
      </c>
      <c r="H2111" s="538" t="s">
        <v>22562</v>
      </c>
      <c r="I2111" s="540">
        <v>45336</v>
      </c>
      <c r="J2111" s="541" t="s">
        <v>10568</v>
      </c>
      <c r="K2111" s="541" t="s">
        <v>9440</v>
      </c>
      <c r="L2111" s="494" t="s">
        <v>19178</v>
      </c>
      <c r="M2111" s="494" t="s">
        <v>22467</v>
      </c>
      <c r="N2111" s="494" t="s">
        <v>22468</v>
      </c>
      <c r="O2111" s="494" t="s">
        <v>22561</v>
      </c>
      <c r="P2111" s="494"/>
      <c r="Q2111" s="494" t="s">
        <v>22687</v>
      </c>
      <c r="R2111" s="16" t="s">
        <v>23013</v>
      </c>
      <c r="S2111" s="16" t="s">
        <v>22980</v>
      </c>
      <c r="T2111" s="16" t="s">
        <v>23014</v>
      </c>
      <c r="U2111" s="17">
        <v>1958</v>
      </c>
      <c r="V2111" s="18">
        <v>24427.7</v>
      </c>
      <c r="W2111" s="16" t="s">
        <v>22978</v>
      </c>
      <c r="X2111" s="50"/>
      <c r="Y2111" s="50" t="s">
        <v>205</v>
      </c>
    </row>
    <row r="2112" spans="1:26" ht="18" customHeight="1">
      <c r="A2112" s="539">
        <v>20240214</v>
      </c>
      <c r="B2112" s="523">
        <v>205</v>
      </c>
      <c r="C2112" s="523" t="s">
        <v>4662</v>
      </c>
      <c r="D2112" s="523" t="s">
        <v>51</v>
      </c>
      <c r="E2112" s="523">
        <v>1958</v>
      </c>
      <c r="F2112" s="523" t="s">
        <v>8994</v>
      </c>
      <c r="G2112" s="523" t="s">
        <v>4663</v>
      </c>
      <c r="H2112" s="538" t="s">
        <v>23015</v>
      </c>
      <c r="I2112" s="540">
        <v>45336</v>
      </c>
      <c r="J2112" s="541" t="s">
        <v>10589</v>
      </c>
      <c r="K2112" s="541" t="s">
        <v>9440</v>
      </c>
      <c r="L2112" s="494" t="s">
        <v>19178</v>
      </c>
      <c r="M2112" s="494" t="s">
        <v>22467</v>
      </c>
      <c r="N2112" s="494" t="s">
        <v>22468</v>
      </c>
      <c r="O2112" s="494" t="s">
        <v>22561</v>
      </c>
      <c r="P2112" s="494"/>
      <c r="Q2112" s="494" t="s">
        <v>22687</v>
      </c>
      <c r="R2112" s="16" t="s">
        <v>23016</v>
      </c>
      <c r="S2112" s="16" t="s">
        <v>22980</v>
      </c>
      <c r="T2112" s="16" t="s">
        <v>23017</v>
      </c>
      <c r="U2112" s="17">
        <v>1958</v>
      </c>
      <c r="V2112" s="18">
        <v>24427.64</v>
      </c>
      <c r="W2112" s="16" t="s">
        <v>4625</v>
      </c>
      <c r="X2112" s="50"/>
      <c r="Y2112" s="50" t="s">
        <v>205</v>
      </c>
    </row>
    <row r="2113" spans="1:26" ht="18" customHeight="1">
      <c r="A2113" s="539">
        <v>20240214</v>
      </c>
      <c r="B2113" s="523">
        <v>206</v>
      </c>
      <c r="C2113" s="523" t="s">
        <v>4668</v>
      </c>
      <c r="D2113" s="523" t="s">
        <v>8897</v>
      </c>
      <c r="E2113" s="523">
        <v>1960</v>
      </c>
      <c r="F2113" s="523" t="s">
        <v>8994</v>
      </c>
      <c r="G2113" s="523" t="s">
        <v>14996</v>
      </c>
      <c r="H2113" s="538" t="s">
        <v>22678</v>
      </c>
      <c r="I2113" s="540">
        <v>45336</v>
      </c>
      <c r="J2113" s="541" t="s">
        <v>10433</v>
      </c>
      <c r="K2113" s="541" t="s">
        <v>9440</v>
      </c>
      <c r="L2113" s="494" t="s">
        <v>9441</v>
      </c>
      <c r="M2113" s="494" t="s">
        <v>22461</v>
      </c>
      <c r="N2113" s="494" t="s">
        <v>22458</v>
      </c>
      <c r="O2113" s="494" t="s">
        <v>22558</v>
      </c>
      <c r="P2113" s="494"/>
      <c r="Q2113" s="494" t="s">
        <v>22629</v>
      </c>
      <c r="R2113" s="16" t="s">
        <v>23018</v>
      </c>
      <c r="S2113" s="16" t="s">
        <v>4694</v>
      </c>
      <c r="T2113" s="16" t="s">
        <v>23019</v>
      </c>
      <c r="U2113" s="17">
        <v>1960</v>
      </c>
      <c r="V2113" s="18">
        <v>24500</v>
      </c>
      <c r="W2113" s="16" t="s">
        <v>23006</v>
      </c>
      <c r="X2113" s="50"/>
      <c r="Y2113" s="50" t="s">
        <v>205</v>
      </c>
    </row>
    <row r="2114" spans="1:26" ht="18" customHeight="1">
      <c r="A2114" s="539">
        <v>20240214</v>
      </c>
      <c r="B2114" s="523">
        <v>207</v>
      </c>
      <c r="C2114" s="523" t="s">
        <v>14997</v>
      </c>
      <c r="D2114" s="523" t="s">
        <v>9078</v>
      </c>
      <c r="E2114" s="523">
        <v>1170</v>
      </c>
      <c r="F2114" s="523" t="s">
        <v>8298</v>
      </c>
      <c r="G2114" s="523" t="s">
        <v>14998</v>
      </c>
      <c r="H2114" s="538" t="s">
        <v>14786</v>
      </c>
      <c r="I2114" s="540">
        <v>45336</v>
      </c>
      <c r="J2114" s="541" t="s">
        <v>14999</v>
      </c>
      <c r="K2114" s="541" t="s">
        <v>9440</v>
      </c>
      <c r="L2114" s="494" t="s">
        <v>19178</v>
      </c>
      <c r="M2114" s="494" t="s">
        <v>14625</v>
      </c>
      <c r="N2114" s="494" t="s">
        <v>22488</v>
      </c>
      <c r="O2114" s="494" t="s">
        <v>9533</v>
      </c>
      <c r="P2114" s="494"/>
      <c r="Q2114" s="494" t="s">
        <v>22830</v>
      </c>
      <c r="R2114" s="16" t="s">
        <v>23020</v>
      </c>
      <c r="S2114" s="16" t="s">
        <v>22271</v>
      </c>
      <c r="T2114" s="16" t="s">
        <v>15000</v>
      </c>
      <c r="U2114" s="17">
        <v>1170</v>
      </c>
      <c r="V2114" s="18">
        <v>24880</v>
      </c>
      <c r="W2114" s="16" t="s">
        <v>23021</v>
      </c>
      <c r="X2114" s="50" t="s">
        <v>205</v>
      </c>
      <c r="Y2114" s="50" t="s">
        <v>205</v>
      </c>
    </row>
    <row r="2115" spans="1:26" ht="18" customHeight="1">
      <c r="A2115" s="539">
        <v>20240215</v>
      </c>
      <c r="B2115" s="523">
        <v>208</v>
      </c>
      <c r="C2115" s="523" t="s">
        <v>4679</v>
      </c>
      <c r="D2115" s="523" t="s">
        <v>8891</v>
      </c>
      <c r="E2115" s="523">
        <v>1916</v>
      </c>
      <c r="F2115" s="523" t="s">
        <v>8994</v>
      </c>
      <c r="G2115" s="523" t="s">
        <v>4680</v>
      </c>
      <c r="H2115" s="538" t="s">
        <v>22991</v>
      </c>
      <c r="I2115" s="540">
        <v>45336</v>
      </c>
      <c r="J2115" s="541" t="s">
        <v>14928</v>
      </c>
      <c r="K2115" s="541" t="s">
        <v>9440</v>
      </c>
      <c r="L2115" s="494" t="s">
        <v>19178</v>
      </c>
      <c r="M2115" s="494" t="s">
        <v>14596</v>
      </c>
      <c r="N2115" s="494" t="s">
        <v>22468</v>
      </c>
      <c r="O2115" s="494" t="s">
        <v>22561</v>
      </c>
      <c r="P2115" s="494"/>
      <c r="Q2115" s="494" t="s">
        <v>22650</v>
      </c>
      <c r="R2115" s="16" t="s">
        <v>23022</v>
      </c>
      <c r="S2115" s="16" t="s">
        <v>22980</v>
      </c>
      <c r="T2115" s="16" t="s">
        <v>4682</v>
      </c>
      <c r="U2115" s="17">
        <v>1916</v>
      </c>
      <c r="V2115" s="18">
        <v>24056.16</v>
      </c>
      <c r="W2115" s="16" t="s">
        <v>22978</v>
      </c>
      <c r="X2115" s="50" t="s">
        <v>205</v>
      </c>
      <c r="Y2115" s="50"/>
    </row>
    <row r="2116" spans="1:26" ht="18" customHeight="1">
      <c r="A2116" s="539">
        <v>20240215</v>
      </c>
      <c r="B2116" s="523">
        <v>209</v>
      </c>
      <c r="C2116" s="523" t="s">
        <v>4683</v>
      </c>
      <c r="D2116" s="523" t="s">
        <v>8891</v>
      </c>
      <c r="E2116" s="523">
        <v>1958</v>
      </c>
      <c r="F2116" s="523" t="s">
        <v>8994</v>
      </c>
      <c r="G2116" s="523" t="s">
        <v>4684</v>
      </c>
      <c r="H2116" s="538" t="s">
        <v>23015</v>
      </c>
      <c r="I2116" s="540">
        <v>45336</v>
      </c>
      <c r="J2116" s="541" t="s">
        <v>11474</v>
      </c>
      <c r="K2116" s="541" t="s">
        <v>9440</v>
      </c>
      <c r="L2116" s="494" t="s">
        <v>19178</v>
      </c>
      <c r="M2116" s="494" t="s">
        <v>22438</v>
      </c>
      <c r="N2116" s="494" t="s">
        <v>22527</v>
      </c>
      <c r="O2116" s="494" t="s">
        <v>22561</v>
      </c>
      <c r="P2116" s="494"/>
      <c r="Q2116" s="494" t="s">
        <v>14787</v>
      </c>
      <c r="R2116" s="16" t="s">
        <v>4685</v>
      </c>
      <c r="S2116" s="16" t="s">
        <v>22980</v>
      </c>
      <c r="T2116" s="16" t="s">
        <v>15001</v>
      </c>
      <c r="U2116" s="17">
        <v>1958</v>
      </c>
      <c r="V2116" s="18">
        <v>24583.27</v>
      </c>
      <c r="W2116" s="16" t="s">
        <v>4625</v>
      </c>
      <c r="X2116" s="50" t="s">
        <v>205</v>
      </c>
      <c r="Y2116" s="50" t="s">
        <v>205</v>
      </c>
    </row>
    <row r="2117" spans="1:26" ht="18" customHeight="1">
      <c r="A2117" s="539">
        <v>20240215</v>
      </c>
      <c r="B2117" s="523">
        <v>210</v>
      </c>
      <c r="C2117" s="523" t="s">
        <v>4686</v>
      </c>
      <c r="D2117" s="523" t="s">
        <v>8891</v>
      </c>
      <c r="E2117" s="523">
        <v>1925</v>
      </c>
      <c r="F2117" s="523" t="s">
        <v>6380</v>
      </c>
      <c r="G2117" s="523" t="s">
        <v>15002</v>
      </c>
      <c r="H2117" s="538" t="s">
        <v>15003</v>
      </c>
      <c r="I2117" s="540">
        <v>45336</v>
      </c>
      <c r="J2117" s="541" t="s">
        <v>12527</v>
      </c>
      <c r="K2117" s="541" t="s">
        <v>9440</v>
      </c>
      <c r="L2117" s="494" t="s">
        <v>19178</v>
      </c>
      <c r="M2117" s="494" t="s">
        <v>22455</v>
      </c>
      <c r="N2117" s="494" t="s">
        <v>22919</v>
      </c>
      <c r="O2117" s="494" t="s">
        <v>22457</v>
      </c>
      <c r="P2117" s="494"/>
      <c r="Q2117" s="494" t="s">
        <v>22669</v>
      </c>
      <c r="R2117" s="16" t="s">
        <v>15004</v>
      </c>
      <c r="S2117" s="16" t="s">
        <v>20756</v>
      </c>
      <c r="T2117" s="16" t="s">
        <v>15005</v>
      </c>
      <c r="U2117" s="17">
        <v>1925</v>
      </c>
      <c r="V2117" s="18">
        <v>24640</v>
      </c>
      <c r="W2117" s="16" t="s">
        <v>23023</v>
      </c>
      <c r="X2117" s="50"/>
      <c r="Y2117" s="50" t="s">
        <v>205</v>
      </c>
    </row>
    <row r="2118" spans="1:26" ht="18" customHeight="1">
      <c r="A2118" s="539">
        <v>20240215</v>
      </c>
      <c r="B2118" s="523">
        <v>211</v>
      </c>
      <c r="C2118" s="523" t="s">
        <v>4695</v>
      </c>
      <c r="D2118" s="523" t="s">
        <v>15006</v>
      </c>
      <c r="E2118" s="523">
        <v>1960</v>
      </c>
      <c r="F2118" s="523" t="s">
        <v>6346</v>
      </c>
      <c r="G2118" s="523" t="s">
        <v>4696</v>
      </c>
      <c r="H2118" s="538" t="s">
        <v>14729</v>
      </c>
      <c r="I2118" s="540">
        <v>45336</v>
      </c>
      <c r="J2118" s="541" t="s">
        <v>13705</v>
      </c>
      <c r="K2118" s="541" t="s">
        <v>9440</v>
      </c>
      <c r="L2118" s="494" t="s">
        <v>19178</v>
      </c>
      <c r="M2118" s="494" t="s">
        <v>22443</v>
      </c>
      <c r="N2118" s="494" t="s">
        <v>22785</v>
      </c>
      <c r="O2118" s="494" t="s">
        <v>22544</v>
      </c>
      <c r="P2118" s="494"/>
      <c r="Q2118" s="494" t="s">
        <v>22877</v>
      </c>
      <c r="R2118" s="16" t="s">
        <v>23024</v>
      </c>
      <c r="S2118" s="16" t="s">
        <v>19408</v>
      </c>
      <c r="T2118" s="16" t="s">
        <v>23025</v>
      </c>
      <c r="U2118" s="17">
        <v>1960</v>
      </c>
      <c r="V2118" s="18">
        <v>24500</v>
      </c>
      <c r="W2118" s="16" t="s">
        <v>4691</v>
      </c>
      <c r="X2118" s="50"/>
      <c r="Y2118" s="50"/>
    </row>
    <row r="2119" spans="1:26" ht="18" customHeight="1">
      <c r="A2119" s="539">
        <v>20240215</v>
      </c>
      <c r="B2119" s="523">
        <v>212</v>
      </c>
      <c r="C2119" s="523" t="s">
        <v>4687</v>
      </c>
      <c r="D2119" s="523" t="s">
        <v>8894</v>
      </c>
      <c r="E2119" s="523">
        <v>1960</v>
      </c>
      <c r="F2119" s="523" t="s">
        <v>8994</v>
      </c>
      <c r="G2119" s="523" t="s">
        <v>4688</v>
      </c>
      <c r="H2119" s="538" t="s">
        <v>23026</v>
      </c>
      <c r="I2119" s="540">
        <v>45337</v>
      </c>
      <c r="J2119" s="541" t="s">
        <v>12371</v>
      </c>
      <c r="K2119" s="541" t="s">
        <v>9440</v>
      </c>
      <c r="L2119" s="494" t="s">
        <v>19178</v>
      </c>
      <c r="M2119" s="494" t="s">
        <v>22461</v>
      </c>
      <c r="N2119" s="494" t="s">
        <v>22458</v>
      </c>
      <c r="O2119" s="494" t="s">
        <v>22544</v>
      </c>
      <c r="P2119" s="494"/>
      <c r="Q2119" s="494" t="s">
        <v>22624</v>
      </c>
      <c r="R2119" s="16" t="s">
        <v>23027</v>
      </c>
      <c r="S2119" s="16" t="s">
        <v>19408</v>
      </c>
      <c r="T2119" s="16" t="s">
        <v>23028</v>
      </c>
      <c r="U2119" s="17">
        <v>1960</v>
      </c>
      <c r="V2119" s="18">
        <v>24500</v>
      </c>
      <c r="W2119" s="16" t="s">
        <v>23021</v>
      </c>
      <c r="X2119" s="50" t="s">
        <v>205</v>
      </c>
      <c r="Y2119" s="50"/>
    </row>
    <row r="2120" spans="1:26" ht="18" customHeight="1">
      <c r="A2120" s="539">
        <v>20240215</v>
      </c>
      <c r="B2120" s="523">
        <v>213</v>
      </c>
      <c r="C2120" s="523" t="s">
        <v>4692</v>
      </c>
      <c r="D2120" s="523" t="s">
        <v>168</v>
      </c>
      <c r="E2120" s="523">
        <v>1960</v>
      </c>
      <c r="F2120" s="523" t="s">
        <v>8994</v>
      </c>
      <c r="G2120" s="523" t="s">
        <v>4693</v>
      </c>
      <c r="H2120" s="538" t="s">
        <v>22518</v>
      </c>
      <c r="I2120" s="540">
        <v>45337</v>
      </c>
      <c r="J2120" s="541" t="s">
        <v>11882</v>
      </c>
      <c r="K2120" s="541" t="s">
        <v>9440</v>
      </c>
      <c r="L2120" s="494" t="s">
        <v>19178</v>
      </c>
      <c r="M2120" s="494" t="s">
        <v>22447</v>
      </c>
      <c r="N2120" s="494" t="s">
        <v>22785</v>
      </c>
      <c r="O2120" s="494" t="s">
        <v>22558</v>
      </c>
      <c r="P2120" s="494"/>
      <c r="Q2120" s="494" t="s">
        <v>22629</v>
      </c>
      <c r="R2120" s="16" t="s">
        <v>23029</v>
      </c>
      <c r="S2120" s="16" t="s">
        <v>20312</v>
      </c>
      <c r="T2120" s="16" t="s">
        <v>23030</v>
      </c>
      <c r="U2120" s="17">
        <v>1960</v>
      </c>
      <c r="V2120" s="18">
        <v>24500</v>
      </c>
      <c r="W2120" s="16" t="s">
        <v>23006</v>
      </c>
      <c r="X2120" s="50" t="s">
        <v>205</v>
      </c>
      <c r="Y2120" s="50" t="s">
        <v>205</v>
      </c>
    </row>
    <row r="2121" spans="1:26" ht="18" customHeight="1">
      <c r="A2121" s="539">
        <v>20240215</v>
      </c>
      <c r="B2121" s="523">
        <v>214</v>
      </c>
      <c r="C2121" s="523" t="s">
        <v>15007</v>
      </c>
      <c r="D2121" s="523" t="s">
        <v>9743</v>
      </c>
      <c r="E2121" s="523">
        <v>2141</v>
      </c>
      <c r="F2121" s="523" t="s">
        <v>9206</v>
      </c>
      <c r="G2121" s="523" t="s">
        <v>15008</v>
      </c>
      <c r="H2121" s="538" t="s">
        <v>23031</v>
      </c>
      <c r="I2121" s="540">
        <v>45337</v>
      </c>
      <c r="J2121" s="541" t="s">
        <v>11283</v>
      </c>
      <c r="K2121" s="541" t="s">
        <v>9440</v>
      </c>
      <c r="L2121" s="494" t="s">
        <v>19178</v>
      </c>
      <c r="M2121" s="494" t="s">
        <v>14613</v>
      </c>
      <c r="N2121" s="494" t="s">
        <v>9461</v>
      </c>
      <c r="O2121" s="494" t="s">
        <v>22756</v>
      </c>
      <c r="P2121" s="494" t="s">
        <v>22661</v>
      </c>
      <c r="Q2121" s="494" t="s">
        <v>14718</v>
      </c>
      <c r="R2121" s="16" t="s">
        <v>23032</v>
      </c>
      <c r="S2121" s="16" t="s">
        <v>19521</v>
      </c>
      <c r="T2121" s="16" t="s">
        <v>23033</v>
      </c>
      <c r="U2121" s="17">
        <v>2141</v>
      </c>
      <c r="V2121" s="18">
        <v>23000</v>
      </c>
      <c r="W2121" s="16" t="s">
        <v>23034</v>
      </c>
      <c r="X2121" s="50" t="s">
        <v>205</v>
      </c>
      <c r="Y2121" s="50" t="s">
        <v>205</v>
      </c>
    </row>
    <row r="2122" spans="1:26" ht="18" customHeight="1">
      <c r="A2122" s="539">
        <v>20240215</v>
      </c>
      <c r="B2122" s="523">
        <v>215</v>
      </c>
      <c r="C2122" s="523" t="s">
        <v>15010</v>
      </c>
      <c r="D2122" s="523" t="s">
        <v>9476</v>
      </c>
      <c r="E2122" s="523">
        <v>1200</v>
      </c>
      <c r="F2122" s="523" t="s">
        <v>9089</v>
      </c>
      <c r="G2122" s="523" t="s">
        <v>15011</v>
      </c>
      <c r="H2122" s="538" t="s">
        <v>23035</v>
      </c>
      <c r="I2122" s="540">
        <v>45337</v>
      </c>
      <c r="J2122" s="541" t="s">
        <v>12277</v>
      </c>
      <c r="K2122" s="541" t="s">
        <v>9440</v>
      </c>
      <c r="L2122" s="494" t="s">
        <v>9441</v>
      </c>
      <c r="M2122" s="494" t="s">
        <v>22510</v>
      </c>
      <c r="N2122" s="494" t="s">
        <v>22468</v>
      </c>
      <c r="O2122" s="494" t="s">
        <v>22489</v>
      </c>
      <c r="P2122" s="494"/>
      <c r="Q2122" s="494" t="s">
        <v>22729</v>
      </c>
      <c r="R2122" s="16" t="s">
        <v>23036</v>
      </c>
      <c r="S2122" s="16" t="s">
        <v>23037</v>
      </c>
      <c r="T2122" s="16" t="s">
        <v>15013</v>
      </c>
      <c r="U2122" s="17">
        <v>3600</v>
      </c>
      <c r="V2122" s="18">
        <v>74700</v>
      </c>
      <c r="W2122" s="16" t="s">
        <v>4691</v>
      </c>
      <c r="X2122" s="50" t="s">
        <v>23035</v>
      </c>
      <c r="Y2122" s="50" t="s">
        <v>205</v>
      </c>
      <c r="Z2122" t="s">
        <v>20118</v>
      </c>
    </row>
    <row r="2123" spans="1:26" ht="18" customHeight="1">
      <c r="A2123" s="539">
        <v>20240215</v>
      </c>
      <c r="B2123" s="523">
        <v>215</v>
      </c>
      <c r="C2123" s="523" t="s">
        <v>15010</v>
      </c>
      <c r="D2123" s="523" t="s">
        <v>9476</v>
      </c>
      <c r="E2123" s="523">
        <v>1200</v>
      </c>
      <c r="F2123" s="523" t="s">
        <v>9089</v>
      </c>
      <c r="G2123" s="523" t="s">
        <v>15014</v>
      </c>
      <c r="H2123" s="538" t="s">
        <v>22536</v>
      </c>
      <c r="I2123" s="540">
        <v>45337</v>
      </c>
      <c r="J2123" s="541" t="s">
        <v>12277</v>
      </c>
      <c r="K2123" s="541" t="s">
        <v>9440</v>
      </c>
      <c r="L2123" s="494" t="s">
        <v>19178</v>
      </c>
      <c r="M2123" s="494" t="s">
        <v>14634</v>
      </c>
      <c r="N2123" s="494" t="s">
        <v>22468</v>
      </c>
      <c r="O2123" s="494" t="s">
        <v>22489</v>
      </c>
      <c r="P2123" s="494"/>
      <c r="Q2123" s="494" t="s">
        <v>22733</v>
      </c>
      <c r="R2123" s="16" t="s">
        <v>15010</v>
      </c>
      <c r="S2123" s="16" t="s">
        <v>15015</v>
      </c>
      <c r="T2123" s="16" t="s">
        <v>15016</v>
      </c>
      <c r="U2123" s="17">
        <v>3600</v>
      </c>
      <c r="V2123" s="18">
        <v>74700</v>
      </c>
      <c r="W2123" s="16" t="s">
        <v>4699</v>
      </c>
      <c r="X2123" s="50" t="s">
        <v>9892</v>
      </c>
      <c r="Y2123" s="50"/>
      <c r="Z2123" t="s">
        <v>20117</v>
      </c>
    </row>
    <row r="2124" spans="1:26" ht="18" customHeight="1">
      <c r="A2124" s="539">
        <v>20240215</v>
      </c>
      <c r="B2124" s="523">
        <v>215</v>
      </c>
      <c r="C2124" s="523" t="s">
        <v>15010</v>
      </c>
      <c r="D2124" s="523" t="s">
        <v>9476</v>
      </c>
      <c r="E2124" s="523">
        <v>1200</v>
      </c>
      <c r="F2124" s="523" t="s">
        <v>9089</v>
      </c>
      <c r="G2124" s="523" t="s">
        <v>15017</v>
      </c>
      <c r="H2124" s="538" t="s">
        <v>23038</v>
      </c>
      <c r="I2124" s="540">
        <v>45337</v>
      </c>
      <c r="J2124" s="541" t="s">
        <v>12277</v>
      </c>
      <c r="K2124" s="541" t="s">
        <v>9440</v>
      </c>
      <c r="L2124" s="494" t="s">
        <v>19178</v>
      </c>
      <c r="M2124" s="494" t="s">
        <v>22510</v>
      </c>
      <c r="N2124" s="494" t="s">
        <v>22527</v>
      </c>
      <c r="O2124" s="494" t="s">
        <v>22489</v>
      </c>
      <c r="P2124" s="494"/>
      <c r="Q2124" s="494" t="s">
        <v>14782</v>
      </c>
      <c r="R2124" s="16" t="s">
        <v>23036</v>
      </c>
      <c r="S2124" s="16" t="s">
        <v>15015</v>
      </c>
      <c r="T2124" s="16" t="s">
        <v>15016</v>
      </c>
      <c r="U2124" s="17">
        <v>3600</v>
      </c>
      <c r="V2124" s="18">
        <v>74700</v>
      </c>
      <c r="W2124" s="16" t="s">
        <v>4699</v>
      </c>
      <c r="X2124" s="50"/>
      <c r="Y2124" s="50"/>
      <c r="Z2124" t="s">
        <v>20118</v>
      </c>
    </row>
    <row r="2125" spans="1:26" ht="18" customHeight="1">
      <c r="A2125" s="539">
        <v>20240215</v>
      </c>
      <c r="B2125" s="523">
        <v>216</v>
      </c>
      <c r="C2125" s="523" t="s">
        <v>15019</v>
      </c>
      <c r="D2125" s="523" t="s">
        <v>219</v>
      </c>
      <c r="E2125" s="523">
        <v>1531</v>
      </c>
      <c r="F2125" s="523" t="s">
        <v>8949</v>
      </c>
      <c r="G2125" s="523" t="s">
        <v>15020</v>
      </c>
      <c r="H2125" s="538" t="s">
        <v>9573</v>
      </c>
      <c r="I2125" s="540">
        <v>45337</v>
      </c>
      <c r="J2125" s="541" t="s">
        <v>12049</v>
      </c>
      <c r="K2125" s="541" t="s">
        <v>9440</v>
      </c>
      <c r="L2125" s="512" t="s">
        <v>19178</v>
      </c>
      <c r="M2125" s="512" t="s">
        <v>9499</v>
      </c>
      <c r="N2125" s="512" t="s">
        <v>9574</v>
      </c>
      <c r="O2125" s="512" t="s">
        <v>22590</v>
      </c>
      <c r="P2125" s="512"/>
      <c r="Q2125" s="512" t="s">
        <v>22765</v>
      </c>
      <c r="R2125" s="16" t="s">
        <v>23039</v>
      </c>
      <c r="S2125" s="16" t="s">
        <v>20864</v>
      </c>
      <c r="T2125" s="16" t="s">
        <v>23040</v>
      </c>
      <c r="U2125" s="17">
        <v>1531</v>
      </c>
      <c r="V2125" s="18">
        <v>4068.9</v>
      </c>
      <c r="W2125" s="16" t="s">
        <v>15021</v>
      </c>
      <c r="X2125" s="50" t="s">
        <v>22764</v>
      </c>
      <c r="Y2125" s="50"/>
      <c r="Z2125" t="s">
        <v>11616</v>
      </c>
    </row>
    <row r="2126" spans="1:26" ht="18" customHeight="1">
      <c r="A2126" s="539">
        <v>20240216</v>
      </c>
      <c r="B2126" s="523">
        <v>217</v>
      </c>
      <c r="C2126" s="523" t="s">
        <v>15022</v>
      </c>
      <c r="D2126" s="523" t="s">
        <v>10578</v>
      </c>
      <c r="E2126" s="523">
        <v>840</v>
      </c>
      <c r="F2126" s="523" t="s">
        <v>9211</v>
      </c>
      <c r="G2126" s="523" t="s">
        <v>15023</v>
      </c>
      <c r="H2126" s="538" t="s">
        <v>22495</v>
      </c>
      <c r="I2126" s="540">
        <v>45337</v>
      </c>
      <c r="J2126" s="541" t="s">
        <v>15024</v>
      </c>
      <c r="K2126" s="541" t="s">
        <v>9440</v>
      </c>
      <c r="L2126" s="494" t="s">
        <v>19178</v>
      </c>
      <c r="M2126" s="494" t="s">
        <v>22467</v>
      </c>
      <c r="N2126" s="494" t="s">
        <v>22468</v>
      </c>
      <c r="O2126" s="494" t="s">
        <v>22528</v>
      </c>
      <c r="P2126" s="494"/>
      <c r="Q2126" s="494" t="s">
        <v>23041</v>
      </c>
      <c r="R2126" s="16">
        <v>6</v>
      </c>
      <c r="S2126" s="16" t="s">
        <v>23042</v>
      </c>
      <c r="T2126" s="16" t="s">
        <v>23043</v>
      </c>
      <c r="U2126" s="17">
        <v>840</v>
      </c>
      <c r="V2126" s="18">
        <v>23000</v>
      </c>
      <c r="W2126" s="16" t="s">
        <v>23021</v>
      </c>
      <c r="X2126" s="50"/>
      <c r="Y2126" s="50"/>
    </row>
    <row r="2127" spans="1:26" ht="18" customHeight="1">
      <c r="A2127" s="539">
        <v>20240216</v>
      </c>
      <c r="B2127" s="523">
        <v>218</v>
      </c>
      <c r="C2127" s="523" t="s">
        <v>4708</v>
      </c>
      <c r="D2127" s="523" t="s">
        <v>9319</v>
      </c>
      <c r="E2127" s="523">
        <v>1886</v>
      </c>
      <c r="F2127" s="523" t="s">
        <v>8994</v>
      </c>
      <c r="G2127" s="523" t="s">
        <v>4709</v>
      </c>
      <c r="H2127" s="538" t="s">
        <v>22867</v>
      </c>
      <c r="I2127" s="540">
        <v>45337</v>
      </c>
      <c r="J2127" s="541" t="s">
        <v>15026</v>
      </c>
      <c r="K2127" s="541" t="s">
        <v>9440</v>
      </c>
      <c r="L2127" s="494" t="s">
        <v>19178</v>
      </c>
      <c r="M2127" s="494" t="s">
        <v>22496</v>
      </c>
      <c r="N2127" s="494" t="s">
        <v>22488</v>
      </c>
      <c r="O2127" s="494" t="s">
        <v>22558</v>
      </c>
      <c r="P2127" s="494"/>
      <c r="Q2127" s="494" t="s">
        <v>22629</v>
      </c>
      <c r="R2127" s="16" t="s">
        <v>23044</v>
      </c>
      <c r="S2127" s="16" t="s">
        <v>20312</v>
      </c>
      <c r="T2127" s="16" t="s">
        <v>23045</v>
      </c>
      <c r="U2127" s="17">
        <v>1886</v>
      </c>
      <c r="V2127" s="18">
        <v>23559.912</v>
      </c>
      <c r="W2127" s="16" t="s">
        <v>4703</v>
      </c>
      <c r="X2127" s="50" t="s">
        <v>205</v>
      </c>
      <c r="Y2127" s="50"/>
    </row>
    <row r="2128" spans="1:26" ht="18" customHeight="1">
      <c r="A2128" s="539">
        <v>20240216</v>
      </c>
      <c r="B2128" s="523">
        <v>219</v>
      </c>
      <c r="C2128" s="523" t="s">
        <v>4700</v>
      </c>
      <c r="D2128" s="523" t="s">
        <v>168</v>
      </c>
      <c r="E2128" s="523">
        <v>1960</v>
      </c>
      <c r="F2128" s="523" t="s">
        <v>8994</v>
      </c>
      <c r="G2128" s="523" t="s">
        <v>4701</v>
      </c>
      <c r="H2128" s="538" t="s">
        <v>23046</v>
      </c>
      <c r="I2128" s="540">
        <v>45337</v>
      </c>
      <c r="J2128" s="541" t="s">
        <v>11800</v>
      </c>
      <c r="K2128" s="541" t="s">
        <v>9440</v>
      </c>
      <c r="L2128" s="494" t="s">
        <v>19178</v>
      </c>
      <c r="M2128" s="494" t="s">
        <v>22447</v>
      </c>
      <c r="N2128" s="494" t="s">
        <v>22785</v>
      </c>
      <c r="O2128" s="494" t="s">
        <v>23047</v>
      </c>
      <c r="P2128" s="494"/>
      <c r="Q2128" s="494" t="s">
        <v>22629</v>
      </c>
      <c r="R2128" s="16" t="s">
        <v>23048</v>
      </c>
      <c r="S2128" s="16" t="s">
        <v>18772</v>
      </c>
      <c r="T2128" s="16" t="s">
        <v>23049</v>
      </c>
      <c r="U2128" s="17">
        <v>1960</v>
      </c>
      <c r="V2128" s="18">
        <v>24500</v>
      </c>
      <c r="W2128" s="16" t="s">
        <v>18770</v>
      </c>
      <c r="X2128" s="50" t="s">
        <v>205</v>
      </c>
      <c r="Y2128" s="50" t="s">
        <v>205</v>
      </c>
    </row>
    <row r="2129" spans="1:26" ht="18" customHeight="1">
      <c r="A2129" s="539">
        <v>20240216</v>
      </c>
      <c r="B2129" s="523">
        <v>220</v>
      </c>
      <c r="C2129" s="523" t="s">
        <v>15028</v>
      </c>
      <c r="D2129" s="523" t="s">
        <v>8891</v>
      </c>
      <c r="E2129" s="523">
        <v>1917</v>
      </c>
      <c r="F2129" s="523" t="s">
        <v>10924</v>
      </c>
      <c r="G2129" s="523" t="s">
        <v>15029</v>
      </c>
      <c r="H2129" s="538" t="s">
        <v>22640</v>
      </c>
      <c r="I2129" s="540">
        <v>45337</v>
      </c>
      <c r="J2129" s="541" t="s">
        <v>14938</v>
      </c>
      <c r="K2129" s="541" t="s">
        <v>9440</v>
      </c>
      <c r="L2129" s="494" t="s">
        <v>9441</v>
      </c>
      <c r="M2129" s="494" t="s">
        <v>22455</v>
      </c>
      <c r="N2129" s="494" t="s">
        <v>15030</v>
      </c>
      <c r="O2129" s="494" t="s">
        <v>14671</v>
      </c>
      <c r="P2129" s="494"/>
      <c r="Q2129" s="494" t="s">
        <v>9553</v>
      </c>
      <c r="R2129" s="16" t="s">
        <v>23050</v>
      </c>
      <c r="S2129" s="16" t="s">
        <v>20312</v>
      </c>
      <c r="T2129" s="16" t="s">
        <v>23051</v>
      </c>
      <c r="U2129" s="17">
        <v>1917</v>
      </c>
      <c r="V2129" s="18">
        <v>23962.5</v>
      </c>
      <c r="W2129" s="16" t="s">
        <v>23006</v>
      </c>
      <c r="X2129" s="50" t="s">
        <v>14963</v>
      </c>
      <c r="Y2129" s="50"/>
    </row>
    <row r="2130" spans="1:26" ht="18" customHeight="1">
      <c r="A2130" s="539">
        <v>20240216</v>
      </c>
      <c r="B2130" s="523">
        <v>221</v>
      </c>
      <c r="C2130" s="523" t="s">
        <v>4704</v>
      </c>
      <c r="D2130" s="523" t="s">
        <v>8897</v>
      </c>
      <c r="E2130" s="523">
        <v>1960</v>
      </c>
      <c r="F2130" s="523" t="s">
        <v>8994</v>
      </c>
      <c r="G2130" s="523" t="s">
        <v>4705</v>
      </c>
      <c r="H2130" s="538" t="s">
        <v>22557</v>
      </c>
      <c r="I2130" s="540">
        <v>45337</v>
      </c>
      <c r="J2130" s="541" t="s">
        <v>11427</v>
      </c>
      <c r="K2130" s="541" t="s">
        <v>9440</v>
      </c>
      <c r="L2130" s="494" t="s">
        <v>19178</v>
      </c>
      <c r="M2130" s="494" t="s">
        <v>22461</v>
      </c>
      <c r="N2130" s="494" t="s">
        <v>22458</v>
      </c>
      <c r="O2130" s="494" t="s">
        <v>22558</v>
      </c>
      <c r="P2130" s="494"/>
      <c r="Q2130" s="494" t="s">
        <v>22629</v>
      </c>
      <c r="R2130" s="16" t="s">
        <v>15031</v>
      </c>
      <c r="S2130" s="16" t="s">
        <v>20312</v>
      </c>
      <c r="T2130" s="16" t="s">
        <v>4707</v>
      </c>
      <c r="U2130" s="17">
        <v>1960</v>
      </c>
      <c r="V2130" s="18">
        <v>24500</v>
      </c>
      <c r="W2130" s="16" t="s">
        <v>18770</v>
      </c>
      <c r="X2130" s="50" t="s">
        <v>205</v>
      </c>
      <c r="Y2130" s="50" t="s">
        <v>205</v>
      </c>
    </row>
    <row r="2131" spans="1:26" ht="18" customHeight="1">
      <c r="A2131" s="539">
        <v>20240216</v>
      </c>
      <c r="B2131" s="523">
        <v>222</v>
      </c>
      <c r="C2131" s="523" t="s">
        <v>4714</v>
      </c>
      <c r="D2131" s="523" t="s">
        <v>8894</v>
      </c>
      <c r="E2131" s="523">
        <v>1568</v>
      </c>
      <c r="F2131" s="523" t="s">
        <v>8955</v>
      </c>
      <c r="G2131" s="523" t="s">
        <v>4715</v>
      </c>
      <c r="H2131" s="538" t="s">
        <v>22814</v>
      </c>
      <c r="I2131" s="540">
        <v>45338</v>
      </c>
      <c r="J2131" s="541" t="s">
        <v>12857</v>
      </c>
      <c r="K2131" s="541" t="s">
        <v>9440</v>
      </c>
      <c r="L2131" s="494" t="s">
        <v>9441</v>
      </c>
      <c r="M2131" s="494" t="s">
        <v>22568</v>
      </c>
      <c r="N2131" s="494" t="s">
        <v>9461</v>
      </c>
      <c r="O2131" s="494" t="s">
        <v>22544</v>
      </c>
      <c r="P2131" s="494"/>
      <c r="Q2131" s="494" t="s">
        <v>22629</v>
      </c>
      <c r="R2131" s="16" t="s">
        <v>15032</v>
      </c>
      <c r="S2131" s="16" t="s">
        <v>20599</v>
      </c>
      <c r="T2131" s="16" t="s">
        <v>15033</v>
      </c>
      <c r="U2131" s="17">
        <v>1568</v>
      </c>
      <c r="V2131" s="18">
        <v>24304</v>
      </c>
      <c r="W2131" s="16" t="s">
        <v>15021</v>
      </c>
      <c r="X2131" s="50" t="s">
        <v>205</v>
      </c>
      <c r="Y2131" s="50" t="s">
        <v>205</v>
      </c>
    </row>
    <row r="2132" spans="1:26" ht="18" customHeight="1">
      <c r="A2132" s="539">
        <v>20240219</v>
      </c>
      <c r="B2132" s="523">
        <v>223</v>
      </c>
      <c r="C2132" s="523" t="s">
        <v>15034</v>
      </c>
      <c r="D2132" s="523" t="s">
        <v>9078</v>
      </c>
      <c r="E2132" s="523">
        <v>1165</v>
      </c>
      <c r="F2132" s="523" t="s">
        <v>8298</v>
      </c>
      <c r="G2132" s="523" t="s">
        <v>15035</v>
      </c>
      <c r="H2132" s="538" t="s">
        <v>14624</v>
      </c>
      <c r="I2132" s="540">
        <v>45341</v>
      </c>
      <c r="J2132" s="541" t="s">
        <v>14060</v>
      </c>
      <c r="K2132" s="541" t="s">
        <v>9440</v>
      </c>
      <c r="L2132" s="494" t="s">
        <v>19178</v>
      </c>
      <c r="M2132" s="494" t="s">
        <v>22496</v>
      </c>
      <c r="N2132" s="494" t="s">
        <v>22734</v>
      </c>
      <c r="O2132" s="494" t="s">
        <v>22489</v>
      </c>
      <c r="P2132" s="494"/>
      <c r="Q2132" s="494" t="s">
        <v>22830</v>
      </c>
      <c r="R2132" s="16" t="s">
        <v>23052</v>
      </c>
      <c r="S2132" s="16" t="s">
        <v>23053</v>
      </c>
      <c r="T2132" s="16" t="s">
        <v>23054</v>
      </c>
      <c r="U2132" s="17">
        <v>1165</v>
      </c>
      <c r="V2132" s="18">
        <v>24560</v>
      </c>
      <c r="W2132" s="16" t="s">
        <v>15036</v>
      </c>
      <c r="X2132" s="50" t="s">
        <v>205</v>
      </c>
      <c r="Y2132" s="50" t="s">
        <v>205</v>
      </c>
    </row>
    <row r="2133" spans="1:26" ht="18" customHeight="1">
      <c r="A2133" s="539">
        <v>20240219</v>
      </c>
      <c r="B2133" s="523">
        <v>224</v>
      </c>
      <c r="C2133" s="523" t="s">
        <v>15037</v>
      </c>
      <c r="D2133" s="523" t="s">
        <v>219</v>
      </c>
      <c r="E2133" s="523">
        <v>1250</v>
      </c>
      <c r="F2133" s="523" t="s">
        <v>9529</v>
      </c>
      <c r="G2133" s="523" t="s">
        <v>15038</v>
      </c>
      <c r="H2133" s="538" t="s">
        <v>22589</v>
      </c>
      <c r="I2133" s="540">
        <v>45339</v>
      </c>
      <c r="J2133" s="541" t="s">
        <v>15039</v>
      </c>
      <c r="K2133" s="541" t="s">
        <v>9440</v>
      </c>
      <c r="L2133" s="494" t="s">
        <v>19178</v>
      </c>
      <c r="M2133" s="494" t="s">
        <v>22447</v>
      </c>
      <c r="N2133" s="494" t="s">
        <v>22785</v>
      </c>
      <c r="O2133" s="494" t="s">
        <v>22500</v>
      </c>
      <c r="P2133" s="494"/>
      <c r="Q2133" s="494" t="s">
        <v>22695</v>
      </c>
      <c r="R2133" s="16" t="s">
        <v>23055</v>
      </c>
      <c r="S2133" s="16" t="s">
        <v>23056</v>
      </c>
      <c r="T2133" s="16" t="s">
        <v>23057</v>
      </c>
      <c r="U2133" s="17">
        <v>1250</v>
      </c>
      <c r="V2133" s="18">
        <v>14654.2</v>
      </c>
      <c r="W2133" s="16" t="s">
        <v>23058</v>
      </c>
      <c r="X2133" s="50" t="s">
        <v>205</v>
      </c>
      <c r="Y2133" s="50"/>
    </row>
    <row r="2134" spans="1:26" ht="18" customHeight="1">
      <c r="A2134" s="539">
        <v>20240219</v>
      </c>
      <c r="B2134" s="523">
        <v>225</v>
      </c>
      <c r="C2134" s="523" t="s">
        <v>15040</v>
      </c>
      <c r="D2134" s="523" t="s">
        <v>10493</v>
      </c>
      <c r="E2134" s="523">
        <v>2800</v>
      </c>
      <c r="F2134" s="523" t="s">
        <v>9104</v>
      </c>
      <c r="G2134" s="523" t="s">
        <v>15041</v>
      </c>
      <c r="H2134" s="538" t="s">
        <v>23059</v>
      </c>
      <c r="I2134" s="540">
        <v>45341</v>
      </c>
      <c r="J2134" s="541" t="s">
        <v>10772</v>
      </c>
      <c r="K2134" s="541" t="s">
        <v>9440</v>
      </c>
      <c r="L2134" s="494" t="s">
        <v>19178</v>
      </c>
      <c r="M2134" s="494" t="s">
        <v>22770</v>
      </c>
      <c r="N2134" s="494" t="s">
        <v>14819</v>
      </c>
      <c r="O2134" s="494" t="s">
        <v>22924</v>
      </c>
      <c r="P2134" s="494"/>
      <c r="Q2134" s="494" t="s">
        <v>22925</v>
      </c>
      <c r="R2134" s="493" t="s">
        <v>23060</v>
      </c>
      <c r="S2134" s="16" t="s">
        <v>23061</v>
      </c>
      <c r="T2134" s="16" t="s">
        <v>23062</v>
      </c>
      <c r="U2134" s="17">
        <v>2800</v>
      </c>
      <c r="V2134" s="18">
        <v>21000</v>
      </c>
      <c r="W2134" s="16" t="s">
        <v>23063</v>
      </c>
      <c r="X2134" s="50" t="s">
        <v>205</v>
      </c>
      <c r="Y2134" s="50"/>
      <c r="Z2134" t="s">
        <v>12094</v>
      </c>
    </row>
    <row r="2135" spans="1:26" ht="18" customHeight="1">
      <c r="A2135" s="539">
        <v>20240219</v>
      </c>
      <c r="B2135" s="523">
        <v>226</v>
      </c>
      <c r="C2135" s="523" t="s">
        <v>4728</v>
      </c>
      <c r="D2135" s="523" t="s">
        <v>8896</v>
      </c>
      <c r="E2135" s="523">
        <v>1925</v>
      </c>
      <c r="F2135" s="523" t="s">
        <v>6380</v>
      </c>
      <c r="G2135" s="523" t="s">
        <v>4729</v>
      </c>
      <c r="H2135" s="538" t="s">
        <v>23064</v>
      </c>
      <c r="I2135" s="540">
        <v>45338</v>
      </c>
      <c r="J2135" s="541" t="s">
        <v>15042</v>
      </c>
      <c r="K2135" s="541" t="s">
        <v>9440</v>
      </c>
      <c r="L2135" s="494" t="s">
        <v>9441</v>
      </c>
      <c r="M2135" s="494" t="s">
        <v>22522</v>
      </c>
      <c r="N2135" s="494" t="s">
        <v>9821</v>
      </c>
      <c r="O2135" s="494" t="s">
        <v>22476</v>
      </c>
      <c r="P2135" s="494"/>
      <c r="Q2135" s="494" t="s">
        <v>22669</v>
      </c>
      <c r="R2135" s="16" t="s">
        <v>15043</v>
      </c>
      <c r="S2135" s="16" t="s">
        <v>19687</v>
      </c>
      <c r="T2135" s="16" t="s">
        <v>15044</v>
      </c>
      <c r="U2135" s="17">
        <v>1925</v>
      </c>
      <c r="V2135" s="18">
        <v>24640</v>
      </c>
      <c r="W2135" s="16" t="s">
        <v>15009</v>
      </c>
      <c r="X2135" s="50" t="s">
        <v>205</v>
      </c>
      <c r="Y2135" s="50"/>
    </row>
    <row r="2136" spans="1:26" ht="18" customHeight="1">
      <c r="A2136" s="539">
        <v>20240219</v>
      </c>
      <c r="B2136" s="523">
        <v>227</v>
      </c>
      <c r="C2136" s="523" t="s">
        <v>4719</v>
      </c>
      <c r="D2136" s="523" t="s">
        <v>8894</v>
      </c>
      <c r="E2136" s="523">
        <v>1568</v>
      </c>
      <c r="F2136" s="523" t="s">
        <v>8955</v>
      </c>
      <c r="G2136" s="523" t="s">
        <v>4720</v>
      </c>
      <c r="H2136" s="538" t="s">
        <v>14670</v>
      </c>
      <c r="I2136" s="540">
        <v>45339</v>
      </c>
      <c r="J2136" s="541" t="s">
        <v>9694</v>
      </c>
      <c r="K2136" s="541" t="s">
        <v>9440</v>
      </c>
      <c r="L2136" s="494" t="s">
        <v>19178</v>
      </c>
      <c r="M2136" s="494" t="s">
        <v>22461</v>
      </c>
      <c r="N2136" s="494" t="s">
        <v>22901</v>
      </c>
      <c r="O2136" s="494" t="s">
        <v>22544</v>
      </c>
      <c r="P2136" s="494"/>
      <c r="Q2136" s="494" t="s">
        <v>22629</v>
      </c>
      <c r="R2136" s="16" t="s">
        <v>23065</v>
      </c>
      <c r="S2136" s="16" t="s">
        <v>18796</v>
      </c>
      <c r="T2136" s="16" t="s">
        <v>23066</v>
      </c>
      <c r="U2136" s="17">
        <v>1568</v>
      </c>
      <c r="V2136" s="18">
        <v>24304</v>
      </c>
      <c r="W2136" s="16" t="s">
        <v>15021</v>
      </c>
      <c r="X2136" s="50" t="s">
        <v>205</v>
      </c>
      <c r="Y2136" s="50"/>
    </row>
    <row r="2137" spans="1:26" ht="18" customHeight="1">
      <c r="A2137" s="539">
        <v>20240219</v>
      </c>
      <c r="B2137" s="523">
        <v>228</v>
      </c>
      <c r="C2137" s="523" t="s">
        <v>4732</v>
      </c>
      <c r="D2137" s="523" t="s">
        <v>8891</v>
      </c>
      <c r="E2137" s="523">
        <v>1960</v>
      </c>
      <c r="F2137" s="523" t="s">
        <v>8994</v>
      </c>
      <c r="G2137" s="523" t="s">
        <v>15045</v>
      </c>
      <c r="H2137" s="538" t="s">
        <v>22999</v>
      </c>
      <c r="I2137" s="540">
        <v>45338</v>
      </c>
      <c r="J2137" s="541" t="s">
        <v>10516</v>
      </c>
      <c r="K2137" s="541" t="s">
        <v>9440</v>
      </c>
      <c r="L2137" s="494" t="s">
        <v>9441</v>
      </c>
      <c r="M2137" s="494" t="s">
        <v>22480</v>
      </c>
      <c r="N2137" s="494" t="s">
        <v>22464</v>
      </c>
      <c r="O2137" s="494" t="s">
        <v>22544</v>
      </c>
      <c r="P2137" s="494"/>
      <c r="Q2137" s="494" t="s">
        <v>9553</v>
      </c>
      <c r="R2137" s="16" t="s">
        <v>23067</v>
      </c>
      <c r="S2137" s="16" t="s">
        <v>20599</v>
      </c>
      <c r="T2137" s="16" t="s">
        <v>23068</v>
      </c>
      <c r="U2137" s="17">
        <v>1960</v>
      </c>
      <c r="V2137" s="18">
        <v>24500</v>
      </c>
      <c r="W2137" s="16" t="s">
        <v>23069</v>
      </c>
      <c r="X2137" s="50" t="s">
        <v>205</v>
      </c>
      <c r="Y2137" s="50" t="s">
        <v>205</v>
      </c>
    </row>
    <row r="2138" spans="1:26" ht="18" customHeight="1">
      <c r="A2138" s="539">
        <v>20240219</v>
      </c>
      <c r="B2138" s="523">
        <v>229</v>
      </c>
      <c r="C2138" s="523" t="s">
        <v>4735</v>
      </c>
      <c r="D2138" s="523" t="s">
        <v>8891</v>
      </c>
      <c r="E2138" s="523">
        <v>1917</v>
      </c>
      <c r="F2138" s="523" t="s">
        <v>8994</v>
      </c>
      <c r="G2138" s="523" t="s">
        <v>15046</v>
      </c>
      <c r="H2138" s="538" t="s">
        <v>22479</v>
      </c>
      <c r="I2138" s="540">
        <v>45338</v>
      </c>
      <c r="J2138" s="541" t="s">
        <v>11368</v>
      </c>
      <c r="K2138" s="541" t="s">
        <v>9440</v>
      </c>
      <c r="L2138" s="494" t="s">
        <v>9441</v>
      </c>
      <c r="M2138" s="494" t="s">
        <v>22573</v>
      </c>
      <c r="N2138" s="494" t="s">
        <v>22464</v>
      </c>
      <c r="O2138" s="494" t="s">
        <v>22544</v>
      </c>
      <c r="P2138" s="494"/>
      <c r="Q2138" s="494" t="s">
        <v>22629</v>
      </c>
      <c r="R2138" s="16" t="s">
        <v>23070</v>
      </c>
      <c r="S2138" s="16" t="s">
        <v>20599</v>
      </c>
      <c r="T2138" s="16" t="s">
        <v>23071</v>
      </c>
      <c r="U2138" s="17">
        <v>1917</v>
      </c>
      <c r="V2138" s="18">
        <v>23962.5</v>
      </c>
      <c r="W2138" s="16" t="s">
        <v>23069</v>
      </c>
      <c r="X2138" s="50" t="s">
        <v>205</v>
      </c>
      <c r="Y2138" s="50"/>
    </row>
    <row r="2139" spans="1:26" ht="18" customHeight="1">
      <c r="A2139" s="539">
        <v>20240219</v>
      </c>
      <c r="B2139" s="523">
        <v>230</v>
      </c>
      <c r="C2139" s="523" t="s">
        <v>4738</v>
      </c>
      <c r="D2139" s="523" t="s">
        <v>8891</v>
      </c>
      <c r="E2139" s="523">
        <v>1917</v>
      </c>
      <c r="F2139" s="523" t="s">
        <v>8994</v>
      </c>
      <c r="G2139" s="523" t="s">
        <v>15047</v>
      </c>
      <c r="H2139" s="538" t="s">
        <v>9549</v>
      </c>
      <c r="I2139" s="540">
        <v>45338</v>
      </c>
      <c r="J2139" s="541" t="s">
        <v>9726</v>
      </c>
      <c r="K2139" s="541" t="s">
        <v>9440</v>
      </c>
      <c r="L2139" s="494" t="s">
        <v>19178</v>
      </c>
      <c r="M2139" s="494" t="s">
        <v>22573</v>
      </c>
      <c r="N2139" s="494" t="s">
        <v>22464</v>
      </c>
      <c r="O2139" s="494" t="s">
        <v>9552</v>
      </c>
      <c r="P2139" s="494"/>
      <c r="Q2139" s="494" t="s">
        <v>22629</v>
      </c>
      <c r="R2139" s="16" t="s">
        <v>23072</v>
      </c>
      <c r="S2139" s="16" t="s">
        <v>20599</v>
      </c>
      <c r="T2139" s="16" t="s">
        <v>23073</v>
      </c>
      <c r="U2139" s="17">
        <v>1917</v>
      </c>
      <c r="V2139" s="18">
        <v>23962.5</v>
      </c>
      <c r="W2139" s="16" t="s">
        <v>23069</v>
      </c>
      <c r="X2139" s="50" t="s">
        <v>205</v>
      </c>
      <c r="Y2139" s="50"/>
    </row>
    <row r="2140" spans="1:26" ht="18" customHeight="1">
      <c r="A2140" s="539">
        <v>20240219</v>
      </c>
      <c r="B2140" s="523">
        <v>231</v>
      </c>
      <c r="C2140" s="523" t="s">
        <v>4723</v>
      </c>
      <c r="D2140" s="523" t="s">
        <v>8896</v>
      </c>
      <c r="E2140" s="523">
        <v>1925</v>
      </c>
      <c r="F2140" s="523" t="s">
        <v>6380</v>
      </c>
      <c r="G2140" s="523" t="s">
        <v>4724</v>
      </c>
      <c r="H2140" s="538" t="s">
        <v>23074</v>
      </c>
      <c r="I2140" s="540">
        <v>45341</v>
      </c>
      <c r="J2140" s="541" t="s">
        <v>12217</v>
      </c>
      <c r="K2140" s="541" t="s">
        <v>9440</v>
      </c>
      <c r="L2140" s="494" t="s">
        <v>19178</v>
      </c>
      <c r="M2140" s="494" t="s">
        <v>14610</v>
      </c>
      <c r="N2140" s="494" t="s">
        <v>9821</v>
      </c>
      <c r="O2140" s="494" t="s">
        <v>22476</v>
      </c>
      <c r="P2140" s="494"/>
      <c r="Q2140" s="494" t="s">
        <v>22669</v>
      </c>
      <c r="R2140" s="16" t="s">
        <v>15048</v>
      </c>
      <c r="S2140" s="16" t="s">
        <v>19911</v>
      </c>
      <c r="T2140" s="16" t="s">
        <v>15049</v>
      </c>
      <c r="U2140" s="17">
        <v>1925</v>
      </c>
      <c r="V2140" s="18">
        <v>24640</v>
      </c>
      <c r="W2140" s="16" t="s">
        <v>23034</v>
      </c>
      <c r="X2140" s="50" t="s">
        <v>205</v>
      </c>
      <c r="Y2140" s="50"/>
    </row>
    <row r="2141" spans="1:26" ht="18" customHeight="1">
      <c r="A2141" s="539">
        <v>20240220</v>
      </c>
      <c r="B2141" s="523">
        <v>232</v>
      </c>
      <c r="C2141" s="523" t="s">
        <v>15050</v>
      </c>
      <c r="D2141" s="523" t="s">
        <v>219</v>
      </c>
      <c r="E2141" s="523">
        <v>1800</v>
      </c>
      <c r="F2141" s="523" t="s">
        <v>8949</v>
      </c>
      <c r="G2141" s="523" t="s">
        <v>15051</v>
      </c>
      <c r="H2141" s="538" t="s">
        <v>9573</v>
      </c>
      <c r="I2141" s="540">
        <v>45342</v>
      </c>
      <c r="J2141" s="541" t="s">
        <v>10369</v>
      </c>
      <c r="K2141" s="541" t="s">
        <v>9440</v>
      </c>
      <c r="L2141" s="494" t="s">
        <v>9441</v>
      </c>
      <c r="M2141" s="494" t="s">
        <v>9499</v>
      </c>
      <c r="N2141" s="494" t="s">
        <v>9574</v>
      </c>
      <c r="O2141" s="494" t="s">
        <v>22457</v>
      </c>
      <c r="P2141" s="494"/>
      <c r="Q2141" s="494" t="s">
        <v>22615</v>
      </c>
      <c r="R2141" s="16" t="s">
        <v>23075</v>
      </c>
      <c r="S2141" s="16" t="s">
        <v>23076</v>
      </c>
      <c r="T2141" s="16" t="s">
        <v>23077</v>
      </c>
      <c r="U2141" s="17">
        <v>1800</v>
      </c>
      <c r="V2141" s="18">
        <v>18392</v>
      </c>
      <c r="W2141" s="16" t="s">
        <v>23078</v>
      </c>
      <c r="X2141" s="50" t="s">
        <v>205</v>
      </c>
      <c r="Y2141" s="50" t="s">
        <v>205</v>
      </c>
      <c r="Z2141" t="s">
        <v>10998</v>
      </c>
    </row>
    <row r="2142" spans="1:26" ht="18" customHeight="1">
      <c r="A2142" s="539">
        <v>20240220</v>
      </c>
      <c r="B2142" s="523">
        <v>233</v>
      </c>
      <c r="C2142" s="523" t="s">
        <v>15053</v>
      </c>
      <c r="D2142" s="523" t="s">
        <v>9476</v>
      </c>
      <c r="E2142" s="523">
        <v>1584</v>
      </c>
      <c r="F2142" s="523" t="s">
        <v>8949</v>
      </c>
      <c r="G2142" s="523" t="s">
        <v>15054</v>
      </c>
      <c r="H2142" s="538" t="s">
        <v>22867</v>
      </c>
      <c r="I2142" s="540">
        <v>45342</v>
      </c>
      <c r="J2142" s="541" t="s">
        <v>10804</v>
      </c>
      <c r="K2142" s="541" t="s">
        <v>9440</v>
      </c>
      <c r="L2142" s="494" t="s">
        <v>19178</v>
      </c>
      <c r="M2142" s="494" t="s">
        <v>22496</v>
      </c>
      <c r="N2142" s="494" t="s">
        <v>22488</v>
      </c>
      <c r="O2142" s="494" t="s">
        <v>22561</v>
      </c>
      <c r="P2142" s="494"/>
      <c r="Q2142" s="494" t="s">
        <v>22672</v>
      </c>
      <c r="R2142" s="16" t="s">
        <v>15055</v>
      </c>
      <c r="S2142" s="16" t="s">
        <v>23079</v>
      </c>
      <c r="T2142" s="16" t="s">
        <v>23080</v>
      </c>
      <c r="U2142" s="17">
        <v>1584</v>
      </c>
      <c r="V2142" s="18">
        <v>21652.34</v>
      </c>
      <c r="W2142" s="16" t="s">
        <v>23078</v>
      </c>
      <c r="X2142" s="50" t="s">
        <v>205</v>
      </c>
      <c r="Y2142" s="50"/>
    </row>
    <row r="2143" spans="1:26" ht="18" customHeight="1">
      <c r="A2143" s="539">
        <v>20240220</v>
      </c>
      <c r="B2143" s="523">
        <v>234</v>
      </c>
      <c r="C2143" s="523" t="s">
        <v>4757</v>
      </c>
      <c r="D2143" s="523" t="s">
        <v>8894</v>
      </c>
      <c r="E2143" s="523">
        <v>1568</v>
      </c>
      <c r="F2143" s="523" t="s">
        <v>8955</v>
      </c>
      <c r="G2143" s="523" t="s">
        <v>4758</v>
      </c>
      <c r="H2143" s="538" t="s">
        <v>22678</v>
      </c>
      <c r="I2143" s="540">
        <v>45341</v>
      </c>
      <c r="J2143" s="541" t="s">
        <v>15056</v>
      </c>
      <c r="K2143" s="541" t="s">
        <v>9440</v>
      </c>
      <c r="L2143" s="494" t="s">
        <v>19178</v>
      </c>
      <c r="M2143" s="494" t="s">
        <v>22461</v>
      </c>
      <c r="N2143" s="494" t="s">
        <v>22458</v>
      </c>
      <c r="O2143" s="494" t="s">
        <v>22597</v>
      </c>
      <c r="P2143" s="494"/>
      <c r="Q2143" s="494" t="s">
        <v>22629</v>
      </c>
      <c r="R2143" s="16" t="s">
        <v>15057</v>
      </c>
      <c r="S2143" s="16" t="s">
        <v>23081</v>
      </c>
      <c r="T2143" s="16" t="s">
        <v>15058</v>
      </c>
      <c r="U2143" s="17">
        <v>1568</v>
      </c>
      <c r="V2143" s="18">
        <v>24304</v>
      </c>
      <c r="W2143" s="16" t="s">
        <v>23082</v>
      </c>
      <c r="X2143" s="50" t="s">
        <v>205</v>
      </c>
      <c r="Y2143" s="50"/>
    </row>
    <row r="2144" spans="1:26" ht="18" customHeight="1">
      <c r="A2144" s="539">
        <v>20240220</v>
      </c>
      <c r="B2144" s="523">
        <v>235</v>
      </c>
      <c r="C2144" s="523" t="s">
        <v>4743</v>
      </c>
      <c r="D2144" s="523" t="s">
        <v>8896</v>
      </c>
      <c r="E2144" s="523">
        <v>1950</v>
      </c>
      <c r="F2144" s="523" t="s">
        <v>6380</v>
      </c>
      <c r="G2144" s="523" t="s">
        <v>4744</v>
      </c>
      <c r="H2144" s="538" t="s">
        <v>23083</v>
      </c>
      <c r="I2144" s="540">
        <v>45341</v>
      </c>
      <c r="J2144" s="541" t="s">
        <v>15060</v>
      </c>
      <c r="K2144" s="541" t="s">
        <v>9440</v>
      </c>
      <c r="L2144" s="494" t="s">
        <v>19178</v>
      </c>
      <c r="M2144" s="494" t="s">
        <v>14610</v>
      </c>
      <c r="N2144" s="494" t="s">
        <v>9461</v>
      </c>
      <c r="O2144" s="494" t="s">
        <v>22805</v>
      </c>
      <c r="P2144" s="494"/>
      <c r="Q2144" s="494" t="s">
        <v>14814</v>
      </c>
      <c r="R2144" s="16" t="s">
        <v>15061</v>
      </c>
      <c r="S2144" s="16" t="s">
        <v>4745</v>
      </c>
      <c r="T2144" s="16" t="s">
        <v>4746</v>
      </c>
      <c r="U2144" s="17">
        <v>1950</v>
      </c>
      <c r="V2144" s="18">
        <v>24375</v>
      </c>
      <c r="W2144" s="16" t="s">
        <v>23084</v>
      </c>
      <c r="X2144" s="50" t="s">
        <v>205</v>
      </c>
      <c r="Y2144" s="50"/>
    </row>
    <row r="2145" spans="1:26" ht="18" customHeight="1">
      <c r="A2145" s="539">
        <v>20240220</v>
      </c>
      <c r="B2145" s="523">
        <v>236</v>
      </c>
      <c r="C2145" s="523" t="s">
        <v>4747</v>
      </c>
      <c r="D2145" s="523" t="s">
        <v>4367</v>
      </c>
      <c r="E2145" s="523">
        <v>1917</v>
      </c>
      <c r="F2145" s="523" t="s">
        <v>8994</v>
      </c>
      <c r="G2145" s="523" t="s">
        <v>4748</v>
      </c>
      <c r="H2145" s="538" t="s">
        <v>22694</v>
      </c>
      <c r="I2145" s="540">
        <v>45342</v>
      </c>
      <c r="J2145" s="541" t="s">
        <v>9551</v>
      </c>
      <c r="K2145" s="541" t="s">
        <v>9440</v>
      </c>
      <c r="L2145" s="494" t="s">
        <v>19178</v>
      </c>
      <c r="M2145" s="494" t="s">
        <v>22711</v>
      </c>
      <c r="N2145" s="494" t="s">
        <v>22785</v>
      </c>
      <c r="O2145" s="494" t="s">
        <v>22597</v>
      </c>
      <c r="P2145" s="494"/>
      <c r="Q2145" s="494" t="s">
        <v>22629</v>
      </c>
      <c r="R2145" s="16" t="s">
        <v>23085</v>
      </c>
      <c r="S2145" s="16" t="s">
        <v>23081</v>
      </c>
      <c r="T2145" s="16" t="s">
        <v>23086</v>
      </c>
      <c r="U2145" s="17">
        <v>1917</v>
      </c>
      <c r="V2145" s="18">
        <v>23962.5</v>
      </c>
      <c r="W2145" s="16" t="s">
        <v>23082</v>
      </c>
      <c r="X2145" s="50"/>
      <c r="Y2145" s="50" t="s">
        <v>205</v>
      </c>
    </row>
    <row r="2146" spans="1:26" ht="18" customHeight="1">
      <c r="A2146" s="539">
        <v>20240220</v>
      </c>
      <c r="B2146" s="523">
        <v>237</v>
      </c>
      <c r="C2146" s="523" t="s">
        <v>4753</v>
      </c>
      <c r="D2146" s="523" t="s">
        <v>4367</v>
      </c>
      <c r="E2146" s="523">
        <v>1917</v>
      </c>
      <c r="F2146" s="523" t="s">
        <v>8994</v>
      </c>
      <c r="G2146" s="523" t="s">
        <v>4754</v>
      </c>
      <c r="H2146" s="538" t="s">
        <v>23046</v>
      </c>
      <c r="I2146" s="540">
        <v>45342</v>
      </c>
      <c r="J2146" s="541" t="s">
        <v>11168</v>
      </c>
      <c r="K2146" s="541" t="s">
        <v>9440</v>
      </c>
      <c r="L2146" s="494" t="s">
        <v>19178</v>
      </c>
      <c r="M2146" s="494" t="s">
        <v>22443</v>
      </c>
      <c r="N2146" s="494" t="s">
        <v>22785</v>
      </c>
      <c r="O2146" s="494" t="s">
        <v>14697</v>
      </c>
      <c r="P2146" s="494"/>
      <c r="Q2146" s="494" t="s">
        <v>22629</v>
      </c>
      <c r="R2146" s="16" t="s">
        <v>15062</v>
      </c>
      <c r="S2146" s="16" t="s">
        <v>23087</v>
      </c>
      <c r="T2146" s="16" t="s">
        <v>23088</v>
      </c>
      <c r="U2146" s="17">
        <v>1917</v>
      </c>
      <c r="V2146" s="18">
        <v>23962.5</v>
      </c>
      <c r="W2146" s="16" t="s">
        <v>23089</v>
      </c>
      <c r="X2146" s="50" t="s">
        <v>205</v>
      </c>
      <c r="Y2146" s="50"/>
    </row>
    <row r="2147" spans="1:26" ht="18" customHeight="1">
      <c r="A2147" s="539">
        <v>20240220</v>
      </c>
      <c r="B2147" s="523">
        <v>238</v>
      </c>
      <c r="C2147" s="523" t="s">
        <v>4740</v>
      </c>
      <c r="D2147" s="523" t="s">
        <v>8896</v>
      </c>
      <c r="E2147" s="523">
        <v>1950</v>
      </c>
      <c r="F2147" s="523" t="s">
        <v>6380</v>
      </c>
      <c r="G2147" s="523" t="s">
        <v>15063</v>
      </c>
      <c r="H2147" s="538" t="s">
        <v>23090</v>
      </c>
      <c r="I2147" s="540">
        <v>45341</v>
      </c>
      <c r="J2147" s="541" t="s">
        <v>15064</v>
      </c>
      <c r="K2147" s="541" t="s">
        <v>9440</v>
      </c>
      <c r="L2147" s="494" t="s">
        <v>9441</v>
      </c>
      <c r="M2147" s="494" t="s">
        <v>22455</v>
      </c>
      <c r="N2147" s="494" t="s">
        <v>22799</v>
      </c>
      <c r="O2147" s="494" t="s">
        <v>14831</v>
      </c>
      <c r="P2147" s="494"/>
      <c r="Q2147" s="494" t="s">
        <v>22669</v>
      </c>
      <c r="R2147" s="16" t="s">
        <v>15065</v>
      </c>
      <c r="S2147" s="16" t="s">
        <v>4745</v>
      </c>
      <c r="T2147" s="16" t="s">
        <v>23091</v>
      </c>
      <c r="U2147" s="17">
        <v>1950</v>
      </c>
      <c r="V2147" s="18">
        <v>24960</v>
      </c>
      <c r="W2147" s="16" t="s">
        <v>23069</v>
      </c>
      <c r="X2147" s="50" t="s">
        <v>205</v>
      </c>
      <c r="Y2147" s="50"/>
    </row>
    <row r="2148" spans="1:26" ht="18" customHeight="1">
      <c r="A2148" s="539">
        <v>20240220</v>
      </c>
      <c r="B2148" s="523">
        <v>239</v>
      </c>
      <c r="C2148" s="523" t="s">
        <v>15066</v>
      </c>
      <c r="D2148" s="523" t="s">
        <v>219</v>
      </c>
      <c r="E2148" s="523">
        <v>1800</v>
      </c>
      <c r="F2148" s="523" t="s">
        <v>8949</v>
      </c>
      <c r="G2148" s="523" t="s">
        <v>15067</v>
      </c>
      <c r="H2148" s="538" t="s">
        <v>22613</v>
      </c>
      <c r="I2148" s="540">
        <v>45342</v>
      </c>
      <c r="J2148" s="541" t="s">
        <v>11081</v>
      </c>
      <c r="K2148" s="541" t="s">
        <v>9440</v>
      </c>
      <c r="L2148" s="494" t="s">
        <v>19178</v>
      </c>
      <c r="M2148" s="494" t="s">
        <v>22450</v>
      </c>
      <c r="N2148" s="494" t="s">
        <v>22451</v>
      </c>
      <c r="O2148" s="494" t="s">
        <v>22457</v>
      </c>
      <c r="P2148" s="494"/>
      <c r="Q2148" s="494" t="s">
        <v>23092</v>
      </c>
      <c r="R2148" s="16" t="s">
        <v>23093</v>
      </c>
      <c r="S2148" s="16" t="s">
        <v>13529</v>
      </c>
      <c r="T2148" s="16" t="s">
        <v>23094</v>
      </c>
      <c r="U2148" s="17">
        <v>1800</v>
      </c>
      <c r="V2148" s="18">
        <v>19052</v>
      </c>
      <c r="W2148" s="16" t="s">
        <v>23078</v>
      </c>
      <c r="X2148" s="50" t="s">
        <v>205</v>
      </c>
      <c r="Y2148" s="50" t="s">
        <v>205</v>
      </c>
      <c r="Z2148" t="s">
        <v>10998</v>
      </c>
    </row>
    <row r="2149" spans="1:26" ht="18" customHeight="1">
      <c r="A2149" s="539">
        <v>20240220</v>
      </c>
      <c r="B2149" s="523">
        <v>240</v>
      </c>
      <c r="C2149" s="523" t="s">
        <v>15068</v>
      </c>
      <c r="D2149" s="523" t="s">
        <v>14102</v>
      </c>
      <c r="E2149" s="523">
        <v>851</v>
      </c>
      <c r="F2149" s="523" t="s">
        <v>9211</v>
      </c>
      <c r="G2149" s="523" t="s">
        <v>15069</v>
      </c>
      <c r="H2149" s="538" t="s">
        <v>23095</v>
      </c>
      <c r="I2149" s="540">
        <v>45342</v>
      </c>
      <c r="J2149" s="541" t="s">
        <v>11010</v>
      </c>
      <c r="K2149" s="541" t="s">
        <v>9440</v>
      </c>
      <c r="L2149" s="494" t="s">
        <v>19178</v>
      </c>
      <c r="M2149" s="494" t="s">
        <v>14625</v>
      </c>
      <c r="N2149" s="494" t="s">
        <v>22488</v>
      </c>
      <c r="O2149" s="494" t="s">
        <v>22489</v>
      </c>
      <c r="P2149" s="494"/>
      <c r="Q2149" s="494" t="s">
        <v>22833</v>
      </c>
      <c r="R2149" s="16" t="s">
        <v>23096</v>
      </c>
      <c r="S2149" s="16" t="s">
        <v>23097</v>
      </c>
      <c r="T2149" s="16" t="s">
        <v>15070</v>
      </c>
      <c r="U2149" s="17">
        <v>851</v>
      </c>
      <c r="V2149" s="18">
        <v>24171.27</v>
      </c>
      <c r="W2149" s="16" t="s">
        <v>23078</v>
      </c>
      <c r="X2149" s="50" t="s">
        <v>205</v>
      </c>
      <c r="Y2149" s="50"/>
    </row>
    <row r="2150" spans="1:26" ht="18" customHeight="1">
      <c r="A2150" s="539">
        <v>20240221</v>
      </c>
      <c r="B2150" s="523">
        <v>241</v>
      </c>
      <c r="C2150" s="523" t="s">
        <v>4767</v>
      </c>
      <c r="D2150" s="523" t="s">
        <v>8891</v>
      </c>
      <c r="E2150" s="523">
        <v>1925</v>
      </c>
      <c r="F2150" s="523" t="s">
        <v>8994</v>
      </c>
      <c r="G2150" s="523" t="s">
        <v>4768</v>
      </c>
      <c r="H2150" s="538" t="s">
        <v>23098</v>
      </c>
      <c r="I2150" s="540">
        <v>45342</v>
      </c>
      <c r="J2150" s="541" t="s">
        <v>12960</v>
      </c>
      <c r="K2150" s="541" t="s">
        <v>9440</v>
      </c>
      <c r="L2150" s="494" t="s">
        <v>19178</v>
      </c>
      <c r="M2150" s="494" t="s">
        <v>22455</v>
      </c>
      <c r="N2150" s="494" t="s">
        <v>22458</v>
      </c>
      <c r="O2150" s="494" t="s">
        <v>22590</v>
      </c>
      <c r="P2150" s="494"/>
      <c r="Q2150" s="494" t="s">
        <v>22669</v>
      </c>
      <c r="R2150" s="16" t="s">
        <v>23099</v>
      </c>
      <c r="S2150" s="16" t="s">
        <v>23100</v>
      </c>
      <c r="T2150" s="16" t="s">
        <v>15072</v>
      </c>
      <c r="U2150" s="17">
        <v>1925</v>
      </c>
      <c r="V2150" s="18">
        <v>24640</v>
      </c>
      <c r="W2150" s="16" t="s">
        <v>23082</v>
      </c>
      <c r="X2150" s="50" t="s">
        <v>23098</v>
      </c>
      <c r="Y2150" s="50"/>
    </row>
    <row r="2151" spans="1:26" ht="18" customHeight="1">
      <c r="A2151" s="539">
        <v>20240221</v>
      </c>
      <c r="B2151" s="523">
        <v>242</v>
      </c>
      <c r="C2151" s="523" t="s">
        <v>4761</v>
      </c>
      <c r="D2151" s="523" t="s">
        <v>8905</v>
      </c>
      <c r="E2151" s="523">
        <v>1980</v>
      </c>
      <c r="F2151" s="523" t="s">
        <v>8994</v>
      </c>
      <c r="G2151" s="523" t="s">
        <v>4762</v>
      </c>
      <c r="H2151" s="538" t="s">
        <v>22657</v>
      </c>
      <c r="I2151" s="540">
        <v>45343</v>
      </c>
      <c r="J2151" s="541" t="s">
        <v>15073</v>
      </c>
      <c r="K2151" s="541" t="s">
        <v>9440</v>
      </c>
      <c r="L2151" s="494" t="s">
        <v>19178</v>
      </c>
      <c r="M2151" s="494" t="s">
        <v>14613</v>
      </c>
      <c r="N2151" s="494" t="s">
        <v>22458</v>
      </c>
      <c r="O2151" s="494" t="s">
        <v>22561</v>
      </c>
      <c r="P2151" s="494"/>
      <c r="Q2151" s="494" t="s">
        <v>9544</v>
      </c>
      <c r="R2151" s="16" t="s">
        <v>23101</v>
      </c>
      <c r="S2151" s="16" t="s">
        <v>19471</v>
      </c>
      <c r="T2151" s="16" t="s">
        <v>23102</v>
      </c>
      <c r="U2151" s="17">
        <v>1980</v>
      </c>
      <c r="V2151" s="18">
        <v>24948</v>
      </c>
      <c r="W2151" s="16" t="s">
        <v>23103</v>
      </c>
      <c r="X2151" s="50" t="s">
        <v>22657</v>
      </c>
      <c r="Y2151" s="50"/>
    </row>
    <row r="2152" spans="1:26" ht="18" customHeight="1">
      <c r="A2152" s="539">
        <v>20240221</v>
      </c>
      <c r="B2152" s="523">
        <v>243</v>
      </c>
      <c r="C2152" s="523" t="s">
        <v>15074</v>
      </c>
      <c r="D2152" s="523" t="s">
        <v>219</v>
      </c>
      <c r="E2152" s="523">
        <v>3756</v>
      </c>
      <c r="F2152" s="523" t="s">
        <v>8949</v>
      </c>
      <c r="G2152" s="523" t="s">
        <v>15075</v>
      </c>
      <c r="H2152" s="538" t="s">
        <v>22764</v>
      </c>
      <c r="I2152" s="540">
        <v>45342</v>
      </c>
      <c r="J2152" s="541" t="s">
        <v>10398</v>
      </c>
      <c r="K2152" s="541" t="s">
        <v>9440</v>
      </c>
      <c r="L2152" s="494" t="s">
        <v>22028</v>
      </c>
      <c r="M2152" s="494" t="s">
        <v>22450</v>
      </c>
      <c r="N2152" s="494" t="s">
        <v>22451</v>
      </c>
      <c r="O2152" s="494" t="s">
        <v>22838</v>
      </c>
      <c r="P2152" s="494"/>
      <c r="Q2152" s="494" t="s">
        <v>22615</v>
      </c>
      <c r="R2152" s="16" t="s">
        <v>23104</v>
      </c>
      <c r="S2152" s="16" t="s">
        <v>23076</v>
      </c>
      <c r="T2152" s="16" t="s">
        <v>23105</v>
      </c>
      <c r="U2152" s="17">
        <v>3756</v>
      </c>
      <c r="V2152" s="18">
        <v>6824.07</v>
      </c>
      <c r="W2152" s="16" t="s">
        <v>23078</v>
      </c>
      <c r="X2152" s="50" t="s">
        <v>22613</v>
      </c>
      <c r="Y2152" s="50"/>
      <c r="Z2152" t="s">
        <v>10998</v>
      </c>
    </row>
    <row r="2153" spans="1:26" ht="18" customHeight="1">
      <c r="A2153" s="539">
        <v>20240221</v>
      </c>
      <c r="B2153" s="523">
        <v>244</v>
      </c>
      <c r="C2153" s="523" t="s">
        <v>15076</v>
      </c>
      <c r="D2153" s="523" t="s">
        <v>10431</v>
      </c>
      <c r="E2153" s="523">
        <v>3061</v>
      </c>
      <c r="F2153" s="523" t="s">
        <v>9104</v>
      </c>
      <c r="G2153" s="523" t="s">
        <v>15077</v>
      </c>
      <c r="H2153" s="538" t="s">
        <v>15078</v>
      </c>
      <c r="I2153" s="540">
        <v>45343</v>
      </c>
      <c r="J2153" s="541" t="s">
        <v>10773</v>
      </c>
      <c r="K2153" s="541" t="s">
        <v>9440</v>
      </c>
      <c r="L2153" s="494" t="s">
        <v>19178</v>
      </c>
      <c r="M2153" s="548" t="s">
        <v>22467</v>
      </c>
      <c r="N2153" s="494" t="s">
        <v>22468</v>
      </c>
      <c r="O2153" s="494" t="s">
        <v>14697</v>
      </c>
      <c r="P2153" s="494"/>
      <c r="Q2153" s="494" t="s">
        <v>15079</v>
      </c>
      <c r="R2153" s="16" t="s">
        <v>23106</v>
      </c>
      <c r="S2153" s="16" t="s">
        <v>23107</v>
      </c>
      <c r="T2153" s="16" t="s">
        <v>15080</v>
      </c>
      <c r="U2153" s="17">
        <v>3061</v>
      </c>
      <c r="V2153" s="18">
        <v>21226</v>
      </c>
      <c r="W2153" s="16" t="s">
        <v>23103</v>
      </c>
      <c r="X2153" s="50" t="s">
        <v>205</v>
      </c>
      <c r="Y2153" s="50"/>
      <c r="Z2153" t="s">
        <v>13249</v>
      </c>
    </row>
    <row r="2154" spans="1:26" ht="18" customHeight="1">
      <c r="A2154" s="539">
        <v>20240221</v>
      </c>
      <c r="B2154" s="523">
        <v>245</v>
      </c>
      <c r="C2154" s="523" t="s">
        <v>15081</v>
      </c>
      <c r="D2154" s="523" t="s">
        <v>14102</v>
      </c>
      <c r="E2154" s="523">
        <v>900</v>
      </c>
      <c r="F2154" s="523" t="s">
        <v>9211</v>
      </c>
      <c r="G2154" s="523" t="s">
        <v>15082</v>
      </c>
      <c r="H2154" s="538" t="s">
        <v>23108</v>
      </c>
      <c r="I2154" s="540">
        <v>45343</v>
      </c>
      <c r="J2154" s="541" t="s">
        <v>11180</v>
      </c>
      <c r="K2154" s="541" t="s">
        <v>9440</v>
      </c>
      <c r="L2154" s="494" t="s">
        <v>19178</v>
      </c>
      <c r="M2154" s="494" t="s">
        <v>22496</v>
      </c>
      <c r="N2154" s="494" t="s">
        <v>22527</v>
      </c>
      <c r="O2154" s="494" t="s">
        <v>22500</v>
      </c>
      <c r="P2154" s="494"/>
      <c r="Q2154" s="494" t="s">
        <v>22952</v>
      </c>
      <c r="R2154" s="16" t="s">
        <v>23109</v>
      </c>
      <c r="S2154" s="16" t="s">
        <v>23097</v>
      </c>
      <c r="T2154" s="16" t="s">
        <v>15084</v>
      </c>
      <c r="U2154" s="17">
        <v>900</v>
      </c>
      <c r="V2154" s="18">
        <v>24364.799999999999</v>
      </c>
      <c r="W2154" s="16" t="s">
        <v>23078</v>
      </c>
      <c r="X2154" s="50" t="s">
        <v>23108</v>
      </c>
      <c r="Y2154" s="50"/>
    </row>
    <row r="2155" spans="1:26" ht="18" customHeight="1">
      <c r="A2155" s="539">
        <v>20240222</v>
      </c>
      <c r="B2155" s="523">
        <v>246</v>
      </c>
      <c r="C2155" s="523" t="s">
        <v>15085</v>
      </c>
      <c r="D2155" s="523" t="s">
        <v>14102</v>
      </c>
      <c r="E2155" s="523">
        <v>884</v>
      </c>
      <c r="F2155" s="523" t="s">
        <v>9211</v>
      </c>
      <c r="G2155" s="523" t="s">
        <v>15086</v>
      </c>
      <c r="H2155" s="538" t="s">
        <v>15083</v>
      </c>
      <c r="I2155" s="540">
        <v>45344</v>
      </c>
      <c r="J2155" s="541" t="s">
        <v>11146</v>
      </c>
      <c r="K2155" s="541" t="s">
        <v>9440</v>
      </c>
      <c r="L2155" s="494" t="s">
        <v>19178</v>
      </c>
      <c r="M2155" s="494" t="s">
        <v>14625</v>
      </c>
      <c r="N2155" s="494" t="s">
        <v>9468</v>
      </c>
      <c r="O2155" s="494" t="s">
        <v>9533</v>
      </c>
      <c r="P2155" s="494"/>
      <c r="Q2155" s="494" t="s">
        <v>22952</v>
      </c>
      <c r="R2155" s="16" t="s">
        <v>23110</v>
      </c>
      <c r="S2155" s="16" t="s">
        <v>23097</v>
      </c>
      <c r="T2155" s="16" t="s">
        <v>23111</v>
      </c>
      <c r="U2155" s="17">
        <v>884</v>
      </c>
      <c r="V2155" s="18">
        <v>24645.439999999999</v>
      </c>
      <c r="W2155" s="16" t="s">
        <v>15052</v>
      </c>
      <c r="X2155" s="50" t="s">
        <v>205</v>
      </c>
      <c r="Y2155" s="50"/>
    </row>
    <row r="2156" spans="1:26" ht="18" customHeight="1">
      <c r="A2156" s="539">
        <v>20240223</v>
      </c>
      <c r="B2156" s="523">
        <v>247</v>
      </c>
      <c r="C2156" s="523" t="s">
        <v>15087</v>
      </c>
      <c r="D2156" s="523" t="s">
        <v>10628</v>
      </c>
      <c r="E2156" s="523">
        <v>1150</v>
      </c>
      <c r="F2156" s="523" t="s">
        <v>13351</v>
      </c>
      <c r="G2156" s="523" t="s">
        <v>15088</v>
      </c>
      <c r="H2156" s="538" t="s">
        <v>23112</v>
      </c>
      <c r="I2156" s="540">
        <v>45345</v>
      </c>
      <c r="J2156" s="541" t="s">
        <v>9602</v>
      </c>
      <c r="K2156" s="541" t="s">
        <v>9440</v>
      </c>
      <c r="L2156" s="494" t="s">
        <v>9441</v>
      </c>
      <c r="M2156" s="494" t="s">
        <v>22711</v>
      </c>
      <c r="N2156" s="494" t="s">
        <v>9492</v>
      </c>
      <c r="O2156" s="494" t="s">
        <v>22805</v>
      </c>
      <c r="P2156" s="494"/>
      <c r="Q2156" s="494" t="s">
        <v>22669</v>
      </c>
      <c r="R2156" s="16" t="s">
        <v>23113</v>
      </c>
      <c r="S2156" s="16" t="s">
        <v>21167</v>
      </c>
      <c r="T2156" s="16" t="s">
        <v>23114</v>
      </c>
      <c r="U2156" s="17">
        <v>1150</v>
      </c>
      <c r="V2156" s="18">
        <v>9660</v>
      </c>
      <c r="W2156" s="16" t="s">
        <v>23115</v>
      </c>
      <c r="X2156" s="50" t="s">
        <v>205</v>
      </c>
      <c r="Y2156" s="50"/>
    </row>
    <row r="2157" spans="1:26" ht="18" customHeight="1">
      <c r="A2157" s="539">
        <v>20240223</v>
      </c>
      <c r="B2157" s="523">
        <v>248</v>
      </c>
      <c r="C2157" s="523" t="s">
        <v>4781</v>
      </c>
      <c r="D2157" s="523" t="s">
        <v>15006</v>
      </c>
      <c r="E2157" s="523">
        <v>1960</v>
      </c>
      <c r="F2157" s="523" t="s">
        <v>6346</v>
      </c>
      <c r="G2157" s="523" t="s">
        <v>4782</v>
      </c>
      <c r="H2157" s="538" t="s">
        <v>22603</v>
      </c>
      <c r="I2157" s="540">
        <v>45344</v>
      </c>
      <c r="J2157" s="541" t="s">
        <v>15089</v>
      </c>
      <c r="K2157" s="541" t="s">
        <v>9440</v>
      </c>
      <c r="L2157" s="494" t="s">
        <v>19178</v>
      </c>
      <c r="M2157" s="494" t="s">
        <v>9491</v>
      </c>
      <c r="N2157" s="494" t="s">
        <v>22785</v>
      </c>
      <c r="O2157" s="494" t="s">
        <v>14654</v>
      </c>
      <c r="P2157" s="494"/>
      <c r="Q2157" s="494" t="s">
        <v>22624</v>
      </c>
      <c r="R2157" s="16" t="s">
        <v>15090</v>
      </c>
      <c r="S2157" s="16" t="s">
        <v>23116</v>
      </c>
      <c r="T2157" s="16" t="s">
        <v>15091</v>
      </c>
      <c r="U2157" s="17">
        <v>1960</v>
      </c>
      <c r="V2157" s="18">
        <v>24500</v>
      </c>
      <c r="W2157" s="16" t="s">
        <v>23117</v>
      </c>
      <c r="X2157" s="50"/>
      <c r="Y2157" s="50"/>
    </row>
    <row r="2158" spans="1:26" ht="18" customHeight="1">
      <c r="A2158" s="539">
        <v>20240223</v>
      </c>
      <c r="B2158" s="523">
        <v>249</v>
      </c>
      <c r="C2158" s="523" t="s">
        <v>4784</v>
      </c>
      <c r="D2158" s="523" t="s">
        <v>15006</v>
      </c>
      <c r="E2158" s="523">
        <v>1960</v>
      </c>
      <c r="F2158" s="523" t="s">
        <v>6346</v>
      </c>
      <c r="G2158" s="523" t="s">
        <v>4785</v>
      </c>
      <c r="H2158" s="538" t="s">
        <v>22474</v>
      </c>
      <c r="I2158" s="540">
        <v>45344</v>
      </c>
      <c r="J2158" s="541" t="s">
        <v>12687</v>
      </c>
      <c r="K2158" s="541" t="s">
        <v>9440</v>
      </c>
      <c r="L2158" s="494" t="s">
        <v>19178</v>
      </c>
      <c r="M2158" s="494" t="s">
        <v>22443</v>
      </c>
      <c r="N2158" s="494" t="s">
        <v>22785</v>
      </c>
      <c r="O2158" s="494" t="s">
        <v>22528</v>
      </c>
      <c r="P2158" s="494"/>
      <c r="Q2158" s="494" t="s">
        <v>9444</v>
      </c>
      <c r="R2158" s="16" t="s">
        <v>23118</v>
      </c>
      <c r="S2158" s="16" t="s">
        <v>23116</v>
      </c>
      <c r="T2158" s="16" t="s">
        <v>23119</v>
      </c>
      <c r="U2158" s="17">
        <v>1960</v>
      </c>
      <c r="V2158" s="18">
        <v>24500</v>
      </c>
      <c r="W2158" s="16" t="s">
        <v>23117</v>
      </c>
      <c r="X2158" s="50"/>
      <c r="Y2158" s="50"/>
    </row>
    <row r="2159" spans="1:26" ht="18" customHeight="1">
      <c r="A2159" s="539">
        <v>20240223</v>
      </c>
      <c r="B2159" s="523">
        <v>250</v>
      </c>
      <c r="C2159" s="523" t="s">
        <v>4774</v>
      </c>
      <c r="D2159" s="523" t="s">
        <v>9537</v>
      </c>
      <c r="E2159" s="523">
        <v>1916</v>
      </c>
      <c r="F2159" s="523" t="s">
        <v>8994</v>
      </c>
      <c r="G2159" s="523" t="s">
        <v>4775</v>
      </c>
      <c r="H2159" s="538" t="s">
        <v>22984</v>
      </c>
      <c r="I2159" s="540">
        <v>45343</v>
      </c>
      <c r="J2159" s="541" t="s">
        <v>10568</v>
      </c>
      <c r="K2159" s="541" t="s">
        <v>9440</v>
      </c>
      <c r="L2159" s="494" t="s">
        <v>19178</v>
      </c>
      <c r="M2159" s="494" t="s">
        <v>22568</v>
      </c>
      <c r="N2159" s="494" t="s">
        <v>22458</v>
      </c>
      <c r="O2159" s="494" t="s">
        <v>14674</v>
      </c>
      <c r="P2159" s="494"/>
      <c r="Q2159" s="494" t="s">
        <v>9544</v>
      </c>
      <c r="R2159" s="16" t="s">
        <v>23120</v>
      </c>
      <c r="S2159" s="16" t="s">
        <v>23121</v>
      </c>
      <c r="T2159" s="16" t="s">
        <v>15093</v>
      </c>
      <c r="U2159" s="17">
        <v>1916</v>
      </c>
      <c r="V2159" s="18">
        <v>24509.47</v>
      </c>
      <c r="W2159" s="16" t="s">
        <v>23122</v>
      </c>
      <c r="X2159" s="50" t="s">
        <v>205</v>
      </c>
      <c r="Y2159" s="50"/>
    </row>
    <row r="2160" spans="1:26" ht="18" customHeight="1">
      <c r="A2160" s="539">
        <v>20240223</v>
      </c>
      <c r="B2160" s="523">
        <v>251</v>
      </c>
      <c r="C2160" s="523" t="s">
        <v>4771</v>
      </c>
      <c r="D2160" s="523" t="s">
        <v>9319</v>
      </c>
      <c r="E2160" s="523">
        <v>1568</v>
      </c>
      <c r="F2160" s="523" t="s">
        <v>8955</v>
      </c>
      <c r="G2160" s="523" t="s">
        <v>4772</v>
      </c>
      <c r="H2160" s="538" t="s">
        <v>22657</v>
      </c>
      <c r="I2160" s="540">
        <v>45345</v>
      </c>
      <c r="J2160" s="541" t="s">
        <v>9750</v>
      </c>
      <c r="K2160" s="541" t="s">
        <v>9440</v>
      </c>
      <c r="L2160" s="494" t="s">
        <v>19178</v>
      </c>
      <c r="M2160" s="494" t="s">
        <v>22461</v>
      </c>
      <c r="N2160" s="494" t="s">
        <v>22458</v>
      </c>
      <c r="O2160" s="494" t="s">
        <v>22528</v>
      </c>
      <c r="P2160" s="494"/>
      <c r="Q2160" s="494" t="s">
        <v>22624</v>
      </c>
      <c r="R2160" s="16" t="s">
        <v>23123</v>
      </c>
      <c r="S2160" s="16" t="s">
        <v>4787</v>
      </c>
      <c r="T2160" s="16" t="s">
        <v>23124</v>
      </c>
      <c r="U2160" s="17">
        <v>1568</v>
      </c>
      <c r="V2160" s="18">
        <v>24304</v>
      </c>
      <c r="W2160" s="16" t="s">
        <v>15092</v>
      </c>
      <c r="X2160" s="50"/>
      <c r="Y2160" s="50" t="s">
        <v>205</v>
      </c>
    </row>
    <row r="2161" spans="1:26" ht="18" customHeight="1">
      <c r="A2161" s="539">
        <v>20240223</v>
      </c>
      <c r="B2161" s="523">
        <v>252</v>
      </c>
      <c r="C2161" s="523" t="s">
        <v>4777</v>
      </c>
      <c r="D2161" s="523" t="s">
        <v>254</v>
      </c>
      <c r="E2161" s="523">
        <v>1700</v>
      </c>
      <c r="F2161" s="523" t="s">
        <v>8955</v>
      </c>
      <c r="G2161" s="523" t="s">
        <v>4778</v>
      </c>
      <c r="H2161" s="538" t="s">
        <v>14817</v>
      </c>
      <c r="I2161" s="540">
        <v>45345</v>
      </c>
      <c r="J2161" s="541" t="s">
        <v>11172</v>
      </c>
      <c r="K2161" s="541" t="s">
        <v>9440</v>
      </c>
      <c r="L2161" s="494" t="s">
        <v>9441</v>
      </c>
      <c r="M2161" s="494" t="s">
        <v>23125</v>
      </c>
      <c r="N2161" s="494" t="s">
        <v>22785</v>
      </c>
      <c r="O2161" s="494" t="s">
        <v>22597</v>
      </c>
      <c r="P2161" s="494"/>
      <c r="Q2161" s="494" t="s">
        <v>23126</v>
      </c>
      <c r="R2161" s="16" t="s">
        <v>4777</v>
      </c>
      <c r="S2161" s="16" t="s">
        <v>4750</v>
      </c>
      <c r="T2161" s="16" t="s">
        <v>15094</v>
      </c>
      <c r="U2161" s="17">
        <v>1700</v>
      </c>
      <c r="V2161" s="18">
        <v>24205.3</v>
      </c>
      <c r="W2161" s="16" t="s">
        <v>4752</v>
      </c>
      <c r="X2161" s="50" t="s">
        <v>205</v>
      </c>
      <c r="Y2161" s="50"/>
    </row>
    <row r="2162" spans="1:26" ht="18" customHeight="1">
      <c r="A2162" s="539">
        <v>20240226</v>
      </c>
      <c r="B2162" s="523">
        <v>253</v>
      </c>
      <c r="C2162" s="523" t="s">
        <v>15095</v>
      </c>
      <c r="D2162" s="523" t="s">
        <v>219</v>
      </c>
      <c r="E2162" s="523">
        <v>1800</v>
      </c>
      <c r="F2162" s="523" t="s">
        <v>8949</v>
      </c>
      <c r="G2162" s="523" t="s">
        <v>15096</v>
      </c>
      <c r="H2162" s="538" t="s">
        <v>22764</v>
      </c>
      <c r="I2162" s="540">
        <v>45348</v>
      </c>
      <c r="J2162" s="541" t="s">
        <v>12371</v>
      </c>
      <c r="K2162" s="541" t="s">
        <v>9440</v>
      </c>
      <c r="L2162" s="494" t="s">
        <v>19178</v>
      </c>
      <c r="M2162" s="494" t="s">
        <v>22450</v>
      </c>
      <c r="N2162" s="494" t="s">
        <v>22451</v>
      </c>
      <c r="O2162" s="494" t="s">
        <v>22457</v>
      </c>
      <c r="P2162" s="494"/>
      <c r="Q2162" s="494" t="s">
        <v>22615</v>
      </c>
      <c r="R2162" s="16" t="s">
        <v>15095</v>
      </c>
      <c r="S2162" s="16" t="s">
        <v>12922</v>
      </c>
      <c r="T2162" s="16" t="s">
        <v>15097</v>
      </c>
      <c r="U2162" s="17">
        <v>1800</v>
      </c>
      <c r="V2162" s="18">
        <v>18392</v>
      </c>
      <c r="W2162" s="16" t="s">
        <v>15098</v>
      </c>
      <c r="X2162" s="50" t="s">
        <v>9573</v>
      </c>
      <c r="Y2162" s="50" t="s">
        <v>205</v>
      </c>
      <c r="Z2162" t="s">
        <v>10998</v>
      </c>
    </row>
    <row r="2163" spans="1:26" ht="18" customHeight="1">
      <c r="A2163" s="539">
        <v>20240226</v>
      </c>
      <c r="B2163" s="523">
        <v>254</v>
      </c>
      <c r="C2163" s="523" t="s">
        <v>15099</v>
      </c>
      <c r="D2163" s="523" t="s">
        <v>168</v>
      </c>
      <c r="E2163" s="523">
        <v>1940</v>
      </c>
      <c r="F2163" s="523" t="s">
        <v>8994</v>
      </c>
      <c r="G2163" s="523" t="s">
        <v>4788</v>
      </c>
      <c r="H2163" s="538" t="s">
        <v>9942</v>
      </c>
      <c r="I2163" s="540">
        <v>45346</v>
      </c>
      <c r="J2163" s="541" t="s">
        <v>11402</v>
      </c>
      <c r="K2163" s="541" t="s">
        <v>9440</v>
      </c>
      <c r="L2163" s="494" t="s">
        <v>19178</v>
      </c>
      <c r="M2163" s="494" t="s">
        <v>9520</v>
      </c>
      <c r="N2163" s="494" t="s">
        <v>22923</v>
      </c>
      <c r="O2163" s="494" t="s">
        <v>23127</v>
      </c>
      <c r="P2163" s="494"/>
      <c r="Q2163" s="494" t="s">
        <v>14745</v>
      </c>
      <c r="R2163" s="16" t="s">
        <v>23128</v>
      </c>
      <c r="S2163" s="16" t="s">
        <v>4790</v>
      </c>
      <c r="T2163" s="16" t="s">
        <v>23129</v>
      </c>
      <c r="U2163" s="17">
        <v>1940</v>
      </c>
      <c r="V2163" s="18">
        <v>24832</v>
      </c>
      <c r="W2163" s="16" t="s">
        <v>23117</v>
      </c>
      <c r="X2163" s="50" t="s">
        <v>205</v>
      </c>
      <c r="Y2163" s="50"/>
    </row>
    <row r="2164" spans="1:26" ht="18" customHeight="1">
      <c r="A2164" s="539">
        <v>20240226</v>
      </c>
      <c r="B2164" s="523">
        <v>255</v>
      </c>
      <c r="C2164" s="523" t="s">
        <v>4791</v>
      </c>
      <c r="D2164" s="523" t="s">
        <v>8896</v>
      </c>
      <c r="E2164" s="523">
        <v>1925</v>
      </c>
      <c r="F2164" s="523" t="s">
        <v>14297</v>
      </c>
      <c r="G2164" s="523" t="s">
        <v>4792</v>
      </c>
      <c r="H2164" s="538" t="s">
        <v>14695</v>
      </c>
      <c r="I2164" s="540">
        <v>45348</v>
      </c>
      <c r="J2164" s="541" t="s">
        <v>9741</v>
      </c>
      <c r="K2164" s="541" t="s">
        <v>9440</v>
      </c>
      <c r="L2164" s="494" t="s">
        <v>19178</v>
      </c>
      <c r="M2164" s="494" t="s">
        <v>22455</v>
      </c>
      <c r="N2164" s="494" t="s">
        <v>22799</v>
      </c>
      <c r="O2164" s="494" t="s">
        <v>23130</v>
      </c>
      <c r="P2164" s="494"/>
      <c r="Q2164" s="494" t="s">
        <v>22669</v>
      </c>
      <c r="R2164" s="16" t="s">
        <v>23131</v>
      </c>
      <c r="S2164" s="16" t="s">
        <v>20044</v>
      </c>
      <c r="T2164" s="16" t="s">
        <v>23132</v>
      </c>
      <c r="U2164" s="17">
        <v>1925</v>
      </c>
      <c r="V2164" s="18">
        <v>24640</v>
      </c>
      <c r="W2164" s="16" t="s">
        <v>23133</v>
      </c>
      <c r="X2164" s="50" t="s">
        <v>205</v>
      </c>
      <c r="Y2164" s="50"/>
    </row>
    <row r="2165" spans="1:26" ht="18" customHeight="1">
      <c r="A2165" s="539">
        <v>20240226</v>
      </c>
      <c r="B2165" s="523">
        <v>256</v>
      </c>
      <c r="C2165" s="523" t="s">
        <v>4796</v>
      </c>
      <c r="D2165" s="523" t="s">
        <v>8896</v>
      </c>
      <c r="E2165" s="523">
        <v>1925</v>
      </c>
      <c r="F2165" s="523" t="s">
        <v>14297</v>
      </c>
      <c r="G2165" s="523" t="s">
        <v>4797</v>
      </c>
      <c r="H2165" s="538" t="s">
        <v>23098</v>
      </c>
      <c r="I2165" s="540">
        <v>45348</v>
      </c>
      <c r="J2165" s="541" t="s">
        <v>13872</v>
      </c>
      <c r="K2165" s="541" t="s">
        <v>9440</v>
      </c>
      <c r="L2165" s="494" t="s">
        <v>9441</v>
      </c>
      <c r="M2165" s="494" t="s">
        <v>22455</v>
      </c>
      <c r="N2165" s="494" t="s">
        <v>9822</v>
      </c>
      <c r="O2165" s="494" t="s">
        <v>23130</v>
      </c>
      <c r="P2165" s="494"/>
      <c r="Q2165" s="494" t="s">
        <v>14745</v>
      </c>
      <c r="R2165" s="16" t="s">
        <v>23134</v>
      </c>
      <c r="S2165" s="16" t="s">
        <v>19770</v>
      </c>
      <c r="T2165" s="16" t="s">
        <v>23135</v>
      </c>
      <c r="U2165" s="17">
        <v>1925</v>
      </c>
      <c r="V2165" s="18">
        <v>24640</v>
      </c>
      <c r="W2165" s="16" t="s">
        <v>23133</v>
      </c>
      <c r="X2165" s="50" t="s">
        <v>205</v>
      </c>
      <c r="Y2165" s="50"/>
    </row>
    <row r="2166" spans="1:26" ht="18" customHeight="1">
      <c r="A2166" s="539">
        <v>20240226</v>
      </c>
      <c r="B2166" s="523">
        <v>257</v>
      </c>
      <c r="C2166" s="523" t="s">
        <v>15100</v>
      </c>
      <c r="D2166" s="523" t="s">
        <v>9078</v>
      </c>
      <c r="E2166" s="523">
        <v>1165</v>
      </c>
      <c r="F2166" s="523" t="s">
        <v>8298</v>
      </c>
      <c r="G2166" s="523" t="s">
        <v>15101</v>
      </c>
      <c r="H2166" s="538" t="s">
        <v>22479</v>
      </c>
      <c r="I2166" s="540">
        <v>45348</v>
      </c>
      <c r="J2166" s="541" t="s">
        <v>10885</v>
      </c>
      <c r="K2166" s="541" t="s">
        <v>9440</v>
      </c>
      <c r="L2166" s="494" t="s">
        <v>19178</v>
      </c>
      <c r="M2166" s="494" t="s">
        <v>14666</v>
      </c>
      <c r="N2166" s="494" t="s">
        <v>22551</v>
      </c>
      <c r="O2166" s="494" t="s">
        <v>22452</v>
      </c>
      <c r="P2166" s="494"/>
      <c r="Q2166" s="494" t="s">
        <v>14875</v>
      </c>
      <c r="R2166" s="16" t="s">
        <v>23136</v>
      </c>
      <c r="S2166" s="16" t="s">
        <v>23137</v>
      </c>
      <c r="T2166" s="16" t="s">
        <v>15102</v>
      </c>
      <c r="U2166" s="17">
        <v>1165</v>
      </c>
      <c r="V2166" s="18">
        <v>24490</v>
      </c>
      <c r="W2166" s="16" t="s">
        <v>23138</v>
      </c>
      <c r="X2166" s="50" t="s">
        <v>205</v>
      </c>
      <c r="Y2166" s="50"/>
    </row>
    <row r="2167" spans="1:26" ht="18" customHeight="1">
      <c r="A2167" s="539">
        <v>20240227</v>
      </c>
      <c r="B2167" s="523">
        <v>258</v>
      </c>
      <c r="C2167" s="523" t="s">
        <v>15103</v>
      </c>
      <c r="D2167" s="523" t="s">
        <v>10578</v>
      </c>
      <c r="E2167" s="523">
        <v>900</v>
      </c>
      <c r="F2167" s="523" t="s">
        <v>9211</v>
      </c>
      <c r="G2167" s="523" t="s">
        <v>15104</v>
      </c>
      <c r="H2167" s="538" t="s">
        <v>9886</v>
      </c>
      <c r="I2167" s="540">
        <v>45349</v>
      </c>
      <c r="J2167" s="541" t="s">
        <v>11369</v>
      </c>
      <c r="K2167" s="541" t="s">
        <v>9440</v>
      </c>
      <c r="L2167" s="494" t="s">
        <v>9441</v>
      </c>
      <c r="M2167" s="548" t="s">
        <v>9467</v>
      </c>
      <c r="N2167" s="494" t="s">
        <v>22468</v>
      </c>
      <c r="O2167" s="494" t="s">
        <v>22528</v>
      </c>
      <c r="P2167" s="494"/>
      <c r="Q2167" s="494" t="s">
        <v>23139</v>
      </c>
      <c r="R2167" s="16" t="s">
        <v>23140</v>
      </c>
      <c r="S2167" s="16" t="s">
        <v>21489</v>
      </c>
      <c r="T2167" s="16" t="s">
        <v>23141</v>
      </c>
      <c r="U2167" s="17">
        <v>900</v>
      </c>
      <c r="V2167" s="18">
        <v>24728.91</v>
      </c>
      <c r="W2167" s="16" t="s">
        <v>15105</v>
      </c>
      <c r="X2167" s="50" t="s">
        <v>205</v>
      </c>
      <c r="Y2167" s="50"/>
    </row>
    <row r="2168" spans="1:26" ht="18" customHeight="1">
      <c r="A2168" s="539">
        <v>20240227</v>
      </c>
      <c r="B2168" s="523">
        <v>259</v>
      </c>
      <c r="C2168" s="523" t="s">
        <v>15106</v>
      </c>
      <c r="D2168" s="523" t="s">
        <v>9078</v>
      </c>
      <c r="E2168" s="523">
        <v>2150</v>
      </c>
      <c r="F2168" s="523" t="s">
        <v>9060</v>
      </c>
      <c r="G2168" s="523" t="s">
        <v>15107</v>
      </c>
      <c r="H2168" s="538" t="s">
        <v>23142</v>
      </c>
      <c r="I2168" s="540">
        <v>45349</v>
      </c>
      <c r="J2168" s="541" t="s">
        <v>13296</v>
      </c>
      <c r="K2168" s="541" t="s">
        <v>9440</v>
      </c>
      <c r="L2168" s="494" t="s">
        <v>9441</v>
      </c>
      <c r="M2168" s="494" t="s">
        <v>23143</v>
      </c>
      <c r="N2168" s="494"/>
      <c r="O2168" s="494" t="s">
        <v>22457</v>
      </c>
      <c r="P2168" s="494" t="s">
        <v>22666</v>
      </c>
      <c r="Q2168" s="494" t="s">
        <v>23144</v>
      </c>
      <c r="R2168" s="16" t="s">
        <v>15106</v>
      </c>
      <c r="S2168" s="16" t="s">
        <v>15109</v>
      </c>
      <c r="T2168" s="16" t="s">
        <v>15110</v>
      </c>
      <c r="U2168" s="17">
        <v>2150</v>
      </c>
      <c r="V2168" s="18">
        <v>22467</v>
      </c>
      <c r="W2168" s="16" t="s">
        <v>4811</v>
      </c>
      <c r="X2168" s="50" t="s">
        <v>205</v>
      </c>
      <c r="Y2168" s="50"/>
    </row>
    <row r="2169" spans="1:26" ht="18" customHeight="1">
      <c r="A2169" s="539">
        <v>20240227</v>
      </c>
      <c r="B2169" s="523">
        <v>260</v>
      </c>
      <c r="C2169" s="523" t="s">
        <v>15111</v>
      </c>
      <c r="D2169" s="523" t="s">
        <v>219</v>
      </c>
      <c r="E2169" s="523">
        <v>856</v>
      </c>
      <c r="F2169" s="523" t="s">
        <v>9529</v>
      </c>
      <c r="G2169" s="523" t="s">
        <v>15112</v>
      </c>
      <c r="H2169" s="538" t="s">
        <v>14624</v>
      </c>
      <c r="I2169" s="540">
        <v>45349</v>
      </c>
      <c r="J2169" s="541" t="s">
        <v>10955</v>
      </c>
      <c r="K2169" s="541" t="s">
        <v>9440</v>
      </c>
      <c r="L2169" s="494" t="s">
        <v>19178</v>
      </c>
      <c r="M2169" s="494" t="s">
        <v>22447</v>
      </c>
      <c r="N2169" s="494" t="s">
        <v>9521</v>
      </c>
      <c r="O2169" s="494" t="s">
        <v>22489</v>
      </c>
      <c r="P2169" s="494"/>
      <c r="Q2169" s="494" t="s">
        <v>9534</v>
      </c>
      <c r="R2169" s="16" t="s">
        <v>23145</v>
      </c>
      <c r="S2169" s="16" t="s">
        <v>23146</v>
      </c>
      <c r="T2169" s="16" t="s">
        <v>23147</v>
      </c>
      <c r="U2169" s="17">
        <v>856</v>
      </c>
      <c r="V2169" s="18">
        <v>9766</v>
      </c>
      <c r="W2169" s="16" t="s">
        <v>15105</v>
      </c>
      <c r="X2169" s="50" t="s">
        <v>205</v>
      </c>
      <c r="Y2169" s="50"/>
    </row>
    <row r="2170" spans="1:26" ht="18" customHeight="1">
      <c r="A2170" s="539">
        <v>20240227</v>
      </c>
      <c r="B2170" s="523">
        <v>261</v>
      </c>
      <c r="C2170" s="523" t="s">
        <v>15113</v>
      </c>
      <c r="D2170" s="523" t="s">
        <v>219</v>
      </c>
      <c r="E2170" s="523">
        <v>672</v>
      </c>
      <c r="F2170" s="523" t="s">
        <v>9546</v>
      </c>
      <c r="G2170" s="523" t="s">
        <v>15112</v>
      </c>
      <c r="H2170" s="538" t="s">
        <v>14624</v>
      </c>
      <c r="I2170" s="540">
        <v>45349</v>
      </c>
      <c r="J2170" s="541" t="s">
        <v>10955</v>
      </c>
      <c r="K2170" s="541" t="s">
        <v>9440</v>
      </c>
      <c r="L2170" s="494" t="s">
        <v>9441</v>
      </c>
      <c r="M2170" s="494" t="s">
        <v>22447</v>
      </c>
      <c r="N2170" s="494" t="s">
        <v>22785</v>
      </c>
      <c r="O2170" s="494" t="s">
        <v>9533</v>
      </c>
      <c r="P2170" s="494"/>
      <c r="Q2170" s="494" t="s">
        <v>22695</v>
      </c>
      <c r="R2170" s="16" t="s">
        <v>15114</v>
      </c>
      <c r="S2170" s="16" t="s">
        <v>23146</v>
      </c>
      <c r="T2170" s="16" t="s">
        <v>23148</v>
      </c>
      <c r="U2170" s="17">
        <v>672</v>
      </c>
      <c r="V2170" s="18">
        <v>3588.4</v>
      </c>
      <c r="W2170" s="16" t="s">
        <v>15105</v>
      </c>
      <c r="X2170" s="50" t="s">
        <v>205</v>
      </c>
      <c r="Y2170" s="50"/>
    </row>
    <row r="2171" spans="1:26" ht="18" customHeight="1">
      <c r="A2171" s="539">
        <v>20240227</v>
      </c>
      <c r="B2171" s="523">
        <v>262</v>
      </c>
      <c r="C2171" s="523" t="s">
        <v>15115</v>
      </c>
      <c r="D2171" s="523" t="s">
        <v>9503</v>
      </c>
      <c r="E2171" s="523">
        <v>1800</v>
      </c>
      <c r="F2171" s="523" t="s">
        <v>9176</v>
      </c>
      <c r="G2171" s="523" t="s">
        <v>15116</v>
      </c>
      <c r="H2171" s="538" t="s">
        <v>23149</v>
      </c>
      <c r="I2171" s="540">
        <v>45349</v>
      </c>
      <c r="J2171" s="541" t="s">
        <v>11035</v>
      </c>
      <c r="K2171" s="541" t="s">
        <v>9440</v>
      </c>
      <c r="L2171" s="494" t="s">
        <v>19178</v>
      </c>
      <c r="M2171" s="494" t="s">
        <v>22443</v>
      </c>
      <c r="N2171" s="494"/>
      <c r="O2171" s="494" t="s">
        <v>22444</v>
      </c>
      <c r="P2171" s="494" t="s">
        <v>22713</v>
      </c>
      <c r="Q2171" s="494" t="s">
        <v>9495</v>
      </c>
      <c r="R2171" s="16" t="s">
        <v>15115</v>
      </c>
      <c r="S2171" s="16" t="s">
        <v>8293</v>
      </c>
      <c r="T2171" s="16" t="s">
        <v>15117</v>
      </c>
      <c r="U2171" s="17">
        <v>1800</v>
      </c>
      <c r="V2171" s="18">
        <v>18000</v>
      </c>
      <c r="W2171" s="16" t="s">
        <v>4805</v>
      </c>
      <c r="X2171" s="50" t="s">
        <v>205</v>
      </c>
      <c r="Y2171" s="50"/>
      <c r="Z2171" t="s">
        <v>10358</v>
      </c>
    </row>
    <row r="2172" spans="1:26" ht="18" customHeight="1">
      <c r="A2172" s="539">
        <v>20240228</v>
      </c>
      <c r="B2172" s="523">
        <v>263</v>
      </c>
      <c r="C2172" s="523" t="s">
        <v>15118</v>
      </c>
      <c r="D2172" s="523" t="s">
        <v>8947</v>
      </c>
      <c r="E2172" s="523">
        <v>777</v>
      </c>
      <c r="F2172" s="523" t="s">
        <v>8949</v>
      </c>
      <c r="G2172" s="523" t="s">
        <v>15119</v>
      </c>
      <c r="H2172" s="538" t="s">
        <v>9882</v>
      </c>
      <c r="I2172" s="540">
        <v>45349</v>
      </c>
      <c r="J2172" s="541" t="s">
        <v>11835</v>
      </c>
      <c r="K2172" s="541" t="s">
        <v>9440</v>
      </c>
      <c r="L2172" s="494" t="s">
        <v>9454</v>
      </c>
      <c r="M2172" s="494" t="s">
        <v>22467</v>
      </c>
      <c r="N2172" s="494"/>
      <c r="O2172" s="494" t="s">
        <v>22457</v>
      </c>
      <c r="P2172" s="494"/>
      <c r="Q2172" s="494" t="s">
        <v>9470</v>
      </c>
      <c r="R2172" s="16" t="s">
        <v>15118</v>
      </c>
      <c r="S2172" s="16" t="s">
        <v>14932</v>
      </c>
      <c r="T2172" s="16" t="s">
        <v>15120</v>
      </c>
      <c r="U2172" s="17">
        <v>777</v>
      </c>
      <c r="V2172" s="18">
        <v>6060.6</v>
      </c>
      <c r="W2172" s="16" t="s">
        <v>4795</v>
      </c>
      <c r="X2172" s="50" t="s">
        <v>205</v>
      </c>
      <c r="Y2172" s="50"/>
      <c r="Z2172" t="s">
        <v>10606</v>
      </c>
    </row>
    <row r="2173" spans="1:26" ht="18" customHeight="1">
      <c r="A2173" s="539">
        <v>20240228</v>
      </c>
      <c r="B2173" s="523">
        <v>264</v>
      </c>
      <c r="C2173" s="523" t="s">
        <v>4800</v>
      </c>
      <c r="D2173" s="523" t="s">
        <v>14690</v>
      </c>
      <c r="E2173" s="523">
        <v>1958</v>
      </c>
      <c r="F2173" s="523" t="s">
        <v>8994</v>
      </c>
      <c r="G2173" s="523" t="s">
        <v>4801</v>
      </c>
      <c r="H2173" s="538" t="s">
        <v>22479</v>
      </c>
      <c r="I2173" s="540">
        <v>45349</v>
      </c>
      <c r="J2173" s="541" t="s">
        <v>10397</v>
      </c>
      <c r="K2173" s="541" t="s">
        <v>9440</v>
      </c>
      <c r="L2173" s="494" t="s">
        <v>9441</v>
      </c>
      <c r="M2173" s="494" t="s">
        <v>19179</v>
      </c>
      <c r="N2173" s="494"/>
      <c r="O2173" s="494" t="s">
        <v>14674</v>
      </c>
      <c r="P2173" s="494"/>
      <c r="Q2173" s="494" t="s">
        <v>22650</v>
      </c>
      <c r="R2173" s="16" t="s">
        <v>23150</v>
      </c>
      <c r="S2173" s="16" t="s">
        <v>23151</v>
      </c>
      <c r="T2173" s="16" t="s">
        <v>15121</v>
      </c>
      <c r="U2173" s="17">
        <v>1958</v>
      </c>
      <c r="V2173" s="18">
        <v>24486.74</v>
      </c>
      <c r="W2173" s="16" t="s">
        <v>23152</v>
      </c>
      <c r="X2173" s="50" t="s">
        <v>205</v>
      </c>
      <c r="Y2173" s="50"/>
    </row>
    <row r="2174" spans="1:26" ht="18" customHeight="1">
      <c r="A2174" s="539">
        <v>20240228</v>
      </c>
      <c r="B2174" s="523">
        <v>265</v>
      </c>
      <c r="C2174" s="523" t="s">
        <v>4806</v>
      </c>
      <c r="D2174" s="523" t="s">
        <v>51</v>
      </c>
      <c r="E2174" s="523">
        <v>1960</v>
      </c>
      <c r="F2174" s="523" t="s">
        <v>8994</v>
      </c>
      <c r="G2174" s="523" t="s">
        <v>4807</v>
      </c>
      <c r="H2174" s="538" t="s">
        <v>23059</v>
      </c>
      <c r="I2174" s="540">
        <v>45349</v>
      </c>
      <c r="J2174" s="541" t="s">
        <v>10671</v>
      </c>
      <c r="K2174" s="541" t="s">
        <v>9440</v>
      </c>
      <c r="L2174" s="494" t="s">
        <v>19178</v>
      </c>
      <c r="M2174" s="494" t="s">
        <v>14818</v>
      </c>
      <c r="N2174" s="494"/>
      <c r="O2174" s="494" t="s">
        <v>22924</v>
      </c>
      <c r="P2174" s="494"/>
      <c r="Q2174" s="494" t="s">
        <v>22624</v>
      </c>
      <c r="R2174" s="16" t="s">
        <v>23153</v>
      </c>
      <c r="S2174" s="16" t="s">
        <v>20587</v>
      </c>
      <c r="T2174" s="16" t="s">
        <v>23154</v>
      </c>
      <c r="U2174" s="17">
        <v>1960</v>
      </c>
      <c r="V2174" s="18">
        <v>24500</v>
      </c>
      <c r="W2174" s="16" t="s">
        <v>23155</v>
      </c>
      <c r="X2174" s="50" t="s">
        <v>205</v>
      </c>
      <c r="Y2174" s="50"/>
    </row>
    <row r="2175" spans="1:26" ht="18" customHeight="1">
      <c r="A2175" s="539">
        <v>20240229</v>
      </c>
      <c r="B2175" s="523">
        <v>266</v>
      </c>
      <c r="C2175" s="523" t="s">
        <v>15122</v>
      </c>
      <c r="D2175" s="523" t="s">
        <v>8996</v>
      </c>
      <c r="E2175" s="523">
        <v>1000</v>
      </c>
      <c r="F2175" s="523" t="s">
        <v>8949</v>
      </c>
      <c r="G2175" s="523" t="s">
        <v>15123</v>
      </c>
      <c r="H2175" s="538" t="s">
        <v>23156</v>
      </c>
      <c r="I2175" s="540">
        <v>45350</v>
      </c>
      <c r="J2175" s="541" t="s">
        <v>15124</v>
      </c>
      <c r="K2175" s="541" t="s">
        <v>9440</v>
      </c>
      <c r="L2175" s="494" t="s">
        <v>19178</v>
      </c>
      <c r="M2175" s="494" t="s">
        <v>22455</v>
      </c>
      <c r="N2175" s="494"/>
      <c r="O2175" s="494" t="s">
        <v>22481</v>
      </c>
      <c r="P2175" s="494"/>
      <c r="Q2175" s="494" t="s">
        <v>22727</v>
      </c>
      <c r="R2175" s="16" t="s">
        <v>15122</v>
      </c>
      <c r="S2175" s="16" t="s">
        <v>662</v>
      </c>
      <c r="T2175" s="16" t="s">
        <v>15125</v>
      </c>
      <c r="U2175" s="17">
        <v>1000</v>
      </c>
      <c r="V2175" s="18">
        <v>7200</v>
      </c>
      <c r="W2175" s="16" t="s">
        <v>15126</v>
      </c>
      <c r="X2175" s="50" t="s">
        <v>205</v>
      </c>
      <c r="Y2175" s="50"/>
      <c r="Z2175" t="s">
        <v>13429</v>
      </c>
    </row>
    <row r="2176" spans="1:26" ht="18" customHeight="1">
      <c r="A2176" s="539">
        <v>20240304</v>
      </c>
      <c r="B2176" s="523">
        <v>267</v>
      </c>
      <c r="C2176" s="523" t="s">
        <v>15127</v>
      </c>
      <c r="D2176" s="523" t="s">
        <v>10493</v>
      </c>
      <c r="E2176" s="523">
        <v>2800</v>
      </c>
      <c r="F2176" s="523" t="s">
        <v>9104</v>
      </c>
      <c r="G2176" s="523" t="s">
        <v>15128</v>
      </c>
      <c r="H2176" s="538" t="s">
        <v>9838</v>
      </c>
      <c r="I2176" s="540">
        <v>45353</v>
      </c>
      <c r="J2176" s="541" t="s">
        <v>9551</v>
      </c>
      <c r="K2176" s="541" t="s">
        <v>9440</v>
      </c>
      <c r="L2176" s="494" t="s">
        <v>9441</v>
      </c>
      <c r="M2176" s="512" t="s">
        <v>14596</v>
      </c>
      <c r="N2176" s="512" t="s">
        <v>22468</v>
      </c>
      <c r="O2176" s="512" t="s">
        <v>14674</v>
      </c>
      <c r="P2176" s="494"/>
      <c r="Q2176" s="512" t="s">
        <v>15079</v>
      </c>
      <c r="R2176" s="16" t="s">
        <v>15127</v>
      </c>
      <c r="S2176" s="16" t="s">
        <v>730</v>
      </c>
      <c r="T2176" s="16" t="s">
        <v>15129</v>
      </c>
      <c r="U2176" s="17">
        <v>2800</v>
      </c>
      <c r="V2176" s="18">
        <v>20800</v>
      </c>
      <c r="W2176" s="16" t="s">
        <v>15130</v>
      </c>
      <c r="X2176" s="50" t="s">
        <v>205</v>
      </c>
      <c r="Y2176" s="50"/>
      <c r="Z2176" t="s">
        <v>14306</v>
      </c>
    </row>
    <row r="2177" spans="1:26" ht="18" customHeight="1">
      <c r="A2177" s="539">
        <v>20240304</v>
      </c>
      <c r="B2177" s="523">
        <v>268</v>
      </c>
      <c r="C2177" s="523" t="s">
        <v>15131</v>
      </c>
      <c r="D2177" s="523" t="s">
        <v>219</v>
      </c>
      <c r="E2177" s="523">
        <v>1440</v>
      </c>
      <c r="F2177" s="523" t="s">
        <v>9217</v>
      </c>
      <c r="G2177" s="523" t="s">
        <v>15132</v>
      </c>
      <c r="H2177" s="538" t="s">
        <v>9518</v>
      </c>
      <c r="I2177" s="540">
        <v>45355</v>
      </c>
      <c r="J2177" s="541" t="s">
        <v>10769</v>
      </c>
      <c r="K2177" s="541" t="s">
        <v>9440</v>
      </c>
      <c r="L2177" s="494" t="s">
        <v>9441</v>
      </c>
      <c r="M2177" s="494" t="s">
        <v>22447</v>
      </c>
      <c r="N2177" s="494" t="s">
        <v>22785</v>
      </c>
      <c r="O2177" s="494" t="s">
        <v>22585</v>
      </c>
      <c r="P2177" s="494"/>
      <c r="Q2177" s="494" t="s">
        <v>22733</v>
      </c>
      <c r="R2177" s="16" t="s">
        <v>15131</v>
      </c>
      <c r="S2177" s="16" t="s">
        <v>730</v>
      </c>
      <c r="T2177" s="16" t="s">
        <v>15133</v>
      </c>
      <c r="U2177" s="17">
        <v>1440</v>
      </c>
      <c r="V2177" s="18">
        <v>24508.799999999999</v>
      </c>
      <c r="W2177" s="16" t="s">
        <v>15130</v>
      </c>
      <c r="X2177" s="50" t="s">
        <v>205</v>
      </c>
      <c r="Y2177" s="50" t="s">
        <v>205</v>
      </c>
    </row>
    <row r="2178" spans="1:26" ht="18" customHeight="1">
      <c r="A2178" s="539">
        <v>20240304</v>
      </c>
      <c r="B2178" s="523">
        <v>269</v>
      </c>
      <c r="C2178" s="523" t="s">
        <v>15134</v>
      </c>
      <c r="D2178" s="523" t="s">
        <v>219</v>
      </c>
      <c r="E2178" s="523">
        <v>1286</v>
      </c>
      <c r="F2178" s="523" t="s">
        <v>8949</v>
      </c>
      <c r="G2178" s="523" t="s">
        <v>15135</v>
      </c>
      <c r="H2178" s="538" t="s">
        <v>22474</v>
      </c>
      <c r="I2178" s="540">
        <v>45355</v>
      </c>
      <c r="J2178" s="541" t="s">
        <v>15136</v>
      </c>
      <c r="K2178" s="541" t="s">
        <v>9440</v>
      </c>
      <c r="L2178" s="494" t="s">
        <v>9441</v>
      </c>
      <c r="M2178" s="494" t="s">
        <v>23125</v>
      </c>
      <c r="N2178" s="494" t="s">
        <v>9521</v>
      </c>
      <c r="O2178" s="494" t="s">
        <v>22481</v>
      </c>
      <c r="P2178" s="494"/>
      <c r="Q2178" s="494" t="s">
        <v>9534</v>
      </c>
      <c r="R2178" s="16" t="s">
        <v>15137</v>
      </c>
      <c r="S2178" s="16" t="s">
        <v>23157</v>
      </c>
      <c r="T2178" s="16" t="s">
        <v>23158</v>
      </c>
      <c r="U2178" s="17">
        <v>1286</v>
      </c>
      <c r="V2178" s="18">
        <v>6815.8</v>
      </c>
      <c r="W2178" s="16" t="s">
        <v>4829</v>
      </c>
      <c r="X2178" s="50" t="s">
        <v>205</v>
      </c>
      <c r="Y2178" s="50"/>
    </row>
    <row r="2179" spans="1:26" ht="18" customHeight="1">
      <c r="A2179" s="539">
        <v>20240304</v>
      </c>
      <c r="B2179" s="523">
        <v>270</v>
      </c>
      <c r="C2179" s="523" t="s">
        <v>4820</v>
      </c>
      <c r="D2179" s="523" t="s">
        <v>8896</v>
      </c>
      <c r="E2179" s="523">
        <v>1925</v>
      </c>
      <c r="F2179" s="523" t="s">
        <v>14297</v>
      </c>
      <c r="G2179" s="523" t="s">
        <v>4821</v>
      </c>
      <c r="H2179" s="538" t="s">
        <v>22640</v>
      </c>
      <c r="I2179" s="540">
        <v>45353</v>
      </c>
      <c r="J2179" s="541" t="s">
        <v>9626</v>
      </c>
      <c r="K2179" s="541" t="s">
        <v>9440</v>
      </c>
      <c r="L2179" s="494" t="s">
        <v>19178</v>
      </c>
      <c r="M2179" s="494" t="s">
        <v>22522</v>
      </c>
      <c r="N2179" s="494" t="s">
        <v>22799</v>
      </c>
      <c r="O2179" s="494" t="s">
        <v>22802</v>
      </c>
      <c r="P2179" s="494"/>
      <c r="Q2179" s="494" t="s">
        <v>22669</v>
      </c>
      <c r="R2179" s="16" t="s">
        <v>23159</v>
      </c>
      <c r="S2179" s="16" t="s">
        <v>21834</v>
      </c>
      <c r="T2179" s="16" t="s">
        <v>23160</v>
      </c>
      <c r="U2179" s="17">
        <v>1925</v>
      </c>
      <c r="V2179" s="18">
        <v>24640</v>
      </c>
      <c r="W2179" s="16" t="s">
        <v>4863</v>
      </c>
      <c r="X2179" s="50" t="s">
        <v>22640</v>
      </c>
      <c r="Y2179" s="50"/>
    </row>
    <row r="2180" spans="1:26" ht="18" customHeight="1">
      <c r="A2180" s="539">
        <v>20240304</v>
      </c>
      <c r="B2180" s="523">
        <v>271</v>
      </c>
      <c r="C2180" s="523" t="s">
        <v>4812</v>
      </c>
      <c r="D2180" s="523" t="s">
        <v>9319</v>
      </c>
      <c r="E2180" s="523">
        <v>1958</v>
      </c>
      <c r="F2180" s="523" t="s">
        <v>8994</v>
      </c>
      <c r="G2180" s="523" t="s">
        <v>4813</v>
      </c>
      <c r="H2180" s="538" t="s">
        <v>22557</v>
      </c>
      <c r="I2180" s="540">
        <v>45355</v>
      </c>
      <c r="J2180" s="541" t="s">
        <v>10773</v>
      </c>
      <c r="K2180" s="541" t="s">
        <v>9440</v>
      </c>
      <c r="L2180" s="494" t="s">
        <v>19178</v>
      </c>
      <c r="M2180" s="494" t="s">
        <v>22461</v>
      </c>
      <c r="N2180" s="494"/>
      <c r="O2180" s="50" t="s">
        <v>22489</v>
      </c>
      <c r="P2180" s="494"/>
      <c r="Q2180" s="494" t="s">
        <v>22650</v>
      </c>
      <c r="R2180" s="16" t="s">
        <v>15138</v>
      </c>
      <c r="S2180" s="16" t="s">
        <v>23161</v>
      </c>
      <c r="T2180" s="16" t="s">
        <v>23162</v>
      </c>
      <c r="U2180" s="17">
        <v>1958</v>
      </c>
      <c r="V2180" s="18">
        <v>24486.78</v>
      </c>
      <c r="W2180" s="16" t="s">
        <v>23163</v>
      </c>
      <c r="X2180" s="50" t="s">
        <v>205</v>
      </c>
      <c r="Y2180" s="50"/>
    </row>
    <row r="2181" spans="1:26" ht="18" customHeight="1">
      <c r="A2181" s="539">
        <v>20240304</v>
      </c>
      <c r="B2181" s="523">
        <v>272</v>
      </c>
      <c r="C2181" s="523" t="s">
        <v>15140</v>
      </c>
      <c r="D2181" s="523" t="s">
        <v>8947</v>
      </c>
      <c r="E2181" s="523">
        <v>950</v>
      </c>
      <c r="F2181" s="523" t="s">
        <v>8949</v>
      </c>
      <c r="G2181" s="523" t="s">
        <v>15141</v>
      </c>
      <c r="H2181" s="538" t="s">
        <v>9972</v>
      </c>
      <c r="I2181" s="540">
        <v>45355</v>
      </c>
      <c r="J2181" s="541" t="s">
        <v>10666</v>
      </c>
      <c r="K2181" s="541" t="s">
        <v>9440</v>
      </c>
      <c r="L2181" s="494" t="s">
        <v>9454</v>
      </c>
      <c r="M2181" s="494" t="s">
        <v>22467</v>
      </c>
      <c r="N2181" s="494" t="s">
        <v>22468</v>
      </c>
      <c r="O2181" s="565" t="s">
        <v>15142</v>
      </c>
      <c r="P2181" s="494" t="s">
        <v>23164</v>
      </c>
      <c r="Q2181" s="494" t="s">
        <v>9470</v>
      </c>
      <c r="R2181" s="16" t="s">
        <v>15140</v>
      </c>
      <c r="S2181" s="16" t="s">
        <v>15143</v>
      </c>
      <c r="T2181" s="16" t="s">
        <v>15144</v>
      </c>
      <c r="U2181" s="17">
        <v>950</v>
      </c>
      <c r="V2181" s="18">
        <v>5350</v>
      </c>
      <c r="W2181" s="16" t="s">
        <v>4835</v>
      </c>
      <c r="X2181" s="50" t="s">
        <v>205</v>
      </c>
      <c r="Y2181" s="50"/>
      <c r="Z2181" t="s">
        <v>11167</v>
      </c>
    </row>
    <row r="2182" spans="1:26" ht="18" customHeight="1">
      <c r="A2182" s="539">
        <v>20240304</v>
      </c>
      <c r="B2182" s="523">
        <v>273</v>
      </c>
      <c r="C2182" s="523" t="s">
        <v>4817</v>
      </c>
      <c r="D2182" s="523" t="s">
        <v>8891</v>
      </c>
      <c r="E2182" s="523">
        <v>1958</v>
      </c>
      <c r="F2182" s="523" t="s">
        <v>8994</v>
      </c>
      <c r="G2182" s="523" t="s">
        <v>4818</v>
      </c>
      <c r="H2182" s="538" t="s">
        <v>22583</v>
      </c>
      <c r="I2182" s="540">
        <v>45355</v>
      </c>
      <c r="J2182" s="541" t="s">
        <v>9791</v>
      </c>
      <c r="K2182" s="541" t="s">
        <v>9440</v>
      </c>
      <c r="L2182" s="494" t="s">
        <v>22028</v>
      </c>
      <c r="M2182" s="494" t="s">
        <v>22438</v>
      </c>
      <c r="N2182" s="494" t="s">
        <v>22468</v>
      </c>
      <c r="O2182" s="494" t="s">
        <v>22500</v>
      </c>
      <c r="P2182" s="494"/>
      <c r="Q2182" s="494" t="s">
        <v>22650</v>
      </c>
      <c r="R2182" s="16" t="s">
        <v>15145</v>
      </c>
      <c r="S2182" s="16" t="s">
        <v>15139</v>
      </c>
      <c r="T2182" s="16" t="s">
        <v>23165</v>
      </c>
      <c r="U2182" s="17">
        <v>1958</v>
      </c>
      <c r="V2182" s="18">
        <v>24583.32</v>
      </c>
      <c r="W2182" s="16" t="s">
        <v>23166</v>
      </c>
      <c r="X2182" s="50" t="s">
        <v>205</v>
      </c>
      <c r="Y2182" s="50"/>
    </row>
    <row r="2183" spans="1:26" ht="18" customHeight="1">
      <c r="A2183" s="539">
        <v>20240305</v>
      </c>
      <c r="B2183" s="523">
        <v>274</v>
      </c>
      <c r="C2183" s="523" t="s">
        <v>15146</v>
      </c>
      <c r="D2183" s="523" t="s">
        <v>9503</v>
      </c>
      <c r="E2183" s="523">
        <v>1000</v>
      </c>
      <c r="F2183" s="523" t="s">
        <v>9254</v>
      </c>
      <c r="G2183" s="523" t="s">
        <v>15147</v>
      </c>
      <c r="H2183" s="538" t="s">
        <v>9942</v>
      </c>
      <c r="I2183" s="540">
        <v>45356</v>
      </c>
      <c r="J2183" s="541" t="s">
        <v>14076</v>
      </c>
      <c r="K2183" s="541" t="s">
        <v>9440</v>
      </c>
      <c r="L2183" s="494" t="s">
        <v>9454</v>
      </c>
      <c r="M2183" s="512" t="s">
        <v>22447</v>
      </c>
      <c r="N2183" s="494" t="s">
        <v>22923</v>
      </c>
      <c r="O2183" s="494" t="s">
        <v>22706</v>
      </c>
      <c r="P2183" s="494" t="s">
        <v>9563</v>
      </c>
      <c r="Q2183" s="494" t="s">
        <v>22708</v>
      </c>
      <c r="R2183" s="16" t="s">
        <v>15146</v>
      </c>
      <c r="S2183" s="16" t="s">
        <v>15148</v>
      </c>
      <c r="T2183" s="16" t="s">
        <v>15149</v>
      </c>
      <c r="U2183" s="17">
        <v>1000</v>
      </c>
      <c r="V2183" s="18">
        <v>11000</v>
      </c>
      <c r="W2183" s="16" t="s">
        <v>15150</v>
      </c>
      <c r="X2183" s="50" t="s">
        <v>205</v>
      </c>
      <c r="Y2183" s="50" t="s">
        <v>205</v>
      </c>
      <c r="Z2183" t="s">
        <v>15151</v>
      </c>
    </row>
    <row r="2184" spans="1:26" ht="18" customHeight="1">
      <c r="A2184" s="539">
        <v>20240305</v>
      </c>
      <c r="B2184" s="523">
        <v>275</v>
      </c>
      <c r="C2184" s="523" t="s">
        <v>4846</v>
      </c>
      <c r="D2184" s="523" t="s">
        <v>9319</v>
      </c>
      <c r="E2184" s="523">
        <v>1958</v>
      </c>
      <c r="F2184" s="523" t="s">
        <v>8994</v>
      </c>
      <c r="G2184" s="523" t="s">
        <v>4847</v>
      </c>
      <c r="H2184" s="538" t="s">
        <v>22557</v>
      </c>
      <c r="I2184" s="540">
        <v>45356</v>
      </c>
      <c r="J2184" s="541" t="s">
        <v>13649</v>
      </c>
      <c r="K2184" s="541" t="s">
        <v>9440</v>
      </c>
      <c r="L2184" s="494" t="s">
        <v>19178</v>
      </c>
      <c r="M2184" s="494" t="s">
        <v>22461</v>
      </c>
      <c r="N2184" s="494" t="s">
        <v>22458</v>
      </c>
      <c r="O2184" s="494" t="s">
        <v>22561</v>
      </c>
      <c r="P2184" s="494"/>
      <c r="Q2184" s="494" t="s">
        <v>22735</v>
      </c>
      <c r="R2184" s="16" t="s">
        <v>23167</v>
      </c>
      <c r="S2184" s="16" t="s">
        <v>19705</v>
      </c>
      <c r="T2184" s="16" t="s">
        <v>23168</v>
      </c>
      <c r="U2184" s="17">
        <v>1958</v>
      </c>
      <c r="V2184" s="18">
        <v>24427.68</v>
      </c>
      <c r="W2184" s="16" t="s">
        <v>4829</v>
      </c>
      <c r="X2184" s="50" t="s">
        <v>205</v>
      </c>
      <c r="Y2184" s="50"/>
    </row>
    <row r="2185" spans="1:26" ht="18" customHeight="1">
      <c r="A2185" s="539">
        <v>20240305</v>
      </c>
      <c r="B2185" s="523">
        <v>276</v>
      </c>
      <c r="C2185" s="523" t="s">
        <v>4850</v>
      </c>
      <c r="D2185" s="523" t="s">
        <v>51</v>
      </c>
      <c r="E2185" s="523">
        <v>1958</v>
      </c>
      <c r="F2185" s="523" t="s">
        <v>8994</v>
      </c>
      <c r="G2185" s="523" t="s">
        <v>4851</v>
      </c>
      <c r="H2185" s="538" t="s">
        <v>9838</v>
      </c>
      <c r="I2185" s="540">
        <v>45355</v>
      </c>
      <c r="J2185" s="541" t="s">
        <v>10472</v>
      </c>
      <c r="K2185" s="541" t="s">
        <v>9440</v>
      </c>
      <c r="L2185" s="494" t="s">
        <v>19178</v>
      </c>
      <c r="M2185" s="548" t="s">
        <v>22467</v>
      </c>
      <c r="N2185" s="494" t="s">
        <v>22468</v>
      </c>
      <c r="O2185" s="494" t="s">
        <v>9533</v>
      </c>
      <c r="P2185" s="494"/>
      <c r="Q2185" s="494" t="s">
        <v>22650</v>
      </c>
      <c r="R2185" s="16" t="s">
        <v>23169</v>
      </c>
      <c r="S2185" s="16" t="s">
        <v>23161</v>
      </c>
      <c r="T2185" s="16" t="s">
        <v>15152</v>
      </c>
      <c r="U2185" s="17">
        <v>1958</v>
      </c>
      <c r="V2185" s="18">
        <v>24486.880000000001</v>
      </c>
      <c r="W2185" s="16" t="s">
        <v>23163</v>
      </c>
      <c r="X2185" s="50" t="s">
        <v>205</v>
      </c>
      <c r="Y2185" s="50"/>
    </row>
    <row r="2186" spans="1:26" ht="18" customHeight="1">
      <c r="A2186" s="539">
        <v>20240305</v>
      </c>
      <c r="B2186" s="523">
        <v>277</v>
      </c>
      <c r="C2186" s="523" t="s">
        <v>4824</v>
      </c>
      <c r="D2186" s="523" t="s">
        <v>14690</v>
      </c>
      <c r="E2186" s="523">
        <v>1875</v>
      </c>
      <c r="F2186" s="523" t="s">
        <v>8994</v>
      </c>
      <c r="G2186" s="523" t="s">
        <v>4825</v>
      </c>
      <c r="H2186" s="538" t="s">
        <v>22479</v>
      </c>
      <c r="I2186" s="540">
        <v>45356</v>
      </c>
      <c r="J2186" s="541" t="s">
        <v>9791</v>
      </c>
      <c r="K2186" s="541" t="s">
        <v>9440</v>
      </c>
      <c r="L2186" s="494" t="s">
        <v>19178</v>
      </c>
      <c r="M2186" s="494" t="s">
        <v>19179</v>
      </c>
      <c r="N2186" s="494" t="s">
        <v>22464</v>
      </c>
      <c r="O2186" s="494" t="s">
        <v>22597</v>
      </c>
      <c r="P2186" s="494"/>
      <c r="Q2186" s="494" t="s">
        <v>22650</v>
      </c>
      <c r="R2186" s="16" t="s">
        <v>4824</v>
      </c>
      <c r="S2186" s="16" t="s">
        <v>4827</v>
      </c>
      <c r="T2186" s="16" t="s">
        <v>15153</v>
      </c>
      <c r="U2186" s="17">
        <v>1875</v>
      </c>
      <c r="V2186" s="18">
        <v>24007.5</v>
      </c>
      <c r="W2186" s="16" t="s">
        <v>15130</v>
      </c>
      <c r="X2186" s="50" t="s">
        <v>205</v>
      </c>
      <c r="Y2186" s="50"/>
    </row>
    <row r="2187" spans="1:26" ht="18" customHeight="1">
      <c r="A2187" s="539">
        <v>20240305</v>
      </c>
      <c r="B2187" s="523">
        <v>278</v>
      </c>
      <c r="C2187" s="523" t="s">
        <v>4836</v>
      </c>
      <c r="D2187" s="523" t="s">
        <v>8891</v>
      </c>
      <c r="E2187" s="523">
        <v>2300</v>
      </c>
      <c r="F2187" s="523" t="s">
        <v>121</v>
      </c>
      <c r="G2187" s="523" t="s">
        <v>4837</v>
      </c>
      <c r="H2187" s="538" t="s">
        <v>23170</v>
      </c>
      <c r="I2187" s="540">
        <v>45356</v>
      </c>
      <c r="J2187" s="541" t="s">
        <v>9511</v>
      </c>
      <c r="K2187" s="541" t="s">
        <v>9440</v>
      </c>
      <c r="L2187" s="494" t="s">
        <v>19178</v>
      </c>
      <c r="M2187" s="494" t="s">
        <v>22438</v>
      </c>
      <c r="N2187" s="494" t="s">
        <v>9468</v>
      </c>
      <c r="O2187" s="494" t="s">
        <v>22561</v>
      </c>
      <c r="P2187" s="494"/>
      <c r="Q2187" s="494" t="s">
        <v>23171</v>
      </c>
      <c r="R2187" s="16" t="s">
        <v>15155</v>
      </c>
      <c r="S2187" s="16" t="s">
        <v>19705</v>
      </c>
      <c r="T2187" s="16" t="s">
        <v>23172</v>
      </c>
      <c r="U2187" s="17">
        <v>2300</v>
      </c>
      <c r="V2187" s="18">
        <v>23805</v>
      </c>
      <c r="W2187" s="16" t="s">
        <v>23163</v>
      </c>
      <c r="X2187" s="50" t="s">
        <v>205</v>
      </c>
      <c r="Y2187" s="50"/>
    </row>
    <row r="2188" spans="1:26" ht="18" customHeight="1">
      <c r="A2188" s="539">
        <v>20240305</v>
      </c>
      <c r="B2188" s="523">
        <v>279</v>
      </c>
      <c r="C2188" s="523" t="s">
        <v>4840</v>
      </c>
      <c r="D2188" s="523" t="s">
        <v>8891</v>
      </c>
      <c r="E2188" s="523">
        <v>2300</v>
      </c>
      <c r="F2188" s="523" t="s">
        <v>121</v>
      </c>
      <c r="G2188" s="523" t="s">
        <v>4841</v>
      </c>
      <c r="H2188" s="538" t="s">
        <v>15018</v>
      </c>
      <c r="I2188" s="540">
        <v>45356</v>
      </c>
      <c r="J2188" s="541" t="s">
        <v>10453</v>
      </c>
      <c r="K2188" s="541" t="s">
        <v>9440</v>
      </c>
      <c r="L2188" s="494" t="s">
        <v>19178</v>
      </c>
      <c r="M2188" s="494" t="s">
        <v>22438</v>
      </c>
      <c r="N2188" s="494" t="s">
        <v>22468</v>
      </c>
      <c r="O2188" s="494" t="s">
        <v>14674</v>
      </c>
      <c r="P2188" s="494"/>
      <c r="Q2188" s="494" t="s">
        <v>23171</v>
      </c>
      <c r="R2188" s="16" t="s">
        <v>23173</v>
      </c>
      <c r="S2188" s="16" t="s">
        <v>19705</v>
      </c>
      <c r="T2188" s="16" t="s">
        <v>23174</v>
      </c>
      <c r="U2188" s="17">
        <v>2300</v>
      </c>
      <c r="V2188" s="18">
        <v>23805</v>
      </c>
      <c r="W2188" s="16" t="s">
        <v>23163</v>
      </c>
      <c r="X2188" s="50" t="s">
        <v>205</v>
      </c>
      <c r="Y2188" s="50"/>
    </row>
    <row r="2189" spans="1:26" ht="18" customHeight="1">
      <c r="A2189" s="539">
        <v>20240305</v>
      </c>
      <c r="B2189" s="523">
        <v>280</v>
      </c>
      <c r="C2189" s="523" t="s">
        <v>4830</v>
      </c>
      <c r="D2189" s="523" t="s">
        <v>8891</v>
      </c>
      <c r="E2189" s="523">
        <v>1958</v>
      </c>
      <c r="F2189" s="523" t="s">
        <v>8994</v>
      </c>
      <c r="G2189" s="523" t="s">
        <v>4831</v>
      </c>
      <c r="H2189" s="538" t="s">
        <v>22867</v>
      </c>
      <c r="I2189" s="540">
        <v>45356</v>
      </c>
      <c r="J2189" s="541" t="s">
        <v>11734</v>
      </c>
      <c r="K2189" s="541" t="s">
        <v>9440</v>
      </c>
      <c r="L2189" s="494" t="s">
        <v>19178</v>
      </c>
      <c r="M2189" s="494" t="s">
        <v>23175</v>
      </c>
      <c r="N2189" s="494" t="s">
        <v>22488</v>
      </c>
      <c r="O2189" s="494" t="s">
        <v>22489</v>
      </c>
      <c r="P2189" s="494"/>
      <c r="Q2189" s="494" t="s">
        <v>22650</v>
      </c>
      <c r="R2189" s="16" t="s">
        <v>23176</v>
      </c>
      <c r="S2189" s="16" t="s">
        <v>4874</v>
      </c>
      <c r="T2189" s="16" t="s">
        <v>15156</v>
      </c>
      <c r="U2189" s="17">
        <v>1958</v>
      </c>
      <c r="V2189" s="18">
        <v>24583.33</v>
      </c>
      <c r="W2189" s="16" t="s">
        <v>23177</v>
      </c>
      <c r="X2189" s="50" t="s">
        <v>205</v>
      </c>
      <c r="Y2189" s="50"/>
    </row>
    <row r="2190" spans="1:26" ht="18" customHeight="1">
      <c r="A2190" s="539">
        <v>20240305</v>
      </c>
      <c r="B2190" s="523">
        <v>281</v>
      </c>
      <c r="C2190" s="523" t="s">
        <v>4843</v>
      </c>
      <c r="D2190" s="523" t="s">
        <v>8891</v>
      </c>
      <c r="E2190" s="523">
        <v>2300</v>
      </c>
      <c r="F2190" s="523" t="s">
        <v>121</v>
      </c>
      <c r="G2190" s="523" t="s">
        <v>4844</v>
      </c>
      <c r="H2190" s="538" t="s">
        <v>14628</v>
      </c>
      <c r="I2190" s="540">
        <v>45356</v>
      </c>
      <c r="J2190" s="541" t="s">
        <v>10909</v>
      </c>
      <c r="K2190" s="541" t="s">
        <v>9440</v>
      </c>
      <c r="L2190" s="494" t="s">
        <v>22028</v>
      </c>
      <c r="M2190" s="494" t="s">
        <v>14596</v>
      </c>
      <c r="N2190" s="494" t="s">
        <v>22527</v>
      </c>
      <c r="O2190" s="494" t="s">
        <v>14674</v>
      </c>
      <c r="P2190" s="494"/>
      <c r="Q2190" s="494" t="s">
        <v>23171</v>
      </c>
      <c r="R2190" s="16" t="s">
        <v>23178</v>
      </c>
      <c r="S2190" s="16" t="s">
        <v>19705</v>
      </c>
      <c r="T2190" s="16" t="s">
        <v>23179</v>
      </c>
      <c r="U2190" s="17">
        <v>2300</v>
      </c>
      <c r="V2190" s="18">
        <v>23805</v>
      </c>
      <c r="W2190" s="16" t="s">
        <v>23166</v>
      </c>
      <c r="X2190" s="50" t="s">
        <v>205</v>
      </c>
      <c r="Y2190" s="50"/>
    </row>
    <row r="2191" spans="1:26" ht="18" customHeight="1">
      <c r="A2191" s="539">
        <v>20240305</v>
      </c>
      <c r="B2191" s="523">
        <v>282</v>
      </c>
      <c r="C2191" s="523" t="s">
        <v>15157</v>
      </c>
      <c r="D2191" s="523" t="s">
        <v>13857</v>
      </c>
      <c r="E2191" s="523">
        <v>2300</v>
      </c>
      <c r="F2191" s="523" t="s">
        <v>9269</v>
      </c>
      <c r="G2191" s="523" t="s">
        <v>15158</v>
      </c>
      <c r="H2191" s="538" t="s">
        <v>23180</v>
      </c>
      <c r="I2191" s="540">
        <v>45356</v>
      </c>
      <c r="J2191" s="541" t="s">
        <v>9556</v>
      </c>
      <c r="K2191" s="541" t="s">
        <v>9440</v>
      </c>
      <c r="L2191" s="494" t="s">
        <v>19178</v>
      </c>
      <c r="M2191" s="494" t="s">
        <v>22780</v>
      </c>
      <c r="N2191" s="494" t="s">
        <v>22551</v>
      </c>
      <c r="O2191" s="494" t="s">
        <v>22489</v>
      </c>
      <c r="P2191" s="494"/>
      <c r="Q2191" s="494" t="s">
        <v>22952</v>
      </c>
      <c r="R2191" s="16" t="s">
        <v>23181</v>
      </c>
      <c r="S2191" s="16" t="s">
        <v>23182</v>
      </c>
      <c r="T2191" s="16" t="s">
        <v>23183</v>
      </c>
      <c r="U2191" s="17">
        <v>2300</v>
      </c>
      <c r="V2191" s="18">
        <v>24150</v>
      </c>
      <c r="W2191" s="16" t="s">
        <v>23184</v>
      </c>
      <c r="X2191" s="50" t="s">
        <v>205</v>
      </c>
      <c r="Y2191" s="50"/>
    </row>
    <row r="2192" spans="1:26" ht="18" customHeight="1">
      <c r="A2192" s="539">
        <v>20240305</v>
      </c>
      <c r="B2192" s="523">
        <v>283</v>
      </c>
      <c r="C2192" s="523" t="s">
        <v>15160</v>
      </c>
      <c r="D2192" s="523" t="s">
        <v>9743</v>
      </c>
      <c r="E2192" s="523">
        <v>2300</v>
      </c>
      <c r="F2192" s="523" t="s">
        <v>9236</v>
      </c>
      <c r="G2192" s="523" t="s">
        <v>15161</v>
      </c>
      <c r="H2192" s="538" t="s">
        <v>22895</v>
      </c>
      <c r="I2192" s="540">
        <v>45356</v>
      </c>
      <c r="J2192" s="541" t="s">
        <v>12363</v>
      </c>
      <c r="K2192" s="541" t="s">
        <v>9440</v>
      </c>
      <c r="L2192" s="494" t="s">
        <v>19178</v>
      </c>
      <c r="M2192" s="494" t="s">
        <v>19179</v>
      </c>
      <c r="N2192" s="494" t="s">
        <v>22464</v>
      </c>
      <c r="O2192" s="494" t="s">
        <v>23185</v>
      </c>
      <c r="P2192" s="494"/>
      <c r="Q2192" s="494" t="s">
        <v>15162</v>
      </c>
      <c r="R2192" s="16" t="s">
        <v>23186</v>
      </c>
      <c r="S2192" s="16" t="s">
        <v>23187</v>
      </c>
      <c r="T2192" s="16" t="s">
        <v>23188</v>
      </c>
      <c r="U2192" s="17">
        <v>2300</v>
      </c>
      <c r="V2192" s="18">
        <v>24840</v>
      </c>
      <c r="W2192" s="16" t="s">
        <v>23177</v>
      </c>
      <c r="X2192" s="50" t="s">
        <v>205</v>
      </c>
      <c r="Y2192" s="50" t="s">
        <v>205</v>
      </c>
      <c r="Z2192" t="s">
        <v>15163</v>
      </c>
    </row>
    <row r="2193" spans="1:26" ht="18" customHeight="1">
      <c r="A2193" s="539">
        <v>20240306</v>
      </c>
      <c r="B2193" s="523">
        <v>284</v>
      </c>
      <c r="C2193" s="523" t="s">
        <v>15164</v>
      </c>
      <c r="D2193" s="523" t="s">
        <v>8947</v>
      </c>
      <c r="E2193" s="523">
        <v>1000</v>
      </c>
      <c r="F2193" s="523" t="s">
        <v>12516</v>
      </c>
      <c r="G2193" s="523" t="s">
        <v>15165</v>
      </c>
      <c r="H2193" s="538" t="s">
        <v>14587</v>
      </c>
      <c r="I2193" s="540">
        <v>45356</v>
      </c>
      <c r="J2193" s="541" t="s">
        <v>10463</v>
      </c>
      <c r="K2193" s="541" t="s">
        <v>9440</v>
      </c>
      <c r="L2193" s="494" t="s">
        <v>9454</v>
      </c>
      <c r="M2193" s="548" t="s">
        <v>22467</v>
      </c>
      <c r="N2193" s="494" t="s">
        <v>22468</v>
      </c>
      <c r="O2193" s="494" t="s">
        <v>14688</v>
      </c>
      <c r="P2193" s="494" t="s">
        <v>23189</v>
      </c>
      <c r="Q2193" s="494" t="s">
        <v>23190</v>
      </c>
      <c r="R2193" s="16" t="s">
        <v>15164</v>
      </c>
      <c r="S2193" s="16" t="s">
        <v>15166</v>
      </c>
      <c r="T2193" s="16" t="s">
        <v>15167</v>
      </c>
      <c r="U2193" s="17">
        <v>1000</v>
      </c>
      <c r="V2193" s="18">
        <v>9500</v>
      </c>
      <c r="W2193" s="16" t="s">
        <v>15126</v>
      </c>
      <c r="X2193" s="50" t="s">
        <v>205</v>
      </c>
      <c r="Y2193" s="50"/>
      <c r="Z2193" t="s">
        <v>15168</v>
      </c>
    </row>
    <row r="2194" spans="1:26" ht="18" customHeight="1">
      <c r="A2194" s="539">
        <v>20240306</v>
      </c>
      <c r="B2194" s="523">
        <v>285</v>
      </c>
      <c r="C2194" s="523" t="s">
        <v>15169</v>
      </c>
      <c r="D2194" s="523" t="s">
        <v>12751</v>
      </c>
      <c r="E2194" s="523">
        <v>2660</v>
      </c>
      <c r="F2194" s="523" t="s">
        <v>9104</v>
      </c>
      <c r="G2194" s="523" t="s">
        <v>15170</v>
      </c>
      <c r="H2194" s="538" t="s">
        <v>22603</v>
      </c>
      <c r="I2194" s="540">
        <v>45355</v>
      </c>
      <c r="J2194" s="541" t="s">
        <v>13938</v>
      </c>
      <c r="K2194" s="541" t="s">
        <v>9440</v>
      </c>
      <c r="L2194" s="494" t="s">
        <v>19178</v>
      </c>
      <c r="M2194" s="494" t="s">
        <v>22447</v>
      </c>
      <c r="N2194" s="494" t="s">
        <v>22785</v>
      </c>
      <c r="O2194" s="494" t="s">
        <v>22585</v>
      </c>
      <c r="P2194" s="494"/>
      <c r="Q2194" s="494" t="s">
        <v>23191</v>
      </c>
      <c r="R2194" s="16" t="s">
        <v>23192</v>
      </c>
      <c r="S2194" s="16" t="s">
        <v>18774</v>
      </c>
      <c r="T2194" s="16" t="s">
        <v>23193</v>
      </c>
      <c r="U2194" s="17">
        <v>2660</v>
      </c>
      <c r="V2194" s="18">
        <v>18620</v>
      </c>
      <c r="W2194" s="16" t="s">
        <v>23166</v>
      </c>
      <c r="X2194" s="50" t="s">
        <v>205</v>
      </c>
      <c r="Y2194" s="50"/>
      <c r="Z2194" t="s">
        <v>23194</v>
      </c>
    </row>
    <row r="2195" spans="1:26" ht="18" customHeight="1">
      <c r="A2195" s="539">
        <v>20240306</v>
      </c>
      <c r="B2195" s="523">
        <v>286</v>
      </c>
      <c r="C2195" s="523" t="s">
        <v>15171</v>
      </c>
      <c r="D2195" s="523" t="s">
        <v>8947</v>
      </c>
      <c r="E2195" s="523">
        <v>1600</v>
      </c>
      <c r="F2195" s="523" t="s">
        <v>9095</v>
      </c>
      <c r="G2195" s="523" t="s">
        <v>15172</v>
      </c>
      <c r="H2195" s="538" t="s">
        <v>9995</v>
      </c>
      <c r="I2195" s="540">
        <v>45357</v>
      </c>
      <c r="J2195" s="541" t="s">
        <v>15173</v>
      </c>
      <c r="K2195" s="541" t="s">
        <v>9440</v>
      </c>
      <c r="L2195" s="494" t="s">
        <v>9454</v>
      </c>
      <c r="M2195" s="548" t="s">
        <v>22467</v>
      </c>
      <c r="N2195" s="494" t="s">
        <v>22468</v>
      </c>
      <c r="O2195" s="494" t="s">
        <v>22788</v>
      </c>
      <c r="P2195" s="494"/>
      <c r="Q2195" s="494" t="s">
        <v>22765</v>
      </c>
      <c r="R2195" s="16" t="s">
        <v>23195</v>
      </c>
      <c r="S2195" s="16" t="s">
        <v>19268</v>
      </c>
      <c r="T2195" s="16" t="s">
        <v>23196</v>
      </c>
      <c r="U2195" s="17">
        <v>1600</v>
      </c>
      <c r="V2195" s="18">
        <v>8000</v>
      </c>
      <c r="W2195" s="16" t="s">
        <v>23184</v>
      </c>
      <c r="X2195" s="50" t="s">
        <v>205</v>
      </c>
      <c r="Y2195" s="50"/>
      <c r="Z2195" t="s">
        <v>10747</v>
      </c>
    </row>
    <row r="2196" spans="1:26" ht="18" customHeight="1">
      <c r="A2196" s="539">
        <v>20240306</v>
      </c>
      <c r="B2196" s="523">
        <v>287</v>
      </c>
      <c r="C2196" s="523" t="s">
        <v>4853</v>
      </c>
      <c r="D2196" s="523" t="s">
        <v>8896</v>
      </c>
      <c r="E2196" s="523">
        <v>1884</v>
      </c>
      <c r="F2196" s="523" t="s">
        <v>6380</v>
      </c>
      <c r="G2196" s="523" t="s">
        <v>4854</v>
      </c>
      <c r="H2196" s="538" t="s">
        <v>22913</v>
      </c>
      <c r="I2196" s="540">
        <v>45357</v>
      </c>
      <c r="J2196" s="541" t="s">
        <v>15174</v>
      </c>
      <c r="K2196" s="541" t="s">
        <v>9440</v>
      </c>
      <c r="L2196" s="494" t="s">
        <v>19178</v>
      </c>
      <c r="M2196" s="494" t="s">
        <v>22455</v>
      </c>
      <c r="N2196" s="494" t="s">
        <v>22799</v>
      </c>
      <c r="O2196" s="494" t="s">
        <v>14688</v>
      </c>
      <c r="P2196" s="494"/>
      <c r="Q2196" s="494" t="s">
        <v>22669</v>
      </c>
      <c r="R2196" s="16" t="s">
        <v>23197</v>
      </c>
      <c r="S2196" s="16" t="s">
        <v>23198</v>
      </c>
      <c r="T2196" s="16" t="s">
        <v>23199</v>
      </c>
      <c r="U2196" s="17">
        <v>1884</v>
      </c>
      <c r="V2196" s="18">
        <v>24115.200000000001</v>
      </c>
      <c r="W2196" s="16" t="s">
        <v>23177</v>
      </c>
      <c r="X2196" s="50" t="s">
        <v>205</v>
      </c>
      <c r="Y2196" s="50"/>
    </row>
    <row r="2197" spans="1:26" ht="18" customHeight="1">
      <c r="A2197" s="539">
        <v>20240306</v>
      </c>
      <c r="B2197" s="523">
        <v>288</v>
      </c>
      <c r="C2197" s="523" t="s">
        <v>15175</v>
      </c>
      <c r="D2197" s="523" t="s">
        <v>9743</v>
      </c>
      <c r="E2197" s="523">
        <v>1983</v>
      </c>
      <c r="F2197" s="523" t="s">
        <v>9206</v>
      </c>
      <c r="G2197" s="523" t="s">
        <v>15176</v>
      </c>
      <c r="H2197" s="538" t="s">
        <v>22596</v>
      </c>
      <c r="I2197" s="540">
        <v>45357</v>
      </c>
      <c r="J2197" s="541" t="s">
        <v>10478</v>
      </c>
      <c r="K2197" s="541" t="s">
        <v>9440</v>
      </c>
      <c r="L2197" s="494" t="s">
        <v>9441</v>
      </c>
      <c r="M2197" s="494" t="s">
        <v>22461</v>
      </c>
      <c r="N2197" s="494" t="s">
        <v>22458</v>
      </c>
      <c r="O2197" s="494" t="s">
        <v>9469</v>
      </c>
      <c r="P2197" s="494" t="s">
        <v>22661</v>
      </c>
      <c r="Q2197" s="494" t="s">
        <v>23200</v>
      </c>
      <c r="R2197" s="16" t="s">
        <v>23201</v>
      </c>
      <c r="S2197" s="16" t="s">
        <v>23202</v>
      </c>
      <c r="T2197" s="16" t="s">
        <v>23203</v>
      </c>
      <c r="U2197" s="17">
        <v>1983</v>
      </c>
      <c r="V2197" s="18">
        <v>24893</v>
      </c>
      <c r="W2197" s="16" t="s">
        <v>23184</v>
      </c>
      <c r="X2197" s="50" t="s">
        <v>205</v>
      </c>
      <c r="Y2197" s="50"/>
      <c r="Z2197" t="s">
        <v>10798</v>
      </c>
    </row>
    <row r="2198" spans="1:26" ht="18" customHeight="1">
      <c r="A2198" s="539">
        <v>20240306</v>
      </c>
      <c r="B2198" s="523">
        <v>289</v>
      </c>
      <c r="C2198" s="523" t="s">
        <v>15177</v>
      </c>
      <c r="D2198" s="523" t="s">
        <v>9078</v>
      </c>
      <c r="E2198" s="523">
        <v>1165</v>
      </c>
      <c r="F2198" s="523" t="s">
        <v>8298</v>
      </c>
      <c r="G2198" s="523" t="s">
        <v>15178</v>
      </c>
      <c r="H2198" s="538" t="s">
        <v>23204</v>
      </c>
      <c r="I2198" s="540">
        <v>45357</v>
      </c>
      <c r="J2198" s="541" t="s">
        <v>9453</v>
      </c>
      <c r="K2198" s="541" t="s">
        <v>9440</v>
      </c>
      <c r="L2198" s="494" t="s">
        <v>19178</v>
      </c>
      <c r="M2198" s="494" t="s">
        <v>22770</v>
      </c>
      <c r="N2198" s="494" t="s">
        <v>23205</v>
      </c>
      <c r="O2198" s="494" t="s">
        <v>22439</v>
      </c>
      <c r="P2198" s="494"/>
      <c r="Q2198" s="494" t="s">
        <v>23206</v>
      </c>
      <c r="R2198" s="16" t="s">
        <v>15177</v>
      </c>
      <c r="S2198" s="16" t="s">
        <v>15179</v>
      </c>
      <c r="T2198" s="16" t="s">
        <v>15180</v>
      </c>
      <c r="U2198" s="17">
        <v>1165</v>
      </c>
      <c r="V2198" s="18">
        <v>24700</v>
      </c>
      <c r="W2198" s="16" t="s">
        <v>4835</v>
      </c>
      <c r="X2198" s="50" t="s">
        <v>205</v>
      </c>
      <c r="Y2198" s="50"/>
    </row>
    <row r="2199" spans="1:26" ht="18" customHeight="1">
      <c r="A2199" s="539">
        <v>20240306</v>
      </c>
      <c r="B2199" s="523">
        <v>290</v>
      </c>
      <c r="C2199" s="523" t="s">
        <v>4857</v>
      </c>
      <c r="D2199" s="523" t="s">
        <v>168</v>
      </c>
      <c r="E2199" s="523">
        <v>1940</v>
      </c>
      <c r="F2199" s="523" t="s">
        <v>8994</v>
      </c>
      <c r="G2199" s="523" t="s">
        <v>4858</v>
      </c>
      <c r="H2199" s="538" t="s">
        <v>9864</v>
      </c>
      <c r="I2199" s="540">
        <v>45357</v>
      </c>
      <c r="J2199" s="541" t="s">
        <v>10562</v>
      </c>
      <c r="K2199" s="541" t="s">
        <v>9440</v>
      </c>
      <c r="L2199" s="494" t="s">
        <v>19178</v>
      </c>
      <c r="M2199" s="494" t="s">
        <v>9520</v>
      </c>
      <c r="N2199" s="494" t="s">
        <v>22785</v>
      </c>
      <c r="O2199" s="494" t="s">
        <v>22590</v>
      </c>
      <c r="P2199" s="494"/>
      <c r="Q2199" s="494" t="s">
        <v>22669</v>
      </c>
      <c r="R2199" s="16" t="s">
        <v>23207</v>
      </c>
      <c r="S2199" s="16" t="s">
        <v>23198</v>
      </c>
      <c r="T2199" s="16" t="s">
        <v>23208</v>
      </c>
      <c r="U2199" s="17">
        <v>1940</v>
      </c>
      <c r="V2199" s="18">
        <v>24444</v>
      </c>
      <c r="W2199" s="16" t="s">
        <v>23177</v>
      </c>
      <c r="X2199" s="50" t="s">
        <v>205</v>
      </c>
      <c r="Y2199" s="50"/>
    </row>
    <row r="2200" spans="1:26" ht="18" customHeight="1">
      <c r="A2200" s="539">
        <v>20240306</v>
      </c>
      <c r="B2200" s="523">
        <v>291</v>
      </c>
      <c r="C2200" s="523" t="s">
        <v>4860</v>
      </c>
      <c r="D2200" s="523" t="s">
        <v>8891</v>
      </c>
      <c r="E2200" s="523">
        <v>1960</v>
      </c>
      <c r="F2200" s="523" t="s">
        <v>8994</v>
      </c>
      <c r="G2200" s="523" t="s">
        <v>4861</v>
      </c>
      <c r="H2200" s="538" t="s">
        <v>22536</v>
      </c>
      <c r="I2200" s="540">
        <v>45357</v>
      </c>
      <c r="J2200" s="541" t="s">
        <v>9808</v>
      </c>
      <c r="K2200" s="541" t="s">
        <v>9440</v>
      </c>
      <c r="L2200" s="494" t="s">
        <v>19178</v>
      </c>
      <c r="M2200" s="494" t="s">
        <v>22438</v>
      </c>
      <c r="N2200" s="494" t="s">
        <v>9468</v>
      </c>
      <c r="O2200" s="494" t="s">
        <v>22561</v>
      </c>
      <c r="P2200" s="494"/>
      <c r="Q2200" s="494" t="s">
        <v>22624</v>
      </c>
      <c r="R2200" s="16" t="s">
        <v>4860</v>
      </c>
      <c r="S2200" s="16" t="s">
        <v>15181</v>
      </c>
      <c r="T2200" s="16" t="s">
        <v>15182</v>
      </c>
      <c r="U2200" s="17">
        <v>1960</v>
      </c>
      <c r="V2200" s="18">
        <v>24500</v>
      </c>
      <c r="W2200" s="16" t="s">
        <v>15183</v>
      </c>
      <c r="X2200" s="50" t="s">
        <v>205</v>
      </c>
      <c r="Y2200" s="50"/>
    </row>
    <row r="2201" spans="1:26" ht="18" customHeight="1">
      <c r="A2201" s="539">
        <v>20240306</v>
      </c>
      <c r="B2201" s="523">
        <v>292</v>
      </c>
      <c r="C2201" s="523" t="s">
        <v>4864</v>
      </c>
      <c r="D2201" s="523" t="s">
        <v>8891</v>
      </c>
      <c r="E2201" s="523">
        <v>1917</v>
      </c>
      <c r="F2201" s="523" t="s">
        <v>8994</v>
      </c>
      <c r="G2201" s="523" t="s">
        <v>4865</v>
      </c>
      <c r="H2201" s="538" t="s">
        <v>22579</v>
      </c>
      <c r="I2201" s="540">
        <v>45357</v>
      </c>
      <c r="J2201" s="541" t="s">
        <v>11570</v>
      </c>
      <c r="K2201" s="541" t="s">
        <v>9440</v>
      </c>
      <c r="L2201" s="494" t="s">
        <v>9441</v>
      </c>
      <c r="M2201" s="494" t="s">
        <v>22438</v>
      </c>
      <c r="N2201" s="494" t="s">
        <v>22468</v>
      </c>
      <c r="O2201" s="494" t="s">
        <v>22561</v>
      </c>
      <c r="P2201" s="494"/>
      <c r="Q2201" s="494" t="s">
        <v>9444</v>
      </c>
      <c r="R2201" s="16" t="s">
        <v>4864</v>
      </c>
      <c r="S2201" s="16" t="s">
        <v>15181</v>
      </c>
      <c r="T2201" s="16" t="s">
        <v>15184</v>
      </c>
      <c r="U2201" s="17">
        <v>1917</v>
      </c>
      <c r="V2201" s="18">
        <v>23962.5</v>
      </c>
      <c r="W2201" s="16" t="s">
        <v>15183</v>
      </c>
      <c r="X2201" s="50" t="s">
        <v>205</v>
      </c>
      <c r="Y2201" s="50"/>
    </row>
    <row r="2202" spans="1:26" ht="18" customHeight="1">
      <c r="A2202" s="539">
        <v>20240306</v>
      </c>
      <c r="B2202" s="523">
        <v>293</v>
      </c>
      <c r="C2202" s="523" t="s">
        <v>15185</v>
      </c>
      <c r="D2202" s="523" t="s">
        <v>8947</v>
      </c>
      <c r="E2202" s="523">
        <v>850</v>
      </c>
      <c r="F2202" s="523" t="s">
        <v>8949</v>
      </c>
      <c r="G2202" s="523" t="s">
        <v>15186</v>
      </c>
      <c r="H2202" s="538" t="s">
        <v>9882</v>
      </c>
      <c r="I2202" s="540">
        <v>45357</v>
      </c>
      <c r="J2202" s="541" t="s">
        <v>12822</v>
      </c>
      <c r="K2202" s="541" t="s">
        <v>9440</v>
      </c>
      <c r="L2202" s="494" t="s">
        <v>9454</v>
      </c>
      <c r="M2202" s="494" t="s">
        <v>22467</v>
      </c>
      <c r="N2202" s="494" t="s">
        <v>22468</v>
      </c>
      <c r="O2202" s="494" t="s">
        <v>22802</v>
      </c>
      <c r="P2202" s="494" t="s">
        <v>23209</v>
      </c>
      <c r="Q2202" s="494" t="s">
        <v>22727</v>
      </c>
      <c r="R2202" s="16" t="s">
        <v>15185</v>
      </c>
      <c r="S2202" s="16" t="s">
        <v>3161</v>
      </c>
      <c r="T2202" s="16" t="s">
        <v>15187</v>
      </c>
      <c r="U2202" s="17">
        <v>850</v>
      </c>
      <c r="V2202" s="18">
        <v>10200</v>
      </c>
      <c r="W2202" s="16" t="s">
        <v>15150</v>
      </c>
      <c r="X2202" s="50" t="s">
        <v>205</v>
      </c>
      <c r="Y2202" s="50"/>
      <c r="Z2202" t="s">
        <v>15188</v>
      </c>
    </row>
    <row r="2203" spans="1:26" ht="18" customHeight="1">
      <c r="A2203" s="539">
        <v>20240307</v>
      </c>
      <c r="B2203" s="523">
        <v>294</v>
      </c>
      <c r="C2203" s="523" t="s">
        <v>4867</v>
      </c>
      <c r="D2203" s="523" t="s">
        <v>8891</v>
      </c>
      <c r="E2203" s="523">
        <v>1920</v>
      </c>
      <c r="F2203" s="523" t="s">
        <v>8994</v>
      </c>
      <c r="G2203" s="523" t="s">
        <v>4868</v>
      </c>
      <c r="H2203" s="538" t="s">
        <v>23000</v>
      </c>
      <c r="I2203" s="540">
        <v>45357</v>
      </c>
      <c r="J2203" s="541" t="s">
        <v>11592</v>
      </c>
      <c r="K2203" s="541" t="s">
        <v>9440</v>
      </c>
      <c r="L2203" s="494" t="s">
        <v>19178</v>
      </c>
      <c r="M2203" s="494" t="s">
        <v>23210</v>
      </c>
      <c r="N2203" s="494" t="s">
        <v>22468</v>
      </c>
      <c r="O2203" s="494" t="s">
        <v>22561</v>
      </c>
      <c r="P2203" s="494"/>
      <c r="Q2203" s="494" t="s">
        <v>22650</v>
      </c>
      <c r="R2203" s="16" t="s">
        <v>23211</v>
      </c>
      <c r="S2203" s="16" t="s">
        <v>23212</v>
      </c>
      <c r="T2203" s="16" t="s">
        <v>23213</v>
      </c>
      <c r="U2203" s="17">
        <v>1920</v>
      </c>
      <c r="V2203" s="18">
        <v>24106.21</v>
      </c>
      <c r="W2203" s="16" t="s">
        <v>23184</v>
      </c>
      <c r="X2203" s="50" t="s">
        <v>205</v>
      </c>
      <c r="Y2203" s="50"/>
    </row>
    <row r="2204" spans="1:26" ht="18" customHeight="1">
      <c r="A2204" s="539">
        <v>20240307</v>
      </c>
      <c r="B2204" s="523">
        <v>295</v>
      </c>
      <c r="C2204" s="523" t="s">
        <v>4875</v>
      </c>
      <c r="D2204" s="523" t="s">
        <v>8896</v>
      </c>
      <c r="E2204" s="523">
        <v>1950</v>
      </c>
      <c r="F2204" s="523" t="s">
        <v>6380</v>
      </c>
      <c r="G2204" s="523" t="s">
        <v>4876</v>
      </c>
      <c r="H2204" s="538" t="s">
        <v>22572</v>
      </c>
      <c r="I2204" s="540">
        <v>45357</v>
      </c>
      <c r="J2204" s="541" t="s">
        <v>11061</v>
      </c>
      <c r="K2204" s="541" t="s">
        <v>9440</v>
      </c>
      <c r="L2204" s="494" t="s">
        <v>19178</v>
      </c>
      <c r="M2204" s="494" t="s">
        <v>22522</v>
      </c>
      <c r="N2204" s="494"/>
      <c r="O2204" s="494" t="s">
        <v>22457</v>
      </c>
      <c r="P2204" s="494"/>
      <c r="Q2204" s="494" t="s">
        <v>22765</v>
      </c>
      <c r="R2204" s="16" t="s">
        <v>23214</v>
      </c>
      <c r="S2204" s="16" t="s">
        <v>3929</v>
      </c>
      <c r="T2204" s="16" t="s">
        <v>23215</v>
      </c>
      <c r="U2204" s="17">
        <v>1950</v>
      </c>
      <c r="V2204" s="18">
        <v>24375</v>
      </c>
      <c r="W2204" s="16" t="s">
        <v>23177</v>
      </c>
      <c r="X2204" s="50" t="s">
        <v>205</v>
      </c>
      <c r="Y2204" s="50"/>
    </row>
    <row r="2205" spans="1:26" ht="18" customHeight="1">
      <c r="A2205" s="539">
        <v>20240307</v>
      </c>
      <c r="B2205" s="523">
        <v>296</v>
      </c>
      <c r="C2205" s="523" t="s">
        <v>4870</v>
      </c>
      <c r="D2205" s="523" t="s">
        <v>14690</v>
      </c>
      <c r="E2205" s="523">
        <v>1940</v>
      </c>
      <c r="F2205" s="523" t="s">
        <v>8994</v>
      </c>
      <c r="G2205" s="523" t="s">
        <v>4871</v>
      </c>
      <c r="H2205" s="538" t="s">
        <v>22479</v>
      </c>
      <c r="I2205" s="540">
        <v>45357</v>
      </c>
      <c r="J2205" s="541" t="s">
        <v>10649</v>
      </c>
      <c r="K2205" s="541" t="s">
        <v>9440</v>
      </c>
      <c r="L2205" s="494" t="s">
        <v>9441</v>
      </c>
      <c r="M2205" s="494" t="s">
        <v>19179</v>
      </c>
      <c r="N2205" s="494" t="s">
        <v>22464</v>
      </c>
      <c r="O2205" s="494" t="s">
        <v>22500</v>
      </c>
      <c r="P2205" s="494"/>
      <c r="Q2205" s="494" t="s">
        <v>22650</v>
      </c>
      <c r="R2205" s="16" t="s">
        <v>23216</v>
      </c>
      <c r="S2205" s="16" t="s">
        <v>23217</v>
      </c>
      <c r="T2205" s="16" t="s">
        <v>23218</v>
      </c>
      <c r="U2205" s="17">
        <v>1940</v>
      </c>
      <c r="V2205" s="18">
        <v>24260.17</v>
      </c>
      <c r="W2205" s="16" t="s">
        <v>4856</v>
      </c>
      <c r="X2205" s="50" t="s">
        <v>205</v>
      </c>
      <c r="Y2205" s="50"/>
    </row>
    <row r="2206" spans="1:26" ht="18" customHeight="1">
      <c r="A2206" s="539">
        <v>20240307</v>
      </c>
      <c r="B2206" s="523">
        <v>297</v>
      </c>
      <c r="C2206" s="523" t="s">
        <v>15189</v>
      </c>
      <c r="D2206" s="523" t="s">
        <v>14690</v>
      </c>
      <c r="E2206" s="523">
        <v>1944</v>
      </c>
      <c r="F2206" s="523" t="s">
        <v>10924</v>
      </c>
      <c r="G2206" s="523" t="s">
        <v>15190</v>
      </c>
      <c r="H2206" s="538" t="s">
        <v>22999</v>
      </c>
      <c r="I2206" s="540">
        <v>45357</v>
      </c>
      <c r="J2206" s="541" t="s">
        <v>10595</v>
      </c>
      <c r="K2206" s="541" t="s">
        <v>9440</v>
      </c>
      <c r="L2206" s="494" t="s">
        <v>9441</v>
      </c>
      <c r="M2206" s="494" t="s">
        <v>19179</v>
      </c>
      <c r="N2206" s="494" t="s">
        <v>22464</v>
      </c>
      <c r="O2206" s="494" t="s">
        <v>22489</v>
      </c>
      <c r="P2206" s="494"/>
      <c r="Q2206" s="494" t="s">
        <v>22650</v>
      </c>
      <c r="R2206" s="16" t="s">
        <v>15191</v>
      </c>
      <c r="S2206" s="16" t="s">
        <v>23217</v>
      </c>
      <c r="T2206" s="16" t="s">
        <v>23219</v>
      </c>
      <c r="U2206" s="17">
        <v>1944</v>
      </c>
      <c r="V2206" s="18">
        <v>24311.74</v>
      </c>
      <c r="W2206" s="16" t="s">
        <v>4856</v>
      </c>
      <c r="X2206" s="50"/>
      <c r="Y2206" s="50"/>
    </row>
    <row r="2207" spans="1:26" ht="18" customHeight="1">
      <c r="A2207" s="539">
        <v>20240307</v>
      </c>
      <c r="B2207" s="523">
        <v>298</v>
      </c>
      <c r="C2207" s="523" t="s">
        <v>15192</v>
      </c>
      <c r="D2207" s="523" t="s">
        <v>14921</v>
      </c>
      <c r="E2207" s="523">
        <v>757</v>
      </c>
      <c r="F2207" s="523" t="s">
        <v>8949</v>
      </c>
      <c r="G2207" s="523" t="s">
        <v>15193</v>
      </c>
      <c r="H2207" s="538" t="s">
        <v>9601</v>
      </c>
      <c r="I2207" s="540">
        <v>45358</v>
      </c>
      <c r="J2207" s="541" t="s">
        <v>12724</v>
      </c>
      <c r="K2207" s="541" t="s">
        <v>9440</v>
      </c>
      <c r="L2207" s="494" t="s">
        <v>9454</v>
      </c>
      <c r="M2207" s="548" t="s">
        <v>22467</v>
      </c>
      <c r="N2207" s="494" t="s">
        <v>22527</v>
      </c>
      <c r="O2207" s="494" t="s">
        <v>22561</v>
      </c>
      <c r="P2207" s="494"/>
      <c r="Q2207" s="494" t="s">
        <v>23220</v>
      </c>
      <c r="R2207" s="16" t="s">
        <v>23221</v>
      </c>
      <c r="S2207" s="16" t="s">
        <v>23222</v>
      </c>
      <c r="T2207" s="16" t="s">
        <v>23223</v>
      </c>
      <c r="U2207" s="17">
        <v>757</v>
      </c>
      <c r="V2207" s="18">
        <v>4352.75</v>
      </c>
      <c r="W2207" s="16" t="s">
        <v>23177</v>
      </c>
      <c r="X2207" s="50" t="s">
        <v>205</v>
      </c>
      <c r="Y2207" s="50"/>
      <c r="Z2207" t="s">
        <v>14924</v>
      </c>
    </row>
    <row r="2208" spans="1:26" ht="18" customHeight="1">
      <c r="A2208" s="539">
        <v>20240307</v>
      </c>
      <c r="B2208" s="523">
        <v>299</v>
      </c>
      <c r="C2208" s="523" t="s">
        <v>15195</v>
      </c>
      <c r="D2208" s="523" t="s">
        <v>11523</v>
      </c>
      <c r="E2208" s="523">
        <v>1640</v>
      </c>
      <c r="F2208" s="523" t="s">
        <v>9260</v>
      </c>
      <c r="G2208" s="523" t="s">
        <v>15196</v>
      </c>
      <c r="H2208" s="538" t="s">
        <v>22946</v>
      </c>
      <c r="I2208" s="540">
        <v>45358</v>
      </c>
      <c r="J2208" s="541" t="s">
        <v>10962</v>
      </c>
      <c r="K2208" s="541" t="s">
        <v>9440</v>
      </c>
      <c r="L2208" s="494" t="s">
        <v>19178</v>
      </c>
      <c r="M2208" s="494" t="s">
        <v>19179</v>
      </c>
      <c r="N2208" s="494" t="s">
        <v>22464</v>
      </c>
      <c r="O2208" s="494" t="s">
        <v>22969</v>
      </c>
      <c r="P2208" s="494" t="s">
        <v>9494</v>
      </c>
      <c r="Q2208" s="494" t="s">
        <v>22708</v>
      </c>
      <c r="R2208" s="16" t="s">
        <v>15195</v>
      </c>
      <c r="S2208" s="16" t="s">
        <v>8879</v>
      </c>
      <c r="T2208" s="16" t="s">
        <v>15197</v>
      </c>
      <c r="U2208" s="17">
        <v>1640</v>
      </c>
      <c r="V2208" s="18">
        <v>19720</v>
      </c>
      <c r="W2208" s="16" t="s">
        <v>15198</v>
      </c>
      <c r="X2208" s="50" t="s">
        <v>205</v>
      </c>
      <c r="Y2208" s="50"/>
      <c r="Z2208" t="s">
        <v>15199</v>
      </c>
    </row>
    <row r="2209" spans="1:26" ht="18" customHeight="1">
      <c r="A2209" s="539">
        <v>20240308</v>
      </c>
      <c r="B2209" s="523">
        <v>300</v>
      </c>
      <c r="C2209" s="523" t="s">
        <v>15200</v>
      </c>
      <c r="D2209" s="523" t="s">
        <v>10578</v>
      </c>
      <c r="E2209" s="523">
        <v>840</v>
      </c>
      <c r="F2209" s="523" t="s">
        <v>9211</v>
      </c>
      <c r="G2209" s="523" t="s">
        <v>15201</v>
      </c>
      <c r="H2209" s="538" t="s">
        <v>9886</v>
      </c>
      <c r="I2209" s="540">
        <v>45358</v>
      </c>
      <c r="J2209" s="541" t="s">
        <v>13037</v>
      </c>
      <c r="K2209" s="541" t="s">
        <v>9440</v>
      </c>
      <c r="L2209" s="494" t="s">
        <v>9441</v>
      </c>
      <c r="M2209" s="548" t="s">
        <v>9467</v>
      </c>
      <c r="N2209" s="494" t="s">
        <v>9468</v>
      </c>
      <c r="O2209" s="494" t="s">
        <v>22500</v>
      </c>
      <c r="P2209" s="494"/>
      <c r="Q2209" s="494" t="s">
        <v>22952</v>
      </c>
      <c r="R2209" s="16" t="s">
        <v>15202</v>
      </c>
      <c r="S2209" s="16" t="s">
        <v>23182</v>
      </c>
      <c r="T2209" s="16" t="s">
        <v>23224</v>
      </c>
      <c r="U2209" s="17">
        <v>840</v>
      </c>
      <c r="V2209" s="18">
        <v>23000</v>
      </c>
      <c r="W2209" s="16" t="s">
        <v>15159</v>
      </c>
      <c r="X2209" s="50" t="s">
        <v>205</v>
      </c>
      <c r="Y2209" s="50"/>
      <c r="Z2209" t="s">
        <v>15203</v>
      </c>
    </row>
    <row r="2210" spans="1:26" ht="18" customHeight="1">
      <c r="A2210" s="539">
        <v>20240308</v>
      </c>
      <c r="B2210" s="523">
        <v>301</v>
      </c>
      <c r="C2210" s="523" t="s">
        <v>15204</v>
      </c>
      <c r="D2210" s="523" t="s">
        <v>10578</v>
      </c>
      <c r="E2210" s="523">
        <v>840</v>
      </c>
      <c r="F2210" s="523" t="s">
        <v>9211</v>
      </c>
      <c r="G2210" s="523" t="s">
        <v>15205</v>
      </c>
      <c r="H2210" s="538" t="s">
        <v>9838</v>
      </c>
      <c r="I2210" s="540">
        <v>45358</v>
      </c>
      <c r="J2210" s="541" t="s">
        <v>10742</v>
      </c>
      <c r="K2210" s="541" t="s">
        <v>9440</v>
      </c>
      <c r="L2210" s="494" t="s">
        <v>19178</v>
      </c>
      <c r="M2210" s="548" t="s">
        <v>22467</v>
      </c>
      <c r="N2210" s="494" t="s">
        <v>22468</v>
      </c>
      <c r="O2210" s="494" t="s">
        <v>9533</v>
      </c>
      <c r="P2210" s="494"/>
      <c r="Q2210" s="494" t="s">
        <v>22952</v>
      </c>
      <c r="R2210" s="16" t="s">
        <v>23225</v>
      </c>
      <c r="S2210" s="16" t="s">
        <v>23182</v>
      </c>
      <c r="T2210" s="16" t="s">
        <v>15206</v>
      </c>
      <c r="U2210" s="17">
        <v>840</v>
      </c>
      <c r="V2210" s="18">
        <v>23000</v>
      </c>
      <c r="W2210" s="16" t="s">
        <v>23184</v>
      </c>
      <c r="X2210" s="50" t="s">
        <v>205</v>
      </c>
      <c r="Y2210" s="50"/>
      <c r="Z2210" t="s">
        <v>15203</v>
      </c>
    </row>
    <row r="2211" spans="1:26" ht="18" customHeight="1">
      <c r="A2211" s="539">
        <v>20240311</v>
      </c>
      <c r="B2211" s="523">
        <v>302</v>
      </c>
      <c r="C2211" s="523" t="s">
        <v>15207</v>
      </c>
      <c r="D2211" s="523" t="s">
        <v>219</v>
      </c>
      <c r="E2211" s="523">
        <v>900</v>
      </c>
      <c r="F2211" s="523" t="s">
        <v>9211</v>
      </c>
      <c r="G2211" s="523" t="s">
        <v>15208</v>
      </c>
      <c r="H2211" s="538" t="s">
        <v>22764</v>
      </c>
      <c r="I2211" s="540">
        <v>45360</v>
      </c>
      <c r="J2211" s="541" t="s">
        <v>14938</v>
      </c>
      <c r="K2211" s="541" t="s">
        <v>9440</v>
      </c>
      <c r="L2211" s="494" t="s">
        <v>19178</v>
      </c>
      <c r="M2211" s="494" t="s">
        <v>22450</v>
      </c>
      <c r="N2211" s="494" t="s">
        <v>22451</v>
      </c>
      <c r="O2211" s="494" t="s">
        <v>22558</v>
      </c>
      <c r="P2211" s="494"/>
      <c r="Q2211" s="494" t="s">
        <v>22952</v>
      </c>
      <c r="R2211" s="16" t="s">
        <v>23226</v>
      </c>
      <c r="S2211" s="16" t="s">
        <v>13499</v>
      </c>
      <c r="T2211" s="16" t="s">
        <v>15209</v>
      </c>
      <c r="U2211" s="17">
        <v>900</v>
      </c>
      <c r="V2211" s="18">
        <v>24750</v>
      </c>
      <c r="W2211" s="16" t="s">
        <v>23227</v>
      </c>
      <c r="X2211" s="50" t="s">
        <v>205</v>
      </c>
      <c r="Y2211" s="50"/>
      <c r="Z2211" t="s">
        <v>12722</v>
      </c>
    </row>
    <row r="2212" spans="1:26" ht="18" customHeight="1">
      <c r="A2212" s="539">
        <v>20240311</v>
      </c>
      <c r="B2212" s="523">
        <v>303</v>
      </c>
      <c r="C2212" s="523" t="s">
        <v>9528</v>
      </c>
      <c r="D2212" s="523" t="s">
        <v>219</v>
      </c>
      <c r="E2212" s="523">
        <v>444</v>
      </c>
      <c r="F2212" s="523" t="s">
        <v>9529</v>
      </c>
      <c r="G2212" s="523" t="s">
        <v>9530</v>
      </c>
      <c r="H2212" s="545" t="s">
        <v>22603</v>
      </c>
      <c r="I2212" s="540">
        <v>45361</v>
      </c>
      <c r="J2212" s="541" t="s">
        <v>9532</v>
      </c>
      <c r="K2212" s="541" t="s">
        <v>9440</v>
      </c>
      <c r="L2212" s="494" t="s">
        <v>22028</v>
      </c>
      <c r="M2212" s="494" t="s">
        <v>22447</v>
      </c>
      <c r="N2212" s="494"/>
      <c r="O2212" s="494" t="s">
        <v>22489</v>
      </c>
      <c r="P2212" s="494"/>
      <c r="Q2212" s="494" t="s">
        <v>9534</v>
      </c>
      <c r="R2212" s="16" t="s">
        <v>23228</v>
      </c>
      <c r="S2212" s="16" t="s">
        <v>4912</v>
      </c>
      <c r="T2212" s="16" t="s">
        <v>23229</v>
      </c>
      <c r="U2212" s="17">
        <v>444</v>
      </c>
      <c r="V2212" s="18">
        <v>5293.49</v>
      </c>
      <c r="W2212" s="16" t="s">
        <v>4882</v>
      </c>
      <c r="X2212" s="50" t="s">
        <v>205</v>
      </c>
      <c r="Y2212" s="50"/>
    </row>
    <row r="2213" spans="1:26" ht="18" customHeight="1">
      <c r="A2213" s="539">
        <v>20240311</v>
      </c>
      <c r="B2213" s="523">
        <v>304</v>
      </c>
      <c r="C2213" s="523" t="s">
        <v>9545</v>
      </c>
      <c r="D2213" s="523" t="s">
        <v>219</v>
      </c>
      <c r="E2213" s="523">
        <v>282</v>
      </c>
      <c r="F2213" s="523" t="s">
        <v>9546</v>
      </c>
      <c r="G2213" s="523" t="s">
        <v>9530</v>
      </c>
      <c r="H2213" s="545" t="s">
        <v>22603</v>
      </c>
      <c r="I2213" s="540">
        <v>45361</v>
      </c>
      <c r="J2213" s="541" t="s">
        <v>9532</v>
      </c>
      <c r="K2213" s="541" t="s">
        <v>9440</v>
      </c>
      <c r="L2213" s="494" t="s">
        <v>19178</v>
      </c>
      <c r="M2213" s="494" t="s">
        <v>22447</v>
      </c>
      <c r="N2213" s="494"/>
      <c r="O2213" s="494" t="s">
        <v>22489</v>
      </c>
      <c r="P2213" s="494"/>
      <c r="Q2213" s="494" t="s">
        <v>23230</v>
      </c>
      <c r="R2213" s="16" t="s">
        <v>23231</v>
      </c>
      <c r="S2213" s="16" t="s">
        <v>21372</v>
      </c>
      <c r="T2213" s="16" t="s">
        <v>23232</v>
      </c>
      <c r="U2213" s="17">
        <v>282</v>
      </c>
      <c r="V2213" s="18">
        <v>1442.4</v>
      </c>
      <c r="W2213" s="16" t="s">
        <v>4882</v>
      </c>
      <c r="X2213" s="50" t="s">
        <v>205</v>
      </c>
      <c r="Y2213" s="50"/>
    </row>
    <row r="2214" spans="1:26" ht="18" customHeight="1">
      <c r="A2214" s="539">
        <v>20240311</v>
      </c>
      <c r="B2214" s="523">
        <v>305</v>
      </c>
      <c r="C2214" s="523" t="s">
        <v>15210</v>
      </c>
      <c r="D2214" s="523" t="s">
        <v>219</v>
      </c>
      <c r="E2214" s="523">
        <v>650</v>
      </c>
      <c r="F2214" s="523" t="s">
        <v>8949</v>
      </c>
      <c r="G2214" s="523" t="s">
        <v>8778</v>
      </c>
      <c r="H2214" s="538" t="s">
        <v>22764</v>
      </c>
      <c r="I2214" s="540">
        <v>45362</v>
      </c>
      <c r="J2214" s="541" t="s">
        <v>13296</v>
      </c>
      <c r="K2214" s="541" t="s">
        <v>9440</v>
      </c>
      <c r="L2214" s="494" t="s">
        <v>19178</v>
      </c>
      <c r="M2214" s="494" t="s">
        <v>9499</v>
      </c>
      <c r="N2214" s="494" t="s">
        <v>22451</v>
      </c>
      <c r="O2214" s="494" t="s">
        <v>14618</v>
      </c>
      <c r="P2214" s="494"/>
      <c r="Q2214" s="494" t="s">
        <v>22727</v>
      </c>
      <c r="R2214" s="16" t="s">
        <v>23233</v>
      </c>
      <c r="S2214" s="16" t="s">
        <v>21029</v>
      </c>
      <c r="T2214" s="16" t="s">
        <v>23234</v>
      </c>
      <c r="U2214" s="17">
        <v>650</v>
      </c>
      <c r="V2214" s="18">
        <v>9425</v>
      </c>
      <c r="W2214" s="16" t="s">
        <v>23227</v>
      </c>
      <c r="X2214" s="50" t="s">
        <v>205</v>
      </c>
      <c r="Y2214" s="50"/>
      <c r="Z2214" t="s">
        <v>15211</v>
      </c>
    </row>
    <row r="2215" spans="1:26" ht="18" customHeight="1">
      <c r="A2215" s="539">
        <v>20240311</v>
      </c>
      <c r="B2215" s="523">
        <v>306</v>
      </c>
      <c r="C2215" s="523" t="s">
        <v>4892</v>
      </c>
      <c r="D2215" s="523" t="s">
        <v>8894</v>
      </c>
      <c r="E2215" s="523">
        <v>1960</v>
      </c>
      <c r="F2215" s="523" t="s">
        <v>8994</v>
      </c>
      <c r="G2215" s="523" t="s">
        <v>4893</v>
      </c>
      <c r="H2215" s="538" t="s">
        <v>22657</v>
      </c>
      <c r="I2215" s="540">
        <v>45360</v>
      </c>
      <c r="J2215" s="541" t="s">
        <v>11636</v>
      </c>
      <c r="K2215" s="541" t="s">
        <v>9440</v>
      </c>
      <c r="L2215" s="494" t="s">
        <v>19178</v>
      </c>
      <c r="M2215" s="494" t="s">
        <v>22461</v>
      </c>
      <c r="N2215" s="494" t="s">
        <v>22901</v>
      </c>
      <c r="O2215" s="494" t="s">
        <v>22489</v>
      </c>
      <c r="P2215" s="494"/>
      <c r="Q2215" s="494" t="s">
        <v>22629</v>
      </c>
      <c r="R2215" s="16" t="s">
        <v>23235</v>
      </c>
      <c r="S2215" s="16" t="s">
        <v>4912</v>
      </c>
      <c r="T2215" s="16" t="s">
        <v>23236</v>
      </c>
      <c r="U2215" s="17">
        <v>1960</v>
      </c>
      <c r="V2215" s="18">
        <v>24500</v>
      </c>
      <c r="W2215" s="16" t="s">
        <v>4882</v>
      </c>
      <c r="X2215" s="50" t="s">
        <v>205</v>
      </c>
      <c r="Y2215" s="50"/>
    </row>
    <row r="2216" spans="1:26" ht="18" customHeight="1">
      <c r="A2216" s="539">
        <v>20240311</v>
      </c>
      <c r="B2216" s="523">
        <v>307</v>
      </c>
      <c r="C2216" s="523" t="s">
        <v>4888</v>
      </c>
      <c r="D2216" s="523" t="s">
        <v>8891</v>
      </c>
      <c r="E2216" s="523">
        <v>1958</v>
      </c>
      <c r="F2216" s="523" t="s">
        <v>8994</v>
      </c>
      <c r="G2216" s="523" t="s">
        <v>4889</v>
      </c>
      <c r="H2216" s="538" t="s">
        <v>22487</v>
      </c>
      <c r="I2216" s="540">
        <v>45360</v>
      </c>
      <c r="J2216" s="541" t="s">
        <v>14960</v>
      </c>
      <c r="K2216" s="541" t="s">
        <v>9440</v>
      </c>
      <c r="L2216" s="494" t="s">
        <v>19178</v>
      </c>
      <c r="M2216" s="494" t="s">
        <v>22496</v>
      </c>
      <c r="N2216" s="494" t="s">
        <v>22488</v>
      </c>
      <c r="O2216" s="494" t="s">
        <v>22489</v>
      </c>
      <c r="P2216" s="494"/>
      <c r="Q2216" s="494" t="s">
        <v>22629</v>
      </c>
      <c r="R2216" s="16" t="s">
        <v>23237</v>
      </c>
      <c r="S2216" s="16" t="s">
        <v>21372</v>
      </c>
      <c r="T2216" s="16" t="s">
        <v>23238</v>
      </c>
      <c r="U2216" s="17">
        <v>1958</v>
      </c>
      <c r="V2216" s="18">
        <v>24583.33</v>
      </c>
      <c r="W2216" s="16" t="s">
        <v>23227</v>
      </c>
      <c r="X2216" s="50" t="s">
        <v>205</v>
      </c>
      <c r="Y2216" s="50"/>
    </row>
    <row r="2217" spans="1:26" ht="18" customHeight="1">
      <c r="A2217" s="539">
        <v>20240311</v>
      </c>
      <c r="B2217" s="523">
        <v>308</v>
      </c>
      <c r="C2217" s="523" t="s">
        <v>4879</v>
      </c>
      <c r="D2217" s="523" t="s">
        <v>9319</v>
      </c>
      <c r="E2217" s="523">
        <v>1952</v>
      </c>
      <c r="F2217" s="523" t="s">
        <v>8994</v>
      </c>
      <c r="G2217" s="523" t="s">
        <v>4880</v>
      </c>
      <c r="H2217" s="538" t="s">
        <v>22487</v>
      </c>
      <c r="I2217" s="540">
        <v>45362</v>
      </c>
      <c r="J2217" s="541" t="s">
        <v>15212</v>
      </c>
      <c r="K2217" s="541" t="s">
        <v>9440</v>
      </c>
      <c r="L2217" s="494" t="s">
        <v>9441</v>
      </c>
      <c r="M2217" s="494" t="s">
        <v>22496</v>
      </c>
      <c r="N2217" s="494"/>
      <c r="O2217" s="494" t="s">
        <v>22489</v>
      </c>
      <c r="P2217" s="494"/>
      <c r="Q2217" s="494" t="s">
        <v>22629</v>
      </c>
      <c r="R2217" s="16" t="s">
        <v>23239</v>
      </c>
      <c r="S2217" s="16" t="s">
        <v>21372</v>
      </c>
      <c r="T2217" s="16" t="s">
        <v>23240</v>
      </c>
      <c r="U2217" s="17">
        <v>1952</v>
      </c>
      <c r="V2217" s="18">
        <v>24969.984</v>
      </c>
      <c r="W2217" s="16" t="s">
        <v>23227</v>
      </c>
      <c r="X2217" s="50" t="s">
        <v>205</v>
      </c>
      <c r="Y2217" s="50"/>
    </row>
    <row r="2218" spans="1:26" ht="18" customHeight="1">
      <c r="A2218" s="539">
        <v>20240311</v>
      </c>
      <c r="B2218" s="523">
        <v>309</v>
      </c>
      <c r="C2218" s="523" t="s">
        <v>4883</v>
      </c>
      <c r="D2218" s="523" t="s">
        <v>8891</v>
      </c>
      <c r="E2218" s="523">
        <v>1958</v>
      </c>
      <c r="F2218" s="523" t="s">
        <v>8994</v>
      </c>
      <c r="G2218" s="523" t="s">
        <v>4884</v>
      </c>
      <c r="H2218" s="538" t="s">
        <v>9486</v>
      </c>
      <c r="I2218" s="540">
        <v>45362</v>
      </c>
      <c r="J2218" s="541" t="s">
        <v>15213</v>
      </c>
      <c r="K2218" s="541" t="s">
        <v>9440</v>
      </c>
      <c r="L2218" s="494" t="s">
        <v>9441</v>
      </c>
      <c r="M2218" s="494" t="s">
        <v>22438</v>
      </c>
      <c r="N2218" s="494"/>
      <c r="O2218" s="494" t="s">
        <v>22561</v>
      </c>
      <c r="P2218" s="494"/>
      <c r="Q2218" s="494" t="s">
        <v>9444</v>
      </c>
      <c r="R2218" s="16" t="s">
        <v>15214</v>
      </c>
      <c r="S2218" s="16" t="s">
        <v>23241</v>
      </c>
      <c r="T2218" s="16" t="s">
        <v>23242</v>
      </c>
      <c r="U2218" s="17">
        <v>1958</v>
      </c>
      <c r="V2218" s="18">
        <v>24583.32</v>
      </c>
      <c r="W2218" s="16" t="s">
        <v>23243</v>
      </c>
      <c r="X2218" s="50" t="s">
        <v>205</v>
      </c>
      <c r="Y2218" s="50"/>
    </row>
    <row r="2219" spans="1:26" ht="18" customHeight="1">
      <c r="A2219" s="539">
        <v>20240311</v>
      </c>
      <c r="B2219" s="523">
        <v>310</v>
      </c>
      <c r="C2219" s="523" t="s">
        <v>4896</v>
      </c>
      <c r="D2219" s="523" t="s">
        <v>8905</v>
      </c>
      <c r="E2219" s="523">
        <v>1980</v>
      </c>
      <c r="F2219" s="523" t="s">
        <v>8994</v>
      </c>
      <c r="G2219" s="523" t="s">
        <v>4897</v>
      </c>
      <c r="H2219" s="538" t="s">
        <v>22867</v>
      </c>
      <c r="I2219" s="540">
        <v>45362</v>
      </c>
      <c r="J2219" s="541" t="s">
        <v>12336</v>
      </c>
      <c r="K2219" s="541" t="s">
        <v>9440</v>
      </c>
      <c r="L2219" s="494" t="s">
        <v>19178</v>
      </c>
      <c r="M2219" s="494" t="s">
        <v>22496</v>
      </c>
      <c r="N2219" s="494"/>
      <c r="O2219" s="494" t="s">
        <v>9533</v>
      </c>
      <c r="P2219" s="494"/>
      <c r="Q2219" s="494" t="s">
        <v>22629</v>
      </c>
      <c r="R2219" s="16" t="s">
        <v>23244</v>
      </c>
      <c r="S2219" s="16" t="s">
        <v>21372</v>
      </c>
      <c r="T2219" s="16" t="s">
        <v>23245</v>
      </c>
      <c r="U2219" s="17">
        <v>1980</v>
      </c>
      <c r="V2219" s="18">
        <v>24948</v>
      </c>
      <c r="W2219" s="16" t="s">
        <v>23227</v>
      </c>
      <c r="X2219" s="50" t="s">
        <v>205</v>
      </c>
      <c r="Y2219" s="50"/>
    </row>
    <row r="2220" spans="1:26" ht="18" customHeight="1">
      <c r="A2220" s="539">
        <v>20240311</v>
      </c>
      <c r="B2220" s="523">
        <v>311</v>
      </c>
      <c r="C2220" s="523" t="s">
        <v>4904</v>
      </c>
      <c r="D2220" s="523" t="s">
        <v>8896</v>
      </c>
      <c r="E2220" s="523">
        <v>1925</v>
      </c>
      <c r="F2220" s="523" t="s">
        <v>6380</v>
      </c>
      <c r="G2220" s="523" t="s">
        <v>4905</v>
      </c>
      <c r="H2220" s="538" t="s">
        <v>14846</v>
      </c>
      <c r="I2220" s="540">
        <v>45362</v>
      </c>
      <c r="J2220" s="541" t="s">
        <v>13074</v>
      </c>
      <c r="K2220" s="541" t="s">
        <v>9440</v>
      </c>
      <c r="L2220" s="494" t="s">
        <v>9441</v>
      </c>
      <c r="M2220" s="494" t="s">
        <v>22455</v>
      </c>
      <c r="N2220" s="494"/>
      <c r="O2220" s="494" t="s">
        <v>23246</v>
      </c>
      <c r="P2220" s="494"/>
      <c r="Q2220" s="494" t="s">
        <v>22669</v>
      </c>
      <c r="R2220" s="16" t="s">
        <v>4904</v>
      </c>
      <c r="S2220" s="16" t="s">
        <v>4907</v>
      </c>
      <c r="T2220" s="16" t="s">
        <v>15215</v>
      </c>
      <c r="U2220" s="17">
        <v>1925</v>
      </c>
      <c r="V2220" s="18">
        <v>24640</v>
      </c>
      <c r="W2220" s="16" t="s">
        <v>4951</v>
      </c>
      <c r="X2220" s="50" t="s">
        <v>205</v>
      </c>
      <c r="Y2220" s="50"/>
    </row>
    <row r="2221" spans="1:26" ht="18" customHeight="1">
      <c r="A2221" s="539">
        <v>20240311</v>
      </c>
      <c r="B2221" s="523">
        <v>312</v>
      </c>
      <c r="C2221" s="523" t="s">
        <v>4900</v>
      </c>
      <c r="D2221" s="523" t="s">
        <v>8905</v>
      </c>
      <c r="E2221" s="523">
        <v>1985</v>
      </c>
      <c r="F2221" s="523" t="s">
        <v>8994</v>
      </c>
      <c r="G2221" s="523" t="s">
        <v>4901</v>
      </c>
      <c r="H2221" s="538" t="s">
        <v>22867</v>
      </c>
      <c r="I2221" s="540">
        <v>45362</v>
      </c>
      <c r="J2221" s="541" t="s">
        <v>9741</v>
      </c>
      <c r="K2221" s="541" t="s">
        <v>9440</v>
      </c>
      <c r="L2221" s="494" t="s">
        <v>9441</v>
      </c>
      <c r="M2221" s="494" t="s">
        <v>22496</v>
      </c>
      <c r="N2221" s="494"/>
      <c r="O2221" s="494" t="s">
        <v>22489</v>
      </c>
      <c r="P2221" s="494"/>
      <c r="Q2221" s="494" t="s">
        <v>22624</v>
      </c>
      <c r="R2221" s="16" t="s">
        <v>23247</v>
      </c>
      <c r="S2221" s="16" t="s">
        <v>23248</v>
      </c>
      <c r="T2221" s="16" t="s">
        <v>23249</v>
      </c>
      <c r="U2221" s="17">
        <v>1985</v>
      </c>
      <c r="V2221" s="18">
        <v>24796.62</v>
      </c>
      <c r="W2221" s="16" t="s">
        <v>4920</v>
      </c>
      <c r="X2221" s="50" t="s">
        <v>205</v>
      </c>
      <c r="Y2221" s="50"/>
    </row>
    <row r="2222" spans="1:26" ht="18" customHeight="1">
      <c r="A2222" s="539">
        <v>20240312</v>
      </c>
      <c r="B2222" s="523">
        <v>313</v>
      </c>
      <c r="C2222" s="523" t="s">
        <v>15216</v>
      </c>
      <c r="D2222" s="523" t="s">
        <v>219</v>
      </c>
      <c r="E2222" s="523">
        <v>900</v>
      </c>
      <c r="F2222" s="523" t="s">
        <v>9211</v>
      </c>
      <c r="G2222" s="523" t="s">
        <v>15217</v>
      </c>
      <c r="H2222" s="538" t="s">
        <v>9987</v>
      </c>
      <c r="I2222" s="540">
        <v>45362</v>
      </c>
      <c r="J2222" s="541" t="s">
        <v>15218</v>
      </c>
      <c r="K2222" s="541" t="s">
        <v>9440</v>
      </c>
      <c r="L2222" s="494" t="s">
        <v>22028</v>
      </c>
      <c r="M2222" s="548" t="s">
        <v>9467</v>
      </c>
      <c r="N2222" s="494" t="s">
        <v>22468</v>
      </c>
      <c r="O2222" s="494" t="s">
        <v>22489</v>
      </c>
      <c r="P2222" s="494"/>
      <c r="Q2222" s="494" t="s">
        <v>14880</v>
      </c>
      <c r="R2222" s="16" t="s">
        <v>23250</v>
      </c>
      <c r="S2222" s="16" t="s">
        <v>23182</v>
      </c>
      <c r="T2222" s="16" t="s">
        <v>15219</v>
      </c>
      <c r="U2222" s="17">
        <v>900</v>
      </c>
      <c r="V2222" s="18">
        <v>24750</v>
      </c>
      <c r="W2222" s="16" t="s">
        <v>15159</v>
      </c>
      <c r="X2222" s="50" t="s">
        <v>205</v>
      </c>
      <c r="Y2222" s="50"/>
      <c r="Z2222" t="s">
        <v>11210</v>
      </c>
    </row>
    <row r="2223" spans="1:26" ht="18" customHeight="1">
      <c r="A2223" s="539">
        <v>20240312</v>
      </c>
      <c r="B2223" s="523">
        <v>314</v>
      </c>
      <c r="C2223" s="523" t="s">
        <v>15220</v>
      </c>
      <c r="D2223" s="523" t="s">
        <v>219</v>
      </c>
      <c r="E2223" s="523">
        <v>1800</v>
      </c>
      <c r="F2223" s="523" t="s">
        <v>8949</v>
      </c>
      <c r="G2223" s="523" t="s">
        <v>15221</v>
      </c>
      <c r="H2223" s="538" t="s">
        <v>22764</v>
      </c>
      <c r="I2223" s="540">
        <v>45362</v>
      </c>
      <c r="J2223" s="541" t="s">
        <v>10832</v>
      </c>
      <c r="K2223" s="541" t="s">
        <v>9440</v>
      </c>
      <c r="L2223" s="494" t="s">
        <v>19178</v>
      </c>
      <c r="M2223" s="494" t="s">
        <v>23251</v>
      </c>
      <c r="N2223" s="494" t="s">
        <v>22451</v>
      </c>
      <c r="O2223" s="494" t="s">
        <v>22457</v>
      </c>
      <c r="P2223" s="494"/>
      <c r="Q2223" s="494" t="s">
        <v>14706</v>
      </c>
      <c r="R2223" s="16" t="s">
        <v>23252</v>
      </c>
      <c r="S2223" s="16" t="s">
        <v>12557</v>
      </c>
      <c r="T2223" s="16" t="s">
        <v>15222</v>
      </c>
      <c r="U2223" s="17">
        <v>1800</v>
      </c>
      <c r="V2223" s="18">
        <v>18392</v>
      </c>
      <c r="W2223" s="16" t="s">
        <v>23253</v>
      </c>
      <c r="X2223" s="50"/>
      <c r="Y2223" s="50"/>
      <c r="Z2223" t="s">
        <v>10998</v>
      </c>
    </row>
    <row r="2224" spans="1:26" ht="18" customHeight="1">
      <c r="A2224" s="539">
        <v>20240312</v>
      </c>
      <c r="B2224" s="523">
        <v>315</v>
      </c>
      <c r="C2224" s="523" t="s">
        <v>15223</v>
      </c>
      <c r="D2224" s="523" t="s">
        <v>219</v>
      </c>
      <c r="E2224" s="523">
        <v>1440</v>
      </c>
      <c r="F2224" s="523" t="s">
        <v>9217</v>
      </c>
      <c r="G2224" s="523" t="s">
        <v>15224</v>
      </c>
      <c r="H2224" s="538" t="s">
        <v>22518</v>
      </c>
      <c r="I2224" s="540">
        <v>45363</v>
      </c>
      <c r="J2224" s="541" t="s">
        <v>11477</v>
      </c>
      <c r="K2224" s="541" t="s">
        <v>9440</v>
      </c>
      <c r="L2224" s="494" t="s">
        <v>19178</v>
      </c>
      <c r="M2224" s="494" t="s">
        <v>22447</v>
      </c>
      <c r="N2224" s="494" t="s">
        <v>22785</v>
      </c>
      <c r="O2224" s="494" t="s">
        <v>22597</v>
      </c>
      <c r="P2224" s="494"/>
      <c r="Q2224" s="494" t="s">
        <v>23254</v>
      </c>
      <c r="R2224" s="16" t="s">
        <v>23255</v>
      </c>
      <c r="S2224" s="16" t="s">
        <v>23256</v>
      </c>
      <c r="T2224" s="16" t="s">
        <v>15225</v>
      </c>
      <c r="U2224" s="17">
        <v>1440</v>
      </c>
      <c r="V2224" s="18">
        <v>24508.799999999999</v>
      </c>
      <c r="W2224" s="16" t="s">
        <v>23257</v>
      </c>
      <c r="X2224" s="50" t="s">
        <v>205</v>
      </c>
      <c r="Y2224" s="50"/>
    </row>
    <row r="2225" spans="1:26" ht="18" customHeight="1">
      <c r="A2225" s="539">
        <v>20240312</v>
      </c>
      <c r="B2225" s="523">
        <v>316</v>
      </c>
      <c r="C2225" s="523" t="s">
        <v>4921</v>
      </c>
      <c r="D2225" s="523" t="s">
        <v>8896</v>
      </c>
      <c r="E2225" s="523">
        <v>1925</v>
      </c>
      <c r="F2225" s="523" t="s">
        <v>6380</v>
      </c>
      <c r="G2225" s="523" t="s">
        <v>4922</v>
      </c>
      <c r="H2225" s="538" t="s">
        <v>22913</v>
      </c>
      <c r="I2225" s="540">
        <v>45363</v>
      </c>
      <c r="J2225" s="541" t="s">
        <v>12561</v>
      </c>
      <c r="K2225" s="541" t="s">
        <v>9440</v>
      </c>
      <c r="L2225" s="494" t="s">
        <v>19178</v>
      </c>
      <c r="M2225" s="494" t="s">
        <v>22522</v>
      </c>
      <c r="N2225" s="494" t="s">
        <v>22653</v>
      </c>
      <c r="O2225" s="494" t="s">
        <v>22457</v>
      </c>
      <c r="P2225" s="494"/>
      <c r="Q2225" s="494" t="s">
        <v>22669</v>
      </c>
      <c r="R2225" s="16" t="s">
        <v>4921</v>
      </c>
      <c r="S2225" s="16" t="s">
        <v>4924</v>
      </c>
      <c r="T2225" s="16" t="s">
        <v>15226</v>
      </c>
      <c r="U2225" s="17">
        <v>1925</v>
      </c>
      <c r="V2225" s="18">
        <v>24640</v>
      </c>
      <c r="W2225" s="16" t="s">
        <v>4951</v>
      </c>
      <c r="X2225" s="50" t="s">
        <v>205</v>
      </c>
      <c r="Y2225" s="50"/>
    </row>
    <row r="2226" spans="1:26" ht="18" customHeight="1">
      <c r="A2226" s="539">
        <v>20240312</v>
      </c>
      <c r="B2226" s="523">
        <v>317</v>
      </c>
      <c r="C2226" s="523" t="s">
        <v>4913</v>
      </c>
      <c r="D2226" s="523" t="s">
        <v>8896</v>
      </c>
      <c r="E2226" s="523">
        <v>1925</v>
      </c>
      <c r="F2226" s="523" t="s">
        <v>6380</v>
      </c>
      <c r="G2226" s="523" t="s">
        <v>4914</v>
      </c>
      <c r="H2226" s="538" t="s">
        <v>23258</v>
      </c>
      <c r="I2226" s="540">
        <v>45362</v>
      </c>
      <c r="J2226" s="541" t="s">
        <v>12732</v>
      </c>
      <c r="K2226" s="541" t="s">
        <v>9440</v>
      </c>
      <c r="L2226" s="494" t="s">
        <v>19178</v>
      </c>
      <c r="M2226" s="494" t="s">
        <v>14610</v>
      </c>
      <c r="N2226" s="494" t="s">
        <v>22456</v>
      </c>
      <c r="O2226" s="494" t="s">
        <v>23246</v>
      </c>
      <c r="P2226" s="494"/>
      <c r="Q2226" s="494" t="s">
        <v>14745</v>
      </c>
      <c r="R2226" s="16" t="s">
        <v>4913</v>
      </c>
      <c r="S2226" s="16" t="s">
        <v>4907</v>
      </c>
      <c r="T2226" s="16" t="s">
        <v>15227</v>
      </c>
      <c r="U2226" s="17">
        <v>1925</v>
      </c>
      <c r="V2226" s="18">
        <v>24640</v>
      </c>
      <c r="W2226" s="16" t="s">
        <v>4951</v>
      </c>
      <c r="X2226" s="50" t="s">
        <v>205</v>
      </c>
      <c r="Y2226" s="50"/>
    </row>
    <row r="2227" spans="1:26" ht="18" customHeight="1">
      <c r="A2227" s="539">
        <v>20240312</v>
      </c>
      <c r="B2227" s="523">
        <v>318</v>
      </c>
      <c r="C2227" s="523" t="s">
        <v>15228</v>
      </c>
      <c r="D2227" s="523" t="s">
        <v>14102</v>
      </c>
      <c r="E2227" s="523">
        <v>900</v>
      </c>
      <c r="F2227" s="523" t="s">
        <v>9211</v>
      </c>
      <c r="G2227" s="523" t="s">
        <v>15229</v>
      </c>
      <c r="H2227" s="538" t="s">
        <v>23259</v>
      </c>
      <c r="I2227" s="540">
        <v>45363</v>
      </c>
      <c r="J2227" s="541" t="s">
        <v>10502</v>
      </c>
      <c r="K2227" s="541" t="s">
        <v>9440</v>
      </c>
      <c r="L2227" s="494" t="s">
        <v>19178</v>
      </c>
      <c r="M2227" s="494" t="s">
        <v>22496</v>
      </c>
      <c r="N2227" s="494" t="s">
        <v>22468</v>
      </c>
      <c r="O2227" s="494" t="s">
        <v>22558</v>
      </c>
      <c r="P2227" s="494"/>
      <c r="Q2227" s="494" t="s">
        <v>23260</v>
      </c>
      <c r="R2227" s="16" t="s">
        <v>15228</v>
      </c>
      <c r="S2227" s="16" t="s">
        <v>15230</v>
      </c>
      <c r="T2227" s="16" t="s">
        <v>15231</v>
      </c>
      <c r="U2227" s="17">
        <v>900</v>
      </c>
      <c r="V2227" s="18">
        <v>24364.799999999999</v>
      </c>
      <c r="W2227" s="16" t="s">
        <v>15232</v>
      </c>
      <c r="X2227" s="50" t="s">
        <v>205</v>
      </c>
      <c r="Y2227" s="50"/>
    </row>
    <row r="2228" spans="1:26" ht="18" customHeight="1">
      <c r="A2228" s="539">
        <v>20240312</v>
      </c>
      <c r="B2228" s="523">
        <v>319</v>
      </c>
      <c r="C2228" s="523" t="s">
        <v>4909</v>
      </c>
      <c r="D2228" s="523" t="s">
        <v>4367</v>
      </c>
      <c r="E2228" s="523">
        <v>1960</v>
      </c>
      <c r="F2228" s="523" t="s">
        <v>8994</v>
      </c>
      <c r="G2228" s="523" t="s">
        <v>4910</v>
      </c>
      <c r="H2228" s="538" t="s">
        <v>22694</v>
      </c>
      <c r="I2228" s="540">
        <v>45363</v>
      </c>
      <c r="J2228" s="541" t="s">
        <v>10562</v>
      </c>
      <c r="K2228" s="541" t="s">
        <v>9440</v>
      </c>
      <c r="L2228" s="494" t="s">
        <v>19178</v>
      </c>
      <c r="M2228" s="494" t="s">
        <v>22443</v>
      </c>
      <c r="N2228" s="494" t="s">
        <v>22785</v>
      </c>
      <c r="O2228" s="494" t="s">
        <v>22500</v>
      </c>
      <c r="P2228" s="494"/>
      <c r="Q2228" s="494" t="s">
        <v>22629</v>
      </c>
      <c r="R2228" s="16" t="s">
        <v>4909</v>
      </c>
      <c r="S2228" s="16" t="s">
        <v>2798</v>
      </c>
      <c r="T2228" s="16" t="s">
        <v>15233</v>
      </c>
      <c r="U2228" s="17">
        <v>1960</v>
      </c>
      <c r="V2228" s="18">
        <v>24500</v>
      </c>
      <c r="W2228" s="16" t="s">
        <v>15232</v>
      </c>
      <c r="X2228" s="50" t="s">
        <v>205</v>
      </c>
      <c r="Y2228" s="50"/>
    </row>
    <row r="2229" spans="1:26" ht="18" customHeight="1">
      <c r="A2229" s="539">
        <v>20240312</v>
      </c>
      <c r="B2229" s="523">
        <v>320</v>
      </c>
      <c r="C2229" s="523" t="s">
        <v>4917</v>
      </c>
      <c r="D2229" s="523" t="s">
        <v>8896</v>
      </c>
      <c r="E2229" s="523">
        <v>1925</v>
      </c>
      <c r="F2229" s="523" t="s">
        <v>6380</v>
      </c>
      <c r="G2229" s="523" t="s">
        <v>4918</v>
      </c>
      <c r="H2229" s="538" t="s">
        <v>23090</v>
      </c>
      <c r="I2229" s="540">
        <v>45363</v>
      </c>
      <c r="J2229" s="541" t="s">
        <v>9647</v>
      </c>
      <c r="K2229" s="541" t="s">
        <v>9440</v>
      </c>
      <c r="L2229" s="494" t="s">
        <v>19178</v>
      </c>
      <c r="M2229" s="494" t="s">
        <v>14610</v>
      </c>
      <c r="N2229" s="494" t="s">
        <v>22456</v>
      </c>
      <c r="O2229" s="494" t="s">
        <v>14688</v>
      </c>
      <c r="P2229" s="494"/>
      <c r="Q2229" s="494" t="s">
        <v>22669</v>
      </c>
      <c r="R2229" s="16" t="s">
        <v>4917</v>
      </c>
      <c r="S2229" s="16" t="s">
        <v>1593</v>
      </c>
      <c r="T2229" s="16" t="s">
        <v>15234</v>
      </c>
      <c r="U2229" s="17">
        <v>1925</v>
      </c>
      <c r="V2229" s="18">
        <v>24640</v>
      </c>
      <c r="W2229" s="16" t="s">
        <v>4951</v>
      </c>
      <c r="X2229" s="50" t="s">
        <v>205</v>
      </c>
      <c r="Y2229" s="50"/>
    </row>
    <row r="2230" spans="1:26" ht="18" customHeight="1">
      <c r="A2230" s="539">
        <v>20240313</v>
      </c>
      <c r="B2230" s="523">
        <v>321</v>
      </c>
      <c r="C2230" s="523" t="s">
        <v>15235</v>
      </c>
      <c r="D2230" s="523" t="s">
        <v>8947</v>
      </c>
      <c r="E2230" s="523">
        <v>888</v>
      </c>
      <c r="F2230" s="523" t="s">
        <v>8949</v>
      </c>
      <c r="G2230" s="523" t="s">
        <v>15236</v>
      </c>
      <c r="H2230" s="538" t="s">
        <v>15237</v>
      </c>
      <c r="I2230" s="540">
        <v>45364</v>
      </c>
      <c r="J2230" s="541" t="s">
        <v>9688</v>
      </c>
      <c r="K2230" s="541" t="s">
        <v>9440</v>
      </c>
      <c r="L2230" s="494" t="s">
        <v>9454</v>
      </c>
      <c r="M2230" s="548" t="s">
        <v>22467</v>
      </c>
      <c r="N2230" s="494"/>
      <c r="O2230" s="494" t="s">
        <v>23261</v>
      </c>
      <c r="P2230" s="494"/>
      <c r="Q2230" s="494" t="s">
        <v>22727</v>
      </c>
      <c r="R2230" s="16" t="s">
        <v>23262</v>
      </c>
      <c r="S2230" s="16" t="s">
        <v>23263</v>
      </c>
      <c r="T2230" s="16" t="s">
        <v>23264</v>
      </c>
      <c r="U2230" s="17">
        <v>888</v>
      </c>
      <c r="V2230" s="18">
        <v>10399.6</v>
      </c>
      <c r="W2230" s="16" t="s">
        <v>23227</v>
      </c>
      <c r="X2230" s="50" t="s">
        <v>205</v>
      </c>
      <c r="Y2230" s="50"/>
      <c r="Z2230" t="s">
        <v>12881</v>
      </c>
    </row>
    <row r="2231" spans="1:26" ht="18" customHeight="1">
      <c r="A2231" s="539">
        <v>20240313</v>
      </c>
      <c r="B2231" s="523">
        <v>322</v>
      </c>
      <c r="C2231" s="523" t="s">
        <v>15239</v>
      </c>
      <c r="D2231" s="523" t="s">
        <v>8947</v>
      </c>
      <c r="E2231" s="523">
        <v>938</v>
      </c>
      <c r="F2231" s="523" t="s">
        <v>11384</v>
      </c>
      <c r="G2231" s="523" t="s">
        <v>15240</v>
      </c>
      <c r="H2231" s="538" t="s">
        <v>23265</v>
      </c>
      <c r="I2231" s="540">
        <v>45363</v>
      </c>
      <c r="J2231" s="541" t="s">
        <v>10885</v>
      </c>
      <c r="K2231" s="541" t="s">
        <v>9440</v>
      </c>
      <c r="L2231" s="494" t="s">
        <v>19178</v>
      </c>
      <c r="M2231" s="548" t="s">
        <v>22467</v>
      </c>
      <c r="N2231" s="494"/>
      <c r="O2231" s="494" t="s">
        <v>22476</v>
      </c>
      <c r="P2231" s="494"/>
      <c r="Q2231" s="494" t="s">
        <v>22727</v>
      </c>
      <c r="R2231" s="16" t="s">
        <v>23266</v>
      </c>
      <c r="S2231" s="16" t="s">
        <v>19687</v>
      </c>
      <c r="T2231" s="16" t="s">
        <v>23267</v>
      </c>
      <c r="U2231" s="17">
        <v>938</v>
      </c>
      <c r="V2231" s="18">
        <v>6559.98</v>
      </c>
      <c r="W2231" s="16" t="s">
        <v>23227</v>
      </c>
      <c r="X2231" s="50" t="s">
        <v>205</v>
      </c>
      <c r="Y2231" s="50"/>
      <c r="Z2231" t="s">
        <v>10747</v>
      </c>
    </row>
    <row r="2232" spans="1:26" ht="18" customHeight="1">
      <c r="A2232" s="539">
        <v>20240313</v>
      </c>
      <c r="B2232" s="523">
        <v>323</v>
      </c>
      <c r="C2232" s="523" t="s">
        <v>15242</v>
      </c>
      <c r="D2232" s="523" t="s">
        <v>14102</v>
      </c>
      <c r="E2232" s="523">
        <v>900</v>
      </c>
      <c r="F2232" s="523" t="s">
        <v>9211</v>
      </c>
      <c r="G2232" s="523" t="s">
        <v>15243</v>
      </c>
      <c r="H2232" s="538" t="s">
        <v>23108</v>
      </c>
      <c r="I2232" s="540">
        <v>45364</v>
      </c>
      <c r="J2232" s="541" t="s">
        <v>10502</v>
      </c>
      <c r="K2232" s="541" t="s">
        <v>9440</v>
      </c>
      <c r="L2232" s="494" t="s">
        <v>19178</v>
      </c>
      <c r="M2232" s="494" t="s">
        <v>22496</v>
      </c>
      <c r="N2232" s="494" t="s">
        <v>22488</v>
      </c>
      <c r="O2232" s="494" t="s">
        <v>22558</v>
      </c>
      <c r="P2232" s="494"/>
      <c r="Q2232" s="494" t="s">
        <v>22851</v>
      </c>
      <c r="R2232" s="16" t="s">
        <v>23268</v>
      </c>
      <c r="S2232" s="16" t="s">
        <v>23269</v>
      </c>
      <c r="T2232" s="16" t="s">
        <v>23270</v>
      </c>
      <c r="U2232" s="17">
        <v>900</v>
      </c>
      <c r="V2232" s="18">
        <v>24364.799999999999</v>
      </c>
      <c r="W2232" s="16" t="s">
        <v>4882</v>
      </c>
      <c r="X2232" s="50" t="s">
        <v>205</v>
      </c>
      <c r="Y2232" s="50"/>
    </row>
    <row r="2233" spans="1:26" ht="18" customHeight="1">
      <c r="A2233" s="539">
        <v>20240313</v>
      </c>
      <c r="B2233" s="523">
        <v>324</v>
      </c>
      <c r="C2233" s="523" t="s">
        <v>4926</v>
      </c>
      <c r="D2233" s="523" t="s">
        <v>8896</v>
      </c>
      <c r="E2233" s="523">
        <v>1925</v>
      </c>
      <c r="F2233" s="523" t="s">
        <v>14297</v>
      </c>
      <c r="G2233" s="523" t="s">
        <v>4927</v>
      </c>
      <c r="H2233" s="538" t="s">
        <v>14846</v>
      </c>
      <c r="I2233" s="540">
        <v>45364</v>
      </c>
      <c r="J2233" s="541" t="s">
        <v>13619</v>
      </c>
      <c r="K2233" s="541" t="s">
        <v>9440</v>
      </c>
      <c r="L2233" s="494" t="s">
        <v>19178</v>
      </c>
      <c r="M2233" s="494" t="s">
        <v>22455</v>
      </c>
      <c r="N2233" s="494"/>
      <c r="O2233" s="494" t="s">
        <v>14688</v>
      </c>
      <c r="P2233" s="494"/>
      <c r="Q2233" s="494" t="s">
        <v>22723</v>
      </c>
      <c r="R2233" s="16" t="s">
        <v>4926</v>
      </c>
      <c r="S2233" s="16" t="s">
        <v>1593</v>
      </c>
      <c r="T2233" s="16" t="s">
        <v>15244</v>
      </c>
      <c r="U2233" s="17">
        <v>1925</v>
      </c>
      <c r="V2233" s="18">
        <v>24640</v>
      </c>
      <c r="W2233" s="16" t="s">
        <v>4951</v>
      </c>
      <c r="X2233" s="50" t="s">
        <v>205</v>
      </c>
      <c r="Y2233" s="50"/>
    </row>
    <row r="2234" spans="1:26" ht="18" customHeight="1">
      <c r="A2234" s="539">
        <v>20240313</v>
      </c>
      <c r="B2234" s="523">
        <v>325</v>
      </c>
      <c r="C2234" s="523" t="s">
        <v>4930</v>
      </c>
      <c r="D2234" s="523" t="s">
        <v>8896</v>
      </c>
      <c r="E2234" s="523">
        <v>1925</v>
      </c>
      <c r="F2234" s="523" t="s">
        <v>14297</v>
      </c>
      <c r="G2234" s="523" t="s">
        <v>4931</v>
      </c>
      <c r="H2234" s="538" t="s">
        <v>22819</v>
      </c>
      <c r="I2234" s="540">
        <v>45363</v>
      </c>
      <c r="J2234" s="541" t="s">
        <v>12391</v>
      </c>
      <c r="K2234" s="541" t="s">
        <v>9440</v>
      </c>
      <c r="L2234" s="494" t="s">
        <v>19178</v>
      </c>
      <c r="M2234" s="494" t="s">
        <v>22455</v>
      </c>
      <c r="N2234" s="494"/>
      <c r="O2234" s="494" t="s">
        <v>22590</v>
      </c>
      <c r="P2234" s="494"/>
      <c r="Q2234" s="494" t="s">
        <v>22669</v>
      </c>
      <c r="R2234" s="16" t="s">
        <v>4930</v>
      </c>
      <c r="S2234" s="16" t="s">
        <v>1593</v>
      </c>
      <c r="T2234" s="16" t="s">
        <v>15245</v>
      </c>
      <c r="U2234" s="17">
        <v>1925</v>
      </c>
      <c r="V2234" s="18">
        <v>24640</v>
      </c>
      <c r="W2234" s="16" t="s">
        <v>4951</v>
      </c>
      <c r="X2234" s="50" t="s">
        <v>205</v>
      </c>
      <c r="Y2234" s="50"/>
    </row>
    <row r="2235" spans="1:26" ht="18" customHeight="1">
      <c r="A2235" s="539">
        <v>20240313</v>
      </c>
      <c r="B2235" s="523">
        <v>326</v>
      </c>
      <c r="C2235" s="523" t="s">
        <v>4934</v>
      </c>
      <c r="D2235" s="523" t="s">
        <v>8891</v>
      </c>
      <c r="E2235" s="523">
        <v>1917</v>
      </c>
      <c r="F2235" s="523" t="s">
        <v>8994</v>
      </c>
      <c r="G2235" s="523" t="s">
        <v>4935</v>
      </c>
      <c r="H2235" s="545" t="s">
        <v>22532</v>
      </c>
      <c r="I2235" s="540">
        <v>45364</v>
      </c>
      <c r="J2235" s="541" t="s">
        <v>9551</v>
      </c>
      <c r="K2235" s="541" t="s">
        <v>9440</v>
      </c>
      <c r="L2235" s="494" t="s">
        <v>19178</v>
      </c>
      <c r="M2235" s="494" t="s">
        <v>9448</v>
      </c>
      <c r="N2235" s="494"/>
      <c r="O2235" s="494" t="s">
        <v>22544</v>
      </c>
      <c r="P2235" s="494"/>
      <c r="Q2235" s="494" t="s">
        <v>9553</v>
      </c>
      <c r="R2235" s="16" t="s">
        <v>23271</v>
      </c>
      <c r="S2235" s="16" t="s">
        <v>21249</v>
      </c>
      <c r="T2235" s="16" t="s">
        <v>9555</v>
      </c>
      <c r="U2235" s="17">
        <v>1917</v>
      </c>
      <c r="V2235" s="18">
        <v>23962.5</v>
      </c>
      <c r="W2235" s="16" t="s">
        <v>18776</v>
      </c>
      <c r="X2235" s="50" t="s">
        <v>205</v>
      </c>
      <c r="Y2235" s="50"/>
    </row>
    <row r="2236" spans="1:26" ht="18" customHeight="1">
      <c r="A2236" s="539">
        <v>20240313</v>
      </c>
      <c r="B2236" s="523">
        <v>327</v>
      </c>
      <c r="C2236" s="523" t="s">
        <v>15246</v>
      </c>
      <c r="D2236" s="523" t="s">
        <v>4367</v>
      </c>
      <c r="E2236" s="523">
        <v>1960</v>
      </c>
      <c r="F2236" s="523" t="s">
        <v>8994</v>
      </c>
      <c r="G2236" s="523" t="s">
        <v>4939</v>
      </c>
      <c r="H2236" s="538" t="s">
        <v>23272</v>
      </c>
      <c r="I2236" s="540">
        <v>45363</v>
      </c>
      <c r="J2236" s="541" t="s">
        <v>11840</v>
      </c>
      <c r="K2236" s="541" t="s">
        <v>9440</v>
      </c>
      <c r="L2236" s="494" t="s">
        <v>19178</v>
      </c>
      <c r="M2236" s="494" t="s">
        <v>22443</v>
      </c>
      <c r="N2236" s="494"/>
      <c r="O2236" s="494" t="s">
        <v>9552</v>
      </c>
      <c r="P2236" s="494"/>
      <c r="Q2236" s="494" t="s">
        <v>22629</v>
      </c>
      <c r="R2236" s="16" t="s">
        <v>23273</v>
      </c>
      <c r="S2236" s="16" t="s">
        <v>21249</v>
      </c>
      <c r="T2236" s="16" t="s">
        <v>4942</v>
      </c>
      <c r="U2236" s="17">
        <v>1960</v>
      </c>
      <c r="V2236" s="18">
        <v>24500</v>
      </c>
      <c r="W2236" s="16" t="s">
        <v>23257</v>
      </c>
      <c r="X2236" s="50" t="s">
        <v>205</v>
      </c>
      <c r="Y2236" s="50"/>
    </row>
    <row r="2237" spans="1:26" ht="18" customHeight="1">
      <c r="A2237" s="539">
        <v>20240313</v>
      </c>
      <c r="B2237" s="523">
        <v>328</v>
      </c>
      <c r="C2237" s="523" t="s">
        <v>4944</v>
      </c>
      <c r="D2237" s="523" t="s">
        <v>4367</v>
      </c>
      <c r="E2237" s="523">
        <v>1960</v>
      </c>
      <c r="F2237" s="523" t="s">
        <v>8994</v>
      </c>
      <c r="G2237" s="523" t="s">
        <v>4945</v>
      </c>
      <c r="H2237" s="538" t="s">
        <v>23274</v>
      </c>
      <c r="I2237" s="540">
        <v>45363</v>
      </c>
      <c r="J2237" s="541" t="s">
        <v>11028</v>
      </c>
      <c r="K2237" s="541" t="s">
        <v>9440</v>
      </c>
      <c r="L2237" s="494" t="s">
        <v>22028</v>
      </c>
      <c r="M2237" s="494" t="s">
        <v>22443</v>
      </c>
      <c r="N2237" s="494"/>
      <c r="O2237" s="494" t="s">
        <v>22544</v>
      </c>
      <c r="P2237" s="494"/>
      <c r="Q2237" s="494" t="s">
        <v>22629</v>
      </c>
      <c r="R2237" s="16" t="s">
        <v>23275</v>
      </c>
      <c r="S2237" s="16" t="s">
        <v>21249</v>
      </c>
      <c r="T2237" s="16" t="s">
        <v>23276</v>
      </c>
      <c r="U2237" s="17">
        <v>1960</v>
      </c>
      <c r="V2237" s="18">
        <v>24500</v>
      </c>
      <c r="W2237" s="16" t="s">
        <v>23257</v>
      </c>
      <c r="X2237" s="50" t="s">
        <v>205</v>
      </c>
      <c r="Y2237" s="50"/>
    </row>
    <row r="2238" spans="1:26" ht="18" customHeight="1">
      <c r="A2238" s="539">
        <v>20240314</v>
      </c>
      <c r="B2238" s="523">
        <v>329</v>
      </c>
      <c r="C2238" s="523" t="s">
        <v>4947</v>
      </c>
      <c r="D2238" s="523" t="s">
        <v>8891</v>
      </c>
      <c r="E2238" s="523">
        <v>1925</v>
      </c>
      <c r="F2238" s="523" t="s">
        <v>14297</v>
      </c>
      <c r="G2238" s="523" t="s">
        <v>4948</v>
      </c>
      <c r="H2238" s="538" t="s">
        <v>22999</v>
      </c>
      <c r="I2238" s="540">
        <v>45364</v>
      </c>
      <c r="J2238" s="541" t="s">
        <v>10974</v>
      </c>
      <c r="K2238" s="541" t="s">
        <v>9440</v>
      </c>
      <c r="L2238" s="494" t="s">
        <v>19178</v>
      </c>
      <c r="M2238" s="494" t="s">
        <v>22455</v>
      </c>
      <c r="N2238" s="494" t="s">
        <v>22464</v>
      </c>
      <c r="O2238" s="494" t="s">
        <v>22590</v>
      </c>
      <c r="P2238" s="494"/>
      <c r="Q2238" s="494" t="s">
        <v>22669</v>
      </c>
      <c r="R2238" s="16" t="s">
        <v>23277</v>
      </c>
      <c r="S2238" s="16" t="s">
        <v>20864</v>
      </c>
      <c r="T2238" s="16" t="s">
        <v>15248</v>
      </c>
      <c r="U2238" s="17">
        <v>1925</v>
      </c>
      <c r="V2238" s="18">
        <v>24640</v>
      </c>
      <c r="W2238" s="16" t="s">
        <v>23253</v>
      </c>
      <c r="X2238" s="50" t="s">
        <v>205</v>
      </c>
      <c r="Y2238" s="50"/>
    </row>
    <row r="2239" spans="1:26" ht="18" customHeight="1">
      <c r="A2239" s="539">
        <v>20240314</v>
      </c>
      <c r="B2239" s="523">
        <v>330</v>
      </c>
      <c r="C2239" s="523" t="s">
        <v>4952</v>
      </c>
      <c r="D2239" s="523" t="s">
        <v>8891</v>
      </c>
      <c r="E2239" s="523">
        <v>1925</v>
      </c>
      <c r="F2239" s="523" t="s">
        <v>14297</v>
      </c>
      <c r="G2239" s="523" t="s">
        <v>4953</v>
      </c>
      <c r="H2239" s="538" t="s">
        <v>22572</v>
      </c>
      <c r="I2239" s="540">
        <v>45364</v>
      </c>
      <c r="J2239" s="541" t="s">
        <v>13324</v>
      </c>
      <c r="K2239" s="541" t="s">
        <v>9440</v>
      </c>
      <c r="L2239" s="494" t="s">
        <v>19178</v>
      </c>
      <c r="M2239" s="494" t="s">
        <v>22455</v>
      </c>
      <c r="N2239" s="494" t="s">
        <v>22464</v>
      </c>
      <c r="O2239" s="494" t="s">
        <v>23278</v>
      </c>
      <c r="P2239" s="494"/>
      <c r="Q2239" s="494" t="s">
        <v>22669</v>
      </c>
      <c r="R2239" s="16" t="s">
        <v>23279</v>
      </c>
      <c r="S2239" s="16" t="s">
        <v>20864</v>
      </c>
      <c r="T2239" s="16" t="s">
        <v>23280</v>
      </c>
      <c r="U2239" s="17">
        <v>1925</v>
      </c>
      <c r="V2239" s="18">
        <v>24640</v>
      </c>
      <c r="W2239" s="16" t="s">
        <v>18775</v>
      </c>
      <c r="X2239" s="50" t="s">
        <v>205</v>
      </c>
      <c r="Y2239" s="50"/>
    </row>
    <row r="2240" spans="1:26" ht="18" customHeight="1">
      <c r="A2240" s="539">
        <v>20240314</v>
      </c>
      <c r="B2240" s="523">
        <v>331</v>
      </c>
      <c r="C2240" s="523" t="s">
        <v>4956</v>
      </c>
      <c r="D2240" s="523" t="s">
        <v>8891</v>
      </c>
      <c r="E2240" s="523">
        <v>1925</v>
      </c>
      <c r="F2240" s="523" t="s">
        <v>14297</v>
      </c>
      <c r="G2240" s="523" t="s">
        <v>4957</v>
      </c>
      <c r="H2240" s="538" t="s">
        <v>22479</v>
      </c>
      <c r="I2240" s="540">
        <v>45364</v>
      </c>
      <c r="J2240" s="541" t="s">
        <v>15249</v>
      </c>
      <c r="K2240" s="541" t="s">
        <v>9440</v>
      </c>
      <c r="L2240" s="494" t="s">
        <v>9441</v>
      </c>
      <c r="M2240" s="494" t="s">
        <v>14610</v>
      </c>
      <c r="N2240" s="494" t="s">
        <v>22464</v>
      </c>
      <c r="O2240" s="494" t="s">
        <v>14688</v>
      </c>
      <c r="P2240" s="494"/>
      <c r="Q2240" s="494" t="s">
        <v>14745</v>
      </c>
      <c r="R2240" s="16" t="s">
        <v>23281</v>
      </c>
      <c r="S2240" s="16" t="s">
        <v>20864</v>
      </c>
      <c r="T2240" s="16" t="s">
        <v>15250</v>
      </c>
      <c r="U2240" s="17">
        <v>1925</v>
      </c>
      <c r="V2240" s="18">
        <v>24640</v>
      </c>
      <c r="W2240" s="16" t="s">
        <v>23253</v>
      </c>
      <c r="X2240" s="50" t="s">
        <v>205</v>
      </c>
      <c r="Y2240" s="50"/>
    </row>
    <row r="2241" spans="1:26" ht="18" customHeight="1">
      <c r="A2241" s="539">
        <v>20240314</v>
      </c>
      <c r="B2241" s="523">
        <v>332</v>
      </c>
      <c r="C2241" s="523" t="s">
        <v>4963</v>
      </c>
      <c r="D2241" s="523" t="s">
        <v>8897</v>
      </c>
      <c r="E2241" s="523">
        <v>1960</v>
      </c>
      <c r="F2241" s="523" t="s">
        <v>8994</v>
      </c>
      <c r="G2241" s="523" t="s">
        <v>4964</v>
      </c>
      <c r="H2241" s="538" t="s">
        <v>22999</v>
      </c>
      <c r="I2241" s="540">
        <v>45365</v>
      </c>
      <c r="J2241" s="541" t="s">
        <v>9679</v>
      </c>
      <c r="K2241" s="541" t="s">
        <v>9440</v>
      </c>
      <c r="L2241" s="494" t="s">
        <v>19178</v>
      </c>
      <c r="M2241" s="494" t="s">
        <v>19179</v>
      </c>
      <c r="N2241" s="494" t="s">
        <v>22464</v>
      </c>
      <c r="O2241" s="494" t="s">
        <v>22544</v>
      </c>
      <c r="P2241" s="494"/>
      <c r="Q2241" s="494" t="s">
        <v>22629</v>
      </c>
      <c r="R2241" s="16" t="s">
        <v>23282</v>
      </c>
      <c r="S2241" s="16" t="s">
        <v>21249</v>
      </c>
      <c r="T2241" s="16" t="s">
        <v>23283</v>
      </c>
      <c r="U2241" s="17">
        <v>1960</v>
      </c>
      <c r="V2241" s="18">
        <v>24500</v>
      </c>
      <c r="W2241" s="16" t="s">
        <v>23257</v>
      </c>
      <c r="X2241" s="50" t="s">
        <v>205</v>
      </c>
      <c r="Y2241" s="50" t="s">
        <v>205</v>
      </c>
    </row>
    <row r="2242" spans="1:26" ht="18" customHeight="1">
      <c r="A2242" s="539">
        <v>20240314</v>
      </c>
      <c r="B2242" s="523">
        <v>333</v>
      </c>
      <c r="C2242" s="523" t="s">
        <v>4960</v>
      </c>
      <c r="D2242" s="523" t="s">
        <v>9319</v>
      </c>
      <c r="E2242" s="523">
        <v>1568</v>
      </c>
      <c r="F2242" s="523" t="s">
        <v>8955</v>
      </c>
      <c r="G2242" s="523" t="s">
        <v>4961</v>
      </c>
      <c r="H2242" s="538" t="s">
        <v>22657</v>
      </c>
      <c r="I2242" s="540">
        <v>45365</v>
      </c>
      <c r="J2242" s="541" t="s">
        <v>11734</v>
      </c>
      <c r="K2242" s="541" t="s">
        <v>9440</v>
      </c>
      <c r="L2242" s="494" t="s">
        <v>19178</v>
      </c>
      <c r="M2242" s="494" t="s">
        <v>22461</v>
      </c>
      <c r="N2242" s="494" t="s">
        <v>9461</v>
      </c>
      <c r="O2242" s="494" t="s">
        <v>22544</v>
      </c>
      <c r="P2242" s="494"/>
      <c r="Q2242" s="494" t="s">
        <v>9553</v>
      </c>
      <c r="R2242" s="16" t="s">
        <v>18777</v>
      </c>
      <c r="S2242" s="16" t="s">
        <v>21244</v>
      </c>
      <c r="T2242" s="16" t="s">
        <v>15251</v>
      </c>
      <c r="U2242" s="17">
        <v>1568</v>
      </c>
      <c r="V2242" s="18">
        <v>24304</v>
      </c>
      <c r="W2242" s="16" t="s">
        <v>18776</v>
      </c>
      <c r="X2242" s="50" t="s">
        <v>205</v>
      </c>
      <c r="Y2242" s="50"/>
    </row>
    <row r="2243" spans="1:26" ht="18" customHeight="1">
      <c r="A2243" s="539">
        <v>20240314</v>
      </c>
      <c r="B2243" s="523">
        <v>334</v>
      </c>
      <c r="C2243" s="523" t="s">
        <v>15252</v>
      </c>
      <c r="D2243" s="523" t="s">
        <v>8947</v>
      </c>
      <c r="E2243" s="523">
        <v>1050</v>
      </c>
      <c r="F2243" s="523" t="s">
        <v>8949</v>
      </c>
      <c r="G2243" s="523" t="s">
        <v>15253</v>
      </c>
      <c r="H2243" s="538" t="s">
        <v>9854</v>
      </c>
      <c r="I2243" s="540">
        <v>45365</v>
      </c>
      <c r="J2243" s="541" t="s">
        <v>10510</v>
      </c>
      <c r="K2243" s="541" t="s">
        <v>9440</v>
      </c>
      <c r="L2243" s="494" t="s">
        <v>9454</v>
      </c>
      <c r="M2243" s="548" t="s">
        <v>9467</v>
      </c>
      <c r="N2243" s="494" t="s">
        <v>22468</v>
      </c>
      <c r="O2243" s="494" t="s">
        <v>23246</v>
      </c>
      <c r="P2243" s="494"/>
      <c r="Q2243" s="494" t="s">
        <v>14840</v>
      </c>
      <c r="R2243" s="16" t="s">
        <v>23284</v>
      </c>
      <c r="S2243" s="16" t="s">
        <v>23285</v>
      </c>
      <c r="T2243" s="16" t="s">
        <v>15254</v>
      </c>
      <c r="U2243" s="17">
        <v>1050</v>
      </c>
      <c r="V2243" s="18">
        <v>4725</v>
      </c>
      <c r="W2243" s="16" t="s">
        <v>4983</v>
      </c>
      <c r="X2243" s="50" t="s">
        <v>205</v>
      </c>
      <c r="Y2243" s="50" t="s">
        <v>205</v>
      </c>
      <c r="Z2243" t="s">
        <v>10606</v>
      </c>
    </row>
    <row r="2244" spans="1:26" ht="18" customHeight="1">
      <c r="A2244" s="539">
        <v>20240315</v>
      </c>
      <c r="B2244" s="523">
        <v>335</v>
      </c>
      <c r="C2244" s="523" t="s">
        <v>4974</v>
      </c>
      <c r="D2244" s="523" t="s">
        <v>168</v>
      </c>
      <c r="E2244" s="523">
        <v>1568</v>
      </c>
      <c r="F2244" s="523" t="s">
        <v>8955</v>
      </c>
      <c r="G2244" s="523" t="s">
        <v>4975</v>
      </c>
      <c r="H2244" s="538" t="s">
        <v>22603</v>
      </c>
      <c r="I2244" s="540">
        <v>45366</v>
      </c>
      <c r="J2244" s="541" t="s">
        <v>11477</v>
      </c>
      <c r="K2244" s="541" t="s">
        <v>9440</v>
      </c>
      <c r="L2244" s="494" t="s">
        <v>19178</v>
      </c>
      <c r="M2244" s="494" t="s">
        <v>15255</v>
      </c>
      <c r="N2244" s="494" t="s">
        <v>22923</v>
      </c>
      <c r="O2244" s="494" t="s">
        <v>22544</v>
      </c>
      <c r="P2244" s="494"/>
      <c r="Q2244" s="494" t="s">
        <v>22629</v>
      </c>
      <c r="R2244" s="16" t="s">
        <v>15256</v>
      </c>
      <c r="S2244" s="16" t="s">
        <v>4941</v>
      </c>
      <c r="T2244" s="16" t="s">
        <v>23286</v>
      </c>
      <c r="U2244" s="17">
        <v>1568</v>
      </c>
      <c r="V2244" s="18">
        <v>24304</v>
      </c>
      <c r="W2244" s="16" t="s">
        <v>23257</v>
      </c>
      <c r="X2244" s="50" t="s">
        <v>205</v>
      </c>
      <c r="Y2244" s="50"/>
    </row>
    <row r="2245" spans="1:26" ht="18" customHeight="1">
      <c r="A2245" s="539">
        <v>20240315</v>
      </c>
      <c r="B2245" s="523">
        <v>336</v>
      </c>
      <c r="C2245" s="523" t="s">
        <v>4970</v>
      </c>
      <c r="D2245" s="523" t="s">
        <v>8896</v>
      </c>
      <c r="E2245" s="523">
        <v>1950</v>
      </c>
      <c r="F2245" s="523" t="s">
        <v>6380</v>
      </c>
      <c r="G2245" s="523" t="s">
        <v>4971</v>
      </c>
      <c r="H2245" s="538" t="s">
        <v>22913</v>
      </c>
      <c r="I2245" s="540">
        <v>45365</v>
      </c>
      <c r="J2245" s="541" t="s">
        <v>12627</v>
      </c>
      <c r="K2245" s="541" t="s">
        <v>9440</v>
      </c>
      <c r="L2245" s="494" t="s">
        <v>19178</v>
      </c>
      <c r="M2245" s="494" t="s">
        <v>22455</v>
      </c>
      <c r="N2245" s="494" t="s">
        <v>9821</v>
      </c>
      <c r="O2245" s="494" t="s">
        <v>22476</v>
      </c>
      <c r="P2245" s="494"/>
      <c r="Q2245" s="494" t="s">
        <v>22669</v>
      </c>
      <c r="R2245" s="16" t="s">
        <v>23287</v>
      </c>
      <c r="S2245" s="16" t="s">
        <v>12023</v>
      </c>
      <c r="T2245" s="16" t="s">
        <v>23288</v>
      </c>
      <c r="U2245" s="17">
        <v>1950</v>
      </c>
      <c r="V2245" s="18">
        <v>24960</v>
      </c>
      <c r="W2245" s="16" t="s">
        <v>15257</v>
      </c>
      <c r="X2245" s="50" t="s">
        <v>205</v>
      </c>
      <c r="Y2245" s="50"/>
    </row>
    <row r="2246" spans="1:26" ht="18" customHeight="1">
      <c r="A2246" s="539">
        <v>20240315</v>
      </c>
      <c r="B2246" s="523">
        <v>337</v>
      </c>
      <c r="C2246" s="523" t="s">
        <v>4966</v>
      </c>
      <c r="D2246" s="523" t="s">
        <v>8891</v>
      </c>
      <c r="E2246" s="523">
        <v>2300</v>
      </c>
      <c r="F2246" s="523" t="s">
        <v>121</v>
      </c>
      <c r="G2246" s="523" t="s">
        <v>4967</v>
      </c>
      <c r="H2246" s="538" t="s">
        <v>23289</v>
      </c>
      <c r="I2246" s="540">
        <v>45366</v>
      </c>
      <c r="J2246" s="541" t="s">
        <v>9487</v>
      </c>
      <c r="K2246" s="541" t="s">
        <v>9440</v>
      </c>
      <c r="L2246" s="494" t="s">
        <v>22028</v>
      </c>
      <c r="M2246" s="494" t="s">
        <v>14596</v>
      </c>
      <c r="N2246" s="494" t="s">
        <v>22527</v>
      </c>
      <c r="O2246" s="494" t="s">
        <v>14674</v>
      </c>
      <c r="P2246" s="494"/>
      <c r="Q2246" s="494" t="s">
        <v>23171</v>
      </c>
      <c r="R2246" s="16" t="s">
        <v>23290</v>
      </c>
      <c r="S2246" s="16" t="s">
        <v>4969</v>
      </c>
      <c r="T2246" s="16" t="s">
        <v>23291</v>
      </c>
      <c r="U2246" s="17">
        <v>2300</v>
      </c>
      <c r="V2246" s="18">
        <v>23805</v>
      </c>
      <c r="W2246" s="16" t="s">
        <v>23292</v>
      </c>
      <c r="X2246" s="50" t="s">
        <v>205</v>
      </c>
      <c r="Y2246" s="50"/>
    </row>
    <row r="2247" spans="1:26" ht="18" customHeight="1">
      <c r="A2247" s="539">
        <v>20240318</v>
      </c>
      <c r="B2247" s="523">
        <v>338</v>
      </c>
      <c r="C2247" s="523" t="s">
        <v>15258</v>
      </c>
      <c r="D2247" s="523" t="s">
        <v>13413</v>
      </c>
      <c r="E2247" s="523">
        <v>1584</v>
      </c>
      <c r="F2247" s="523" t="s">
        <v>8949</v>
      </c>
      <c r="G2247" s="523" t="s">
        <v>15259</v>
      </c>
      <c r="H2247" s="538" t="s">
        <v>9478</v>
      </c>
      <c r="I2247" s="540">
        <v>45367</v>
      </c>
      <c r="J2247" s="541" t="s">
        <v>10649</v>
      </c>
      <c r="K2247" s="541" t="s">
        <v>9440</v>
      </c>
      <c r="L2247" s="494" t="s">
        <v>19178</v>
      </c>
      <c r="M2247" s="548" t="s">
        <v>22467</v>
      </c>
      <c r="N2247" s="494" t="s">
        <v>22468</v>
      </c>
      <c r="O2247" s="494" t="s">
        <v>22558</v>
      </c>
      <c r="P2247" s="494"/>
      <c r="Q2247" s="494" t="s">
        <v>14748</v>
      </c>
      <c r="R2247" s="16" t="s">
        <v>15260</v>
      </c>
      <c r="S2247" s="16" t="s">
        <v>10447</v>
      </c>
      <c r="T2247" s="16" t="s">
        <v>23293</v>
      </c>
      <c r="U2247" s="17">
        <v>1584</v>
      </c>
      <c r="V2247" s="18">
        <v>21652.34</v>
      </c>
      <c r="W2247" s="16" t="s">
        <v>23294</v>
      </c>
      <c r="X2247" s="50" t="s">
        <v>205</v>
      </c>
      <c r="Y2247" s="50"/>
      <c r="Z2247" t="s">
        <v>15261</v>
      </c>
    </row>
    <row r="2248" spans="1:26" ht="18" customHeight="1">
      <c r="A2248" s="539">
        <v>20240318</v>
      </c>
      <c r="B2248" s="523">
        <v>339</v>
      </c>
      <c r="C2248" s="523" t="s">
        <v>15262</v>
      </c>
      <c r="D2248" s="523" t="s">
        <v>9078</v>
      </c>
      <c r="E2248" s="523">
        <v>1200</v>
      </c>
      <c r="F2248" s="523" t="s">
        <v>8298</v>
      </c>
      <c r="G2248" s="523" t="s">
        <v>15263</v>
      </c>
      <c r="H2248" s="538" t="s">
        <v>15264</v>
      </c>
      <c r="I2248" s="540">
        <v>45367</v>
      </c>
      <c r="J2248" s="541" t="s">
        <v>15265</v>
      </c>
      <c r="K2248" s="541" t="s">
        <v>9440</v>
      </c>
      <c r="L2248" s="494" t="s">
        <v>19178</v>
      </c>
      <c r="M2248" s="494" t="s">
        <v>14666</v>
      </c>
      <c r="N2248" s="494" t="s">
        <v>22551</v>
      </c>
      <c r="O2248" s="494" t="s">
        <v>14618</v>
      </c>
      <c r="P2248" s="494"/>
      <c r="Q2248" s="494" t="s">
        <v>23295</v>
      </c>
      <c r="R2248" s="16" t="s">
        <v>15262</v>
      </c>
      <c r="S2248" s="16" t="s">
        <v>15266</v>
      </c>
      <c r="T2248" s="16" t="s">
        <v>15267</v>
      </c>
      <c r="U2248" s="17">
        <v>1200</v>
      </c>
      <c r="V2248" s="18">
        <v>24600</v>
      </c>
      <c r="W2248" s="16" t="s">
        <v>15268</v>
      </c>
      <c r="X2248" s="50" t="s">
        <v>23296</v>
      </c>
      <c r="Y2248" s="50"/>
    </row>
    <row r="2249" spans="1:26" ht="18" customHeight="1">
      <c r="A2249" s="539">
        <v>20240318</v>
      </c>
      <c r="B2249" s="523">
        <v>340</v>
      </c>
      <c r="C2249" s="523" t="s">
        <v>15269</v>
      </c>
      <c r="D2249" s="523" t="s">
        <v>9078</v>
      </c>
      <c r="E2249" s="523">
        <v>1350</v>
      </c>
      <c r="F2249" s="523" t="s">
        <v>8298</v>
      </c>
      <c r="G2249" s="523" t="s">
        <v>15270</v>
      </c>
      <c r="H2249" s="538" t="s">
        <v>23297</v>
      </c>
      <c r="I2249" s="540">
        <v>45367</v>
      </c>
      <c r="J2249" s="541" t="s">
        <v>14337</v>
      </c>
      <c r="K2249" s="541" t="s">
        <v>9440</v>
      </c>
      <c r="L2249" s="494" t="s">
        <v>19178</v>
      </c>
      <c r="M2249" s="494" t="s">
        <v>22550</v>
      </c>
      <c r="N2249" s="494" t="s">
        <v>22551</v>
      </c>
      <c r="O2249" s="494" t="s">
        <v>14618</v>
      </c>
      <c r="P2249" s="494"/>
      <c r="Q2249" s="494" t="s">
        <v>23295</v>
      </c>
      <c r="R2249" s="16" t="s">
        <v>15269</v>
      </c>
      <c r="S2249" s="16" t="s">
        <v>15266</v>
      </c>
      <c r="T2249" s="16" t="s">
        <v>15271</v>
      </c>
      <c r="U2249" s="17">
        <v>1350</v>
      </c>
      <c r="V2249" s="18">
        <v>24975</v>
      </c>
      <c r="W2249" s="16" t="s">
        <v>15268</v>
      </c>
      <c r="X2249" s="50" t="s">
        <v>22779</v>
      </c>
      <c r="Y2249" s="50"/>
    </row>
    <row r="2250" spans="1:26" ht="18" customHeight="1">
      <c r="A2250" s="539">
        <v>20240318</v>
      </c>
      <c r="B2250" s="523">
        <v>341</v>
      </c>
      <c r="C2250" s="523" t="s">
        <v>15272</v>
      </c>
      <c r="D2250" s="523" t="s">
        <v>219</v>
      </c>
      <c r="E2250" s="523">
        <v>1802</v>
      </c>
      <c r="F2250" s="523" t="s">
        <v>9268</v>
      </c>
      <c r="G2250" s="523" t="s">
        <v>15273</v>
      </c>
      <c r="H2250" s="538" t="s">
        <v>14758</v>
      </c>
      <c r="I2250" s="540">
        <v>45367</v>
      </c>
      <c r="J2250" s="541" t="s">
        <v>11138</v>
      </c>
      <c r="K2250" s="541" t="s">
        <v>9440</v>
      </c>
      <c r="L2250" s="494" t="s">
        <v>19178</v>
      </c>
      <c r="M2250" s="494" t="s">
        <v>22447</v>
      </c>
      <c r="N2250" s="494" t="s">
        <v>22785</v>
      </c>
      <c r="O2250" s="494" t="s">
        <v>22528</v>
      </c>
      <c r="P2250" s="494"/>
      <c r="Q2250" s="494" t="s">
        <v>23298</v>
      </c>
      <c r="R2250" s="16" t="s">
        <v>23299</v>
      </c>
      <c r="S2250" s="16" t="s">
        <v>23300</v>
      </c>
      <c r="T2250" s="16" t="s">
        <v>23301</v>
      </c>
      <c r="U2250" s="17">
        <v>1802</v>
      </c>
      <c r="V2250" s="18">
        <v>19857.525000000001</v>
      </c>
      <c r="W2250" s="16" t="s">
        <v>23294</v>
      </c>
      <c r="X2250" s="50" t="s">
        <v>205</v>
      </c>
      <c r="Y2250" s="50"/>
    </row>
    <row r="2251" spans="1:26" ht="18" customHeight="1">
      <c r="A2251" s="539">
        <v>20240318</v>
      </c>
      <c r="B2251" s="523">
        <v>342</v>
      </c>
      <c r="C2251" s="523" t="s">
        <v>4978</v>
      </c>
      <c r="D2251" s="523" t="s">
        <v>8894</v>
      </c>
      <c r="E2251" s="523">
        <v>1960</v>
      </c>
      <c r="F2251" s="523" t="s">
        <v>8994</v>
      </c>
      <c r="G2251" s="523" t="s">
        <v>4979</v>
      </c>
      <c r="H2251" s="538" t="s">
        <v>22596</v>
      </c>
      <c r="I2251" s="540">
        <v>45366</v>
      </c>
      <c r="J2251" s="541" t="s">
        <v>12093</v>
      </c>
      <c r="K2251" s="541" t="s">
        <v>9440</v>
      </c>
      <c r="L2251" s="494" t="s">
        <v>19178</v>
      </c>
      <c r="M2251" s="494" t="s">
        <v>22461</v>
      </c>
      <c r="N2251" s="494" t="s">
        <v>22458</v>
      </c>
      <c r="O2251" s="494" t="s">
        <v>22597</v>
      </c>
      <c r="P2251" s="494"/>
      <c r="Q2251" s="494" t="s">
        <v>22629</v>
      </c>
      <c r="R2251" s="16" t="s">
        <v>4978</v>
      </c>
      <c r="S2251" s="16" t="s">
        <v>4981</v>
      </c>
      <c r="T2251" s="16" t="s">
        <v>15274</v>
      </c>
      <c r="U2251" s="17">
        <v>1960</v>
      </c>
      <c r="V2251" s="18">
        <v>24500</v>
      </c>
      <c r="W2251" s="16" t="s">
        <v>15275</v>
      </c>
      <c r="X2251" s="50" t="s">
        <v>22596</v>
      </c>
      <c r="Y2251" s="50"/>
    </row>
    <row r="2252" spans="1:26" ht="18" customHeight="1">
      <c r="A2252" s="539">
        <v>20240318</v>
      </c>
      <c r="B2252" s="523">
        <v>343</v>
      </c>
      <c r="C2252" s="523" t="s">
        <v>15276</v>
      </c>
      <c r="D2252" s="523" t="s">
        <v>8947</v>
      </c>
      <c r="E2252" s="523">
        <v>750</v>
      </c>
      <c r="F2252" s="523" t="s">
        <v>8949</v>
      </c>
      <c r="G2252" s="523" t="s">
        <v>15277</v>
      </c>
      <c r="H2252" s="538" t="s">
        <v>10003</v>
      </c>
      <c r="I2252" s="540">
        <v>45369</v>
      </c>
      <c r="J2252" s="541" t="s">
        <v>10355</v>
      </c>
      <c r="K2252" s="541" t="s">
        <v>9440</v>
      </c>
      <c r="L2252" s="494" t="s">
        <v>9454</v>
      </c>
      <c r="M2252" s="548" t="s">
        <v>22467</v>
      </c>
      <c r="N2252" s="494" t="s">
        <v>9468</v>
      </c>
      <c r="O2252" s="494" t="s">
        <v>22476</v>
      </c>
      <c r="P2252" s="494"/>
      <c r="Q2252" s="494" t="s">
        <v>22727</v>
      </c>
      <c r="R2252" s="16" t="s">
        <v>23302</v>
      </c>
      <c r="S2252" s="16" t="s">
        <v>20717</v>
      </c>
      <c r="T2252" s="16" t="s">
        <v>23303</v>
      </c>
      <c r="U2252" s="17">
        <v>750</v>
      </c>
      <c r="V2252" s="18">
        <v>6150</v>
      </c>
      <c r="W2252" s="16" t="s">
        <v>23304</v>
      </c>
      <c r="X2252" s="50" t="s">
        <v>205</v>
      </c>
      <c r="Y2252" s="50"/>
      <c r="Z2252" t="s">
        <v>12881</v>
      </c>
    </row>
    <row r="2253" spans="1:26" ht="18" customHeight="1">
      <c r="A2253" s="539">
        <v>20240318</v>
      </c>
      <c r="B2253" s="523">
        <v>344</v>
      </c>
      <c r="C2253" s="523" t="s">
        <v>9558</v>
      </c>
      <c r="D2253" s="523" t="s">
        <v>8947</v>
      </c>
      <c r="E2253" s="523">
        <v>680</v>
      </c>
      <c r="F2253" s="523" t="s">
        <v>8949</v>
      </c>
      <c r="G2253" s="523" t="s">
        <v>9559</v>
      </c>
      <c r="H2253" s="545" t="s">
        <v>22572</v>
      </c>
      <c r="I2253" s="540">
        <v>45369</v>
      </c>
      <c r="J2253" s="541" t="s">
        <v>9561</v>
      </c>
      <c r="K2253" s="541" t="s">
        <v>9440</v>
      </c>
      <c r="L2253" s="494" t="s">
        <v>19178</v>
      </c>
      <c r="M2253" s="494" t="s">
        <v>22447</v>
      </c>
      <c r="N2253" s="494" t="s">
        <v>22785</v>
      </c>
      <c r="O2253" s="494" t="s">
        <v>22719</v>
      </c>
      <c r="P2253" s="494" t="s">
        <v>22707</v>
      </c>
      <c r="Q2253" s="494" t="s">
        <v>9470</v>
      </c>
      <c r="R2253" s="16" t="s">
        <v>9558</v>
      </c>
      <c r="S2253" s="16" t="s">
        <v>2905</v>
      </c>
      <c r="T2253" s="16" t="s">
        <v>9564</v>
      </c>
      <c r="U2253" s="17">
        <v>680</v>
      </c>
      <c r="V2253" s="18">
        <v>8160</v>
      </c>
      <c r="W2253" s="16" t="s">
        <v>9565</v>
      </c>
      <c r="X2253" s="50" t="s">
        <v>205</v>
      </c>
      <c r="Y2253" s="50"/>
      <c r="Z2253" t="s">
        <v>15278</v>
      </c>
    </row>
    <row r="2254" spans="1:26" ht="18" customHeight="1">
      <c r="A2254" s="539">
        <v>20240318</v>
      </c>
      <c r="B2254" s="523">
        <v>345</v>
      </c>
      <c r="C2254" s="523" t="s">
        <v>4984</v>
      </c>
      <c r="D2254" s="523" t="s">
        <v>51</v>
      </c>
      <c r="E2254" s="523">
        <v>1958</v>
      </c>
      <c r="F2254" s="523" t="s">
        <v>8994</v>
      </c>
      <c r="G2254" s="523" t="s">
        <v>4985</v>
      </c>
      <c r="H2254" s="538" t="s">
        <v>9892</v>
      </c>
      <c r="I2254" s="540">
        <v>45369</v>
      </c>
      <c r="J2254" s="541" t="s">
        <v>15279</v>
      </c>
      <c r="K2254" s="541" t="s">
        <v>9440</v>
      </c>
      <c r="L2254" s="512" t="s">
        <v>19178</v>
      </c>
      <c r="M2254" s="548" t="s">
        <v>9467</v>
      </c>
      <c r="N2254" s="512" t="s">
        <v>22468</v>
      </c>
      <c r="O2254" s="512" t="s">
        <v>22452</v>
      </c>
      <c r="P2254" s="512"/>
      <c r="Q2254" s="512" t="s">
        <v>9544</v>
      </c>
      <c r="R2254" s="16" t="s">
        <v>23305</v>
      </c>
      <c r="S2254" s="16" t="s">
        <v>19673</v>
      </c>
      <c r="T2254" s="16" t="s">
        <v>15280</v>
      </c>
      <c r="U2254" s="17">
        <v>1958</v>
      </c>
      <c r="V2254" s="18">
        <v>24486.87</v>
      </c>
      <c r="W2254" s="16" t="s">
        <v>23294</v>
      </c>
      <c r="X2254" s="50" t="s">
        <v>205</v>
      </c>
      <c r="Y2254" s="50"/>
    </row>
    <row r="2255" spans="1:26" ht="18" customHeight="1">
      <c r="A2255" s="539">
        <v>20240319</v>
      </c>
      <c r="B2255" s="523">
        <v>346</v>
      </c>
      <c r="C2255" s="523" t="s">
        <v>9571</v>
      </c>
      <c r="D2255" s="523" t="s">
        <v>219</v>
      </c>
      <c r="E2255" s="523">
        <v>4015</v>
      </c>
      <c r="F2255" s="523" t="s">
        <v>8949</v>
      </c>
      <c r="G2255" s="523" t="s">
        <v>9572</v>
      </c>
      <c r="H2255" s="545" t="s">
        <v>22764</v>
      </c>
      <c r="I2255" s="540">
        <v>45369</v>
      </c>
      <c r="J2255" s="541" t="s">
        <v>9511</v>
      </c>
      <c r="K2255" s="541" t="s">
        <v>9440</v>
      </c>
      <c r="L2255" s="494" t="s">
        <v>23306</v>
      </c>
      <c r="M2255" s="494" t="s">
        <v>22450</v>
      </c>
      <c r="N2255" s="494" t="s">
        <v>22451</v>
      </c>
      <c r="O2255" s="494" t="s">
        <v>9575</v>
      </c>
      <c r="P2255" s="494" t="s">
        <v>23307</v>
      </c>
      <c r="Q2255" s="494" t="s">
        <v>9577</v>
      </c>
      <c r="R2255" s="16" t="s">
        <v>23308</v>
      </c>
      <c r="S2255" s="16" t="s">
        <v>23309</v>
      </c>
      <c r="T2255" s="16" t="s">
        <v>9579</v>
      </c>
      <c r="U2255" s="17">
        <v>4015</v>
      </c>
      <c r="V2255" s="18">
        <v>11290</v>
      </c>
      <c r="W2255" s="16" t="s">
        <v>23294</v>
      </c>
      <c r="X2255" s="50" t="s">
        <v>205</v>
      </c>
      <c r="Y2255" s="50"/>
      <c r="Z2255" t="s">
        <v>15281</v>
      </c>
    </row>
    <row r="2256" spans="1:26" ht="18" customHeight="1">
      <c r="A2256" s="539">
        <v>20240319</v>
      </c>
      <c r="B2256" s="523">
        <v>347</v>
      </c>
      <c r="C2256" s="523" t="s">
        <v>15282</v>
      </c>
      <c r="D2256" s="523" t="s">
        <v>9476</v>
      </c>
      <c r="E2256" s="523">
        <v>1043</v>
      </c>
      <c r="F2256" s="523" t="s">
        <v>8298</v>
      </c>
      <c r="G2256" s="523" t="s">
        <v>15283</v>
      </c>
      <c r="H2256" s="538" t="s">
        <v>22588</v>
      </c>
      <c r="I2256" s="540">
        <v>45369</v>
      </c>
      <c r="J2256" s="541" t="s">
        <v>11675</v>
      </c>
      <c r="K2256" s="541" t="s">
        <v>9440</v>
      </c>
      <c r="L2256" s="494" t="s">
        <v>19178</v>
      </c>
      <c r="M2256" s="494" t="s">
        <v>22510</v>
      </c>
      <c r="N2256" s="494" t="s">
        <v>22468</v>
      </c>
      <c r="O2256" s="494" t="s">
        <v>22439</v>
      </c>
      <c r="P2256" s="494"/>
      <c r="Q2256" s="494" t="s">
        <v>14875</v>
      </c>
      <c r="R2256" s="16" t="s">
        <v>15282</v>
      </c>
      <c r="S2256" s="16" t="s">
        <v>4999</v>
      </c>
      <c r="T2256" s="16" t="s">
        <v>15284</v>
      </c>
      <c r="U2256" s="17">
        <v>1043</v>
      </c>
      <c r="V2256" s="18">
        <v>22420</v>
      </c>
      <c r="W2256" s="16" t="s">
        <v>15285</v>
      </c>
      <c r="X2256" s="50" t="s">
        <v>205</v>
      </c>
      <c r="Y2256" s="50"/>
      <c r="Z2256" t="s">
        <v>15286</v>
      </c>
    </row>
    <row r="2257" spans="1:26" ht="18" customHeight="1">
      <c r="A2257" s="539">
        <v>20240319</v>
      </c>
      <c r="B2257" s="523">
        <v>348</v>
      </c>
      <c r="C2257" s="523" t="s">
        <v>15287</v>
      </c>
      <c r="D2257" s="523" t="s">
        <v>8947</v>
      </c>
      <c r="E2257" s="523">
        <v>784</v>
      </c>
      <c r="F2257" s="523" t="s">
        <v>12123</v>
      </c>
      <c r="G2257" s="523" t="s">
        <v>15288</v>
      </c>
      <c r="H2257" s="538" t="s">
        <v>9995</v>
      </c>
      <c r="I2257" s="540">
        <v>45369</v>
      </c>
      <c r="J2257" s="541" t="s">
        <v>14540</v>
      </c>
      <c r="K2257" s="541" t="s">
        <v>9440</v>
      </c>
      <c r="L2257" s="494" t="s">
        <v>9454</v>
      </c>
      <c r="M2257" s="548" t="s">
        <v>22467</v>
      </c>
      <c r="N2257" s="494" t="s">
        <v>22468</v>
      </c>
      <c r="O2257" s="494" t="s">
        <v>14831</v>
      </c>
      <c r="P2257" s="494"/>
      <c r="Q2257" s="494" t="s">
        <v>22727</v>
      </c>
      <c r="R2257" s="16" t="s">
        <v>15287</v>
      </c>
      <c r="S2257" s="16" t="s">
        <v>2464</v>
      </c>
      <c r="T2257" s="16" t="s">
        <v>15289</v>
      </c>
      <c r="U2257" s="17">
        <v>784</v>
      </c>
      <c r="V2257" s="18">
        <v>5062.6000000000004</v>
      </c>
      <c r="W2257" s="16" t="s">
        <v>15275</v>
      </c>
      <c r="X2257" s="50" t="s">
        <v>205</v>
      </c>
      <c r="Y2257" s="50"/>
      <c r="Z2257" t="s">
        <v>12684</v>
      </c>
    </row>
    <row r="2258" spans="1:26" ht="18" customHeight="1">
      <c r="A2258" s="539">
        <v>20240319</v>
      </c>
      <c r="B2258" s="523">
        <v>349</v>
      </c>
      <c r="C2258" s="523" t="s">
        <v>4988</v>
      </c>
      <c r="D2258" s="523" t="s">
        <v>9319</v>
      </c>
      <c r="E2258" s="523">
        <v>1568</v>
      </c>
      <c r="F2258" s="523" t="s">
        <v>8955</v>
      </c>
      <c r="G2258" s="523" t="s">
        <v>4989</v>
      </c>
      <c r="H2258" s="538" t="s">
        <v>14670</v>
      </c>
      <c r="I2258" s="540">
        <v>45370</v>
      </c>
      <c r="J2258" s="541" t="s">
        <v>9802</v>
      </c>
      <c r="K2258" s="541" t="s">
        <v>9440</v>
      </c>
      <c r="L2258" s="494" t="s">
        <v>19178</v>
      </c>
      <c r="M2258" s="494" t="s">
        <v>14613</v>
      </c>
      <c r="N2258" s="494" t="s">
        <v>22458</v>
      </c>
      <c r="O2258" s="494" t="s">
        <v>22452</v>
      </c>
      <c r="P2258" s="494"/>
      <c r="Q2258" s="494" t="s">
        <v>22629</v>
      </c>
      <c r="R2258" s="16" t="s">
        <v>23310</v>
      </c>
      <c r="S2258" s="16" t="s">
        <v>19673</v>
      </c>
      <c r="T2258" s="16" t="s">
        <v>23311</v>
      </c>
      <c r="U2258" s="17">
        <v>1568</v>
      </c>
      <c r="V2258" s="18">
        <v>24304</v>
      </c>
      <c r="W2258" s="16" t="s">
        <v>23294</v>
      </c>
      <c r="X2258" s="50" t="s">
        <v>205</v>
      </c>
      <c r="Y2258" s="50" t="s">
        <v>205</v>
      </c>
    </row>
    <row r="2259" spans="1:26" ht="18" customHeight="1">
      <c r="A2259" s="539">
        <v>20240319</v>
      </c>
      <c r="B2259" s="523">
        <v>350</v>
      </c>
      <c r="C2259" s="523" t="s">
        <v>5005</v>
      </c>
      <c r="D2259" s="523" t="s">
        <v>8905</v>
      </c>
      <c r="E2259" s="523">
        <v>1980</v>
      </c>
      <c r="F2259" s="523" t="s">
        <v>8994</v>
      </c>
      <c r="G2259" s="523" t="s">
        <v>5006</v>
      </c>
      <c r="H2259" s="538" t="s">
        <v>22867</v>
      </c>
      <c r="I2259" s="540">
        <v>45370</v>
      </c>
      <c r="J2259" s="541" t="s">
        <v>9588</v>
      </c>
      <c r="K2259" s="541" t="s">
        <v>9440</v>
      </c>
      <c r="L2259" s="494" t="s">
        <v>19178</v>
      </c>
      <c r="M2259" s="494" t="s">
        <v>22496</v>
      </c>
      <c r="N2259" s="494"/>
      <c r="O2259" s="494" t="s">
        <v>22489</v>
      </c>
      <c r="P2259" s="494"/>
      <c r="Q2259" s="494" t="s">
        <v>22624</v>
      </c>
      <c r="R2259" s="16" t="s">
        <v>5005</v>
      </c>
      <c r="S2259" s="16" t="s">
        <v>5003</v>
      </c>
      <c r="T2259" s="16" t="s">
        <v>15290</v>
      </c>
      <c r="U2259" s="17">
        <v>1980</v>
      </c>
      <c r="V2259" s="18">
        <v>24948</v>
      </c>
      <c r="W2259" s="16" t="s">
        <v>15285</v>
      </c>
      <c r="X2259" s="50" t="s">
        <v>205</v>
      </c>
      <c r="Y2259" s="50"/>
    </row>
    <row r="2260" spans="1:26" ht="18" customHeight="1">
      <c r="A2260" s="539">
        <v>20240319</v>
      </c>
      <c r="B2260" s="523">
        <v>351</v>
      </c>
      <c r="C2260" s="523" t="s">
        <v>4992</v>
      </c>
      <c r="D2260" s="523" t="s">
        <v>8897</v>
      </c>
      <c r="E2260" s="523">
        <v>1568</v>
      </c>
      <c r="F2260" s="523" t="s">
        <v>8955</v>
      </c>
      <c r="G2260" s="523" t="s">
        <v>4993</v>
      </c>
      <c r="H2260" s="538" t="s">
        <v>22557</v>
      </c>
      <c r="I2260" s="540">
        <v>45370</v>
      </c>
      <c r="J2260" s="541" t="s">
        <v>11427</v>
      </c>
      <c r="K2260" s="541" t="s">
        <v>9440</v>
      </c>
      <c r="L2260" s="494" t="s">
        <v>19178</v>
      </c>
      <c r="M2260" s="494" t="s">
        <v>14613</v>
      </c>
      <c r="N2260" s="494" t="s">
        <v>22458</v>
      </c>
      <c r="O2260" s="494" t="s">
        <v>22452</v>
      </c>
      <c r="P2260" s="494"/>
      <c r="Q2260" s="494" t="s">
        <v>22629</v>
      </c>
      <c r="R2260" s="16" t="s">
        <v>23312</v>
      </c>
      <c r="S2260" s="16" t="s">
        <v>19673</v>
      </c>
      <c r="T2260" s="16" t="s">
        <v>23313</v>
      </c>
      <c r="U2260" s="17">
        <v>1568</v>
      </c>
      <c r="V2260" s="18">
        <v>24304</v>
      </c>
      <c r="W2260" s="16" t="s">
        <v>23294</v>
      </c>
      <c r="X2260" s="50" t="s">
        <v>205</v>
      </c>
      <c r="Y2260" s="50"/>
    </row>
    <row r="2261" spans="1:26" ht="18" customHeight="1">
      <c r="A2261" s="539">
        <v>20240319</v>
      </c>
      <c r="B2261" s="523">
        <v>352</v>
      </c>
      <c r="C2261" s="523" t="s">
        <v>4996</v>
      </c>
      <c r="D2261" s="523" t="s">
        <v>254</v>
      </c>
      <c r="E2261" s="523">
        <v>1700</v>
      </c>
      <c r="F2261" s="523" t="s">
        <v>8955</v>
      </c>
      <c r="G2261" s="523" t="s">
        <v>4997</v>
      </c>
      <c r="H2261" s="538" t="s">
        <v>9894</v>
      </c>
      <c r="I2261" s="540">
        <v>45370</v>
      </c>
      <c r="J2261" s="541" t="s">
        <v>10962</v>
      </c>
      <c r="K2261" s="541" t="s">
        <v>9440</v>
      </c>
      <c r="L2261" s="494" t="s">
        <v>19178</v>
      </c>
      <c r="M2261" s="548" t="s">
        <v>22467</v>
      </c>
      <c r="N2261" s="494" t="s">
        <v>22468</v>
      </c>
      <c r="O2261" s="494" t="s">
        <v>22439</v>
      </c>
      <c r="P2261" s="494"/>
      <c r="Q2261" s="494" t="s">
        <v>23126</v>
      </c>
      <c r="R2261" s="16" t="s">
        <v>23314</v>
      </c>
      <c r="S2261" s="16" t="s">
        <v>23315</v>
      </c>
      <c r="T2261" s="16" t="s">
        <v>23316</v>
      </c>
      <c r="U2261" s="17">
        <v>1700</v>
      </c>
      <c r="V2261" s="18">
        <v>24205.3</v>
      </c>
      <c r="W2261" s="16" t="s">
        <v>23317</v>
      </c>
      <c r="X2261" s="50" t="s">
        <v>205</v>
      </c>
      <c r="Y2261" s="50"/>
    </row>
    <row r="2262" spans="1:26" ht="18" customHeight="1">
      <c r="A2262" s="539">
        <v>20240319</v>
      </c>
      <c r="B2262" s="523">
        <v>353</v>
      </c>
      <c r="C2262" s="523" t="s">
        <v>5001</v>
      </c>
      <c r="D2262" s="523" t="s">
        <v>8905</v>
      </c>
      <c r="E2262" s="523">
        <v>1979</v>
      </c>
      <c r="F2262" s="523" t="s">
        <v>8994</v>
      </c>
      <c r="G2262" s="523" t="s">
        <v>5002</v>
      </c>
      <c r="H2262" s="538" t="s">
        <v>22867</v>
      </c>
      <c r="I2262" s="540">
        <v>45370</v>
      </c>
      <c r="J2262" s="541" t="s">
        <v>10794</v>
      </c>
      <c r="K2262" s="541" t="s">
        <v>9440</v>
      </c>
      <c r="L2262" s="494" t="s">
        <v>19178</v>
      </c>
      <c r="M2262" s="494" t="s">
        <v>14625</v>
      </c>
      <c r="N2262" s="494"/>
      <c r="O2262" s="494" t="s">
        <v>9533</v>
      </c>
      <c r="P2262" s="494"/>
      <c r="Q2262" s="494" t="s">
        <v>22629</v>
      </c>
      <c r="R2262" s="16" t="s">
        <v>5001</v>
      </c>
      <c r="S2262" s="16" t="s">
        <v>5003</v>
      </c>
      <c r="T2262" s="16" t="s">
        <v>15291</v>
      </c>
      <c r="U2262" s="17">
        <v>1979</v>
      </c>
      <c r="V2262" s="18">
        <v>24959.148000000001</v>
      </c>
      <c r="W2262" s="16" t="s">
        <v>15285</v>
      </c>
      <c r="X2262" s="50" t="s">
        <v>205</v>
      </c>
      <c r="Y2262" s="50"/>
    </row>
    <row r="2263" spans="1:26" ht="18" customHeight="1">
      <c r="A2263" s="539">
        <v>20240320</v>
      </c>
      <c r="B2263" s="523">
        <v>354</v>
      </c>
      <c r="C2263" s="523" t="s">
        <v>15292</v>
      </c>
      <c r="D2263" s="523" t="s">
        <v>8947</v>
      </c>
      <c r="E2263" s="523">
        <v>600</v>
      </c>
      <c r="F2263" s="523" t="s">
        <v>12516</v>
      </c>
      <c r="G2263" s="523" t="s">
        <v>15293</v>
      </c>
      <c r="H2263" s="538" t="s">
        <v>9955</v>
      </c>
      <c r="I2263" s="540">
        <v>45371</v>
      </c>
      <c r="J2263" s="541" t="s">
        <v>11987</v>
      </c>
      <c r="K2263" s="541" t="s">
        <v>9440</v>
      </c>
      <c r="L2263" s="494" t="s">
        <v>9454</v>
      </c>
      <c r="M2263" s="494" t="s">
        <v>22447</v>
      </c>
      <c r="N2263" s="494" t="s">
        <v>22785</v>
      </c>
      <c r="O2263" s="494" t="s">
        <v>23318</v>
      </c>
      <c r="P2263" s="494" t="s">
        <v>22707</v>
      </c>
      <c r="Q2263" s="494" t="s">
        <v>22708</v>
      </c>
      <c r="R2263" s="16" t="s">
        <v>15294</v>
      </c>
      <c r="S2263" s="16" t="s">
        <v>23319</v>
      </c>
      <c r="T2263" s="16" t="s">
        <v>23320</v>
      </c>
      <c r="U2263" s="17">
        <v>600</v>
      </c>
      <c r="V2263" s="18">
        <v>4300</v>
      </c>
      <c r="W2263" s="16" t="s">
        <v>18778</v>
      </c>
      <c r="X2263" s="50" t="s">
        <v>205</v>
      </c>
      <c r="Y2263" s="50"/>
      <c r="Z2263" t="s">
        <v>15295</v>
      </c>
    </row>
    <row r="2264" spans="1:26" ht="18" customHeight="1">
      <c r="A2264" s="539">
        <v>20240320</v>
      </c>
      <c r="B2264" s="523">
        <v>355</v>
      </c>
      <c r="C2264" s="523" t="s">
        <v>15296</v>
      </c>
      <c r="D2264" s="523" t="s">
        <v>8947</v>
      </c>
      <c r="E2264" s="523">
        <v>659</v>
      </c>
      <c r="F2264" s="523" t="s">
        <v>8949</v>
      </c>
      <c r="G2264" s="523" t="s">
        <v>15297</v>
      </c>
      <c r="H2264" s="538" t="s">
        <v>9841</v>
      </c>
      <c r="I2264" s="540">
        <v>45370</v>
      </c>
      <c r="J2264" s="541" t="s">
        <v>9647</v>
      </c>
      <c r="K2264" s="541" t="s">
        <v>9440</v>
      </c>
      <c r="L2264" s="494" t="s">
        <v>9454</v>
      </c>
      <c r="M2264" s="548" t="s">
        <v>9467</v>
      </c>
      <c r="N2264" s="494" t="s">
        <v>9468</v>
      </c>
      <c r="O2264" s="494" t="s">
        <v>22838</v>
      </c>
      <c r="P2264" s="494"/>
      <c r="Q2264" s="494" t="s">
        <v>9470</v>
      </c>
      <c r="R2264" s="16" t="s">
        <v>15298</v>
      </c>
      <c r="S2264" s="16" t="s">
        <v>19330</v>
      </c>
      <c r="T2264" s="16" t="s">
        <v>23321</v>
      </c>
      <c r="U2264" s="17">
        <v>659</v>
      </c>
      <c r="V2264" s="18">
        <v>4613</v>
      </c>
      <c r="W2264" s="16" t="s">
        <v>23322</v>
      </c>
      <c r="X2264" s="50" t="s">
        <v>205</v>
      </c>
      <c r="Y2264" s="50"/>
      <c r="Z2264" t="s">
        <v>11610</v>
      </c>
    </row>
    <row r="2265" spans="1:26" ht="18" customHeight="1">
      <c r="A2265" s="539">
        <v>20240320</v>
      </c>
      <c r="B2265" s="523">
        <v>357</v>
      </c>
      <c r="C2265" s="523" t="s">
        <v>5015</v>
      </c>
      <c r="D2265" s="523" t="s">
        <v>8896</v>
      </c>
      <c r="E2265" s="523">
        <v>1925</v>
      </c>
      <c r="F2265" s="523" t="s">
        <v>6380</v>
      </c>
      <c r="G2265" s="523" t="s">
        <v>5016</v>
      </c>
      <c r="H2265" s="538" t="s">
        <v>14719</v>
      </c>
      <c r="I2265" s="540">
        <v>45371</v>
      </c>
      <c r="J2265" s="541" t="s">
        <v>12857</v>
      </c>
      <c r="K2265" s="541" t="s">
        <v>9440</v>
      </c>
      <c r="L2265" s="494" t="s">
        <v>19178</v>
      </c>
      <c r="M2265" s="494" t="s">
        <v>22455</v>
      </c>
      <c r="N2265" s="494" t="s">
        <v>22919</v>
      </c>
      <c r="O2265" s="494" t="s">
        <v>22476</v>
      </c>
      <c r="P2265" s="494"/>
      <c r="Q2265" s="494" t="s">
        <v>22669</v>
      </c>
      <c r="R2265" s="16" t="s">
        <v>23323</v>
      </c>
      <c r="S2265" s="16" t="s">
        <v>20519</v>
      </c>
      <c r="T2265" s="16" t="s">
        <v>23324</v>
      </c>
      <c r="U2265" s="17">
        <v>1925</v>
      </c>
      <c r="V2265" s="18">
        <v>24640</v>
      </c>
      <c r="W2265" s="16" t="s">
        <v>23325</v>
      </c>
      <c r="X2265" s="50" t="s">
        <v>205</v>
      </c>
      <c r="Y2265" s="50"/>
    </row>
    <row r="2266" spans="1:26" ht="18" customHeight="1">
      <c r="A2266" s="539">
        <v>20240320</v>
      </c>
      <c r="B2266" s="523">
        <v>358</v>
      </c>
      <c r="C2266" s="523" t="s">
        <v>5010</v>
      </c>
      <c r="D2266" s="523" t="s">
        <v>8896</v>
      </c>
      <c r="E2266" s="523">
        <v>1925</v>
      </c>
      <c r="F2266" s="523" t="s">
        <v>6380</v>
      </c>
      <c r="G2266" s="523" t="s">
        <v>5011</v>
      </c>
      <c r="H2266" s="538" t="s">
        <v>22913</v>
      </c>
      <c r="I2266" s="540">
        <v>45371</v>
      </c>
      <c r="J2266" s="541" t="s">
        <v>13617</v>
      </c>
      <c r="K2266" s="541" t="s">
        <v>9440</v>
      </c>
      <c r="L2266" s="494" t="s">
        <v>19178</v>
      </c>
      <c r="M2266" s="494" t="s">
        <v>22455</v>
      </c>
      <c r="N2266" s="494" t="s">
        <v>22799</v>
      </c>
      <c r="O2266" s="494" t="s">
        <v>22476</v>
      </c>
      <c r="P2266" s="494"/>
      <c r="Q2266" s="494" t="s">
        <v>22669</v>
      </c>
      <c r="R2266" s="16" t="s">
        <v>23326</v>
      </c>
      <c r="S2266" s="16" t="s">
        <v>19323</v>
      </c>
      <c r="T2266" s="16" t="s">
        <v>23327</v>
      </c>
      <c r="U2266" s="17">
        <v>1925</v>
      </c>
      <c r="V2266" s="18">
        <v>24640</v>
      </c>
      <c r="W2266" s="16" t="s">
        <v>23325</v>
      </c>
      <c r="X2266" s="50" t="s">
        <v>205</v>
      </c>
      <c r="Y2266" s="50"/>
    </row>
    <row r="2267" spans="1:26" ht="18" customHeight="1">
      <c r="A2267" s="539">
        <v>20240321</v>
      </c>
      <c r="B2267" s="523">
        <v>359</v>
      </c>
      <c r="C2267" s="523" t="s">
        <v>15299</v>
      </c>
      <c r="D2267" s="523" t="s">
        <v>8996</v>
      </c>
      <c r="E2267" s="523">
        <v>850</v>
      </c>
      <c r="F2267" s="523" t="s">
        <v>8949</v>
      </c>
      <c r="G2267" s="523" t="s">
        <v>15300</v>
      </c>
      <c r="H2267" s="538" t="s">
        <v>9606</v>
      </c>
      <c r="I2267" s="540">
        <v>45372</v>
      </c>
      <c r="J2267" s="541" t="s">
        <v>11471</v>
      </c>
      <c r="K2267" s="541" t="s">
        <v>9440</v>
      </c>
      <c r="L2267" s="494" t="s">
        <v>9454</v>
      </c>
      <c r="M2267" s="494" t="s">
        <v>22467</v>
      </c>
      <c r="N2267" s="494" t="s">
        <v>22468</v>
      </c>
      <c r="O2267" s="494" t="s">
        <v>14621</v>
      </c>
      <c r="P2267" s="494" t="s">
        <v>23328</v>
      </c>
      <c r="Q2267" s="494" t="s">
        <v>22727</v>
      </c>
      <c r="R2267" s="16" t="s">
        <v>15301</v>
      </c>
      <c r="S2267" s="16" t="s">
        <v>19323</v>
      </c>
      <c r="T2267" s="16" t="s">
        <v>15302</v>
      </c>
      <c r="U2267" s="17">
        <v>850</v>
      </c>
      <c r="V2267" s="18">
        <v>6500</v>
      </c>
      <c r="W2267" s="16" t="s">
        <v>23325</v>
      </c>
      <c r="X2267" s="50" t="s">
        <v>205</v>
      </c>
      <c r="Y2267" s="50"/>
      <c r="Z2267" t="s">
        <v>15303</v>
      </c>
    </row>
    <row r="2268" spans="1:26" ht="18" customHeight="1">
      <c r="A2268" s="539">
        <v>20240321</v>
      </c>
      <c r="B2268" s="523">
        <v>360</v>
      </c>
      <c r="C2268" s="523" t="s">
        <v>15304</v>
      </c>
      <c r="D2268" s="523" t="s">
        <v>8947</v>
      </c>
      <c r="E2268" s="523">
        <v>939</v>
      </c>
      <c r="F2268" s="523" t="s">
        <v>12123</v>
      </c>
      <c r="G2268" s="523" t="s">
        <v>15305</v>
      </c>
      <c r="H2268" s="538" t="s">
        <v>9987</v>
      </c>
      <c r="I2268" s="540">
        <v>45372</v>
      </c>
      <c r="J2268" s="541" t="s">
        <v>15306</v>
      </c>
      <c r="K2268" s="541" t="s">
        <v>9440</v>
      </c>
      <c r="L2268" s="494" t="s">
        <v>9454</v>
      </c>
      <c r="M2268" s="494" t="s">
        <v>22467</v>
      </c>
      <c r="N2268" s="494"/>
      <c r="O2268" s="494" t="s">
        <v>23329</v>
      </c>
      <c r="P2268" s="494"/>
      <c r="Q2268" s="494" t="s">
        <v>9470</v>
      </c>
      <c r="R2268" s="16" t="s">
        <v>15304</v>
      </c>
      <c r="S2268" s="16" t="s">
        <v>944</v>
      </c>
      <c r="T2268" s="16" t="s">
        <v>15307</v>
      </c>
      <c r="U2268" s="17">
        <v>939</v>
      </c>
      <c r="V2268" s="18">
        <v>7919.11</v>
      </c>
      <c r="W2268" s="16" t="s">
        <v>15308</v>
      </c>
      <c r="X2268" s="50" t="s">
        <v>205</v>
      </c>
      <c r="Y2268" s="50"/>
      <c r="Z2268" t="s">
        <v>10747</v>
      </c>
    </row>
    <row r="2269" spans="1:26" ht="18" customHeight="1">
      <c r="A2269" s="539">
        <v>20240322</v>
      </c>
      <c r="B2269" s="523">
        <v>361</v>
      </c>
      <c r="C2269" s="523" t="s">
        <v>15309</v>
      </c>
      <c r="D2269" s="523" t="s">
        <v>8996</v>
      </c>
      <c r="E2269" s="523">
        <v>1800</v>
      </c>
      <c r="F2269" s="523" t="s">
        <v>8949</v>
      </c>
      <c r="G2269" s="523" t="s">
        <v>15310</v>
      </c>
      <c r="H2269" s="538" t="s">
        <v>23330</v>
      </c>
      <c r="I2269" s="540">
        <v>45373</v>
      </c>
      <c r="J2269" s="541" t="s">
        <v>11227</v>
      </c>
      <c r="K2269" s="541" t="s">
        <v>9440</v>
      </c>
      <c r="L2269" s="494" t="s">
        <v>19178</v>
      </c>
      <c r="M2269" s="494" t="s">
        <v>22711</v>
      </c>
      <c r="N2269" s="494" t="s">
        <v>22968</v>
      </c>
      <c r="O2269" s="494" t="s">
        <v>23331</v>
      </c>
      <c r="P2269" s="494" t="s">
        <v>23332</v>
      </c>
      <c r="Q2269" s="494" t="s">
        <v>23333</v>
      </c>
      <c r="R2269" s="16" t="s">
        <v>23334</v>
      </c>
      <c r="S2269" s="16" t="s">
        <v>23335</v>
      </c>
      <c r="T2269" s="16" t="s">
        <v>23336</v>
      </c>
      <c r="U2269" s="17">
        <v>1800</v>
      </c>
      <c r="V2269" s="18">
        <v>21200</v>
      </c>
      <c r="W2269" s="16" t="s">
        <v>23337</v>
      </c>
      <c r="X2269" s="50" t="s">
        <v>205</v>
      </c>
      <c r="Y2269" s="50"/>
      <c r="Z2269" t="s">
        <v>15312</v>
      </c>
    </row>
    <row r="2270" spans="1:26" ht="18" customHeight="1">
      <c r="A2270" s="539">
        <v>20240322</v>
      </c>
      <c r="B2270" s="523">
        <v>362</v>
      </c>
      <c r="C2270" s="523" t="s">
        <v>15313</v>
      </c>
      <c r="D2270" s="523" t="s">
        <v>10514</v>
      </c>
      <c r="E2270" s="523">
        <v>2200</v>
      </c>
      <c r="F2270" s="523" t="s">
        <v>11055</v>
      </c>
      <c r="G2270" s="523" t="s">
        <v>15314</v>
      </c>
      <c r="H2270" s="538" t="s">
        <v>22913</v>
      </c>
      <c r="I2270" s="540">
        <v>45373</v>
      </c>
      <c r="J2270" s="541" t="s">
        <v>11854</v>
      </c>
      <c r="K2270" s="541" t="s">
        <v>9440</v>
      </c>
      <c r="L2270" s="494" t="s">
        <v>19178</v>
      </c>
      <c r="M2270" s="494" t="s">
        <v>22455</v>
      </c>
      <c r="N2270" s="494" t="s">
        <v>22456</v>
      </c>
      <c r="O2270" s="494" t="s">
        <v>22719</v>
      </c>
      <c r="P2270" s="494" t="s">
        <v>22858</v>
      </c>
      <c r="Q2270" s="494" t="s">
        <v>22727</v>
      </c>
      <c r="R2270" s="16" t="s">
        <v>23338</v>
      </c>
      <c r="S2270" s="16" t="s">
        <v>19349</v>
      </c>
      <c r="T2270" s="16" t="s">
        <v>23339</v>
      </c>
      <c r="U2270" s="17">
        <v>2200</v>
      </c>
      <c r="V2270" s="18">
        <v>15400</v>
      </c>
      <c r="W2270" s="16" t="s">
        <v>23340</v>
      </c>
      <c r="X2270" s="50" t="s">
        <v>205</v>
      </c>
      <c r="Y2270" s="50"/>
    </row>
    <row r="2271" spans="1:26" ht="18" customHeight="1">
      <c r="A2271" s="539">
        <v>20240322</v>
      </c>
      <c r="B2271" s="523">
        <v>363</v>
      </c>
      <c r="C2271" s="523" t="s">
        <v>5018</v>
      </c>
      <c r="D2271" s="523" t="s">
        <v>8896</v>
      </c>
      <c r="E2271" s="523">
        <v>1925</v>
      </c>
      <c r="F2271" s="523" t="s">
        <v>6380</v>
      </c>
      <c r="G2271" s="523" t="s">
        <v>5019</v>
      </c>
      <c r="H2271" s="538" t="s">
        <v>22913</v>
      </c>
      <c r="I2271" s="540">
        <v>45373</v>
      </c>
      <c r="J2271" s="541" t="s">
        <v>15315</v>
      </c>
      <c r="K2271" s="541" t="s">
        <v>9440</v>
      </c>
      <c r="L2271" s="494" t="s">
        <v>19178</v>
      </c>
      <c r="M2271" s="494" t="s">
        <v>22522</v>
      </c>
      <c r="N2271" s="494" t="s">
        <v>22799</v>
      </c>
      <c r="O2271" s="494" t="s">
        <v>14621</v>
      </c>
      <c r="P2271" s="494"/>
      <c r="Q2271" s="494" t="s">
        <v>22669</v>
      </c>
      <c r="R2271" s="16" t="s">
        <v>23341</v>
      </c>
      <c r="S2271" s="16" t="s">
        <v>20519</v>
      </c>
      <c r="T2271" s="16" t="s">
        <v>23342</v>
      </c>
      <c r="U2271" s="17">
        <v>1925</v>
      </c>
      <c r="V2271" s="18">
        <v>24640</v>
      </c>
      <c r="W2271" s="16" t="s">
        <v>23325</v>
      </c>
      <c r="X2271" s="50" t="s">
        <v>205</v>
      </c>
      <c r="Y2271" s="50"/>
    </row>
    <row r="2272" spans="1:26" ht="18" customHeight="1">
      <c r="A2272" s="539">
        <v>20240322</v>
      </c>
      <c r="B2272" s="523">
        <v>364</v>
      </c>
      <c r="C2272" s="523" t="s">
        <v>5024</v>
      </c>
      <c r="D2272" s="523" t="s">
        <v>51</v>
      </c>
      <c r="E2272" s="523">
        <v>1958</v>
      </c>
      <c r="F2272" s="523" t="s">
        <v>8994</v>
      </c>
      <c r="G2272" s="523" t="s">
        <v>5025</v>
      </c>
      <c r="H2272" s="538" t="s">
        <v>9838</v>
      </c>
      <c r="I2272" s="540">
        <v>45372</v>
      </c>
      <c r="J2272" s="541" t="s">
        <v>11605</v>
      </c>
      <c r="K2272" s="541" t="s">
        <v>9440</v>
      </c>
      <c r="L2272" s="494" t="s">
        <v>19178</v>
      </c>
      <c r="M2272" s="548" t="s">
        <v>22467</v>
      </c>
      <c r="N2272" s="494" t="s">
        <v>22468</v>
      </c>
      <c r="O2272" s="494" t="s">
        <v>22500</v>
      </c>
      <c r="P2272" s="494"/>
      <c r="Q2272" s="494" t="s">
        <v>22735</v>
      </c>
      <c r="R2272" s="16" t="s">
        <v>23343</v>
      </c>
      <c r="S2272" s="16" t="s">
        <v>20454</v>
      </c>
      <c r="T2272" s="16" t="s">
        <v>23344</v>
      </c>
      <c r="U2272" s="17">
        <v>1958</v>
      </c>
      <c r="V2272" s="18">
        <v>24553.32</v>
      </c>
      <c r="W2272" s="16" t="s">
        <v>5020</v>
      </c>
      <c r="X2272" s="50" t="s">
        <v>205</v>
      </c>
      <c r="Y2272" s="50"/>
    </row>
    <row r="2273" spans="1:26" ht="18" customHeight="1">
      <c r="A2273" s="539">
        <v>20240322</v>
      </c>
      <c r="B2273" s="523">
        <v>365</v>
      </c>
      <c r="C2273" s="523" t="s">
        <v>5021</v>
      </c>
      <c r="D2273" s="523" t="s">
        <v>8896</v>
      </c>
      <c r="E2273" s="523">
        <v>1925</v>
      </c>
      <c r="F2273" s="523" t="s">
        <v>6380</v>
      </c>
      <c r="G2273" s="523" t="s">
        <v>5022</v>
      </c>
      <c r="H2273" s="538" t="s">
        <v>22913</v>
      </c>
      <c r="I2273" s="540">
        <v>45373</v>
      </c>
      <c r="J2273" s="541" t="s">
        <v>9810</v>
      </c>
      <c r="K2273" s="541" t="s">
        <v>9440</v>
      </c>
      <c r="L2273" s="494" t="s">
        <v>19178</v>
      </c>
      <c r="M2273" s="494" t="s">
        <v>14610</v>
      </c>
      <c r="N2273" s="494" t="s">
        <v>22653</v>
      </c>
      <c r="O2273" s="494" t="s">
        <v>22476</v>
      </c>
      <c r="P2273" s="494"/>
      <c r="Q2273" s="494" t="s">
        <v>22669</v>
      </c>
      <c r="R2273" s="16" t="s">
        <v>23345</v>
      </c>
      <c r="S2273" s="16" t="s">
        <v>12211</v>
      </c>
      <c r="T2273" s="16" t="s">
        <v>15316</v>
      </c>
      <c r="U2273" s="17">
        <v>1925</v>
      </c>
      <c r="V2273" s="18">
        <v>24640</v>
      </c>
      <c r="W2273" s="16" t="s">
        <v>5020</v>
      </c>
      <c r="X2273" s="50" t="s">
        <v>205</v>
      </c>
      <c r="Y2273" s="50"/>
    </row>
    <row r="2274" spans="1:26" ht="18" customHeight="1">
      <c r="A2274" s="539">
        <v>20240325</v>
      </c>
      <c r="B2274" s="523">
        <v>366</v>
      </c>
      <c r="C2274" s="523" t="s">
        <v>15317</v>
      </c>
      <c r="D2274" s="523" t="s">
        <v>13395</v>
      </c>
      <c r="E2274" s="523">
        <v>2800</v>
      </c>
      <c r="F2274" s="523" t="s">
        <v>9104</v>
      </c>
      <c r="G2274" s="523" t="s">
        <v>15318</v>
      </c>
      <c r="H2274" s="538" t="s">
        <v>23274</v>
      </c>
      <c r="I2274" s="540">
        <v>45374</v>
      </c>
      <c r="J2274" s="541" t="s">
        <v>12332</v>
      </c>
      <c r="K2274" s="541" t="s">
        <v>9440</v>
      </c>
      <c r="L2274" s="494" t="s">
        <v>19178</v>
      </c>
      <c r="M2274" s="494" t="s">
        <v>22447</v>
      </c>
      <c r="N2274" s="494" t="s">
        <v>22923</v>
      </c>
      <c r="O2274" s="494" t="s">
        <v>22597</v>
      </c>
      <c r="P2274" s="494"/>
      <c r="Q2274" s="494" t="s">
        <v>22925</v>
      </c>
      <c r="R2274" s="16" t="s">
        <v>23346</v>
      </c>
      <c r="S2274" s="16" t="s">
        <v>15319</v>
      </c>
      <c r="T2274" s="16" t="s">
        <v>23347</v>
      </c>
      <c r="U2274" s="17">
        <v>2800</v>
      </c>
      <c r="V2274" s="18">
        <v>21000</v>
      </c>
      <c r="W2274" s="16" t="s">
        <v>23337</v>
      </c>
      <c r="X2274" s="50" t="s">
        <v>23274</v>
      </c>
      <c r="Y2274" s="50"/>
      <c r="Z2274" t="s">
        <v>15320</v>
      </c>
    </row>
    <row r="2275" spans="1:26" ht="18" customHeight="1">
      <c r="A2275" s="539">
        <v>20240325</v>
      </c>
      <c r="B2275" s="523">
        <v>367</v>
      </c>
      <c r="C2275" s="523" t="s">
        <v>15321</v>
      </c>
      <c r="D2275" s="523" t="s">
        <v>9078</v>
      </c>
      <c r="E2275" s="523">
        <v>2150</v>
      </c>
      <c r="F2275" s="523" t="s">
        <v>8298</v>
      </c>
      <c r="G2275" s="523" t="s">
        <v>15322</v>
      </c>
      <c r="H2275" s="538" t="s">
        <v>15323</v>
      </c>
      <c r="I2275" s="540">
        <v>45374</v>
      </c>
      <c r="J2275" s="541" t="s">
        <v>9547</v>
      </c>
      <c r="K2275" s="541" t="s">
        <v>9440</v>
      </c>
      <c r="L2275" s="494" t="s">
        <v>19178</v>
      </c>
      <c r="M2275" s="494" t="s">
        <v>23143</v>
      </c>
      <c r="N2275" s="494" t="s">
        <v>23348</v>
      </c>
      <c r="O2275" s="494" t="s">
        <v>9469</v>
      </c>
      <c r="P2275" s="494" t="s">
        <v>22635</v>
      </c>
      <c r="Q2275" s="494" t="s">
        <v>23144</v>
      </c>
      <c r="R2275" s="16" t="s">
        <v>23349</v>
      </c>
      <c r="S2275" s="16" t="s">
        <v>23350</v>
      </c>
      <c r="T2275" s="16" t="s">
        <v>23351</v>
      </c>
      <c r="U2275" s="17">
        <v>2150</v>
      </c>
      <c r="V2275" s="18">
        <v>22467</v>
      </c>
      <c r="W2275" s="16" t="s">
        <v>23352</v>
      </c>
      <c r="X2275" s="50" t="s">
        <v>15325</v>
      </c>
      <c r="Y2275" s="50"/>
    </row>
    <row r="2276" spans="1:26" ht="18" customHeight="1">
      <c r="A2276" s="539">
        <v>20240325</v>
      </c>
      <c r="B2276" s="523">
        <v>368</v>
      </c>
      <c r="C2276" s="523" t="s">
        <v>15326</v>
      </c>
      <c r="D2276" s="523" t="s">
        <v>219</v>
      </c>
      <c r="E2276" s="523">
        <v>1800</v>
      </c>
      <c r="F2276" s="523" t="s">
        <v>8949</v>
      </c>
      <c r="G2276" s="523" t="s">
        <v>15327</v>
      </c>
      <c r="H2276" s="538" t="s">
        <v>22764</v>
      </c>
      <c r="I2276" s="540">
        <v>45373</v>
      </c>
      <c r="J2276" s="541" t="s">
        <v>14928</v>
      </c>
      <c r="K2276" s="541" t="s">
        <v>9440</v>
      </c>
      <c r="L2276" s="494" t="s">
        <v>19178</v>
      </c>
      <c r="M2276" s="494" t="s">
        <v>23143</v>
      </c>
      <c r="N2276" s="494" t="s">
        <v>22451</v>
      </c>
      <c r="O2276" s="494" t="s">
        <v>22838</v>
      </c>
      <c r="P2276" s="494" t="s">
        <v>22635</v>
      </c>
      <c r="Q2276" s="494" t="s">
        <v>23144</v>
      </c>
      <c r="R2276" s="16" t="s">
        <v>23353</v>
      </c>
      <c r="S2276" s="16" t="s">
        <v>20386</v>
      </c>
      <c r="T2276" s="16" t="s">
        <v>15328</v>
      </c>
      <c r="U2276" s="17">
        <v>1800</v>
      </c>
      <c r="V2276" s="18">
        <v>18392</v>
      </c>
      <c r="W2276" s="16" t="s">
        <v>15324</v>
      </c>
      <c r="X2276" s="50" t="s">
        <v>9573</v>
      </c>
      <c r="Y2276" s="50"/>
      <c r="Z2276" t="s">
        <v>10998</v>
      </c>
    </row>
    <row r="2277" spans="1:26" ht="18" customHeight="1">
      <c r="A2277" s="539">
        <v>20240325</v>
      </c>
      <c r="B2277" s="523">
        <v>369</v>
      </c>
      <c r="C2277" s="523" t="s">
        <v>5034</v>
      </c>
      <c r="D2277" s="523" t="s">
        <v>9319</v>
      </c>
      <c r="E2277" s="523">
        <v>1980</v>
      </c>
      <c r="F2277" s="523" t="s">
        <v>8994</v>
      </c>
      <c r="G2277" s="523" t="s">
        <v>5035</v>
      </c>
      <c r="H2277" s="538" t="s">
        <v>22487</v>
      </c>
      <c r="I2277" s="540">
        <v>45376</v>
      </c>
      <c r="J2277" s="541" t="s">
        <v>11854</v>
      </c>
      <c r="K2277" s="541" t="s">
        <v>9440</v>
      </c>
      <c r="L2277" s="494" t="s">
        <v>19178</v>
      </c>
      <c r="M2277" s="494" t="s">
        <v>14625</v>
      </c>
      <c r="N2277" s="494" t="s">
        <v>22488</v>
      </c>
      <c r="O2277" s="494" t="s">
        <v>9533</v>
      </c>
      <c r="P2277" s="494"/>
      <c r="Q2277" s="494" t="s">
        <v>22624</v>
      </c>
      <c r="R2277" s="16" t="s">
        <v>5037</v>
      </c>
      <c r="S2277" s="16" t="s">
        <v>23354</v>
      </c>
      <c r="T2277" s="16" t="s">
        <v>23355</v>
      </c>
      <c r="U2277" s="17">
        <v>1980</v>
      </c>
      <c r="V2277" s="18">
        <v>24948</v>
      </c>
      <c r="W2277" s="16" t="s">
        <v>23352</v>
      </c>
      <c r="X2277" s="50" t="s">
        <v>22487</v>
      </c>
      <c r="Y2277" s="50"/>
    </row>
    <row r="2278" spans="1:26" ht="18" customHeight="1">
      <c r="A2278" s="539">
        <v>20240325</v>
      </c>
      <c r="B2278" s="523">
        <v>370</v>
      </c>
      <c r="C2278" s="523" t="s">
        <v>15329</v>
      </c>
      <c r="D2278" s="523" t="s">
        <v>13515</v>
      </c>
      <c r="E2278" s="523">
        <v>3619</v>
      </c>
      <c r="F2278" s="523" t="s">
        <v>9054</v>
      </c>
      <c r="G2278" s="523" t="s">
        <v>15330</v>
      </c>
      <c r="H2278" s="538" t="s">
        <v>23356</v>
      </c>
      <c r="I2278" s="540">
        <v>45376</v>
      </c>
      <c r="J2278" s="541" t="s">
        <v>15279</v>
      </c>
      <c r="K2278" s="541" t="s">
        <v>9440</v>
      </c>
      <c r="L2278" s="494" t="s">
        <v>19178</v>
      </c>
      <c r="M2278" s="494" t="s">
        <v>14818</v>
      </c>
      <c r="N2278" s="494" t="s">
        <v>22771</v>
      </c>
      <c r="O2278" s="494" t="s">
        <v>22469</v>
      </c>
      <c r="P2278" s="494"/>
      <c r="Q2278" s="494" t="s">
        <v>14814</v>
      </c>
      <c r="R2278" s="16" t="s">
        <v>15329</v>
      </c>
      <c r="S2278" s="16" t="s">
        <v>4062</v>
      </c>
      <c r="T2278" s="16" t="s">
        <v>15331</v>
      </c>
      <c r="U2278" s="17">
        <v>3619</v>
      </c>
      <c r="V2278" s="18">
        <v>23523.5</v>
      </c>
      <c r="W2278" s="16" t="s">
        <v>5043</v>
      </c>
      <c r="X2278" s="50" t="s">
        <v>205</v>
      </c>
      <c r="Y2278" s="50"/>
    </row>
    <row r="2279" spans="1:26" ht="18" customHeight="1">
      <c r="A2279" s="539">
        <v>20240325</v>
      </c>
      <c r="B2279" s="523">
        <v>371</v>
      </c>
      <c r="C2279" s="523" t="s">
        <v>5029</v>
      </c>
      <c r="D2279" s="523" t="s">
        <v>9319</v>
      </c>
      <c r="E2279" s="523">
        <v>1980</v>
      </c>
      <c r="F2279" s="523" t="s">
        <v>8994</v>
      </c>
      <c r="G2279" s="523" t="s">
        <v>5030</v>
      </c>
      <c r="H2279" s="538" t="s">
        <v>22867</v>
      </c>
      <c r="I2279" s="540">
        <v>45376</v>
      </c>
      <c r="J2279" s="541" t="s">
        <v>12049</v>
      </c>
      <c r="K2279" s="541" t="s">
        <v>9440</v>
      </c>
      <c r="L2279" s="494" t="s">
        <v>9441</v>
      </c>
      <c r="M2279" s="494" t="s">
        <v>22496</v>
      </c>
      <c r="N2279" s="494" t="s">
        <v>14626</v>
      </c>
      <c r="O2279" s="494" t="s">
        <v>22489</v>
      </c>
      <c r="P2279" s="494"/>
      <c r="Q2279" s="494" t="s">
        <v>22624</v>
      </c>
      <c r="R2279" s="16" t="s">
        <v>23357</v>
      </c>
      <c r="S2279" s="16" t="s">
        <v>23358</v>
      </c>
      <c r="T2279" s="16" t="s">
        <v>23359</v>
      </c>
      <c r="U2279" s="17">
        <v>1980</v>
      </c>
      <c r="V2279" s="18">
        <v>24948</v>
      </c>
      <c r="W2279" s="16" t="s">
        <v>23352</v>
      </c>
      <c r="X2279" s="50" t="s">
        <v>205</v>
      </c>
      <c r="Y2279" s="50"/>
    </row>
    <row r="2280" spans="1:26" ht="18" customHeight="1">
      <c r="A2280" s="539">
        <v>20240326</v>
      </c>
      <c r="B2280" s="523">
        <v>372</v>
      </c>
      <c r="C2280" s="523" t="s">
        <v>15332</v>
      </c>
      <c r="D2280" s="523" t="s">
        <v>9078</v>
      </c>
      <c r="E2280" s="523">
        <v>1165</v>
      </c>
      <c r="F2280" s="523" t="s">
        <v>8298</v>
      </c>
      <c r="G2280" s="523" t="s">
        <v>15333</v>
      </c>
      <c r="H2280" s="538" t="s">
        <v>14624</v>
      </c>
      <c r="I2280" s="540">
        <v>45377</v>
      </c>
      <c r="J2280" s="541" t="s">
        <v>14056</v>
      </c>
      <c r="K2280" s="541" t="s">
        <v>9440</v>
      </c>
      <c r="L2280" s="494" t="s">
        <v>19178</v>
      </c>
      <c r="M2280" s="494" t="s">
        <v>22496</v>
      </c>
      <c r="N2280" s="494" t="s">
        <v>22488</v>
      </c>
      <c r="O2280" s="494" t="s">
        <v>22561</v>
      </c>
      <c r="P2280" s="494"/>
      <c r="Q2280" s="494" t="s">
        <v>14875</v>
      </c>
      <c r="R2280" s="16" t="s">
        <v>23360</v>
      </c>
      <c r="S2280" s="16" t="s">
        <v>23361</v>
      </c>
      <c r="T2280" s="16" t="s">
        <v>15334</v>
      </c>
      <c r="U2280" s="17">
        <v>1165</v>
      </c>
      <c r="V2280" s="18">
        <v>24700</v>
      </c>
      <c r="W2280" s="16" t="s">
        <v>23362</v>
      </c>
      <c r="X2280" s="50" t="s">
        <v>205</v>
      </c>
      <c r="Y2280" s="50"/>
    </row>
    <row r="2281" spans="1:26" ht="18" customHeight="1">
      <c r="A2281" s="539">
        <v>20240326</v>
      </c>
      <c r="B2281" s="523">
        <v>373</v>
      </c>
      <c r="C2281" s="523" t="s">
        <v>5038</v>
      </c>
      <c r="D2281" s="523" t="s">
        <v>8891</v>
      </c>
      <c r="E2281" s="523">
        <v>2300</v>
      </c>
      <c r="F2281" s="523" t="s">
        <v>121</v>
      </c>
      <c r="G2281" s="523" t="s">
        <v>5039</v>
      </c>
      <c r="H2281" s="538" t="s">
        <v>23000</v>
      </c>
      <c r="I2281" s="540">
        <v>45377</v>
      </c>
      <c r="J2281" s="541" t="s">
        <v>11746</v>
      </c>
      <c r="K2281" s="541" t="s">
        <v>9440</v>
      </c>
      <c r="L2281" s="494" t="s">
        <v>19178</v>
      </c>
      <c r="M2281" s="494" t="s">
        <v>22438</v>
      </c>
      <c r="N2281" s="494" t="s">
        <v>22468</v>
      </c>
      <c r="O2281" s="494" t="s">
        <v>22561</v>
      </c>
      <c r="P2281" s="494"/>
      <c r="Q2281" s="494" t="s">
        <v>23171</v>
      </c>
      <c r="R2281" s="16" t="s">
        <v>23363</v>
      </c>
      <c r="S2281" s="16" t="s">
        <v>23364</v>
      </c>
      <c r="T2281" s="16" t="s">
        <v>23365</v>
      </c>
      <c r="U2281" s="17">
        <v>2300</v>
      </c>
      <c r="V2281" s="18">
        <v>23805</v>
      </c>
      <c r="W2281" s="16" t="s">
        <v>23352</v>
      </c>
      <c r="X2281" s="50" t="s">
        <v>205</v>
      </c>
      <c r="Y2281" s="50"/>
    </row>
    <row r="2282" spans="1:26" ht="18" customHeight="1">
      <c r="A2282" s="539">
        <v>20240326</v>
      </c>
      <c r="B2282" s="523">
        <v>374</v>
      </c>
      <c r="C2282" s="523" t="s">
        <v>5044</v>
      </c>
      <c r="D2282" s="523" t="s">
        <v>8891</v>
      </c>
      <c r="E2282" s="523">
        <v>1925</v>
      </c>
      <c r="F2282" s="523" t="s">
        <v>14297</v>
      </c>
      <c r="G2282" s="523" t="s">
        <v>5045</v>
      </c>
      <c r="H2282" s="538" t="s">
        <v>22521</v>
      </c>
      <c r="I2282" s="540">
        <v>45376</v>
      </c>
      <c r="J2282" s="541" t="s">
        <v>15335</v>
      </c>
      <c r="K2282" s="541" t="s">
        <v>9440</v>
      </c>
      <c r="L2282" s="494" t="s">
        <v>19178</v>
      </c>
      <c r="M2282" s="494" t="s">
        <v>22455</v>
      </c>
      <c r="N2282" s="494" t="s">
        <v>22799</v>
      </c>
      <c r="O2282" s="494" t="s">
        <v>14618</v>
      </c>
      <c r="P2282" s="494"/>
      <c r="Q2282" s="494" t="s">
        <v>15336</v>
      </c>
      <c r="R2282" s="16" t="s">
        <v>23366</v>
      </c>
      <c r="S2282" s="16" t="s">
        <v>4045</v>
      </c>
      <c r="T2282" s="16" t="s">
        <v>23367</v>
      </c>
      <c r="U2282" s="17">
        <v>1925</v>
      </c>
      <c r="V2282" s="18">
        <v>24640</v>
      </c>
      <c r="W2282" s="16" t="s">
        <v>23352</v>
      </c>
      <c r="X2282" s="50" t="s">
        <v>205</v>
      </c>
      <c r="Y2282" s="50"/>
    </row>
    <row r="2283" spans="1:26" ht="18" customHeight="1">
      <c r="A2283" s="539">
        <v>20240326</v>
      </c>
      <c r="B2283" s="523">
        <v>375</v>
      </c>
      <c r="C2283" s="523" t="s">
        <v>5048</v>
      </c>
      <c r="D2283" s="523" t="s">
        <v>8891</v>
      </c>
      <c r="E2283" s="523">
        <v>1925</v>
      </c>
      <c r="F2283" s="523" t="s">
        <v>14297</v>
      </c>
      <c r="G2283" s="523" t="s">
        <v>5049</v>
      </c>
      <c r="H2283" s="538" t="s">
        <v>22539</v>
      </c>
      <c r="I2283" s="540">
        <v>45376</v>
      </c>
      <c r="J2283" s="541" t="s">
        <v>13307</v>
      </c>
      <c r="K2283" s="541" t="s">
        <v>9440</v>
      </c>
      <c r="L2283" s="494" t="s">
        <v>9441</v>
      </c>
      <c r="M2283" s="494" t="s">
        <v>14610</v>
      </c>
      <c r="N2283" s="494" t="s">
        <v>22799</v>
      </c>
      <c r="O2283" s="494" t="s">
        <v>22469</v>
      </c>
      <c r="P2283" s="494"/>
      <c r="Q2283" s="494" t="s">
        <v>15336</v>
      </c>
      <c r="R2283" s="16" t="s">
        <v>15337</v>
      </c>
      <c r="S2283" s="16" t="s">
        <v>22281</v>
      </c>
      <c r="T2283" s="16" t="s">
        <v>23368</v>
      </c>
      <c r="U2283" s="17">
        <v>1925</v>
      </c>
      <c r="V2283" s="18">
        <v>24640</v>
      </c>
      <c r="W2283" s="16" t="s">
        <v>23352</v>
      </c>
      <c r="X2283" s="50" t="s">
        <v>205</v>
      </c>
      <c r="Y2283" s="50"/>
    </row>
    <row r="2284" spans="1:26" ht="18" customHeight="1">
      <c r="A2284" s="539">
        <v>20240327</v>
      </c>
      <c r="B2284" s="523">
        <v>376</v>
      </c>
      <c r="C2284" s="523" t="s">
        <v>5052</v>
      </c>
      <c r="D2284" s="523" t="s">
        <v>14690</v>
      </c>
      <c r="E2284" s="523">
        <v>1958</v>
      </c>
      <c r="F2284" s="523" t="s">
        <v>8994</v>
      </c>
      <c r="G2284" s="523" t="s">
        <v>5053</v>
      </c>
      <c r="H2284" s="538" t="s">
        <v>14754</v>
      </c>
      <c r="I2284" s="540">
        <v>45377</v>
      </c>
      <c r="J2284" s="541" t="s">
        <v>10611</v>
      </c>
      <c r="K2284" s="541" t="s">
        <v>9440</v>
      </c>
      <c r="L2284" s="494" t="s">
        <v>19178</v>
      </c>
      <c r="M2284" s="494" t="s">
        <v>10361</v>
      </c>
      <c r="N2284" s="494" t="s">
        <v>18813</v>
      </c>
      <c r="O2284" s="494" t="s">
        <v>22500</v>
      </c>
      <c r="P2284" s="494"/>
      <c r="Q2284" s="494" t="s">
        <v>14787</v>
      </c>
      <c r="R2284" s="16" t="s">
        <v>23369</v>
      </c>
      <c r="S2284" s="16" t="s">
        <v>5033</v>
      </c>
      <c r="T2284" s="16" t="s">
        <v>23370</v>
      </c>
      <c r="U2284" s="17">
        <v>1958</v>
      </c>
      <c r="V2284" s="18">
        <v>24553.32</v>
      </c>
      <c r="W2284" s="16" t="s">
        <v>23352</v>
      </c>
      <c r="X2284" s="50" t="s">
        <v>205</v>
      </c>
      <c r="Y2284" s="50"/>
    </row>
    <row r="2285" spans="1:26" ht="18" customHeight="1">
      <c r="A2285" s="539">
        <v>20240327</v>
      </c>
      <c r="B2285" s="523">
        <v>377</v>
      </c>
      <c r="C2285" s="523" t="s">
        <v>5055</v>
      </c>
      <c r="D2285" s="523" t="s">
        <v>9766</v>
      </c>
      <c r="E2285" s="523">
        <v>1958</v>
      </c>
      <c r="F2285" s="523" t="s">
        <v>8994</v>
      </c>
      <c r="G2285" s="523" t="s">
        <v>5056</v>
      </c>
      <c r="H2285" s="538" t="s">
        <v>14687</v>
      </c>
      <c r="I2285" s="540">
        <v>45378</v>
      </c>
      <c r="J2285" s="541" t="s">
        <v>10369</v>
      </c>
      <c r="K2285" s="541" t="s">
        <v>9440</v>
      </c>
      <c r="L2285" s="494" t="s">
        <v>19178</v>
      </c>
      <c r="M2285" s="494" t="s">
        <v>15338</v>
      </c>
      <c r="N2285" s="494" t="s">
        <v>9468</v>
      </c>
      <c r="O2285" s="494" t="s">
        <v>9443</v>
      </c>
      <c r="P2285" s="494"/>
      <c r="Q2285" s="494" t="s">
        <v>9444</v>
      </c>
      <c r="R2285" s="16" t="s">
        <v>15339</v>
      </c>
      <c r="S2285" s="16" t="s">
        <v>23371</v>
      </c>
      <c r="T2285" s="16" t="s">
        <v>23372</v>
      </c>
      <c r="U2285" s="17">
        <v>1958</v>
      </c>
      <c r="V2285" s="18">
        <v>24492.62</v>
      </c>
      <c r="W2285" s="16" t="s">
        <v>23362</v>
      </c>
      <c r="X2285" s="50" t="s">
        <v>205</v>
      </c>
      <c r="Y2285" s="50"/>
    </row>
    <row r="2286" spans="1:26" ht="18" customHeight="1">
      <c r="A2286" s="539">
        <v>20240327</v>
      </c>
      <c r="B2286" s="523">
        <v>378</v>
      </c>
      <c r="C2286" s="523" t="s">
        <v>5061</v>
      </c>
      <c r="D2286" s="523" t="s">
        <v>8891</v>
      </c>
      <c r="E2286" s="523">
        <v>1958</v>
      </c>
      <c r="F2286" s="523" t="s">
        <v>8994</v>
      </c>
      <c r="G2286" s="523" t="s">
        <v>5062</v>
      </c>
      <c r="H2286" s="538" t="s">
        <v>22867</v>
      </c>
      <c r="I2286" s="540">
        <v>45378</v>
      </c>
      <c r="J2286" s="541" t="s">
        <v>13372</v>
      </c>
      <c r="K2286" s="541" t="s">
        <v>9440</v>
      </c>
      <c r="L2286" s="494" t="s">
        <v>19178</v>
      </c>
      <c r="M2286" s="494" t="s">
        <v>22496</v>
      </c>
      <c r="N2286" s="494" t="s">
        <v>22734</v>
      </c>
      <c r="O2286" s="494" t="s">
        <v>22489</v>
      </c>
      <c r="P2286" s="494"/>
      <c r="Q2286" s="494" t="s">
        <v>22650</v>
      </c>
      <c r="R2286" s="16" t="s">
        <v>5061</v>
      </c>
      <c r="S2286" s="16" t="s">
        <v>5064</v>
      </c>
      <c r="T2286" s="16" t="s">
        <v>5065</v>
      </c>
      <c r="U2286" s="17">
        <v>1958</v>
      </c>
      <c r="V2286" s="18">
        <v>24728.71</v>
      </c>
      <c r="W2286" s="16" t="s">
        <v>5066</v>
      </c>
      <c r="X2286" s="50" t="s">
        <v>205</v>
      </c>
      <c r="Y2286" s="50"/>
    </row>
    <row r="2287" spans="1:26" ht="18" customHeight="1">
      <c r="A2287" s="539">
        <v>20240327</v>
      </c>
      <c r="B2287" s="523">
        <v>379</v>
      </c>
      <c r="C2287" s="523" t="s">
        <v>5058</v>
      </c>
      <c r="D2287" s="523" t="s">
        <v>8891</v>
      </c>
      <c r="E2287" s="523">
        <v>1958</v>
      </c>
      <c r="F2287" s="523" t="s">
        <v>8994</v>
      </c>
      <c r="G2287" s="523" t="s">
        <v>5059</v>
      </c>
      <c r="H2287" s="538" t="s">
        <v>23000</v>
      </c>
      <c r="I2287" s="540">
        <v>45378</v>
      </c>
      <c r="J2287" s="541" t="s">
        <v>9511</v>
      </c>
      <c r="K2287" s="541" t="s">
        <v>9440</v>
      </c>
      <c r="L2287" s="494" t="s">
        <v>9441</v>
      </c>
      <c r="M2287" s="494" t="s">
        <v>22438</v>
      </c>
      <c r="N2287" s="494" t="s">
        <v>9468</v>
      </c>
      <c r="O2287" s="494" t="s">
        <v>22489</v>
      </c>
      <c r="P2287" s="494"/>
      <c r="Q2287" s="494" t="s">
        <v>22650</v>
      </c>
      <c r="R2287" s="16" t="s">
        <v>23373</v>
      </c>
      <c r="S2287" s="16" t="s">
        <v>23371</v>
      </c>
      <c r="T2287" s="16" t="s">
        <v>23374</v>
      </c>
      <c r="U2287" s="17">
        <v>1958</v>
      </c>
      <c r="V2287" s="18">
        <v>24583.24</v>
      </c>
      <c r="W2287" s="16" t="s">
        <v>23362</v>
      </c>
      <c r="X2287" s="50" t="s">
        <v>205</v>
      </c>
      <c r="Y2287" s="50"/>
    </row>
    <row r="2288" spans="1:26" ht="18" customHeight="1">
      <c r="A2288" s="539">
        <v>20240327</v>
      </c>
      <c r="B2288" s="523">
        <v>380</v>
      </c>
      <c r="C2288" s="523" t="s">
        <v>5071</v>
      </c>
      <c r="D2288" s="523" t="s">
        <v>9537</v>
      </c>
      <c r="E2288" s="523">
        <v>1916</v>
      </c>
      <c r="F2288" s="523" t="s">
        <v>8994</v>
      </c>
      <c r="G2288" s="523" t="s">
        <v>5072</v>
      </c>
      <c r="H2288" s="538" t="s">
        <v>22487</v>
      </c>
      <c r="I2288" s="540">
        <v>45378</v>
      </c>
      <c r="J2288" s="541" t="s">
        <v>13080</v>
      </c>
      <c r="K2288" s="541" t="s">
        <v>9440</v>
      </c>
      <c r="L2288" s="494" t="s">
        <v>19178</v>
      </c>
      <c r="M2288" s="494" t="s">
        <v>22496</v>
      </c>
      <c r="N2288" s="494" t="s">
        <v>22488</v>
      </c>
      <c r="O2288" s="494" t="s">
        <v>22489</v>
      </c>
      <c r="P2288" s="494"/>
      <c r="Q2288" s="494" t="s">
        <v>22650</v>
      </c>
      <c r="R2288" s="16" t="s">
        <v>5071</v>
      </c>
      <c r="S2288" s="16" t="s">
        <v>5064</v>
      </c>
      <c r="T2288" s="16" t="s">
        <v>5074</v>
      </c>
      <c r="U2288" s="17">
        <v>1916</v>
      </c>
      <c r="V2288" s="18">
        <v>24404.84</v>
      </c>
      <c r="W2288" s="16" t="s">
        <v>5066</v>
      </c>
      <c r="X2288" s="50" t="s">
        <v>205</v>
      </c>
      <c r="Y2288" s="50"/>
    </row>
    <row r="2289" spans="1:26" ht="18" customHeight="1">
      <c r="A2289" s="539">
        <v>20240327</v>
      </c>
      <c r="B2289" s="523">
        <v>381</v>
      </c>
      <c r="C2289" s="523" t="s">
        <v>5067</v>
      </c>
      <c r="D2289" s="523" t="s">
        <v>9537</v>
      </c>
      <c r="E2289" s="523">
        <v>1916</v>
      </c>
      <c r="F2289" s="523" t="s">
        <v>8994</v>
      </c>
      <c r="G2289" s="523" t="s">
        <v>5068</v>
      </c>
      <c r="H2289" s="538" t="s">
        <v>23375</v>
      </c>
      <c r="I2289" s="540">
        <v>45378</v>
      </c>
      <c r="J2289" s="541" t="s">
        <v>10572</v>
      </c>
      <c r="K2289" s="541" t="s">
        <v>9440</v>
      </c>
      <c r="L2289" s="494" t="s">
        <v>19178</v>
      </c>
      <c r="M2289" s="494" t="s">
        <v>22461</v>
      </c>
      <c r="N2289" s="494" t="s">
        <v>22458</v>
      </c>
      <c r="O2289" s="494" t="s">
        <v>14674</v>
      </c>
      <c r="P2289" s="494"/>
      <c r="Q2289" s="494" t="s">
        <v>22650</v>
      </c>
      <c r="R2289" s="16" t="s">
        <v>5067</v>
      </c>
      <c r="S2289" s="16" t="s">
        <v>5069</v>
      </c>
      <c r="T2289" s="16" t="s">
        <v>5070</v>
      </c>
      <c r="U2289" s="17">
        <v>1916</v>
      </c>
      <c r="V2289" s="18">
        <v>24509.47</v>
      </c>
      <c r="W2289" s="16" t="s">
        <v>5066</v>
      </c>
      <c r="X2289" s="50" t="s">
        <v>205</v>
      </c>
      <c r="Y2289" s="50"/>
    </row>
    <row r="2290" spans="1:26" ht="18" customHeight="1">
      <c r="A2290" s="539">
        <v>20240328</v>
      </c>
      <c r="B2290" s="523">
        <v>382</v>
      </c>
      <c r="C2290" s="523" t="s">
        <v>5075</v>
      </c>
      <c r="D2290" s="523" t="s">
        <v>14690</v>
      </c>
      <c r="E2290" s="523">
        <v>1980</v>
      </c>
      <c r="F2290" s="523" t="s">
        <v>8994</v>
      </c>
      <c r="G2290" s="523" t="s">
        <v>5076</v>
      </c>
      <c r="H2290" s="538" t="s">
        <v>22999</v>
      </c>
      <c r="I2290" s="540">
        <v>45378</v>
      </c>
      <c r="J2290" s="541" t="s">
        <v>12951</v>
      </c>
      <c r="K2290" s="541" t="s">
        <v>9440</v>
      </c>
      <c r="L2290" s="494" t="s">
        <v>19178</v>
      </c>
      <c r="M2290" s="494" t="s">
        <v>10361</v>
      </c>
      <c r="N2290" s="494" t="s">
        <v>22464</v>
      </c>
      <c r="O2290" s="494" t="s">
        <v>9443</v>
      </c>
      <c r="P2290" s="494"/>
      <c r="Q2290" s="494" t="s">
        <v>22650</v>
      </c>
      <c r="R2290" s="16" t="s">
        <v>15340</v>
      </c>
      <c r="S2290" s="16" t="s">
        <v>20514</v>
      </c>
      <c r="T2290" s="16" t="s">
        <v>23376</v>
      </c>
      <c r="U2290" s="17">
        <v>1980</v>
      </c>
      <c r="V2290" s="18">
        <v>24924.240000000002</v>
      </c>
      <c r="W2290" s="16" t="s">
        <v>5092</v>
      </c>
      <c r="X2290" s="50" t="s">
        <v>205</v>
      </c>
      <c r="Y2290" s="50"/>
    </row>
    <row r="2291" spans="1:26" ht="18" customHeight="1">
      <c r="A2291" s="539">
        <v>20240328</v>
      </c>
      <c r="B2291" s="523">
        <v>383</v>
      </c>
      <c r="C2291" s="523" t="s">
        <v>5080</v>
      </c>
      <c r="D2291" s="523" t="s">
        <v>8905</v>
      </c>
      <c r="E2291" s="523">
        <v>1985</v>
      </c>
      <c r="F2291" s="523" t="s">
        <v>8994</v>
      </c>
      <c r="G2291" s="523" t="s">
        <v>5081</v>
      </c>
      <c r="H2291" s="538" t="s">
        <v>14624</v>
      </c>
      <c r="I2291" s="540">
        <v>45379</v>
      </c>
      <c r="J2291" s="541" t="s">
        <v>14199</v>
      </c>
      <c r="K2291" s="541" t="s">
        <v>9440</v>
      </c>
      <c r="L2291" s="494" t="s">
        <v>19178</v>
      </c>
      <c r="M2291" s="494" t="s">
        <v>15341</v>
      </c>
      <c r="N2291" s="494" t="s">
        <v>22488</v>
      </c>
      <c r="O2291" s="494" t="s">
        <v>9443</v>
      </c>
      <c r="P2291" s="494"/>
      <c r="Q2291" s="494" t="s">
        <v>22650</v>
      </c>
      <c r="R2291" s="16" t="s">
        <v>23377</v>
      </c>
      <c r="S2291" s="16" t="s">
        <v>20514</v>
      </c>
      <c r="T2291" s="16" t="s">
        <v>23378</v>
      </c>
      <c r="U2291" s="17">
        <v>1980</v>
      </c>
      <c r="V2291" s="18">
        <v>24924.240000000002</v>
      </c>
      <c r="W2291" s="16" t="s">
        <v>23379</v>
      </c>
      <c r="X2291" s="50" t="s">
        <v>205</v>
      </c>
      <c r="Y2291" s="50"/>
    </row>
    <row r="2292" spans="1:26" ht="18" customHeight="1">
      <c r="A2292" s="539">
        <v>20240329</v>
      </c>
      <c r="B2292" s="523">
        <v>384</v>
      </c>
      <c r="C2292" s="523" t="s">
        <v>5086</v>
      </c>
      <c r="D2292" s="523" t="s">
        <v>15342</v>
      </c>
      <c r="E2292" s="523">
        <v>901</v>
      </c>
      <c r="F2292" s="523" t="s">
        <v>15343</v>
      </c>
      <c r="G2292" s="523" t="s">
        <v>5087</v>
      </c>
      <c r="H2292" s="538" t="s">
        <v>14638</v>
      </c>
      <c r="I2292" s="540">
        <v>45379</v>
      </c>
      <c r="J2292" s="541" t="s">
        <v>11404</v>
      </c>
      <c r="K2292" s="541" t="s">
        <v>9440</v>
      </c>
      <c r="L2292" s="494" t="s">
        <v>19178</v>
      </c>
      <c r="M2292" s="494" t="s">
        <v>15344</v>
      </c>
      <c r="N2292" s="494" t="s">
        <v>22468</v>
      </c>
      <c r="O2292" s="494" t="s">
        <v>15345</v>
      </c>
      <c r="P2292" s="494"/>
      <c r="Q2292" s="494" t="s">
        <v>15346</v>
      </c>
      <c r="R2292" s="16" t="s">
        <v>23380</v>
      </c>
      <c r="S2292" s="16" t="s">
        <v>23381</v>
      </c>
      <c r="T2292" s="16" t="s">
        <v>5088</v>
      </c>
      <c r="U2292" s="17">
        <v>901</v>
      </c>
      <c r="V2292" s="18">
        <v>22875</v>
      </c>
      <c r="W2292" s="16" t="s">
        <v>15347</v>
      </c>
      <c r="X2292" s="50"/>
      <c r="Y2292" s="50"/>
    </row>
    <row r="2293" spans="1:26" ht="18" customHeight="1">
      <c r="A2293" s="539">
        <v>20240329</v>
      </c>
      <c r="B2293" s="523">
        <v>385</v>
      </c>
      <c r="C2293" s="523" t="s">
        <v>5089</v>
      </c>
      <c r="D2293" s="523" t="s">
        <v>8905</v>
      </c>
      <c r="E2293" s="523">
        <v>1980</v>
      </c>
      <c r="F2293" s="523" t="s">
        <v>8994</v>
      </c>
      <c r="G2293" s="523" t="s">
        <v>5090</v>
      </c>
      <c r="H2293" s="538" t="s">
        <v>14624</v>
      </c>
      <c r="I2293" s="540">
        <v>45379</v>
      </c>
      <c r="J2293" s="541" t="s">
        <v>11648</v>
      </c>
      <c r="K2293" s="541" t="s">
        <v>9440</v>
      </c>
      <c r="L2293" s="494" t="s">
        <v>19178</v>
      </c>
      <c r="M2293" s="494" t="s">
        <v>15341</v>
      </c>
      <c r="N2293" s="494" t="s">
        <v>22488</v>
      </c>
      <c r="O2293" s="494" t="s">
        <v>9443</v>
      </c>
      <c r="P2293" s="494"/>
      <c r="Q2293" s="494" t="s">
        <v>9544</v>
      </c>
      <c r="R2293" s="16" t="s">
        <v>18779</v>
      </c>
      <c r="S2293" s="16" t="s">
        <v>20514</v>
      </c>
      <c r="T2293" s="16" t="s">
        <v>23382</v>
      </c>
      <c r="U2293" s="17">
        <v>1980</v>
      </c>
      <c r="V2293" s="18">
        <v>24924.240000000002</v>
      </c>
      <c r="W2293" s="16" t="s">
        <v>23379</v>
      </c>
      <c r="X2293" s="50" t="s">
        <v>205</v>
      </c>
      <c r="Y2293" s="50"/>
    </row>
    <row r="2294" spans="1:26" ht="18" customHeight="1">
      <c r="A2294" s="539">
        <v>20240329</v>
      </c>
      <c r="B2294" s="523">
        <v>386</v>
      </c>
      <c r="C2294" s="523" t="s">
        <v>5093</v>
      </c>
      <c r="D2294" s="523" t="s">
        <v>8905</v>
      </c>
      <c r="E2294" s="523">
        <v>1980</v>
      </c>
      <c r="F2294" s="523" t="s">
        <v>8994</v>
      </c>
      <c r="G2294" s="523" t="s">
        <v>5094</v>
      </c>
      <c r="H2294" s="538" t="s">
        <v>22867</v>
      </c>
      <c r="I2294" s="540">
        <v>45379</v>
      </c>
      <c r="J2294" s="541" t="s">
        <v>12834</v>
      </c>
      <c r="K2294" s="541" t="s">
        <v>9440</v>
      </c>
      <c r="L2294" s="494" t="s">
        <v>19178</v>
      </c>
      <c r="M2294" s="494" t="s">
        <v>15341</v>
      </c>
      <c r="N2294" s="494" t="s">
        <v>22488</v>
      </c>
      <c r="O2294" s="494" t="s">
        <v>9443</v>
      </c>
      <c r="P2294" s="494"/>
      <c r="Q2294" s="494" t="s">
        <v>22650</v>
      </c>
      <c r="R2294" s="16" t="s">
        <v>5097</v>
      </c>
      <c r="S2294" s="16" t="s">
        <v>20514</v>
      </c>
      <c r="T2294" s="16" t="s">
        <v>15348</v>
      </c>
      <c r="U2294" s="17">
        <v>1980</v>
      </c>
      <c r="V2294" s="18">
        <v>24924.240000000002</v>
      </c>
      <c r="W2294" s="16" t="s">
        <v>5092</v>
      </c>
      <c r="X2294" s="50" t="s">
        <v>205</v>
      </c>
      <c r="Y2294" s="50"/>
    </row>
    <row r="2295" spans="1:26" ht="18" customHeight="1">
      <c r="A2295" s="539">
        <v>20240329</v>
      </c>
      <c r="B2295" s="523">
        <v>387</v>
      </c>
      <c r="C2295" s="523" t="s">
        <v>5098</v>
      </c>
      <c r="D2295" s="523" t="s">
        <v>9319</v>
      </c>
      <c r="E2295" s="523">
        <v>1958</v>
      </c>
      <c r="F2295" s="523" t="s">
        <v>8994</v>
      </c>
      <c r="G2295" s="523" t="s">
        <v>5099</v>
      </c>
      <c r="H2295" s="538" t="s">
        <v>15349</v>
      </c>
      <c r="I2295" s="540">
        <v>45380</v>
      </c>
      <c r="J2295" s="541" t="s">
        <v>9700</v>
      </c>
      <c r="K2295" s="541" t="s">
        <v>9440</v>
      </c>
      <c r="L2295" s="494" t="s">
        <v>22028</v>
      </c>
      <c r="M2295" s="494" t="s">
        <v>9460</v>
      </c>
      <c r="N2295" s="494" t="s">
        <v>22458</v>
      </c>
      <c r="O2295" s="494" t="s">
        <v>9443</v>
      </c>
      <c r="P2295" s="494"/>
      <c r="Q2295" s="494" t="s">
        <v>15350</v>
      </c>
      <c r="R2295" s="16" t="s">
        <v>23383</v>
      </c>
      <c r="S2295" s="16" t="s">
        <v>19187</v>
      </c>
      <c r="T2295" s="16" t="s">
        <v>23384</v>
      </c>
      <c r="U2295" s="17">
        <v>1958</v>
      </c>
      <c r="V2295" s="18">
        <v>24282.05</v>
      </c>
      <c r="W2295" s="16" t="s">
        <v>23385</v>
      </c>
      <c r="X2295" s="50" t="s">
        <v>205</v>
      </c>
      <c r="Y2295" s="50"/>
    </row>
    <row r="2296" spans="1:26" ht="18" customHeight="1">
      <c r="A2296" s="539">
        <v>20240329</v>
      </c>
      <c r="B2296" s="523">
        <v>388</v>
      </c>
      <c r="C2296" s="523" t="s">
        <v>5105</v>
      </c>
      <c r="D2296" s="523" t="s">
        <v>8896</v>
      </c>
      <c r="E2296" s="523">
        <v>1925</v>
      </c>
      <c r="F2296" s="523" t="s">
        <v>6380</v>
      </c>
      <c r="G2296" s="523" t="s">
        <v>4260</v>
      </c>
      <c r="H2296" s="538" t="s">
        <v>22913</v>
      </c>
      <c r="I2296" s="540">
        <v>45380</v>
      </c>
      <c r="J2296" s="541" t="s">
        <v>11943</v>
      </c>
      <c r="K2296" s="541" t="s">
        <v>9440</v>
      </c>
      <c r="L2296" s="494" t="s">
        <v>9441</v>
      </c>
      <c r="M2296" s="494" t="s">
        <v>9442</v>
      </c>
      <c r="N2296" s="494" t="s">
        <v>22799</v>
      </c>
      <c r="O2296" s="494" t="s">
        <v>15351</v>
      </c>
      <c r="P2296" s="494"/>
      <c r="Q2296" s="494" t="s">
        <v>22669</v>
      </c>
      <c r="R2296" s="16" t="s">
        <v>23386</v>
      </c>
      <c r="S2296" s="16" t="s">
        <v>23198</v>
      </c>
      <c r="T2296" s="16" t="s">
        <v>23387</v>
      </c>
      <c r="U2296" s="17">
        <v>1925</v>
      </c>
      <c r="V2296" s="18">
        <v>24640</v>
      </c>
      <c r="W2296" s="16" t="s">
        <v>23388</v>
      </c>
      <c r="X2296" s="50" t="s">
        <v>205</v>
      </c>
      <c r="Y2296" s="50"/>
    </row>
    <row r="2297" spans="1:26" ht="18" customHeight="1">
      <c r="A2297" s="539">
        <v>20240329</v>
      </c>
      <c r="B2297" s="523">
        <v>389</v>
      </c>
      <c r="C2297" s="523" t="s">
        <v>15352</v>
      </c>
      <c r="D2297" s="523" t="s">
        <v>219</v>
      </c>
      <c r="E2297" s="523">
        <v>1695</v>
      </c>
      <c r="F2297" s="523" t="s">
        <v>8949</v>
      </c>
      <c r="G2297" s="523" t="s">
        <v>15353</v>
      </c>
      <c r="H2297" s="538" t="s">
        <v>9573</v>
      </c>
      <c r="I2297" s="540">
        <v>45380</v>
      </c>
      <c r="J2297" s="541" t="s">
        <v>11468</v>
      </c>
      <c r="K2297" s="541" t="s">
        <v>9440</v>
      </c>
      <c r="L2297" s="494" t="s">
        <v>22028</v>
      </c>
      <c r="M2297" s="494" t="s">
        <v>15354</v>
      </c>
      <c r="N2297" s="494" t="s">
        <v>9574</v>
      </c>
      <c r="O2297" s="494" t="s">
        <v>15351</v>
      </c>
      <c r="P2297" s="494"/>
      <c r="Q2297" s="494" t="s">
        <v>22669</v>
      </c>
      <c r="R2297" s="16" t="s">
        <v>15352</v>
      </c>
      <c r="S2297" s="16" t="s">
        <v>5107</v>
      </c>
      <c r="T2297" s="16" t="s">
        <v>15355</v>
      </c>
      <c r="U2297" s="17">
        <v>1695</v>
      </c>
      <c r="V2297" s="18">
        <v>10170</v>
      </c>
      <c r="W2297" s="16" t="s">
        <v>5113</v>
      </c>
      <c r="X2297" s="50" t="s">
        <v>205</v>
      </c>
      <c r="Y2297" s="50"/>
      <c r="Z2297" t="s">
        <v>14985</v>
      </c>
    </row>
    <row r="2298" spans="1:26" ht="18" customHeight="1">
      <c r="A2298" s="539">
        <v>20240329</v>
      </c>
      <c r="B2298" s="523">
        <v>390</v>
      </c>
      <c r="C2298" s="523" t="s">
        <v>5101</v>
      </c>
      <c r="D2298" s="523" t="s">
        <v>8891</v>
      </c>
      <c r="E2298" s="523">
        <v>1958</v>
      </c>
      <c r="F2298" s="523" t="s">
        <v>8994</v>
      </c>
      <c r="G2298" s="523" t="s">
        <v>5102</v>
      </c>
      <c r="H2298" s="538" t="s">
        <v>22562</v>
      </c>
      <c r="I2298" s="540">
        <v>45380</v>
      </c>
      <c r="J2298" s="541" t="s">
        <v>10753</v>
      </c>
      <c r="K2298" s="541" t="s">
        <v>9440</v>
      </c>
      <c r="L2298" s="494" t="s">
        <v>9441</v>
      </c>
      <c r="M2298" s="494" t="s">
        <v>9543</v>
      </c>
      <c r="N2298" s="494" t="s">
        <v>22468</v>
      </c>
      <c r="O2298" s="494" t="s">
        <v>9443</v>
      </c>
      <c r="P2298" s="494"/>
      <c r="Q2298" s="494" t="s">
        <v>15350</v>
      </c>
      <c r="R2298" s="16" t="s">
        <v>23389</v>
      </c>
      <c r="S2298" s="16" t="s">
        <v>19187</v>
      </c>
      <c r="T2298" s="16" t="s">
        <v>5104</v>
      </c>
      <c r="U2298" s="17">
        <v>1958</v>
      </c>
      <c r="V2298" s="18">
        <v>24583.22</v>
      </c>
      <c r="W2298" s="16" t="s">
        <v>23385</v>
      </c>
      <c r="X2298" s="50" t="s">
        <v>205</v>
      </c>
      <c r="Y2298" s="50"/>
    </row>
    <row r="2299" spans="1:26" ht="18" customHeight="1">
      <c r="A2299" s="539">
        <v>20240329</v>
      </c>
      <c r="B2299" s="523">
        <v>391</v>
      </c>
      <c r="C2299" s="523" t="s">
        <v>15356</v>
      </c>
      <c r="D2299" s="523" t="s">
        <v>8996</v>
      </c>
      <c r="E2299" s="523">
        <v>1000</v>
      </c>
      <c r="F2299" s="523" t="s">
        <v>8949</v>
      </c>
      <c r="G2299" s="523" t="s">
        <v>15357</v>
      </c>
      <c r="H2299" s="538" t="s">
        <v>9452</v>
      </c>
      <c r="I2299" s="540">
        <v>45380</v>
      </c>
      <c r="J2299" s="541" t="s">
        <v>15042</v>
      </c>
      <c r="K2299" s="541" t="s">
        <v>9440</v>
      </c>
      <c r="L2299" s="494" t="s">
        <v>9454</v>
      </c>
      <c r="M2299" s="548" t="s">
        <v>22467</v>
      </c>
      <c r="N2299" s="494" t="s">
        <v>22527</v>
      </c>
      <c r="O2299" s="494" t="s">
        <v>15358</v>
      </c>
      <c r="P2299" s="494"/>
      <c r="Q2299" s="494" t="s">
        <v>22727</v>
      </c>
      <c r="R2299" s="16" t="s">
        <v>15356</v>
      </c>
      <c r="S2299" s="16" t="s">
        <v>2558</v>
      </c>
      <c r="T2299" s="16" t="s">
        <v>15359</v>
      </c>
      <c r="U2299" s="17">
        <v>1000</v>
      </c>
      <c r="V2299" s="18">
        <v>7200</v>
      </c>
      <c r="W2299" s="16" t="s">
        <v>15360</v>
      </c>
      <c r="X2299" s="50" t="s">
        <v>205</v>
      </c>
      <c r="Y2299" s="50"/>
      <c r="Z2299" t="s">
        <v>11194</v>
      </c>
    </row>
    <row r="2300" spans="1:26" ht="18" customHeight="1">
      <c r="A2300" s="539">
        <v>20240401</v>
      </c>
      <c r="B2300" s="523">
        <v>392</v>
      </c>
      <c r="C2300" s="523" t="s">
        <v>15361</v>
      </c>
      <c r="D2300" s="523" t="s">
        <v>9743</v>
      </c>
      <c r="E2300" s="523">
        <v>2186</v>
      </c>
      <c r="F2300" s="523" t="s">
        <v>9206</v>
      </c>
      <c r="G2300" s="523" t="s">
        <v>15362</v>
      </c>
      <c r="H2300" s="538" t="s">
        <v>23390</v>
      </c>
      <c r="I2300" s="540">
        <v>45381</v>
      </c>
      <c r="J2300" s="541" t="s">
        <v>11427</v>
      </c>
      <c r="K2300" s="541" t="s">
        <v>9440</v>
      </c>
      <c r="L2300" s="494" t="s">
        <v>9441</v>
      </c>
      <c r="M2300" s="494" t="s">
        <v>9460</v>
      </c>
      <c r="N2300" s="494" t="s">
        <v>22901</v>
      </c>
      <c r="O2300" s="494" t="s">
        <v>15363</v>
      </c>
      <c r="P2300" s="494" t="s">
        <v>15364</v>
      </c>
      <c r="Q2300" s="494" t="s">
        <v>15365</v>
      </c>
      <c r="R2300" s="16" t="s">
        <v>23391</v>
      </c>
      <c r="S2300" s="16" t="s">
        <v>23309</v>
      </c>
      <c r="T2300" s="16" t="s">
        <v>15366</v>
      </c>
      <c r="U2300" s="17">
        <v>2186</v>
      </c>
      <c r="V2300" s="18">
        <v>23000</v>
      </c>
      <c r="W2300" s="16" t="s">
        <v>23388</v>
      </c>
      <c r="X2300" s="50" t="s">
        <v>205</v>
      </c>
      <c r="Y2300" s="50"/>
      <c r="Z2300" t="s">
        <v>15367</v>
      </c>
    </row>
    <row r="2301" spans="1:26" ht="18" customHeight="1">
      <c r="A2301" s="539">
        <v>20240401</v>
      </c>
      <c r="B2301" s="523">
        <v>393</v>
      </c>
      <c r="C2301" s="523" t="s">
        <v>15368</v>
      </c>
      <c r="D2301" s="523" t="s">
        <v>8947</v>
      </c>
      <c r="E2301" s="523">
        <v>1100</v>
      </c>
      <c r="F2301" s="523" t="s">
        <v>8949</v>
      </c>
      <c r="G2301" s="523" t="s">
        <v>15369</v>
      </c>
      <c r="H2301" s="538" t="s">
        <v>10003</v>
      </c>
      <c r="I2301" s="540">
        <v>45383</v>
      </c>
      <c r="J2301" s="541" t="s">
        <v>12241</v>
      </c>
      <c r="K2301" s="541" t="s">
        <v>9440</v>
      </c>
      <c r="L2301" s="512" t="s">
        <v>9454</v>
      </c>
      <c r="M2301" s="548" t="s">
        <v>22467</v>
      </c>
      <c r="N2301" s="512" t="s">
        <v>22468</v>
      </c>
      <c r="O2301" s="512" t="s">
        <v>15370</v>
      </c>
      <c r="P2301" s="512" t="s">
        <v>15371</v>
      </c>
      <c r="Q2301" s="512" t="s">
        <v>9470</v>
      </c>
      <c r="R2301" s="16" t="s">
        <v>23392</v>
      </c>
      <c r="S2301" s="16" t="s">
        <v>19687</v>
      </c>
      <c r="T2301" s="16" t="s">
        <v>15372</v>
      </c>
      <c r="U2301" s="17">
        <v>1100</v>
      </c>
      <c r="V2301" s="18">
        <v>8800</v>
      </c>
      <c r="W2301" s="16" t="s">
        <v>23393</v>
      </c>
      <c r="X2301" s="50" t="s">
        <v>205</v>
      </c>
      <c r="Y2301" s="50"/>
      <c r="Z2301" t="s">
        <v>15374</v>
      </c>
    </row>
    <row r="2302" spans="1:26" ht="18" customHeight="1">
      <c r="A2302" s="539">
        <v>20240401</v>
      </c>
      <c r="B2302" s="523">
        <v>394</v>
      </c>
      <c r="C2302" s="523" t="s">
        <v>15375</v>
      </c>
      <c r="D2302" s="523" t="s">
        <v>9476</v>
      </c>
      <c r="E2302" s="523">
        <v>1200</v>
      </c>
      <c r="F2302" s="523" t="s">
        <v>9089</v>
      </c>
      <c r="G2302" s="523" t="s">
        <v>15376</v>
      </c>
      <c r="H2302" s="538" t="s">
        <v>22563</v>
      </c>
      <c r="I2302" s="540">
        <v>45383</v>
      </c>
      <c r="J2302" s="541" t="s">
        <v>11570</v>
      </c>
      <c r="K2302" s="541" t="s">
        <v>9440</v>
      </c>
      <c r="L2302" s="494" t="s">
        <v>9441</v>
      </c>
      <c r="M2302" s="494" t="s">
        <v>15377</v>
      </c>
      <c r="N2302" s="494" t="s">
        <v>22468</v>
      </c>
      <c r="O2302" s="494" t="s">
        <v>9443</v>
      </c>
      <c r="P2302" s="494"/>
      <c r="Q2302" s="494" t="s">
        <v>14709</v>
      </c>
      <c r="R2302" s="16" t="s">
        <v>15375</v>
      </c>
      <c r="S2302" s="16" t="s">
        <v>15378</v>
      </c>
      <c r="T2302" s="16" t="s">
        <v>15379</v>
      </c>
      <c r="U2302" s="17">
        <v>4800</v>
      </c>
      <c r="V2302" s="18">
        <v>99960</v>
      </c>
      <c r="W2302" s="16" t="s">
        <v>5118</v>
      </c>
      <c r="X2302" s="50"/>
      <c r="Y2302" s="50"/>
      <c r="Z2302" t="s">
        <v>20118</v>
      </c>
    </row>
    <row r="2303" spans="1:26" ht="18" customHeight="1">
      <c r="A2303" s="539">
        <v>20240401</v>
      </c>
      <c r="B2303" s="523">
        <v>394</v>
      </c>
      <c r="C2303" s="523" t="s">
        <v>15375</v>
      </c>
      <c r="D2303" s="523" t="s">
        <v>9476</v>
      </c>
      <c r="E2303" s="523">
        <v>1200</v>
      </c>
      <c r="F2303" s="523" t="s">
        <v>9089</v>
      </c>
      <c r="G2303" s="523" t="s">
        <v>15380</v>
      </c>
      <c r="H2303" s="538" t="s">
        <v>23170</v>
      </c>
      <c r="I2303" s="540">
        <v>45383</v>
      </c>
      <c r="J2303" s="541" t="s">
        <v>11570</v>
      </c>
      <c r="K2303" s="541" t="s">
        <v>9440</v>
      </c>
      <c r="L2303" s="494" t="s">
        <v>19178</v>
      </c>
      <c r="M2303" s="494" t="s">
        <v>15377</v>
      </c>
      <c r="N2303" s="494" t="s">
        <v>22468</v>
      </c>
      <c r="O2303" s="494" t="s">
        <v>9443</v>
      </c>
      <c r="P2303" s="494"/>
      <c r="Q2303" s="494" t="s">
        <v>22620</v>
      </c>
      <c r="R2303" s="16" t="s">
        <v>15375</v>
      </c>
      <c r="S2303" s="16" t="s">
        <v>15378</v>
      </c>
      <c r="T2303" s="16" t="s">
        <v>15379</v>
      </c>
      <c r="U2303" s="17">
        <v>4800</v>
      </c>
      <c r="V2303" s="18">
        <v>99960</v>
      </c>
      <c r="W2303" s="16" t="s">
        <v>5118</v>
      </c>
      <c r="X2303" s="50"/>
      <c r="Y2303" s="50"/>
      <c r="Z2303" t="s">
        <v>11641</v>
      </c>
    </row>
    <row r="2304" spans="1:26" ht="18" customHeight="1">
      <c r="A2304" s="539">
        <v>20240401</v>
      </c>
      <c r="B2304" s="523">
        <v>394</v>
      </c>
      <c r="C2304" s="523" t="s">
        <v>15375</v>
      </c>
      <c r="D2304" s="523" t="s">
        <v>9476</v>
      </c>
      <c r="E2304" s="523">
        <v>1200</v>
      </c>
      <c r="F2304" s="523" t="s">
        <v>9089</v>
      </c>
      <c r="G2304" s="523" t="s">
        <v>15381</v>
      </c>
      <c r="H2304" s="538" t="s">
        <v>22495</v>
      </c>
      <c r="I2304" s="540">
        <v>45383</v>
      </c>
      <c r="J2304" s="541" t="s">
        <v>11570</v>
      </c>
      <c r="K2304" s="541" t="s">
        <v>9440</v>
      </c>
      <c r="L2304" s="494" t="s">
        <v>19178</v>
      </c>
      <c r="M2304" s="494" t="s">
        <v>15377</v>
      </c>
      <c r="N2304" s="494" t="s">
        <v>22468</v>
      </c>
      <c r="O2304" s="494" t="s">
        <v>9443</v>
      </c>
      <c r="P2304" s="494"/>
      <c r="Q2304" s="494" t="s">
        <v>14709</v>
      </c>
      <c r="R2304" s="16" t="s">
        <v>15375</v>
      </c>
      <c r="S2304" s="16" t="s">
        <v>15378</v>
      </c>
      <c r="T2304" s="16" t="s">
        <v>15379</v>
      </c>
      <c r="U2304" s="17">
        <v>4800</v>
      </c>
      <c r="V2304" s="18">
        <v>99960</v>
      </c>
      <c r="W2304" s="16" t="s">
        <v>5118</v>
      </c>
      <c r="X2304" s="50"/>
      <c r="Y2304" s="50"/>
      <c r="Z2304" t="s">
        <v>20118</v>
      </c>
    </row>
    <row r="2305" spans="1:26" ht="18" customHeight="1">
      <c r="A2305" s="539">
        <v>20240401</v>
      </c>
      <c r="B2305" s="523">
        <v>394</v>
      </c>
      <c r="C2305" s="523" t="s">
        <v>15375</v>
      </c>
      <c r="D2305" s="523" t="s">
        <v>9476</v>
      </c>
      <c r="E2305" s="523">
        <v>1200</v>
      </c>
      <c r="F2305" s="523" t="s">
        <v>9089</v>
      </c>
      <c r="G2305" s="523" t="s">
        <v>15382</v>
      </c>
      <c r="H2305" s="538" t="s">
        <v>23394</v>
      </c>
      <c r="I2305" s="540">
        <v>45383</v>
      </c>
      <c r="J2305" s="541" t="s">
        <v>11570</v>
      </c>
      <c r="K2305" s="541" t="s">
        <v>9440</v>
      </c>
      <c r="L2305" s="494" t="s">
        <v>22028</v>
      </c>
      <c r="M2305" s="494" t="s">
        <v>15377</v>
      </c>
      <c r="N2305" s="494" t="s">
        <v>22527</v>
      </c>
      <c r="O2305" s="494" t="s">
        <v>9443</v>
      </c>
      <c r="P2305" s="494"/>
      <c r="Q2305" s="494" t="s">
        <v>14709</v>
      </c>
      <c r="R2305" s="16" t="s">
        <v>15375</v>
      </c>
      <c r="S2305" s="16" t="s">
        <v>15378</v>
      </c>
      <c r="T2305" s="16" t="s">
        <v>15379</v>
      </c>
      <c r="U2305" s="17">
        <v>4800</v>
      </c>
      <c r="V2305" s="18">
        <v>99960</v>
      </c>
      <c r="W2305" s="16" t="s">
        <v>5118</v>
      </c>
      <c r="X2305" s="50"/>
      <c r="Y2305" s="50"/>
      <c r="Z2305" t="s">
        <v>20117</v>
      </c>
    </row>
    <row r="2306" spans="1:26" ht="18" customHeight="1">
      <c r="A2306" s="544">
        <v>20240401</v>
      </c>
      <c r="B2306" s="545">
        <v>395</v>
      </c>
      <c r="C2306" s="545" t="s">
        <v>15383</v>
      </c>
      <c r="D2306" s="545" t="s">
        <v>8947</v>
      </c>
      <c r="E2306" s="545">
        <v>1750</v>
      </c>
      <c r="F2306" s="545" t="s">
        <v>8949</v>
      </c>
      <c r="G2306" s="545" t="s">
        <v>15384</v>
      </c>
      <c r="H2306" s="545" t="s">
        <v>23000</v>
      </c>
      <c r="I2306" s="546">
        <v>45383</v>
      </c>
      <c r="J2306" s="547" t="s">
        <v>11811</v>
      </c>
      <c r="K2306" s="547" t="s">
        <v>9440</v>
      </c>
      <c r="L2306" s="548" t="s">
        <v>19178</v>
      </c>
      <c r="M2306" s="548" t="s">
        <v>9467</v>
      </c>
      <c r="N2306" s="548"/>
      <c r="O2306" s="548" t="s">
        <v>15385</v>
      </c>
      <c r="P2306" s="548"/>
      <c r="Q2306" s="548" t="s">
        <v>22830</v>
      </c>
      <c r="R2306" s="566" t="s">
        <v>23395</v>
      </c>
      <c r="S2306" s="566" t="s">
        <v>10790</v>
      </c>
      <c r="T2306" s="566" t="s">
        <v>15386</v>
      </c>
      <c r="U2306" s="567">
        <v>1750</v>
      </c>
      <c r="V2306" s="568">
        <v>23630</v>
      </c>
      <c r="W2306" s="566" t="s">
        <v>23393</v>
      </c>
      <c r="X2306" s="566" t="s">
        <v>205</v>
      </c>
      <c r="Y2306" s="566"/>
      <c r="Z2306" t="s">
        <v>10475</v>
      </c>
    </row>
    <row r="2307" spans="1:26" ht="18" customHeight="1">
      <c r="A2307" s="539">
        <v>20240401</v>
      </c>
      <c r="B2307" s="523">
        <v>396</v>
      </c>
      <c r="C2307" s="523" t="s">
        <v>15387</v>
      </c>
      <c r="D2307" s="523" t="s">
        <v>9476</v>
      </c>
      <c r="E2307" s="523">
        <v>1200</v>
      </c>
      <c r="F2307" s="523" t="s">
        <v>9089</v>
      </c>
      <c r="G2307" s="523" t="s">
        <v>15388</v>
      </c>
      <c r="H2307" s="538" t="s">
        <v>22536</v>
      </c>
      <c r="I2307" s="540">
        <v>45383</v>
      </c>
      <c r="J2307" s="541" t="s">
        <v>10660</v>
      </c>
      <c r="K2307" s="541" t="s">
        <v>9440</v>
      </c>
      <c r="L2307" s="494" t="s">
        <v>22028</v>
      </c>
      <c r="M2307" s="494" t="s">
        <v>15377</v>
      </c>
      <c r="N2307" s="494" t="s">
        <v>22468</v>
      </c>
      <c r="O2307" s="494" t="s">
        <v>9443</v>
      </c>
      <c r="P2307" s="494"/>
      <c r="Q2307" s="494" t="s">
        <v>22620</v>
      </c>
      <c r="R2307" s="16" t="s">
        <v>15389</v>
      </c>
      <c r="S2307" s="16" t="s">
        <v>22205</v>
      </c>
      <c r="T2307" s="16" t="s">
        <v>23396</v>
      </c>
      <c r="U2307" s="17">
        <v>4800</v>
      </c>
      <c r="V2307" s="18">
        <v>99960</v>
      </c>
      <c r="W2307" s="16" t="s">
        <v>23393</v>
      </c>
      <c r="X2307" s="50" t="s">
        <v>205</v>
      </c>
      <c r="Y2307" s="50"/>
      <c r="Z2307" t="s">
        <v>20118</v>
      </c>
    </row>
    <row r="2308" spans="1:26" ht="18" customHeight="1">
      <c r="A2308" s="539">
        <v>20240401</v>
      </c>
      <c r="B2308" s="523">
        <v>396</v>
      </c>
      <c r="C2308" s="523" t="s">
        <v>15387</v>
      </c>
      <c r="D2308" s="523" t="s">
        <v>9476</v>
      </c>
      <c r="E2308" s="523">
        <v>1200</v>
      </c>
      <c r="F2308" s="523" t="s">
        <v>9089</v>
      </c>
      <c r="G2308" s="523" t="s">
        <v>15390</v>
      </c>
      <c r="H2308" s="538" t="s">
        <v>14638</v>
      </c>
      <c r="I2308" s="540">
        <v>45383</v>
      </c>
      <c r="J2308" s="541" t="s">
        <v>10660</v>
      </c>
      <c r="K2308" s="541" t="s">
        <v>9440</v>
      </c>
      <c r="L2308" s="494" t="s">
        <v>19178</v>
      </c>
      <c r="M2308" s="494" t="s">
        <v>15377</v>
      </c>
      <c r="N2308" s="494" t="s">
        <v>9468</v>
      </c>
      <c r="O2308" s="494" t="s">
        <v>9443</v>
      </c>
      <c r="P2308" s="494"/>
      <c r="Q2308" s="494" t="s">
        <v>22620</v>
      </c>
      <c r="R2308" s="16" t="s">
        <v>15387</v>
      </c>
      <c r="S2308" s="16" t="s">
        <v>15378</v>
      </c>
      <c r="T2308" s="16" t="s">
        <v>15391</v>
      </c>
      <c r="U2308" s="17">
        <v>4800</v>
      </c>
      <c r="V2308" s="18">
        <v>99960</v>
      </c>
      <c r="W2308" s="16" t="s">
        <v>5118</v>
      </c>
      <c r="X2308" s="50"/>
      <c r="Y2308" s="50"/>
      <c r="Z2308" t="s">
        <v>20118</v>
      </c>
    </row>
    <row r="2309" spans="1:26" ht="18" customHeight="1">
      <c r="A2309" s="539">
        <v>20240401</v>
      </c>
      <c r="B2309" s="523">
        <v>396</v>
      </c>
      <c r="C2309" s="523" t="s">
        <v>15387</v>
      </c>
      <c r="D2309" s="523" t="s">
        <v>9476</v>
      </c>
      <c r="E2309" s="523">
        <v>1200</v>
      </c>
      <c r="F2309" s="523" t="s">
        <v>9089</v>
      </c>
      <c r="G2309" s="523" t="s">
        <v>15392</v>
      </c>
      <c r="H2309" s="538" t="s">
        <v>22562</v>
      </c>
      <c r="I2309" s="540">
        <v>45383</v>
      </c>
      <c r="J2309" s="541" t="s">
        <v>10660</v>
      </c>
      <c r="K2309" s="541" t="s">
        <v>9440</v>
      </c>
      <c r="L2309" s="494" t="s">
        <v>19178</v>
      </c>
      <c r="M2309" s="494" t="s">
        <v>15377</v>
      </c>
      <c r="N2309" s="494" t="s">
        <v>9468</v>
      </c>
      <c r="O2309" s="494" t="s">
        <v>9443</v>
      </c>
      <c r="P2309" s="494"/>
      <c r="Q2309" s="494" t="s">
        <v>22620</v>
      </c>
      <c r="R2309" s="16" t="s">
        <v>15387</v>
      </c>
      <c r="S2309" s="16" t="s">
        <v>15378</v>
      </c>
      <c r="T2309" s="16" t="s">
        <v>15391</v>
      </c>
      <c r="U2309" s="17">
        <v>4800</v>
      </c>
      <c r="V2309" s="18">
        <v>99960</v>
      </c>
      <c r="W2309" s="16" t="s">
        <v>5118</v>
      </c>
      <c r="X2309" s="50"/>
      <c r="Y2309" s="50"/>
      <c r="Z2309" t="s">
        <v>20118</v>
      </c>
    </row>
    <row r="2310" spans="1:26" ht="18" customHeight="1">
      <c r="A2310" s="539">
        <v>20240401</v>
      </c>
      <c r="B2310" s="523">
        <v>396</v>
      </c>
      <c r="C2310" s="523" t="s">
        <v>15387</v>
      </c>
      <c r="D2310" s="523" t="s">
        <v>9476</v>
      </c>
      <c r="E2310" s="523">
        <v>1200</v>
      </c>
      <c r="F2310" s="523" t="s">
        <v>9089</v>
      </c>
      <c r="G2310" s="523" t="s">
        <v>15393</v>
      </c>
      <c r="H2310" s="538" t="s">
        <v>14727</v>
      </c>
      <c r="I2310" s="540">
        <v>45383</v>
      </c>
      <c r="J2310" s="541" t="s">
        <v>10660</v>
      </c>
      <c r="K2310" s="541" t="s">
        <v>9440</v>
      </c>
      <c r="L2310" s="494" t="s">
        <v>19178</v>
      </c>
      <c r="M2310" s="494" t="s">
        <v>15377</v>
      </c>
      <c r="N2310" s="494" t="s">
        <v>22468</v>
      </c>
      <c r="O2310" s="494" t="s">
        <v>9443</v>
      </c>
      <c r="P2310" s="494"/>
      <c r="Q2310" s="494" t="s">
        <v>22620</v>
      </c>
      <c r="R2310" s="16" t="s">
        <v>15387</v>
      </c>
      <c r="S2310" s="16" t="s">
        <v>15378</v>
      </c>
      <c r="T2310" s="16" t="s">
        <v>15391</v>
      </c>
      <c r="U2310" s="17">
        <v>4800</v>
      </c>
      <c r="V2310" s="18">
        <v>99960</v>
      </c>
      <c r="W2310" s="16" t="s">
        <v>5118</v>
      </c>
      <c r="X2310" s="50"/>
      <c r="Y2310" s="50"/>
      <c r="Z2310" t="s">
        <v>20118</v>
      </c>
    </row>
    <row r="2311" spans="1:26" ht="18" customHeight="1">
      <c r="A2311" s="539">
        <v>20240402</v>
      </c>
      <c r="B2311" s="523">
        <v>397</v>
      </c>
      <c r="C2311" s="523" t="s">
        <v>15394</v>
      </c>
      <c r="D2311" s="523" t="s">
        <v>8947</v>
      </c>
      <c r="E2311" s="523">
        <v>950</v>
      </c>
      <c r="F2311" s="523" t="s">
        <v>8949</v>
      </c>
      <c r="G2311" s="523" t="s">
        <v>15395</v>
      </c>
      <c r="H2311" s="538" t="s">
        <v>23397</v>
      </c>
      <c r="I2311" s="540">
        <v>45384</v>
      </c>
      <c r="J2311" s="541" t="s">
        <v>11070</v>
      </c>
      <c r="K2311" s="541" t="s">
        <v>9440</v>
      </c>
      <c r="L2311" s="494" t="s">
        <v>19178</v>
      </c>
      <c r="M2311" s="494" t="s">
        <v>9455</v>
      </c>
      <c r="N2311" s="494" t="s">
        <v>22468</v>
      </c>
      <c r="O2311" s="494" t="s">
        <v>9456</v>
      </c>
      <c r="P2311" s="494" t="s">
        <v>15397</v>
      </c>
      <c r="Q2311" s="494" t="s">
        <v>23398</v>
      </c>
      <c r="R2311" s="16" t="s">
        <v>23399</v>
      </c>
      <c r="S2311" s="16" t="s">
        <v>22266</v>
      </c>
      <c r="T2311" s="16" t="s">
        <v>23400</v>
      </c>
      <c r="U2311" s="17">
        <v>950</v>
      </c>
      <c r="V2311" s="18">
        <v>5350</v>
      </c>
      <c r="W2311" s="16" t="s">
        <v>23393</v>
      </c>
      <c r="X2311" s="50" t="s">
        <v>23397</v>
      </c>
      <c r="Y2311" s="50"/>
      <c r="Z2311" t="s">
        <v>14404</v>
      </c>
    </row>
    <row r="2312" spans="1:26" ht="18" customHeight="1">
      <c r="A2312" s="539">
        <v>20240402</v>
      </c>
      <c r="B2312" s="523">
        <v>398</v>
      </c>
      <c r="C2312" s="523" t="s">
        <v>15398</v>
      </c>
      <c r="D2312" s="523" t="s">
        <v>219</v>
      </c>
      <c r="E2312" s="523">
        <v>1286</v>
      </c>
      <c r="F2312" s="523" t="s">
        <v>8949</v>
      </c>
      <c r="G2312" s="523" t="s">
        <v>15399</v>
      </c>
      <c r="H2312" s="538" t="s">
        <v>22694</v>
      </c>
      <c r="I2312" s="540">
        <v>45384</v>
      </c>
      <c r="J2312" s="541" t="s">
        <v>10853</v>
      </c>
      <c r="K2312" s="541" t="s">
        <v>9440</v>
      </c>
      <c r="L2312" s="494" t="s">
        <v>19178</v>
      </c>
      <c r="M2312" s="494" t="s">
        <v>15255</v>
      </c>
      <c r="N2312" s="494" t="s">
        <v>22785</v>
      </c>
      <c r="O2312" s="494" t="s">
        <v>15400</v>
      </c>
      <c r="P2312" s="494"/>
      <c r="Q2312" s="494" t="s">
        <v>22695</v>
      </c>
      <c r="R2312" s="16" t="s">
        <v>23401</v>
      </c>
      <c r="S2312" s="16" t="s">
        <v>23402</v>
      </c>
      <c r="T2312" s="16" t="s">
        <v>23403</v>
      </c>
      <c r="U2312" s="17">
        <v>1286</v>
      </c>
      <c r="V2312" s="18">
        <v>6815.8</v>
      </c>
      <c r="W2312" s="16" t="s">
        <v>23404</v>
      </c>
      <c r="X2312" s="50" t="s">
        <v>205</v>
      </c>
      <c r="Y2312" s="50"/>
    </row>
    <row r="2313" spans="1:26" ht="18" customHeight="1">
      <c r="A2313" s="539">
        <v>20240402</v>
      </c>
      <c r="B2313" s="523">
        <v>399</v>
      </c>
      <c r="C2313" s="523" t="s">
        <v>15401</v>
      </c>
      <c r="D2313" s="523" t="s">
        <v>8947</v>
      </c>
      <c r="E2313" s="523">
        <v>855</v>
      </c>
      <c r="F2313" s="523" t="s">
        <v>8949</v>
      </c>
      <c r="G2313" s="523" t="s">
        <v>15402</v>
      </c>
      <c r="H2313" s="538" t="s">
        <v>22588</v>
      </c>
      <c r="I2313" s="540">
        <v>45384</v>
      </c>
      <c r="J2313" s="541" t="s">
        <v>11404</v>
      </c>
      <c r="K2313" s="541" t="s">
        <v>9440</v>
      </c>
      <c r="L2313" s="494" t="s">
        <v>22028</v>
      </c>
      <c r="M2313" s="494" t="s">
        <v>9455</v>
      </c>
      <c r="N2313" s="494" t="s">
        <v>22468</v>
      </c>
      <c r="O2313" s="494" t="s">
        <v>15403</v>
      </c>
      <c r="P2313" s="494"/>
      <c r="Q2313" s="494" t="s">
        <v>14840</v>
      </c>
      <c r="R2313" s="16" t="s">
        <v>15404</v>
      </c>
      <c r="S2313" s="16" t="s">
        <v>23405</v>
      </c>
      <c r="T2313" s="16" t="s">
        <v>15405</v>
      </c>
      <c r="U2313" s="17">
        <v>855</v>
      </c>
      <c r="V2313" s="18">
        <v>10858.5</v>
      </c>
      <c r="W2313" s="16" t="s">
        <v>15373</v>
      </c>
      <c r="X2313" s="50" t="s">
        <v>205</v>
      </c>
      <c r="Y2313" s="50"/>
      <c r="Z2313" t="s">
        <v>10606</v>
      </c>
    </row>
    <row r="2314" spans="1:26" ht="18" customHeight="1">
      <c r="A2314" s="539">
        <v>20240402</v>
      </c>
      <c r="B2314" s="523">
        <v>400</v>
      </c>
      <c r="C2314" s="523" t="s">
        <v>15406</v>
      </c>
      <c r="D2314" s="523" t="s">
        <v>8947</v>
      </c>
      <c r="E2314" s="523">
        <v>1099</v>
      </c>
      <c r="F2314" s="523" t="s">
        <v>8949</v>
      </c>
      <c r="G2314" s="523" t="s">
        <v>15407</v>
      </c>
      <c r="H2314" s="538" t="s">
        <v>15408</v>
      </c>
      <c r="I2314" s="540">
        <v>45384</v>
      </c>
      <c r="J2314" s="541" t="s">
        <v>14999</v>
      </c>
      <c r="K2314" s="541" t="s">
        <v>9440</v>
      </c>
      <c r="L2314" s="494" t="s">
        <v>19178</v>
      </c>
      <c r="M2314" s="494" t="s">
        <v>9455</v>
      </c>
      <c r="N2314" s="494" t="s">
        <v>22468</v>
      </c>
      <c r="O2314" s="494" t="s">
        <v>15351</v>
      </c>
      <c r="P2314" s="494" t="s">
        <v>15397</v>
      </c>
      <c r="Q2314" s="494" t="s">
        <v>22727</v>
      </c>
      <c r="R2314" s="16" t="s">
        <v>23406</v>
      </c>
      <c r="S2314" s="16" t="s">
        <v>15409</v>
      </c>
      <c r="T2314" s="16" t="s">
        <v>23407</v>
      </c>
      <c r="U2314" s="17">
        <v>1099</v>
      </c>
      <c r="V2314" s="18">
        <v>6594</v>
      </c>
      <c r="W2314" s="16" t="s">
        <v>23404</v>
      </c>
      <c r="X2314" s="50"/>
      <c r="Y2314" s="50"/>
      <c r="Z2314" t="s">
        <v>13828</v>
      </c>
    </row>
    <row r="2315" spans="1:26" ht="18" customHeight="1">
      <c r="A2315" s="539">
        <v>20240402</v>
      </c>
      <c r="B2315" s="523">
        <v>401</v>
      </c>
      <c r="C2315" s="523" t="s">
        <v>5110</v>
      </c>
      <c r="D2315" s="523" t="s">
        <v>8894</v>
      </c>
      <c r="E2315" s="523">
        <v>1568</v>
      </c>
      <c r="F2315" s="523" t="s">
        <v>8955</v>
      </c>
      <c r="G2315" s="523" t="s">
        <v>5111</v>
      </c>
      <c r="H2315" s="538" t="s">
        <v>9560</v>
      </c>
      <c r="I2315" s="540">
        <v>45383</v>
      </c>
      <c r="J2315" s="541" t="s">
        <v>15410</v>
      </c>
      <c r="K2315" s="541" t="s">
        <v>9440</v>
      </c>
      <c r="L2315" s="494" t="s">
        <v>19178</v>
      </c>
      <c r="M2315" s="494" t="s">
        <v>14692</v>
      </c>
      <c r="N2315" s="494" t="s">
        <v>8168</v>
      </c>
      <c r="O2315" s="494" t="s">
        <v>15411</v>
      </c>
      <c r="P2315" s="494"/>
      <c r="Q2315" s="494" t="s">
        <v>9553</v>
      </c>
      <c r="R2315" s="16" t="s">
        <v>23408</v>
      </c>
      <c r="S2315" s="16" t="s">
        <v>19840</v>
      </c>
      <c r="T2315" s="16" t="s">
        <v>15412</v>
      </c>
      <c r="U2315" s="17">
        <v>1568</v>
      </c>
      <c r="V2315" s="18">
        <v>24304</v>
      </c>
      <c r="W2315" s="16" t="s">
        <v>15413</v>
      </c>
      <c r="X2315" s="50" t="s">
        <v>9560</v>
      </c>
      <c r="Y2315" s="50"/>
    </row>
    <row r="2316" spans="1:26" ht="18" customHeight="1">
      <c r="A2316" s="539">
        <v>20240402</v>
      </c>
      <c r="B2316" s="523">
        <v>402</v>
      </c>
      <c r="C2316" s="523" t="s">
        <v>5116</v>
      </c>
      <c r="D2316" s="523" t="s">
        <v>8891</v>
      </c>
      <c r="E2316" s="523">
        <v>1925</v>
      </c>
      <c r="F2316" s="523" t="s">
        <v>14297</v>
      </c>
      <c r="G2316" s="523" t="s">
        <v>5114</v>
      </c>
      <c r="H2316" s="538" t="s">
        <v>22521</v>
      </c>
      <c r="I2316" s="540">
        <v>45383</v>
      </c>
      <c r="J2316" s="541" t="s">
        <v>13379</v>
      </c>
      <c r="K2316" s="541" t="s">
        <v>9440</v>
      </c>
      <c r="L2316" s="494" t="s">
        <v>19178</v>
      </c>
      <c r="M2316" s="494" t="s">
        <v>9442</v>
      </c>
      <c r="N2316" s="494" t="s">
        <v>9821</v>
      </c>
      <c r="O2316" s="494" t="s">
        <v>15370</v>
      </c>
      <c r="P2316" s="494"/>
      <c r="Q2316" s="494" t="s">
        <v>22669</v>
      </c>
      <c r="R2316" s="16" t="s">
        <v>15414</v>
      </c>
      <c r="S2316" s="16" t="s">
        <v>19687</v>
      </c>
      <c r="T2316" s="16" t="s">
        <v>23409</v>
      </c>
      <c r="U2316" s="17">
        <v>1925</v>
      </c>
      <c r="V2316" s="18">
        <v>24640</v>
      </c>
      <c r="W2316" s="16" t="s">
        <v>23393</v>
      </c>
      <c r="X2316" s="50" t="s">
        <v>22521</v>
      </c>
      <c r="Y2316" s="50"/>
    </row>
    <row r="2317" spans="1:26" ht="18" customHeight="1">
      <c r="A2317" s="539">
        <v>20240402</v>
      </c>
      <c r="B2317" s="523">
        <v>403</v>
      </c>
      <c r="C2317" s="523" t="s">
        <v>15415</v>
      </c>
      <c r="D2317" s="523" t="s">
        <v>10431</v>
      </c>
      <c r="E2317" s="523">
        <v>3200</v>
      </c>
      <c r="F2317" s="523" t="s">
        <v>9104</v>
      </c>
      <c r="G2317" s="523" t="s">
        <v>15416</v>
      </c>
      <c r="H2317" s="538" t="s">
        <v>22542</v>
      </c>
      <c r="I2317" s="540">
        <v>45384</v>
      </c>
      <c r="J2317" s="541" t="s">
        <v>11564</v>
      </c>
      <c r="K2317" s="541" t="s">
        <v>9440</v>
      </c>
      <c r="L2317" s="494" t="s">
        <v>19178</v>
      </c>
      <c r="M2317" s="494" t="s">
        <v>9455</v>
      </c>
      <c r="N2317" s="494" t="s">
        <v>22468</v>
      </c>
      <c r="O2317" s="494" t="s">
        <v>15385</v>
      </c>
      <c r="P2317" s="494"/>
      <c r="Q2317" s="494" t="s">
        <v>23191</v>
      </c>
      <c r="R2317" s="16" t="s">
        <v>15417</v>
      </c>
      <c r="S2317" s="16" t="s">
        <v>23410</v>
      </c>
      <c r="T2317" s="16" t="s">
        <v>23411</v>
      </c>
      <c r="U2317" s="17">
        <v>3200</v>
      </c>
      <c r="V2317" s="18">
        <v>21400</v>
      </c>
      <c r="W2317" s="16" t="s">
        <v>23404</v>
      </c>
      <c r="X2317" s="50"/>
      <c r="Y2317" s="50"/>
      <c r="Z2317" t="s">
        <v>13249</v>
      </c>
    </row>
    <row r="2318" spans="1:26" ht="18" customHeight="1">
      <c r="A2318" s="539">
        <v>20240403</v>
      </c>
      <c r="B2318" s="523">
        <v>404</v>
      </c>
      <c r="C2318" s="523" t="s">
        <v>15418</v>
      </c>
      <c r="D2318" s="523" t="s">
        <v>219</v>
      </c>
      <c r="E2318" s="523">
        <v>868</v>
      </c>
      <c r="F2318" s="523" t="s">
        <v>9211</v>
      </c>
      <c r="G2318" s="523" t="s">
        <v>15419</v>
      </c>
      <c r="H2318" s="538" t="s">
        <v>22562</v>
      </c>
      <c r="I2318" s="540">
        <v>45384</v>
      </c>
      <c r="J2318" s="541" t="s">
        <v>12195</v>
      </c>
      <c r="K2318" s="541" t="s">
        <v>9440</v>
      </c>
      <c r="L2318" s="494" t="s">
        <v>19178</v>
      </c>
      <c r="M2318" s="494" t="s">
        <v>9455</v>
      </c>
      <c r="N2318" s="494" t="s">
        <v>22468</v>
      </c>
      <c r="O2318" s="494" t="s">
        <v>9443</v>
      </c>
      <c r="P2318" s="494"/>
      <c r="Q2318" s="494" t="s">
        <v>22952</v>
      </c>
      <c r="R2318" s="16" t="s">
        <v>23412</v>
      </c>
      <c r="S2318" s="16" t="s">
        <v>21444</v>
      </c>
      <c r="T2318" s="16" t="s">
        <v>23413</v>
      </c>
      <c r="U2318" s="17">
        <v>868</v>
      </c>
      <c r="V2318" s="18">
        <v>24747</v>
      </c>
      <c r="W2318" s="16" t="s">
        <v>23393</v>
      </c>
      <c r="X2318" s="50" t="s">
        <v>9854</v>
      </c>
      <c r="Y2318" s="50"/>
      <c r="Z2318" t="s">
        <v>11210</v>
      </c>
    </row>
    <row r="2319" spans="1:26" ht="18" customHeight="1">
      <c r="A2319" s="539">
        <v>20240403</v>
      </c>
      <c r="B2319" s="523">
        <v>405</v>
      </c>
      <c r="C2319" s="523" t="s">
        <v>5119</v>
      </c>
      <c r="D2319" s="523" t="s">
        <v>14690</v>
      </c>
      <c r="E2319" s="523">
        <v>1980</v>
      </c>
      <c r="F2319" s="523" t="s">
        <v>8994</v>
      </c>
      <c r="G2319" s="523" t="s">
        <v>5120</v>
      </c>
      <c r="H2319" s="538" t="s">
        <v>10359</v>
      </c>
      <c r="I2319" s="540">
        <v>45384</v>
      </c>
      <c r="J2319" s="541" t="s">
        <v>10467</v>
      </c>
      <c r="K2319" s="541" t="s">
        <v>9440</v>
      </c>
      <c r="L2319" s="494" t="s">
        <v>19178</v>
      </c>
      <c r="M2319" s="494" t="s">
        <v>14692</v>
      </c>
      <c r="N2319" s="494" t="s">
        <v>22464</v>
      </c>
      <c r="O2319" s="494" t="s">
        <v>9443</v>
      </c>
      <c r="P2319" s="494"/>
      <c r="Q2319" s="494" t="s">
        <v>23414</v>
      </c>
      <c r="R2319" s="16" t="s">
        <v>23415</v>
      </c>
      <c r="S2319" s="16" t="s">
        <v>21444</v>
      </c>
      <c r="T2319" s="16" t="s">
        <v>23416</v>
      </c>
      <c r="U2319" s="17">
        <v>1980</v>
      </c>
      <c r="V2319" s="18">
        <v>24948</v>
      </c>
      <c r="W2319" s="16" t="s">
        <v>23417</v>
      </c>
      <c r="X2319" s="50" t="s">
        <v>9976</v>
      </c>
      <c r="Y2319" s="50"/>
    </row>
    <row r="2320" spans="1:26" ht="18" customHeight="1">
      <c r="A2320" s="539">
        <v>20240403</v>
      </c>
      <c r="B2320" s="523">
        <v>406</v>
      </c>
      <c r="C2320" s="523" t="s">
        <v>5122</v>
      </c>
      <c r="D2320" s="523" t="s">
        <v>9537</v>
      </c>
      <c r="E2320" s="523">
        <v>1916</v>
      </c>
      <c r="F2320" s="523" t="s">
        <v>8994</v>
      </c>
      <c r="G2320" s="523" t="s">
        <v>5123</v>
      </c>
      <c r="H2320" s="538" t="s">
        <v>22657</v>
      </c>
      <c r="I2320" s="540">
        <v>45384</v>
      </c>
      <c r="J2320" s="541" t="s">
        <v>11423</v>
      </c>
      <c r="K2320" s="541" t="s">
        <v>9440</v>
      </c>
      <c r="L2320" s="494" t="s">
        <v>22028</v>
      </c>
      <c r="M2320" s="494" t="s">
        <v>9460</v>
      </c>
      <c r="N2320" s="494" t="s">
        <v>22458</v>
      </c>
      <c r="O2320" s="494" t="s">
        <v>15420</v>
      </c>
      <c r="P2320" s="494"/>
      <c r="Q2320" s="494" t="s">
        <v>22650</v>
      </c>
      <c r="R2320" s="16" t="s">
        <v>18781</v>
      </c>
      <c r="S2320" s="16" t="s">
        <v>20142</v>
      </c>
      <c r="T2320" s="16" t="s">
        <v>23418</v>
      </c>
      <c r="U2320" s="17">
        <v>1916</v>
      </c>
      <c r="V2320" s="18">
        <v>24509.47</v>
      </c>
      <c r="W2320" s="16" t="s">
        <v>23404</v>
      </c>
      <c r="X2320" s="50" t="s">
        <v>205</v>
      </c>
      <c r="Y2320" s="50"/>
    </row>
    <row r="2321" spans="1:26" ht="18" customHeight="1">
      <c r="A2321" s="539">
        <v>20240403</v>
      </c>
      <c r="B2321" s="523">
        <v>407</v>
      </c>
      <c r="C2321" s="523" t="s">
        <v>15421</v>
      </c>
      <c r="D2321" s="523" t="s">
        <v>8947</v>
      </c>
      <c r="E2321" s="523">
        <v>1235</v>
      </c>
      <c r="F2321" s="523" t="s">
        <v>8949</v>
      </c>
      <c r="G2321" s="523" t="s">
        <v>15422</v>
      </c>
      <c r="H2321" s="538" t="s">
        <v>23419</v>
      </c>
      <c r="I2321" s="540">
        <v>45385</v>
      </c>
      <c r="J2321" s="541" t="s">
        <v>11562</v>
      </c>
      <c r="K2321" s="541" t="s">
        <v>9440</v>
      </c>
      <c r="L2321" s="494" t="s">
        <v>19178</v>
      </c>
      <c r="M2321" s="494" t="s">
        <v>9455</v>
      </c>
      <c r="N2321" s="494" t="s">
        <v>22468</v>
      </c>
      <c r="O2321" s="494" t="s">
        <v>15351</v>
      </c>
      <c r="P2321" s="494"/>
      <c r="Q2321" s="494" t="s">
        <v>9470</v>
      </c>
      <c r="R2321" s="16" t="s">
        <v>23420</v>
      </c>
      <c r="S2321" s="16" t="s">
        <v>23421</v>
      </c>
      <c r="T2321" s="16" t="s">
        <v>23422</v>
      </c>
      <c r="U2321" s="17">
        <v>1235</v>
      </c>
      <c r="V2321" s="18">
        <v>9710.5</v>
      </c>
      <c r="W2321" s="16" t="s">
        <v>23423</v>
      </c>
      <c r="X2321" s="50" t="s">
        <v>205</v>
      </c>
      <c r="Y2321" s="50"/>
      <c r="Z2321" t="s">
        <v>10592</v>
      </c>
    </row>
    <row r="2322" spans="1:26" ht="18" customHeight="1">
      <c r="A2322" s="539">
        <v>20240403</v>
      </c>
      <c r="B2322" s="523">
        <v>408</v>
      </c>
      <c r="C2322" s="523" t="s">
        <v>15424</v>
      </c>
      <c r="D2322" s="523" t="s">
        <v>10578</v>
      </c>
      <c r="E2322" s="523">
        <v>798</v>
      </c>
      <c r="F2322" s="523" t="s">
        <v>9211</v>
      </c>
      <c r="G2322" s="523" t="s">
        <v>15425</v>
      </c>
      <c r="H2322" s="538" t="s">
        <v>22588</v>
      </c>
      <c r="I2322" s="540">
        <v>45385</v>
      </c>
      <c r="J2322" s="541" t="s">
        <v>9721</v>
      </c>
      <c r="K2322" s="541" t="s">
        <v>9440</v>
      </c>
      <c r="L2322" s="494" t="s">
        <v>19178</v>
      </c>
      <c r="M2322" s="494" t="s">
        <v>9455</v>
      </c>
      <c r="N2322" s="494" t="s">
        <v>22468</v>
      </c>
      <c r="O2322" s="494" t="s">
        <v>9443</v>
      </c>
      <c r="P2322" s="494"/>
      <c r="Q2322" s="494" t="s">
        <v>22952</v>
      </c>
      <c r="R2322" s="16" t="s">
        <v>23424</v>
      </c>
      <c r="S2322" s="16" t="s">
        <v>21444</v>
      </c>
      <c r="T2322" s="16" t="s">
        <v>23425</v>
      </c>
      <c r="U2322" s="17">
        <v>798</v>
      </c>
      <c r="V2322" s="18">
        <v>23098.81</v>
      </c>
      <c r="W2322" s="16" t="s">
        <v>15373</v>
      </c>
      <c r="X2322" s="50" t="s">
        <v>205</v>
      </c>
      <c r="Y2322" s="50"/>
      <c r="Z2322" t="s">
        <v>15203</v>
      </c>
    </row>
    <row r="2323" spans="1:26" ht="18" customHeight="1">
      <c r="A2323" s="539">
        <v>20240403</v>
      </c>
      <c r="B2323" s="523">
        <v>409</v>
      </c>
      <c r="C2323" s="523" t="s">
        <v>15426</v>
      </c>
      <c r="D2323" s="523" t="s">
        <v>10578</v>
      </c>
      <c r="E2323" s="523">
        <v>797</v>
      </c>
      <c r="F2323" s="523" t="s">
        <v>9211</v>
      </c>
      <c r="G2323" s="523" t="s">
        <v>15427</v>
      </c>
      <c r="H2323" s="538" t="s">
        <v>22554</v>
      </c>
      <c r="I2323" s="540">
        <v>45385</v>
      </c>
      <c r="J2323" s="541" t="s">
        <v>11010</v>
      </c>
      <c r="K2323" s="541" t="s">
        <v>9440</v>
      </c>
      <c r="L2323" s="494" t="s">
        <v>19178</v>
      </c>
      <c r="M2323" s="494" t="s">
        <v>9455</v>
      </c>
      <c r="N2323" s="494" t="s">
        <v>22468</v>
      </c>
      <c r="O2323" s="494" t="s">
        <v>9443</v>
      </c>
      <c r="P2323" s="494"/>
      <c r="Q2323" s="494" t="s">
        <v>22833</v>
      </c>
      <c r="R2323" s="16" t="s">
        <v>23426</v>
      </c>
      <c r="S2323" s="16" t="s">
        <v>21444</v>
      </c>
      <c r="T2323" s="16" t="s">
        <v>23427</v>
      </c>
      <c r="U2323" s="17">
        <v>797</v>
      </c>
      <c r="V2323" s="18">
        <v>23096.48</v>
      </c>
      <c r="W2323" s="16" t="s">
        <v>23393</v>
      </c>
      <c r="X2323" s="50" t="s">
        <v>205</v>
      </c>
      <c r="Y2323" s="50"/>
      <c r="Z2323" t="s">
        <v>15203</v>
      </c>
    </row>
    <row r="2324" spans="1:26" ht="18" customHeight="1">
      <c r="A2324" s="539">
        <v>20240403</v>
      </c>
      <c r="B2324" s="523">
        <v>410</v>
      </c>
      <c r="C2324" s="523" t="s">
        <v>5125</v>
      </c>
      <c r="D2324" s="523" t="s">
        <v>51</v>
      </c>
      <c r="E2324" s="523">
        <v>1958</v>
      </c>
      <c r="F2324" s="523" t="s">
        <v>8994</v>
      </c>
      <c r="G2324" s="523" t="s">
        <v>5126</v>
      </c>
      <c r="H2324" s="538" t="s">
        <v>23356</v>
      </c>
      <c r="I2324" s="540">
        <v>45385</v>
      </c>
      <c r="J2324" s="541" t="s">
        <v>11592</v>
      </c>
      <c r="K2324" s="541" t="s">
        <v>9440</v>
      </c>
      <c r="L2324" s="494" t="s">
        <v>19178</v>
      </c>
      <c r="M2324" s="494" t="s">
        <v>15428</v>
      </c>
      <c r="N2324" s="494" t="s">
        <v>22771</v>
      </c>
      <c r="O2324" s="494" t="s">
        <v>9443</v>
      </c>
      <c r="P2324" s="494"/>
      <c r="Q2324" s="494" t="s">
        <v>9544</v>
      </c>
      <c r="R2324" s="16" t="s">
        <v>15429</v>
      </c>
      <c r="S2324" s="16" t="s">
        <v>20488</v>
      </c>
      <c r="T2324" s="16" t="s">
        <v>23428</v>
      </c>
      <c r="U2324" s="17">
        <v>1958</v>
      </c>
      <c r="V2324" s="18">
        <v>24486.880000000001</v>
      </c>
      <c r="W2324" s="16" t="s">
        <v>23429</v>
      </c>
      <c r="X2324" s="50" t="s">
        <v>205</v>
      </c>
      <c r="Y2324" s="50"/>
    </row>
    <row r="2325" spans="1:26" ht="18" customHeight="1">
      <c r="A2325" s="539">
        <v>20240404</v>
      </c>
      <c r="B2325" s="523">
        <v>411</v>
      </c>
      <c r="C2325" s="523" t="s">
        <v>5144</v>
      </c>
      <c r="D2325" s="523" t="s">
        <v>8891</v>
      </c>
      <c r="E2325" s="523">
        <v>1958</v>
      </c>
      <c r="F2325" s="523" t="s">
        <v>8994</v>
      </c>
      <c r="G2325" s="523" t="s">
        <v>5145</v>
      </c>
      <c r="H2325" s="538" t="s">
        <v>22640</v>
      </c>
      <c r="I2325" s="540">
        <v>45386</v>
      </c>
      <c r="J2325" s="541" t="s">
        <v>13208</v>
      </c>
      <c r="K2325" s="541" t="s">
        <v>9440</v>
      </c>
      <c r="L2325" s="494" t="s">
        <v>19178</v>
      </c>
      <c r="M2325" s="494" t="s">
        <v>9442</v>
      </c>
      <c r="N2325" s="494" t="s">
        <v>9821</v>
      </c>
      <c r="O2325" s="494" t="s">
        <v>9443</v>
      </c>
      <c r="P2325" s="494"/>
      <c r="Q2325" s="494" t="s">
        <v>22910</v>
      </c>
      <c r="R2325" s="16" t="s">
        <v>23430</v>
      </c>
      <c r="S2325" s="16" t="s">
        <v>20488</v>
      </c>
      <c r="T2325" s="16" t="s">
        <v>23431</v>
      </c>
      <c r="U2325" s="17">
        <v>1958</v>
      </c>
      <c r="V2325" s="18">
        <v>24563.17</v>
      </c>
      <c r="W2325" s="16" t="s">
        <v>5129</v>
      </c>
      <c r="X2325" s="50" t="s">
        <v>205</v>
      </c>
      <c r="Y2325" s="50"/>
    </row>
    <row r="2326" spans="1:26" ht="18" customHeight="1">
      <c r="A2326" s="539">
        <v>20240404</v>
      </c>
      <c r="B2326" s="523">
        <v>412</v>
      </c>
      <c r="C2326" s="523" t="s">
        <v>5149</v>
      </c>
      <c r="D2326" s="523" t="s">
        <v>51</v>
      </c>
      <c r="E2326" s="523">
        <v>1958</v>
      </c>
      <c r="F2326" s="523" t="s">
        <v>8994</v>
      </c>
      <c r="G2326" s="523" t="s">
        <v>5150</v>
      </c>
      <c r="H2326" s="538" t="s">
        <v>23059</v>
      </c>
      <c r="I2326" s="540">
        <v>45386</v>
      </c>
      <c r="J2326" s="541" t="s">
        <v>9765</v>
      </c>
      <c r="K2326" s="541" t="s">
        <v>9440</v>
      </c>
      <c r="L2326" s="494" t="s">
        <v>19178</v>
      </c>
      <c r="M2326" s="494" t="s">
        <v>15428</v>
      </c>
      <c r="N2326" s="494" t="s">
        <v>23205</v>
      </c>
      <c r="O2326" s="494" t="s">
        <v>9443</v>
      </c>
      <c r="P2326" s="494"/>
      <c r="Q2326" s="494" t="s">
        <v>22650</v>
      </c>
      <c r="R2326" s="16" t="s">
        <v>23432</v>
      </c>
      <c r="S2326" s="16" t="s">
        <v>20488</v>
      </c>
      <c r="T2326" s="16" t="s">
        <v>15430</v>
      </c>
      <c r="U2326" s="17">
        <v>1958</v>
      </c>
      <c r="V2326" s="18">
        <v>24486.880000000001</v>
      </c>
      <c r="W2326" s="16" t="s">
        <v>23423</v>
      </c>
      <c r="X2326" s="50" t="s">
        <v>205</v>
      </c>
      <c r="Y2326" s="50"/>
    </row>
    <row r="2327" spans="1:26" ht="18" customHeight="1">
      <c r="A2327" s="539">
        <v>20240404</v>
      </c>
      <c r="B2327" s="523">
        <v>413</v>
      </c>
      <c r="C2327" s="523" t="s">
        <v>5153</v>
      </c>
      <c r="D2327" s="523" t="s">
        <v>9537</v>
      </c>
      <c r="E2327" s="523">
        <v>1916</v>
      </c>
      <c r="F2327" s="523" t="s">
        <v>8994</v>
      </c>
      <c r="G2327" s="523" t="s">
        <v>5154</v>
      </c>
      <c r="H2327" s="538" t="s">
        <v>22557</v>
      </c>
      <c r="I2327" s="540">
        <v>45385</v>
      </c>
      <c r="J2327" s="541" t="s">
        <v>14408</v>
      </c>
      <c r="K2327" s="541" t="s">
        <v>9440</v>
      </c>
      <c r="L2327" s="494" t="s">
        <v>9441</v>
      </c>
      <c r="M2327" s="494" t="s">
        <v>9460</v>
      </c>
      <c r="N2327" s="494" t="s">
        <v>22458</v>
      </c>
      <c r="O2327" s="494" t="s">
        <v>9443</v>
      </c>
      <c r="P2327" s="494"/>
      <c r="Q2327" s="494" t="s">
        <v>22650</v>
      </c>
      <c r="R2327" s="16" t="s">
        <v>23433</v>
      </c>
      <c r="S2327" s="16" t="s">
        <v>20488</v>
      </c>
      <c r="T2327" s="16" t="s">
        <v>23434</v>
      </c>
      <c r="U2327" s="17">
        <v>1916</v>
      </c>
      <c r="V2327" s="18">
        <v>24423.72</v>
      </c>
      <c r="W2327" s="16" t="s">
        <v>23423</v>
      </c>
      <c r="X2327" s="50" t="s">
        <v>205</v>
      </c>
      <c r="Y2327" s="50"/>
    </row>
    <row r="2328" spans="1:26" ht="18" customHeight="1">
      <c r="A2328" s="539">
        <v>20240404</v>
      </c>
      <c r="B2328" s="523">
        <v>414</v>
      </c>
      <c r="C2328" s="523" t="s">
        <v>5156</v>
      </c>
      <c r="D2328" s="523" t="s">
        <v>9537</v>
      </c>
      <c r="E2328" s="523">
        <v>1916</v>
      </c>
      <c r="F2328" s="523" t="s">
        <v>8994</v>
      </c>
      <c r="G2328" s="523" t="s">
        <v>5157</v>
      </c>
      <c r="H2328" s="538" t="s">
        <v>22657</v>
      </c>
      <c r="I2328" s="540">
        <v>45386</v>
      </c>
      <c r="J2328" s="541" t="s">
        <v>9807</v>
      </c>
      <c r="K2328" s="541" t="s">
        <v>9440</v>
      </c>
      <c r="L2328" s="494" t="s">
        <v>19178</v>
      </c>
      <c r="M2328" s="494" t="s">
        <v>9460</v>
      </c>
      <c r="N2328" s="494" t="s">
        <v>9461</v>
      </c>
      <c r="O2328" s="494" t="s">
        <v>9443</v>
      </c>
      <c r="P2328" s="494"/>
      <c r="Q2328" s="494" t="s">
        <v>22650</v>
      </c>
      <c r="R2328" s="16" t="s">
        <v>23435</v>
      </c>
      <c r="S2328" s="16" t="s">
        <v>20488</v>
      </c>
      <c r="T2328" s="16" t="s">
        <v>15431</v>
      </c>
      <c r="U2328" s="17">
        <v>1916</v>
      </c>
      <c r="V2328" s="18">
        <v>24442.5</v>
      </c>
      <c r="W2328" s="16" t="s">
        <v>23423</v>
      </c>
      <c r="X2328" s="50" t="s">
        <v>205</v>
      </c>
      <c r="Y2328" s="50"/>
    </row>
    <row r="2329" spans="1:26" ht="18" customHeight="1">
      <c r="A2329" s="539">
        <v>20240404</v>
      </c>
      <c r="B2329" s="523">
        <v>415</v>
      </c>
      <c r="C2329" s="523" t="s">
        <v>5165</v>
      </c>
      <c r="D2329" s="523" t="s">
        <v>9537</v>
      </c>
      <c r="E2329" s="523">
        <v>1916</v>
      </c>
      <c r="F2329" s="523" t="s">
        <v>8994</v>
      </c>
      <c r="G2329" s="523" t="s">
        <v>5166</v>
      </c>
      <c r="H2329" s="538" t="s">
        <v>23436</v>
      </c>
      <c r="I2329" s="540">
        <v>45385</v>
      </c>
      <c r="J2329" s="541" t="s">
        <v>10525</v>
      </c>
      <c r="K2329" s="541" t="s">
        <v>9440</v>
      </c>
      <c r="L2329" s="494" t="s">
        <v>9441</v>
      </c>
      <c r="M2329" s="494" t="s">
        <v>9460</v>
      </c>
      <c r="N2329" s="494" t="s">
        <v>22458</v>
      </c>
      <c r="O2329" s="494" t="s">
        <v>9443</v>
      </c>
      <c r="P2329" s="494"/>
      <c r="Q2329" s="494" t="s">
        <v>22650</v>
      </c>
      <c r="R2329" s="16" t="s">
        <v>15433</v>
      </c>
      <c r="S2329" s="16" t="s">
        <v>20488</v>
      </c>
      <c r="T2329" s="16" t="s">
        <v>23437</v>
      </c>
      <c r="U2329" s="17">
        <v>1916</v>
      </c>
      <c r="V2329" s="18">
        <v>24413.29</v>
      </c>
      <c r="W2329" s="16" t="s">
        <v>23423</v>
      </c>
      <c r="X2329" s="50" t="s">
        <v>205</v>
      </c>
      <c r="Y2329" s="50"/>
    </row>
    <row r="2330" spans="1:26" ht="18" customHeight="1">
      <c r="A2330" s="539">
        <v>20240404</v>
      </c>
      <c r="B2330" s="523">
        <v>416</v>
      </c>
      <c r="C2330" s="523" t="s">
        <v>5130</v>
      </c>
      <c r="D2330" s="523" t="s">
        <v>168</v>
      </c>
      <c r="E2330" s="523">
        <v>1960</v>
      </c>
      <c r="F2330" s="523" t="s">
        <v>8994</v>
      </c>
      <c r="G2330" s="523" t="s">
        <v>5131</v>
      </c>
      <c r="H2330" s="538" t="s">
        <v>22619</v>
      </c>
      <c r="I2330" s="540">
        <v>45386</v>
      </c>
      <c r="J2330" s="541" t="s">
        <v>9767</v>
      </c>
      <c r="K2330" s="541" t="s">
        <v>9440</v>
      </c>
      <c r="L2330" s="512" t="s">
        <v>22028</v>
      </c>
      <c r="M2330" s="512" t="s">
        <v>15255</v>
      </c>
      <c r="N2330" s="512" t="s">
        <v>22785</v>
      </c>
      <c r="O2330" s="512" t="s">
        <v>15385</v>
      </c>
      <c r="P2330" s="512"/>
      <c r="Q2330" s="512" t="s">
        <v>9553</v>
      </c>
      <c r="R2330" s="16" t="s">
        <v>23438</v>
      </c>
      <c r="S2330" s="16" t="s">
        <v>23439</v>
      </c>
      <c r="T2330" s="16" t="s">
        <v>15435</v>
      </c>
      <c r="U2330" s="17">
        <v>1960</v>
      </c>
      <c r="V2330" s="18">
        <v>24500</v>
      </c>
      <c r="W2330" s="16" t="s">
        <v>5180</v>
      </c>
      <c r="X2330" s="50" t="s">
        <v>205</v>
      </c>
      <c r="Y2330" s="50"/>
    </row>
    <row r="2331" spans="1:26" ht="18" customHeight="1">
      <c r="A2331" s="539">
        <v>20240404</v>
      </c>
      <c r="B2331" s="523">
        <v>417</v>
      </c>
      <c r="C2331" s="523" t="s">
        <v>5135</v>
      </c>
      <c r="D2331" s="523" t="s">
        <v>168</v>
      </c>
      <c r="E2331" s="523">
        <v>1568</v>
      </c>
      <c r="F2331" s="523" t="s">
        <v>8955</v>
      </c>
      <c r="G2331" s="523" t="s">
        <v>5136</v>
      </c>
      <c r="H2331" s="538" t="s">
        <v>23440</v>
      </c>
      <c r="I2331" s="540">
        <v>45386</v>
      </c>
      <c r="J2331" s="541" t="s">
        <v>10866</v>
      </c>
      <c r="K2331" s="541" t="s">
        <v>9440</v>
      </c>
      <c r="L2331" s="512" t="s">
        <v>9441</v>
      </c>
      <c r="M2331" s="512" t="s">
        <v>15255</v>
      </c>
      <c r="N2331" s="512" t="s">
        <v>22785</v>
      </c>
      <c r="O2331" s="512" t="s">
        <v>15385</v>
      </c>
      <c r="P2331" s="512"/>
      <c r="Q2331" s="512" t="s">
        <v>22629</v>
      </c>
      <c r="R2331" s="16" t="s">
        <v>15437</v>
      </c>
      <c r="S2331" s="16" t="s">
        <v>15434</v>
      </c>
      <c r="T2331" s="16" t="s">
        <v>23441</v>
      </c>
      <c r="U2331" s="17">
        <v>1568</v>
      </c>
      <c r="V2331" s="18">
        <v>24304</v>
      </c>
      <c r="W2331" s="16" t="s">
        <v>5180</v>
      </c>
      <c r="X2331" s="50" t="s">
        <v>205</v>
      </c>
      <c r="Y2331" s="50"/>
    </row>
    <row r="2332" spans="1:26" ht="18" customHeight="1">
      <c r="A2332" s="539">
        <v>20240404</v>
      </c>
      <c r="B2332" s="523">
        <v>418</v>
      </c>
      <c r="C2332" s="523" t="s">
        <v>15438</v>
      </c>
      <c r="D2332" s="523" t="s">
        <v>9753</v>
      </c>
      <c r="E2332" s="523">
        <v>1041</v>
      </c>
      <c r="F2332" s="523" t="s">
        <v>8949</v>
      </c>
      <c r="G2332" s="523" t="s">
        <v>15439</v>
      </c>
      <c r="H2332" s="538" t="s">
        <v>15440</v>
      </c>
      <c r="I2332" s="540">
        <v>45386</v>
      </c>
      <c r="J2332" s="541" t="s">
        <v>10880</v>
      </c>
      <c r="K2332" s="541" t="s">
        <v>9440</v>
      </c>
      <c r="L2332" s="494" t="s">
        <v>19178</v>
      </c>
      <c r="M2332" s="494" t="s">
        <v>15344</v>
      </c>
      <c r="N2332" s="494" t="s">
        <v>22468</v>
      </c>
      <c r="O2332" s="494" t="s">
        <v>15345</v>
      </c>
      <c r="P2332" s="494"/>
      <c r="Q2332" s="494" t="s">
        <v>22886</v>
      </c>
      <c r="R2332" s="16" t="s">
        <v>15438</v>
      </c>
      <c r="S2332" s="16" t="s">
        <v>15441</v>
      </c>
      <c r="T2332" s="16" t="s">
        <v>15442</v>
      </c>
      <c r="U2332" s="17">
        <v>1041</v>
      </c>
      <c r="V2332" s="18">
        <v>5985.75</v>
      </c>
      <c r="W2332" s="16" t="s">
        <v>5143</v>
      </c>
      <c r="X2332" s="50"/>
      <c r="Y2332" s="50"/>
      <c r="Z2332" t="s">
        <v>12323</v>
      </c>
    </row>
    <row r="2333" spans="1:26" ht="18" customHeight="1">
      <c r="A2333" s="539">
        <v>20240404</v>
      </c>
      <c r="B2333" s="523">
        <v>419</v>
      </c>
      <c r="C2333" s="523" t="s">
        <v>5139</v>
      </c>
      <c r="D2333" s="523" t="s">
        <v>8891</v>
      </c>
      <c r="E2333" s="523">
        <v>1912</v>
      </c>
      <c r="F2333" s="523" t="s">
        <v>8994</v>
      </c>
      <c r="G2333" s="523" t="s">
        <v>5140</v>
      </c>
      <c r="H2333" s="538" t="s">
        <v>22640</v>
      </c>
      <c r="I2333" s="540">
        <v>45386</v>
      </c>
      <c r="J2333" s="541" t="s">
        <v>9511</v>
      </c>
      <c r="K2333" s="541" t="s">
        <v>9440</v>
      </c>
      <c r="L2333" s="494" t="s">
        <v>9441</v>
      </c>
      <c r="M2333" s="494" t="s">
        <v>9442</v>
      </c>
      <c r="N2333" s="494" t="s">
        <v>22456</v>
      </c>
      <c r="O2333" s="494" t="s">
        <v>9443</v>
      </c>
      <c r="P2333" s="494"/>
      <c r="Q2333" s="494" t="s">
        <v>22650</v>
      </c>
      <c r="R2333" s="16" t="s">
        <v>23442</v>
      </c>
      <c r="S2333" s="16" t="s">
        <v>20488</v>
      </c>
      <c r="T2333" s="16" t="s">
        <v>23443</v>
      </c>
      <c r="U2333" s="17">
        <v>1912</v>
      </c>
      <c r="V2333" s="18">
        <v>24005.79</v>
      </c>
      <c r="W2333" s="16" t="s">
        <v>5129</v>
      </c>
      <c r="X2333" s="50" t="s">
        <v>205</v>
      </c>
      <c r="Y2333" s="50"/>
    </row>
    <row r="2334" spans="1:26" ht="18" customHeight="1">
      <c r="A2334" s="539">
        <v>20240404</v>
      </c>
      <c r="B2334" s="523">
        <v>420</v>
      </c>
      <c r="C2334" s="523" t="s">
        <v>5159</v>
      </c>
      <c r="D2334" s="523" t="s">
        <v>9537</v>
      </c>
      <c r="E2334" s="523">
        <v>1916</v>
      </c>
      <c r="F2334" s="523" t="s">
        <v>8994</v>
      </c>
      <c r="G2334" s="523" t="s">
        <v>5160</v>
      </c>
      <c r="H2334" s="538" t="s">
        <v>23436</v>
      </c>
      <c r="I2334" s="540">
        <v>45386</v>
      </c>
      <c r="J2334" s="541" t="s">
        <v>11083</v>
      </c>
      <c r="K2334" s="541" t="s">
        <v>9440</v>
      </c>
      <c r="L2334" s="494" t="s">
        <v>19178</v>
      </c>
      <c r="M2334" s="494" t="s">
        <v>9460</v>
      </c>
      <c r="N2334" s="494" t="s">
        <v>22458</v>
      </c>
      <c r="O2334" s="494" t="s">
        <v>9443</v>
      </c>
      <c r="P2334" s="494"/>
      <c r="Q2334" s="494" t="s">
        <v>22650</v>
      </c>
      <c r="R2334" s="16" t="s">
        <v>23444</v>
      </c>
      <c r="S2334" s="16" t="s">
        <v>20488</v>
      </c>
      <c r="T2334" s="16" t="s">
        <v>23445</v>
      </c>
      <c r="U2334" s="17">
        <v>1916</v>
      </c>
      <c r="V2334" s="18">
        <v>24402.06</v>
      </c>
      <c r="W2334" s="16" t="s">
        <v>23429</v>
      </c>
      <c r="X2334" s="50" t="s">
        <v>205</v>
      </c>
      <c r="Y2334" s="50"/>
    </row>
    <row r="2335" spans="1:26" ht="18" customHeight="1">
      <c r="A2335" s="539">
        <v>20240404</v>
      </c>
      <c r="B2335" s="523">
        <v>421</v>
      </c>
      <c r="C2335" s="523" t="s">
        <v>5162</v>
      </c>
      <c r="D2335" s="523" t="s">
        <v>9537</v>
      </c>
      <c r="E2335" s="523">
        <v>1916</v>
      </c>
      <c r="F2335" s="523" t="s">
        <v>8994</v>
      </c>
      <c r="G2335" s="523" t="s">
        <v>5163</v>
      </c>
      <c r="H2335" s="538" t="s">
        <v>22557</v>
      </c>
      <c r="I2335" s="540">
        <v>45386</v>
      </c>
      <c r="J2335" s="541" t="s">
        <v>9700</v>
      </c>
      <c r="K2335" s="541" t="s">
        <v>9440</v>
      </c>
      <c r="L2335" s="494" t="s">
        <v>9441</v>
      </c>
      <c r="M2335" s="494" t="s">
        <v>9460</v>
      </c>
      <c r="N2335" s="494" t="s">
        <v>22458</v>
      </c>
      <c r="O2335" s="494" t="s">
        <v>9443</v>
      </c>
      <c r="P2335" s="494"/>
      <c r="Q2335" s="494" t="s">
        <v>22650</v>
      </c>
      <c r="R2335" s="16" t="s">
        <v>23446</v>
      </c>
      <c r="S2335" s="16" t="s">
        <v>20488</v>
      </c>
      <c r="T2335" s="16" t="s">
        <v>23447</v>
      </c>
      <c r="U2335" s="17">
        <v>1916</v>
      </c>
      <c r="V2335" s="18">
        <v>24424.23</v>
      </c>
      <c r="W2335" s="16" t="s">
        <v>5129</v>
      </c>
      <c r="X2335" s="50" t="s">
        <v>205</v>
      </c>
      <c r="Y2335" s="50"/>
    </row>
    <row r="2336" spans="1:26" ht="18" customHeight="1">
      <c r="A2336" s="539">
        <v>20240404</v>
      </c>
      <c r="B2336" s="523">
        <v>422</v>
      </c>
      <c r="C2336" s="523" t="s">
        <v>5151</v>
      </c>
      <c r="D2336" s="523" t="s">
        <v>9537</v>
      </c>
      <c r="E2336" s="523">
        <v>1916</v>
      </c>
      <c r="F2336" s="523" t="s">
        <v>8994</v>
      </c>
      <c r="G2336" s="523" t="s">
        <v>5152</v>
      </c>
      <c r="H2336" s="538" t="s">
        <v>22814</v>
      </c>
      <c r="I2336" s="540">
        <v>45386</v>
      </c>
      <c r="J2336" s="541" t="s">
        <v>11206</v>
      </c>
      <c r="K2336" s="541" t="s">
        <v>9440</v>
      </c>
      <c r="L2336" s="494" t="s">
        <v>9441</v>
      </c>
      <c r="M2336" s="494" t="s">
        <v>9460</v>
      </c>
      <c r="N2336" s="494" t="s">
        <v>22901</v>
      </c>
      <c r="O2336" s="494" t="s">
        <v>9443</v>
      </c>
      <c r="P2336" s="494"/>
      <c r="Q2336" s="494" t="s">
        <v>9544</v>
      </c>
      <c r="R2336" s="16" t="s">
        <v>23448</v>
      </c>
      <c r="S2336" s="16" t="s">
        <v>20488</v>
      </c>
      <c r="T2336" s="16" t="s">
        <v>23449</v>
      </c>
      <c r="U2336" s="17">
        <v>1916</v>
      </c>
      <c r="V2336" s="18">
        <v>24509.47</v>
      </c>
      <c r="W2336" s="16" t="s">
        <v>23423</v>
      </c>
      <c r="X2336" s="50" t="s">
        <v>205</v>
      </c>
      <c r="Y2336" s="50"/>
    </row>
    <row r="2337" spans="1:26" ht="18" customHeight="1">
      <c r="A2337" s="539">
        <v>20240404</v>
      </c>
      <c r="B2337" s="523">
        <v>423</v>
      </c>
      <c r="C2337" s="523" t="s">
        <v>5168</v>
      </c>
      <c r="D2337" s="523" t="s">
        <v>15443</v>
      </c>
      <c r="E2337" s="523">
        <v>1917</v>
      </c>
      <c r="F2337" s="523" t="s">
        <v>8994</v>
      </c>
      <c r="G2337" s="523" t="s">
        <v>5169</v>
      </c>
      <c r="H2337" s="538" t="s">
        <v>23450</v>
      </c>
      <c r="I2337" s="540">
        <v>45386</v>
      </c>
      <c r="J2337" s="541" t="s">
        <v>13648</v>
      </c>
      <c r="K2337" s="541" t="s">
        <v>9440</v>
      </c>
      <c r="L2337" s="494" t="s">
        <v>19178</v>
      </c>
      <c r="M2337" s="494" t="s">
        <v>15341</v>
      </c>
      <c r="N2337" s="494" t="s">
        <v>22488</v>
      </c>
      <c r="O2337" s="494" t="s">
        <v>15385</v>
      </c>
      <c r="P2337" s="494"/>
      <c r="Q2337" s="494" t="s">
        <v>22629</v>
      </c>
      <c r="R2337" s="16" t="s">
        <v>15444</v>
      </c>
      <c r="S2337" s="16" t="s">
        <v>23439</v>
      </c>
      <c r="T2337" s="16" t="s">
        <v>15445</v>
      </c>
      <c r="U2337" s="17">
        <v>1917</v>
      </c>
      <c r="V2337" s="18">
        <v>23962.5</v>
      </c>
      <c r="W2337" s="16" t="s">
        <v>23451</v>
      </c>
      <c r="X2337" s="50" t="s">
        <v>205</v>
      </c>
      <c r="Y2337" s="50"/>
    </row>
    <row r="2338" spans="1:26" ht="18" customHeight="1">
      <c r="A2338" s="539">
        <v>20240405</v>
      </c>
      <c r="B2338" s="523">
        <v>424</v>
      </c>
      <c r="C2338" s="523" t="s">
        <v>15446</v>
      </c>
      <c r="D2338" s="523" t="s">
        <v>10483</v>
      </c>
      <c r="E2338" s="523">
        <v>4570</v>
      </c>
      <c r="F2338" s="523" t="s">
        <v>9069</v>
      </c>
      <c r="G2338" s="523" t="s">
        <v>15447</v>
      </c>
      <c r="H2338" s="538" t="s">
        <v>9680</v>
      </c>
      <c r="I2338" s="540">
        <v>45386</v>
      </c>
      <c r="J2338" s="541" t="s">
        <v>12156</v>
      </c>
      <c r="K2338" s="541" t="s">
        <v>9440</v>
      </c>
      <c r="L2338" s="494" t="s">
        <v>19178</v>
      </c>
      <c r="M2338" s="494" t="s">
        <v>14692</v>
      </c>
      <c r="N2338" s="494" t="s">
        <v>22464</v>
      </c>
      <c r="O2338" s="494" t="s">
        <v>15448</v>
      </c>
      <c r="P2338" s="494" t="s">
        <v>15449</v>
      </c>
      <c r="Q2338" s="494" t="s">
        <v>22708</v>
      </c>
      <c r="R2338" s="16" t="s">
        <v>23452</v>
      </c>
      <c r="S2338" s="16" t="s">
        <v>19403</v>
      </c>
      <c r="T2338" s="16" t="s">
        <v>23453</v>
      </c>
      <c r="U2338" s="17">
        <v>9140</v>
      </c>
      <c r="V2338" s="18">
        <v>49800</v>
      </c>
      <c r="W2338" s="16" t="s">
        <v>5180</v>
      </c>
      <c r="X2338" s="50" t="s">
        <v>22801</v>
      </c>
      <c r="Y2338" s="50"/>
      <c r="Z2338" t="s">
        <v>15450</v>
      </c>
    </row>
    <row r="2339" spans="1:26" ht="18" customHeight="1">
      <c r="A2339" s="539">
        <v>20240405</v>
      </c>
      <c r="B2339" s="523">
        <v>424</v>
      </c>
      <c r="C2339" s="523" t="s">
        <v>15446</v>
      </c>
      <c r="D2339" s="523" t="s">
        <v>10483</v>
      </c>
      <c r="E2339" s="523">
        <v>4570</v>
      </c>
      <c r="F2339" s="523" t="s">
        <v>9069</v>
      </c>
      <c r="G2339" s="523" t="s">
        <v>15451</v>
      </c>
      <c r="H2339" s="538" t="s">
        <v>10003</v>
      </c>
      <c r="I2339" s="540">
        <v>45386</v>
      </c>
      <c r="J2339" s="541" t="s">
        <v>12156</v>
      </c>
      <c r="K2339" s="541" t="s">
        <v>9440</v>
      </c>
      <c r="L2339" s="494" t="s">
        <v>19178</v>
      </c>
      <c r="M2339" s="494" t="s">
        <v>14692</v>
      </c>
      <c r="N2339" s="494" t="s">
        <v>22464</v>
      </c>
      <c r="O2339" s="494" t="s">
        <v>15448</v>
      </c>
      <c r="P2339" s="494" t="s">
        <v>15449</v>
      </c>
      <c r="Q2339" s="494" t="s">
        <v>22708</v>
      </c>
      <c r="R2339" s="16" t="s">
        <v>23452</v>
      </c>
      <c r="S2339" s="16" t="s">
        <v>10719</v>
      </c>
      <c r="T2339" s="16" t="s">
        <v>23453</v>
      </c>
      <c r="U2339" s="17">
        <v>9140</v>
      </c>
      <c r="V2339" s="18">
        <v>49800</v>
      </c>
      <c r="W2339" s="16" t="s">
        <v>23451</v>
      </c>
      <c r="X2339" s="50" t="s">
        <v>9465</v>
      </c>
      <c r="Y2339" s="50"/>
      <c r="Z2339" t="s">
        <v>23454</v>
      </c>
    </row>
    <row r="2340" spans="1:26" ht="18" customHeight="1">
      <c r="A2340" s="539">
        <v>20240405</v>
      </c>
      <c r="B2340" s="523">
        <v>425</v>
      </c>
      <c r="C2340" s="523" t="s">
        <v>5176</v>
      </c>
      <c r="D2340" s="523" t="s">
        <v>15443</v>
      </c>
      <c r="E2340" s="523">
        <v>1917</v>
      </c>
      <c r="F2340" s="523" t="s">
        <v>8994</v>
      </c>
      <c r="G2340" s="523" t="s">
        <v>5177</v>
      </c>
      <c r="H2340" s="538" t="s">
        <v>9903</v>
      </c>
      <c r="I2340" s="540">
        <v>45387</v>
      </c>
      <c r="J2340" s="541" t="s">
        <v>11886</v>
      </c>
      <c r="K2340" s="541" t="s">
        <v>9440</v>
      </c>
      <c r="L2340" s="494" t="s">
        <v>22028</v>
      </c>
      <c r="M2340" s="494" t="s">
        <v>15341</v>
      </c>
      <c r="N2340" s="494" t="s">
        <v>22488</v>
      </c>
      <c r="O2340" s="494" t="s">
        <v>15385</v>
      </c>
      <c r="P2340" s="494"/>
      <c r="Q2340" s="494" t="s">
        <v>22629</v>
      </c>
      <c r="R2340" s="16" t="s">
        <v>23455</v>
      </c>
      <c r="S2340" s="16" t="s">
        <v>23439</v>
      </c>
      <c r="T2340" s="16" t="s">
        <v>23456</v>
      </c>
      <c r="U2340" s="17">
        <v>1917</v>
      </c>
      <c r="V2340" s="18">
        <v>23962.5</v>
      </c>
      <c r="W2340" s="16" t="s">
        <v>23451</v>
      </c>
      <c r="X2340" s="50" t="s">
        <v>22867</v>
      </c>
      <c r="Y2340" s="50"/>
    </row>
    <row r="2341" spans="1:26" ht="18" customHeight="1">
      <c r="A2341" s="539">
        <v>20240405</v>
      </c>
      <c r="B2341" s="523">
        <v>426</v>
      </c>
      <c r="C2341" s="523" t="s">
        <v>5181</v>
      </c>
      <c r="D2341" s="523" t="s">
        <v>4367</v>
      </c>
      <c r="E2341" s="523">
        <v>1960</v>
      </c>
      <c r="F2341" s="523" t="s">
        <v>8994</v>
      </c>
      <c r="G2341" s="523" t="s">
        <v>5182</v>
      </c>
      <c r="H2341" s="538" t="s">
        <v>9592</v>
      </c>
      <c r="I2341" s="540">
        <v>45387</v>
      </c>
      <c r="J2341" s="541" t="s">
        <v>9539</v>
      </c>
      <c r="K2341" s="541" t="s">
        <v>9440</v>
      </c>
      <c r="L2341" s="494" t="s">
        <v>22028</v>
      </c>
      <c r="M2341" s="494" t="s">
        <v>15452</v>
      </c>
      <c r="N2341" s="494" t="s">
        <v>22785</v>
      </c>
      <c r="O2341" s="494" t="s">
        <v>15385</v>
      </c>
      <c r="P2341" s="494"/>
      <c r="Q2341" s="494" t="s">
        <v>22877</v>
      </c>
      <c r="R2341" s="16" t="s">
        <v>23457</v>
      </c>
      <c r="S2341" s="16" t="s">
        <v>15434</v>
      </c>
      <c r="T2341" s="16" t="s">
        <v>23458</v>
      </c>
      <c r="U2341" s="17">
        <v>1960</v>
      </c>
      <c r="V2341" s="18">
        <v>24500</v>
      </c>
      <c r="W2341" s="16" t="s">
        <v>18782</v>
      </c>
      <c r="X2341" s="50" t="s">
        <v>205</v>
      </c>
      <c r="Y2341" s="50"/>
    </row>
    <row r="2342" spans="1:26" ht="18" customHeight="1">
      <c r="A2342" s="539">
        <v>20240405</v>
      </c>
      <c r="B2342" s="523">
        <v>427</v>
      </c>
      <c r="C2342" s="523" t="s">
        <v>5185</v>
      </c>
      <c r="D2342" s="523" t="s">
        <v>8897</v>
      </c>
      <c r="E2342" s="523">
        <v>1568</v>
      </c>
      <c r="F2342" s="523" t="s">
        <v>6358</v>
      </c>
      <c r="G2342" s="523" t="s">
        <v>5186</v>
      </c>
      <c r="H2342" s="538" t="s">
        <v>9998</v>
      </c>
      <c r="I2342" s="540">
        <v>45387</v>
      </c>
      <c r="J2342" s="541" t="s">
        <v>10453</v>
      </c>
      <c r="K2342" s="541" t="s">
        <v>9440</v>
      </c>
      <c r="L2342" s="494" t="s">
        <v>19178</v>
      </c>
      <c r="M2342" s="494" t="s">
        <v>14692</v>
      </c>
      <c r="N2342" s="494" t="s">
        <v>22464</v>
      </c>
      <c r="O2342" s="494" t="s">
        <v>15385</v>
      </c>
      <c r="P2342" s="494"/>
      <c r="Q2342" s="494" t="s">
        <v>22629</v>
      </c>
      <c r="R2342" s="16" t="s">
        <v>15453</v>
      </c>
      <c r="S2342" s="16" t="s">
        <v>15434</v>
      </c>
      <c r="T2342" s="16" t="s">
        <v>23459</v>
      </c>
      <c r="U2342" s="17">
        <v>1568</v>
      </c>
      <c r="V2342" s="18">
        <v>24304</v>
      </c>
      <c r="W2342" s="16" t="s">
        <v>23451</v>
      </c>
      <c r="X2342" s="50" t="s">
        <v>205</v>
      </c>
      <c r="Y2342" s="50"/>
    </row>
    <row r="2343" spans="1:26" ht="18" customHeight="1">
      <c r="A2343" s="539">
        <v>20240405</v>
      </c>
      <c r="B2343" s="523">
        <v>428</v>
      </c>
      <c r="C2343" s="523" t="s">
        <v>5189</v>
      </c>
      <c r="D2343" s="523" t="s">
        <v>8897</v>
      </c>
      <c r="E2343" s="523">
        <v>1500</v>
      </c>
      <c r="F2343" s="523" t="s">
        <v>121</v>
      </c>
      <c r="G2343" s="523" t="s">
        <v>15454</v>
      </c>
      <c r="H2343" s="538" t="s">
        <v>9876</v>
      </c>
      <c r="I2343" s="540">
        <v>45387</v>
      </c>
      <c r="J2343" s="541" t="s">
        <v>11083</v>
      </c>
      <c r="K2343" s="541" t="s">
        <v>9440</v>
      </c>
      <c r="L2343" s="494" t="s">
        <v>19178</v>
      </c>
      <c r="M2343" s="494" t="s">
        <v>14692</v>
      </c>
      <c r="N2343" s="494" t="s">
        <v>22464</v>
      </c>
      <c r="O2343" s="494" t="s">
        <v>15385</v>
      </c>
      <c r="P2343" s="494"/>
      <c r="Q2343" s="494" t="s">
        <v>9444</v>
      </c>
      <c r="R2343" s="16" t="s">
        <v>23460</v>
      </c>
      <c r="S2343" s="16" t="s">
        <v>23439</v>
      </c>
      <c r="T2343" s="16" t="s">
        <v>23461</v>
      </c>
      <c r="U2343" s="17">
        <v>1500</v>
      </c>
      <c r="V2343" s="18">
        <v>23602.5</v>
      </c>
      <c r="W2343" s="16" t="s">
        <v>23451</v>
      </c>
      <c r="X2343" s="50" t="s">
        <v>205</v>
      </c>
      <c r="Y2343" s="50"/>
    </row>
    <row r="2344" spans="1:26" ht="18" customHeight="1">
      <c r="A2344" s="539">
        <v>20240405</v>
      </c>
      <c r="B2344" s="523">
        <v>429</v>
      </c>
      <c r="C2344" s="523" t="s">
        <v>5191</v>
      </c>
      <c r="D2344" s="523" t="s">
        <v>8897</v>
      </c>
      <c r="E2344" s="523">
        <v>1500</v>
      </c>
      <c r="F2344" s="523" t="s">
        <v>121</v>
      </c>
      <c r="G2344" s="523" t="s">
        <v>15455</v>
      </c>
      <c r="H2344" s="538" t="s">
        <v>9976</v>
      </c>
      <c r="I2344" s="540">
        <v>45387</v>
      </c>
      <c r="J2344" s="541" t="s">
        <v>11035</v>
      </c>
      <c r="K2344" s="541" t="s">
        <v>9440</v>
      </c>
      <c r="L2344" s="494" t="s">
        <v>9454</v>
      </c>
      <c r="M2344" s="494" t="s">
        <v>14692</v>
      </c>
      <c r="N2344" s="494" t="s">
        <v>22464</v>
      </c>
      <c r="O2344" s="494" t="s">
        <v>15385</v>
      </c>
      <c r="P2344" s="494"/>
      <c r="Q2344" s="494" t="s">
        <v>9444</v>
      </c>
      <c r="R2344" s="16" t="s">
        <v>23462</v>
      </c>
      <c r="S2344" s="16" t="s">
        <v>23439</v>
      </c>
      <c r="T2344" s="16" t="s">
        <v>23463</v>
      </c>
      <c r="U2344" s="17">
        <v>1500</v>
      </c>
      <c r="V2344" s="18">
        <v>23602.5</v>
      </c>
      <c r="W2344" s="16" t="s">
        <v>23451</v>
      </c>
      <c r="X2344" s="50"/>
      <c r="Y2344" s="50"/>
    </row>
    <row r="2345" spans="1:26" ht="18" customHeight="1">
      <c r="A2345" s="539">
        <v>20240405</v>
      </c>
      <c r="B2345" s="523">
        <v>430</v>
      </c>
      <c r="C2345" s="523" t="s">
        <v>5172</v>
      </c>
      <c r="D2345" s="523" t="s">
        <v>15443</v>
      </c>
      <c r="E2345" s="523">
        <v>1960</v>
      </c>
      <c r="F2345" s="523" t="s">
        <v>8994</v>
      </c>
      <c r="G2345" s="523" t="s">
        <v>5173</v>
      </c>
      <c r="H2345" s="538" t="s">
        <v>9903</v>
      </c>
      <c r="I2345" s="540">
        <v>45387</v>
      </c>
      <c r="J2345" s="541" t="s">
        <v>11768</v>
      </c>
      <c r="K2345" s="541" t="s">
        <v>9440</v>
      </c>
      <c r="L2345" s="494" t="s">
        <v>19178</v>
      </c>
      <c r="M2345" s="494" t="s">
        <v>15341</v>
      </c>
      <c r="N2345" s="494" t="s">
        <v>14626</v>
      </c>
      <c r="O2345" s="494" t="s">
        <v>15385</v>
      </c>
      <c r="P2345" s="494"/>
      <c r="Q2345" s="494" t="s">
        <v>22629</v>
      </c>
      <c r="R2345" s="16" t="s">
        <v>23464</v>
      </c>
      <c r="S2345" s="16" t="s">
        <v>23439</v>
      </c>
      <c r="T2345" s="16" t="s">
        <v>15456</v>
      </c>
      <c r="U2345" s="17">
        <v>1960</v>
      </c>
      <c r="V2345" s="18">
        <v>24500</v>
      </c>
      <c r="W2345" s="16" t="s">
        <v>5180</v>
      </c>
      <c r="X2345" s="50" t="s">
        <v>205</v>
      </c>
      <c r="Y2345" s="50"/>
    </row>
    <row r="2346" spans="1:26" ht="18" customHeight="1">
      <c r="A2346" s="539">
        <v>20240408</v>
      </c>
      <c r="B2346" s="523">
        <v>431</v>
      </c>
      <c r="C2346" s="523" t="s">
        <v>15457</v>
      </c>
      <c r="D2346" s="523" t="s">
        <v>13413</v>
      </c>
      <c r="E2346" s="523">
        <v>1800</v>
      </c>
      <c r="F2346" s="523" t="s">
        <v>8949</v>
      </c>
      <c r="G2346" s="523" t="s">
        <v>15458</v>
      </c>
      <c r="H2346" s="538" t="s">
        <v>9846</v>
      </c>
      <c r="I2346" s="540">
        <v>45388</v>
      </c>
      <c r="J2346" s="541" t="s">
        <v>9662</v>
      </c>
      <c r="K2346" s="541" t="s">
        <v>9440</v>
      </c>
      <c r="L2346" s="494" t="s">
        <v>9454</v>
      </c>
      <c r="M2346" s="494" t="s">
        <v>9455</v>
      </c>
      <c r="N2346" s="494" t="s">
        <v>18814</v>
      </c>
      <c r="O2346" s="494" t="s">
        <v>15459</v>
      </c>
      <c r="P2346" s="494" t="s">
        <v>15460</v>
      </c>
      <c r="Q2346" s="494" t="s">
        <v>23333</v>
      </c>
      <c r="R2346" s="16" t="s">
        <v>15461</v>
      </c>
      <c r="S2346" s="16" t="s">
        <v>23465</v>
      </c>
      <c r="T2346" s="16" t="s">
        <v>23466</v>
      </c>
      <c r="U2346" s="17">
        <v>1800</v>
      </c>
      <c r="V2346" s="18">
        <v>21200</v>
      </c>
      <c r="W2346" s="16" t="s">
        <v>23467</v>
      </c>
      <c r="X2346" s="50"/>
      <c r="Y2346" s="50"/>
      <c r="Z2346" t="s">
        <v>15462</v>
      </c>
    </row>
    <row r="2347" spans="1:26" ht="18" customHeight="1">
      <c r="A2347" s="539">
        <v>20240408</v>
      </c>
      <c r="B2347" s="523">
        <v>432</v>
      </c>
      <c r="C2347" s="523" t="s">
        <v>15463</v>
      </c>
      <c r="D2347" s="523" t="s">
        <v>8947</v>
      </c>
      <c r="E2347" s="523">
        <v>829</v>
      </c>
      <c r="F2347" s="523" t="s">
        <v>11384</v>
      </c>
      <c r="G2347" s="523" t="s">
        <v>15464</v>
      </c>
      <c r="H2347" s="538" t="s">
        <v>9948</v>
      </c>
      <c r="I2347" s="540">
        <v>45387</v>
      </c>
      <c r="J2347" s="541" t="s">
        <v>15465</v>
      </c>
      <c r="K2347" s="541" t="s">
        <v>9440</v>
      </c>
      <c r="L2347" s="494" t="s">
        <v>9454</v>
      </c>
      <c r="M2347" s="494" t="s">
        <v>9455</v>
      </c>
      <c r="N2347" s="494" t="s">
        <v>23468</v>
      </c>
      <c r="O2347" s="494" t="s">
        <v>15142</v>
      </c>
      <c r="P2347" s="494"/>
      <c r="Q2347" s="494" t="s">
        <v>22727</v>
      </c>
      <c r="R2347" s="16" t="s">
        <v>23469</v>
      </c>
      <c r="S2347" s="16" t="s">
        <v>21134</v>
      </c>
      <c r="T2347" s="16" t="s">
        <v>23470</v>
      </c>
      <c r="U2347" s="17">
        <v>829</v>
      </c>
      <c r="V2347" s="18">
        <v>7163.93</v>
      </c>
      <c r="W2347" s="16" t="s">
        <v>23467</v>
      </c>
      <c r="X2347" s="50" t="s">
        <v>205</v>
      </c>
      <c r="Y2347" s="50"/>
      <c r="Z2347" t="s">
        <v>10592</v>
      </c>
    </row>
    <row r="2348" spans="1:26" ht="18" customHeight="1">
      <c r="A2348" s="539">
        <v>20240408</v>
      </c>
      <c r="B2348" s="523">
        <v>433</v>
      </c>
      <c r="C2348" s="523" t="s">
        <v>5193</v>
      </c>
      <c r="D2348" s="523" t="s">
        <v>15443</v>
      </c>
      <c r="E2348" s="523">
        <v>1960</v>
      </c>
      <c r="F2348" s="523" t="s">
        <v>8994</v>
      </c>
      <c r="G2348" s="523" t="s">
        <v>5194</v>
      </c>
      <c r="H2348" s="538" t="s">
        <v>9894</v>
      </c>
      <c r="I2348" s="540">
        <v>45387</v>
      </c>
      <c r="J2348" s="541" t="s">
        <v>15466</v>
      </c>
      <c r="K2348" s="541" t="s">
        <v>9440</v>
      </c>
      <c r="L2348" s="494" t="s">
        <v>19178</v>
      </c>
      <c r="M2348" s="494" t="s">
        <v>15341</v>
      </c>
      <c r="N2348" s="494" t="s">
        <v>23471</v>
      </c>
      <c r="O2348" s="494" t="s">
        <v>15411</v>
      </c>
      <c r="P2348" s="494"/>
      <c r="Q2348" s="494" t="s">
        <v>22629</v>
      </c>
      <c r="R2348" s="16" t="s">
        <v>15467</v>
      </c>
      <c r="S2348" s="16" t="s">
        <v>23472</v>
      </c>
      <c r="T2348" s="16" t="s">
        <v>15468</v>
      </c>
      <c r="U2348" s="17">
        <v>1960</v>
      </c>
      <c r="V2348" s="18">
        <v>24500</v>
      </c>
      <c r="W2348" s="16" t="s">
        <v>23473</v>
      </c>
      <c r="X2348" s="50" t="s">
        <v>205</v>
      </c>
      <c r="Y2348" s="50"/>
    </row>
    <row r="2349" spans="1:26" ht="18" customHeight="1">
      <c r="A2349" s="539">
        <v>20240408</v>
      </c>
      <c r="B2349" s="523">
        <v>434</v>
      </c>
      <c r="C2349" s="523" t="s">
        <v>5199</v>
      </c>
      <c r="D2349" s="523" t="s">
        <v>15443</v>
      </c>
      <c r="E2349" s="523">
        <v>1917</v>
      </c>
      <c r="F2349" s="523" t="s">
        <v>8994</v>
      </c>
      <c r="G2349" s="523" t="s">
        <v>5200</v>
      </c>
      <c r="H2349" s="538" t="s">
        <v>9886</v>
      </c>
      <c r="I2349" s="540">
        <v>45388</v>
      </c>
      <c r="J2349" s="541" t="s">
        <v>12561</v>
      </c>
      <c r="K2349" s="541" t="s">
        <v>9440</v>
      </c>
      <c r="L2349" s="494" t="s">
        <v>19178</v>
      </c>
      <c r="M2349" s="494" t="s">
        <v>15341</v>
      </c>
      <c r="N2349" s="494" t="s">
        <v>18815</v>
      </c>
      <c r="O2349" s="494" t="s">
        <v>15411</v>
      </c>
      <c r="P2349" s="494"/>
      <c r="Q2349" s="494" t="s">
        <v>22629</v>
      </c>
      <c r="R2349" s="16" t="s">
        <v>15470</v>
      </c>
      <c r="S2349" s="16" t="s">
        <v>23472</v>
      </c>
      <c r="T2349" s="16" t="s">
        <v>23474</v>
      </c>
      <c r="U2349" s="17">
        <v>1917</v>
      </c>
      <c r="V2349" s="18">
        <v>23962.5</v>
      </c>
      <c r="W2349" s="16" t="s">
        <v>23473</v>
      </c>
      <c r="X2349" s="50" t="s">
        <v>205</v>
      </c>
      <c r="Y2349" s="50"/>
    </row>
    <row r="2350" spans="1:26" ht="18" customHeight="1">
      <c r="A2350" s="539">
        <v>20240408</v>
      </c>
      <c r="B2350" s="523">
        <v>435</v>
      </c>
      <c r="C2350" s="523" t="s">
        <v>5203</v>
      </c>
      <c r="D2350" s="523" t="s">
        <v>15443</v>
      </c>
      <c r="E2350" s="523">
        <v>1960</v>
      </c>
      <c r="F2350" s="523" t="s">
        <v>8994</v>
      </c>
      <c r="G2350" s="523" t="s">
        <v>5204</v>
      </c>
      <c r="H2350" s="538" t="s">
        <v>9478</v>
      </c>
      <c r="I2350" s="540">
        <v>45387</v>
      </c>
      <c r="J2350" s="541" t="s">
        <v>15124</v>
      </c>
      <c r="K2350" s="541" t="s">
        <v>9440</v>
      </c>
      <c r="L2350" s="494" t="s">
        <v>22028</v>
      </c>
      <c r="M2350" s="494" t="s">
        <v>15341</v>
      </c>
      <c r="N2350" s="494" t="s">
        <v>23471</v>
      </c>
      <c r="O2350" s="494" t="s">
        <v>15411</v>
      </c>
      <c r="P2350" s="494"/>
      <c r="Q2350" s="494" t="s">
        <v>22629</v>
      </c>
      <c r="R2350" s="16" t="s">
        <v>23475</v>
      </c>
      <c r="S2350" s="16" t="s">
        <v>23472</v>
      </c>
      <c r="T2350" s="16" t="s">
        <v>23476</v>
      </c>
      <c r="U2350" s="17">
        <v>1960</v>
      </c>
      <c r="V2350" s="18">
        <v>24500</v>
      </c>
      <c r="W2350" s="16" t="s">
        <v>23473</v>
      </c>
      <c r="X2350" s="50" t="s">
        <v>205</v>
      </c>
      <c r="Y2350" s="50"/>
    </row>
    <row r="2351" spans="1:26" ht="18" customHeight="1">
      <c r="A2351" s="539">
        <v>20240408</v>
      </c>
      <c r="B2351" s="523">
        <v>436</v>
      </c>
      <c r="C2351" s="523" t="s">
        <v>5207</v>
      </c>
      <c r="D2351" s="523" t="s">
        <v>8891</v>
      </c>
      <c r="E2351" s="523">
        <v>1958</v>
      </c>
      <c r="F2351" s="523" t="s">
        <v>8994</v>
      </c>
      <c r="G2351" s="523" t="s">
        <v>5208</v>
      </c>
      <c r="H2351" s="538" t="s">
        <v>9959</v>
      </c>
      <c r="I2351" s="540">
        <v>45390</v>
      </c>
      <c r="J2351" s="541" t="s">
        <v>11590</v>
      </c>
      <c r="K2351" s="541" t="s">
        <v>9440</v>
      </c>
      <c r="L2351" s="494" t="s">
        <v>19178</v>
      </c>
      <c r="M2351" s="494" t="s">
        <v>9442</v>
      </c>
      <c r="N2351" s="494" t="s">
        <v>9821</v>
      </c>
      <c r="O2351" s="494" t="s">
        <v>15411</v>
      </c>
      <c r="P2351" s="494"/>
      <c r="Q2351" s="494" t="s">
        <v>22910</v>
      </c>
      <c r="R2351" s="16" t="s">
        <v>23477</v>
      </c>
      <c r="S2351" s="16" t="s">
        <v>23472</v>
      </c>
      <c r="T2351" s="16" t="s">
        <v>23478</v>
      </c>
      <c r="U2351" s="17">
        <v>1958</v>
      </c>
      <c r="V2351" s="18">
        <v>24563.21</v>
      </c>
      <c r="W2351" s="16" t="s">
        <v>15469</v>
      </c>
      <c r="X2351" s="50" t="s">
        <v>205</v>
      </c>
      <c r="Y2351" s="50"/>
    </row>
    <row r="2352" spans="1:26" ht="18" customHeight="1">
      <c r="A2352" s="539">
        <v>20240408</v>
      </c>
      <c r="B2352" s="523">
        <v>437</v>
      </c>
      <c r="C2352" s="523" t="s">
        <v>15471</v>
      </c>
      <c r="D2352" s="523" t="s">
        <v>15472</v>
      </c>
      <c r="E2352" s="523">
        <v>1800</v>
      </c>
      <c r="F2352" s="523" t="s">
        <v>8949</v>
      </c>
      <c r="G2352" s="523" t="s">
        <v>15473</v>
      </c>
      <c r="H2352" s="538" t="s">
        <v>9894</v>
      </c>
      <c r="I2352" s="540">
        <v>45390</v>
      </c>
      <c r="J2352" s="541" t="s">
        <v>11377</v>
      </c>
      <c r="K2352" s="541" t="s">
        <v>9440</v>
      </c>
      <c r="L2352" s="494" t="s">
        <v>19178</v>
      </c>
      <c r="M2352" s="494" t="s">
        <v>9467</v>
      </c>
      <c r="N2352" s="494" t="s">
        <v>23471</v>
      </c>
      <c r="O2352" s="494" t="s">
        <v>15385</v>
      </c>
      <c r="P2352" s="494"/>
      <c r="Q2352" s="494" t="s">
        <v>23479</v>
      </c>
      <c r="R2352" s="16" t="s">
        <v>23480</v>
      </c>
      <c r="S2352" s="16" t="s">
        <v>23481</v>
      </c>
      <c r="T2352" s="16" t="s">
        <v>15474</v>
      </c>
      <c r="U2352" s="17">
        <v>1800</v>
      </c>
      <c r="V2352" s="18">
        <v>24300</v>
      </c>
      <c r="W2352" s="16" t="s">
        <v>23467</v>
      </c>
      <c r="X2352" s="50" t="s">
        <v>205</v>
      </c>
      <c r="Y2352" s="50"/>
      <c r="Z2352" t="s">
        <v>15475</v>
      </c>
    </row>
    <row r="2353" spans="1:26" ht="18" customHeight="1">
      <c r="A2353" s="539">
        <v>20240408</v>
      </c>
      <c r="B2353" s="523">
        <v>438</v>
      </c>
      <c r="C2353" s="523" t="s">
        <v>15476</v>
      </c>
      <c r="D2353" s="523" t="s">
        <v>9078</v>
      </c>
      <c r="E2353" s="523">
        <v>2150</v>
      </c>
      <c r="F2353" s="523" t="s">
        <v>9060</v>
      </c>
      <c r="G2353" s="523" t="s">
        <v>15477</v>
      </c>
      <c r="H2353" s="538" t="s">
        <v>9841</v>
      </c>
      <c r="I2353" s="540">
        <v>45390</v>
      </c>
      <c r="J2353" s="541" t="s">
        <v>15478</v>
      </c>
      <c r="K2353" s="541" t="s">
        <v>9440</v>
      </c>
      <c r="L2353" s="494" t="s">
        <v>19178</v>
      </c>
      <c r="M2353" s="494" t="s">
        <v>15479</v>
      </c>
      <c r="N2353" s="494" t="s">
        <v>8248</v>
      </c>
      <c r="O2353" s="494" t="s">
        <v>15480</v>
      </c>
      <c r="P2353" s="494" t="s">
        <v>15481</v>
      </c>
      <c r="Q2353" s="494" t="s">
        <v>23144</v>
      </c>
      <c r="R2353" s="16" t="s">
        <v>15482</v>
      </c>
      <c r="S2353" s="16" t="s">
        <v>23482</v>
      </c>
      <c r="T2353" s="16" t="s">
        <v>23483</v>
      </c>
      <c r="U2353" s="17">
        <v>2150</v>
      </c>
      <c r="V2353" s="18">
        <v>22467</v>
      </c>
      <c r="W2353" s="16" t="s">
        <v>23484</v>
      </c>
      <c r="X2353" s="50" t="s">
        <v>205</v>
      </c>
      <c r="Y2353" s="50"/>
    </row>
    <row r="2354" spans="1:26" ht="18" customHeight="1">
      <c r="A2354" s="539">
        <v>20240409</v>
      </c>
      <c r="B2354" s="523">
        <v>439</v>
      </c>
      <c r="C2354" s="523" t="s">
        <v>15483</v>
      </c>
      <c r="D2354" s="523" t="s">
        <v>219</v>
      </c>
      <c r="E2354" s="523">
        <v>1804</v>
      </c>
      <c r="F2354" s="523" t="s">
        <v>8949</v>
      </c>
      <c r="G2354" s="523" t="s">
        <v>15484</v>
      </c>
      <c r="H2354" s="538" t="s">
        <v>9606</v>
      </c>
      <c r="I2354" s="540">
        <v>45390</v>
      </c>
      <c r="J2354" s="541" t="s">
        <v>11122</v>
      </c>
      <c r="K2354" s="541" t="s">
        <v>9440</v>
      </c>
      <c r="L2354" s="494" t="s">
        <v>19178</v>
      </c>
      <c r="M2354" s="494" t="s">
        <v>15354</v>
      </c>
      <c r="N2354" s="494" t="s">
        <v>22451</v>
      </c>
      <c r="O2354" s="494" t="s">
        <v>15351</v>
      </c>
      <c r="P2354" s="494"/>
      <c r="Q2354" s="494" t="s">
        <v>14706</v>
      </c>
      <c r="R2354" s="16" t="s">
        <v>23485</v>
      </c>
      <c r="S2354" s="16" t="s">
        <v>20790</v>
      </c>
      <c r="T2354" s="16" t="s">
        <v>15485</v>
      </c>
      <c r="U2354" s="17">
        <v>1804</v>
      </c>
      <c r="V2354" s="18">
        <v>19091.95</v>
      </c>
      <c r="W2354" s="16" t="s">
        <v>23484</v>
      </c>
      <c r="X2354" s="50" t="s">
        <v>205</v>
      </c>
      <c r="Y2354" s="50"/>
      <c r="Z2354" t="s">
        <v>10998</v>
      </c>
    </row>
    <row r="2355" spans="1:26" ht="18" customHeight="1">
      <c r="A2355" s="539">
        <v>20240409</v>
      </c>
      <c r="B2355" s="523">
        <v>440</v>
      </c>
      <c r="C2355" s="523" t="s">
        <v>15486</v>
      </c>
      <c r="D2355" s="523" t="s">
        <v>219</v>
      </c>
      <c r="E2355" s="523">
        <v>1755</v>
      </c>
      <c r="F2355" s="523" t="s">
        <v>12041</v>
      </c>
      <c r="G2355" s="523" t="s">
        <v>15487</v>
      </c>
      <c r="H2355" s="538" t="s">
        <v>9606</v>
      </c>
      <c r="I2355" s="540">
        <v>45391</v>
      </c>
      <c r="J2355" s="541" t="s">
        <v>10769</v>
      </c>
      <c r="K2355" s="541" t="s">
        <v>9440</v>
      </c>
      <c r="L2355" s="494" t="s">
        <v>9454</v>
      </c>
      <c r="M2355" s="494" t="s">
        <v>15354</v>
      </c>
      <c r="N2355" s="494" t="s">
        <v>22451</v>
      </c>
      <c r="O2355" s="494" t="s">
        <v>15142</v>
      </c>
      <c r="P2355" s="494"/>
      <c r="Q2355" s="494" t="s">
        <v>22765</v>
      </c>
      <c r="R2355" s="16" t="s">
        <v>23486</v>
      </c>
      <c r="S2355" s="16" t="s">
        <v>19330</v>
      </c>
      <c r="T2355" s="16" t="s">
        <v>23487</v>
      </c>
      <c r="U2355" s="17">
        <v>1755</v>
      </c>
      <c r="V2355" s="18">
        <v>4957.5</v>
      </c>
      <c r="W2355" s="16" t="s">
        <v>23488</v>
      </c>
      <c r="X2355" s="50" t="s">
        <v>205</v>
      </c>
      <c r="Y2355" s="50"/>
      <c r="Z2355" t="s">
        <v>10998</v>
      </c>
    </row>
    <row r="2356" spans="1:26" ht="18" customHeight="1">
      <c r="A2356" s="539">
        <v>20240409</v>
      </c>
      <c r="B2356" s="523">
        <v>441</v>
      </c>
      <c r="C2356" s="523" t="s">
        <v>15488</v>
      </c>
      <c r="D2356" s="523" t="s">
        <v>10431</v>
      </c>
      <c r="E2356" s="523">
        <v>2730</v>
      </c>
      <c r="F2356" s="523" t="s">
        <v>9104</v>
      </c>
      <c r="G2356" s="523" t="s">
        <v>15489</v>
      </c>
      <c r="H2356" s="538" t="s">
        <v>22583</v>
      </c>
      <c r="I2356" s="540">
        <v>45391</v>
      </c>
      <c r="J2356" s="541" t="s">
        <v>11725</v>
      </c>
      <c r="K2356" s="541" t="s">
        <v>9440</v>
      </c>
      <c r="L2356" s="494" t="s">
        <v>19178</v>
      </c>
      <c r="M2356" s="494" t="s">
        <v>9455</v>
      </c>
      <c r="N2356" s="494" t="s">
        <v>22468</v>
      </c>
      <c r="O2356" s="494" t="s">
        <v>15385</v>
      </c>
      <c r="P2356" s="494"/>
      <c r="Q2356" s="494" t="s">
        <v>23191</v>
      </c>
      <c r="R2356" s="16" t="s">
        <v>23489</v>
      </c>
      <c r="S2356" s="16" t="s">
        <v>23490</v>
      </c>
      <c r="T2356" s="16" t="s">
        <v>23491</v>
      </c>
      <c r="U2356" s="17">
        <v>2730</v>
      </c>
      <c r="V2356" s="18">
        <v>20475</v>
      </c>
      <c r="W2356" s="16" t="s">
        <v>23492</v>
      </c>
      <c r="X2356" s="50" t="s">
        <v>205</v>
      </c>
      <c r="Y2356" s="50"/>
      <c r="Z2356" t="s">
        <v>13249</v>
      </c>
    </row>
    <row r="2357" spans="1:26" ht="18" customHeight="1">
      <c r="A2357" s="539">
        <v>20240409</v>
      </c>
      <c r="B2357" s="523">
        <v>442</v>
      </c>
      <c r="C2357" s="523" t="s">
        <v>5212</v>
      </c>
      <c r="D2357" s="523" t="s">
        <v>8896</v>
      </c>
      <c r="E2357" s="523">
        <v>1950</v>
      </c>
      <c r="F2357" s="523" t="s">
        <v>6380</v>
      </c>
      <c r="G2357" s="523" t="s">
        <v>5213</v>
      </c>
      <c r="H2357" s="538" t="s">
        <v>10250</v>
      </c>
      <c r="I2357" s="540">
        <v>45391</v>
      </c>
      <c r="J2357" s="541" t="s">
        <v>15491</v>
      </c>
      <c r="K2357" s="541" t="s">
        <v>9440</v>
      </c>
      <c r="L2357" s="494" t="s">
        <v>9441</v>
      </c>
      <c r="M2357" s="494" t="s">
        <v>9442</v>
      </c>
      <c r="N2357" s="494" t="s">
        <v>22456</v>
      </c>
      <c r="O2357" s="494" t="s">
        <v>15492</v>
      </c>
      <c r="P2357" s="494"/>
      <c r="Q2357" s="494" t="s">
        <v>22669</v>
      </c>
      <c r="R2357" s="16" t="s">
        <v>5212</v>
      </c>
      <c r="S2357" s="16" t="s">
        <v>2747</v>
      </c>
      <c r="T2357" s="16" t="s">
        <v>15493</v>
      </c>
      <c r="U2357" s="17">
        <v>1950</v>
      </c>
      <c r="V2357" s="18">
        <v>24960</v>
      </c>
      <c r="W2357" s="16" t="s">
        <v>5198</v>
      </c>
      <c r="X2357" s="50" t="s">
        <v>205</v>
      </c>
      <c r="Y2357" s="50"/>
    </row>
    <row r="2358" spans="1:26" ht="18" customHeight="1">
      <c r="A2358" s="539">
        <v>20240409</v>
      </c>
      <c r="B2358" s="523">
        <v>443</v>
      </c>
      <c r="C2358" s="523" t="s">
        <v>5216</v>
      </c>
      <c r="D2358" s="523" t="s">
        <v>8896</v>
      </c>
      <c r="E2358" s="523">
        <v>1950</v>
      </c>
      <c r="F2358" s="523" t="s">
        <v>6380</v>
      </c>
      <c r="G2358" s="523" t="s">
        <v>5217</v>
      </c>
      <c r="H2358" s="538" t="s">
        <v>14469</v>
      </c>
      <c r="I2358" s="540">
        <v>45391</v>
      </c>
      <c r="J2358" s="541" t="s">
        <v>11153</v>
      </c>
      <c r="K2358" s="541" t="s">
        <v>9440</v>
      </c>
      <c r="L2358" s="494" t="s">
        <v>22028</v>
      </c>
      <c r="M2358" s="494" t="s">
        <v>9442</v>
      </c>
      <c r="N2358" s="494" t="s">
        <v>22456</v>
      </c>
      <c r="O2358" s="494" t="s">
        <v>15363</v>
      </c>
      <c r="P2358" s="494"/>
      <c r="Q2358" s="494" t="s">
        <v>22765</v>
      </c>
      <c r="R2358" s="16" t="s">
        <v>23493</v>
      </c>
      <c r="S2358" s="16" t="s">
        <v>19770</v>
      </c>
      <c r="T2358" s="16" t="s">
        <v>23494</v>
      </c>
      <c r="U2358" s="17">
        <v>1950</v>
      </c>
      <c r="V2358" s="18">
        <v>24375</v>
      </c>
      <c r="W2358" s="16" t="s">
        <v>23484</v>
      </c>
      <c r="X2358" s="50" t="s">
        <v>205</v>
      </c>
      <c r="Y2358" s="50"/>
    </row>
    <row r="2359" spans="1:26" ht="18" customHeight="1">
      <c r="A2359" s="539">
        <v>20240409</v>
      </c>
      <c r="B2359" s="523">
        <v>444</v>
      </c>
      <c r="C2359" s="523" t="s">
        <v>15494</v>
      </c>
      <c r="D2359" s="523" t="s">
        <v>8947</v>
      </c>
      <c r="E2359" s="523">
        <v>840</v>
      </c>
      <c r="F2359" s="523" t="s">
        <v>8949</v>
      </c>
      <c r="G2359" s="523" t="s">
        <v>15495</v>
      </c>
      <c r="H2359" s="538" t="s">
        <v>9844</v>
      </c>
      <c r="I2359" s="540">
        <v>45391</v>
      </c>
      <c r="J2359" s="541" t="s">
        <v>10478</v>
      </c>
      <c r="K2359" s="541" t="s">
        <v>9440</v>
      </c>
      <c r="L2359" s="494" t="s">
        <v>9454</v>
      </c>
      <c r="M2359" s="494" t="s">
        <v>9455</v>
      </c>
      <c r="N2359" s="494" t="s">
        <v>22468</v>
      </c>
      <c r="O2359" s="494" t="s">
        <v>15411</v>
      </c>
      <c r="P2359" s="494"/>
      <c r="Q2359" s="494" t="s">
        <v>22727</v>
      </c>
      <c r="R2359" s="16" t="s">
        <v>23495</v>
      </c>
      <c r="S2359" s="16" t="s">
        <v>19790</v>
      </c>
      <c r="T2359" s="16" t="s">
        <v>23496</v>
      </c>
      <c r="U2359" s="17">
        <v>840</v>
      </c>
      <c r="V2359" s="18">
        <v>8814.2999999999993</v>
      </c>
      <c r="W2359" s="16" t="s">
        <v>5220</v>
      </c>
      <c r="X2359" s="50" t="s">
        <v>205</v>
      </c>
      <c r="Y2359" s="50"/>
      <c r="Z2359" t="s">
        <v>10606</v>
      </c>
    </row>
    <row r="2360" spans="1:26" ht="18" customHeight="1">
      <c r="A2360" s="539">
        <v>20240409</v>
      </c>
      <c r="B2360" s="523">
        <v>445</v>
      </c>
      <c r="C2360" s="523" t="s">
        <v>15496</v>
      </c>
      <c r="D2360" s="523" t="s">
        <v>8947</v>
      </c>
      <c r="E2360" s="523">
        <v>659</v>
      </c>
      <c r="F2360" s="523" t="s">
        <v>8949</v>
      </c>
      <c r="G2360" s="523" t="s">
        <v>15497</v>
      </c>
      <c r="H2360" s="538" t="s">
        <v>9886</v>
      </c>
      <c r="I2360" s="540">
        <v>45391</v>
      </c>
      <c r="J2360" s="541" t="s">
        <v>15498</v>
      </c>
      <c r="K2360" s="541" t="s">
        <v>9440</v>
      </c>
      <c r="L2360" s="494" t="s">
        <v>9454</v>
      </c>
      <c r="M2360" s="494" t="s">
        <v>9455</v>
      </c>
      <c r="N2360" s="494" t="s">
        <v>22468</v>
      </c>
      <c r="O2360" s="494" t="s">
        <v>15411</v>
      </c>
      <c r="P2360" s="494"/>
      <c r="Q2360" s="494" t="s">
        <v>22727</v>
      </c>
      <c r="R2360" s="16" t="s">
        <v>23497</v>
      </c>
      <c r="S2360" s="16" t="s">
        <v>19790</v>
      </c>
      <c r="T2360" s="16" t="s">
        <v>23498</v>
      </c>
      <c r="U2360" s="17">
        <v>659</v>
      </c>
      <c r="V2360" s="18">
        <v>4613</v>
      </c>
      <c r="W2360" s="16" t="s">
        <v>23484</v>
      </c>
      <c r="X2360" s="50" t="s">
        <v>205</v>
      </c>
      <c r="Y2360" s="50"/>
      <c r="Z2360" t="s">
        <v>10606</v>
      </c>
    </row>
    <row r="2361" spans="1:26" ht="18" customHeight="1">
      <c r="A2361" s="539">
        <v>20240411</v>
      </c>
      <c r="B2361" s="523">
        <v>446</v>
      </c>
      <c r="C2361" s="523" t="s">
        <v>15499</v>
      </c>
      <c r="D2361" s="523" t="s">
        <v>8947</v>
      </c>
      <c r="E2361" s="523">
        <v>858</v>
      </c>
      <c r="F2361" s="523" t="s">
        <v>8949</v>
      </c>
      <c r="G2361" s="523" t="s">
        <v>15500</v>
      </c>
      <c r="H2361" s="538" t="s">
        <v>22495</v>
      </c>
      <c r="I2361" s="540">
        <v>45391</v>
      </c>
      <c r="J2361" s="541" t="s">
        <v>15501</v>
      </c>
      <c r="K2361" s="541" t="s">
        <v>9440</v>
      </c>
      <c r="L2361" s="494" t="s">
        <v>19178</v>
      </c>
      <c r="M2361" s="494" t="s">
        <v>9455</v>
      </c>
      <c r="N2361" s="494" t="s">
        <v>22527</v>
      </c>
      <c r="O2361" s="494" t="s">
        <v>15411</v>
      </c>
      <c r="P2361" s="494"/>
      <c r="Q2361" s="494" t="s">
        <v>22727</v>
      </c>
      <c r="R2361" s="16" t="s">
        <v>15502</v>
      </c>
      <c r="S2361" s="16" t="s">
        <v>11223</v>
      </c>
      <c r="T2361" s="16" t="s">
        <v>23499</v>
      </c>
      <c r="U2361" s="17">
        <v>858</v>
      </c>
      <c r="V2361" s="18">
        <v>9887.2000000000007</v>
      </c>
      <c r="W2361" s="16" t="s">
        <v>23484</v>
      </c>
      <c r="X2361" s="50" t="s">
        <v>205</v>
      </c>
      <c r="Y2361" s="50"/>
      <c r="Z2361" t="s">
        <v>10606</v>
      </c>
    </row>
    <row r="2362" spans="1:26" ht="18" customHeight="1">
      <c r="A2362" s="539">
        <v>20240411</v>
      </c>
      <c r="B2362" s="523">
        <v>447</v>
      </c>
      <c r="C2362" s="523" t="s">
        <v>15503</v>
      </c>
      <c r="D2362" s="523" t="s">
        <v>10578</v>
      </c>
      <c r="E2362" s="523">
        <v>797</v>
      </c>
      <c r="F2362" s="523" t="s">
        <v>9211</v>
      </c>
      <c r="G2362" s="523" t="s">
        <v>15504</v>
      </c>
      <c r="H2362" s="538" t="s">
        <v>15505</v>
      </c>
      <c r="I2362" s="540">
        <v>45393</v>
      </c>
      <c r="J2362" s="541" t="s">
        <v>9611</v>
      </c>
      <c r="K2362" s="541" t="s">
        <v>9440</v>
      </c>
      <c r="L2362" s="494" t="s">
        <v>19178</v>
      </c>
      <c r="M2362" s="494" t="s">
        <v>9455</v>
      </c>
      <c r="N2362" s="494" t="s">
        <v>18815</v>
      </c>
      <c r="O2362" s="494" t="s">
        <v>15506</v>
      </c>
      <c r="P2362" s="494"/>
      <c r="Q2362" s="494" t="s">
        <v>23139</v>
      </c>
      <c r="R2362" s="16" t="s">
        <v>23500</v>
      </c>
      <c r="S2362" s="16" t="s">
        <v>21329</v>
      </c>
      <c r="T2362" s="16" t="s">
        <v>15507</v>
      </c>
      <c r="U2362" s="17">
        <v>797</v>
      </c>
      <c r="V2362" s="18">
        <v>23000</v>
      </c>
      <c r="W2362" s="16" t="s">
        <v>23492</v>
      </c>
      <c r="X2362" s="50" t="s">
        <v>205</v>
      </c>
      <c r="Y2362" s="50"/>
    </row>
    <row r="2363" spans="1:26" ht="18" customHeight="1">
      <c r="A2363" s="539">
        <v>20240411</v>
      </c>
      <c r="B2363" s="523">
        <v>448</v>
      </c>
      <c r="C2363" s="523" t="s">
        <v>15508</v>
      </c>
      <c r="D2363" s="523" t="s">
        <v>219</v>
      </c>
      <c r="E2363" s="523">
        <v>1069</v>
      </c>
      <c r="F2363" s="523" t="s">
        <v>9529</v>
      </c>
      <c r="G2363" s="523" t="s">
        <v>15509</v>
      </c>
      <c r="H2363" s="538" t="s">
        <v>14624</v>
      </c>
      <c r="I2363" s="540">
        <v>45391</v>
      </c>
      <c r="J2363" s="541" t="s">
        <v>11354</v>
      </c>
      <c r="K2363" s="541" t="s">
        <v>9440</v>
      </c>
      <c r="L2363" s="494" t="s">
        <v>19178</v>
      </c>
      <c r="M2363" s="494" t="s">
        <v>22447</v>
      </c>
      <c r="N2363" s="494" t="s">
        <v>22488</v>
      </c>
      <c r="O2363" s="494" t="s">
        <v>9443</v>
      </c>
      <c r="P2363" s="494"/>
      <c r="Q2363" s="494" t="s">
        <v>22695</v>
      </c>
      <c r="R2363" s="16" t="s">
        <v>23501</v>
      </c>
      <c r="S2363" s="16" t="s">
        <v>23502</v>
      </c>
      <c r="T2363" s="16" t="s">
        <v>23503</v>
      </c>
      <c r="U2363" s="17">
        <v>1069</v>
      </c>
      <c r="V2363" s="18">
        <v>12148.9</v>
      </c>
      <c r="W2363" s="16" t="s">
        <v>23492</v>
      </c>
      <c r="X2363" s="50" t="s">
        <v>205</v>
      </c>
      <c r="Y2363" s="50"/>
    </row>
    <row r="2364" spans="1:26" ht="18" customHeight="1">
      <c r="A2364" s="539">
        <v>20240411</v>
      </c>
      <c r="B2364" s="523">
        <v>449</v>
      </c>
      <c r="C2364" s="523" t="s">
        <v>15510</v>
      </c>
      <c r="D2364" s="523" t="s">
        <v>219</v>
      </c>
      <c r="E2364" s="523">
        <v>386</v>
      </c>
      <c r="F2364" s="523" t="s">
        <v>9546</v>
      </c>
      <c r="G2364" s="523" t="s">
        <v>15509</v>
      </c>
      <c r="H2364" s="538" t="s">
        <v>22487</v>
      </c>
      <c r="I2364" s="540">
        <v>45391</v>
      </c>
      <c r="J2364" s="541" t="s">
        <v>11354</v>
      </c>
      <c r="K2364" s="541" t="s">
        <v>9440</v>
      </c>
      <c r="L2364" s="494" t="s">
        <v>9441</v>
      </c>
      <c r="M2364" s="494" t="s">
        <v>22447</v>
      </c>
      <c r="N2364" s="494" t="s">
        <v>22488</v>
      </c>
      <c r="O2364" s="494" t="s">
        <v>9443</v>
      </c>
      <c r="P2364" s="494"/>
      <c r="Q2364" s="494" t="s">
        <v>22695</v>
      </c>
      <c r="R2364" s="16" t="s">
        <v>15511</v>
      </c>
      <c r="S2364" s="16" t="s">
        <v>23502</v>
      </c>
      <c r="T2364" s="16" t="s">
        <v>23504</v>
      </c>
      <c r="U2364" s="17">
        <v>386</v>
      </c>
      <c r="V2364" s="18">
        <v>1937.6</v>
      </c>
      <c r="W2364" s="16" t="s">
        <v>15490</v>
      </c>
      <c r="X2364" s="50" t="s">
        <v>205</v>
      </c>
      <c r="Y2364" s="50"/>
    </row>
    <row r="2365" spans="1:26" ht="18" customHeight="1">
      <c r="A2365" s="539">
        <v>20240411</v>
      </c>
      <c r="B2365" s="523">
        <v>450</v>
      </c>
      <c r="C2365" s="523" t="s">
        <v>15512</v>
      </c>
      <c r="D2365" s="523" t="s">
        <v>9078</v>
      </c>
      <c r="E2365" s="523">
        <v>2799</v>
      </c>
      <c r="F2365" s="523" t="s">
        <v>9060</v>
      </c>
      <c r="G2365" s="523" t="s">
        <v>15513</v>
      </c>
      <c r="H2365" s="538" t="s">
        <v>15514</v>
      </c>
      <c r="I2365" s="540">
        <v>45393</v>
      </c>
      <c r="J2365" s="541" t="s">
        <v>9767</v>
      </c>
      <c r="K2365" s="541" t="s">
        <v>9440</v>
      </c>
      <c r="L2365" s="494" t="s">
        <v>19178</v>
      </c>
      <c r="M2365" s="494" t="s">
        <v>23348</v>
      </c>
      <c r="N2365" s="494" t="s">
        <v>23348</v>
      </c>
      <c r="O2365" s="494" t="s">
        <v>15142</v>
      </c>
      <c r="P2365" s="494" t="s">
        <v>15481</v>
      </c>
      <c r="Q2365" s="494" t="s">
        <v>23144</v>
      </c>
      <c r="R2365" s="16" t="s">
        <v>23505</v>
      </c>
      <c r="S2365" s="16" t="s">
        <v>15515</v>
      </c>
      <c r="T2365" s="16" t="s">
        <v>23506</v>
      </c>
      <c r="U2365" s="17">
        <v>2799</v>
      </c>
      <c r="V2365" s="18">
        <v>20993</v>
      </c>
      <c r="W2365" s="16" t="s">
        <v>23507</v>
      </c>
      <c r="X2365" s="50" t="s">
        <v>205</v>
      </c>
      <c r="Y2365" s="50"/>
    </row>
    <row r="2366" spans="1:26" ht="18" customHeight="1">
      <c r="A2366" s="539">
        <v>20240411</v>
      </c>
      <c r="B2366" s="523">
        <v>451</v>
      </c>
      <c r="C2366" s="523" t="s">
        <v>5235</v>
      </c>
      <c r="D2366" s="523" t="s">
        <v>8894</v>
      </c>
      <c r="E2366" s="523">
        <v>1568</v>
      </c>
      <c r="F2366" s="523" t="s">
        <v>8955</v>
      </c>
      <c r="G2366" s="523" t="s">
        <v>5236</v>
      </c>
      <c r="H2366" s="538" t="s">
        <v>10158</v>
      </c>
      <c r="I2366" s="540">
        <v>45393</v>
      </c>
      <c r="J2366" s="541" t="s">
        <v>11396</v>
      </c>
      <c r="K2366" s="541" t="s">
        <v>9440</v>
      </c>
      <c r="L2366" s="494" t="s">
        <v>19178</v>
      </c>
      <c r="M2366" s="494" t="s">
        <v>14692</v>
      </c>
      <c r="N2366" s="494" t="s">
        <v>22464</v>
      </c>
      <c r="O2366" s="494" t="s">
        <v>15506</v>
      </c>
      <c r="P2366" s="494"/>
      <c r="Q2366" s="494" t="s">
        <v>22629</v>
      </c>
      <c r="R2366" s="16" t="s">
        <v>23508</v>
      </c>
      <c r="S2366" s="16" t="s">
        <v>23509</v>
      </c>
      <c r="T2366" s="16" t="s">
        <v>23510</v>
      </c>
      <c r="U2366" s="17">
        <v>1568</v>
      </c>
      <c r="V2366" s="18">
        <v>24304</v>
      </c>
      <c r="W2366" s="16" t="s">
        <v>23507</v>
      </c>
      <c r="X2366" s="50" t="s">
        <v>205</v>
      </c>
      <c r="Y2366" s="50"/>
    </row>
    <row r="2367" spans="1:26" ht="18" customHeight="1">
      <c r="A2367" s="539">
        <v>20240411</v>
      </c>
      <c r="B2367" s="523">
        <v>452</v>
      </c>
      <c r="C2367" s="523" t="s">
        <v>5221</v>
      </c>
      <c r="D2367" s="523" t="s">
        <v>15443</v>
      </c>
      <c r="E2367" s="523">
        <v>1917</v>
      </c>
      <c r="F2367" s="523" t="s">
        <v>8994</v>
      </c>
      <c r="G2367" s="523" t="s">
        <v>5222</v>
      </c>
      <c r="H2367" s="538" t="s">
        <v>14624</v>
      </c>
      <c r="I2367" s="540">
        <v>45393</v>
      </c>
      <c r="J2367" s="541" t="s">
        <v>15516</v>
      </c>
      <c r="K2367" s="541" t="s">
        <v>9440</v>
      </c>
      <c r="L2367" s="494" t="s">
        <v>19178</v>
      </c>
      <c r="M2367" s="494" t="s">
        <v>15341</v>
      </c>
      <c r="N2367" s="494" t="s">
        <v>14626</v>
      </c>
      <c r="O2367" s="494" t="s">
        <v>15385</v>
      </c>
      <c r="P2367" s="494"/>
      <c r="Q2367" s="494" t="s">
        <v>22629</v>
      </c>
      <c r="R2367" s="16" t="s">
        <v>23511</v>
      </c>
      <c r="S2367" s="16" t="s">
        <v>23512</v>
      </c>
      <c r="T2367" s="16" t="s">
        <v>23513</v>
      </c>
      <c r="U2367" s="17">
        <v>1917</v>
      </c>
      <c r="V2367" s="18">
        <v>23962.5</v>
      </c>
      <c r="W2367" s="16" t="s">
        <v>23507</v>
      </c>
      <c r="X2367" s="50" t="s">
        <v>205</v>
      </c>
      <c r="Y2367" s="50"/>
    </row>
    <row r="2368" spans="1:26" ht="18" customHeight="1">
      <c r="A2368" s="539">
        <v>20240411</v>
      </c>
      <c r="B2368" s="523">
        <v>453</v>
      </c>
      <c r="C2368" s="523" t="s">
        <v>15517</v>
      </c>
      <c r="D2368" s="523" t="s">
        <v>10578</v>
      </c>
      <c r="E2368" s="523">
        <v>820</v>
      </c>
      <c r="F2368" s="523" t="s">
        <v>9211</v>
      </c>
      <c r="G2368" s="523" t="s">
        <v>15518</v>
      </c>
      <c r="H2368" s="538" t="s">
        <v>15440</v>
      </c>
      <c r="I2368" s="540">
        <v>45393</v>
      </c>
      <c r="J2368" s="541" t="s">
        <v>12729</v>
      </c>
      <c r="K2368" s="541" t="s">
        <v>9440</v>
      </c>
      <c r="L2368" s="494" t="s">
        <v>19178</v>
      </c>
      <c r="M2368" s="494" t="s">
        <v>9455</v>
      </c>
      <c r="N2368" s="494" t="s">
        <v>23471</v>
      </c>
      <c r="O2368" s="494" t="s">
        <v>15506</v>
      </c>
      <c r="P2368" s="494"/>
      <c r="Q2368" s="494" t="s">
        <v>23139</v>
      </c>
      <c r="R2368" s="16" t="s">
        <v>23514</v>
      </c>
      <c r="S2368" s="16" t="s">
        <v>21329</v>
      </c>
      <c r="T2368" s="16" t="s">
        <v>15519</v>
      </c>
      <c r="U2368" s="17">
        <v>820</v>
      </c>
      <c r="V2368" s="18">
        <v>23000</v>
      </c>
      <c r="W2368" s="16" t="s">
        <v>23492</v>
      </c>
      <c r="X2368" s="50" t="s">
        <v>205</v>
      </c>
      <c r="Y2368" s="50"/>
    </row>
    <row r="2369" spans="1:26" ht="18" customHeight="1">
      <c r="A2369" s="539">
        <v>20240411</v>
      </c>
      <c r="B2369" s="523">
        <v>454</v>
      </c>
      <c r="C2369" s="523" t="s">
        <v>15520</v>
      </c>
      <c r="D2369" s="523" t="s">
        <v>10578</v>
      </c>
      <c r="E2369" s="523">
        <v>803</v>
      </c>
      <c r="F2369" s="523" t="s">
        <v>9211</v>
      </c>
      <c r="G2369" s="523" t="s">
        <v>15521</v>
      </c>
      <c r="H2369" s="538" t="s">
        <v>23515</v>
      </c>
      <c r="I2369" s="540">
        <v>45393</v>
      </c>
      <c r="J2369" s="541" t="s">
        <v>15523</v>
      </c>
      <c r="K2369" s="541" t="s">
        <v>9440</v>
      </c>
      <c r="L2369" s="494" t="s">
        <v>19178</v>
      </c>
      <c r="M2369" s="494" t="s">
        <v>9455</v>
      </c>
      <c r="N2369" s="494" t="s">
        <v>23471</v>
      </c>
      <c r="O2369" s="494" t="s">
        <v>15506</v>
      </c>
      <c r="P2369" s="494"/>
      <c r="Q2369" s="494" t="s">
        <v>23139</v>
      </c>
      <c r="R2369" s="16" t="s">
        <v>15524</v>
      </c>
      <c r="S2369" s="16" t="s">
        <v>21329</v>
      </c>
      <c r="T2369" s="16" t="s">
        <v>23516</v>
      </c>
      <c r="U2369" s="17">
        <v>803</v>
      </c>
      <c r="V2369" s="18">
        <v>23000</v>
      </c>
      <c r="W2369" s="16" t="s">
        <v>23492</v>
      </c>
      <c r="X2369" s="50" t="s">
        <v>205</v>
      </c>
      <c r="Y2369" s="50"/>
    </row>
    <row r="2370" spans="1:26" ht="18" customHeight="1">
      <c r="A2370" s="539">
        <v>20240411</v>
      </c>
      <c r="B2370" s="523">
        <v>455</v>
      </c>
      <c r="C2370" s="523" t="s">
        <v>5227</v>
      </c>
      <c r="D2370" s="523" t="s">
        <v>9319</v>
      </c>
      <c r="E2370" s="523">
        <v>1568</v>
      </c>
      <c r="F2370" s="523" t="s">
        <v>8955</v>
      </c>
      <c r="G2370" s="523" t="s">
        <v>5228</v>
      </c>
      <c r="H2370" s="538" t="s">
        <v>9849</v>
      </c>
      <c r="I2370" s="540">
        <v>45393</v>
      </c>
      <c r="J2370" s="541" t="s">
        <v>12480</v>
      </c>
      <c r="K2370" s="541" t="s">
        <v>9440</v>
      </c>
      <c r="L2370" s="494" t="s">
        <v>19178</v>
      </c>
      <c r="M2370" s="494" t="s">
        <v>9460</v>
      </c>
      <c r="N2370" s="494" t="s">
        <v>22458</v>
      </c>
      <c r="O2370" s="494" t="s">
        <v>15506</v>
      </c>
      <c r="P2370" s="494"/>
      <c r="Q2370" s="494" t="s">
        <v>22629</v>
      </c>
      <c r="R2370" s="16" t="s">
        <v>23517</v>
      </c>
      <c r="S2370" s="16" t="s">
        <v>23509</v>
      </c>
      <c r="T2370" s="16" t="s">
        <v>23518</v>
      </c>
      <c r="U2370" s="17">
        <v>1568</v>
      </c>
      <c r="V2370" s="18">
        <v>24304</v>
      </c>
      <c r="W2370" s="16" t="s">
        <v>5226</v>
      </c>
      <c r="X2370" s="50" t="s">
        <v>205</v>
      </c>
      <c r="Y2370" s="50"/>
    </row>
    <row r="2371" spans="1:26" ht="18" customHeight="1">
      <c r="A2371" s="539">
        <v>20240411</v>
      </c>
      <c r="B2371" s="523">
        <v>456</v>
      </c>
      <c r="C2371" s="523" t="s">
        <v>5232</v>
      </c>
      <c r="D2371" s="523" t="s">
        <v>9319</v>
      </c>
      <c r="E2371" s="523">
        <v>1985</v>
      </c>
      <c r="F2371" s="523" t="s">
        <v>8994</v>
      </c>
      <c r="G2371" s="523" t="s">
        <v>5233</v>
      </c>
      <c r="H2371" s="538" t="s">
        <v>23031</v>
      </c>
      <c r="I2371" s="540">
        <v>45393</v>
      </c>
      <c r="J2371" s="541" t="s">
        <v>12055</v>
      </c>
      <c r="K2371" s="541" t="s">
        <v>9440</v>
      </c>
      <c r="L2371" s="512" t="s">
        <v>9441</v>
      </c>
      <c r="M2371" s="512" t="s">
        <v>9460</v>
      </c>
      <c r="N2371" s="512" t="s">
        <v>22901</v>
      </c>
      <c r="O2371" s="512" t="s">
        <v>9462</v>
      </c>
      <c r="P2371" s="512"/>
      <c r="Q2371" s="512" t="s">
        <v>9444</v>
      </c>
      <c r="R2371" s="569" t="s">
        <v>23519</v>
      </c>
      <c r="S2371" s="16" t="s">
        <v>23520</v>
      </c>
      <c r="T2371" s="16" t="s">
        <v>23521</v>
      </c>
      <c r="U2371" s="17">
        <v>1985</v>
      </c>
      <c r="V2371" s="18">
        <v>24796.62</v>
      </c>
      <c r="W2371" s="16" t="s">
        <v>23451</v>
      </c>
      <c r="X2371" s="50" t="s">
        <v>205</v>
      </c>
      <c r="Y2371" s="50"/>
    </row>
    <row r="2372" spans="1:26" ht="18" customHeight="1">
      <c r="A2372" s="539">
        <v>20240412</v>
      </c>
      <c r="B2372" s="523">
        <v>457</v>
      </c>
      <c r="C2372" s="523" t="s">
        <v>15525</v>
      </c>
      <c r="D2372" s="523" t="s">
        <v>219</v>
      </c>
      <c r="E2372" s="523">
        <v>1639</v>
      </c>
      <c r="F2372" s="523" t="s">
        <v>9529</v>
      </c>
      <c r="G2372" s="523" t="s">
        <v>15526</v>
      </c>
      <c r="H2372" s="538" t="s">
        <v>14624</v>
      </c>
      <c r="I2372" s="540">
        <v>45394</v>
      </c>
      <c r="J2372" s="541" t="s">
        <v>15039</v>
      </c>
      <c r="K2372" s="541" t="s">
        <v>9440</v>
      </c>
      <c r="L2372" s="512" t="s">
        <v>19178</v>
      </c>
      <c r="M2372" s="512" t="s">
        <v>15255</v>
      </c>
      <c r="N2372" s="512"/>
      <c r="O2372" s="512" t="s">
        <v>9443</v>
      </c>
      <c r="P2372" s="512"/>
      <c r="Q2372" s="512" t="s">
        <v>22695</v>
      </c>
      <c r="R2372" s="16" t="s">
        <v>15527</v>
      </c>
      <c r="S2372" s="16" t="s">
        <v>23056</v>
      </c>
      <c r="T2372" s="16" t="s">
        <v>23522</v>
      </c>
      <c r="U2372" s="17">
        <v>1639</v>
      </c>
      <c r="V2372" s="18">
        <v>21151.9</v>
      </c>
      <c r="W2372" s="16" t="s">
        <v>5226</v>
      </c>
      <c r="X2372" s="50" t="s">
        <v>205</v>
      </c>
      <c r="Y2372" s="50"/>
    </row>
    <row r="2373" spans="1:26" ht="18" customHeight="1">
      <c r="A2373" s="539">
        <v>20240412</v>
      </c>
      <c r="B2373" s="523">
        <v>458</v>
      </c>
      <c r="C2373" s="523" t="s">
        <v>15528</v>
      </c>
      <c r="D2373" s="523" t="s">
        <v>219</v>
      </c>
      <c r="E2373" s="523">
        <v>189</v>
      </c>
      <c r="F2373" s="523" t="s">
        <v>9546</v>
      </c>
      <c r="G2373" s="523" t="s">
        <v>15526</v>
      </c>
      <c r="H2373" s="538" t="s">
        <v>22487</v>
      </c>
      <c r="I2373" s="540">
        <v>45394</v>
      </c>
      <c r="J2373" s="541" t="s">
        <v>15039</v>
      </c>
      <c r="K2373" s="541" t="s">
        <v>9440</v>
      </c>
      <c r="L2373" s="512" t="s">
        <v>9441</v>
      </c>
      <c r="M2373" s="512" t="s">
        <v>15255</v>
      </c>
      <c r="N2373" s="512"/>
      <c r="O2373" s="512" t="s">
        <v>9443</v>
      </c>
      <c r="P2373" s="512"/>
      <c r="Q2373" s="512" t="s">
        <v>22695</v>
      </c>
      <c r="R2373" s="16" t="s">
        <v>23523</v>
      </c>
      <c r="S2373" s="16" t="s">
        <v>23056</v>
      </c>
      <c r="T2373" s="16" t="s">
        <v>23524</v>
      </c>
      <c r="U2373" s="17">
        <v>189</v>
      </c>
      <c r="V2373" s="18">
        <v>760.4</v>
      </c>
      <c r="W2373" s="16" t="s">
        <v>23507</v>
      </c>
      <c r="X2373" s="50" t="s">
        <v>205</v>
      </c>
      <c r="Y2373" s="50"/>
    </row>
    <row r="2374" spans="1:26" ht="18" customHeight="1">
      <c r="A2374" s="539">
        <v>20240415</v>
      </c>
      <c r="B2374" s="523">
        <v>459</v>
      </c>
      <c r="C2374" s="523" t="s">
        <v>5249</v>
      </c>
      <c r="D2374" s="523" t="s">
        <v>254</v>
      </c>
      <c r="E2374" s="523">
        <v>1950</v>
      </c>
      <c r="F2374" s="523" t="s">
        <v>6380</v>
      </c>
      <c r="G2374" s="523" t="s">
        <v>5250</v>
      </c>
      <c r="H2374" s="538" t="s">
        <v>15529</v>
      </c>
      <c r="I2374" s="540">
        <v>45395</v>
      </c>
      <c r="J2374" s="541" t="s">
        <v>15530</v>
      </c>
      <c r="K2374" s="541" t="s">
        <v>9440</v>
      </c>
      <c r="L2374" s="494" t="s">
        <v>19178</v>
      </c>
      <c r="M2374" s="494" t="s">
        <v>15428</v>
      </c>
      <c r="N2374" s="494" t="s">
        <v>22771</v>
      </c>
      <c r="O2374" s="494" t="s">
        <v>15531</v>
      </c>
      <c r="P2374" s="494"/>
      <c r="Q2374" s="494" t="s">
        <v>22669</v>
      </c>
      <c r="R2374" s="16" t="s">
        <v>15532</v>
      </c>
      <c r="S2374" s="16" t="s">
        <v>19538</v>
      </c>
      <c r="T2374" s="16" t="s">
        <v>23525</v>
      </c>
      <c r="U2374" s="17">
        <v>1950</v>
      </c>
      <c r="V2374" s="18">
        <v>24380</v>
      </c>
      <c r="W2374" s="16" t="s">
        <v>15533</v>
      </c>
      <c r="X2374" s="50" t="s">
        <v>205</v>
      </c>
      <c r="Y2374" s="50"/>
    </row>
    <row r="2375" spans="1:26" ht="18" customHeight="1">
      <c r="A2375" s="539">
        <v>20240415</v>
      </c>
      <c r="B2375" s="523">
        <v>460</v>
      </c>
      <c r="C2375" s="523" t="s">
        <v>5239</v>
      </c>
      <c r="D2375" s="523" t="s">
        <v>8891</v>
      </c>
      <c r="E2375" s="523">
        <v>1946</v>
      </c>
      <c r="F2375" s="523" t="s">
        <v>8994</v>
      </c>
      <c r="G2375" s="523" t="s">
        <v>5240</v>
      </c>
      <c r="H2375" s="538" t="s">
        <v>9903</v>
      </c>
      <c r="I2375" s="540">
        <v>45395</v>
      </c>
      <c r="J2375" s="541" t="s">
        <v>11286</v>
      </c>
      <c r="K2375" s="541" t="s">
        <v>9440</v>
      </c>
      <c r="L2375" s="494" t="s">
        <v>19178</v>
      </c>
      <c r="M2375" s="494" t="s">
        <v>15341</v>
      </c>
      <c r="N2375" s="494" t="s">
        <v>22488</v>
      </c>
      <c r="O2375" s="494" t="s">
        <v>15400</v>
      </c>
      <c r="P2375" s="494"/>
      <c r="Q2375" s="494" t="s">
        <v>14787</v>
      </c>
      <c r="R2375" s="16" t="s">
        <v>23526</v>
      </c>
      <c r="S2375" s="16" t="s">
        <v>20063</v>
      </c>
      <c r="T2375" s="16" t="s">
        <v>23527</v>
      </c>
      <c r="U2375" s="17">
        <v>1946</v>
      </c>
      <c r="V2375" s="18">
        <v>24432.66</v>
      </c>
      <c r="W2375" s="16" t="s">
        <v>23528</v>
      </c>
      <c r="X2375" s="50" t="s">
        <v>205</v>
      </c>
      <c r="Y2375" s="50"/>
    </row>
    <row r="2376" spans="1:26" ht="18" customHeight="1">
      <c r="A2376" s="539">
        <v>20240415</v>
      </c>
      <c r="B2376" s="523">
        <v>461</v>
      </c>
      <c r="C2376" s="523" t="s">
        <v>5243</v>
      </c>
      <c r="D2376" s="523" t="s">
        <v>51</v>
      </c>
      <c r="E2376" s="523">
        <v>1939</v>
      </c>
      <c r="F2376" s="523" t="s">
        <v>8994</v>
      </c>
      <c r="G2376" s="523" t="s">
        <v>5244</v>
      </c>
      <c r="H2376" s="538" t="s">
        <v>9478</v>
      </c>
      <c r="I2376" s="540">
        <v>45395</v>
      </c>
      <c r="J2376" s="541" t="s">
        <v>9561</v>
      </c>
      <c r="K2376" s="541" t="s">
        <v>9440</v>
      </c>
      <c r="L2376" s="494" t="s">
        <v>19178</v>
      </c>
      <c r="M2376" s="494" t="s">
        <v>9455</v>
      </c>
      <c r="N2376" s="494" t="s">
        <v>23471</v>
      </c>
      <c r="O2376" s="494" t="s">
        <v>15400</v>
      </c>
      <c r="P2376" s="494"/>
      <c r="Q2376" s="494" t="s">
        <v>22687</v>
      </c>
      <c r="R2376" s="16" t="s">
        <v>23529</v>
      </c>
      <c r="S2376" s="16" t="s">
        <v>20055</v>
      </c>
      <c r="T2376" s="16" t="s">
        <v>23530</v>
      </c>
      <c r="U2376" s="17">
        <v>1939</v>
      </c>
      <c r="V2376" s="18">
        <v>24249.13</v>
      </c>
      <c r="W2376" s="16" t="s">
        <v>23528</v>
      </c>
      <c r="X2376" s="50" t="s">
        <v>205</v>
      </c>
      <c r="Y2376" s="50"/>
    </row>
    <row r="2377" spans="1:26" ht="18" customHeight="1">
      <c r="A2377" s="539">
        <v>20240415</v>
      </c>
      <c r="B2377" s="523">
        <v>462</v>
      </c>
      <c r="C2377" s="523" t="s">
        <v>5246</v>
      </c>
      <c r="D2377" s="523" t="s">
        <v>51</v>
      </c>
      <c r="E2377" s="523">
        <v>1958</v>
      </c>
      <c r="F2377" s="523" t="s">
        <v>8994</v>
      </c>
      <c r="G2377" s="523" t="s">
        <v>5247</v>
      </c>
      <c r="H2377" s="538" t="s">
        <v>9478</v>
      </c>
      <c r="I2377" s="540">
        <v>45394</v>
      </c>
      <c r="J2377" s="541" t="s">
        <v>15534</v>
      </c>
      <c r="K2377" s="541" t="s">
        <v>9440</v>
      </c>
      <c r="L2377" s="494" t="s">
        <v>22028</v>
      </c>
      <c r="M2377" s="494" t="s">
        <v>9455</v>
      </c>
      <c r="N2377" s="494" t="s">
        <v>23471</v>
      </c>
      <c r="O2377" s="494" t="s">
        <v>15400</v>
      </c>
      <c r="P2377" s="494"/>
      <c r="Q2377" s="494" t="s">
        <v>14787</v>
      </c>
      <c r="R2377" s="16" t="s">
        <v>23531</v>
      </c>
      <c r="S2377" s="16" t="s">
        <v>20055</v>
      </c>
      <c r="T2377" s="16" t="s">
        <v>23532</v>
      </c>
      <c r="U2377" s="17">
        <v>1958</v>
      </c>
      <c r="V2377" s="18">
        <v>24553.32</v>
      </c>
      <c r="W2377" s="16" t="s">
        <v>23528</v>
      </c>
      <c r="X2377" s="50" t="s">
        <v>205</v>
      </c>
      <c r="Y2377" s="50"/>
    </row>
    <row r="2378" spans="1:26" ht="18" customHeight="1">
      <c r="A2378" s="539">
        <v>20240415</v>
      </c>
      <c r="B2378" s="523">
        <v>463</v>
      </c>
      <c r="C2378" s="523" t="s">
        <v>15535</v>
      </c>
      <c r="D2378" s="523" t="s">
        <v>8996</v>
      </c>
      <c r="E2378" s="523">
        <v>3293</v>
      </c>
      <c r="F2378" s="523" t="s">
        <v>8949</v>
      </c>
      <c r="G2378" s="523" t="s">
        <v>15536</v>
      </c>
      <c r="H2378" s="538" t="s">
        <v>9990</v>
      </c>
      <c r="I2378" s="540">
        <v>45397</v>
      </c>
      <c r="J2378" s="541" t="s">
        <v>15537</v>
      </c>
      <c r="K2378" s="541" t="s">
        <v>9440</v>
      </c>
      <c r="L2378" s="494" t="s">
        <v>19178</v>
      </c>
      <c r="M2378" s="494" t="s">
        <v>9442</v>
      </c>
      <c r="N2378" s="494" t="s">
        <v>22799</v>
      </c>
      <c r="O2378" s="494" t="s">
        <v>15531</v>
      </c>
      <c r="P2378" s="494"/>
      <c r="Q2378" s="494" t="s">
        <v>22972</v>
      </c>
      <c r="R2378" s="16" t="s">
        <v>23533</v>
      </c>
      <c r="S2378" s="16" t="s">
        <v>23534</v>
      </c>
      <c r="T2378" s="16" t="s">
        <v>23535</v>
      </c>
      <c r="U2378" s="17">
        <v>3293</v>
      </c>
      <c r="V2378" s="18">
        <v>15265.5</v>
      </c>
      <c r="W2378" s="16" t="s">
        <v>23536</v>
      </c>
      <c r="X2378" s="50" t="s">
        <v>205</v>
      </c>
      <c r="Y2378" s="50"/>
      <c r="Z2378" t="s">
        <v>12528</v>
      </c>
    </row>
    <row r="2379" spans="1:26" ht="18" customHeight="1">
      <c r="A2379" s="539">
        <v>20240415</v>
      </c>
      <c r="B2379" s="523">
        <v>464</v>
      </c>
      <c r="C2379" s="523" t="s">
        <v>15538</v>
      </c>
      <c r="D2379" s="523" t="s">
        <v>219</v>
      </c>
      <c r="E2379" s="523">
        <v>1808</v>
      </c>
      <c r="F2379" s="523" t="s">
        <v>8949</v>
      </c>
      <c r="G2379" s="523" t="s">
        <v>15539</v>
      </c>
      <c r="H2379" s="538" t="s">
        <v>22764</v>
      </c>
      <c r="I2379" s="540">
        <v>45397</v>
      </c>
      <c r="J2379" s="541" t="s">
        <v>11570</v>
      </c>
      <c r="K2379" s="541" t="s">
        <v>9440</v>
      </c>
      <c r="L2379" s="494" t="s">
        <v>19178</v>
      </c>
      <c r="M2379" s="494" t="s">
        <v>15354</v>
      </c>
      <c r="N2379" s="494" t="s">
        <v>22614</v>
      </c>
      <c r="O2379" s="494" t="s">
        <v>15142</v>
      </c>
      <c r="P2379" s="494"/>
      <c r="Q2379" s="494" t="s">
        <v>22615</v>
      </c>
      <c r="R2379" s="16" t="s">
        <v>23537</v>
      </c>
      <c r="S2379" s="16" t="s">
        <v>20727</v>
      </c>
      <c r="T2379" s="16" t="s">
        <v>15540</v>
      </c>
      <c r="U2379" s="17">
        <v>1808</v>
      </c>
      <c r="V2379" s="18">
        <v>17613.900000000001</v>
      </c>
      <c r="W2379" s="16" t="s">
        <v>23538</v>
      </c>
      <c r="X2379" s="50" t="s">
        <v>205</v>
      </c>
      <c r="Y2379" s="50"/>
      <c r="Z2379" t="s">
        <v>10998</v>
      </c>
    </row>
    <row r="2380" spans="1:26" ht="18" customHeight="1">
      <c r="A2380" s="539">
        <v>20240415</v>
      </c>
      <c r="B2380" s="523">
        <v>465</v>
      </c>
      <c r="C2380" s="523" t="s">
        <v>5263</v>
      </c>
      <c r="D2380" s="523" t="s">
        <v>51</v>
      </c>
      <c r="E2380" s="523">
        <v>1958</v>
      </c>
      <c r="F2380" s="523" t="s">
        <v>8994</v>
      </c>
      <c r="G2380" s="523" t="s">
        <v>5264</v>
      </c>
      <c r="H2380" s="538" t="s">
        <v>23539</v>
      </c>
      <c r="I2380" s="540">
        <v>45397</v>
      </c>
      <c r="J2380" s="541" t="s">
        <v>11122</v>
      </c>
      <c r="K2380" s="541" t="s">
        <v>9440</v>
      </c>
      <c r="L2380" s="512" t="s">
        <v>19178</v>
      </c>
      <c r="M2380" s="512" t="s">
        <v>9455</v>
      </c>
      <c r="N2380" s="512" t="s">
        <v>23471</v>
      </c>
      <c r="O2380" s="512" t="s">
        <v>9443</v>
      </c>
      <c r="P2380" s="512"/>
      <c r="Q2380" s="512" t="s">
        <v>22629</v>
      </c>
      <c r="R2380" s="16" t="s">
        <v>23540</v>
      </c>
      <c r="S2380" s="16" t="s">
        <v>23541</v>
      </c>
      <c r="T2380" s="16" t="s">
        <v>15543</v>
      </c>
      <c r="U2380" s="17">
        <v>1958</v>
      </c>
      <c r="V2380" s="18">
        <v>24492.560000000001</v>
      </c>
      <c r="W2380" s="16" t="s">
        <v>18783</v>
      </c>
      <c r="X2380" s="50" t="s">
        <v>205</v>
      </c>
      <c r="Y2380" s="50"/>
    </row>
    <row r="2381" spans="1:26" ht="18" customHeight="1">
      <c r="A2381" s="539">
        <v>20240415</v>
      </c>
      <c r="B2381" s="523">
        <v>466</v>
      </c>
      <c r="C2381" s="523" t="s">
        <v>5268</v>
      </c>
      <c r="D2381" s="523" t="s">
        <v>9537</v>
      </c>
      <c r="E2381" s="523">
        <v>1916</v>
      </c>
      <c r="F2381" s="523" t="s">
        <v>8994</v>
      </c>
      <c r="G2381" s="523" t="s">
        <v>5269</v>
      </c>
      <c r="H2381" s="538" t="s">
        <v>23542</v>
      </c>
      <c r="I2381" s="540">
        <v>45397</v>
      </c>
      <c r="J2381" s="541" t="s">
        <v>10671</v>
      </c>
      <c r="K2381" s="541" t="s">
        <v>9440</v>
      </c>
      <c r="L2381" s="512" t="s">
        <v>22028</v>
      </c>
      <c r="M2381" s="512" t="s">
        <v>14692</v>
      </c>
      <c r="N2381" s="512" t="s">
        <v>22464</v>
      </c>
      <c r="O2381" s="512" t="s">
        <v>9462</v>
      </c>
      <c r="P2381" s="512"/>
      <c r="Q2381" s="512" t="s">
        <v>9544</v>
      </c>
      <c r="R2381" s="16" t="s">
        <v>5268</v>
      </c>
      <c r="S2381" s="16" t="s">
        <v>2262</v>
      </c>
      <c r="T2381" s="16" t="s">
        <v>15544</v>
      </c>
      <c r="U2381" s="17">
        <v>1916</v>
      </c>
      <c r="V2381" s="18">
        <v>24406.61</v>
      </c>
      <c r="W2381" s="16" t="s">
        <v>5267</v>
      </c>
      <c r="X2381" s="50" t="s">
        <v>205</v>
      </c>
      <c r="Y2381" s="50"/>
    </row>
    <row r="2382" spans="1:26" ht="18" customHeight="1">
      <c r="A2382" s="539">
        <v>20240415</v>
      </c>
      <c r="B2382" s="523">
        <v>467</v>
      </c>
      <c r="C2382" s="523" t="s">
        <v>5253</v>
      </c>
      <c r="D2382" s="523" t="s">
        <v>9319</v>
      </c>
      <c r="E2382" s="523">
        <v>1958</v>
      </c>
      <c r="F2382" s="523" t="s">
        <v>8994</v>
      </c>
      <c r="G2382" s="523" t="s">
        <v>5254</v>
      </c>
      <c r="H2382" s="538" t="s">
        <v>22867</v>
      </c>
      <c r="I2382" s="540">
        <v>45397</v>
      </c>
      <c r="J2382" s="541" t="s">
        <v>11732</v>
      </c>
      <c r="K2382" s="541" t="s">
        <v>9440</v>
      </c>
      <c r="L2382" s="494" t="s">
        <v>19178</v>
      </c>
      <c r="M2382" s="494" t="s">
        <v>15341</v>
      </c>
      <c r="N2382" s="494" t="s">
        <v>14626</v>
      </c>
      <c r="O2382" s="494" t="s">
        <v>9443</v>
      </c>
      <c r="P2382" s="494"/>
      <c r="Q2382" s="494" t="s">
        <v>22735</v>
      </c>
      <c r="R2382" s="16" t="s">
        <v>15545</v>
      </c>
      <c r="S2382" s="16" t="s">
        <v>15542</v>
      </c>
      <c r="T2382" s="16" t="s">
        <v>15546</v>
      </c>
      <c r="U2382" s="17">
        <v>1958</v>
      </c>
      <c r="V2382" s="18">
        <v>24553.32</v>
      </c>
      <c r="W2382" s="16" t="s">
        <v>23538</v>
      </c>
      <c r="X2382" s="50" t="s">
        <v>205</v>
      </c>
      <c r="Y2382" s="50"/>
    </row>
    <row r="2383" spans="1:26" ht="18" customHeight="1">
      <c r="A2383" s="539">
        <v>20240415</v>
      </c>
      <c r="B2383" s="523">
        <v>468</v>
      </c>
      <c r="C2383" s="523" t="s">
        <v>15547</v>
      </c>
      <c r="D2383" s="523" t="s">
        <v>8947</v>
      </c>
      <c r="E2383" s="523">
        <v>1280</v>
      </c>
      <c r="F2383" s="523" t="s">
        <v>8949</v>
      </c>
      <c r="G2383" s="523" t="s">
        <v>15548</v>
      </c>
      <c r="H2383" s="538" t="s">
        <v>23543</v>
      </c>
      <c r="I2383" s="540">
        <v>45397</v>
      </c>
      <c r="J2383" s="541" t="s">
        <v>9652</v>
      </c>
      <c r="K2383" s="541" t="s">
        <v>9440</v>
      </c>
      <c r="L2383" s="512" t="s">
        <v>19178</v>
      </c>
      <c r="M2383" s="512" t="s">
        <v>9455</v>
      </c>
      <c r="N2383" s="512" t="s">
        <v>23468</v>
      </c>
      <c r="O2383" s="512" t="s">
        <v>15358</v>
      </c>
      <c r="P2383" s="512" t="s">
        <v>15549</v>
      </c>
      <c r="Q2383" s="512" t="s">
        <v>22727</v>
      </c>
      <c r="R2383" s="16" t="s">
        <v>23544</v>
      </c>
      <c r="S2383" s="16" t="s">
        <v>10506</v>
      </c>
      <c r="T2383" s="16" t="s">
        <v>23545</v>
      </c>
      <c r="U2383" s="17">
        <v>1280</v>
      </c>
      <c r="V2383" s="18">
        <v>6400</v>
      </c>
      <c r="W2383" s="16" t="s">
        <v>5262</v>
      </c>
      <c r="X2383" s="50" t="s">
        <v>205</v>
      </c>
      <c r="Y2383" s="50"/>
      <c r="Z2383" t="s">
        <v>14557</v>
      </c>
    </row>
    <row r="2384" spans="1:26" ht="18" customHeight="1">
      <c r="A2384" s="539">
        <v>20240415</v>
      </c>
      <c r="B2384" s="523">
        <v>469</v>
      </c>
      <c r="C2384" s="523" t="s">
        <v>5258</v>
      </c>
      <c r="D2384" s="523" t="s">
        <v>8891</v>
      </c>
      <c r="E2384" s="523">
        <v>1958</v>
      </c>
      <c r="F2384" s="523" t="s">
        <v>8994</v>
      </c>
      <c r="G2384" s="523" t="s">
        <v>5259</v>
      </c>
      <c r="H2384" s="538" t="s">
        <v>22487</v>
      </c>
      <c r="I2384" s="540">
        <v>45397</v>
      </c>
      <c r="J2384" s="541" t="s">
        <v>11972</v>
      </c>
      <c r="K2384" s="541" t="s">
        <v>9440</v>
      </c>
      <c r="L2384" s="494" t="s">
        <v>19178</v>
      </c>
      <c r="M2384" s="494" t="s">
        <v>15341</v>
      </c>
      <c r="N2384" s="494" t="s">
        <v>22488</v>
      </c>
      <c r="O2384" s="494" t="s">
        <v>9443</v>
      </c>
      <c r="P2384" s="494"/>
      <c r="Q2384" s="494" t="s">
        <v>22735</v>
      </c>
      <c r="R2384" s="16" t="s">
        <v>23546</v>
      </c>
      <c r="S2384" s="16" t="s">
        <v>23541</v>
      </c>
      <c r="T2384" s="16" t="s">
        <v>23547</v>
      </c>
      <c r="U2384" s="17">
        <v>1958</v>
      </c>
      <c r="V2384" s="18">
        <v>24583.31</v>
      </c>
      <c r="W2384" s="16" t="s">
        <v>18783</v>
      </c>
      <c r="X2384" s="50" t="s">
        <v>205</v>
      </c>
      <c r="Y2384" s="50"/>
    </row>
    <row r="2385" spans="1:26" ht="18" customHeight="1">
      <c r="A2385" s="539">
        <v>20240416</v>
      </c>
      <c r="B2385" s="523">
        <v>470</v>
      </c>
      <c r="C2385" s="523" t="s">
        <v>15550</v>
      </c>
      <c r="D2385" s="523" t="s">
        <v>13413</v>
      </c>
      <c r="E2385" s="523">
        <v>950</v>
      </c>
      <c r="F2385" s="523" t="s">
        <v>9256</v>
      </c>
      <c r="G2385" s="523" t="s">
        <v>15551</v>
      </c>
      <c r="H2385" s="538" t="s">
        <v>23548</v>
      </c>
      <c r="I2385" s="540">
        <v>45397</v>
      </c>
      <c r="J2385" s="541" t="s">
        <v>10954</v>
      </c>
      <c r="K2385" s="541" t="s">
        <v>9440</v>
      </c>
      <c r="L2385" s="494" t="s">
        <v>19178</v>
      </c>
      <c r="M2385" s="494" t="s">
        <v>9455</v>
      </c>
      <c r="N2385" s="494" t="s">
        <v>8179</v>
      </c>
      <c r="O2385" s="494" t="s">
        <v>15351</v>
      </c>
      <c r="P2385" s="494"/>
      <c r="Q2385" s="494" t="s">
        <v>22727</v>
      </c>
      <c r="R2385" s="16" t="s">
        <v>23549</v>
      </c>
      <c r="S2385" s="16" t="s">
        <v>23550</v>
      </c>
      <c r="T2385" s="16" t="s">
        <v>15552</v>
      </c>
      <c r="U2385" s="17">
        <v>950</v>
      </c>
      <c r="V2385" s="18">
        <v>12825</v>
      </c>
      <c r="W2385" s="16" t="s">
        <v>23536</v>
      </c>
      <c r="X2385" s="50" t="s">
        <v>205</v>
      </c>
      <c r="Y2385" s="50"/>
      <c r="Z2385" t="s">
        <v>13416</v>
      </c>
    </row>
    <row r="2386" spans="1:26" ht="18" customHeight="1">
      <c r="A2386" s="539">
        <v>20240416</v>
      </c>
      <c r="B2386" s="523">
        <v>471</v>
      </c>
      <c r="C2386" s="523" t="s">
        <v>15553</v>
      </c>
      <c r="D2386" s="523" t="s">
        <v>219</v>
      </c>
      <c r="E2386" s="523">
        <v>1287</v>
      </c>
      <c r="F2386" s="523" t="s">
        <v>8949</v>
      </c>
      <c r="G2386" s="523" t="s">
        <v>15554</v>
      </c>
      <c r="H2386" s="538" t="s">
        <v>22619</v>
      </c>
      <c r="I2386" s="540">
        <v>45398</v>
      </c>
      <c r="J2386" s="541" t="s">
        <v>11987</v>
      </c>
      <c r="K2386" s="541" t="s">
        <v>9440</v>
      </c>
      <c r="L2386" s="494" t="s">
        <v>19178</v>
      </c>
      <c r="M2386" s="494" t="s">
        <v>15255</v>
      </c>
      <c r="N2386" s="494" t="s">
        <v>23551</v>
      </c>
      <c r="O2386" s="494" t="s">
        <v>15403</v>
      </c>
      <c r="P2386" s="494"/>
      <c r="Q2386" s="494" t="s">
        <v>22695</v>
      </c>
      <c r="R2386" s="16" t="s">
        <v>15555</v>
      </c>
      <c r="S2386" s="16" t="s">
        <v>23552</v>
      </c>
      <c r="T2386" s="16" t="s">
        <v>23553</v>
      </c>
      <c r="U2386" s="17">
        <v>1287</v>
      </c>
      <c r="V2386" s="18">
        <v>6821.1</v>
      </c>
      <c r="W2386" s="16" t="s">
        <v>23554</v>
      </c>
      <c r="X2386" s="50" t="s">
        <v>205</v>
      </c>
      <c r="Y2386" s="50"/>
    </row>
    <row r="2387" spans="1:26" ht="18" customHeight="1">
      <c r="A2387" s="539">
        <v>20240416</v>
      </c>
      <c r="B2387" s="523">
        <v>472</v>
      </c>
      <c r="C2387" s="523" t="s">
        <v>15556</v>
      </c>
      <c r="D2387" s="523" t="s">
        <v>10514</v>
      </c>
      <c r="E2387" s="523">
        <v>2100</v>
      </c>
      <c r="F2387" s="523" t="s">
        <v>11055</v>
      </c>
      <c r="G2387" s="523" t="s">
        <v>15557</v>
      </c>
      <c r="H2387" s="538" t="s">
        <v>23548</v>
      </c>
      <c r="I2387" s="540">
        <v>45398</v>
      </c>
      <c r="J2387" s="541" t="s">
        <v>9767</v>
      </c>
      <c r="K2387" s="541" t="s">
        <v>9440</v>
      </c>
      <c r="L2387" s="494" t="s">
        <v>19178</v>
      </c>
      <c r="M2387" s="494" t="s">
        <v>9455</v>
      </c>
      <c r="N2387" s="494" t="s">
        <v>23555</v>
      </c>
      <c r="O2387" s="494" t="s">
        <v>15358</v>
      </c>
      <c r="P2387" s="494" t="s">
        <v>15558</v>
      </c>
      <c r="Q2387" s="494" t="s">
        <v>22727</v>
      </c>
      <c r="R2387" s="16" t="s">
        <v>15559</v>
      </c>
      <c r="S2387" s="16" t="s">
        <v>19268</v>
      </c>
      <c r="T2387" s="16" t="s">
        <v>23556</v>
      </c>
      <c r="U2387" s="17">
        <v>2100</v>
      </c>
      <c r="V2387" s="18">
        <v>14700</v>
      </c>
      <c r="W2387" s="16" t="s">
        <v>23557</v>
      </c>
      <c r="X2387" s="50" t="s">
        <v>205</v>
      </c>
      <c r="Y2387" s="50"/>
    </row>
    <row r="2388" spans="1:26" ht="18" customHeight="1">
      <c r="A2388" s="539">
        <v>20240416</v>
      </c>
      <c r="B2388" s="523">
        <v>473</v>
      </c>
      <c r="C2388" s="523" t="s">
        <v>15560</v>
      </c>
      <c r="D2388" s="523" t="s">
        <v>8947</v>
      </c>
      <c r="E2388" s="523">
        <v>966</v>
      </c>
      <c r="F2388" s="523" t="s">
        <v>8949</v>
      </c>
      <c r="G2388" s="523" t="s">
        <v>15561</v>
      </c>
      <c r="H2388" s="538" t="s">
        <v>22991</v>
      </c>
      <c r="I2388" s="540">
        <v>45398</v>
      </c>
      <c r="J2388" s="541" t="s">
        <v>15523</v>
      </c>
      <c r="K2388" s="541" t="s">
        <v>9440</v>
      </c>
      <c r="L2388" s="494" t="s">
        <v>19178</v>
      </c>
      <c r="M2388" s="494" t="s">
        <v>9455</v>
      </c>
      <c r="N2388" s="494" t="s">
        <v>18815</v>
      </c>
      <c r="O2388" s="494" t="s">
        <v>15403</v>
      </c>
      <c r="P2388" s="494"/>
      <c r="Q2388" s="494" t="s">
        <v>22791</v>
      </c>
      <c r="R2388" s="16" t="s">
        <v>23558</v>
      </c>
      <c r="S2388" s="16" t="s">
        <v>15562</v>
      </c>
      <c r="T2388" s="16" t="s">
        <v>15563</v>
      </c>
      <c r="U2388" s="17">
        <v>966</v>
      </c>
      <c r="V2388" s="18">
        <v>10398</v>
      </c>
      <c r="W2388" s="16" t="s">
        <v>23557</v>
      </c>
      <c r="X2388" s="50" t="s">
        <v>205</v>
      </c>
      <c r="Y2388" s="50"/>
      <c r="Z2388" t="s">
        <v>10606</v>
      </c>
    </row>
    <row r="2389" spans="1:26" ht="18" customHeight="1">
      <c r="A2389" s="539">
        <v>20240417</v>
      </c>
      <c r="B2389" s="523">
        <v>474</v>
      </c>
      <c r="C2389" s="523" t="s">
        <v>15564</v>
      </c>
      <c r="D2389" s="523" t="s">
        <v>10578</v>
      </c>
      <c r="E2389" s="523">
        <v>840</v>
      </c>
      <c r="F2389" s="523" t="s">
        <v>9211</v>
      </c>
      <c r="G2389" s="523" t="s">
        <v>15565</v>
      </c>
      <c r="H2389" s="538" t="s">
        <v>15423</v>
      </c>
      <c r="I2389" s="540">
        <v>45398</v>
      </c>
      <c r="J2389" s="541" t="s">
        <v>15566</v>
      </c>
      <c r="K2389" s="541" t="s">
        <v>9440</v>
      </c>
      <c r="L2389" s="494" t="s">
        <v>19178</v>
      </c>
      <c r="M2389" s="494" t="s">
        <v>9455</v>
      </c>
      <c r="N2389" s="494" t="s">
        <v>23471</v>
      </c>
      <c r="O2389" s="494" t="s">
        <v>15506</v>
      </c>
      <c r="P2389" s="494"/>
      <c r="Q2389" s="494" t="s">
        <v>23139</v>
      </c>
      <c r="R2389" s="16" t="s">
        <v>23559</v>
      </c>
      <c r="S2389" s="16" t="s">
        <v>23560</v>
      </c>
      <c r="T2389" s="16" t="s">
        <v>23561</v>
      </c>
      <c r="U2389" s="17">
        <v>840</v>
      </c>
      <c r="V2389" s="18">
        <v>23000</v>
      </c>
      <c r="W2389" s="16" t="s">
        <v>23473</v>
      </c>
      <c r="X2389" s="50" t="s">
        <v>205</v>
      </c>
      <c r="Y2389" s="50"/>
    </row>
    <row r="2390" spans="1:26" ht="18" customHeight="1">
      <c r="A2390" s="539">
        <v>20240417</v>
      </c>
      <c r="B2390" s="523">
        <v>475</v>
      </c>
      <c r="C2390" s="523" t="s">
        <v>15567</v>
      </c>
      <c r="D2390" s="523" t="s">
        <v>219</v>
      </c>
      <c r="E2390" s="523">
        <v>1850</v>
      </c>
      <c r="F2390" s="523" t="s">
        <v>12958</v>
      </c>
      <c r="G2390" s="523" t="s">
        <v>15568</v>
      </c>
      <c r="H2390" s="538" t="s">
        <v>9573</v>
      </c>
      <c r="I2390" s="540">
        <v>45399</v>
      </c>
      <c r="J2390" s="541" t="s">
        <v>10773</v>
      </c>
      <c r="K2390" s="541" t="s">
        <v>9440</v>
      </c>
      <c r="L2390" s="494" t="s">
        <v>19178</v>
      </c>
      <c r="M2390" s="494" t="s">
        <v>15354</v>
      </c>
      <c r="N2390" s="494" t="s">
        <v>9574</v>
      </c>
      <c r="O2390" s="494" t="s">
        <v>9443</v>
      </c>
      <c r="P2390" s="494"/>
      <c r="Q2390" s="494" t="s">
        <v>23139</v>
      </c>
      <c r="R2390" s="16" t="s">
        <v>23562</v>
      </c>
      <c r="S2390" s="16" t="s">
        <v>23563</v>
      </c>
      <c r="T2390" s="16" t="s">
        <v>23564</v>
      </c>
      <c r="U2390" s="17">
        <v>1850</v>
      </c>
      <c r="V2390" s="18">
        <v>20559</v>
      </c>
      <c r="W2390" s="16" t="s">
        <v>23554</v>
      </c>
      <c r="X2390" s="50" t="s">
        <v>205</v>
      </c>
      <c r="Y2390" s="50"/>
      <c r="Z2390" t="s">
        <v>10681</v>
      </c>
    </row>
    <row r="2391" spans="1:26" ht="18" customHeight="1">
      <c r="A2391" s="539">
        <v>20240417</v>
      </c>
      <c r="B2391" s="523">
        <v>476</v>
      </c>
      <c r="C2391" s="523" t="s">
        <v>15569</v>
      </c>
      <c r="D2391" s="523" t="s">
        <v>219</v>
      </c>
      <c r="E2391" s="523">
        <v>2300</v>
      </c>
      <c r="F2391" s="523" t="s">
        <v>9269</v>
      </c>
      <c r="G2391" s="523" t="s">
        <v>15570</v>
      </c>
      <c r="H2391" s="538" t="s">
        <v>22619</v>
      </c>
      <c r="I2391" s="540">
        <v>45399</v>
      </c>
      <c r="J2391" s="541" t="s">
        <v>15571</v>
      </c>
      <c r="K2391" s="541" t="s">
        <v>9440</v>
      </c>
      <c r="L2391" s="494" t="s">
        <v>9441</v>
      </c>
      <c r="M2391" s="494" t="s">
        <v>15255</v>
      </c>
      <c r="N2391" s="494" t="s">
        <v>23551</v>
      </c>
      <c r="O2391" s="494" t="s">
        <v>9443</v>
      </c>
      <c r="P2391" s="494"/>
      <c r="Q2391" s="494" t="s">
        <v>23139</v>
      </c>
      <c r="R2391" s="16" t="s">
        <v>23565</v>
      </c>
      <c r="S2391" s="16" t="s">
        <v>23563</v>
      </c>
      <c r="T2391" s="16" t="s">
        <v>23566</v>
      </c>
      <c r="U2391" s="17">
        <v>2300</v>
      </c>
      <c r="V2391" s="18">
        <v>24150</v>
      </c>
      <c r="W2391" s="16" t="s">
        <v>23554</v>
      </c>
      <c r="X2391" s="50" t="s">
        <v>205</v>
      </c>
      <c r="Y2391" s="50"/>
    </row>
    <row r="2392" spans="1:26" ht="18" customHeight="1">
      <c r="A2392" s="539">
        <v>20240417</v>
      </c>
      <c r="B2392" s="523">
        <v>477</v>
      </c>
      <c r="C2392" s="523" t="s">
        <v>15572</v>
      </c>
      <c r="D2392" s="523" t="s">
        <v>8947</v>
      </c>
      <c r="E2392" s="523">
        <v>950</v>
      </c>
      <c r="F2392" s="523" t="s">
        <v>8949</v>
      </c>
      <c r="G2392" s="523" t="s">
        <v>15573</v>
      </c>
      <c r="H2392" s="538" t="s">
        <v>22701</v>
      </c>
      <c r="I2392" s="540">
        <v>45399</v>
      </c>
      <c r="J2392" s="541" t="s">
        <v>9805</v>
      </c>
      <c r="K2392" s="541" t="s">
        <v>9440</v>
      </c>
      <c r="L2392" s="494" t="s">
        <v>19178</v>
      </c>
      <c r="M2392" s="494" t="s">
        <v>9455</v>
      </c>
      <c r="N2392" s="494" t="s">
        <v>8179</v>
      </c>
      <c r="O2392" s="494" t="s">
        <v>15358</v>
      </c>
      <c r="P2392" s="494" t="s">
        <v>15397</v>
      </c>
      <c r="Q2392" s="494" t="s">
        <v>22727</v>
      </c>
      <c r="R2392" s="16" t="s">
        <v>23567</v>
      </c>
      <c r="S2392" s="16" t="s">
        <v>21834</v>
      </c>
      <c r="T2392" s="16" t="s">
        <v>23568</v>
      </c>
      <c r="U2392" s="17">
        <v>950</v>
      </c>
      <c r="V2392" s="18">
        <v>5350</v>
      </c>
      <c r="W2392" s="16" t="s">
        <v>23554</v>
      </c>
      <c r="X2392" s="50" t="s">
        <v>205</v>
      </c>
      <c r="Y2392" s="50"/>
      <c r="Z2392" t="s">
        <v>11167</v>
      </c>
    </row>
    <row r="2393" spans="1:26" ht="18" customHeight="1">
      <c r="A2393" s="539">
        <v>20240417</v>
      </c>
      <c r="B2393" s="523">
        <v>478</v>
      </c>
      <c r="C2393" s="523" t="s">
        <v>15574</v>
      </c>
      <c r="D2393" s="523" t="s">
        <v>219</v>
      </c>
      <c r="E2393" s="523">
        <v>881</v>
      </c>
      <c r="F2393" s="523" t="s">
        <v>9211</v>
      </c>
      <c r="G2393" s="523" t="s">
        <v>15575</v>
      </c>
      <c r="H2393" s="538" t="s">
        <v>22640</v>
      </c>
      <c r="I2393" s="540">
        <v>45399</v>
      </c>
      <c r="J2393" s="541" t="s">
        <v>9802</v>
      </c>
      <c r="K2393" s="541" t="s">
        <v>9440</v>
      </c>
      <c r="L2393" s="494" t="s">
        <v>22028</v>
      </c>
      <c r="M2393" s="494" t="s">
        <v>9442</v>
      </c>
      <c r="N2393" s="494" t="s">
        <v>23569</v>
      </c>
      <c r="O2393" s="494" t="s">
        <v>15506</v>
      </c>
      <c r="P2393" s="494"/>
      <c r="Q2393" s="494" t="s">
        <v>23139</v>
      </c>
      <c r="R2393" s="16" t="s">
        <v>23570</v>
      </c>
      <c r="S2393" s="16" t="s">
        <v>21329</v>
      </c>
      <c r="T2393" s="16" t="s">
        <v>15576</v>
      </c>
      <c r="U2393" s="17">
        <v>881</v>
      </c>
      <c r="V2393" s="18">
        <v>24750.83</v>
      </c>
      <c r="W2393" s="16" t="s">
        <v>23507</v>
      </c>
      <c r="X2393" s="50" t="s">
        <v>205</v>
      </c>
      <c r="Y2393" s="50"/>
      <c r="Z2393" t="s">
        <v>10417</v>
      </c>
    </row>
    <row r="2394" spans="1:26" ht="18" customHeight="1">
      <c r="A2394" s="539">
        <v>20240417</v>
      </c>
      <c r="B2394" s="523">
        <v>479</v>
      </c>
      <c r="C2394" s="523" t="s">
        <v>5272</v>
      </c>
      <c r="D2394" s="523" t="s">
        <v>8896</v>
      </c>
      <c r="E2394" s="523">
        <v>1925</v>
      </c>
      <c r="F2394" s="523" t="s">
        <v>6380</v>
      </c>
      <c r="G2394" s="523" t="s">
        <v>5273</v>
      </c>
      <c r="H2394" s="538" t="s">
        <v>23571</v>
      </c>
      <c r="I2394" s="540">
        <v>45398</v>
      </c>
      <c r="J2394" s="541" t="s">
        <v>14022</v>
      </c>
      <c r="K2394" s="541" t="s">
        <v>9440</v>
      </c>
      <c r="L2394" s="494" t="s">
        <v>9441</v>
      </c>
      <c r="M2394" s="494" t="s">
        <v>9442</v>
      </c>
      <c r="N2394" s="494" t="s">
        <v>15577</v>
      </c>
      <c r="O2394" s="494" t="s">
        <v>15142</v>
      </c>
      <c r="P2394" s="494"/>
      <c r="Q2394" s="494" t="s">
        <v>14745</v>
      </c>
      <c r="R2394" s="16" t="s">
        <v>23572</v>
      </c>
      <c r="S2394" s="16" t="s">
        <v>23573</v>
      </c>
      <c r="T2394" s="16" t="s">
        <v>23574</v>
      </c>
      <c r="U2394" s="17">
        <v>1925</v>
      </c>
      <c r="V2394" s="18">
        <v>24640</v>
      </c>
      <c r="W2394" s="16" t="s">
        <v>23538</v>
      </c>
      <c r="X2394" s="50" t="s">
        <v>205</v>
      </c>
      <c r="Y2394" s="50"/>
    </row>
    <row r="2395" spans="1:26" ht="18" customHeight="1">
      <c r="A2395" s="539">
        <v>20240417</v>
      </c>
      <c r="B2395" s="523">
        <v>480</v>
      </c>
      <c r="C2395" s="523" t="s">
        <v>5277</v>
      </c>
      <c r="D2395" s="523" t="s">
        <v>9540</v>
      </c>
      <c r="E2395" s="523">
        <v>1939</v>
      </c>
      <c r="F2395" s="523" t="s">
        <v>8994</v>
      </c>
      <c r="G2395" s="523" t="s">
        <v>5278</v>
      </c>
      <c r="H2395" s="538" t="s">
        <v>22946</v>
      </c>
      <c r="I2395" s="540">
        <v>45398</v>
      </c>
      <c r="J2395" s="541" t="s">
        <v>15578</v>
      </c>
      <c r="K2395" s="541" t="s">
        <v>9440</v>
      </c>
      <c r="L2395" s="512" t="s">
        <v>19178</v>
      </c>
      <c r="M2395" s="512" t="s">
        <v>15579</v>
      </c>
      <c r="N2395" s="512" t="s">
        <v>22464</v>
      </c>
      <c r="O2395" s="512" t="s">
        <v>15411</v>
      </c>
      <c r="P2395" s="512"/>
      <c r="Q2395" s="512" t="s">
        <v>22650</v>
      </c>
      <c r="R2395" s="16" t="s">
        <v>23575</v>
      </c>
      <c r="S2395" s="16" t="s">
        <v>20780</v>
      </c>
      <c r="T2395" s="16" t="s">
        <v>15580</v>
      </c>
      <c r="U2395" s="17">
        <v>1939</v>
      </c>
      <c r="V2395" s="18">
        <v>24249.119999999999</v>
      </c>
      <c r="W2395" s="16" t="s">
        <v>18784</v>
      </c>
      <c r="X2395" s="50" t="s">
        <v>205</v>
      </c>
      <c r="Y2395" s="50"/>
    </row>
    <row r="2396" spans="1:26" ht="18" customHeight="1">
      <c r="A2396" s="539">
        <v>20240417</v>
      </c>
      <c r="B2396" s="523">
        <v>481</v>
      </c>
      <c r="C2396" s="523" t="s">
        <v>5281</v>
      </c>
      <c r="D2396" s="523" t="s">
        <v>8896</v>
      </c>
      <c r="E2396" s="523">
        <v>1925</v>
      </c>
      <c r="F2396" s="523" t="s">
        <v>6380</v>
      </c>
      <c r="G2396" s="523" t="s">
        <v>5282</v>
      </c>
      <c r="H2396" s="538" t="s">
        <v>23576</v>
      </c>
      <c r="I2396" s="540">
        <v>45399</v>
      </c>
      <c r="J2396" s="541" t="s">
        <v>9527</v>
      </c>
      <c r="K2396" s="541" t="s">
        <v>9440</v>
      </c>
      <c r="L2396" s="494" t="s">
        <v>9441</v>
      </c>
      <c r="M2396" s="494" t="s">
        <v>9442</v>
      </c>
      <c r="N2396" s="494" t="s">
        <v>23577</v>
      </c>
      <c r="O2396" s="494" t="s">
        <v>15358</v>
      </c>
      <c r="P2396" s="494"/>
      <c r="Q2396" s="494" t="s">
        <v>14745</v>
      </c>
      <c r="R2396" s="16" t="s">
        <v>23578</v>
      </c>
      <c r="S2396" s="16" t="s">
        <v>19268</v>
      </c>
      <c r="T2396" s="16" t="s">
        <v>23579</v>
      </c>
      <c r="U2396" s="17">
        <v>1925</v>
      </c>
      <c r="V2396" s="18">
        <v>24640</v>
      </c>
      <c r="W2396" s="16" t="s">
        <v>18784</v>
      </c>
      <c r="X2396" s="50" t="s">
        <v>205</v>
      </c>
      <c r="Y2396" s="50"/>
    </row>
    <row r="2397" spans="1:26" ht="18" customHeight="1">
      <c r="A2397" s="539">
        <v>20240417</v>
      </c>
      <c r="B2397" s="523">
        <v>482</v>
      </c>
      <c r="C2397" s="523" t="s">
        <v>5285</v>
      </c>
      <c r="D2397" s="523" t="s">
        <v>8896</v>
      </c>
      <c r="E2397" s="523">
        <v>1925</v>
      </c>
      <c r="F2397" s="523" t="s">
        <v>6380</v>
      </c>
      <c r="G2397" s="523" t="s">
        <v>5286</v>
      </c>
      <c r="H2397" s="538" t="s">
        <v>22710</v>
      </c>
      <c r="I2397" s="540">
        <v>45399</v>
      </c>
      <c r="J2397" s="541" t="s">
        <v>9527</v>
      </c>
      <c r="K2397" s="541" t="s">
        <v>9440</v>
      </c>
      <c r="L2397" s="512" t="s">
        <v>19178</v>
      </c>
      <c r="M2397" s="494" t="s">
        <v>9442</v>
      </c>
      <c r="N2397" s="494" t="s">
        <v>23555</v>
      </c>
      <c r="O2397" s="494" t="s">
        <v>15358</v>
      </c>
      <c r="P2397" s="494"/>
      <c r="Q2397" s="494" t="s">
        <v>22669</v>
      </c>
      <c r="R2397" s="16" t="s">
        <v>15581</v>
      </c>
      <c r="S2397" s="16" t="s">
        <v>10506</v>
      </c>
      <c r="T2397" s="16" t="s">
        <v>15582</v>
      </c>
      <c r="U2397" s="17">
        <v>1925</v>
      </c>
      <c r="V2397" s="18">
        <v>24640</v>
      </c>
      <c r="W2397" s="16" t="s">
        <v>23557</v>
      </c>
      <c r="X2397" s="50" t="s">
        <v>205</v>
      </c>
      <c r="Y2397" s="50"/>
    </row>
    <row r="2398" spans="1:26" ht="18" customHeight="1">
      <c r="A2398" s="539">
        <v>20240417</v>
      </c>
      <c r="B2398" s="523">
        <v>483</v>
      </c>
      <c r="C2398" s="523" t="s">
        <v>15583</v>
      </c>
      <c r="D2398" s="523" t="s">
        <v>10628</v>
      </c>
      <c r="E2398" s="523">
        <v>1427</v>
      </c>
      <c r="F2398" s="523" t="s">
        <v>8298</v>
      </c>
      <c r="G2398" s="523" t="s">
        <v>15584</v>
      </c>
      <c r="H2398" s="538" t="s">
        <v>23272</v>
      </c>
      <c r="I2398" s="540">
        <v>45399</v>
      </c>
      <c r="J2398" s="541" t="s">
        <v>12332</v>
      </c>
      <c r="K2398" s="541" t="s">
        <v>9440</v>
      </c>
      <c r="L2398" s="494" t="s">
        <v>9441</v>
      </c>
      <c r="M2398" s="494" t="s">
        <v>15255</v>
      </c>
      <c r="N2398" s="494" t="s">
        <v>8379</v>
      </c>
      <c r="O2398" s="494" t="s">
        <v>15358</v>
      </c>
      <c r="P2398" s="494"/>
      <c r="Q2398" s="494" t="s">
        <v>9470</v>
      </c>
      <c r="R2398" s="16" t="s">
        <v>15585</v>
      </c>
      <c r="S2398" s="16" t="s">
        <v>10506</v>
      </c>
      <c r="T2398" s="16" t="s">
        <v>15586</v>
      </c>
      <c r="U2398" s="17">
        <v>1427</v>
      </c>
      <c r="V2398" s="18">
        <v>5287.04</v>
      </c>
      <c r="W2398" s="16" t="s">
        <v>23557</v>
      </c>
      <c r="X2398" s="50" t="s">
        <v>205</v>
      </c>
      <c r="Y2398" s="50"/>
    </row>
    <row r="2399" spans="1:26" ht="18" customHeight="1">
      <c r="A2399" s="539">
        <v>20240417</v>
      </c>
      <c r="B2399" s="523">
        <v>484</v>
      </c>
      <c r="C2399" s="523" t="s">
        <v>15587</v>
      </c>
      <c r="D2399" s="523" t="s">
        <v>219</v>
      </c>
      <c r="E2399" s="523">
        <v>1800</v>
      </c>
      <c r="F2399" s="523" t="s">
        <v>8949</v>
      </c>
      <c r="G2399" s="523" t="s">
        <v>15588</v>
      </c>
      <c r="H2399" s="538" t="s">
        <v>9573</v>
      </c>
      <c r="I2399" s="540">
        <v>45399</v>
      </c>
      <c r="J2399" s="541" t="s">
        <v>9710</v>
      </c>
      <c r="K2399" s="541" t="s">
        <v>9440</v>
      </c>
      <c r="L2399" s="494" t="s">
        <v>9441</v>
      </c>
      <c r="M2399" s="494" t="s">
        <v>15354</v>
      </c>
      <c r="N2399" s="494" t="s">
        <v>9574</v>
      </c>
      <c r="O2399" s="494" t="s">
        <v>15142</v>
      </c>
      <c r="P2399" s="494"/>
      <c r="Q2399" s="494" t="s">
        <v>23092</v>
      </c>
      <c r="R2399" s="16" t="s">
        <v>15589</v>
      </c>
      <c r="S2399" s="16" t="s">
        <v>11097</v>
      </c>
      <c r="T2399" s="16" t="s">
        <v>23580</v>
      </c>
      <c r="U2399" s="17">
        <v>1800</v>
      </c>
      <c r="V2399" s="18">
        <v>18854</v>
      </c>
      <c r="W2399" s="16" t="s">
        <v>23554</v>
      </c>
      <c r="X2399" s="50" t="s">
        <v>205</v>
      </c>
      <c r="Y2399" s="50"/>
      <c r="Z2399" t="s">
        <v>10998</v>
      </c>
    </row>
    <row r="2400" spans="1:26" ht="18" customHeight="1">
      <c r="A2400" s="539">
        <v>20240418</v>
      </c>
      <c r="B2400" s="523">
        <v>485</v>
      </c>
      <c r="C2400" s="523" t="s">
        <v>15590</v>
      </c>
      <c r="D2400" s="523" t="s">
        <v>13413</v>
      </c>
      <c r="E2400" s="523">
        <v>950</v>
      </c>
      <c r="F2400" s="523" t="s">
        <v>8949</v>
      </c>
      <c r="G2400" s="523" t="s">
        <v>15591</v>
      </c>
      <c r="H2400" s="538" t="s">
        <v>9465</v>
      </c>
      <c r="I2400" s="540">
        <v>45400</v>
      </c>
      <c r="J2400" s="541" t="s">
        <v>13018</v>
      </c>
      <c r="K2400" s="541" t="s">
        <v>9440</v>
      </c>
      <c r="L2400" s="494" t="s">
        <v>19178</v>
      </c>
      <c r="M2400" s="494" t="s">
        <v>9455</v>
      </c>
      <c r="N2400" s="494" t="s">
        <v>23468</v>
      </c>
      <c r="O2400" s="494" t="s">
        <v>15403</v>
      </c>
      <c r="P2400" s="494" t="s">
        <v>15592</v>
      </c>
      <c r="Q2400" s="494" t="s">
        <v>23333</v>
      </c>
      <c r="R2400" s="16" t="s">
        <v>15593</v>
      </c>
      <c r="S2400" s="16" t="s">
        <v>23581</v>
      </c>
      <c r="T2400" s="16" t="s">
        <v>23582</v>
      </c>
      <c r="U2400" s="17">
        <v>950</v>
      </c>
      <c r="V2400" s="18">
        <v>11000</v>
      </c>
      <c r="W2400" s="16" t="s">
        <v>23583</v>
      </c>
      <c r="X2400" s="50" t="s">
        <v>205</v>
      </c>
      <c r="Y2400" s="50"/>
      <c r="Z2400" t="s">
        <v>15595</v>
      </c>
    </row>
    <row r="2401" spans="1:26" ht="18" customHeight="1">
      <c r="A2401" s="539">
        <v>20240418</v>
      </c>
      <c r="B2401" s="523">
        <v>486</v>
      </c>
      <c r="C2401" s="523" t="s">
        <v>15596</v>
      </c>
      <c r="D2401" s="523" t="s">
        <v>219</v>
      </c>
      <c r="E2401" s="523">
        <v>1700</v>
      </c>
      <c r="F2401" s="523" t="s">
        <v>9546</v>
      </c>
      <c r="G2401" s="523" t="s">
        <v>15597</v>
      </c>
      <c r="H2401" s="538" t="s">
        <v>9518</v>
      </c>
      <c r="I2401" s="540">
        <v>45400</v>
      </c>
      <c r="J2401" s="541" t="s">
        <v>9539</v>
      </c>
      <c r="K2401" s="541" t="s">
        <v>9440</v>
      </c>
      <c r="L2401" s="494" t="s">
        <v>22028</v>
      </c>
      <c r="M2401" s="494" t="s">
        <v>15255</v>
      </c>
      <c r="N2401" s="494" t="s">
        <v>9521</v>
      </c>
      <c r="O2401" s="494" t="s">
        <v>15420</v>
      </c>
      <c r="P2401" s="494"/>
      <c r="Q2401" s="494" t="s">
        <v>22903</v>
      </c>
      <c r="R2401" s="16" t="s">
        <v>15596</v>
      </c>
      <c r="S2401" s="16" t="s">
        <v>15598</v>
      </c>
      <c r="T2401" s="16" t="s">
        <v>15599</v>
      </c>
      <c r="U2401" s="17">
        <v>1700</v>
      </c>
      <c r="V2401" s="18">
        <v>20400</v>
      </c>
      <c r="W2401" s="16" t="s">
        <v>5297</v>
      </c>
      <c r="X2401" s="50" t="s">
        <v>205</v>
      </c>
      <c r="Y2401" s="50"/>
    </row>
    <row r="2402" spans="1:26" ht="18" customHeight="1">
      <c r="A2402" s="539">
        <v>20240419</v>
      </c>
      <c r="B2402" s="523">
        <v>487</v>
      </c>
      <c r="C2402" s="523" t="s">
        <v>5289</v>
      </c>
      <c r="D2402" s="523" t="s">
        <v>8905</v>
      </c>
      <c r="E2402" s="523">
        <v>1985</v>
      </c>
      <c r="F2402" s="523" t="s">
        <v>8994</v>
      </c>
      <c r="G2402" s="523" t="s">
        <v>5290</v>
      </c>
      <c r="H2402" s="538" t="s">
        <v>22867</v>
      </c>
      <c r="I2402" s="540">
        <v>45400</v>
      </c>
      <c r="J2402" s="541" t="s">
        <v>11301</v>
      </c>
      <c r="K2402" s="541" t="s">
        <v>9440</v>
      </c>
      <c r="L2402" s="494" t="s">
        <v>9441</v>
      </c>
      <c r="M2402" s="494" t="s">
        <v>15341</v>
      </c>
      <c r="N2402" s="494" t="s">
        <v>22488</v>
      </c>
      <c r="O2402" s="494" t="s">
        <v>15400</v>
      </c>
      <c r="P2402" s="494"/>
      <c r="Q2402" s="494" t="s">
        <v>23414</v>
      </c>
      <c r="R2402" s="16" t="s">
        <v>15600</v>
      </c>
      <c r="S2402" s="16" t="s">
        <v>5242</v>
      </c>
      <c r="T2402" s="16" t="s">
        <v>23584</v>
      </c>
      <c r="U2402" s="17">
        <v>1985</v>
      </c>
      <c r="V2402" s="18">
        <v>24987.18</v>
      </c>
      <c r="W2402" s="16" t="s">
        <v>23585</v>
      </c>
      <c r="X2402" s="50" t="s">
        <v>22867</v>
      </c>
      <c r="Y2402" s="50"/>
    </row>
    <row r="2403" spans="1:26" ht="18" customHeight="1">
      <c r="A2403" s="539">
        <v>20240419</v>
      </c>
      <c r="B2403" s="523">
        <v>488</v>
      </c>
      <c r="C2403" s="523" t="s">
        <v>5293</v>
      </c>
      <c r="D2403" s="523" t="s">
        <v>9319</v>
      </c>
      <c r="E2403" s="523">
        <v>1960</v>
      </c>
      <c r="F2403" s="523" t="s">
        <v>8994</v>
      </c>
      <c r="G2403" s="523" t="s">
        <v>5294</v>
      </c>
      <c r="H2403" s="538" t="s">
        <v>22557</v>
      </c>
      <c r="I2403" s="540">
        <v>45400</v>
      </c>
      <c r="J2403" s="541" t="s">
        <v>10611</v>
      </c>
      <c r="K2403" s="541" t="s">
        <v>9440</v>
      </c>
      <c r="L2403" s="494" t="s">
        <v>19178</v>
      </c>
      <c r="M2403" s="494" t="s">
        <v>9460</v>
      </c>
      <c r="N2403" s="494" t="s">
        <v>22458</v>
      </c>
      <c r="O2403" s="494" t="s">
        <v>15411</v>
      </c>
      <c r="P2403" s="494"/>
      <c r="Q2403" s="494" t="s">
        <v>22877</v>
      </c>
      <c r="R2403" s="16" t="s">
        <v>23586</v>
      </c>
      <c r="S2403" s="16" t="s">
        <v>19938</v>
      </c>
      <c r="T2403" s="16" t="s">
        <v>23587</v>
      </c>
      <c r="U2403" s="17">
        <v>1960</v>
      </c>
      <c r="V2403" s="18">
        <v>24500</v>
      </c>
      <c r="W2403" s="16" t="s">
        <v>15594</v>
      </c>
      <c r="X2403" s="50" t="s">
        <v>22814</v>
      </c>
      <c r="Y2403" s="50"/>
    </row>
    <row r="2404" spans="1:26" ht="18" customHeight="1">
      <c r="A2404" s="539">
        <v>20240419</v>
      </c>
      <c r="B2404" s="523">
        <v>489</v>
      </c>
      <c r="C2404" s="523" t="s">
        <v>5298</v>
      </c>
      <c r="D2404" s="523" t="s">
        <v>9540</v>
      </c>
      <c r="E2404" s="523">
        <v>1958</v>
      </c>
      <c r="F2404" s="523" t="s">
        <v>8994</v>
      </c>
      <c r="G2404" s="523" t="s">
        <v>936</v>
      </c>
      <c r="H2404" s="538" t="s">
        <v>22946</v>
      </c>
      <c r="I2404" s="540">
        <v>45400</v>
      </c>
      <c r="J2404" s="541" t="s">
        <v>12277</v>
      </c>
      <c r="K2404" s="541" t="s">
        <v>9440</v>
      </c>
      <c r="L2404" s="494" t="s">
        <v>19178</v>
      </c>
      <c r="M2404" s="494" t="s">
        <v>15579</v>
      </c>
      <c r="N2404" s="494" t="s">
        <v>8168</v>
      </c>
      <c r="O2404" s="494" t="s">
        <v>15411</v>
      </c>
      <c r="P2404" s="494"/>
      <c r="Q2404" s="494" t="s">
        <v>22650</v>
      </c>
      <c r="R2404" s="16" t="s">
        <v>23588</v>
      </c>
      <c r="S2404" s="16" t="s">
        <v>23589</v>
      </c>
      <c r="T2404" s="16" t="s">
        <v>23590</v>
      </c>
      <c r="U2404" s="17">
        <v>1958</v>
      </c>
      <c r="V2404" s="18">
        <v>24486.79</v>
      </c>
      <c r="W2404" s="16" t="s">
        <v>23591</v>
      </c>
      <c r="X2404" s="50" t="s">
        <v>14714</v>
      </c>
      <c r="Y2404" s="50"/>
    </row>
    <row r="2405" spans="1:26" ht="18" customHeight="1">
      <c r="A2405" s="539">
        <v>20240419</v>
      </c>
      <c r="B2405" s="523">
        <v>490</v>
      </c>
      <c r="C2405" s="523" t="s">
        <v>5302</v>
      </c>
      <c r="D2405" s="523" t="s">
        <v>51</v>
      </c>
      <c r="E2405" s="523">
        <v>1960</v>
      </c>
      <c r="F2405" s="523" t="s">
        <v>8994</v>
      </c>
      <c r="G2405" s="523" t="s">
        <v>5303</v>
      </c>
      <c r="H2405" s="538" t="s">
        <v>22657</v>
      </c>
      <c r="I2405" s="540">
        <v>45400</v>
      </c>
      <c r="J2405" s="541" t="s">
        <v>11800</v>
      </c>
      <c r="K2405" s="541" t="s">
        <v>9440</v>
      </c>
      <c r="L2405" s="494" t="s">
        <v>19178</v>
      </c>
      <c r="M2405" s="494" t="s">
        <v>9460</v>
      </c>
      <c r="N2405" s="494" t="s">
        <v>22458</v>
      </c>
      <c r="O2405" s="494" t="s">
        <v>15411</v>
      </c>
      <c r="P2405" s="494"/>
      <c r="Q2405" s="494" t="s">
        <v>22629</v>
      </c>
      <c r="R2405" s="16" t="s">
        <v>23592</v>
      </c>
      <c r="S2405" s="16" t="s">
        <v>19938</v>
      </c>
      <c r="T2405" s="16" t="s">
        <v>23593</v>
      </c>
      <c r="U2405" s="17">
        <v>1960</v>
      </c>
      <c r="V2405" s="18">
        <v>24500</v>
      </c>
      <c r="W2405" s="16" t="s">
        <v>23591</v>
      </c>
      <c r="X2405" s="50" t="s">
        <v>22657</v>
      </c>
      <c r="Y2405" s="50"/>
    </row>
    <row r="2406" spans="1:26" ht="18" customHeight="1">
      <c r="A2406" s="539">
        <v>20240419</v>
      </c>
      <c r="B2406" s="523">
        <v>491</v>
      </c>
      <c r="C2406" s="523" t="s">
        <v>15601</v>
      </c>
      <c r="D2406" s="523" t="s">
        <v>219</v>
      </c>
      <c r="E2406" s="523">
        <v>1110</v>
      </c>
      <c r="F2406" s="523" t="s">
        <v>9217</v>
      </c>
      <c r="G2406" s="523" t="s">
        <v>15602</v>
      </c>
      <c r="H2406" s="538" t="s">
        <v>23046</v>
      </c>
      <c r="I2406" s="540">
        <v>45401</v>
      </c>
      <c r="J2406" s="541" t="s">
        <v>11877</v>
      </c>
      <c r="K2406" s="541" t="s">
        <v>9440</v>
      </c>
      <c r="L2406" s="494" t="s">
        <v>19178</v>
      </c>
      <c r="M2406" s="494" t="s">
        <v>15255</v>
      </c>
      <c r="N2406" s="494" t="s">
        <v>22785</v>
      </c>
      <c r="O2406" s="494" t="s">
        <v>15420</v>
      </c>
      <c r="P2406" s="494"/>
      <c r="Q2406" s="494" t="s">
        <v>23594</v>
      </c>
      <c r="R2406" s="16" t="s">
        <v>23595</v>
      </c>
      <c r="S2406" s="16" t="s">
        <v>14451</v>
      </c>
      <c r="T2406" s="16" t="s">
        <v>23596</v>
      </c>
      <c r="U2406" s="17">
        <v>1110</v>
      </c>
      <c r="V2406" s="18">
        <v>24864</v>
      </c>
      <c r="W2406" s="16" t="s">
        <v>23591</v>
      </c>
      <c r="X2406" s="50" t="s">
        <v>15027</v>
      </c>
      <c r="Y2406" s="50"/>
    </row>
    <row r="2407" spans="1:26" ht="18" customHeight="1">
      <c r="A2407" s="539">
        <v>20240419</v>
      </c>
      <c r="B2407" s="523">
        <v>492</v>
      </c>
      <c r="C2407" s="523" t="s">
        <v>15603</v>
      </c>
      <c r="D2407" s="523" t="s">
        <v>9743</v>
      </c>
      <c r="E2407" s="523">
        <v>2300</v>
      </c>
      <c r="F2407" s="523" t="s">
        <v>9206</v>
      </c>
      <c r="G2407" s="523" t="s">
        <v>15604</v>
      </c>
      <c r="H2407" s="538" t="s">
        <v>23597</v>
      </c>
      <c r="I2407" s="540">
        <v>45400</v>
      </c>
      <c r="J2407" s="541" t="s">
        <v>15605</v>
      </c>
      <c r="K2407" s="541" t="s">
        <v>9440</v>
      </c>
      <c r="L2407" s="494" t="s">
        <v>19178</v>
      </c>
      <c r="M2407" s="494" t="s">
        <v>15606</v>
      </c>
      <c r="N2407" s="494" t="s">
        <v>22464</v>
      </c>
      <c r="O2407" s="494" t="s">
        <v>15448</v>
      </c>
      <c r="P2407" s="494" t="s">
        <v>15364</v>
      </c>
      <c r="Q2407" s="494" t="s">
        <v>22636</v>
      </c>
      <c r="R2407" s="16" t="s">
        <v>15607</v>
      </c>
      <c r="S2407" s="16" t="s">
        <v>19441</v>
      </c>
      <c r="T2407" s="16" t="s">
        <v>23598</v>
      </c>
      <c r="U2407" s="17">
        <v>2300</v>
      </c>
      <c r="V2407" s="18">
        <v>24500</v>
      </c>
      <c r="W2407" s="16" t="s">
        <v>23599</v>
      </c>
      <c r="X2407" s="50" t="s">
        <v>23597</v>
      </c>
      <c r="Y2407" s="50"/>
      <c r="Z2407" t="s">
        <v>14224</v>
      </c>
    </row>
    <row r="2408" spans="1:26" ht="18" customHeight="1">
      <c r="A2408" s="539">
        <v>20240419</v>
      </c>
      <c r="B2408" s="523">
        <v>493</v>
      </c>
      <c r="C2408" s="523" t="s">
        <v>15609</v>
      </c>
      <c r="D2408" s="523" t="s">
        <v>10483</v>
      </c>
      <c r="E2408" s="523">
        <v>4570</v>
      </c>
      <c r="F2408" s="523" t="s">
        <v>9069</v>
      </c>
      <c r="G2408" s="523" t="s">
        <v>15116</v>
      </c>
      <c r="H2408" s="538" t="s">
        <v>15610</v>
      </c>
      <c r="I2408" s="540">
        <v>45401</v>
      </c>
      <c r="J2408" s="541" t="s">
        <v>11722</v>
      </c>
      <c r="K2408" s="541" t="s">
        <v>9440</v>
      </c>
      <c r="L2408" s="494" t="s">
        <v>22028</v>
      </c>
      <c r="M2408" s="494" t="s">
        <v>14692</v>
      </c>
      <c r="N2408" s="494" t="s">
        <v>8168</v>
      </c>
      <c r="O2408" s="494" t="s">
        <v>15448</v>
      </c>
      <c r="P2408" s="494" t="s">
        <v>15611</v>
      </c>
      <c r="Q2408" s="494" t="s">
        <v>22708</v>
      </c>
      <c r="R2408" s="16" t="s">
        <v>23600</v>
      </c>
      <c r="S2408" s="16" t="s">
        <v>10719</v>
      </c>
      <c r="T2408" s="16" t="s">
        <v>23601</v>
      </c>
      <c r="U2408" s="17">
        <v>4570</v>
      </c>
      <c r="V2408" s="18">
        <v>24900</v>
      </c>
      <c r="W2408" s="16" t="s">
        <v>23599</v>
      </c>
      <c r="X2408" s="50"/>
      <c r="Y2408" s="50"/>
      <c r="Z2408" t="s">
        <v>10986</v>
      </c>
    </row>
    <row r="2409" spans="1:26" ht="18" customHeight="1">
      <c r="A2409" s="539">
        <v>20240419</v>
      </c>
      <c r="B2409" s="523">
        <v>494</v>
      </c>
      <c r="C2409" s="523" t="s">
        <v>15612</v>
      </c>
      <c r="D2409" s="523" t="s">
        <v>8947</v>
      </c>
      <c r="E2409" s="523">
        <v>600</v>
      </c>
      <c r="F2409" s="523" t="s">
        <v>9090</v>
      </c>
      <c r="G2409" s="523" t="s">
        <v>15613</v>
      </c>
      <c r="H2409" s="538" t="s">
        <v>23375</v>
      </c>
      <c r="I2409" s="540">
        <v>45401</v>
      </c>
      <c r="J2409" s="541" t="s">
        <v>9772</v>
      </c>
      <c r="K2409" s="541" t="s">
        <v>9440</v>
      </c>
      <c r="L2409" s="494" t="s">
        <v>19178</v>
      </c>
      <c r="M2409" s="494"/>
      <c r="N2409" s="494"/>
      <c r="O2409" s="494" t="s">
        <v>15238</v>
      </c>
      <c r="P2409" s="494"/>
      <c r="Q2409" s="494"/>
      <c r="R2409" s="16" t="s">
        <v>23602</v>
      </c>
      <c r="S2409" s="16" t="s">
        <v>23603</v>
      </c>
      <c r="T2409" s="16" t="s">
        <v>23604</v>
      </c>
      <c r="U2409" s="17">
        <v>600</v>
      </c>
      <c r="V2409" s="18">
        <v>7020</v>
      </c>
      <c r="W2409" s="16" t="s">
        <v>23557</v>
      </c>
      <c r="X2409" s="50" t="s">
        <v>205</v>
      </c>
      <c r="Y2409" s="50"/>
      <c r="Z2409" t="s">
        <v>12715</v>
      </c>
    </row>
    <row r="2410" spans="1:26" ht="18" customHeight="1">
      <c r="A2410" s="539">
        <v>20240422</v>
      </c>
      <c r="B2410" s="523">
        <v>495</v>
      </c>
      <c r="C2410" s="523" t="s">
        <v>15614</v>
      </c>
      <c r="D2410" s="523" t="s">
        <v>219</v>
      </c>
      <c r="E2410" s="523">
        <v>1110</v>
      </c>
      <c r="F2410" s="523" t="s">
        <v>9217</v>
      </c>
      <c r="G2410" s="523" t="s">
        <v>15615</v>
      </c>
      <c r="H2410" s="538" t="s">
        <v>23274</v>
      </c>
      <c r="I2410" s="540">
        <v>45402</v>
      </c>
      <c r="J2410" s="541" t="s">
        <v>9539</v>
      </c>
      <c r="K2410" s="541" t="s">
        <v>9440</v>
      </c>
      <c r="L2410" s="494" t="s">
        <v>19178</v>
      </c>
      <c r="M2410" s="494" t="s">
        <v>15255</v>
      </c>
      <c r="N2410" s="494" t="s">
        <v>22785</v>
      </c>
      <c r="O2410" s="494" t="s">
        <v>15411</v>
      </c>
      <c r="P2410" s="494"/>
      <c r="Q2410" s="494" t="s">
        <v>23594</v>
      </c>
      <c r="R2410" s="16" t="s">
        <v>23605</v>
      </c>
      <c r="S2410" s="16" t="s">
        <v>23606</v>
      </c>
      <c r="T2410" s="16" t="s">
        <v>23607</v>
      </c>
      <c r="U2410" s="17">
        <v>1110</v>
      </c>
      <c r="V2410" s="18">
        <v>24864</v>
      </c>
      <c r="W2410" s="16" t="s">
        <v>23608</v>
      </c>
      <c r="X2410" s="50" t="s">
        <v>205</v>
      </c>
      <c r="Y2410" s="50"/>
    </row>
    <row r="2411" spans="1:26" ht="18" customHeight="1">
      <c r="A2411" s="539">
        <v>20240422</v>
      </c>
      <c r="B2411" s="523">
        <v>496</v>
      </c>
      <c r="C2411" s="523" t="s">
        <v>15617</v>
      </c>
      <c r="D2411" s="523" t="s">
        <v>219</v>
      </c>
      <c r="E2411" s="523">
        <v>1440</v>
      </c>
      <c r="F2411" s="523" t="s">
        <v>9217</v>
      </c>
      <c r="G2411" s="523" t="s">
        <v>15618</v>
      </c>
      <c r="H2411" s="538" t="s">
        <v>23274</v>
      </c>
      <c r="I2411" s="540">
        <v>45402</v>
      </c>
      <c r="J2411" s="541" t="s">
        <v>11732</v>
      </c>
      <c r="K2411" s="541" t="s">
        <v>9440</v>
      </c>
      <c r="L2411" s="494" t="s">
        <v>19178</v>
      </c>
      <c r="M2411" s="494" t="s">
        <v>15255</v>
      </c>
      <c r="N2411" s="494" t="s">
        <v>22785</v>
      </c>
      <c r="O2411" s="494" t="s">
        <v>9462</v>
      </c>
      <c r="P2411" s="494"/>
      <c r="Q2411" s="494" t="s">
        <v>22733</v>
      </c>
      <c r="R2411" s="16" t="s">
        <v>23609</v>
      </c>
      <c r="S2411" s="16" t="s">
        <v>22832</v>
      </c>
      <c r="T2411" s="16" t="s">
        <v>23610</v>
      </c>
      <c r="U2411" s="17">
        <v>1440</v>
      </c>
      <c r="V2411" s="18">
        <v>24148.799999999999</v>
      </c>
      <c r="W2411" s="16" t="s">
        <v>23608</v>
      </c>
      <c r="X2411" s="50" t="s">
        <v>205</v>
      </c>
      <c r="Y2411" s="50"/>
    </row>
    <row r="2412" spans="1:26" ht="18" customHeight="1">
      <c r="A2412" s="539">
        <v>20240422</v>
      </c>
      <c r="B2412" s="523">
        <v>497</v>
      </c>
      <c r="C2412" s="523" t="s">
        <v>15619</v>
      </c>
      <c r="D2412" s="523" t="s">
        <v>8947</v>
      </c>
      <c r="E2412" s="523">
        <v>902</v>
      </c>
      <c r="F2412" s="523" t="s">
        <v>8949</v>
      </c>
      <c r="G2412" s="523" t="s">
        <v>15620</v>
      </c>
      <c r="H2412" s="538" t="s">
        <v>15396</v>
      </c>
      <c r="I2412" s="540">
        <v>45404</v>
      </c>
      <c r="J2412" s="541" t="s">
        <v>11427</v>
      </c>
      <c r="K2412" s="541" t="s">
        <v>9440</v>
      </c>
      <c r="L2412" s="494" t="s">
        <v>9441</v>
      </c>
      <c r="M2412" s="494" t="s">
        <v>9455</v>
      </c>
      <c r="N2412" s="494" t="s">
        <v>22468</v>
      </c>
      <c r="O2412" s="494" t="s">
        <v>15400</v>
      </c>
      <c r="P2412" s="494"/>
      <c r="Q2412" s="494" t="s">
        <v>23611</v>
      </c>
      <c r="R2412" s="16" t="s">
        <v>23612</v>
      </c>
      <c r="S2412" s="16" t="s">
        <v>23613</v>
      </c>
      <c r="T2412" s="16" t="s">
        <v>23614</v>
      </c>
      <c r="U2412" s="17">
        <v>902</v>
      </c>
      <c r="V2412" s="18">
        <v>7035.6</v>
      </c>
      <c r="W2412" s="16" t="s">
        <v>23608</v>
      </c>
      <c r="X2412" s="50" t="s">
        <v>205</v>
      </c>
      <c r="Y2412" s="50"/>
      <c r="Z2412" t="s">
        <v>13735</v>
      </c>
    </row>
    <row r="2413" spans="1:26" ht="18" customHeight="1">
      <c r="A2413" s="539">
        <v>20240422</v>
      </c>
      <c r="B2413" s="523">
        <v>498</v>
      </c>
      <c r="C2413" s="523" t="s">
        <v>15621</v>
      </c>
      <c r="D2413" s="523" t="s">
        <v>9476</v>
      </c>
      <c r="E2413" s="523">
        <v>1200</v>
      </c>
      <c r="F2413" s="523" t="s">
        <v>9089</v>
      </c>
      <c r="G2413" s="523" t="s">
        <v>15622</v>
      </c>
      <c r="H2413" s="538" t="s">
        <v>22789</v>
      </c>
      <c r="I2413" s="540">
        <v>45406</v>
      </c>
      <c r="J2413" s="541" t="s">
        <v>10568</v>
      </c>
      <c r="K2413" s="541" t="s">
        <v>9440</v>
      </c>
      <c r="L2413" s="494" t="s">
        <v>19178</v>
      </c>
      <c r="M2413" s="494" t="s">
        <v>15377</v>
      </c>
      <c r="N2413" s="494" t="s">
        <v>18815</v>
      </c>
      <c r="O2413" s="494" t="s">
        <v>9462</v>
      </c>
      <c r="P2413" s="494"/>
      <c r="Q2413" s="494" t="s">
        <v>22620</v>
      </c>
      <c r="R2413" s="16" t="s">
        <v>15623</v>
      </c>
      <c r="S2413" s="16" t="s">
        <v>22832</v>
      </c>
      <c r="T2413" s="16" t="s">
        <v>23615</v>
      </c>
      <c r="U2413" s="17">
        <v>4800</v>
      </c>
      <c r="V2413" s="18">
        <v>99960</v>
      </c>
      <c r="W2413" s="16" t="s">
        <v>23608</v>
      </c>
      <c r="X2413" s="50" t="s">
        <v>205</v>
      </c>
      <c r="Y2413" s="50"/>
      <c r="Z2413" t="s">
        <v>20118</v>
      </c>
    </row>
    <row r="2414" spans="1:26" ht="18" customHeight="1">
      <c r="A2414" s="539">
        <v>20240422</v>
      </c>
      <c r="B2414" s="523">
        <v>498</v>
      </c>
      <c r="C2414" s="523" t="s">
        <v>15621</v>
      </c>
      <c r="D2414" s="523" t="s">
        <v>9476</v>
      </c>
      <c r="E2414" s="523">
        <v>1200</v>
      </c>
      <c r="F2414" s="523" t="s">
        <v>9089</v>
      </c>
      <c r="G2414" s="523" t="s">
        <v>15624</v>
      </c>
      <c r="H2414" s="538" t="s">
        <v>22562</v>
      </c>
      <c r="I2414" s="540">
        <v>45406</v>
      </c>
      <c r="J2414" s="541" t="s">
        <v>10568</v>
      </c>
      <c r="K2414" s="541" t="s">
        <v>9440</v>
      </c>
      <c r="L2414" s="494" t="s">
        <v>19178</v>
      </c>
      <c r="M2414" s="494" t="s">
        <v>15377</v>
      </c>
      <c r="N2414" s="494" t="s">
        <v>23471</v>
      </c>
      <c r="O2414" s="494" t="s">
        <v>9462</v>
      </c>
      <c r="P2414" s="494"/>
      <c r="Q2414" s="494" t="s">
        <v>22620</v>
      </c>
      <c r="R2414" s="16" t="s">
        <v>23616</v>
      </c>
      <c r="S2414" s="16" t="s">
        <v>14876</v>
      </c>
      <c r="T2414" s="16" t="s">
        <v>23615</v>
      </c>
      <c r="U2414" s="17">
        <v>4800</v>
      </c>
      <c r="V2414" s="18">
        <v>99960</v>
      </c>
      <c r="W2414" s="16" t="s">
        <v>23608</v>
      </c>
      <c r="X2414" s="50"/>
      <c r="Y2414" s="50"/>
      <c r="Z2414" t="s">
        <v>20118</v>
      </c>
    </row>
    <row r="2415" spans="1:26" ht="18" customHeight="1">
      <c r="A2415" s="539">
        <v>20240422</v>
      </c>
      <c r="B2415" s="523">
        <v>498</v>
      </c>
      <c r="C2415" s="523" t="s">
        <v>15621</v>
      </c>
      <c r="D2415" s="523" t="s">
        <v>9476</v>
      </c>
      <c r="E2415" s="523">
        <v>1200</v>
      </c>
      <c r="F2415" s="523" t="s">
        <v>9089</v>
      </c>
      <c r="G2415" s="523" t="s">
        <v>15625</v>
      </c>
      <c r="H2415" s="538" t="s">
        <v>9500</v>
      </c>
      <c r="I2415" s="540">
        <v>45406</v>
      </c>
      <c r="J2415" s="541" t="s">
        <v>10568</v>
      </c>
      <c r="K2415" s="541" t="s">
        <v>9440</v>
      </c>
      <c r="L2415" s="494" t="s">
        <v>19178</v>
      </c>
      <c r="M2415" s="494" t="s">
        <v>15377</v>
      </c>
      <c r="N2415" s="494" t="s">
        <v>23471</v>
      </c>
      <c r="O2415" s="494" t="s">
        <v>9462</v>
      </c>
      <c r="P2415" s="494"/>
      <c r="Q2415" s="494" t="s">
        <v>22620</v>
      </c>
      <c r="R2415" s="16" t="s">
        <v>15623</v>
      </c>
      <c r="S2415" s="16" t="s">
        <v>22832</v>
      </c>
      <c r="T2415" s="16" t="s">
        <v>23615</v>
      </c>
      <c r="U2415" s="17">
        <v>4800</v>
      </c>
      <c r="V2415" s="18">
        <v>99960</v>
      </c>
      <c r="W2415" s="16" t="s">
        <v>23608</v>
      </c>
      <c r="X2415" s="50"/>
      <c r="Y2415" s="50"/>
      <c r="Z2415" t="s">
        <v>20118</v>
      </c>
    </row>
    <row r="2416" spans="1:26" ht="18" customHeight="1">
      <c r="A2416" s="539">
        <v>20240422</v>
      </c>
      <c r="B2416" s="523">
        <v>498</v>
      </c>
      <c r="C2416" s="523" t="s">
        <v>15621</v>
      </c>
      <c r="D2416" s="523" t="s">
        <v>9476</v>
      </c>
      <c r="E2416" s="523">
        <v>1200</v>
      </c>
      <c r="F2416" s="523" t="s">
        <v>9089</v>
      </c>
      <c r="G2416" s="523" t="s">
        <v>15626</v>
      </c>
      <c r="H2416" s="538" t="s">
        <v>22517</v>
      </c>
      <c r="I2416" s="540">
        <v>45406</v>
      </c>
      <c r="J2416" s="541" t="s">
        <v>10568</v>
      </c>
      <c r="K2416" s="541" t="s">
        <v>9440</v>
      </c>
      <c r="L2416" s="494" t="s">
        <v>19178</v>
      </c>
      <c r="M2416" s="494" t="s">
        <v>15377</v>
      </c>
      <c r="N2416" s="494" t="s">
        <v>23471</v>
      </c>
      <c r="O2416" s="494" t="s">
        <v>9462</v>
      </c>
      <c r="P2416" s="494"/>
      <c r="Q2416" s="494" t="s">
        <v>22623</v>
      </c>
      <c r="R2416" s="16" t="s">
        <v>23616</v>
      </c>
      <c r="S2416" s="16" t="s">
        <v>22832</v>
      </c>
      <c r="T2416" s="16" t="s">
        <v>23615</v>
      </c>
      <c r="U2416" s="17">
        <v>4800</v>
      </c>
      <c r="V2416" s="18">
        <v>99960</v>
      </c>
      <c r="W2416" s="16" t="s">
        <v>23608</v>
      </c>
      <c r="X2416" s="50"/>
      <c r="Y2416" s="50"/>
      <c r="Z2416" t="s">
        <v>20117</v>
      </c>
    </row>
    <row r="2417" spans="1:26" ht="18" customHeight="1">
      <c r="A2417" s="539">
        <v>20240422</v>
      </c>
      <c r="B2417" s="523">
        <v>499</v>
      </c>
      <c r="C2417" s="523" t="s">
        <v>15627</v>
      </c>
      <c r="D2417" s="523" t="s">
        <v>9476</v>
      </c>
      <c r="E2417" s="523">
        <v>1200</v>
      </c>
      <c r="F2417" s="523" t="s">
        <v>9089</v>
      </c>
      <c r="G2417" s="523" t="s">
        <v>15628</v>
      </c>
      <c r="H2417" s="538" t="s">
        <v>15629</v>
      </c>
      <c r="I2417" s="540">
        <v>45406</v>
      </c>
      <c r="J2417" s="541" t="s">
        <v>12049</v>
      </c>
      <c r="K2417" s="541" t="s">
        <v>9440</v>
      </c>
      <c r="L2417" s="494" t="s">
        <v>9441</v>
      </c>
      <c r="M2417" s="494" t="s">
        <v>15377</v>
      </c>
      <c r="N2417" s="494" t="s">
        <v>23471</v>
      </c>
      <c r="O2417" s="494" t="s">
        <v>9462</v>
      </c>
      <c r="P2417" s="494"/>
      <c r="Q2417" s="494" t="s">
        <v>22733</v>
      </c>
      <c r="R2417" s="16" t="s">
        <v>23617</v>
      </c>
      <c r="S2417" s="16" t="s">
        <v>22832</v>
      </c>
      <c r="T2417" s="16" t="s">
        <v>23618</v>
      </c>
      <c r="U2417" s="17">
        <v>2400</v>
      </c>
      <c r="V2417" s="18">
        <v>49800</v>
      </c>
      <c r="W2417" s="16" t="s">
        <v>23608</v>
      </c>
      <c r="X2417" s="50" t="s">
        <v>205</v>
      </c>
      <c r="Y2417" s="50"/>
      <c r="Z2417" t="s">
        <v>11641</v>
      </c>
    </row>
    <row r="2418" spans="1:26" ht="18" customHeight="1">
      <c r="A2418" s="539">
        <v>20240422</v>
      </c>
      <c r="B2418" s="523">
        <v>499</v>
      </c>
      <c r="C2418" s="523" t="s">
        <v>15627</v>
      </c>
      <c r="D2418" s="523" t="s">
        <v>9476</v>
      </c>
      <c r="E2418" s="523">
        <v>1200</v>
      </c>
      <c r="F2418" s="523" t="s">
        <v>9089</v>
      </c>
      <c r="G2418" s="523" t="s">
        <v>15630</v>
      </c>
      <c r="H2418" s="538" t="s">
        <v>23548</v>
      </c>
      <c r="I2418" s="540">
        <v>45406</v>
      </c>
      <c r="J2418" s="541" t="s">
        <v>12049</v>
      </c>
      <c r="K2418" s="541" t="s">
        <v>9440</v>
      </c>
      <c r="L2418" s="494" t="s">
        <v>19178</v>
      </c>
      <c r="M2418" s="494" t="s">
        <v>15377</v>
      </c>
      <c r="N2418" s="494" t="s">
        <v>23471</v>
      </c>
      <c r="O2418" s="494" t="s">
        <v>9462</v>
      </c>
      <c r="P2418" s="494"/>
      <c r="Q2418" s="494" t="s">
        <v>14782</v>
      </c>
      <c r="R2418" s="16" t="s">
        <v>23617</v>
      </c>
      <c r="S2418" s="16" t="s">
        <v>22832</v>
      </c>
      <c r="T2418" s="16" t="s">
        <v>23618</v>
      </c>
      <c r="U2418" s="17">
        <v>2400</v>
      </c>
      <c r="V2418" s="18">
        <v>49800</v>
      </c>
      <c r="W2418" s="16" t="s">
        <v>15616</v>
      </c>
      <c r="X2418" s="50" t="s">
        <v>205</v>
      </c>
      <c r="Y2418" s="50"/>
      <c r="Z2418" t="s">
        <v>20118</v>
      </c>
    </row>
    <row r="2419" spans="1:26" ht="18" customHeight="1">
      <c r="A2419" s="539">
        <v>20240422</v>
      </c>
      <c r="B2419" s="523">
        <v>500</v>
      </c>
      <c r="C2419" s="523" t="s">
        <v>15631</v>
      </c>
      <c r="D2419" s="523" t="s">
        <v>8947</v>
      </c>
      <c r="E2419" s="523">
        <v>726</v>
      </c>
      <c r="F2419" s="523" t="s">
        <v>8949</v>
      </c>
      <c r="G2419" s="523" t="s">
        <v>13400</v>
      </c>
      <c r="H2419" s="538" t="s">
        <v>22579</v>
      </c>
      <c r="I2419" s="540">
        <v>45406</v>
      </c>
      <c r="J2419" s="541" t="s">
        <v>11040</v>
      </c>
      <c r="K2419" s="541" t="s">
        <v>9440</v>
      </c>
      <c r="L2419" s="494" t="s">
        <v>19178</v>
      </c>
      <c r="M2419" s="494" t="s">
        <v>9455</v>
      </c>
      <c r="N2419" s="494" t="s">
        <v>23471</v>
      </c>
      <c r="O2419" s="494" t="s">
        <v>15403</v>
      </c>
      <c r="P2419" s="494"/>
      <c r="Q2419" s="494" t="s">
        <v>22791</v>
      </c>
      <c r="R2419" s="16" t="s">
        <v>15632</v>
      </c>
      <c r="S2419" s="16" t="s">
        <v>23619</v>
      </c>
      <c r="T2419" s="16" t="s">
        <v>15633</v>
      </c>
      <c r="U2419" s="17">
        <v>726</v>
      </c>
      <c r="V2419" s="18">
        <v>5808</v>
      </c>
      <c r="W2419" s="16" t="s">
        <v>15608</v>
      </c>
      <c r="X2419" s="50" t="s">
        <v>205</v>
      </c>
      <c r="Y2419" s="50"/>
      <c r="Z2419" t="s">
        <v>10606</v>
      </c>
    </row>
    <row r="2420" spans="1:26" ht="18" customHeight="1">
      <c r="A2420" s="539">
        <v>20240422</v>
      </c>
      <c r="B2420" s="523">
        <v>501</v>
      </c>
      <c r="C2420" s="523" t="s">
        <v>5306</v>
      </c>
      <c r="D2420" s="523" t="s">
        <v>9319</v>
      </c>
      <c r="E2420" s="523">
        <v>1980</v>
      </c>
      <c r="F2420" s="523" t="s">
        <v>8994</v>
      </c>
      <c r="G2420" s="523" t="s">
        <v>15634</v>
      </c>
      <c r="H2420" s="538" t="s">
        <v>14786</v>
      </c>
      <c r="I2420" s="540">
        <v>45406</v>
      </c>
      <c r="J2420" s="541" t="s">
        <v>11468</v>
      </c>
      <c r="K2420" s="541" t="s">
        <v>9440</v>
      </c>
      <c r="L2420" s="512" t="s">
        <v>19178</v>
      </c>
      <c r="M2420" s="512" t="s">
        <v>15341</v>
      </c>
      <c r="N2420" s="512" t="s">
        <v>22488</v>
      </c>
      <c r="O2420" s="512" t="s">
        <v>9443</v>
      </c>
      <c r="P2420" s="512"/>
      <c r="Q2420" s="512" t="s">
        <v>22877</v>
      </c>
      <c r="R2420" s="16" t="s">
        <v>23620</v>
      </c>
      <c r="S2420" s="16" t="s">
        <v>23621</v>
      </c>
      <c r="T2420" s="16" t="s">
        <v>5308</v>
      </c>
      <c r="U2420" s="17">
        <v>1980</v>
      </c>
      <c r="V2420" s="18">
        <v>24948</v>
      </c>
      <c r="W2420" s="16" t="s">
        <v>18785</v>
      </c>
      <c r="X2420" s="50" t="s">
        <v>205</v>
      </c>
      <c r="Y2420" s="50"/>
    </row>
    <row r="2421" spans="1:26" ht="18" customHeight="1">
      <c r="A2421" s="539">
        <v>20240423</v>
      </c>
      <c r="B2421" s="523">
        <v>502</v>
      </c>
      <c r="C2421" s="523" t="s">
        <v>15635</v>
      </c>
      <c r="D2421" s="523" t="s">
        <v>9476</v>
      </c>
      <c r="E2421" s="523">
        <v>1200</v>
      </c>
      <c r="F2421" s="523" t="s">
        <v>9089</v>
      </c>
      <c r="G2421" s="523" t="s">
        <v>15636</v>
      </c>
      <c r="H2421" s="538" t="s">
        <v>22588</v>
      </c>
      <c r="I2421" s="540">
        <v>45404</v>
      </c>
      <c r="J2421" s="541" t="s">
        <v>15637</v>
      </c>
      <c r="K2421" s="541" t="s">
        <v>9440</v>
      </c>
      <c r="L2421" s="494" t="s">
        <v>19178</v>
      </c>
      <c r="M2421" s="494" t="s">
        <v>15377</v>
      </c>
      <c r="N2421" s="494" t="s">
        <v>23471</v>
      </c>
      <c r="O2421" s="494" t="s">
        <v>9462</v>
      </c>
      <c r="P2421" s="494"/>
      <c r="Q2421" s="494" t="s">
        <v>14782</v>
      </c>
      <c r="R2421" s="16" t="s">
        <v>23622</v>
      </c>
      <c r="S2421" s="16" t="s">
        <v>22832</v>
      </c>
      <c r="T2421" s="16" t="s">
        <v>23623</v>
      </c>
      <c r="U2421" s="17">
        <v>2400</v>
      </c>
      <c r="V2421" s="18">
        <v>49800</v>
      </c>
      <c r="W2421" s="16" t="s">
        <v>23608</v>
      </c>
      <c r="X2421" s="50" t="s">
        <v>205</v>
      </c>
      <c r="Y2421" s="50"/>
      <c r="Z2421" t="s">
        <v>20118</v>
      </c>
    </row>
    <row r="2422" spans="1:26" ht="18" customHeight="1">
      <c r="A2422" s="539">
        <v>20240423</v>
      </c>
      <c r="B2422" s="523">
        <v>502</v>
      </c>
      <c r="C2422" s="523" t="s">
        <v>15635</v>
      </c>
      <c r="D2422" s="523" t="s">
        <v>9476</v>
      </c>
      <c r="E2422" s="523">
        <v>1200</v>
      </c>
      <c r="F2422" s="523" t="s">
        <v>9089</v>
      </c>
      <c r="G2422" s="523" t="s">
        <v>15639</v>
      </c>
      <c r="H2422" s="538" t="s">
        <v>22517</v>
      </c>
      <c r="I2422" s="540">
        <v>45404</v>
      </c>
      <c r="J2422" s="541" t="s">
        <v>15637</v>
      </c>
      <c r="K2422" s="541" t="s">
        <v>9440</v>
      </c>
      <c r="L2422" s="494" t="s">
        <v>9441</v>
      </c>
      <c r="M2422" s="494" t="s">
        <v>15377</v>
      </c>
      <c r="N2422" s="494" t="s">
        <v>23471</v>
      </c>
      <c r="O2422" s="494" t="s">
        <v>9462</v>
      </c>
      <c r="P2422" s="494"/>
      <c r="Q2422" s="494" t="s">
        <v>22733</v>
      </c>
      <c r="R2422" s="16" t="s">
        <v>15638</v>
      </c>
      <c r="S2422" s="16" t="s">
        <v>22832</v>
      </c>
      <c r="T2422" s="16" t="s">
        <v>23624</v>
      </c>
      <c r="U2422" s="17">
        <v>2400</v>
      </c>
      <c r="V2422" s="18">
        <v>49800</v>
      </c>
      <c r="W2422" s="16" t="s">
        <v>23608</v>
      </c>
      <c r="X2422" s="50" t="s">
        <v>205</v>
      </c>
      <c r="Y2422" s="50"/>
      <c r="Z2422" t="s">
        <v>20118</v>
      </c>
    </row>
    <row r="2423" spans="1:26" ht="18" customHeight="1">
      <c r="A2423" s="539">
        <v>20240423</v>
      </c>
      <c r="B2423" s="523">
        <v>503</v>
      </c>
      <c r="C2423" s="523" t="s">
        <v>15640</v>
      </c>
      <c r="D2423" s="523" t="s">
        <v>8947</v>
      </c>
      <c r="E2423" s="523">
        <v>959</v>
      </c>
      <c r="F2423" s="523" t="s">
        <v>8949</v>
      </c>
      <c r="G2423" s="523" t="s">
        <v>15641</v>
      </c>
      <c r="H2423" s="538" t="s">
        <v>23548</v>
      </c>
      <c r="I2423" s="540">
        <v>45405</v>
      </c>
      <c r="J2423" s="541" t="s">
        <v>11725</v>
      </c>
      <c r="K2423" s="541" t="s">
        <v>9440</v>
      </c>
      <c r="L2423" s="494" t="s">
        <v>19178</v>
      </c>
      <c r="M2423" s="494" t="s">
        <v>9455</v>
      </c>
      <c r="N2423" s="494" t="s">
        <v>22468</v>
      </c>
      <c r="O2423" s="494" t="s">
        <v>15400</v>
      </c>
      <c r="P2423" s="494"/>
      <c r="Q2423" s="494" t="s">
        <v>23398</v>
      </c>
      <c r="R2423" s="16" t="s">
        <v>15642</v>
      </c>
      <c r="S2423" s="16" t="s">
        <v>21529</v>
      </c>
      <c r="T2423" s="16" t="s">
        <v>23625</v>
      </c>
      <c r="U2423" s="17">
        <v>959</v>
      </c>
      <c r="V2423" s="18">
        <v>11316.2</v>
      </c>
      <c r="W2423" s="16" t="s">
        <v>23608</v>
      </c>
      <c r="X2423" s="50" t="s">
        <v>205</v>
      </c>
      <c r="Y2423" s="50"/>
      <c r="Z2423" t="s">
        <v>13735</v>
      </c>
    </row>
    <row r="2424" spans="1:26" ht="18" customHeight="1">
      <c r="A2424" s="539">
        <v>20240423</v>
      </c>
      <c r="B2424" s="523">
        <v>504</v>
      </c>
      <c r="C2424" s="523" t="s">
        <v>15643</v>
      </c>
      <c r="D2424" s="523" t="s">
        <v>8947</v>
      </c>
      <c r="E2424" s="523">
        <v>600</v>
      </c>
      <c r="F2424" s="523" t="s">
        <v>9053</v>
      </c>
      <c r="G2424" s="523" t="s">
        <v>15644</v>
      </c>
      <c r="H2424" s="538" t="s">
        <v>23626</v>
      </c>
      <c r="I2424" s="540">
        <v>45404</v>
      </c>
      <c r="J2424" s="541" t="s">
        <v>12093</v>
      </c>
      <c r="K2424" s="541" t="s">
        <v>9440</v>
      </c>
      <c r="L2424" s="494" t="s">
        <v>19178</v>
      </c>
      <c r="M2424" s="494" t="s">
        <v>15255</v>
      </c>
      <c r="N2424" s="494" t="s">
        <v>22785</v>
      </c>
      <c r="O2424" s="494" t="s">
        <v>15370</v>
      </c>
      <c r="P2424" s="494" t="s">
        <v>15645</v>
      </c>
      <c r="Q2424" s="494" t="s">
        <v>9495</v>
      </c>
      <c r="R2424" s="16" t="s">
        <v>23627</v>
      </c>
      <c r="S2424" s="16" t="s">
        <v>23628</v>
      </c>
      <c r="T2424" s="16" t="s">
        <v>23629</v>
      </c>
      <c r="U2424" s="17">
        <v>600</v>
      </c>
      <c r="V2424" s="18">
        <v>4640</v>
      </c>
      <c r="W2424" s="16" t="s">
        <v>23630</v>
      </c>
      <c r="X2424" s="50"/>
      <c r="Y2424" s="50"/>
      <c r="Z2424" t="s">
        <v>11160</v>
      </c>
    </row>
    <row r="2425" spans="1:26" ht="18" customHeight="1">
      <c r="A2425" s="539">
        <v>20240423</v>
      </c>
      <c r="B2425" s="523">
        <v>505</v>
      </c>
      <c r="C2425" s="523" t="s">
        <v>5313</v>
      </c>
      <c r="D2425" s="523" t="s">
        <v>8896</v>
      </c>
      <c r="E2425" s="523">
        <v>1925</v>
      </c>
      <c r="F2425" s="523" t="s">
        <v>6380</v>
      </c>
      <c r="G2425" s="523" t="s">
        <v>5314</v>
      </c>
      <c r="H2425" s="538" t="s">
        <v>23390</v>
      </c>
      <c r="I2425" s="540">
        <v>45404</v>
      </c>
      <c r="J2425" s="541" t="s">
        <v>14270</v>
      </c>
      <c r="K2425" s="541" t="s">
        <v>9440</v>
      </c>
      <c r="L2425" s="494" t="s">
        <v>19178</v>
      </c>
      <c r="M2425" s="494" t="s">
        <v>9442</v>
      </c>
      <c r="N2425" s="494" t="s">
        <v>23555</v>
      </c>
      <c r="O2425" s="494" t="s">
        <v>15358</v>
      </c>
      <c r="P2425" s="494"/>
      <c r="Q2425" s="494" t="s">
        <v>22669</v>
      </c>
      <c r="R2425" s="16" t="s">
        <v>5313</v>
      </c>
      <c r="S2425" s="16" t="s">
        <v>2558</v>
      </c>
      <c r="T2425" s="16" t="s">
        <v>15646</v>
      </c>
      <c r="U2425" s="17">
        <v>1925</v>
      </c>
      <c r="V2425" s="18">
        <v>24640</v>
      </c>
      <c r="W2425" s="16" t="s">
        <v>15647</v>
      </c>
      <c r="X2425" s="50" t="s">
        <v>205</v>
      </c>
      <c r="Y2425" s="50"/>
    </row>
    <row r="2426" spans="1:26" ht="18" customHeight="1">
      <c r="A2426" s="539">
        <v>20240423</v>
      </c>
      <c r="B2426" s="523">
        <v>506</v>
      </c>
      <c r="C2426" s="523" t="s">
        <v>5309</v>
      </c>
      <c r="D2426" s="523" t="s">
        <v>14690</v>
      </c>
      <c r="E2426" s="523">
        <v>1980</v>
      </c>
      <c r="F2426" s="523" t="s">
        <v>8994</v>
      </c>
      <c r="G2426" s="523" t="s">
        <v>5310</v>
      </c>
      <c r="H2426" s="538" t="s">
        <v>23059</v>
      </c>
      <c r="I2426" s="540">
        <v>45405</v>
      </c>
      <c r="J2426" s="541" t="s">
        <v>11342</v>
      </c>
      <c r="K2426" s="541" t="s">
        <v>9440</v>
      </c>
      <c r="L2426" s="494" t="s">
        <v>9441</v>
      </c>
      <c r="M2426" s="494" t="s">
        <v>14692</v>
      </c>
      <c r="N2426" s="494" t="s">
        <v>22464</v>
      </c>
      <c r="O2426" s="494" t="s">
        <v>9443</v>
      </c>
      <c r="P2426" s="494"/>
      <c r="Q2426" s="494" t="s">
        <v>22624</v>
      </c>
      <c r="R2426" s="16" t="s">
        <v>23631</v>
      </c>
      <c r="S2426" s="16" t="s">
        <v>23621</v>
      </c>
      <c r="T2426" s="16" t="s">
        <v>23632</v>
      </c>
      <c r="U2426" s="17">
        <v>1980</v>
      </c>
      <c r="V2426" s="18">
        <v>24948</v>
      </c>
      <c r="W2426" s="16" t="s">
        <v>23630</v>
      </c>
      <c r="X2426" s="50" t="s">
        <v>205</v>
      </c>
      <c r="Y2426" s="50"/>
    </row>
    <row r="2427" spans="1:26" ht="18" customHeight="1">
      <c r="A2427" s="539">
        <v>20240423</v>
      </c>
      <c r="B2427" s="523">
        <v>507</v>
      </c>
      <c r="C2427" s="523" t="s">
        <v>5323</v>
      </c>
      <c r="D2427" s="523" t="s">
        <v>9319</v>
      </c>
      <c r="E2427" s="523">
        <v>1980</v>
      </c>
      <c r="F2427" s="523" t="s">
        <v>8994</v>
      </c>
      <c r="G2427" s="523" t="s">
        <v>15648</v>
      </c>
      <c r="H2427" s="538" t="s">
        <v>22557</v>
      </c>
      <c r="I2427" s="540">
        <v>45405</v>
      </c>
      <c r="J2427" s="541" t="s">
        <v>15279</v>
      </c>
      <c r="K2427" s="541" t="s">
        <v>9440</v>
      </c>
      <c r="L2427" s="494" t="s">
        <v>22028</v>
      </c>
      <c r="M2427" s="494" t="s">
        <v>9460</v>
      </c>
      <c r="N2427" s="494" t="s">
        <v>22458</v>
      </c>
      <c r="O2427" s="494" t="s">
        <v>15385</v>
      </c>
      <c r="P2427" s="494"/>
      <c r="Q2427" s="494" t="s">
        <v>22629</v>
      </c>
      <c r="R2427" s="16" t="s">
        <v>23633</v>
      </c>
      <c r="S2427" s="16" t="s">
        <v>23634</v>
      </c>
      <c r="T2427" s="16" t="s">
        <v>15649</v>
      </c>
      <c r="U2427" s="17">
        <v>1980</v>
      </c>
      <c r="V2427" s="18">
        <v>24948</v>
      </c>
      <c r="W2427" s="16" t="s">
        <v>15650</v>
      </c>
      <c r="X2427" s="50" t="s">
        <v>205</v>
      </c>
      <c r="Y2427" s="50"/>
    </row>
    <row r="2428" spans="1:26" ht="18" customHeight="1">
      <c r="A2428" s="539">
        <v>20240423</v>
      </c>
      <c r="B2428" s="523">
        <v>508</v>
      </c>
      <c r="C2428" s="523" t="s">
        <v>5317</v>
      </c>
      <c r="D2428" s="523" t="s">
        <v>9319</v>
      </c>
      <c r="E2428" s="523">
        <v>1980</v>
      </c>
      <c r="F2428" s="523" t="s">
        <v>8994</v>
      </c>
      <c r="G2428" s="523" t="s">
        <v>5318</v>
      </c>
      <c r="H2428" s="538" t="s">
        <v>22806</v>
      </c>
      <c r="I2428" s="540">
        <v>45405</v>
      </c>
      <c r="J2428" s="541" t="s">
        <v>9561</v>
      </c>
      <c r="K2428" s="541" t="s">
        <v>9440</v>
      </c>
      <c r="L2428" s="494" t="s">
        <v>9441</v>
      </c>
      <c r="M2428" s="494" t="s">
        <v>9460</v>
      </c>
      <c r="N2428" s="494" t="s">
        <v>22458</v>
      </c>
      <c r="O2428" s="494" t="s">
        <v>15385</v>
      </c>
      <c r="P2428" s="494"/>
      <c r="Q2428" s="494" t="s">
        <v>22629</v>
      </c>
      <c r="R2428" s="16" t="s">
        <v>23635</v>
      </c>
      <c r="S2428" s="16" t="s">
        <v>23636</v>
      </c>
      <c r="T2428" s="16" t="s">
        <v>23637</v>
      </c>
      <c r="U2428" s="17">
        <v>1980</v>
      </c>
      <c r="V2428" s="18">
        <v>1000</v>
      </c>
      <c r="W2428" s="16" t="s">
        <v>23638</v>
      </c>
      <c r="X2428" s="50" t="s">
        <v>205</v>
      </c>
      <c r="Y2428" s="50"/>
      <c r="Z2428" t="s">
        <v>15651</v>
      </c>
    </row>
    <row r="2429" spans="1:26" ht="18" customHeight="1">
      <c r="A2429" s="539">
        <v>20240424</v>
      </c>
      <c r="B2429" s="523">
        <v>509</v>
      </c>
      <c r="C2429" s="523" t="s">
        <v>15652</v>
      </c>
      <c r="D2429" s="523" t="s">
        <v>8947</v>
      </c>
      <c r="E2429" s="523">
        <v>985</v>
      </c>
      <c r="F2429" s="523" t="s">
        <v>8949</v>
      </c>
      <c r="G2429" s="523" t="s">
        <v>15653</v>
      </c>
      <c r="H2429" s="538" t="s">
        <v>23397</v>
      </c>
      <c r="I2429" s="540">
        <v>45405</v>
      </c>
      <c r="J2429" s="541" t="s">
        <v>12974</v>
      </c>
      <c r="K2429" s="541" t="s">
        <v>9440</v>
      </c>
      <c r="L2429" s="494" t="s">
        <v>19178</v>
      </c>
      <c r="M2429" s="494" t="s">
        <v>9455</v>
      </c>
      <c r="N2429" s="494" t="s">
        <v>22468</v>
      </c>
      <c r="O2429" s="494" t="s">
        <v>15142</v>
      </c>
      <c r="P2429" s="494"/>
      <c r="Q2429" s="494" t="s">
        <v>23639</v>
      </c>
      <c r="R2429" s="16" t="s">
        <v>23640</v>
      </c>
      <c r="S2429" s="16" t="s">
        <v>23641</v>
      </c>
      <c r="T2429" s="16" t="s">
        <v>23642</v>
      </c>
      <c r="U2429" s="17">
        <v>985</v>
      </c>
      <c r="V2429" s="18">
        <v>14824.25</v>
      </c>
      <c r="W2429" s="16" t="s">
        <v>23630</v>
      </c>
      <c r="X2429" s="50" t="s">
        <v>205</v>
      </c>
      <c r="Y2429" s="50"/>
      <c r="Z2429" t="s">
        <v>10564</v>
      </c>
    </row>
    <row r="2430" spans="1:26" ht="18" customHeight="1">
      <c r="A2430" s="539">
        <v>20240424</v>
      </c>
      <c r="B2430" s="523">
        <v>510</v>
      </c>
      <c r="C2430" s="523" t="s">
        <v>15654</v>
      </c>
      <c r="D2430" s="523" t="s">
        <v>219</v>
      </c>
      <c r="E2430" s="523">
        <v>1776</v>
      </c>
      <c r="F2430" s="523" t="s">
        <v>8949</v>
      </c>
      <c r="G2430" s="523" t="s">
        <v>15655</v>
      </c>
      <c r="H2430" s="538" t="s">
        <v>9573</v>
      </c>
      <c r="I2430" s="540">
        <v>45406</v>
      </c>
      <c r="J2430" s="541" t="s">
        <v>9750</v>
      </c>
      <c r="K2430" s="541" t="s">
        <v>9440</v>
      </c>
      <c r="L2430" s="494" t="s">
        <v>19178</v>
      </c>
      <c r="M2430" s="494" t="s">
        <v>15354</v>
      </c>
      <c r="N2430" s="494" t="s">
        <v>9574</v>
      </c>
      <c r="O2430" s="494" t="s">
        <v>15351</v>
      </c>
      <c r="P2430" s="494"/>
      <c r="Q2430" s="494" t="s">
        <v>22765</v>
      </c>
      <c r="R2430" s="16" t="s">
        <v>23643</v>
      </c>
      <c r="S2430" s="16" t="s">
        <v>21751</v>
      </c>
      <c r="T2430" s="16" t="s">
        <v>23644</v>
      </c>
      <c r="U2430" s="17">
        <v>1776</v>
      </c>
      <c r="V2430" s="18">
        <v>4740</v>
      </c>
      <c r="W2430" s="16" t="s">
        <v>23645</v>
      </c>
      <c r="X2430" s="50" t="s">
        <v>205</v>
      </c>
      <c r="Y2430" s="50"/>
      <c r="Z2430" t="s">
        <v>10998</v>
      </c>
    </row>
    <row r="2431" spans="1:26" ht="18" customHeight="1">
      <c r="A2431" s="539">
        <v>20240424</v>
      </c>
      <c r="B2431" s="523">
        <v>511</v>
      </c>
      <c r="C2431" s="523" t="s">
        <v>5332</v>
      </c>
      <c r="D2431" s="523" t="s">
        <v>8891</v>
      </c>
      <c r="E2431" s="523">
        <v>2300</v>
      </c>
      <c r="F2431" s="523" t="s">
        <v>121</v>
      </c>
      <c r="G2431" s="523" t="s">
        <v>5333</v>
      </c>
      <c r="H2431" s="538" t="s">
        <v>22640</v>
      </c>
      <c r="I2431" s="540">
        <v>45406</v>
      </c>
      <c r="J2431" s="541" t="s">
        <v>9551</v>
      </c>
      <c r="K2431" s="541" t="s">
        <v>9440</v>
      </c>
      <c r="L2431" s="494" t="s">
        <v>19178</v>
      </c>
      <c r="M2431" s="494" t="s">
        <v>9543</v>
      </c>
      <c r="N2431" s="494" t="s">
        <v>22468</v>
      </c>
      <c r="O2431" s="494" t="s">
        <v>9462</v>
      </c>
      <c r="P2431" s="494"/>
      <c r="Q2431" s="494" t="s">
        <v>15154</v>
      </c>
      <c r="R2431" s="16" t="s">
        <v>23646</v>
      </c>
      <c r="S2431" s="16" t="s">
        <v>23647</v>
      </c>
      <c r="T2431" s="16" t="s">
        <v>23648</v>
      </c>
      <c r="U2431" s="17">
        <v>2300</v>
      </c>
      <c r="V2431" s="18">
        <v>23805</v>
      </c>
      <c r="W2431" s="16" t="s">
        <v>23649</v>
      </c>
      <c r="X2431" s="50" t="s">
        <v>205</v>
      </c>
      <c r="Y2431" s="50"/>
    </row>
    <row r="2432" spans="1:26" ht="18" customHeight="1">
      <c r="A2432" s="539">
        <v>20240424</v>
      </c>
      <c r="B2432" s="523">
        <v>512</v>
      </c>
      <c r="C2432" s="523" t="s">
        <v>5326</v>
      </c>
      <c r="D2432" s="523" t="s">
        <v>8891</v>
      </c>
      <c r="E2432" s="523">
        <v>1958</v>
      </c>
      <c r="F2432" s="523" t="s">
        <v>8994</v>
      </c>
      <c r="G2432" s="523" t="s">
        <v>5327</v>
      </c>
      <c r="H2432" s="538" t="s">
        <v>22593</v>
      </c>
      <c r="I2432" s="540">
        <v>45406</v>
      </c>
      <c r="J2432" s="541" t="s">
        <v>9527</v>
      </c>
      <c r="K2432" s="541" t="s">
        <v>9440</v>
      </c>
      <c r="L2432" s="494" t="s">
        <v>19178</v>
      </c>
      <c r="M2432" s="494" t="s">
        <v>9543</v>
      </c>
      <c r="N2432" s="494" t="s">
        <v>9468</v>
      </c>
      <c r="O2432" s="494" t="s">
        <v>9462</v>
      </c>
      <c r="P2432" s="494"/>
      <c r="Q2432" s="494" t="s">
        <v>22735</v>
      </c>
      <c r="R2432" s="16" t="s">
        <v>15657</v>
      </c>
      <c r="S2432" s="16" t="s">
        <v>23647</v>
      </c>
      <c r="T2432" s="16" t="s">
        <v>23650</v>
      </c>
      <c r="U2432" s="17">
        <v>1958</v>
      </c>
      <c r="V2432" s="18">
        <v>24583.31</v>
      </c>
      <c r="W2432" s="16" t="s">
        <v>23649</v>
      </c>
      <c r="X2432" s="50" t="s">
        <v>205</v>
      </c>
      <c r="Y2432" s="50"/>
    </row>
    <row r="2433" spans="1:26" ht="18" customHeight="1">
      <c r="A2433" s="539">
        <v>20240424</v>
      </c>
      <c r="B2433" s="523">
        <v>513</v>
      </c>
      <c r="C2433" s="523" t="s">
        <v>15658</v>
      </c>
      <c r="D2433" s="523" t="s">
        <v>8947</v>
      </c>
      <c r="E2433" s="523">
        <v>752</v>
      </c>
      <c r="F2433" s="523" t="s">
        <v>8949</v>
      </c>
      <c r="G2433" s="523" t="s">
        <v>15659</v>
      </c>
      <c r="H2433" s="538" t="s">
        <v>22819</v>
      </c>
      <c r="I2433" s="540">
        <v>45406</v>
      </c>
      <c r="J2433" s="541" t="s">
        <v>9813</v>
      </c>
      <c r="K2433" s="541" t="s">
        <v>9440</v>
      </c>
      <c r="L2433" s="494" t="s">
        <v>19178</v>
      </c>
      <c r="M2433" s="494" t="s">
        <v>15660</v>
      </c>
      <c r="N2433" s="494" t="s">
        <v>23651</v>
      </c>
      <c r="O2433" s="494" t="s">
        <v>15351</v>
      </c>
      <c r="P2433" s="494" t="s">
        <v>15558</v>
      </c>
      <c r="Q2433" s="494" t="s">
        <v>22727</v>
      </c>
      <c r="R2433" s="16" t="s">
        <v>23652</v>
      </c>
      <c r="S2433" s="16" t="s">
        <v>23653</v>
      </c>
      <c r="T2433" s="16" t="s">
        <v>15661</v>
      </c>
      <c r="U2433" s="17">
        <v>752</v>
      </c>
      <c r="V2433" s="18">
        <v>6564.8</v>
      </c>
      <c r="W2433" s="16" t="s">
        <v>23654</v>
      </c>
      <c r="X2433" s="50" t="s">
        <v>205</v>
      </c>
      <c r="Y2433" s="50"/>
      <c r="Z2433" t="s">
        <v>15662</v>
      </c>
    </row>
    <row r="2434" spans="1:26" ht="18" customHeight="1">
      <c r="A2434" s="539">
        <v>20240424</v>
      </c>
      <c r="B2434" s="523">
        <v>513</v>
      </c>
      <c r="C2434" s="523" t="s">
        <v>15663</v>
      </c>
      <c r="D2434" s="523" t="s">
        <v>10900</v>
      </c>
      <c r="E2434" s="523">
        <v>1500</v>
      </c>
      <c r="F2434" s="523" t="s">
        <v>9160</v>
      </c>
      <c r="G2434" s="523" t="s">
        <v>15664</v>
      </c>
      <c r="H2434" s="538" t="s">
        <v>22806</v>
      </c>
      <c r="I2434" s="540">
        <v>45406</v>
      </c>
      <c r="J2434" s="541" t="s">
        <v>9813</v>
      </c>
      <c r="K2434" s="541" t="s">
        <v>9440</v>
      </c>
      <c r="L2434" s="494" t="s">
        <v>9441</v>
      </c>
      <c r="M2434" s="494" t="s">
        <v>9455</v>
      </c>
      <c r="N2434" s="494" t="s">
        <v>22468</v>
      </c>
      <c r="O2434" s="494" t="s">
        <v>15665</v>
      </c>
      <c r="P2434" s="494" t="s">
        <v>9457</v>
      </c>
      <c r="Q2434" s="494" t="s">
        <v>22727</v>
      </c>
      <c r="R2434" s="16" t="s">
        <v>15663</v>
      </c>
      <c r="S2434" s="16" t="s">
        <v>15666</v>
      </c>
      <c r="T2434" s="16" t="s">
        <v>15667</v>
      </c>
      <c r="U2434" s="17">
        <v>1500</v>
      </c>
      <c r="V2434" s="18">
        <v>9720</v>
      </c>
      <c r="W2434" s="16" t="s">
        <v>15668</v>
      </c>
      <c r="X2434" s="50" t="s">
        <v>205</v>
      </c>
      <c r="Y2434" s="50"/>
    </row>
    <row r="2435" spans="1:26" ht="18" customHeight="1">
      <c r="A2435" s="539">
        <v>20240425</v>
      </c>
      <c r="B2435" s="523">
        <v>514</v>
      </c>
      <c r="C2435" s="523" t="s">
        <v>15658</v>
      </c>
      <c r="D2435" s="523" t="s">
        <v>8947</v>
      </c>
      <c r="E2435" s="523">
        <v>752</v>
      </c>
      <c r="F2435" s="523" t="s">
        <v>8949</v>
      </c>
      <c r="G2435" s="523" t="s">
        <v>15659</v>
      </c>
      <c r="H2435" s="538" t="s">
        <v>22819</v>
      </c>
      <c r="I2435" s="540">
        <v>45407</v>
      </c>
      <c r="J2435" s="541" t="s">
        <v>15669</v>
      </c>
      <c r="K2435" s="541" t="s">
        <v>9440</v>
      </c>
      <c r="L2435" s="494" t="s">
        <v>9441</v>
      </c>
      <c r="M2435" s="494" t="s">
        <v>9455</v>
      </c>
      <c r="N2435" s="494" t="s">
        <v>22468</v>
      </c>
      <c r="O2435" s="494" t="s">
        <v>15665</v>
      </c>
      <c r="P2435" s="494" t="s">
        <v>9457</v>
      </c>
      <c r="Q2435" s="494" t="s">
        <v>22727</v>
      </c>
      <c r="R2435" s="16" t="s">
        <v>23655</v>
      </c>
      <c r="S2435" s="16" t="s">
        <v>9786</v>
      </c>
      <c r="T2435" s="16" t="s">
        <v>23656</v>
      </c>
      <c r="U2435" s="17">
        <v>752</v>
      </c>
      <c r="V2435" s="18">
        <v>6564.8</v>
      </c>
      <c r="W2435" s="16" t="s">
        <v>18787</v>
      </c>
      <c r="X2435" s="50"/>
      <c r="Y2435" s="50"/>
    </row>
    <row r="2436" spans="1:26" ht="18" customHeight="1">
      <c r="A2436" s="539">
        <v>20240425</v>
      </c>
      <c r="B2436" s="523">
        <v>515</v>
      </c>
      <c r="C2436" s="523" t="s">
        <v>15670</v>
      </c>
      <c r="D2436" s="523" t="s">
        <v>219</v>
      </c>
      <c r="E2436" s="523">
        <v>1110</v>
      </c>
      <c r="F2436" s="523" t="s">
        <v>9245</v>
      </c>
      <c r="G2436" s="523" t="s">
        <v>15671</v>
      </c>
      <c r="H2436" s="538" t="s">
        <v>14636</v>
      </c>
      <c r="I2436" s="540">
        <v>45407</v>
      </c>
      <c r="J2436" s="541" t="s">
        <v>11636</v>
      </c>
      <c r="K2436" s="541" t="s">
        <v>9440</v>
      </c>
      <c r="L2436" s="494" t="s">
        <v>19178</v>
      </c>
      <c r="M2436" s="494" t="s">
        <v>15255</v>
      </c>
      <c r="N2436" s="494" t="s">
        <v>22785</v>
      </c>
      <c r="O2436" s="494" t="s">
        <v>15385</v>
      </c>
      <c r="P2436" s="494" t="s">
        <v>15558</v>
      </c>
      <c r="Q2436" s="494" t="s">
        <v>15672</v>
      </c>
      <c r="R2436" s="16" t="s">
        <v>23657</v>
      </c>
      <c r="S2436" s="16" t="s">
        <v>15673</v>
      </c>
      <c r="T2436" s="16" t="s">
        <v>15674</v>
      </c>
      <c r="U2436" s="17">
        <v>1110</v>
      </c>
      <c r="V2436" s="18">
        <v>24864</v>
      </c>
      <c r="W2436" s="16" t="s">
        <v>23654</v>
      </c>
      <c r="X2436" s="50" t="s">
        <v>205</v>
      </c>
      <c r="Y2436" s="50"/>
    </row>
    <row r="2437" spans="1:26" ht="18" customHeight="1">
      <c r="A2437" s="539">
        <v>20240425</v>
      </c>
      <c r="B2437" s="523">
        <v>516</v>
      </c>
      <c r="C2437" s="523" t="s">
        <v>15675</v>
      </c>
      <c r="D2437" s="523" t="s">
        <v>10483</v>
      </c>
      <c r="E2437" s="523">
        <v>4570</v>
      </c>
      <c r="F2437" s="523" t="s">
        <v>9069</v>
      </c>
      <c r="G2437" s="523" t="s">
        <v>15676</v>
      </c>
      <c r="H2437" s="538" t="s">
        <v>22572</v>
      </c>
      <c r="I2437" s="540">
        <v>45407</v>
      </c>
      <c r="J2437" s="541" t="s">
        <v>11592</v>
      </c>
      <c r="K2437" s="541" t="s">
        <v>9440</v>
      </c>
      <c r="L2437" s="494" t="s">
        <v>19178</v>
      </c>
      <c r="M2437" s="494" t="s">
        <v>14692</v>
      </c>
      <c r="N2437" s="494"/>
      <c r="O2437" s="494" t="s">
        <v>15448</v>
      </c>
      <c r="P2437" s="494" t="s">
        <v>15449</v>
      </c>
      <c r="Q2437" s="494" t="s">
        <v>22714</v>
      </c>
      <c r="R2437" s="16" t="s">
        <v>23658</v>
      </c>
      <c r="S2437" s="16" t="s">
        <v>19441</v>
      </c>
      <c r="T2437" s="16" t="s">
        <v>23659</v>
      </c>
      <c r="U2437" s="17">
        <v>4570</v>
      </c>
      <c r="V2437" s="18">
        <v>24900</v>
      </c>
      <c r="W2437" s="16" t="s">
        <v>18787</v>
      </c>
      <c r="X2437" s="50"/>
      <c r="Y2437" s="50"/>
      <c r="Z2437" t="s">
        <v>10986</v>
      </c>
    </row>
    <row r="2438" spans="1:26" ht="18" customHeight="1">
      <c r="A2438" s="539">
        <v>20240426</v>
      </c>
      <c r="B2438" s="523">
        <v>517</v>
      </c>
      <c r="C2438" s="523" t="s">
        <v>15677</v>
      </c>
      <c r="D2438" s="523" t="s">
        <v>10578</v>
      </c>
      <c r="E2438" s="523">
        <v>803</v>
      </c>
      <c r="F2438" s="523" t="s">
        <v>9211</v>
      </c>
      <c r="G2438" s="523" t="s">
        <v>15678</v>
      </c>
      <c r="H2438" s="538" t="s">
        <v>22583</v>
      </c>
      <c r="I2438" s="540">
        <v>45407</v>
      </c>
      <c r="J2438" s="541" t="s">
        <v>15679</v>
      </c>
      <c r="K2438" s="541" t="s">
        <v>9440</v>
      </c>
      <c r="L2438" s="494" t="s">
        <v>19178</v>
      </c>
      <c r="M2438" s="494" t="s">
        <v>9455</v>
      </c>
      <c r="N2438" s="494" t="s">
        <v>23471</v>
      </c>
      <c r="O2438" s="494" t="s">
        <v>15506</v>
      </c>
      <c r="P2438" s="494"/>
      <c r="Q2438" s="494" t="s">
        <v>23041</v>
      </c>
      <c r="R2438" s="16" t="s">
        <v>15680</v>
      </c>
      <c r="S2438" s="16" t="s">
        <v>10800</v>
      </c>
      <c r="T2438" s="16" t="s">
        <v>23660</v>
      </c>
      <c r="U2438" s="17">
        <v>803</v>
      </c>
      <c r="V2438" s="18">
        <v>23000</v>
      </c>
      <c r="W2438" s="16" t="s">
        <v>15656</v>
      </c>
      <c r="X2438" s="50" t="s">
        <v>205</v>
      </c>
      <c r="Y2438" s="50"/>
    </row>
    <row r="2439" spans="1:26" ht="18" customHeight="1">
      <c r="A2439" s="539">
        <v>20240426</v>
      </c>
      <c r="B2439" s="523">
        <v>518</v>
      </c>
      <c r="C2439" s="523" t="s">
        <v>15681</v>
      </c>
      <c r="D2439" s="523" t="s">
        <v>10578</v>
      </c>
      <c r="E2439" s="523">
        <v>798</v>
      </c>
      <c r="F2439" s="523" t="s">
        <v>9211</v>
      </c>
      <c r="G2439" s="523" t="s">
        <v>15682</v>
      </c>
      <c r="H2439" s="538" t="s">
        <v>14638</v>
      </c>
      <c r="I2439" s="540">
        <v>45407</v>
      </c>
      <c r="J2439" s="541" t="s">
        <v>15683</v>
      </c>
      <c r="K2439" s="541" t="s">
        <v>9440</v>
      </c>
      <c r="L2439" s="494" t="s">
        <v>19178</v>
      </c>
      <c r="M2439" s="494" t="s">
        <v>9455</v>
      </c>
      <c r="N2439" s="494" t="s">
        <v>23471</v>
      </c>
      <c r="O2439" s="494" t="s">
        <v>15506</v>
      </c>
      <c r="P2439" s="494"/>
      <c r="Q2439" s="494" t="s">
        <v>23041</v>
      </c>
      <c r="R2439" s="16" t="s">
        <v>23661</v>
      </c>
      <c r="S2439" s="16" t="s">
        <v>19465</v>
      </c>
      <c r="T2439" s="16" t="s">
        <v>23662</v>
      </c>
      <c r="U2439" s="17">
        <v>798</v>
      </c>
      <c r="V2439" s="18">
        <v>23000</v>
      </c>
      <c r="W2439" s="16" t="s">
        <v>15656</v>
      </c>
      <c r="X2439" s="50" t="s">
        <v>205</v>
      </c>
      <c r="Y2439" s="50"/>
    </row>
    <row r="2440" spans="1:26" ht="18" customHeight="1">
      <c r="A2440" s="539">
        <v>20240426</v>
      </c>
      <c r="B2440" s="523">
        <v>519</v>
      </c>
      <c r="C2440" s="523" t="s">
        <v>5341</v>
      </c>
      <c r="D2440" s="523" t="s">
        <v>8896</v>
      </c>
      <c r="E2440" s="523">
        <v>1950</v>
      </c>
      <c r="F2440" s="523" t="s">
        <v>6380</v>
      </c>
      <c r="G2440" s="523" t="s">
        <v>5342</v>
      </c>
      <c r="H2440" s="538" t="s">
        <v>22893</v>
      </c>
      <c r="I2440" s="540">
        <v>45408</v>
      </c>
      <c r="J2440" s="541" t="s">
        <v>11310</v>
      </c>
      <c r="K2440" s="541" t="s">
        <v>9440</v>
      </c>
      <c r="L2440" s="494" t="s">
        <v>9441</v>
      </c>
      <c r="M2440" s="494" t="s">
        <v>9442</v>
      </c>
      <c r="N2440" s="494" t="s">
        <v>23577</v>
      </c>
      <c r="O2440" s="494" t="s">
        <v>15684</v>
      </c>
      <c r="P2440" s="494"/>
      <c r="Q2440" s="494" t="s">
        <v>22938</v>
      </c>
      <c r="R2440" s="16" t="s">
        <v>5343</v>
      </c>
      <c r="S2440" s="16" t="s">
        <v>23663</v>
      </c>
      <c r="T2440" s="16" t="s">
        <v>5344</v>
      </c>
      <c r="U2440" s="17">
        <v>1950</v>
      </c>
      <c r="V2440" s="18">
        <v>24375</v>
      </c>
      <c r="W2440" s="16" t="s">
        <v>23645</v>
      </c>
      <c r="X2440" s="50" t="s">
        <v>205</v>
      </c>
      <c r="Y2440" s="50"/>
    </row>
    <row r="2441" spans="1:26" ht="18" customHeight="1">
      <c r="A2441" s="539">
        <v>20240426</v>
      </c>
      <c r="B2441" s="523">
        <v>520</v>
      </c>
      <c r="C2441" s="523" t="s">
        <v>5351</v>
      </c>
      <c r="D2441" s="523" t="s">
        <v>8905</v>
      </c>
      <c r="E2441" s="523">
        <v>1980</v>
      </c>
      <c r="F2441" s="523" t="s">
        <v>8994</v>
      </c>
      <c r="G2441" s="523" t="s">
        <v>5352</v>
      </c>
      <c r="H2441" s="538" t="s">
        <v>22487</v>
      </c>
      <c r="I2441" s="540">
        <v>45408</v>
      </c>
      <c r="J2441" s="541" t="s">
        <v>11497</v>
      </c>
      <c r="K2441" s="541" t="s">
        <v>9440</v>
      </c>
      <c r="L2441" s="494" t="s">
        <v>9441</v>
      </c>
      <c r="M2441" s="494" t="s">
        <v>15341</v>
      </c>
      <c r="N2441" s="494" t="s">
        <v>22488</v>
      </c>
      <c r="O2441" s="494" t="s">
        <v>9443</v>
      </c>
      <c r="P2441" s="494"/>
      <c r="Q2441" s="494" t="s">
        <v>9444</v>
      </c>
      <c r="R2441" s="16" t="s">
        <v>23664</v>
      </c>
      <c r="S2441" s="16" t="s">
        <v>23665</v>
      </c>
      <c r="T2441" s="16" t="s">
        <v>23666</v>
      </c>
      <c r="U2441" s="17">
        <v>1980</v>
      </c>
      <c r="V2441" s="18">
        <v>24948</v>
      </c>
      <c r="W2441" s="16" t="s">
        <v>23667</v>
      </c>
      <c r="X2441" s="50" t="s">
        <v>205</v>
      </c>
      <c r="Y2441" s="50"/>
    </row>
    <row r="2442" spans="1:26" ht="18" customHeight="1">
      <c r="A2442" s="539">
        <v>20240426</v>
      </c>
      <c r="B2442" s="523">
        <v>521</v>
      </c>
      <c r="C2442" s="523" t="s">
        <v>5358</v>
      </c>
      <c r="D2442" s="523" t="s">
        <v>8905</v>
      </c>
      <c r="E2442" s="523">
        <v>1980</v>
      </c>
      <c r="F2442" s="523" t="s">
        <v>8994</v>
      </c>
      <c r="G2442" s="523" t="s">
        <v>5356</v>
      </c>
      <c r="H2442" s="538" t="s">
        <v>14786</v>
      </c>
      <c r="I2442" s="540">
        <v>45408</v>
      </c>
      <c r="J2442" s="541" t="s">
        <v>14060</v>
      </c>
      <c r="K2442" s="541" t="s">
        <v>9440</v>
      </c>
      <c r="L2442" s="512" t="s">
        <v>9441</v>
      </c>
      <c r="M2442" s="512" t="s">
        <v>15341</v>
      </c>
      <c r="N2442" s="512" t="s">
        <v>14626</v>
      </c>
      <c r="O2442" s="512" t="s">
        <v>9443</v>
      </c>
      <c r="P2442" s="512"/>
      <c r="Q2442" s="512" t="s">
        <v>22889</v>
      </c>
      <c r="R2442" s="16" t="s">
        <v>5355</v>
      </c>
      <c r="S2442" s="16" t="s">
        <v>23665</v>
      </c>
      <c r="T2442" s="16" t="s">
        <v>23668</v>
      </c>
      <c r="U2442" s="17">
        <v>1980</v>
      </c>
      <c r="V2442" s="18">
        <v>24948</v>
      </c>
      <c r="W2442" s="16" t="s">
        <v>5340</v>
      </c>
      <c r="X2442" s="50" t="s">
        <v>205</v>
      </c>
      <c r="Y2442" s="50"/>
    </row>
    <row r="2443" spans="1:26" ht="18" customHeight="1">
      <c r="A2443" s="539">
        <v>20240426</v>
      </c>
      <c r="B2443" s="523">
        <v>522</v>
      </c>
      <c r="C2443" s="523" t="s">
        <v>5360</v>
      </c>
      <c r="D2443" s="523" t="s">
        <v>8894</v>
      </c>
      <c r="E2443" s="523">
        <v>1568</v>
      </c>
      <c r="F2443" s="523" t="s">
        <v>8955</v>
      </c>
      <c r="G2443" s="523" t="s">
        <v>5361</v>
      </c>
      <c r="H2443" s="538" t="s">
        <v>22532</v>
      </c>
      <c r="I2443" s="540">
        <v>45407</v>
      </c>
      <c r="J2443" s="541" t="s">
        <v>15685</v>
      </c>
      <c r="K2443" s="541" t="s">
        <v>9440</v>
      </c>
      <c r="L2443" s="494" t="s">
        <v>19178</v>
      </c>
      <c r="M2443" s="494" t="s">
        <v>14692</v>
      </c>
      <c r="N2443" s="494" t="s">
        <v>8168</v>
      </c>
      <c r="O2443" s="494" t="s">
        <v>15411</v>
      </c>
      <c r="P2443" s="494"/>
      <c r="Q2443" s="494" t="s">
        <v>9553</v>
      </c>
      <c r="R2443" s="16" t="s">
        <v>5363</v>
      </c>
      <c r="S2443" s="16" t="s">
        <v>23669</v>
      </c>
      <c r="T2443" s="16" t="s">
        <v>23670</v>
      </c>
      <c r="U2443" s="17">
        <v>1568</v>
      </c>
      <c r="V2443" s="18">
        <v>24304</v>
      </c>
      <c r="W2443" s="16" t="s">
        <v>23654</v>
      </c>
      <c r="X2443" s="50" t="s">
        <v>205</v>
      </c>
      <c r="Y2443" s="50"/>
    </row>
    <row r="2444" spans="1:26" ht="18" customHeight="1">
      <c r="A2444" s="539">
        <v>20240426</v>
      </c>
      <c r="B2444" s="523">
        <v>523</v>
      </c>
      <c r="C2444" s="523" t="s">
        <v>15686</v>
      </c>
      <c r="D2444" s="523" t="s">
        <v>219</v>
      </c>
      <c r="E2444" s="523">
        <v>1989</v>
      </c>
      <c r="F2444" s="523" t="s">
        <v>12958</v>
      </c>
      <c r="G2444" s="523" t="s">
        <v>15687</v>
      </c>
      <c r="H2444" s="538" t="s">
        <v>22764</v>
      </c>
      <c r="I2444" s="540">
        <v>45408</v>
      </c>
      <c r="J2444" s="541" t="s">
        <v>11035</v>
      </c>
      <c r="K2444" s="541" t="s">
        <v>9440</v>
      </c>
      <c r="L2444" s="494" t="s">
        <v>19178</v>
      </c>
      <c r="M2444" s="494" t="s">
        <v>15354</v>
      </c>
      <c r="N2444" s="494" t="s">
        <v>22451</v>
      </c>
      <c r="O2444" s="494" t="s">
        <v>9443</v>
      </c>
      <c r="P2444" s="494"/>
      <c r="Q2444" s="494" t="s">
        <v>22833</v>
      </c>
      <c r="R2444" s="16" t="s">
        <v>23671</v>
      </c>
      <c r="S2444" s="16" t="s">
        <v>23672</v>
      </c>
      <c r="T2444" s="16" t="s">
        <v>23673</v>
      </c>
      <c r="U2444" s="17">
        <v>1989</v>
      </c>
      <c r="V2444" s="18">
        <v>21879</v>
      </c>
      <c r="W2444" s="16" t="s">
        <v>5340</v>
      </c>
      <c r="X2444" s="50" t="s">
        <v>205</v>
      </c>
      <c r="Y2444" s="50"/>
      <c r="Z2444" t="s">
        <v>10681</v>
      </c>
    </row>
    <row r="2445" spans="1:26" ht="18" customHeight="1">
      <c r="A2445" s="539">
        <v>20240426</v>
      </c>
      <c r="B2445" s="523">
        <v>524</v>
      </c>
      <c r="C2445" s="523" t="s">
        <v>5337</v>
      </c>
      <c r="D2445" s="523" t="s">
        <v>9319</v>
      </c>
      <c r="E2445" s="523">
        <v>1953</v>
      </c>
      <c r="F2445" s="523" t="s">
        <v>8994</v>
      </c>
      <c r="G2445" s="523" t="s">
        <v>5336</v>
      </c>
      <c r="H2445" s="538" t="s">
        <v>22487</v>
      </c>
      <c r="I2445" s="540">
        <v>45408</v>
      </c>
      <c r="J2445" s="541" t="s">
        <v>10510</v>
      </c>
      <c r="K2445" s="541" t="s">
        <v>9440</v>
      </c>
      <c r="L2445" s="494" t="s">
        <v>19178</v>
      </c>
      <c r="M2445" s="494" t="s">
        <v>9442</v>
      </c>
      <c r="N2445" s="494" t="s">
        <v>22488</v>
      </c>
      <c r="O2445" s="494" t="s">
        <v>15684</v>
      </c>
      <c r="P2445" s="494"/>
      <c r="Q2445" s="494" t="s">
        <v>22765</v>
      </c>
      <c r="R2445" s="16" t="s">
        <v>23674</v>
      </c>
      <c r="S2445" s="16" t="s">
        <v>23665</v>
      </c>
      <c r="T2445" s="16" t="s">
        <v>15689</v>
      </c>
      <c r="U2445" s="17">
        <v>1953</v>
      </c>
      <c r="V2445" s="18">
        <v>24982.776000000002</v>
      </c>
      <c r="W2445" s="16" t="s">
        <v>23667</v>
      </c>
      <c r="X2445" s="50" t="s">
        <v>205</v>
      </c>
      <c r="Y2445" s="50"/>
    </row>
    <row r="2446" spans="1:26" ht="18" customHeight="1">
      <c r="A2446" s="539">
        <v>20240426</v>
      </c>
      <c r="B2446" s="523">
        <v>525</v>
      </c>
      <c r="C2446" s="523" t="s">
        <v>5348</v>
      </c>
      <c r="D2446" s="523" t="s">
        <v>9540</v>
      </c>
      <c r="E2446" s="523">
        <v>1940</v>
      </c>
      <c r="F2446" s="523" t="s">
        <v>8994</v>
      </c>
      <c r="G2446" s="523" t="s">
        <v>5349</v>
      </c>
      <c r="H2446" s="538" t="s">
        <v>23436</v>
      </c>
      <c r="I2446" s="540">
        <v>45408</v>
      </c>
      <c r="J2446" s="541" t="s">
        <v>12113</v>
      </c>
      <c r="K2446" s="541" t="s">
        <v>9440</v>
      </c>
      <c r="L2446" s="494" t="s">
        <v>9441</v>
      </c>
      <c r="M2446" s="494" t="s">
        <v>9442</v>
      </c>
      <c r="N2446" s="494" t="s">
        <v>23555</v>
      </c>
      <c r="O2446" s="494" t="s">
        <v>9443</v>
      </c>
      <c r="P2446" s="494"/>
      <c r="Q2446" s="494" t="s">
        <v>22687</v>
      </c>
      <c r="R2446" s="16" t="s">
        <v>23675</v>
      </c>
      <c r="S2446" s="16" t="s">
        <v>23672</v>
      </c>
      <c r="T2446" s="16" t="s">
        <v>18786</v>
      </c>
      <c r="U2446" s="17">
        <v>1940</v>
      </c>
      <c r="V2446" s="18">
        <v>24261.71</v>
      </c>
      <c r="W2446" s="16" t="s">
        <v>23667</v>
      </c>
      <c r="X2446" s="50" t="s">
        <v>205</v>
      </c>
      <c r="Y2446" s="50"/>
    </row>
    <row r="2447" spans="1:26" ht="18" customHeight="1">
      <c r="A2447" s="539">
        <v>20240426</v>
      </c>
      <c r="B2447" s="523">
        <v>526</v>
      </c>
      <c r="C2447" s="523" t="s">
        <v>5345</v>
      </c>
      <c r="D2447" s="523" t="s">
        <v>8891</v>
      </c>
      <c r="E2447" s="523">
        <v>1958</v>
      </c>
      <c r="F2447" s="523" t="s">
        <v>8994</v>
      </c>
      <c r="G2447" s="523" t="s">
        <v>5346</v>
      </c>
      <c r="H2447" s="538" t="s">
        <v>22801</v>
      </c>
      <c r="I2447" s="540">
        <v>45408</v>
      </c>
      <c r="J2447" s="541" t="s">
        <v>11404</v>
      </c>
      <c r="K2447" s="541" t="s">
        <v>9440</v>
      </c>
      <c r="L2447" s="494" t="s">
        <v>19178</v>
      </c>
      <c r="M2447" s="494" t="s">
        <v>9442</v>
      </c>
      <c r="N2447" s="494" t="s">
        <v>23577</v>
      </c>
      <c r="O2447" s="494" t="s">
        <v>9443</v>
      </c>
      <c r="P2447" s="494"/>
      <c r="Q2447" s="494" t="s">
        <v>9544</v>
      </c>
      <c r="R2447" s="16" t="s">
        <v>23676</v>
      </c>
      <c r="S2447" s="16" t="s">
        <v>15688</v>
      </c>
      <c r="T2447" s="16" t="s">
        <v>23677</v>
      </c>
      <c r="U2447" s="17">
        <v>1958</v>
      </c>
      <c r="V2447" s="18">
        <v>24728.73</v>
      </c>
      <c r="W2447" s="16" t="s">
        <v>23667</v>
      </c>
      <c r="X2447" s="50" t="s">
        <v>205</v>
      </c>
      <c r="Y2447" s="50"/>
    </row>
    <row r="2448" spans="1:26" ht="18" customHeight="1">
      <c r="A2448" s="539">
        <v>20240429</v>
      </c>
      <c r="B2448" s="523">
        <v>527</v>
      </c>
      <c r="C2448" s="523" t="s">
        <v>15690</v>
      </c>
      <c r="D2448" s="523" t="s">
        <v>8947</v>
      </c>
      <c r="E2448" s="523">
        <v>754</v>
      </c>
      <c r="F2448" s="523" t="s">
        <v>8949</v>
      </c>
      <c r="G2448" s="523" t="s">
        <v>15691</v>
      </c>
      <c r="H2448" s="538" t="s">
        <v>22579</v>
      </c>
      <c r="I2448" s="540">
        <v>45411</v>
      </c>
      <c r="J2448" s="541" t="s">
        <v>11310</v>
      </c>
      <c r="K2448" s="541" t="s">
        <v>9440</v>
      </c>
      <c r="L2448" s="494" t="s">
        <v>19178</v>
      </c>
      <c r="M2448" s="494" t="s">
        <v>9455</v>
      </c>
      <c r="N2448" s="494" t="s">
        <v>23471</v>
      </c>
      <c r="O2448" s="494" t="s">
        <v>15403</v>
      </c>
      <c r="P2448" s="494"/>
      <c r="Q2448" s="494" t="s">
        <v>14840</v>
      </c>
      <c r="R2448" s="16" t="s">
        <v>15690</v>
      </c>
      <c r="S2448" s="16" t="s">
        <v>15692</v>
      </c>
      <c r="T2448" s="16" t="s">
        <v>15693</v>
      </c>
      <c r="U2448" s="17">
        <v>754</v>
      </c>
      <c r="V2448" s="18">
        <v>6186.4</v>
      </c>
      <c r="W2448" s="16" t="s">
        <v>15694</v>
      </c>
      <c r="X2448" s="50" t="s">
        <v>22579</v>
      </c>
      <c r="Y2448" s="50"/>
      <c r="Z2448" t="s">
        <v>10606</v>
      </c>
    </row>
    <row r="2449" spans="1:26" ht="18" customHeight="1">
      <c r="A2449" s="539">
        <v>20240429</v>
      </c>
      <c r="B2449" s="523">
        <v>528</v>
      </c>
      <c r="C2449" s="523" t="s">
        <v>15695</v>
      </c>
      <c r="D2449" s="523" t="s">
        <v>9503</v>
      </c>
      <c r="E2449" s="523">
        <v>954</v>
      </c>
      <c r="F2449" s="523" t="s">
        <v>9254</v>
      </c>
      <c r="G2449" s="523" t="s">
        <v>15696</v>
      </c>
      <c r="H2449" s="538" t="s">
        <v>15071</v>
      </c>
      <c r="I2449" s="540">
        <v>45411</v>
      </c>
      <c r="J2449" s="541" t="s">
        <v>10955</v>
      </c>
      <c r="K2449" s="541" t="s">
        <v>9440</v>
      </c>
      <c r="L2449" s="494" t="s">
        <v>9441</v>
      </c>
      <c r="M2449" s="494" t="s">
        <v>15697</v>
      </c>
      <c r="N2449" s="494" t="s">
        <v>22458</v>
      </c>
      <c r="O2449" s="494" t="s">
        <v>15698</v>
      </c>
      <c r="P2449" s="494" t="s">
        <v>15699</v>
      </c>
      <c r="Q2449" s="494" t="s">
        <v>22708</v>
      </c>
      <c r="R2449" s="16" t="s">
        <v>15695</v>
      </c>
      <c r="S2449" s="16" t="s">
        <v>8344</v>
      </c>
      <c r="T2449" s="16" t="s">
        <v>15700</v>
      </c>
      <c r="U2449" s="17">
        <v>954</v>
      </c>
      <c r="V2449" s="18">
        <v>10900</v>
      </c>
      <c r="W2449" s="16" t="s">
        <v>15694</v>
      </c>
      <c r="X2449" s="50" t="s">
        <v>23098</v>
      </c>
      <c r="Y2449" s="50"/>
      <c r="Z2449" t="s">
        <v>15701</v>
      </c>
    </row>
    <row r="2450" spans="1:26" ht="18" customHeight="1">
      <c r="A2450" s="539">
        <v>20240429</v>
      </c>
      <c r="B2450" s="523">
        <v>529</v>
      </c>
      <c r="C2450" s="523" t="s">
        <v>5376</v>
      </c>
      <c r="D2450" s="523" t="s">
        <v>9540</v>
      </c>
      <c r="E2450" s="523">
        <v>1958</v>
      </c>
      <c r="F2450" s="523" t="s">
        <v>8994</v>
      </c>
      <c r="G2450" s="523" t="s">
        <v>5377</v>
      </c>
      <c r="H2450" s="538" t="s">
        <v>22521</v>
      </c>
      <c r="I2450" s="540">
        <v>45409</v>
      </c>
      <c r="J2450" s="541" t="s">
        <v>9611</v>
      </c>
      <c r="K2450" s="541" t="s">
        <v>9440</v>
      </c>
      <c r="L2450" s="494" t="s">
        <v>19178</v>
      </c>
      <c r="M2450" s="494" t="s">
        <v>9442</v>
      </c>
      <c r="N2450" s="494" t="s">
        <v>8909</v>
      </c>
      <c r="O2450" s="494" t="s">
        <v>9443</v>
      </c>
      <c r="P2450" s="494"/>
      <c r="Q2450" s="494" t="s">
        <v>22650</v>
      </c>
      <c r="R2450" s="16" t="s">
        <v>23678</v>
      </c>
      <c r="S2450" s="16" t="s">
        <v>23672</v>
      </c>
      <c r="T2450" s="16" t="s">
        <v>5379</v>
      </c>
      <c r="U2450" s="17">
        <v>1958</v>
      </c>
      <c r="V2450" s="18">
        <v>24486.880000000001</v>
      </c>
      <c r="W2450" s="16" t="s">
        <v>23667</v>
      </c>
      <c r="X2450" s="50" t="s">
        <v>14646</v>
      </c>
      <c r="Y2450" s="50"/>
    </row>
    <row r="2451" spans="1:26" ht="18" customHeight="1">
      <c r="A2451" s="539">
        <v>20240429</v>
      </c>
      <c r="B2451" s="523">
        <v>530</v>
      </c>
      <c r="C2451" s="523" t="s">
        <v>5380</v>
      </c>
      <c r="D2451" s="523" t="s">
        <v>168</v>
      </c>
      <c r="E2451" s="523">
        <v>1960</v>
      </c>
      <c r="F2451" s="523" t="s">
        <v>8994</v>
      </c>
      <c r="G2451" s="523" t="s">
        <v>5381</v>
      </c>
      <c r="H2451" s="538" t="s">
        <v>22518</v>
      </c>
      <c r="I2451" s="540">
        <v>45411</v>
      </c>
      <c r="J2451" s="541" t="s">
        <v>10724</v>
      </c>
      <c r="K2451" s="541" t="s">
        <v>9440</v>
      </c>
      <c r="L2451" s="494" t="s">
        <v>22028</v>
      </c>
      <c r="M2451" s="494" t="s">
        <v>15255</v>
      </c>
      <c r="N2451" s="494" t="s">
        <v>23679</v>
      </c>
      <c r="O2451" s="494" t="s">
        <v>15420</v>
      </c>
      <c r="P2451" s="494"/>
      <c r="Q2451" s="494" t="s">
        <v>22624</v>
      </c>
      <c r="R2451" s="16" t="s">
        <v>5380</v>
      </c>
      <c r="S2451" s="16" t="s">
        <v>5371</v>
      </c>
      <c r="T2451" s="16" t="s">
        <v>15702</v>
      </c>
      <c r="U2451" s="17">
        <v>1960</v>
      </c>
      <c r="V2451" s="18">
        <v>24500</v>
      </c>
      <c r="W2451" s="16" t="s">
        <v>15694</v>
      </c>
      <c r="X2451" s="50" t="s">
        <v>205</v>
      </c>
      <c r="Y2451" s="50"/>
    </row>
    <row r="2452" spans="1:26" ht="18" customHeight="1">
      <c r="A2452" s="539">
        <v>20240429</v>
      </c>
      <c r="B2452" s="523">
        <v>531</v>
      </c>
      <c r="C2452" s="523" t="s">
        <v>5383</v>
      </c>
      <c r="D2452" s="523" t="s">
        <v>8896</v>
      </c>
      <c r="E2452" s="523">
        <v>1925</v>
      </c>
      <c r="F2452" s="523" t="s">
        <v>10924</v>
      </c>
      <c r="G2452" s="523" t="s">
        <v>5384</v>
      </c>
      <c r="H2452" s="538" t="s">
        <v>22525</v>
      </c>
      <c r="I2452" s="540">
        <v>45409</v>
      </c>
      <c r="J2452" s="541" t="s">
        <v>15703</v>
      </c>
      <c r="K2452" s="541" t="s">
        <v>9440</v>
      </c>
      <c r="L2452" s="494" t="s">
        <v>9441</v>
      </c>
      <c r="M2452" s="494" t="s">
        <v>9442</v>
      </c>
      <c r="N2452" s="494" t="s">
        <v>8909</v>
      </c>
      <c r="O2452" s="494" t="s">
        <v>15370</v>
      </c>
      <c r="P2452" s="494"/>
      <c r="Q2452" s="494" t="s">
        <v>22669</v>
      </c>
      <c r="R2452" s="16" t="s">
        <v>23680</v>
      </c>
      <c r="S2452" s="16" t="s">
        <v>4253</v>
      </c>
      <c r="T2452" s="16" t="s">
        <v>23681</v>
      </c>
      <c r="U2452" s="17">
        <v>1925</v>
      </c>
      <c r="V2452" s="18">
        <v>24640</v>
      </c>
      <c r="W2452" s="16" t="s">
        <v>23654</v>
      </c>
      <c r="X2452" s="50" t="s">
        <v>22525</v>
      </c>
      <c r="Y2452" s="50"/>
    </row>
    <row r="2453" spans="1:26" ht="18" customHeight="1">
      <c r="A2453" s="539">
        <v>20240429</v>
      </c>
      <c r="B2453" s="523">
        <v>532</v>
      </c>
      <c r="C2453" s="523" t="s">
        <v>5386</v>
      </c>
      <c r="D2453" s="523" t="s">
        <v>8896</v>
      </c>
      <c r="E2453" s="523">
        <v>1925</v>
      </c>
      <c r="F2453" s="523" t="s">
        <v>10924</v>
      </c>
      <c r="G2453" s="523" t="s">
        <v>5387</v>
      </c>
      <c r="H2453" s="538" t="s">
        <v>14927</v>
      </c>
      <c r="I2453" s="540">
        <v>45409</v>
      </c>
      <c r="J2453" s="541" t="s">
        <v>14056</v>
      </c>
      <c r="K2453" s="541" t="s">
        <v>9440</v>
      </c>
      <c r="L2453" s="494" t="s">
        <v>19178</v>
      </c>
      <c r="M2453" s="494" t="s">
        <v>9442</v>
      </c>
      <c r="N2453" s="494" t="s">
        <v>8909</v>
      </c>
      <c r="O2453" s="494" t="s">
        <v>15370</v>
      </c>
      <c r="P2453" s="494"/>
      <c r="Q2453" s="494" t="s">
        <v>22723</v>
      </c>
      <c r="R2453" s="16" t="s">
        <v>23682</v>
      </c>
      <c r="S2453" s="16" t="s">
        <v>4253</v>
      </c>
      <c r="T2453" s="16" t="s">
        <v>23683</v>
      </c>
      <c r="U2453" s="17">
        <v>1925</v>
      </c>
      <c r="V2453" s="18">
        <v>24640</v>
      </c>
      <c r="W2453" s="16" t="s">
        <v>5385</v>
      </c>
      <c r="X2453" s="50" t="s">
        <v>22893</v>
      </c>
      <c r="Y2453" s="50"/>
    </row>
    <row r="2454" spans="1:26" ht="18" customHeight="1">
      <c r="A2454" s="539">
        <v>20240429</v>
      </c>
      <c r="B2454" s="523">
        <v>533</v>
      </c>
      <c r="C2454" s="523" t="s">
        <v>5368</v>
      </c>
      <c r="D2454" s="523" t="s">
        <v>9319</v>
      </c>
      <c r="E2454" s="523">
        <v>1917</v>
      </c>
      <c r="F2454" s="523" t="s">
        <v>8994</v>
      </c>
      <c r="G2454" s="523" t="s">
        <v>5369</v>
      </c>
      <c r="H2454" s="538" t="s">
        <v>22557</v>
      </c>
      <c r="I2454" s="540">
        <v>45411</v>
      </c>
      <c r="J2454" s="541" t="s">
        <v>10718</v>
      </c>
      <c r="K2454" s="541" t="s">
        <v>9440</v>
      </c>
      <c r="L2454" s="494" t="s">
        <v>9441</v>
      </c>
      <c r="M2454" s="494" t="s">
        <v>9460</v>
      </c>
      <c r="N2454" s="494" t="s">
        <v>22458</v>
      </c>
      <c r="O2454" s="494" t="s">
        <v>15420</v>
      </c>
      <c r="P2454" s="494"/>
      <c r="Q2454" s="494" t="s">
        <v>22624</v>
      </c>
      <c r="R2454" s="16" t="s">
        <v>5368</v>
      </c>
      <c r="S2454" s="16" t="s">
        <v>5371</v>
      </c>
      <c r="T2454" s="16" t="s">
        <v>15704</v>
      </c>
      <c r="U2454" s="17">
        <v>1917</v>
      </c>
      <c r="V2454" s="18">
        <v>23962.5</v>
      </c>
      <c r="W2454" s="16" t="s">
        <v>15694</v>
      </c>
      <c r="X2454" s="50" t="s">
        <v>22557</v>
      </c>
      <c r="Y2454" s="50"/>
    </row>
    <row r="2455" spans="1:26" ht="18" customHeight="1">
      <c r="A2455" s="539">
        <v>20240429</v>
      </c>
      <c r="B2455" s="523">
        <v>534</v>
      </c>
      <c r="C2455" s="523" t="s">
        <v>5373</v>
      </c>
      <c r="D2455" s="523" t="s">
        <v>8894</v>
      </c>
      <c r="E2455" s="523">
        <v>1960</v>
      </c>
      <c r="F2455" s="523" t="s">
        <v>8994</v>
      </c>
      <c r="G2455" s="523" t="s">
        <v>5374</v>
      </c>
      <c r="H2455" s="538" t="s">
        <v>9549</v>
      </c>
      <c r="I2455" s="540">
        <v>45411</v>
      </c>
      <c r="J2455" s="541" t="s">
        <v>12101</v>
      </c>
      <c r="K2455" s="541" t="s">
        <v>9440</v>
      </c>
      <c r="L2455" s="494" t="s">
        <v>19178</v>
      </c>
      <c r="M2455" s="494" t="s">
        <v>14692</v>
      </c>
      <c r="N2455" s="494" t="s">
        <v>22464</v>
      </c>
      <c r="O2455" s="494" t="s">
        <v>15420</v>
      </c>
      <c r="P2455" s="494"/>
      <c r="Q2455" s="494" t="s">
        <v>22624</v>
      </c>
      <c r="R2455" s="16" t="s">
        <v>5373</v>
      </c>
      <c r="S2455" s="16" t="s">
        <v>5371</v>
      </c>
      <c r="T2455" s="16" t="s">
        <v>15705</v>
      </c>
      <c r="U2455" s="17">
        <v>1960</v>
      </c>
      <c r="V2455" s="18">
        <v>24500</v>
      </c>
      <c r="W2455" s="16" t="s">
        <v>15694</v>
      </c>
      <c r="X2455" s="50" t="s">
        <v>205</v>
      </c>
      <c r="Y2455" s="50"/>
    </row>
    <row r="2456" spans="1:26" ht="18" customHeight="1">
      <c r="A2456" s="539">
        <v>20240429</v>
      </c>
      <c r="B2456" s="523">
        <v>535</v>
      </c>
      <c r="C2456" s="523" t="s">
        <v>5365</v>
      </c>
      <c r="D2456" s="523" t="s">
        <v>9319</v>
      </c>
      <c r="E2456" s="523">
        <v>1958</v>
      </c>
      <c r="F2456" s="523" t="s">
        <v>8994</v>
      </c>
      <c r="G2456" s="523" t="s">
        <v>15706</v>
      </c>
      <c r="H2456" s="538" t="s">
        <v>14624</v>
      </c>
      <c r="I2456" s="540">
        <v>45411</v>
      </c>
      <c r="J2456" s="541" t="s">
        <v>11592</v>
      </c>
      <c r="K2456" s="541" t="s">
        <v>9440</v>
      </c>
      <c r="L2456" s="494" t="s">
        <v>9441</v>
      </c>
      <c r="M2456" s="494" t="s">
        <v>15341</v>
      </c>
      <c r="N2456" s="494" t="s">
        <v>14626</v>
      </c>
      <c r="O2456" s="494" t="s">
        <v>9462</v>
      </c>
      <c r="P2456" s="494"/>
      <c r="Q2456" s="494" t="s">
        <v>22687</v>
      </c>
      <c r="R2456" s="16" t="s">
        <v>5365</v>
      </c>
      <c r="S2456" s="16" t="s">
        <v>5366</v>
      </c>
      <c r="T2456" s="16" t="s">
        <v>15707</v>
      </c>
      <c r="U2456" s="17">
        <v>1958</v>
      </c>
      <c r="V2456" s="18">
        <v>24486.79</v>
      </c>
      <c r="W2456" s="16" t="s">
        <v>15708</v>
      </c>
      <c r="X2456" s="50" t="s">
        <v>14624</v>
      </c>
      <c r="Y2456" s="50"/>
    </row>
    <row r="2457" spans="1:26" ht="18" customHeight="1">
      <c r="A2457" s="539">
        <v>20240429</v>
      </c>
      <c r="B2457" s="523">
        <v>536</v>
      </c>
      <c r="C2457" s="523" t="s">
        <v>15709</v>
      </c>
      <c r="D2457" s="523" t="s">
        <v>8947</v>
      </c>
      <c r="E2457" s="523">
        <v>1067</v>
      </c>
      <c r="F2457" s="523" t="s">
        <v>8949</v>
      </c>
      <c r="G2457" s="523" t="s">
        <v>15710</v>
      </c>
      <c r="H2457" s="538" t="s">
        <v>22517</v>
      </c>
      <c r="I2457" s="540">
        <v>45411</v>
      </c>
      <c r="J2457" s="541" t="s">
        <v>10832</v>
      </c>
      <c r="K2457" s="541" t="s">
        <v>9440</v>
      </c>
      <c r="L2457" s="494" t="s">
        <v>19178</v>
      </c>
      <c r="M2457" s="494" t="s">
        <v>9455</v>
      </c>
      <c r="N2457" s="494" t="s">
        <v>23471</v>
      </c>
      <c r="O2457" s="494" t="s">
        <v>15411</v>
      </c>
      <c r="P2457" s="494"/>
      <c r="Q2457" s="494" t="s">
        <v>22727</v>
      </c>
      <c r="R2457" s="16" t="s">
        <v>15709</v>
      </c>
      <c r="S2457" s="16" t="s">
        <v>15711</v>
      </c>
      <c r="T2457" s="16" t="s">
        <v>15712</v>
      </c>
      <c r="U2457" s="17">
        <v>1067</v>
      </c>
      <c r="V2457" s="18">
        <v>4675.5</v>
      </c>
      <c r="W2457" s="16" t="s">
        <v>15708</v>
      </c>
      <c r="X2457" s="50" t="s">
        <v>205</v>
      </c>
      <c r="Y2457" s="50"/>
      <c r="Z2457" t="s">
        <v>10606</v>
      </c>
    </row>
    <row r="2458" spans="1:26" ht="18" customHeight="1">
      <c r="A2458" s="539">
        <v>20240430</v>
      </c>
      <c r="B2458" s="523">
        <v>537</v>
      </c>
      <c r="C2458" s="523" t="s">
        <v>15713</v>
      </c>
      <c r="D2458" s="523" t="s">
        <v>8947</v>
      </c>
      <c r="E2458" s="523">
        <v>832</v>
      </c>
      <c r="F2458" s="523" t="s">
        <v>8949</v>
      </c>
      <c r="G2458" s="523" t="s">
        <v>15714</v>
      </c>
      <c r="H2458" s="538" t="s">
        <v>22819</v>
      </c>
      <c r="I2458" s="540">
        <v>45412</v>
      </c>
      <c r="J2458" s="541" t="s">
        <v>11291</v>
      </c>
      <c r="K2458" s="541" t="s">
        <v>9440</v>
      </c>
      <c r="L2458" s="494" t="s">
        <v>19178</v>
      </c>
      <c r="M2458" s="494" t="s">
        <v>9455</v>
      </c>
      <c r="N2458" s="494" t="s">
        <v>18815</v>
      </c>
      <c r="O2458" s="494" t="s">
        <v>15403</v>
      </c>
      <c r="P2458" s="494"/>
      <c r="Q2458" s="494" t="s">
        <v>22791</v>
      </c>
      <c r="R2458" s="16" t="s">
        <v>23684</v>
      </c>
      <c r="S2458" s="16" t="s">
        <v>23685</v>
      </c>
      <c r="T2458" s="16" t="s">
        <v>23686</v>
      </c>
      <c r="U2458" s="17">
        <v>832</v>
      </c>
      <c r="V2458" s="18">
        <v>9734.4</v>
      </c>
      <c r="W2458" s="16" t="s">
        <v>23687</v>
      </c>
      <c r="X2458" s="50"/>
      <c r="Y2458" s="50"/>
      <c r="Z2458" t="s">
        <v>10606</v>
      </c>
    </row>
    <row r="2459" spans="1:26" ht="18" customHeight="1">
      <c r="A2459" s="539">
        <v>20240430</v>
      </c>
      <c r="B2459" s="523">
        <v>538</v>
      </c>
      <c r="C2459" s="523" t="s">
        <v>5388</v>
      </c>
      <c r="D2459" s="523" t="s">
        <v>8896</v>
      </c>
      <c r="E2459" s="523">
        <v>1925</v>
      </c>
      <c r="F2459" s="523" t="s">
        <v>6380</v>
      </c>
      <c r="G2459" s="523" t="s">
        <v>15715</v>
      </c>
      <c r="H2459" s="538" t="s">
        <v>22893</v>
      </c>
      <c r="I2459" s="540">
        <v>45412</v>
      </c>
      <c r="J2459" s="541" t="s">
        <v>15716</v>
      </c>
      <c r="K2459" s="541" t="s">
        <v>9440</v>
      </c>
      <c r="L2459" s="494" t="s">
        <v>19178</v>
      </c>
      <c r="M2459" s="494" t="s">
        <v>9442</v>
      </c>
      <c r="N2459" s="494" t="s">
        <v>22919</v>
      </c>
      <c r="O2459" s="494" t="s">
        <v>15363</v>
      </c>
      <c r="P2459" s="494"/>
      <c r="Q2459" s="494" t="s">
        <v>22669</v>
      </c>
      <c r="R2459" s="16" t="s">
        <v>5388</v>
      </c>
      <c r="S2459" s="16" t="s">
        <v>606</v>
      </c>
      <c r="T2459" s="16" t="s">
        <v>15717</v>
      </c>
      <c r="U2459" s="17">
        <v>1925</v>
      </c>
      <c r="V2459" s="18">
        <v>24640</v>
      </c>
      <c r="W2459" s="16" t="s">
        <v>15694</v>
      </c>
      <c r="X2459" s="50" t="s">
        <v>205</v>
      </c>
      <c r="Y2459" s="50"/>
    </row>
    <row r="2460" spans="1:26" ht="18" customHeight="1">
      <c r="A2460" s="539">
        <v>20240430</v>
      </c>
      <c r="B2460" s="523">
        <v>539</v>
      </c>
      <c r="C2460" s="523" t="s">
        <v>5391</v>
      </c>
      <c r="D2460" s="523" t="s">
        <v>8896</v>
      </c>
      <c r="E2460" s="523">
        <v>1925</v>
      </c>
      <c r="F2460" s="523" t="s">
        <v>6380</v>
      </c>
      <c r="G2460" s="523" t="s">
        <v>5392</v>
      </c>
      <c r="H2460" s="538" t="s">
        <v>22521</v>
      </c>
      <c r="I2460" s="540">
        <v>45412</v>
      </c>
      <c r="J2460" s="541" t="s">
        <v>10857</v>
      </c>
      <c r="K2460" s="541" t="s">
        <v>9440</v>
      </c>
      <c r="L2460" s="494" t="s">
        <v>22028</v>
      </c>
      <c r="M2460" s="494" t="s">
        <v>9442</v>
      </c>
      <c r="N2460" s="494" t="s">
        <v>9822</v>
      </c>
      <c r="O2460" s="494" t="s">
        <v>15363</v>
      </c>
      <c r="P2460" s="494"/>
      <c r="Q2460" s="494" t="s">
        <v>22669</v>
      </c>
      <c r="R2460" s="16" t="s">
        <v>5391</v>
      </c>
      <c r="S2460" s="16" t="s">
        <v>606</v>
      </c>
      <c r="T2460" s="16" t="s">
        <v>15718</v>
      </c>
      <c r="U2460" s="17">
        <v>1925</v>
      </c>
      <c r="V2460" s="18">
        <v>24640</v>
      </c>
      <c r="W2460" s="16" t="s">
        <v>15694</v>
      </c>
      <c r="X2460" s="50" t="s">
        <v>205</v>
      </c>
      <c r="Y2460" s="50"/>
    </row>
    <row r="2461" spans="1:26" ht="18" customHeight="1">
      <c r="A2461" s="539">
        <v>20240502</v>
      </c>
      <c r="B2461" s="523">
        <v>540</v>
      </c>
      <c r="C2461" s="523" t="s">
        <v>7770</v>
      </c>
      <c r="D2461" s="523" t="s">
        <v>51</v>
      </c>
      <c r="E2461" s="523">
        <v>1958</v>
      </c>
      <c r="F2461" s="523" t="s">
        <v>8994</v>
      </c>
      <c r="G2461" s="523" t="s">
        <v>5394</v>
      </c>
      <c r="H2461" s="538" t="s">
        <v>23688</v>
      </c>
      <c r="I2461" s="540">
        <v>45412</v>
      </c>
      <c r="J2461" s="541" t="s">
        <v>13323</v>
      </c>
      <c r="K2461" s="541" t="s">
        <v>9440</v>
      </c>
      <c r="L2461" s="494" t="s">
        <v>9441</v>
      </c>
      <c r="M2461" s="494" t="s">
        <v>9455</v>
      </c>
      <c r="N2461" s="494"/>
      <c r="O2461" s="494" t="s">
        <v>9462</v>
      </c>
      <c r="P2461" s="494"/>
      <c r="Q2461" s="494" t="s">
        <v>22650</v>
      </c>
      <c r="R2461" s="16" t="s">
        <v>23689</v>
      </c>
      <c r="S2461" s="16" t="s">
        <v>15719</v>
      </c>
      <c r="T2461" s="16" t="s">
        <v>23690</v>
      </c>
      <c r="U2461" s="17">
        <v>1958</v>
      </c>
      <c r="V2461" s="18">
        <v>24486.89</v>
      </c>
      <c r="W2461" s="16" t="s">
        <v>15720</v>
      </c>
      <c r="X2461" s="50" t="s">
        <v>205</v>
      </c>
      <c r="Y2461" s="50"/>
    </row>
    <row r="2462" spans="1:26" ht="18" customHeight="1">
      <c r="A2462" s="539">
        <v>20240502</v>
      </c>
      <c r="B2462" s="523">
        <v>541</v>
      </c>
      <c r="C2462" s="523" t="s">
        <v>15721</v>
      </c>
      <c r="D2462" s="523" t="s">
        <v>8947</v>
      </c>
      <c r="E2462" s="523">
        <v>990</v>
      </c>
      <c r="F2462" s="523" t="s">
        <v>8949</v>
      </c>
      <c r="G2462" s="523" t="s">
        <v>15722</v>
      </c>
      <c r="H2462" s="538" t="s">
        <v>15432</v>
      </c>
      <c r="I2462" s="540">
        <v>45412</v>
      </c>
      <c r="J2462" s="541" t="s">
        <v>12461</v>
      </c>
      <c r="K2462" s="541" t="s">
        <v>9440</v>
      </c>
      <c r="L2462" s="494" t="s">
        <v>9441</v>
      </c>
      <c r="M2462" s="494" t="s">
        <v>9460</v>
      </c>
      <c r="N2462" s="494"/>
      <c r="O2462" s="494" t="s">
        <v>15142</v>
      </c>
      <c r="P2462" s="494"/>
      <c r="Q2462" s="494" t="s">
        <v>22972</v>
      </c>
      <c r="R2462" s="16" t="s">
        <v>15723</v>
      </c>
      <c r="S2462" s="16" t="s">
        <v>15724</v>
      </c>
      <c r="T2462" s="16" t="s">
        <v>23691</v>
      </c>
      <c r="U2462" s="17">
        <v>990</v>
      </c>
      <c r="V2462" s="18">
        <v>7722</v>
      </c>
      <c r="W2462" s="16" t="s">
        <v>23687</v>
      </c>
      <c r="X2462" s="50" t="s">
        <v>205</v>
      </c>
      <c r="Y2462" s="50"/>
      <c r="Z2462" t="s">
        <v>11540</v>
      </c>
    </row>
    <row r="2463" spans="1:26" ht="18" customHeight="1">
      <c r="A2463" s="539">
        <v>20240502</v>
      </c>
      <c r="B2463" s="523">
        <v>542</v>
      </c>
      <c r="C2463" s="523" t="s">
        <v>15725</v>
      </c>
      <c r="D2463" s="523" t="s">
        <v>219</v>
      </c>
      <c r="E2463" s="523">
        <v>1170</v>
      </c>
      <c r="F2463" s="523" t="s">
        <v>9089</v>
      </c>
      <c r="G2463" s="523" t="s">
        <v>15726</v>
      </c>
      <c r="H2463" s="538" t="s">
        <v>22603</v>
      </c>
      <c r="I2463" s="540">
        <v>45414</v>
      </c>
      <c r="J2463" s="541" t="s">
        <v>10728</v>
      </c>
      <c r="K2463" s="541" t="s">
        <v>9440</v>
      </c>
      <c r="L2463" s="494" t="s">
        <v>9441</v>
      </c>
      <c r="M2463" s="494" t="s">
        <v>15255</v>
      </c>
      <c r="N2463" s="494" t="s">
        <v>8233</v>
      </c>
      <c r="O2463" s="494" t="s">
        <v>15420</v>
      </c>
      <c r="P2463" s="494"/>
      <c r="Q2463" s="494" t="s">
        <v>22695</v>
      </c>
      <c r="R2463" s="16" t="s">
        <v>15727</v>
      </c>
      <c r="S2463" s="16" t="s">
        <v>22512</v>
      </c>
      <c r="T2463" s="16" t="s">
        <v>23692</v>
      </c>
      <c r="U2463" s="17">
        <v>1170</v>
      </c>
      <c r="V2463" s="18">
        <v>24570</v>
      </c>
      <c r="W2463" s="16" t="s">
        <v>15728</v>
      </c>
      <c r="X2463" s="50" t="s">
        <v>205</v>
      </c>
      <c r="Y2463" s="50"/>
    </row>
    <row r="2464" spans="1:26" ht="18" customHeight="1">
      <c r="A2464" s="539">
        <v>20240502</v>
      </c>
      <c r="B2464" s="523">
        <v>543</v>
      </c>
      <c r="C2464" s="523" t="s">
        <v>15729</v>
      </c>
      <c r="D2464" s="523" t="s">
        <v>8947</v>
      </c>
      <c r="E2464" s="523">
        <v>1100</v>
      </c>
      <c r="F2464" s="523" t="s">
        <v>8949</v>
      </c>
      <c r="G2464" s="523" t="s">
        <v>15730</v>
      </c>
      <c r="H2464" s="538" t="s">
        <v>15522</v>
      </c>
      <c r="I2464" s="540">
        <v>45412</v>
      </c>
      <c r="J2464" s="541" t="s">
        <v>15731</v>
      </c>
      <c r="K2464" s="541" t="s">
        <v>9440</v>
      </c>
      <c r="L2464" s="494" t="s">
        <v>19178</v>
      </c>
      <c r="M2464" s="494" t="s">
        <v>9455</v>
      </c>
      <c r="N2464" s="494" t="s">
        <v>23468</v>
      </c>
      <c r="O2464" s="494" t="s">
        <v>15142</v>
      </c>
      <c r="P2464" s="494" t="s">
        <v>15371</v>
      </c>
      <c r="Q2464" s="494" t="s">
        <v>9470</v>
      </c>
      <c r="R2464" s="16" t="s">
        <v>23693</v>
      </c>
      <c r="S2464" s="16" t="s">
        <v>19330</v>
      </c>
      <c r="T2464" s="16" t="s">
        <v>23694</v>
      </c>
      <c r="U2464" s="17">
        <v>1100</v>
      </c>
      <c r="V2464" s="18">
        <v>8800</v>
      </c>
      <c r="W2464" s="16" t="s">
        <v>23695</v>
      </c>
      <c r="X2464" s="50" t="s">
        <v>205</v>
      </c>
      <c r="Y2464" s="50"/>
      <c r="Z2464" t="s">
        <v>15732</v>
      </c>
    </row>
    <row r="2465" spans="1:59" ht="18" customHeight="1">
      <c r="A2465" s="539">
        <v>20240502</v>
      </c>
      <c r="B2465" s="523">
        <v>544</v>
      </c>
      <c r="C2465" s="523" t="s">
        <v>15733</v>
      </c>
      <c r="D2465" s="523" t="s">
        <v>9503</v>
      </c>
      <c r="E2465" s="523">
        <v>1300</v>
      </c>
      <c r="F2465" s="523" t="s">
        <v>9176</v>
      </c>
      <c r="G2465" s="523" t="s">
        <v>10007</v>
      </c>
      <c r="H2465" s="538" t="s">
        <v>23696</v>
      </c>
      <c r="I2465" s="540">
        <v>45414</v>
      </c>
      <c r="J2465" s="541" t="s">
        <v>15734</v>
      </c>
      <c r="K2465" s="541" t="s">
        <v>9440</v>
      </c>
      <c r="L2465" s="494">
        <v>20</v>
      </c>
      <c r="M2465" s="494" t="s">
        <v>15255</v>
      </c>
      <c r="N2465" s="494"/>
      <c r="O2465" s="494" t="s">
        <v>15448</v>
      </c>
      <c r="P2465" s="494" t="s">
        <v>15449</v>
      </c>
      <c r="Q2465" s="494" t="s">
        <v>22714</v>
      </c>
      <c r="R2465" s="16" t="s">
        <v>15733</v>
      </c>
      <c r="S2465" s="16" t="s">
        <v>8293</v>
      </c>
      <c r="T2465" s="16" t="s">
        <v>15735</v>
      </c>
      <c r="U2465" s="17">
        <v>1300</v>
      </c>
      <c r="V2465" s="18">
        <v>11500</v>
      </c>
      <c r="W2465" s="16" t="s">
        <v>15736</v>
      </c>
      <c r="X2465" s="50" t="s">
        <v>205</v>
      </c>
      <c r="Y2465" s="50"/>
      <c r="Z2465" t="s">
        <v>10358</v>
      </c>
    </row>
    <row r="2466" spans="1:59" ht="18" customHeight="1">
      <c r="A2466" s="539">
        <v>20240502</v>
      </c>
      <c r="B2466" s="523">
        <v>545</v>
      </c>
      <c r="C2466" s="523" t="s">
        <v>15737</v>
      </c>
      <c r="D2466" s="523" t="s">
        <v>8947</v>
      </c>
      <c r="E2466" s="523">
        <v>831</v>
      </c>
      <c r="F2466" s="523" t="s">
        <v>11384</v>
      </c>
      <c r="G2466" s="523" t="s">
        <v>15738</v>
      </c>
      <c r="H2466" s="538" t="s">
        <v>23035</v>
      </c>
      <c r="I2466" s="540">
        <v>45414</v>
      </c>
      <c r="J2466" s="541" t="s">
        <v>9810</v>
      </c>
      <c r="K2466" s="541" t="s">
        <v>9440</v>
      </c>
      <c r="L2466" s="494" t="s">
        <v>19178</v>
      </c>
      <c r="M2466" s="494" t="s">
        <v>9455</v>
      </c>
      <c r="N2466" s="494" t="s">
        <v>8248</v>
      </c>
      <c r="O2466" s="494" t="s">
        <v>15403</v>
      </c>
      <c r="P2466" s="494"/>
      <c r="Q2466" s="494" t="s">
        <v>23697</v>
      </c>
      <c r="R2466" s="16" t="s">
        <v>23698</v>
      </c>
      <c r="S2466" s="16" t="s">
        <v>23699</v>
      </c>
      <c r="T2466" s="16" t="s">
        <v>23700</v>
      </c>
      <c r="U2466" s="17">
        <v>831</v>
      </c>
      <c r="V2466" s="18">
        <v>7178.6</v>
      </c>
      <c r="W2466" s="16" t="s">
        <v>23695</v>
      </c>
      <c r="X2466" s="50" t="s">
        <v>205</v>
      </c>
      <c r="Y2466" s="50"/>
      <c r="Z2466" t="s">
        <v>12881</v>
      </c>
    </row>
    <row r="2467" spans="1:59" ht="18" customHeight="1">
      <c r="A2467" s="539">
        <v>20240502</v>
      </c>
      <c r="B2467" s="523">
        <v>546</v>
      </c>
      <c r="C2467" s="523" t="s">
        <v>15739</v>
      </c>
      <c r="D2467" s="523" t="s">
        <v>219</v>
      </c>
      <c r="E2467" s="523">
        <v>2136</v>
      </c>
      <c r="F2467" s="523" t="s">
        <v>9529</v>
      </c>
      <c r="G2467" s="523" t="s">
        <v>15740</v>
      </c>
      <c r="H2467" s="538" t="s">
        <v>23046</v>
      </c>
      <c r="I2467" s="540">
        <v>45414</v>
      </c>
      <c r="J2467" s="541" t="s">
        <v>10485</v>
      </c>
      <c r="K2467" s="541" t="s">
        <v>9440</v>
      </c>
      <c r="L2467" s="494" t="s">
        <v>19178</v>
      </c>
      <c r="M2467" s="494" t="s">
        <v>15255</v>
      </c>
      <c r="N2467" s="494" t="s">
        <v>23551</v>
      </c>
      <c r="O2467" s="494" t="s">
        <v>15420</v>
      </c>
      <c r="P2467" s="494"/>
      <c r="Q2467" s="494" t="s">
        <v>22695</v>
      </c>
      <c r="R2467" s="16" t="s">
        <v>15741</v>
      </c>
      <c r="S2467" s="16" t="s">
        <v>22512</v>
      </c>
      <c r="T2467" s="16" t="s">
        <v>23701</v>
      </c>
      <c r="U2467" s="17">
        <v>2136</v>
      </c>
      <c r="V2467" s="18">
        <v>24040.9</v>
      </c>
      <c r="W2467" s="16" t="s">
        <v>15728</v>
      </c>
      <c r="X2467" s="50" t="s">
        <v>205</v>
      </c>
      <c r="Y2467" s="50"/>
    </row>
    <row r="2468" spans="1:59" ht="18" customHeight="1">
      <c r="A2468" s="539">
        <v>20240502</v>
      </c>
      <c r="B2468" s="523">
        <v>547</v>
      </c>
      <c r="C2468" s="523" t="s">
        <v>15742</v>
      </c>
      <c r="D2468" s="523" t="s">
        <v>219</v>
      </c>
      <c r="E2468" s="523">
        <v>159</v>
      </c>
      <c r="F2468" s="523" t="s">
        <v>9546</v>
      </c>
      <c r="G2468" s="523" t="s">
        <v>15740</v>
      </c>
      <c r="H2468" s="538" t="s">
        <v>15027</v>
      </c>
      <c r="I2468" s="540">
        <v>45414</v>
      </c>
      <c r="J2468" s="541" t="s">
        <v>10485</v>
      </c>
      <c r="K2468" s="541" t="s">
        <v>9440</v>
      </c>
      <c r="L2468" s="494" t="s">
        <v>19178</v>
      </c>
      <c r="M2468" s="494" t="s">
        <v>15255</v>
      </c>
      <c r="N2468" s="494" t="s">
        <v>23551</v>
      </c>
      <c r="O2468" s="494" t="s">
        <v>15420</v>
      </c>
      <c r="P2468" s="494"/>
      <c r="Q2468" s="494" t="s">
        <v>22695</v>
      </c>
      <c r="R2468" s="16" t="s">
        <v>15743</v>
      </c>
      <c r="S2468" s="16" t="s">
        <v>23702</v>
      </c>
      <c r="T2468" s="16" t="s">
        <v>23703</v>
      </c>
      <c r="U2468" s="17">
        <v>159</v>
      </c>
      <c r="V2468" s="18">
        <v>778.4</v>
      </c>
      <c r="W2468" s="16" t="s">
        <v>23704</v>
      </c>
      <c r="X2468" s="50" t="s">
        <v>205</v>
      </c>
      <c r="Y2468" s="50"/>
    </row>
    <row r="2469" spans="1:59" ht="15.75" customHeight="1">
      <c r="A2469" s="539">
        <v>20240503</v>
      </c>
      <c r="B2469" s="523">
        <v>548</v>
      </c>
      <c r="C2469" s="523" t="s">
        <v>15744</v>
      </c>
      <c r="D2469" s="523" t="s">
        <v>9753</v>
      </c>
      <c r="E2469" s="523">
        <v>800</v>
      </c>
      <c r="F2469" s="523" t="s">
        <v>8949</v>
      </c>
      <c r="G2469" s="523" t="s">
        <v>15745</v>
      </c>
      <c r="H2469" s="538" t="s">
        <v>22819</v>
      </c>
      <c r="I2469" s="540">
        <v>45414</v>
      </c>
      <c r="J2469" s="541" t="s">
        <v>14800</v>
      </c>
      <c r="K2469" s="541" t="s">
        <v>9440</v>
      </c>
      <c r="L2469" s="494" t="s">
        <v>9441</v>
      </c>
      <c r="M2469" s="494"/>
      <c r="N2469" s="494"/>
      <c r="O2469" s="494"/>
      <c r="P2469" s="494"/>
      <c r="Q2469" s="494"/>
      <c r="R2469" s="16" t="s">
        <v>15744</v>
      </c>
      <c r="S2469" s="16" t="s">
        <v>15746</v>
      </c>
      <c r="T2469" s="16" t="s">
        <v>15747</v>
      </c>
      <c r="U2469" s="17">
        <v>800</v>
      </c>
      <c r="V2469" s="18">
        <v>8704</v>
      </c>
      <c r="W2469" s="16" t="s">
        <v>15748</v>
      </c>
      <c r="X2469" s="50" t="s">
        <v>205</v>
      </c>
      <c r="Y2469" s="50"/>
      <c r="Z2469" t="s">
        <v>15749</v>
      </c>
      <c r="BG2469" s="551"/>
    </row>
    <row r="2470" spans="1:59" ht="15.75" customHeight="1">
      <c r="A2470" s="539">
        <v>20240507</v>
      </c>
      <c r="B2470" s="523">
        <v>549</v>
      </c>
      <c r="C2470" s="523" t="s">
        <v>15750</v>
      </c>
      <c r="D2470" s="523" t="s">
        <v>219</v>
      </c>
      <c r="E2470" s="523">
        <v>1440</v>
      </c>
      <c r="F2470" s="523" t="s">
        <v>9217</v>
      </c>
      <c r="G2470" s="523" t="s">
        <v>15751</v>
      </c>
      <c r="H2470" s="538" t="s">
        <v>23059</v>
      </c>
      <c r="I2470" s="540">
        <v>45415</v>
      </c>
      <c r="J2470" s="541" t="s">
        <v>10713</v>
      </c>
      <c r="K2470" s="541" t="s">
        <v>9440</v>
      </c>
      <c r="L2470" s="494" t="s">
        <v>9441</v>
      </c>
      <c r="M2470" s="494" t="s">
        <v>15255</v>
      </c>
      <c r="N2470" s="494" t="s">
        <v>22785</v>
      </c>
      <c r="O2470" s="494" t="s">
        <v>9462</v>
      </c>
      <c r="P2470" s="494"/>
      <c r="Q2470" s="494" t="s">
        <v>14782</v>
      </c>
      <c r="R2470" s="16" t="s">
        <v>15750</v>
      </c>
      <c r="S2470" s="16" t="s">
        <v>15752</v>
      </c>
      <c r="T2470" s="16" t="s">
        <v>15753</v>
      </c>
      <c r="U2470" s="17">
        <v>1440</v>
      </c>
      <c r="V2470" s="18">
        <v>24508.799999999999</v>
      </c>
      <c r="W2470" s="16" t="s">
        <v>15736</v>
      </c>
      <c r="X2470" s="50" t="s">
        <v>205</v>
      </c>
      <c r="Y2470" s="50"/>
      <c r="BG2470" s="551"/>
    </row>
    <row r="2471" spans="1:59" ht="15.75" customHeight="1">
      <c r="A2471" s="539">
        <v>20240507</v>
      </c>
      <c r="B2471" s="523">
        <v>550</v>
      </c>
      <c r="C2471" s="523" t="s">
        <v>5396</v>
      </c>
      <c r="D2471" s="523" t="s">
        <v>9319</v>
      </c>
      <c r="E2471" s="523">
        <v>1953</v>
      </c>
      <c r="F2471" s="523" t="s">
        <v>8994</v>
      </c>
      <c r="G2471" s="523" t="s">
        <v>5397</v>
      </c>
      <c r="H2471" s="538" t="s">
        <v>14786</v>
      </c>
      <c r="I2471" s="540">
        <v>45415</v>
      </c>
      <c r="J2471" s="541" t="s">
        <v>10834</v>
      </c>
      <c r="K2471" s="541" t="s">
        <v>9440</v>
      </c>
      <c r="L2471" s="494" t="s">
        <v>9441</v>
      </c>
      <c r="M2471" s="494" t="s">
        <v>15341</v>
      </c>
      <c r="N2471" s="494" t="s">
        <v>22734</v>
      </c>
      <c r="O2471" s="494" t="s">
        <v>9443</v>
      </c>
      <c r="P2471" s="494"/>
      <c r="Q2471" s="494" t="s">
        <v>22629</v>
      </c>
      <c r="R2471" s="16"/>
      <c r="S2471" s="16"/>
      <c r="T2471" s="16"/>
      <c r="U2471" s="17"/>
      <c r="V2471" s="18"/>
      <c r="W2471" s="16"/>
      <c r="X2471" s="50" t="s">
        <v>205</v>
      </c>
      <c r="Y2471" s="50"/>
      <c r="BG2471" s="551"/>
    </row>
    <row r="2472" spans="1:59" ht="15.75" customHeight="1">
      <c r="A2472" s="539">
        <v>20240507</v>
      </c>
      <c r="B2472" s="523">
        <v>551</v>
      </c>
      <c r="C2472" s="523" t="s">
        <v>15754</v>
      </c>
      <c r="D2472" s="523" t="s">
        <v>9078</v>
      </c>
      <c r="E2472" s="523">
        <v>1165</v>
      </c>
      <c r="F2472" s="523" t="s">
        <v>8298</v>
      </c>
      <c r="G2472" s="523" t="s">
        <v>15755</v>
      </c>
      <c r="H2472" s="538" t="s">
        <v>22867</v>
      </c>
      <c r="I2472" s="540">
        <v>45419</v>
      </c>
      <c r="J2472" s="541" t="s">
        <v>9511</v>
      </c>
      <c r="K2472" s="541" t="s">
        <v>9440</v>
      </c>
      <c r="L2472" s="494" t="s">
        <v>19178</v>
      </c>
      <c r="M2472" s="494" t="s">
        <v>15341</v>
      </c>
      <c r="N2472" s="494"/>
      <c r="O2472" s="494" t="s">
        <v>9462</v>
      </c>
      <c r="P2472" s="494"/>
      <c r="Q2472" s="494" t="s">
        <v>22830</v>
      </c>
      <c r="R2472" s="16" t="s">
        <v>15754</v>
      </c>
      <c r="S2472" s="16" t="s">
        <v>15756</v>
      </c>
      <c r="T2472" s="16" t="s">
        <v>15757</v>
      </c>
      <c r="U2472" s="17">
        <v>1165</v>
      </c>
      <c r="V2472" s="18">
        <v>24590</v>
      </c>
      <c r="W2472" s="16" t="s">
        <v>15758</v>
      </c>
      <c r="X2472" s="50" t="s">
        <v>205</v>
      </c>
      <c r="Y2472" s="50"/>
      <c r="BG2472" s="551"/>
    </row>
    <row r="2473" spans="1:59" ht="15.75" customHeight="1">
      <c r="A2473" s="539">
        <v>20240508</v>
      </c>
      <c r="B2473" s="523">
        <v>552</v>
      </c>
      <c r="C2473" s="523" t="s">
        <v>15759</v>
      </c>
      <c r="D2473" s="523" t="s">
        <v>219</v>
      </c>
      <c r="E2473" s="523">
        <v>1110</v>
      </c>
      <c r="F2473" s="523" t="s">
        <v>9217</v>
      </c>
      <c r="G2473" s="523" t="s">
        <v>15760</v>
      </c>
      <c r="H2473" s="538" t="s">
        <v>23274</v>
      </c>
      <c r="I2473" s="540">
        <v>45420</v>
      </c>
      <c r="J2473" s="541" t="s">
        <v>14938</v>
      </c>
      <c r="K2473" s="541" t="s">
        <v>9440</v>
      </c>
      <c r="L2473" s="494" t="s">
        <v>19178</v>
      </c>
      <c r="M2473" s="494" t="s">
        <v>15255</v>
      </c>
      <c r="N2473" s="494" t="s">
        <v>22785</v>
      </c>
      <c r="O2473" s="494" t="s">
        <v>15385</v>
      </c>
      <c r="P2473" s="494"/>
      <c r="Q2473" s="494" t="s">
        <v>23705</v>
      </c>
      <c r="R2473" s="16" t="s">
        <v>23706</v>
      </c>
      <c r="S2473" s="16" t="s">
        <v>23707</v>
      </c>
      <c r="T2473" s="16" t="s">
        <v>15761</v>
      </c>
      <c r="U2473" s="17">
        <v>1110</v>
      </c>
      <c r="V2473" s="18">
        <v>24864</v>
      </c>
      <c r="W2473" s="16" t="s">
        <v>23708</v>
      </c>
      <c r="X2473" s="50" t="s">
        <v>205</v>
      </c>
      <c r="Y2473" s="50"/>
      <c r="BG2473" s="551"/>
    </row>
    <row r="2474" spans="1:59" ht="15.75" customHeight="1">
      <c r="A2474" s="539">
        <v>20240508</v>
      </c>
      <c r="B2474" s="523">
        <v>553</v>
      </c>
      <c r="C2474" s="523" t="s">
        <v>15763</v>
      </c>
      <c r="D2474" s="523" t="s">
        <v>9753</v>
      </c>
      <c r="E2474" s="523">
        <v>901</v>
      </c>
      <c r="F2474" s="523" t="s">
        <v>8949</v>
      </c>
      <c r="G2474" s="523" t="s">
        <v>15764</v>
      </c>
      <c r="H2474" s="538" t="s">
        <v>23265</v>
      </c>
      <c r="I2474" s="540">
        <v>45420</v>
      </c>
      <c r="J2474" s="541" t="s">
        <v>9798</v>
      </c>
      <c r="K2474" s="541" t="s">
        <v>9440</v>
      </c>
      <c r="L2474" s="494" t="s">
        <v>19178</v>
      </c>
      <c r="M2474" s="494" t="s">
        <v>9455</v>
      </c>
      <c r="N2474" s="494" t="s">
        <v>23468</v>
      </c>
      <c r="O2474" s="494" t="s">
        <v>15351</v>
      </c>
      <c r="P2474" s="494" t="s">
        <v>15765</v>
      </c>
      <c r="Q2474" s="494" t="s">
        <v>22727</v>
      </c>
      <c r="R2474" s="16" t="s">
        <v>15763</v>
      </c>
      <c r="S2474" s="16" t="s">
        <v>5107</v>
      </c>
      <c r="T2474" s="16" t="s">
        <v>15766</v>
      </c>
      <c r="U2474" s="17">
        <v>901</v>
      </c>
      <c r="V2474" s="18">
        <v>11262.5</v>
      </c>
      <c r="W2474" s="16" t="s">
        <v>15767</v>
      </c>
      <c r="X2474" s="50" t="s">
        <v>205</v>
      </c>
      <c r="Y2474" s="50"/>
      <c r="Z2474" t="s">
        <v>15768</v>
      </c>
      <c r="BG2474" s="551"/>
    </row>
    <row r="2475" spans="1:59" ht="15.75" customHeight="1">
      <c r="A2475" s="539">
        <v>20240508</v>
      </c>
      <c r="B2475" s="523">
        <v>554</v>
      </c>
      <c r="C2475" s="523" t="s">
        <v>15769</v>
      </c>
      <c r="D2475" s="523" t="s">
        <v>9743</v>
      </c>
      <c r="E2475" s="523">
        <v>2130</v>
      </c>
      <c r="F2475" s="523" t="s">
        <v>9206</v>
      </c>
      <c r="G2475" s="523" t="s">
        <v>15770</v>
      </c>
      <c r="H2475" s="538" t="s">
        <v>22532</v>
      </c>
      <c r="I2475" s="540">
        <v>45420</v>
      </c>
      <c r="J2475" s="541" t="s">
        <v>9644</v>
      </c>
      <c r="K2475" s="541" t="s">
        <v>9440</v>
      </c>
      <c r="L2475" s="494" t="s">
        <v>19178</v>
      </c>
      <c r="M2475" s="494" t="s">
        <v>9460</v>
      </c>
      <c r="N2475" s="494" t="s">
        <v>22458</v>
      </c>
      <c r="O2475" s="494" t="s">
        <v>15684</v>
      </c>
      <c r="P2475" s="494" t="s">
        <v>15364</v>
      </c>
      <c r="Q2475" s="494" t="s">
        <v>22783</v>
      </c>
      <c r="R2475" s="16" t="s">
        <v>15769</v>
      </c>
      <c r="S2475" s="16" t="s">
        <v>14822</v>
      </c>
      <c r="T2475" s="16" t="s">
        <v>15771</v>
      </c>
      <c r="U2475" s="17">
        <v>2130</v>
      </c>
      <c r="V2475" s="18">
        <v>24130</v>
      </c>
      <c r="W2475" s="16" t="s">
        <v>15767</v>
      </c>
      <c r="X2475" s="50" t="s">
        <v>205</v>
      </c>
      <c r="Y2475" s="50"/>
      <c r="Z2475" t="s">
        <v>10798</v>
      </c>
      <c r="BG2475" s="551"/>
    </row>
    <row r="2476" spans="1:59" ht="15.75" customHeight="1">
      <c r="A2476" s="539">
        <v>20240508</v>
      </c>
      <c r="B2476" s="523">
        <v>555</v>
      </c>
      <c r="C2476" s="523" t="s">
        <v>15772</v>
      </c>
      <c r="D2476" s="523" t="s">
        <v>8947</v>
      </c>
      <c r="E2476" s="523">
        <v>900</v>
      </c>
      <c r="F2476" s="523" t="s">
        <v>8949</v>
      </c>
      <c r="G2476" s="523" t="s">
        <v>15773</v>
      </c>
      <c r="H2476" s="538" t="s">
        <v>23419</v>
      </c>
      <c r="I2476" s="540">
        <v>45420</v>
      </c>
      <c r="J2476" s="541" t="s">
        <v>10853</v>
      </c>
      <c r="K2476" s="541" t="s">
        <v>9440</v>
      </c>
      <c r="L2476" s="494" t="s">
        <v>19178</v>
      </c>
      <c r="M2476" s="494" t="s">
        <v>9455</v>
      </c>
      <c r="N2476" s="494" t="s">
        <v>23468</v>
      </c>
      <c r="O2476" s="494" t="s">
        <v>15774</v>
      </c>
      <c r="P2476" s="494"/>
      <c r="Q2476" s="494" t="s">
        <v>22727</v>
      </c>
      <c r="R2476" s="16" t="s">
        <v>23709</v>
      </c>
      <c r="S2476" s="16" t="s">
        <v>23710</v>
      </c>
      <c r="T2476" s="16" t="s">
        <v>23711</v>
      </c>
      <c r="U2476" s="17">
        <v>900</v>
      </c>
      <c r="V2476" s="18">
        <v>6840</v>
      </c>
      <c r="W2476" s="16" t="s">
        <v>23704</v>
      </c>
      <c r="X2476" s="50" t="s">
        <v>205</v>
      </c>
      <c r="Y2476" s="50"/>
      <c r="Z2476" t="s">
        <v>12881</v>
      </c>
      <c r="BG2476" s="551"/>
    </row>
    <row r="2477" spans="1:59" ht="15.75" customHeight="1">
      <c r="A2477" s="539">
        <v>20240508</v>
      </c>
      <c r="B2477" s="523">
        <v>556</v>
      </c>
      <c r="C2477" s="523" t="s">
        <v>15776</v>
      </c>
      <c r="D2477" s="523" t="s">
        <v>12441</v>
      </c>
      <c r="E2477" s="523">
        <v>1200</v>
      </c>
      <c r="F2477" s="523" t="s">
        <v>8298</v>
      </c>
      <c r="G2477" s="523" t="s">
        <v>15777</v>
      </c>
      <c r="H2477" s="538" t="s">
        <v>14629</v>
      </c>
      <c r="I2477" s="540">
        <v>45420</v>
      </c>
      <c r="J2477" s="541" t="s">
        <v>10909</v>
      </c>
      <c r="K2477" s="541" t="s">
        <v>9440</v>
      </c>
      <c r="L2477" s="512" t="s">
        <v>19178</v>
      </c>
      <c r="M2477" s="512" t="s">
        <v>9455</v>
      </c>
      <c r="N2477" s="512" t="s">
        <v>8248</v>
      </c>
      <c r="O2477" s="512" t="s">
        <v>15506</v>
      </c>
      <c r="P2477" s="512"/>
      <c r="Q2477" s="512" t="s">
        <v>14900</v>
      </c>
      <c r="R2477" s="16" t="s">
        <v>23712</v>
      </c>
      <c r="S2477" s="16" t="s">
        <v>23042</v>
      </c>
      <c r="T2477" s="16" t="s">
        <v>23713</v>
      </c>
      <c r="U2477" s="17">
        <v>1200</v>
      </c>
      <c r="V2477" s="18">
        <v>24900</v>
      </c>
      <c r="W2477" s="16" t="s">
        <v>23714</v>
      </c>
      <c r="X2477" s="50" t="s">
        <v>205</v>
      </c>
      <c r="Y2477" s="50"/>
      <c r="Z2477" t="s">
        <v>15778</v>
      </c>
      <c r="BG2477" s="551"/>
    </row>
    <row r="2478" spans="1:59" ht="15.75" customHeight="1">
      <c r="A2478" s="539">
        <v>20240509</v>
      </c>
      <c r="B2478" s="523">
        <v>557</v>
      </c>
      <c r="C2478" s="523" t="s">
        <v>15779</v>
      </c>
      <c r="D2478" s="523" t="s">
        <v>8947</v>
      </c>
      <c r="E2478" s="523">
        <v>770</v>
      </c>
      <c r="F2478" s="523" t="s">
        <v>8949</v>
      </c>
      <c r="G2478" s="523" t="s">
        <v>15780</v>
      </c>
      <c r="H2478" s="538" t="s">
        <v>23265</v>
      </c>
      <c r="I2478" s="540">
        <v>45420</v>
      </c>
      <c r="J2478" s="541" t="s">
        <v>15781</v>
      </c>
      <c r="K2478" s="541" t="s">
        <v>9440</v>
      </c>
      <c r="L2478" s="494" t="s">
        <v>9441</v>
      </c>
      <c r="M2478" s="494" t="s">
        <v>9455</v>
      </c>
      <c r="N2478" s="494" t="s">
        <v>22468</v>
      </c>
      <c r="O2478" s="494" t="s">
        <v>15774</v>
      </c>
      <c r="P2478" s="494"/>
      <c r="Q2478" s="494" t="s">
        <v>23398</v>
      </c>
      <c r="R2478" s="16" t="s">
        <v>23715</v>
      </c>
      <c r="S2478" s="16" t="s">
        <v>15775</v>
      </c>
      <c r="T2478" s="16" t="s">
        <v>23716</v>
      </c>
      <c r="U2478" s="17">
        <v>770</v>
      </c>
      <c r="V2478" s="18">
        <v>5390</v>
      </c>
      <c r="W2478" s="16" t="s">
        <v>23717</v>
      </c>
      <c r="X2478" s="50" t="s">
        <v>205</v>
      </c>
      <c r="Y2478" s="50"/>
      <c r="Z2478" t="s">
        <v>13735</v>
      </c>
      <c r="BG2478" s="551"/>
    </row>
    <row r="2479" spans="1:59" ht="15.75" customHeight="1">
      <c r="A2479" s="539">
        <v>20240509</v>
      </c>
      <c r="B2479" s="523">
        <v>558</v>
      </c>
      <c r="C2479" s="523" t="s">
        <v>5405</v>
      </c>
      <c r="D2479" s="523" t="s">
        <v>8896</v>
      </c>
      <c r="E2479" s="523">
        <v>1925</v>
      </c>
      <c r="F2479" s="523" t="s">
        <v>6380</v>
      </c>
      <c r="G2479" s="523" t="s">
        <v>5406</v>
      </c>
      <c r="H2479" s="538" t="s">
        <v>15782</v>
      </c>
      <c r="I2479" s="540">
        <v>45419</v>
      </c>
      <c r="J2479" s="541" t="s">
        <v>11835</v>
      </c>
      <c r="K2479" s="541" t="s">
        <v>9440</v>
      </c>
      <c r="L2479" s="494" t="s">
        <v>19178</v>
      </c>
      <c r="M2479" s="494" t="s">
        <v>9442</v>
      </c>
      <c r="N2479" s="494" t="s">
        <v>22799</v>
      </c>
      <c r="O2479" s="494" t="s">
        <v>15370</v>
      </c>
      <c r="P2479" s="494"/>
      <c r="Q2479" s="494" t="s">
        <v>22669</v>
      </c>
      <c r="R2479" s="16" t="s">
        <v>23718</v>
      </c>
      <c r="S2479" s="16" t="s">
        <v>20519</v>
      </c>
      <c r="T2479" s="16" t="s">
        <v>23719</v>
      </c>
      <c r="U2479" s="17">
        <v>1925</v>
      </c>
      <c r="V2479" s="18">
        <v>24640</v>
      </c>
      <c r="W2479" s="16" t="s">
        <v>23720</v>
      </c>
      <c r="X2479" s="50" t="s">
        <v>205</v>
      </c>
      <c r="Y2479" s="50"/>
      <c r="BG2479" s="551"/>
    </row>
    <row r="2480" spans="1:59" ht="15.75" customHeight="1">
      <c r="A2480" s="539">
        <v>20240509</v>
      </c>
      <c r="B2480" s="523">
        <v>559</v>
      </c>
      <c r="C2480" s="523" t="s">
        <v>5422</v>
      </c>
      <c r="D2480" s="523" t="s">
        <v>9319</v>
      </c>
      <c r="E2480" s="523">
        <v>1917</v>
      </c>
      <c r="F2480" s="523" t="s">
        <v>8994</v>
      </c>
      <c r="G2480" s="523" t="s">
        <v>5423</v>
      </c>
      <c r="H2480" s="538" t="s">
        <v>22814</v>
      </c>
      <c r="I2480" s="540">
        <v>45421</v>
      </c>
      <c r="J2480" s="541" t="s">
        <v>12697</v>
      </c>
      <c r="K2480" s="541" t="s">
        <v>9440</v>
      </c>
      <c r="L2480" s="494" t="s">
        <v>19178</v>
      </c>
      <c r="M2480" s="494" t="s">
        <v>9460</v>
      </c>
      <c r="N2480" s="494" t="s">
        <v>22458</v>
      </c>
      <c r="O2480" s="494" t="s">
        <v>15411</v>
      </c>
      <c r="P2480" s="494"/>
      <c r="Q2480" s="494" t="s">
        <v>22629</v>
      </c>
      <c r="R2480" s="16" t="s">
        <v>23721</v>
      </c>
      <c r="S2480" s="16" t="s">
        <v>5421</v>
      </c>
      <c r="T2480" s="16" t="s">
        <v>15783</v>
      </c>
      <c r="U2480" s="17">
        <v>1917</v>
      </c>
      <c r="V2480" s="18">
        <v>23962.5</v>
      </c>
      <c r="W2480" s="16" t="s">
        <v>23722</v>
      </c>
      <c r="X2480" s="50" t="s">
        <v>205</v>
      </c>
      <c r="Y2480" s="50"/>
      <c r="BG2480" s="551"/>
    </row>
    <row r="2481" spans="1:59" ht="15.75" customHeight="1">
      <c r="A2481" s="539">
        <v>20240509</v>
      </c>
      <c r="B2481" s="523">
        <v>560</v>
      </c>
      <c r="C2481" s="523" t="s">
        <v>5408</v>
      </c>
      <c r="D2481" s="523" t="s">
        <v>9319</v>
      </c>
      <c r="E2481" s="523">
        <v>1930</v>
      </c>
      <c r="F2481" s="523" t="s">
        <v>8994</v>
      </c>
      <c r="G2481" s="523" t="s">
        <v>5409</v>
      </c>
      <c r="H2481" s="538" t="s">
        <v>22487</v>
      </c>
      <c r="I2481" s="540">
        <v>45420</v>
      </c>
      <c r="J2481" s="541" t="s">
        <v>11083</v>
      </c>
      <c r="K2481" s="541" t="s">
        <v>9440</v>
      </c>
      <c r="L2481" s="494" t="s">
        <v>19178</v>
      </c>
      <c r="M2481" s="494" t="s">
        <v>15341</v>
      </c>
      <c r="N2481" s="494" t="s">
        <v>22488</v>
      </c>
      <c r="O2481" s="494" t="s">
        <v>9443</v>
      </c>
      <c r="P2481" s="494"/>
      <c r="Q2481" s="494" t="s">
        <v>22650</v>
      </c>
      <c r="R2481" s="16" t="s">
        <v>23723</v>
      </c>
      <c r="S2481" s="16" t="s">
        <v>5411</v>
      </c>
      <c r="T2481" s="16" t="s">
        <v>23724</v>
      </c>
      <c r="U2481" s="17">
        <v>1930</v>
      </c>
      <c r="V2481" s="18">
        <v>24318</v>
      </c>
      <c r="W2481" s="16" t="s">
        <v>23725</v>
      </c>
      <c r="X2481" s="50" t="s">
        <v>205</v>
      </c>
      <c r="Y2481" s="50"/>
      <c r="BG2481" s="551"/>
    </row>
    <row r="2482" spans="1:59" ht="15.75" customHeight="1">
      <c r="A2482" s="539">
        <v>20240509</v>
      </c>
      <c r="B2482" s="523">
        <v>561</v>
      </c>
      <c r="C2482" s="523" t="s">
        <v>5412</v>
      </c>
      <c r="D2482" s="523" t="s">
        <v>9319</v>
      </c>
      <c r="E2482" s="523">
        <v>1980</v>
      </c>
      <c r="F2482" s="523" t="s">
        <v>8994</v>
      </c>
      <c r="G2482" s="523" t="s">
        <v>5413</v>
      </c>
      <c r="H2482" s="538" t="s">
        <v>22867</v>
      </c>
      <c r="I2482" s="540">
        <v>45420</v>
      </c>
      <c r="J2482" s="541" t="s">
        <v>10742</v>
      </c>
      <c r="K2482" s="541" t="s">
        <v>9440</v>
      </c>
      <c r="L2482" s="494" t="s">
        <v>19178</v>
      </c>
      <c r="M2482" s="494" t="s">
        <v>15341</v>
      </c>
      <c r="N2482" s="494" t="s">
        <v>22488</v>
      </c>
      <c r="O2482" s="494" t="s">
        <v>9443</v>
      </c>
      <c r="P2482" s="494"/>
      <c r="Q2482" s="494" t="s">
        <v>22624</v>
      </c>
      <c r="R2482" s="16" t="s">
        <v>15784</v>
      </c>
      <c r="S2482" s="16" t="s">
        <v>23726</v>
      </c>
      <c r="T2482" s="16" t="s">
        <v>23727</v>
      </c>
      <c r="U2482" s="17">
        <v>1980</v>
      </c>
      <c r="V2482" s="18">
        <v>24948</v>
      </c>
      <c r="W2482" s="16" t="s">
        <v>5404</v>
      </c>
      <c r="X2482" s="50" t="s">
        <v>205</v>
      </c>
      <c r="Y2482" s="50"/>
      <c r="BG2482" s="551"/>
    </row>
    <row r="2483" spans="1:59" ht="15.75" customHeight="1">
      <c r="A2483" s="539">
        <v>20240509</v>
      </c>
      <c r="B2483" s="523">
        <v>562</v>
      </c>
      <c r="C2483" s="523" t="s">
        <v>5400</v>
      </c>
      <c r="D2483" s="523" t="s">
        <v>8891</v>
      </c>
      <c r="E2483" s="523">
        <v>1942</v>
      </c>
      <c r="F2483" s="523" t="s">
        <v>8994</v>
      </c>
      <c r="G2483" s="523" t="s">
        <v>5401</v>
      </c>
      <c r="H2483" s="538" t="s">
        <v>22583</v>
      </c>
      <c r="I2483" s="540">
        <v>45420</v>
      </c>
      <c r="J2483" s="541" t="s">
        <v>10945</v>
      </c>
      <c r="K2483" s="541" t="s">
        <v>9440</v>
      </c>
      <c r="L2483" s="494" t="s">
        <v>19178</v>
      </c>
      <c r="M2483" s="494" t="s">
        <v>9543</v>
      </c>
      <c r="N2483" s="494" t="s">
        <v>23471</v>
      </c>
      <c r="O2483" s="494" t="s">
        <v>9462</v>
      </c>
      <c r="P2483" s="494"/>
      <c r="Q2483" s="494" t="s">
        <v>22910</v>
      </c>
      <c r="R2483" s="16" t="s">
        <v>23728</v>
      </c>
      <c r="S2483" s="16" t="s">
        <v>23729</v>
      </c>
      <c r="T2483" s="16" t="s">
        <v>23730</v>
      </c>
      <c r="U2483" s="17">
        <v>1942</v>
      </c>
      <c r="V2483" s="18">
        <v>24362.53</v>
      </c>
      <c r="W2483" s="16" t="s">
        <v>23725</v>
      </c>
      <c r="X2483" s="50" t="s">
        <v>205</v>
      </c>
      <c r="Y2483" s="50"/>
      <c r="BG2483" s="551"/>
    </row>
    <row r="2484" spans="1:59" ht="15.75" customHeight="1">
      <c r="A2484" s="539">
        <v>20240509</v>
      </c>
      <c r="B2484" s="523">
        <v>563</v>
      </c>
      <c r="C2484" s="523" t="s">
        <v>5415</v>
      </c>
      <c r="D2484" s="523" t="s">
        <v>8905</v>
      </c>
      <c r="E2484" s="523">
        <v>1980</v>
      </c>
      <c r="F2484" s="523" t="s">
        <v>8994</v>
      </c>
      <c r="G2484" s="523" t="s">
        <v>5416</v>
      </c>
      <c r="H2484" s="538" t="s">
        <v>22487</v>
      </c>
      <c r="I2484" s="540">
        <v>45420</v>
      </c>
      <c r="J2484" s="541" t="s">
        <v>9761</v>
      </c>
      <c r="K2484" s="541" t="s">
        <v>9440</v>
      </c>
      <c r="L2484" s="494" t="s">
        <v>9441</v>
      </c>
      <c r="M2484" s="494" t="s">
        <v>15341</v>
      </c>
      <c r="N2484" s="494" t="s">
        <v>22488</v>
      </c>
      <c r="O2484" s="494" t="s">
        <v>9443</v>
      </c>
      <c r="P2484" s="494"/>
      <c r="Q2484" s="494" t="s">
        <v>22624</v>
      </c>
      <c r="R2484" s="16" t="s">
        <v>15785</v>
      </c>
      <c r="S2484" s="16" t="s">
        <v>23726</v>
      </c>
      <c r="T2484" s="16" t="s">
        <v>23731</v>
      </c>
      <c r="U2484" s="17">
        <v>1980</v>
      </c>
      <c r="V2484" s="18">
        <v>24948</v>
      </c>
      <c r="W2484" s="16" t="s">
        <v>5404</v>
      </c>
      <c r="X2484" s="50" t="s">
        <v>205</v>
      </c>
      <c r="Y2484" s="50"/>
      <c r="BG2484" s="551"/>
    </row>
    <row r="2485" spans="1:59" ht="15.75" customHeight="1">
      <c r="A2485" s="539">
        <v>20240509</v>
      </c>
      <c r="B2485" s="523">
        <v>564</v>
      </c>
      <c r="C2485" s="523" t="s">
        <v>5426</v>
      </c>
      <c r="D2485" s="523" t="s">
        <v>254</v>
      </c>
      <c r="E2485" s="523">
        <v>1700</v>
      </c>
      <c r="F2485" s="523" t="s">
        <v>8955</v>
      </c>
      <c r="G2485" s="523" t="s">
        <v>5427</v>
      </c>
      <c r="H2485" s="538" t="s">
        <v>23688</v>
      </c>
      <c r="I2485" s="540">
        <v>45419</v>
      </c>
      <c r="J2485" s="541" t="s">
        <v>13639</v>
      </c>
      <c r="K2485" s="541" t="s">
        <v>9440</v>
      </c>
      <c r="L2485" s="512" t="s">
        <v>22028</v>
      </c>
      <c r="M2485" s="512" t="s">
        <v>9455</v>
      </c>
      <c r="N2485" s="512" t="s">
        <v>23471</v>
      </c>
      <c r="O2485" s="512" t="s">
        <v>9443</v>
      </c>
      <c r="P2485" s="512"/>
      <c r="Q2485" s="512" t="s">
        <v>23126</v>
      </c>
      <c r="R2485" s="16" t="s">
        <v>15786</v>
      </c>
      <c r="S2485" s="16" t="s">
        <v>18788</v>
      </c>
      <c r="T2485" s="16" t="s">
        <v>23732</v>
      </c>
      <c r="U2485" s="17">
        <v>1700</v>
      </c>
      <c r="V2485" s="18">
        <v>24205.3</v>
      </c>
      <c r="W2485" s="16" t="s">
        <v>18789</v>
      </c>
      <c r="X2485" s="50" t="s">
        <v>205</v>
      </c>
      <c r="Y2485" s="50"/>
      <c r="BG2485" s="551"/>
    </row>
    <row r="2486" spans="1:59" ht="15.75" customHeight="1">
      <c r="A2486" s="539">
        <v>20240509</v>
      </c>
      <c r="B2486" s="523">
        <v>565</v>
      </c>
      <c r="C2486" s="523" t="s">
        <v>15788</v>
      </c>
      <c r="D2486" s="523" t="s">
        <v>10578</v>
      </c>
      <c r="E2486" s="523">
        <v>840</v>
      </c>
      <c r="F2486" s="523" t="s">
        <v>9211</v>
      </c>
      <c r="G2486" s="523" t="s">
        <v>15789</v>
      </c>
      <c r="H2486" s="538" t="s">
        <v>22495</v>
      </c>
      <c r="I2486" s="540">
        <v>45421</v>
      </c>
      <c r="J2486" s="541" t="s">
        <v>12378</v>
      </c>
      <c r="K2486" s="541" t="s">
        <v>9440</v>
      </c>
      <c r="L2486" s="494" t="s">
        <v>22028</v>
      </c>
      <c r="M2486" s="494" t="s">
        <v>9455</v>
      </c>
      <c r="N2486" s="494" t="s">
        <v>23471</v>
      </c>
      <c r="O2486" s="494" t="s">
        <v>15506</v>
      </c>
      <c r="P2486" s="494"/>
      <c r="Q2486" s="494" t="s">
        <v>23139</v>
      </c>
      <c r="R2486" s="16" t="s">
        <v>23733</v>
      </c>
      <c r="S2486" s="16" t="s">
        <v>23042</v>
      </c>
      <c r="T2486" s="16" t="s">
        <v>23734</v>
      </c>
      <c r="U2486" s="17">
        <v>840</v>
      </c>
      <c r="V2486" s="18">
        <v>23000</v>
      </c>
      <c r="W2486" s="16" t="s">
        <v>23714</v>
      </c>
      <c r="X2486" s="50" t="s">
        <v>205</v>
      </c>
      <c r="Y2486" s="50"/>
      <c r="BG2486" s="551"/>
    </row>
    <row r="2487" spans="1:59" ht="15.75" customHeight="1">
      <c r="A2487" s="539">
        <v>20240509</v>
      </c>
      <c r="B2487" s="523">
        <v>566</v>
      </c>
      <c r="C2487" s="523" t="s">
        <v>15790</v>
      </c>
      <c r="D2487" s="523" t="s">
        <v>9503</v>
      </c>
      <c r="E2487" s="523">
        <v>2070</v>
      </c>
      <c r="F2487" s="523" t="s">
        <v>9260</v>
      </c>
      <c r="G2487" s="523" t="s">
        <v>15447</v>
      </c>
      <c r="H2487" s="538" t="s">
        <v>23735</v>
      </c>
      <c r="I2487" s="540">
        <v>45421</v>
      </c>
      <c r="J2487" s="541" t="s">
        <v>9532</v>
      </c>
      <c r="K2487" s="541" t="s">
        <v>9440</v>
      </c>
      <c r="L2487" s="494" t="s">
        <v>19178</v>
      </c>
      <c r="M2487" s="494" t="s">
        <v>15255</v>
      </c>
      <c r="N2487" s="494" t="s">
        <v>22785</v>
      </c>
      <c r="O2487" s="494" t="s">
        <v>15448</v>
      </c>
      <c r="P2487" s="494" t="s">
        <v>15449</v>
      </c>
      <c r="Q2487" s="494" t="s">
        <v>22708</v>
      </c>
      <c r="R2487" s="16" t="s">
        <v>23736</v>
      </c>
      <c r="S2487" s="16" t="s">
        <v>19403</v>
      </c>
      <c r="T2487" s="16" t="s">
        <v>23737</v>
      </c>
      <c r="U2487" s="17">
        <v>2070</v>
      </c>
      <c r="V2487" s="18">
        <v>24240</v>
      </c>
      <c r="W2487" s="16" t="s">
        <v>23738</v>
      </c>
      <c r="X2487" s="50" t="s">
        <v>205</v>
      </c>
      <c r="Y2487" s="50"/>
      <c r="Z2487" t="s">
        <v>10358</v>
      </c>
      <c r="BG2487" s="551"/>
    </row>
    <row r="2488" spans="1:59" ht="15.75" customHeight="1">
      <c r="A2488" s="539">
        <v>20240509</v>
      </c>
      <c r="B2488" s="523">
        <v>567</v>
      </c>
      <c r="C2488" s="523" t="s">
        <v>5418</v>
      </c>
      <c r="D2488" s="523" t="s">
        <v>9319</v>
      </c>
      <c r="E2488" s="523">
        <v>1960</v>
      </c>
      <c r="F2488" s="523" t="s">
        <v>8994</v>
      </c>
      <c r="G2488" s="523" t="s">
        <v>5419</v>
      </c>
      <c r="H2488" s="538" t="s">
        <v>15432</v>
      </c>
      <c r="I2488" s="540">
        <v>45421</v>
      </c>
      <c r="J2488" s="541" t="s">
        <v>11592</v>
      </c>
      <c r="K2488" s="541" t="s">
        <v>9440</v>
      </c>
      <c r="L2488" s="494" t="s">
        <v>19178</v>
      </c>
      <c r="M2488" s="494" t="s">
        <v>9460</v>
      </c>
      <c r="N2488" s="494" t="s">
        <v>22458</v>
      </c>
      <c r="O2488" s="494" t="s">
        <v>15411</v>
      </c>
      <c r="P2488" s="494"/>
      <c r="Q2488" s="494" t="s">
        <v>22629</v>
      </c>
      <c r="R2488" s="16" t="s">
        <v>15791</v>
      </c>
      <c r="S2488" s="16" t="s">
        <v>20437</v>
      </c>
      <c r="T2488" s="16" t="s">
        <v>23739</v>
      </c>
      <c r="U2488" s="17">
        <v>1960</v>
      </c>
      <c r="V2488" s="18">
        <v>24500</v>
      </c>
      <c r="W2488" s="16" t="s">
        <v>15762</v>
      </c>
      <c r="X2488" s="50" t="s">
        <v>205</v>
      </c>
      <c r="Y2488" s="50"/>
      <c r="BG2488" s="551"/>
    </row>
    <row r="2489" spans="1:59" ht="15.75" customHeight="1">
      <c r="A2489" s="539">
        <v>20240510</v>
      </c>
      <c r="B2489" s="523">
        <v>568</v>
      </c>
      <c r="C2489" s="523" t="s">
        <v>5429</v>
      </c>
      <c r="D2489" s="523" t="s">
        <v>14690</v>
      </c>
      <c r="E2489" s="523">
        <v>1980</v>
      </c>
      <c r="F2489" s="523" t="s">
        <v>8994</v>
      </c>
      <c r="G2489" s="523" t="s">
        <v>5430</v>
      </c>
      <c r="H2489" s="538" t="s">
        <v>22532</v>
      </c>
      <c r="I2489" s="540">
        <v>45421</v>
      </c>
      <c r="J2489" s="541" t="s">
        <v>11840</v>
      </c>
      <c r="K2489" s="541" t="s">
        <v>9440</v>
      </c>
      <c r="L2489" s="494" t="s">
        <v>19178</v>
      </c>
      <c r="M2489" s="494" t="s">
        <v>14692</v>
      </c>
      <c r="N2489" s="494" t="s">
        <v>8168</v>
      </c>
      <c r="O2489" s="494" t="s">
        <v>9443</v>
      </c>
      <c r="P2489" s="494"/>
      <c r="Q2489" s="494" t="s">
        <v>22650</v>
      </c>
      <c r="R2489" s="16" t="s">
        <v>23740</v>
      </c>
      <c r="S2489" s="16" t="s">
        <v>5411</v>
      </c>
      <c r="T2489" s="16" t="s">
        <v>23741</v>
      </c>
      <c r="U2489" s="17">
        <v>1980</v>
      </c>
      <c r="V2489" s="18">
        <v>24948</v>
      </c>
      <c r="W2489" s="16" t="s">
        <v>23725</v>
      </c>
      <c r="X2489" s="50" t="s">
        <v>205</v>
      </c>
      <c r="Y2489" s="50"/>
      <c r="BG2489" s="551"/>
    </row>
    <row r="2490" spans="1:59" ht="15.75" customHeight="1">
      <c r="A2490" s="539">
        <v>20240510</v>
      </c>
      <c r="B2490" s="523">
        <v>569</v>
      </c>
      <c r="C2490" s="523" t="s">
        <v>5434</v>
      </c>
      <c r="D2490" s="523" t="s">
        <v>9319</v>
      </c>
      <c r="E2490" s="523">
        <v>1980</v>
      </c>
      <c r="F2490" s="523" t="s">
        <v>8994</v>
      </c>
      <c r="G2490" s="523" t="s">
        <v>5435</v>
      </c>
      <c r="H2490" s="538" t="s">
        <v>14730</v>
      </c>
      <c r="I2490" s="540">
        <v>45422</v>
      </c>
      <c r="J2490" s="541" t="s">
        <v>12274</v>
      </c>
      <c r="K2490" s="541" t="s">
        <v>9440</v>
      </c>
      <c r="L2490" s="494" t="s">
        <v>19178</v>
      </c>
      <c r="M2490" s="494" t="s">
        <v>9460</v>
      </c>
      <c r="N2490" s="494" t="s">
        <v>22458</v>
      </c>
      <c r="O2490" s="494" t="s">
        <v>9462</v>
      </c>
      <c r="P2490" s="494"/>
      <c r="Q2490" s="494" t="s">
        <v>22624</v>
      </c>
      <c r="R2490" s="16" t="s">
        <v>23742</v>
      </c>
      <c r="S2490" s="16" t="s">
        <v>23743</v>
      </c>
      <c r="T2490" s="16" t="s">
        <v>15792</v>
      </c>
      <c r="U2490" s="17">
        <v>1980</v>
      </c>
      <c r="V2490" s="18">
        <v>24948</v>
      </c>
      <c r="W2490" s="16" t="s">
        <v>23744</v>
      </c>
      <c r="X2490" s="50"/>
      <c r="Y2490" s="50"/>
      <c r="BG2490" s="551"/>
    </row>
    <row r="2491" spans="1:59" ht="15.75" customHeight="1">
      <c r="A2491" s="539">
        <v>20240510</v>
      </c>
      <c r="B2491" s="523">
        <v>570</v>
      </c>
      <c r="C2491" s="523" t="s">
        <v>5447</v>
      </c>
      <c r="D2491" s="523" t="s">
        <v>9540</v>
      </c>
      <c r="E2491" s="523">
        <v>1958</v>
      </c>
      <c r="F2491" s="523" t="s">
        <v>8994</v>
      </c>
      <c r="G2491" s="523" t="s">
        <v>5448</v>
      </c>
      <c r="H2491" s="538" t="s">
        <v>15012</v>
      </c>
      <c r="I2491" s="540">
        <v>45422</v>
      </c>
      <c r="J2491" s="541" t="s">
        <v>12889</v>
      </c>
      <c r="K2491" s="541" t="s">
        <v>9440</v>
      </c>
      <c r="L2491" s="494" t="s">
        <v>19178</v>
      </c>
      <c r="M2491" s="494" t="s">
        <v>9543</v>
      </c>
      <c r="N2491" s="494" t="s">
        <v>23471</v>
      </c>
      <c r="O2491" s="494" t="s">
        <v>9462</v>
      </c>
      <c r="P2491" s="494"/>
      <c r="Q2491" s="494" t="s">
        <v>9544</v>
      </c>
      <c r="R2491" s="16" t="s">
        <v>23745</v>
      </c>
      <c r="S2491" s="16" t="s">
        <v>23743</v>
      </c>
      <c r="T2491" s="16" t="s">
        <v>23746</v>
      </c>
      <c r="U2491" s="17">
        <v>1958</v>
      </c>
      <c r="V2491" s="18">
        <v>24486.79</v>
      </c>
      <c r="W2491" s="16" t="s">
        <v>5439</v>
      </c>
      <c r="X2491" s="50" t="s">
        <v>205</v>
      </c>
      <c r="Y2491" s="50"/>
      <c r="BG2491" s="551"/>
    </row>
    <row r="2492" spans="1:59" ht="15.75" customHeight="1">
      <c r="A2492" s="539">
        <v>20240510</v>
      </c>
      <c r="B2492" s="523">
        <v>571</v>
      </c>
      <c r="C2492" s="523" t="s">
        <v>5451</v>
      </c>
      <c r="D2492" s="523" t="s">
        <v>9540</v>
      </c>
      <c r="E2492" s="523">
        <v>1940</v>
      </c>
      <c r="F2492" s="523" t="s">
        <v>8994</v>
      </c>
      <c r="G2492" s="523" t="s">
        <v>5452</v>
      </c>
      <c r="H2492" s="538" t="s">
        <v>22562</v>
      </c>
      <c r="I2492" s="540">
        <v>45421</v>
      </c>
      <c r="J2492" s="541" t="s">
        <v>9681</v>
      </c>
      <c r="K2492" s="541" t="s">
        <v>9440</v>
      </c>
      <c r="L2492" s="494" t="s">
        <v>19178</v>
      </c>
      <c r="M2492" s="494" t="s">
        <v>9543</v>
      </c>
      <c r="N2492" s="494" t="s">
        <v>8248</v>
      </c>
      <c r="O2492" s="494" t="s">
        <v>9462</v>
      </c>
      <c r="P2492" s="494"/>
      <c r="Q2492" s="494" t="s">
        <v>22650</v>
      </c>
      <c r="R2492" s="16" t="s">
        <v>23747</v>
      </c>
      <c r="S2492" s="16" t="s">
        <v>23743</v>
      </c>
      <c r="T2492" s="16" t="s">
        <v>15793</v>
      </c>
      <c r="U2492" s="17">
        <v>1940</v>
      </c>
      <c r="V2492" s="18">
        <v>24261.57</v>
      </c>
      <c r="W2492" s="16" t="s">
        <v>23744</v>
      </c>
      <c r="X2492" s="50" t="s">
        <v>205</v>
      </c>
      <c r="Y2492" s="50"/>
      <c r="BG2492" s="551"/>
    </row>
    <row r="2493" spans="1:59" ht="15.75" customHeight="1">
      <c r="A2493" s="539">
        <v>20240510</v>
      </c>
      <c r="B2493" s="523">
        <v>572</v>
      </c>
      <c r="C2493" s="523" t="s">
        <v>5455</v>
      </c>
      <c r="D2493" s="523" t="s">
        <v>9540</v>
      </c>
      <c r="E2493" s="523">
        <v>1958</v>
      </c>
      <c r="F2493" s="523" t="s">
        <v>8994</v>
      </c>
      <c r="G2493" s="523" t="s">
        <v>5456</v>
      </c>
      <c r="H2493" s="538" t="s">
        <v>22495</v>
      </c>
      <c r="I2493" s="540">
        <v>45421</v>
      </c>
      <c r="J2493" s="541" t="s">
        <v>15794</v>
      </c>
      <c r="K2493" s="541" t="s">
        <v>9440</v>
      </c>
      <c r="L2493" s="494" t="s">
        <v>19178</v>
      </c>
      <c r="M2493" s="494" t="s">
        <v>9543</v>
      </c>
      <c r="N2493" s="494" t="s">
        <v>23471</v>
      </c>
      <c r="O2493" s="494" t="s">
        <v>9462</v>
      </c>
      <c r="P2493" s="494"/>
      <c r="Q2493" s="494" t="s">
        <v>9544</v>
      </c>
      <c r="R2493" s="16" t="s">
        <v>23748</v>
      </c>
      <c r="S2493" s="16" t="s">
        <v>23743</v>
      </c>
      <c r="T2493" s="16" t="s">
        <v>15795</v>
      </c>
      <c r="U2493" s="17">
        <v>1958</v>
      </c>
      <c r="V2493" s="18">
        <v>24486.85</v>
      </c>
      <c r="W2493" s="16" t="s">
        <v>23744</v>
      </c>
      <c r="X2493" s="50" t="s">
        <v>205</v>
      </c>
      <c r="Y2493" s="50"/>
      <c r="BG2493" s="551"/>
    </row>
    <row r="2494" spans="1:59" ht="15.75" customHeight="1">
      <c r="A2494" s="539">
        <v>20240510</v>
      </c>
      <c r="B2494" s="523">
        <v>573</v>
      </c>
      <c r="C2494" s="523" t="s">
        <v>5440</v>
      </c>
      <c r="D2494" s="523" t="s">
        <v>8891</v>
      </c>
      <c r="E2494" s="523">
        <v>1958</v>
      </c>
      <c r="F2494" s="523" t="s">
        <v>8994</v>
      </c>
      <c r="G2494" s="523" t="s">
        <v>5441</v>
      </c>
      <c r="H2494" s="538" t="s">
        <v>23035</v>
      </c>
      <c r="I2494" s="540">
        <v>45422</v>
      </c>
      <c r="J2494" s="541" t="s">
        <v>10897</v>
      </c>
      <c r="K2494" s="541" t="s">
        <v>9440</v>
      </c>
      <c r="L2494" s="512" t="s">
        <v>9441</v>
      </c>
      <c r="M2494" s="512" t="s">
        <v>9543</v>
      </c>
      <c r="N2494" s="512" t="s">
        <v>23471</v>
      </c>
      <c r="O2494" s="512" t="s">
        <v>9462</v>
      </c>
      <c r="P2494" s="512"/>
      <c r="Q2494" s="512" t="s">
        <v>22687</v>
      </c>
      <c r="R2494" s="16" t="s">
        <v>23749</v>
      </c>
      <c r="S2494" s="16" t="s">
        <v>23743</v>
      </c>
      <c r="T2494" s="16" t="s">
        <v>23750</v>
      </c>
      <c r="U2494" s="17">
        <v>1958</v>
      </c>
      <c r="V2494" s="18">
        <v>24728.73</v>
      </c>
      <c r="W2494" s="16" t="s">
        <v>23744</v>
      </c>
      <c r="X2494" s="50" t="s">
        <v>205</v>
      </c>
      <c r="Y2494" s="50"/>
      <c r="BG2494" s="551"/>
    </row>
    <row r="2495" spans="1:59" ht="15.75" customHeight="1">
      <c r="A2495" s="539">
        <v>20240510</v>
      </c>
      <c r="B2495" s="523">
        <v>574</v>
      </c>
      <c r="C2495" s="523" t="s">
        <v>5459</v>
      </c>
      <c r="D2495" s="523" t="s">
        <v>9540</v>
      </c>
      <c r="E2495" s="523">
        <v>1958</v>
      </c>
      <c r="F2495" s="523" t="s">
        <v>8994</v>
      </c>
      <c r="G2495" s="523" t="s">
        <v>5460</v>
      </c>
      <c r="H2495" s="538" t="s">
        <v>22583</v>
      </c>
      <c r="I2495" s="540">
        <v>45422</v>
      </c>
      <c r="J2495" s="541" t="s">
        <v>9511</v>
      </c>
      <c r="K2495" s="541" t="s">
        <v>9440</v>
      </c>
      <c r="L2495" s="512" t="s">
        <v>19178</v>
      </c>
      <c r="M2495" s="512" t="s">
        <v>9543</v>
      </c>
      <c r="N2495" s="512" t="s">
        <v>23471</v>
      </c>
      <c r="O2495" s="512" t="s">
        <v>9462</v>
      </c>
      <c r="P2495" s="512"/>
      <c r="Q2495" s="512" t="s">
        <v>14787</v>
      </c>
      <c r="R2495" s="16" t="s">
        <v>23751</v>
      </c>
      <c r="S2495" s="16" t="s">
        <v>23743</v>
      </c>
      <c r="T2495" s="16" t="s">
        <v>23752</v>
      </c>
      <c r="U2495" s="17">
        <v>1958</v>
      </c>
      <c r="V2495" s="18">
        <v>24553.32</v>
      </c>
      <c r="W2495" s="16" t="s">
        <v>23744</v>
      </c>
      <c r="X2495" s="50" t="s">
        <v>205</v>
      </c>
      <c r="Y2495" s="50"/>
      <c r="BG2495" s="551"/>
    </row>
    <row r="2496" spans="1:59" ht="15.75" customHeight="1">
      <c r="A2496" s="539">
        <v>20240510</v>
      </c>
      <c r="B2496" s="523">
        <v>575</v>
      </c>
      <c r="C2496" s="523" t="s">
        <v>5444</v>
      </c>
      <c r="D2496" s="523" t="s">
        <v>9540</v>
      </c>
      <c r="E2496" s="523">
        <v>1939</v>
      </c>
      <c r="F2496" s="523" t="s">
        <v>8994</v>
      </c>
      <c r="G2496" s="523" t="s">
        <v>5445</v>
      </c>
      <c r="H2496" s="538" t="s">
        <v>14687</v>
      </c>
      <c r="I2496" s="540">
        <v>45422</v>
      </c>
      <c r="J2496" s="541" t="s">
        <v>9539</v>
      </c>
      <c r="K2496" s="541" t="s">
        <v>9440</v>
      </c>
      <c r="L2496" s="494" t="s">
        <v>19178</v>
      </c>
      <c r="M2496" s="494" t="s">
        <v>9543</v>
      </c>
      <c r="N2496" s="494" t="s">
        <v>23471</v>
      </c>
      <c r="O2496" s="494" t="s">
        <v>9462</v>
      </c>
      <c r="P2496" s="494"/>
      <c r="Q2496" s="494" t="s">
        <v>9544</v>
      </c>
      <c r="R2496" s="16" t="s">
        <v>23753</v>
      </c>
      <c r="S2496" s="16" t="s">
        <v>15194</v>
      </c>
      <c r="T2496" s="16" t="s">
        <v>23754</v>
      </c>
      <c r="U2496" s="17">
        <v>1939</v>
      </c>
      <c r="V2496" s="18">
        <v>24249.06</v>
      </c>
      <c r="W2496" s="16" t="s">
        <v>23744</v>
      </c>
      <c r="X2496" s="50" t="s">
        <v>205</v>
      </c>
      <c r="Y2496" s="50"/>
      <c r="BG2496" s="551"/>
    </row>
    <row r="2497" spans="1:59" ht="15.75" customHeight="1">
      <c r="A2497" s="539">
        <v>20240510</v>
      </c>
      <c r="B2497" s="523">
        <v>576</v>
      </c>
      <c r="C2497" s="523" t="s">
        <v>15796</v>
      </c>
      <c r="D2497" s="523" t="s">
        <v>9753</v>
      </c>
      <c r="E2497" s="523">
        <v>575</v>
      </c>
      <c r="F2497" s="523" t="s">
        <v>8949</v>
      </c>
      <c r="G2497" s="523" t="s">
        <v>15797</v>
      </c>
      <c r="H2497" s="538" t="s">
        <v>14687</v>
      </c>
      <c r="I2497" s="540">
        <v>45422</v>
      </c>
      <c r="J2497" s="541" t="s">
        <v>13865</v>
      </c>
      <c r="K2497" s="541" t="s">
        <v>9440</v>
      </c>
      <c r="L2497" s="494" t="s">
        <v>19178</v>
      </c>
      <c r="M2497" s="494" t="s">
        <v>9455</v>
      </c>
      <c r="N2497" s="494" t="s">
        <v>23471</v>
      </c>
      <c r="O2497" s="494" t="s">
        <v>9462</v>
      </c>
      <c r="P2497" s="494"/>
      <c r="Q2497" s="494" t="s">
        <v>22886</v>
      </c>
      <c r="R2497" s="16" t="s">
        <v>23755</v>
      </c>
      <c r="S2497" s="16" t="s">
        <v>9796</v>
      </c>
      <c r="T2497" s="16" t="s">
        <v>23756</v>
      </c>
      <c r="U2497" s="17">
        <v>575</v>
      </c>
      <c r="V2497" s="18">
        <v>3306.25</v>
      </c>
      <c r="W2497" s="16" t="s">
        <v>23744</v>
      </c>
      <c r="X2497" s="50" t="s">
        <v>205</v>
      </c>
      <c r="Y2497" s="50"/>
      <c r="Z2497" t="s">
        <v>14924</v>
      </c>
      <c r="BG2497" s="551"/>
    </row>
    <row r="2498" spans="1:59" ht="15.75" customHeight="1">
      <c r="A2498" s="539">
        <v>20240510</v>
      </c>
      <c r="B2498" s="523">
        <v>577</v>
      </c>
      <c r="C2498" s="523" t="s">
        <v>15798</v>
      </c>
      <c r="D2498" s="523" t="s">
        <v>9583</v>
      </c>
      <c r="E2498" s="523">
        <v>1100</v>
      </c>
      <c r="F2498" s="523" t="s">
        <v>8298</v>
      </c>
      <c r="G2498" s="523" t="s">
        <v>15799</v>
      </c>
      <c r="H2498" s="538" t="s">
        <v>15436</v>
      </c>
      <c r="I2498" s="540">
        <v>45422</v>
      </c>
      <c r="J2498" s="541" t="s">
        <v>10589</v>
      </c>
      <c r="K2498" s="541" t="s">
        <v>9440</v>
      </c>
      <c r="L2498" s="494" t="s">
        <v>19178</v>
      </c>
      <c r="M2498" s="494" t="s">
        <v>15255</v>
      </c>
      <c r="N2498" s="494" t="s">
        <v>22785</v>
      </c>
      <c r="O2498" s="494" t="s">
        <v>9462</v>
      </c>
      <c r="P2498" s="494"/>
      <c r="Q2498" s="494" t="s">
        <v>14875</v>
      </c>
      <c r="R2498" s="16" t="s">
        <v>15798</v>
      </c>
      <c r="S2498" s="16" t="s">
        <v>15800</v>
      </c>
      <c r="T2498" s="16" t="s">
        <v>15801</v>
      </c>
      <c r="U2498" s="17">
        <v>1100</v>
      </c>
      <c r="V2498" s="18">
        <v>23730</v>
      </c>
      <c r="W2498" s="16" t="s">
        <v>15758</v>
      </c>
      <c r="X2498" s="50" t="s">
        <v>205</v>
      </c>
      <c r="Y2498" s="50"/>
      <c r="BG2498" s="551"/>
    </row>
    <row r="2499" spans="1:59" ht="15.75" customHeight="1">
      <c r="A2499" s="539">
        <v>20240510</v>
      </c>
      <c r="B2499" s="523">
        <v>578</v>
      </c>
      <c r="C2499" s="523" t="s">
        <v>15802</v>
      </c>
      <c r="D2499" s="523" t="s">
        <v>219</v>
      </c>
      <c r="E2499" s="523">
        <v>1800</v>
      </c>
      <c r="F2499" s="523" t="s">
        <v>8949</v>
      </c>
      <c r="G2499" s="523" t="s">
        <v>15803</v>
      </c>
      <c r="H2499" s="538" t="s">
        <v>22764</v>
      </c>
      <c r="I2499" s="540">
        <v>45422</v>
      </c>
      <c r="J2499" s="541" t="s">
        <v>11125</v>
      </c>
      <c r="K2499" s="541" t="s">
        <v>9440</v>
      </c>
      <c r="L2499" s="494" t="s">
        <v>22028</v>
      </c>
      <c r="M2499" s="494" t="s">
        <v>15354</v>
      </c>
      <c r="N2499" s="494" t="s">
        <v>22451</v>
      </c>
      <c r="O2499" s="494" t="s">
        <v>15142</v>
      </c>
      <c r="P2499" s="494"/>
      <c r="Q2499" s="494" t="s">
        <v>22615</v>
      </c>
      <c r="R2499" s="16" t="s">
        <v>15804</v>
      </c>
      <c r="S2499" s="16" t="s">
        <v>23757</v>
      </c>
      <c r="T2499" s="16" t="s">
        <v>23758</v>
      </c>
      <c r="U2499" s="17">
        <v>1800</v>
      </c>
      <c r="V2499" s="18">
        <v>17930</v>
      </c>
      <c r="W2499" s="16" t="s">
        <v>18790</v>
      </c>
      <c r="X2499" s="50" t="s">
        <v>205</v>
      </c>
      <c r="Y2499" s="50"/>
      <c r="Z2499" t="s">
        <v>10998</v>
      </c>
      <c r="BG2499" s="551"/>
    </row>
    <row r="2500" spans="1:59" ht="15.75" customHeight="1">
      <c r="A2500" s="539">
        <v>20240510</v>
      </c>
      <c r="B2500" s="523">
        <v>579</v>
      </c>
      <c r="C2500" s="523" t="s">
        <v>15805</v>
      </c>
      <c r="D2500" s="523" t="s">
        <v>13097</v>
      </c>
      <c r="E2500" s="523">
        <v>3000</v>
      </c>
      <c r="F2500" s="523" t="s">
        <v>9073</v>
      </c>
      <c r="G2500" s="523" t="s">
        <v>15806</v>
      </c>
      <c r="H2500" s="538" t="s">
        <v>14629</v>
      </c>
      <c r="I2500" s="540">
        <v>45422</v>
      </c>
      <c r="J2500" s="541" t="s">
        <v>13599</v>
      </c>
      <c r="K2500" s="541" t="s">
        <v>9440</v>
      </c>
      <c r="L2500" s="494" t="s">
        <v>22028</v>
      </c>
      <c r="M2500" s="494" t="s">
        <v>9455</v>
      </c>
      <c r="N2500" s="494" t="s">
        <v>8248</v>
      </c>
      <c r="O2500" s="494" t="s">
        <v>15807</v>
      </c>
      <c r="P2500" s="494"/>
      <c r="Q2500" s="494" t="s">
        <v>23759</v>
      </c>
      <c r="R2500" s="16" t="s">
        <v>15805</v>
      </c>
      <c r="S2500" s="16" t="s">
        <v>15808</v>
      </c>
      <c r="T2500" s="16" t="s">
        <v>15809</v>
      </c>
      <c r="U2500" s="17">
        <v>3000</v>
      </c>
      <c r="V2500" s="18">
        <v>24000</v>
      </c>
      <c r="W2500" s="16" t="s">
        <v>15810</v>
      </c>
      <c r="X2500" s="50" t="s">
        <v>205</v>
      </c>
      <c r="Y2500" s="50"/>
      <c r="Z2500" t="s">
        <v>15811</v>
      </c>
      <c r="BG2500" s="551"/>
    </row>
    <row r="2501" spans="1:59" ht="18" customHeight="1">
      <c r="A2501" s="539">
        <v>20240513</v>
      </c>
      <c r="B2501" s="523">
        <v>580</v>
      </c>
      <c r="C2501" s="523" t="s">
        <v>15812</v>
      </c>
      <c r="D2501" s="523" t="s">
        <v>9753</v>
      </c>
      <c r="E2501" s="523">
        <v>1100</v>
      </c>
      <c r="F2501" s="523" t="s">
        <v>8949</v>
      </c>
      <c r="G2501" s="523" t="s">
        <v>15813</v>
      </c>
      <c r="H2501" s="538" t="s">
        <v>22563</v>
      </c>
      <c r="I2501" s="540">
        <v>45423</v>
      </c>
      <c r="J2501" s="541" t="s">
        <v>10388</v>
      </c>
      <c r="K2501" s="541" t="s">
        <v>9440</v>
      </c>
      <c r="L2501" s="494" t="s">
        <v>9441</v>
      </c>
      <c r="M2501" s="494" t="s">
        <v>9455</v>
      </c>
      <c r="N2501" s="494" t="s">
        <v>23471</v>
      </c>
      <c r="O2501" s="494" t="s">
        <v>15403</v>
      </c>
      <c r="P2501" s="494" t="s">
        <v>15814</v>
      </c>
      <c r="Q2501" s="494" t="s">
        <v>14840</v>
      </c>
      <c r="R2501" s="16" t="s">
        <v>23760</v>
      </c>
      <c r="S2501" s="16" t="s">
        <v>15815</v>
      </c>
      <c r="T2501" s="16" t="s">
        <v>23761</v>
      </c>
      <c r="U2501" s="17">
        <v>1100</v>
      </c>
      <c r="V2501" s="18">
        <v>9680</v>
      </c>
      <c r="W2501" s="16" t="s">
        <v>23744</v>
      </c>
      <c r="X2501" s="50" t="s">
        <v>205</v>
      </c>
      <c r="Y2501" s="50"/>
      <c r="Z2501" t="s">
        <v>15816</v>
      </c>
    </row>
    <row r="2502" spans="1:59" ht="18" customHeight="1">
      <c r="A2502" s="539">
        <v>20240513</v>
      </c>
      <c r="B2502" s="523">
        <v>581</v>
      </c>
      <c r="C2502" s="523" t="s">
        <v>15817</v>
      </c>
      <c r="D2502" s="523" t="s">
        <v>9753</v>
      </c>
      <c r="E2502" s="523">
        <v>800</v>
      </c>
      <c r="F2502" s="523" t="s">
        <v>8949</v>
      </c>
      <c r="G2502" s="523" t="s">
        <v>15818</v>
      </c>
      <c r="H2502" s="538" t="s">
        <v>23762</v>
      </c>
      <c r="I2502" s="540">
        <v>45425</v>
      </c>
      <c r="J2502" s="541" t="s">
        <v>9602</v>
      </c>
      <c r="K2502" s="541" t="s">
        <v>9440</v>
      </c>
      <c r="L2502" s="494" t="s">
        <v>19178</v>
      </c>
      <c r="M2502" s="494" t="s">
        <v>9455</v>
      </c>
      <c r="N2502" s="494" t="s">
        <v>23471</v>
      </c>
      <c r="O2502" s="494" t="s">
        <v>15403</v>
      </c>
      <c r="P2502" s="494" t="s">
        <v>15814</v>
      </c>
      <c r="Q2502" s="494" t="s">
        <v>14840</v>
      </c>
      <c r="R2502" s="16" t="s">
        <v>23763</v>
      </c>
      <c r="S2502" s="16" t="s">
        <v>23764</v>
      </c>
      <c r="T2502" s="16" t="s">
        <v>23765</v>
      </c>
      <c r="U2502" s="17">
        <v>800</v>
      </c>
      <c r="V2502" s="18">
        <v>8720</v>
      </c>
      <c r="W2502" s="16" t="s">
        <v>23744</v>
      </c>
      <c r="X2502" s="50" t="s">
        <v>205</v>
      </c>
      <c r="Y2502" s="50"/>
      <c r="Z2502" t="s">
        <v>23766</v>
      </c>
    </row>
    <row r="2503" spans="1:59" ht="18" customHeight="1">
      <c r="A2503" s="539">
        <v>20240513</v>
      </c>
      <c r="B2503" s="523">
        <v>582</v>
      </c>
      <c r="C2503" s="523" t="s">
        <v>15820</v>
      </c>
      <c r="D2503" s="523" t="s">
        <v>10348</v>
      </c>
      <c r="E2503" s="523">
        <v>1987</v>
      </c>
      <c r="F2503" s="523" t="s">
        <v>15821</v>
      </c>
      <c r="G2503" s="523" t="s">
        <v>15822</v>
      </c>
      <c r="H2503" s="538" t="s">
        <v>23767</v>
      </c>
      <c r="I2503" s="540">
        <v>45423</v>
      </c>
      <c r="J2503" s="541" t="s">
        <v>9761</v>
      </c>
      <c r="K2503" s="541" t="s">
        <v>9440</v>
      </c>
      <c r="L2503" s="494" t="s">
        <v>19178</v>
      </c>
      <c r="M2503" s="494" t="s">
        <v>9543</v>
      </c>
      <c r="N2503" s="494" t="s">
        <v>23471</v>
      </c>
      <c r="O2503" s="494" t="s">
        <v>9462</v>
      </c>
      <c r="P2503" s="494"/>
      <c r="Q2503" s="494" t="s">
        <v>23768</v>
      </c>
      <c r="R2503" s="16" t="s">
        <v>23769</v>
      </c>
      <c r="S2503" s="16" t="s">
        <v>23770</v>
      </c>
      <c r="T2503" s="16" t="s">
        <v>23771</v>
      </c>
      <c r="U2503" s="17">
        <v>1987</v>
      </c>
      <c r="V2503" s="18">
        <v>24850</v>
      </c>
      <c r="W2503" s="16" t="s">
        <v>5439</v>
      </c>
      <c r="X2503" s="50" t="s">
        <v>205</v>
      </c>
      <c r="Y2503" s="50"/>
      <c r="Z2503" t="s">
        <v>13150</v>
      </c>
    </row>
    <row r="2504" spans="1:59" ht="18" customHeight="1">
      <c r="A2504" s="539">
        <v>20240513</v>
      </c>
      <c r="B2504" s="523">
        <v>583</v>
      </c>
      <c r="C2504" s="523" t="s">
        <v>15824</v>
      </c>
      <c r="D2504" s="523" t="s">
        <v>8947</v>
      </c>
      <c r="E2504" s="523">
        <v>950</v>
      </c>
      <c r="F2504" s="523" t="s">
        <v>9180</v>
      </c>
      <c r="G2504" s="523" t="s">
        <v>12897</v>
      </c>
      <c r="H2504" s="538" t="s">
        <v>22517</v>
      </c>
      <c r="I2504" s="540">
        <v>45425</v>
      </c>
      <c r="J2504" s="541" t="s">
        <v>10694</v>
      </c>
      <c r="K2504" s="541" t="s">
        <v>9440</v>
      </c>
      <c r="L2504" s="494" t="s">
        <v>9441</v>
      </c>
      <c r="M2504" s="494" t="s">
        <v>9455</v>
      </c>
      <c r="N2504" s="494" t="s">
        <v>8248</v>
      </c>
      <c r="O2504" s="494" t="s">
        <v>15403</v>
      </c>
      <c r="P2504" s="494"/>
      <c r="Q2504" s="494" t="s">
        <v>14840</v>
      </c>
      <c r="R2504" s="16" t="s">
        <v>23772</v>
      </c>
      <c r="S2504" s="16" t="s">
        <v>15815</v>
      </c>
      <c r="T2504" s="16" t="s">
        <v>23773</v>
      </c>
      <c r="U2504" s="17">
        <v>950</v>
      </c>
      <c r="V2504" s="18">
        <v>6460</v>
      </c>
      <c r="W2504" s="16" t="s">
        <v>23744</v>
      </c>
      <c r="X2504" s="50"/>
      <c r="Y2504" s="50"/>
      <c r="Z2504" t="s">
        <v>10606</v>
      </c>
    </row>
    <row r="2505" spans="1:59" ht="18" customHeight="1">
      <c r="A2505" s="539">
        <v>20240513</v>
      </c>
      <c r="B2505" s="523">
        <v>584</v>
      </c>
      <c r="C2505" s="523" t="s">
        <v>5463</v>
      </c>
      <c r="D2505" s="523" t="s">
        <v>9319</v>
      </c>
      <c r="E2505" s="523">
        <v>1980</v>
      </c>
      <c r="F2505" s="523" t="s">
        <v>8994</v>
      </c>
      <c r="G2505" s="523" t="s">
        <v>5464</v>
      </c>
      <c r="H2505" s="538" t="s">
        <v>22487</v>
      </c>
      <c r="I2505" s="540">
        <v>45423</v>
      </c>
      <c r="J2505" s="541" t="s">
        <v>13372</v>
      </c>
      <c r="K2505" s="541" t="s">
        <v>9440</v>
      </c>
      <c r="L2505" s="494" t="s">
        <v>19178</v>
      </c>
      <c r="M2505" s="494" t="s">
        <v>15341</v>
      </c>
      <c r="N2505" s="494"/>
      <c r="O2505" s="494" t="s">
        <v>9443</v>
      </c>
      <c r="P2505" s="494"/>
      <c r="Q2505" s="494" t="s">
        <v>22650</v>
      </c>
      <c r="R2505" s="16" t="s">
        <v>15825</v>
      </c>
      <c r="S2505" s="16" t="s">
        <v>23774</v>
      </c>
      <c r="T2505" s="16" t="s">
        <v>15827</v>
      </c>
      <c r="U2505" s="17">
        <v>1980</v>
      </c>
      <c r="V2505" s="18">
        <v>24948</v>
      </c>
      <c r="W2505" s="16" t="s">
        <v>23775</v>
      </c>
      <c r="X2505" s="50" t="s">
        <v>205</v>
      </c>
      <c r="Y2505" s="50"/>
    </row>
    <row r="2506" spans="1:59" ht="18" customHeight="1">
      <c r="A2506" s="539">
        <v>20240513</v>
      </c>
      <c r="B2506" s="523">
        <v>585</v>
      </c>
      <c r="C2506" s="523" t="s">
        <v>5476</v>
      </c>
      <c r="D2506" s="523" t="s">
        <v>51</v>
      </c>
      <c r="E2506" s="523">
        <v>1916</v>
      </c>
      <c r="F2506" s="523" t="s">
        <v>8994</v>
      </c>
      <c r="G2506" s="523" t="s">
        <v>5477</v>
      </c>
      <c r="H2506" s="538" t="s">
        <v>23059</v>
      </c>
      <c r="I2506" s="540">
        <v>45423</v>
      </c>
      <c r="J2506" s="541" t="s">
        <v>12960</v>
      </c>
      <c r="K2506" s="541" t="s">
        <v>9440</v>
      </c>
      <c r="L2506" s="494" t="s">
        <v>19178</v>
      </c>
      <c r="M2506" s="494" t="s">
        <v>15428</v>
      </c>
      <c r="N2506" s="494"/>
      <c r="O2506" s="494" t="s">
        <v>9443</v>
      </c>
      <c r="P2506" s="494"/>
      <c r="Q2506" s="494" t="s">
        <v>9544</v>
      </c>
      <c r="R2506" s="16" t="s">
        <v>5476</v>
      </c>
      <c r="S2506" s="16" t="s">
        <v>5466</v>
      </c>
      <c r="T2506" s="16" t="s">
        <v>15828</v>
      </c>
      <c r="U2506" s="17">
        <v>1916</v>
      </c>
      <c r="V2506" s="18">
        <v>24509.47</v>
      </c>
      <c r="W2506" s="16" t="s">
        <v>15829</v>
      </c>
      <c r="X2506" s="50" t="s">
        <v>205</v>
      </c>
      <c r="Y2506" s="50"/>
    </row>
    <row r="2507" spans="1:59" ht="18" customHeight="1">
      <c r="A2507" s="539">
        <v>20240513</v>
      </c>
      <c r="B2507" s="523">
        <v>586</v>
      </c>
      <c r="C2507" s="523" t="s">
        <v>5468</v>
      </c>
      <c r="D2507" s="523" t="s">
        <v>8891</v>
      </c>
      <c r="E2507" s="523">
        <v>1958</v>
      </c>
      <c r="F2507" s="523" t="s">
        <v>8994</v>
      </c>
      <c r="G2507" s="523" t="s">
        <v>5469</v>
      </c>
      <c r="H2507" s="538" t="s">
        <v>22487</v>
      </c>
      <c r="I2507" s="540">
        <v>45425</v>
      </c>
      <c r="J2507" s="541" t="s">
        <v>10392</v>
      </c>
      <c r="K2507" s="541" t="s">
        <v>9440</v>
      </c>
      <c r="L2507" s="494" t="s">
        <v>9441</v>
      </c>
      <c r="M2507" s="494" t="s">
        <v>15341</v>
      </c>
      <c r="N2507" s="494"/>
      <c r="O2507" s="494" t="s">
        <v>9443</v>
      </c>
      <c r="P2507" s="494"/>
      <c r="Q2507" s="494" t="s">
        <v>14787</v>
      </c>
      <c r="R2507" s="16" t="s">
        <v>23776</v>
      </c>
      <c r="S2507" s="16" t="s">
        <v>23774</v>
      </c>
      <c r="T2507" s="16" t="s">
        <v>23777</v>
      </c>
      <c r="U2507" s="17">
        <v>1958</v>
      </c>
      <c r="V2507" s="18">
        <v>24583.29</v>
      </c>
      <c r="W2507" s="16" t="s">
        <v>23775</v>
      </c>
      <c r="X2507" s="50" t="s">
        <v>22487</v>
      </c>
      <c r="Y2507" s="50"/>
    </row>
    <row r="2508" spans="1:59" ht="18" customHeight="1">
      <c r="A2508" s="539">
        <v>20240513</v>
      </c>
      <c r="B2508" s="523">
        <v>587</v>
      </c>
      <c r="C2508" s="523" t="s">
        <v>5472</v>
      </c>
      <c r="D2508" s="523" t="s">
        <v>51</v>
      </c>
      <c r="E2508" s="523">
        <v>1916</v>
      </c>
      <c r="F2508" s="523" t="s">
        <v>8994</v>
      </c>
      <c r="G2508" s="523" t="s">
        <v>5473</v>
      </c>
      <c r="H2508" s="538" t="s">
        <v>23059</v>
      </c>
      <c r="I2508" s="540">
        <v>45425</v>
      </c>
      <c r="J2508" s="541" t="s">
        <v>10461</v>
      </c>
      <c r="K2508" s="541" t="s">
        <v>9440</v>
      </c>
      <c r="L2508" s="494" t="s">
        <v>9441</v>
      </c>
      <c r="M2508" s="494" t="s">
        <v>15428</v>
      </c>
      <c r="N2508" s="494"/>
      <c r="O2508" s="494" t="s">
        <v>9443</v>
      </c>
      <c r="P2508" s="494"/>
      <c r="Q2508" s="494" t="s">
        <v>22650</v>
      </c>
      <c r="R2508" s="16" t="s">
        <v>5472</v>
      </c>
      <c r="S2508" s="16" t="s">
        <v>5466</v>
      </c>
      <c r="T2508" s="16" t="s">
        <v>15830</v>
      </c>
      <c r="U2508" s="17">
        <v>1916</v>
      </c>
      <c r="V2508" s="18">
        <v>24509.47</v>
      </c>
      <c r="W2508" s="16" t="s">
        <v>15829</v>
      </c>
      <c r="X2508" s="50" t="s">
        <v>205</v>
      </c>
      <c r="Y2508" s="50"/>
    </row>
    <row r="2509" spans="1:59" ht="18" customHeight="1">
      <c r="A2509" s="539">
        <v>20240513</v>
      </c>
      <c r="B2509" s="523">
        <v>588</v>
      </c>
      <c r="C2509" s="523" t="s">
        <v>15831</v>
      </c>
      <c r="D2509" s="523" t="s">
        <v>9743</v>
      </c>
      <c r="E2509" s="523">
        <v>2300</v>
      </c>
      <c r="F2509" s="523" t="s">
        <v>9236</v>
      </c>
      <c r="G2509" s="523" t="s">
        <v>15832</v>
      </c>
      <c r="H2509" s="538" t="s">
        <v>22603</v>
      </c>
      <c r="I2509" s="540">
        <v>45425</v>
      </c>
      <c r="J2509" s="541" t="s">
        <v>10906</v>
      </c>
      <c r="K2509" s="541" t="s">
        <v>9440</v>
      </c>
      <c r="L2509" s="494" t="s">
        <v>19178</v>
      </c>
      <c r="M2509" s="494" t="s">
        <v>14692</v>
      </c>
      <c r="N2509" s="494"/>
      <c r="O2509" s="494" t="s">
        <v>15400</v>
      </c>
      <c r="P2509" s="494"/>
      <c r="Q2509" s="494" t="s">
        <v>15162</v>
      </c>
      <c r="R2509" s="16" t="s">
        <v>15831</v>
      </c>
      <c r="S2509" s="16" t="s">
        <v>15833</v>
      </c>
      <c r="T2509" s="16" t="s">
        <v>15834</v>
      </c>
      <c r="U2509" s="17">
        <v>2300</v>
      </c>
      <c r="V2509" s="18">
        <v>24840</v>
      </c>
      <c r="W2509" s="16" t="s">
        <v>15829</v>
      </c>
      <c r="X2509" s="50" t="s">
        <v>205</v>
      </c>
      <c r="Y2509" s="50"/>
      <c r="Z2509" t="s">
        <v>14214</v>
      </c>
    </row>
    <row r="2510" spans="1:59" ht="18" customHeight="1">
      <c r="A2510" s="539">
        <v>20240514</v>
      </c>
      <c r="B2510" s="523">
        <v>589</v>
      </c>
      <c r="C2510" s="523" t="s">
        <v>15835</v>
      </c>
      <c r="D2510" s="523" t="s">
        <v>8947</v>
      </c>
      <c r="E2510" s="523">
        <v>910</v>
      </c>
      <c r="F2510" s="523" t="s">
        <v>8949</v>
      </c>
      <c r="G2510" s="523" t="s">
        <v>15836</v>
      </c>
      <c r="H2510" s="538" t="s">
        <v>23778</v>
      </c>
      <c r="I2510" s="540">
        <v>45425</v>
      </c>
      <c r="J2510" s="541" t="s">
        <v>10995</v>
      </c>
      <c r="K2510" s="541" t="s">
        <v>9440</v>
      </c>
      <c r="L2510" s="494" t="s">
        <v>19178</v>
      </c>
      <c r="M2510" s="494" t="s">
        <v>9455</v>
      </c>
      <c r="N2510" s="494" t="s">
        <v>23468</v>
      </c>
      <c r="O2510" s="494" t="s">
        <v>9456</v>
      </c>
      <c r="P2510" s="494"/>
      <c r="Q2510" s="494" t="s">
        <v>9458</v>
      </c>
      <c r="R2510" s="16" t="s">
        <v>15837</v>
      </c>
      <c r="S2510" s="16" t="s">
        <v>23779</v>
      </c>
      <c r="T2510" s="16" t="s">
        <v>15838</v>
      </c>
      <c r="U2510" s="17">
        <v>910</v>
      </c>
      <c r="V2510" s="18">
        <v>5045</v>
      </c>
      <c r="W2510" s="16" t="s">
        <v>23775</v>
      </c>
      <c r="X2510" s="50" t="s">
        <v>205</v>
      </c>
      <c r="Y2510" s="50"/>
      <c r="Z2510" t="s">
        <v>12259</v>
      </c>
    </row>
    <row r="2511" spans="1:59" ht="18" customHeight="1">
      <c r="A2511" s="539">
        <v>20240514</v>
      </c>
      <c r="B2511" s="523">
        <v>590</v>
      </c>
      <c r="C2511" s="523" t="s">
        <v>15839</v>
      </c>
      <c r="D2511" s="523" t="s">
        <v>13413</v>
      </c>
      <c r="E2511" s="523">
        <v>1800</v>
      </c>
      <c r="F2511" s="523" t="s">
        <v>8949</v>
      </c>
      <c r="G2511" s="523" t="s">
        <v>15840</v>
      </c>
      <c r="H2511" s="538" t="s">
        <v>23780</v>
      </c>
      <c r="I2511" s="540">
        <v>45425</v>
      </c>
      <c r="J2511" s="541" t="s">
        <v>11752</v>
      </c>
      <c r="K2511" s="541" t="s">
        <v>9440</v>
      </c>
      <c r="L2511" s="494" t="s">
        <v>9441</v>
      </c>
      <c r="M2511" s="494" t="s">
        <v>9442</v>
      </c>
      <c r="N2511" s="494"/>
      <c r="O2511" s="494" t="s">
        <v>15351</v>
      </c>
      <c r="P2511" s="494" t="s">
        <v>15592</v>
      </c>
      <c r="Q2511" s="494" t="s">
        <v>23333</v>
      </c>
      <c r="R2511" s="16" t="s">
        <v>23781</v>
      </c>
      <c r="S2511" s="16" t="s">
        <v>23100</v>
      </c>
      <c r="T2511" s="16" t="s">
        <v>23782</v>
      </c>
      <c r="U2511" s="17">
        <v>1800</v>
      </c>
      <c r="V2511" s="18">
        <v>21300</v>
      </c>
      <c r="W2511" s="16" t="s">
        <v>23783</v>
      </c>
      <c r="X2511" s="50"/>
      <c r="Y2511" s="50"/>
      <c r="Z2511" t="s">
        <v>15841</v>
      </c>
    </row>
    <row r="2512" spans="1:59" ht="18" customHeight="1">
      <c r="A2512" s="539">
        <v>20240514</v>
      </c>
      <c r="B2512" s="523">
        <v>591</v>
      </c>
      <c r="C2512" s="523" t="s">
        <v>15842</v>
      </c>
      <c r="D2512" s="523" t="s">
        <v>8947</v>
      </c>
      <c r="E2512" s="523">
        <v>1106</v>
      </c>
      <c r="F2512" s="523" t="s">
        <v>8949</v>
      </c>
      <c r="G2512" s="523" t="s">
        <v>15843</v>
      </c>
      <c r="H2512" s="538" t="s">
        <v>15241</v>
      </c>
      <c r="I2512" s="540">
        <v>45425</v>
      </c>
      <c r="J2512" s="541" t="s">
        <v>11499</v>
      </c>
      <c r="K2512" s="541" t="s">
        <v>9440</v>
      </c>
      <c r="L2512" s="494" t="s">
        <v>9441</v>
      </c>
      <c r="M2512" s="494" t="s">
        <v>9455</v>
      </c>
      <c r="N2512" s="494" t="s">
        <v>23468</v>
      </c>
      <c r="O2512" s="494" t="s">
        <v>15351</v>
      </c>
      <c r="P2512" s="494" t="s">
        <v>15765</v>
      </c>
      <c r="Q2512" s="494" t="s">
        <v>22727</v>
      </c>
      <c r="R2512" s="16" t="s">
        <v>23784</v>
      </c>
      <c r="S2512" s="16" t="s">
        <v>11980</v>
      </c>
      <c r="T2512" s="16" t="s">
        <v>23785</v>
      </c>
      <c r="U2512" s="17">
        <v>1106</v>
      </c>
      <c r="V2512" s="18">
        <v>8848</v>
      </c>
      <c r="W2512" s="16" t="s">
        <v>23725</v>
      </c>
      <c r="X2512" s="50" t="s">
        <v>205</v>
      </c>
      <c r="Y2512" s="50"/>
      <c r="Z2512" t="s">
        <v>15768</v>
      </c>
    </row>
    <row r="2513" spans="1:26" ht="18" customHeight="1">
      <c r="A2513" s="539">
        <v>20240514</v>
      </c>
      <c r="B2513" s="523">
        <v>592</v>
      </c>
      <c r="C2513" s="523" t="s">
        <v>5480</v>
      </c>
      <c r="D2513" s="523" t="s">
        <v>9540</v>
      </c>
      <c r="E2513" s="523">
        <v>1958</v>
      </c>
      <c r="F2513" s="523" t="s">
        <v>8994</v>
      </c>
      <c r="G2513" s="523" t="s">
        <v>5481</v>
      </c>
      <c r="H2513" s="538" t="s">
        <v>22867</v>
      </c>
      <c r="I2513" s="540">
        <v>45425</v>
      </c>
      <c r="J2513" s="541" t="s">
        <v>11625</v>
      </c>
      <c r="K2513" s="541" t="s">
        <v>9440</v>
      </c>
      <c r="L2513" s="494" t="s">
        <v>19178</v>
      </c>
      <c r="M2513" s="494" t="s">
        <v>15341</v>
      </c>
      <c r="N2513" s="494" t="s">
        <v>22488</v>
      </c>
      <c r="O2513" s="494" t="s">
        <v>9443</v>
      </c>
      <c r="P2513" s="494"/>
      <c r="Q2513" s="494" t="s">
        <v>22650</v>
      </c>
      <c r="R2513" s="16" t="s">
        <v>15844</v>
      </c>
      <c r="S2513" s="16" t="s">
        <v>15826</v>
      </c>
      <c r="T2513" s="16" t="s">
        <v>23786</v>
      </c>
      <c r="U2513" s="17">
        <v>1958</v>
      </c>
      <c r="V2513" s="18">
        <v>24486.89</v>
      </c>
      <c r="W2513" s="16" t="s">
        <v>23787</v>
      </c>
      <c r="X2513" s="50" t="s">
        <v>22867</v>
      </c>
      <c r="Y2513" s="50"/>
    </row>
    <row r="2514" spans="1:26" ht="18" customHeight="1">
      <c r="A2514" s="539">
        <v>20240514</v>
      </c>
      <c r="B2514" s="523">
        <v>593</v>
      </c>
      <c r="C2514" s="523" t="s">
        <v>15845</v>
      </c>
      <c r="D2514" s="523" t="s">
        <v>219</v>
      </c>
      <c r="E2514" s="523">
        <v>1800</v>
      </c>
      <c r="F2514" s="523" t="s">
        <v>8949</v>
      </c>
      <c r="G2514" s="523" t="s">
        <v>15846</v>
      </c>
      <c r="H2514" s="538" t="s">
        <v>22764</v>
      </c>
      <c r="I2514" s="540">
        <v>45426</v>
      </c>
      <c r="J2514" s="541" t="s">
        <v>11172</v>
      </c>
      <c r="K2514" s="541" t="s">
        <v>9440</v>
      </c>
      <c r="L2514" s="494" t="s">
        <v>9441</v>
      </c>
      <c r="M2514" s="494" t="s">
        <v>15354</v>
      </c>
      <c r="N2514" s="494" t="s">
        <v>22451</v>
      </c>
      <c r="O2514" s="494" t="s">
        <v>15142</v>
      </c>
      <c r="P2514" s="494"/>
      <c r="Q2514" s="494" t="s">
        <v>22615</v>
      </c>
      <c r="R2514" s="16" t="s">
        <v>23788</v>
      </c>
      <c r="S2514" s="16" t="s">
        <v>20727</v>
      </c>
      <c r="T2514" s="16" t="s">
        <v>23789</v>
      </c>
      <c r="U2514" s="17">
        <v>1800</v>
      </c>
      <c r="V2514" s="18">
        <v>18392</v>
      </c>
      <c r="W2514" s="16" t="s">
        <v>5498</v>
      </c>
      <c r="X2514" s="50" t="s">
        <v>205</v>
      </c>
      <c r="Y2514" s="50"/>
      <c r="Z2514" t="s">
        <v>10998</v>
      </c>
    </row>
    <row r="2515" spans="1:26" ht="18" customHeight="1">
      <c r="A2515" s="539">
        <v>20240514</v>
      </c>
      <c r="B2515" s="523">
        <v>594</v>
      </c>
      <c r="C2515" s="523" t="s">
        <v>15847</v>
      </c>
      <c r="D2515" s="523" t="s">
        <v>8947</v>
      </c>
      <c r="E2515" s="523">
        <v>936</v>
      </c>
      <c r="F2515" s="523" t="s">
        <v>11956</v>
      </c>
      <c r="G2515" s="523" t="s">
        <v>15848</v>
      </c>
      <c r="H2515" s="538" t="s">
        <v>23688</v>
      </c>
      <c r="I2515" s="540">
        <v>45426</v>
      </c>
      <c r="J2515" s="541" t="s">
        <v>9703</v>
      </c>
      <c r="K2515" s="541" t="s">
        <v>9440</v>
      </c>
      <c r="L2515" s="494" t="s">
        <v>9441</v>
      </c>
      <c r="M2515" s="494" t="s">
        <v>9455</v>
      </c>
      <c r="N2515" s="494" t="s">
        <v>23471</v>
      </c>
      <c r="O2515" s="494" t="s">
        <v>15403</v>
      </c>
      <c r="P2515" s="494"/>
      <c r="Q2515" s="494" t="s">
        <v>23697</v>
      </c>
      <c r="R2515" s="16" t="s">
        <v>23790</v>
      </c>
      <c r="S2515" s="16" t="s">
        <v>15815</v>
      </c>
      <c r="T2515" s="16" t="s">
        <v>23791</v>
      </c>
      <c r="U2515" s="17">
        <v>936</v>
      </c>
      <c r="V2515" s="18">
        <v>7892.77</v>
      </c>
      <c r="W2515" s="16" t="s">
        <v>23775</v>
      </c>
      <c r="X2515" s="50" t="s">
        <v>205</v>
      </c>
      <c r="Y2515" s="50"/>
      <c r="Z2515" t="s">
        <v>12881</v>
      </c>
    </row>
    <row r="2516" spans="1:26" ht="18" customHeight="1">
      <c r="A2516" s="539">
        <v>20240514</v>
      </c>
      <c r="B2516" s="523">
        <v>595</v>
      </c>
      <c r="C2516" s="523" t="s">
        <v>15849</v>
      </c>
      <c r="D2516" s="523" t="s">
        <v>13413</v>
      </c>
      <c r="E2516" s="523">
        <v>2000</v>
      </c>
      <c r="F2516" s="523" t="s">
        <v>9268</v>
      </c>
      <c r="G2516" s="523" t="s">
        <v>15850</v>
      </c>
      <c r="H2516" s="538" t="s">
        <v>22532</v>
      </c>
      <c r="I2516" s="540">
        <v>45426</v>
      </c>
      <c r="J2516" s="541" t="s">
        <v>11377</v>
      </c>
      <c r="K2516" s="541" t="s">
        <v>9440</v>
      </c>
      <c r="L2516" s="494" t="s">
        <v>9441</v>
      </c>
      <c r="M2516" s="494"/>
      <c r="N2516" s="494"/>
      <c r="O2516" s="494"/>
      <c r="P2516" s="494"/>
      <c r="Q2516" s="494"/>
      <c r="R2516" s="16" t="s">
        <v>15851</v>
      </c>
      <c r="S2516" s="16" t="s">
        <v>19654</v>
      </c>
      <c r="T2516" s="16" t="s">
        <v>23792</v>
      </c>
      <c r="U2516" s="17">
        <v>2000</v>
      </c>
      <c r="V2516" s="18">
        <v>22134.89</v>
      </c>
      <c r="W2516" s="16" t="s">
        <v>23793</v>
      </c>
      <c r="X2516" s="50" t="s">
        <v>205</v>
      </c>
      <c r="Y2516" s="50"/>
      <c r="Z2516" t="s">
        <v>15853</v>
      </c>
    </row>
    <row r="2517" spans="1:26" ht="18" customHeight="1">
      <c r="A2517" s="539">
        <v>20240514</v>
      </c>
      <c r="B2517" s="523">
        <v>596</v>
      </c>
      <c r="C2517" s="523" t="s">
        <v>15854</v>
      </c>
      <c r="D2517" s="523" t="s">
        <v>219</v>
      </c>
      <c r="E2517" s="523">
        <v>1300</v>
      </c>
      <c r="F2517" s="523" t="s">
        <v>8949</v>
      </c>
      <c r="G2517" s="523" t="s">
        <v>15855</v>
      </c>
      <c r="H2517" s="538" t="s">
        <v>22764</v>
      </c>
      <c r="I2517" s="540">
        <v>45426</v>
      </c>
      <c r="J2517" s="541" t="s">
        <v>10794</v>
      </c>
      <c r="K2517" s="541" t="s">
        <v>9440</v>
      </c>
      <c r="L2517" s="494" t="s">
        <v>19178</v>
      </c>
      <c r="M2517" s="494" t="s">
        <v>15354</v>
      </c>
      <c r="N2517" s="494" t="s">
        <v>22451</v>
      </c>
      <c r="O2517" s="494" t="s">
        <v>15142</v>
      </c>
      <c r="P2517" s="494"/>
      <c r="Q2517" s="494" t="s">
        <v>22615</v>
      </c>
      <c r="R2517" s="16" t="s">
        <v>15856</v>
      </c>
      <c r="S2517" s="16" t="s">
        <v>15857</v>
      </c>
      <c r="T2517" s="16" t="s">
        <v>23794</v>
      </c>
      <c r="U2517" s="17">
        <v>1300</v>
      </c>
      <c r="V2517" s="18">
        <v>7800</v>
      </c>
      <c r="W2517" s="16" t="s">
        <v>23795</v>
      </c>
      <c r="X2517" s="50" t="s">
        <v>205</v>
      </c>
      <c r="Y2517" s="50"/>
      <c r="Z2517" t="s">
        <v>10998</v>
      </c>
    </row>
    <row r="2518" spans="1:26" ht="18" customHeight="1">
      <c r="A2518" s="539">
        <v>20240516</v>
      </c>
      <c r="B2518" s="523">
        <v>597</v>
      </c>
      <c r="C2518" s="523" t="s">
        <v>15858</v>
      </c>
      <c r="D2518" s="523" t="s">
        <v>10578</v>
      </c>
      <c r="E2518" s="523">
        <v>818</v>
      </c>
      <c r="F2518" s="523" t="s">
        <v>9211</v>
      </c>
      <c r="G2518" s="523" t="s">
        <v>15859</v>
      </c>
      <c r="H2518" s="538" t="s">
        <v>22517</v>
      </c>
      <c r="I2518" s="540">
        <v>45426</v>
      </c>
      <c r="J2518" s="541" t="s">
        <v>15860</v>
      </c>
      <c r="K2518" s="541" t="s">
        <v>9440</v>
      </c>
      <c r="L2518" s="494" t="s">
        <v>19178</v>
      </c>
      <c r="M2518" s="494" t="s">
        <v>9455</v>
      </c>
      <c r="N2518" s="494" t="s">
        <v>23471</v>
      </c>
      <c r="O2518" s="494" t="s">
        <v>15506</v>
      </c>
      <c r="P2518" s="494"/>
      <c r="Q2518" s="494" t="s">
        <v>23041</v>
      </c>
      <c r="R2518" s="16" t="s">
        <v>23796</v>
      </c>
      <c r="S2518" s="16" t="s">
        <v>15025</v>
      </c>
      <c r="T2518" s="16" t="s">
        <v>23797</v>
      </c>
      <c r="U2518" s="17">
        <v>818</v>
      </c>
      <c r="V2518" s="18">
        <v>23000</v>
      </c>
      <c r="W2518" s="16" t="s">
        <v>23714</v>
      </c>
      <c r="X2518" s="50" t="s">
        <v>205</v>
      </c>
      <c r="Y2518" s="50"/>
    </row>
    <row r="2519" spans="1:26" ht="18" customHeight="1">
      <c r="A2519" s="539">
        <v>20240516</v>
      </c>
      <c r="B2519" s="523">
        <v>598</v>
      </c>
      <c r="C2519" s="523" t="s">
        <v>15861</v>
      </c>
      <c r="D2519" s="523" t="s">
        <v>219</v>
      </c>
      <c r="E2519" s="523">
        <v>1170</v>
      </c>
      <c r="F2519" s="523" t="s">
        <v>9089</v>
      </c>
      <c r="G2519" s="523" t="s">
        <v>15862</v>
      </c>
      <c r="H2519" s="538" t="s">
        <v>22603</v>
      </c>
      <c r="I2519" s="540">
        <v>45428</v>
      </c>
      <c r="J2519" s="541" t="s">
        <v>10697</v>
      </c>
      <c r="K2519" s="541" t="s">
        <v>9440</v>
      </c>
      <c r="L2519" s="494" t="s">
        <v>19178</v>
      </c>
      <c r="M2519" s="494" t="s">
        <v>15255</v>
      </c>
      <c r="N2519" s="494" t="s">
        <v>22923</v>
      </c>
      <c r="O2519" s="494" t="s">
        <v>9443</v>
      </c>
      <c r="P2519" s="494"/>
      <c r="Q2519" s="494" t="s">
        <v>22695</v>
      </c>
      <c r="R2519" s="16" t="s">
        <v>15863</v>
      </c>
      <c r="S2519" s="16" t="s">
        <v>23798</v>
      </c>
      <c r="T2519" s="16" t="s">
        <v>23799</v>
      </c>
      <c r="U2519" s="17">
        <v>1170</v>
      </c>
      <c r="V2519" s="18">
        <v>24570</v>
      </c>
      <c r="W2519" s="16" t="s">
        <v>23800</v>
      </c>
      <c r="X2519" s="50" t="s">
        <v>205</v>
      </c>
      <c r="Y2519" s="50"/>
    </row>
    <row r="2520" spans="1:26" ht="18" customHeight="1">
      <c r="A2520" s="539">
        <v>20240516</v>
      </c>
      <c r="B2520" s="523">
        <v>599</v>
      </c>
      <c r="C2520" s="523" t="s">
        <v>5484</v>
      </c>
      <c r="D2520" s="523" t="s">
        <v>8896</v>
      </c>
      <c r="E2520" s="523">
        <v>1925</v>
      </c>
      <c r="F2520" s="523" t="s">
        <v>6380</v>
      </c>
      <c r="G2520" s="523" t="s">
        <v>5485</v>
      </c>
      <c r="H2520" s="538" t="s">
        <v>23801</v>
      </c>
      <c r="I2520" s="540">
        <v>45426</v>
      </c>
      <c r="J2520" s="541" t="s">
        <v>11997</v>
      </c>
      <c r="K2520" s="541" t="s">
        <v>9440</v>
      </c>
      <c r="L2520" s="494" t="s">
        <v>19178</v>
      </c>
      <c r="M2520" s="494" t="s">
        <v>9442</v>
      </c>
      <c r="N2520" s="494" t="s">
        <v>22799</v>
      </c>
      <c r="O2520" s="494" t="s">
        <v>15142</v>
      </c>
      <c r="P2520" s="494"/>
      <c r="Q2520" s="494" t="s">
        <v>22723</v>
      </c>
      <c r="R2520" s="16" t="s">
        <v>23802</v>
      </c>
      <c r="S2520" s="16" t="s">
        <v>23803</v>
      </c>
      <c r="T2520" s="16" t="s">
        <v>23804</v>
      </c>
      <c r="U2520" s="17">
        <v>1925</v>
      </c>
      <c r="V2520" s="18">
        <v>24640</v>
      </c>
      <c r="W2520" s="16" t="s">
        <v>15852</v>
      </c>
      <c r="X2520" s="50" t="s">
        <v>205</v>
      </c>
      <c r="Y2520" s="50"/>
    </row>
    <row r="2521" spans="1:26" ht="18" customHeight="1">
      <c r="A2521" s="539">
        <v>20240516</v>
      </c>
      <c r="B2521" s="523">
        <v>600</v>
      </c>
      <c r="C2521" s="523" t="s">
        <v>5489</v>
      </c>
      <c r="D2521" s="523" t="s">
        <v>8896</v>
      </c>
      <c r="E2521" s="523">
        <v>1925</v>
      </c>
      <c r="F2521" s="523" t="s">
        <v>6380</v>
      </c>
      <c r="G2521" s="523" t="s">
        <v>5490</v>
      </c>
      <c r="H2521" s="538" t="s">
        <v>22999</v>
      </c>
      <c r="I2521" s="540">
        <v>45426</v>
      </c>
      <c r="J2521" s="541" t="s">
        <v>10461</v>
      </c>
      <c r="K2521" s="541" t="s">
        <v>9440</v>
      </c>
      <c r="L2521" s="494" t="s">
        <v>19178</v>
      </c>
      <c r="M2521" s="494" t="s">
        <v>9442</v>
      </c>
      <c r="N2521" s="494" t="s">
        <v>22919</v>
      </c>
      <c r="O2521" s="494" t="s">
        <v>15142</v>
      </c>
      <c r="P2521" s="494"/>
      <c r="Q2521" s="494" t="s">
        <v>22669</v>
      </c>
      <c r="R2521" s="16" t="s">
        <v>15864</v>
      </c>
      <c r="S2521" s="16" t="s">
        <v>23803</v>
      </c>
      <c r="T2521" s="16" t="s">
        <v>23805</v>
      </c>
      <c r="U2521" s="17">
        <v>1925</v>
      </c>
      <c r="V2521" s="18">
        <v>24640</v>
      </c>
      <c r="W2521" s="16" t="s">
        <v>23793</v>
      </c>
      <c r="X2521" s="50" t="s">
        <v>205</v>
      </c>
      <c r="Y2521" s="50"/>
    </row>
    <row r="2522" spans="1:26" ht="18" customHeight="1">
      <c r="A2522" s="539">
        <v>20240516</v>
      </c>
      <c r="B2522" s="523">
        <v>601</v>
      </c>
      <c r="C2522" s="523" t="s">
        <v>5493</v>
      </c>
      <c r="D2522" s="523" t="s">
        <v>168</v>
      </c>
      <c r="E2522" s="523">
        <v>1568</v>
      </c>
      <c r="F2522" s="523" t="s">
        <v>8955</v>
      </c>
      <c r="G2522" s="523" t="s">
        <v>5494</v>
      </c>
      <c r="H2522" s="538" t="s">
        <v>22694</v>
      </c>
      <c r="I2522" s="540">
        <v>45426</v>
      </c>
      <c r="J2522" s="541" t="s">
        <v>11466</v>
      </c>
      <c r="K2522" s="541" t="s">
        <v>9440</v>
      </c>
      <c r="L2522" s="494" t="s">
        <v>19178</v>
      </c>
      <c r="M2522" s="494" t="s">
        <v>15255</v>
      </c>
      <c r="N2522" s="494" t="s">
        <v>22785</v>
      </c>
      <c r="O2522" s="494" t="s">
        <v>15865</v>
      </c>
      <c r="P2522" s="494"/>
      <c r="Q2522" s="494" t="s">
        <v>22629</v>
      </c>
      <c r="R2522" s="16" t="s">
        <v>23806</v>
      </c>
      <c r="S2522" s="16" t="s">
        <v>23807</v>
      </c>
      <c r="T2522" s="16" t="s">
        <v>23808</v>
      </c>
      <c r="U2522" s="17">
        <v>1568</v>
      </c>
      <c r="V2522" s="18">
        <v>24304</v>
      </c>
      <c r="W2522" s="16" t="s">
        <v>23783</v>
      </c>
      <c r="X2522" s="50" t="s">
        <v>205</v>
      </c>
      <c r="Y2522" s="50"/>
    </row>
    <row r="2523" spans="1:26" ht="18" customHeight="1">
      <c r="A2523" s="539">
        <v>20240516</v>
      </c>
      <c r="B2523" s="523">
        <v>602</v>
      </c>
      <c r="C2523" s="523" t="s">
        <v>5499</v>
      </c>
      <c r="D2523" s="523" t="s">
        <v>9319</v>
      </c>
      <c r="E2523" s="523">
        <v>1917</v>
      </c>
      <c r="F2523" s="523" t="s">
        <v>8994</v>
      </c>
      <c r="G2523" s="523" t="s">
        <v>5500</v>
      </c>
      <c r="H2523" s="538" t="s">
        <v>23809</v>
      </c>
      <c r="I2523" s="540">
        <v>45428</v>
      </c>
      <c r="J2523" s="541" t="s">
        <v>13988</v>
      </c>
      <c r="K2523" s="541" t="s">
        <v>9440</v>
      </c>
      <c r="L2523" s="494" t="s">
        <v>9441</v>
      </c>
      <c r="M2523" s="494" t="s">
        <v>9460</v>
      </c>
      <c r="N2523" s="494" t="s">
        <v>22458</v>
      </c>
      <c r="O2523" s="494" t="s">
        <v>15411</v>
      </c>
      <c r="P2523" s="494"/>
      <c r="Q2523" s="494" t="s">
        <v>22629</v>
      </c>
      <c r="R2523" s="16" t="s">
        <v>5499</v>
      </c>
      <c r="S2523" s="16" t="s">
        <v>1078</v>
      </c>
      <c r="T2523" s="16" t="s">
        <v>15866</v>
      </c>
      <c r="U2523" s="17">
        <v>1917</v>
      </c>
      <c r="V2523" s="18">
        <v>23962.5</v>
      </c>
      <c r="W2523" s="16" t="s">
        <v>15867</v>
      </c>
      <c r="X2523" s="50" t="s">
        <v>205</v>
      </c>
      <c r="Y2523" s="50"/>
    </row>
    <row r="2524" spans="1:26" ht="18" customHeight="1">
      <c r="A2524" s="539">
        <v>20240516</v>
      </c>
      <c r="B2524" s="523">
        <v>603</v>
      </c>
      <c r="C2524" s="523" t="s">
        <v>5503</v>
      </c>
      <c r="D2524" s="523" t="s">
        <v>9319</v>
      </c>
      <c r="E2524" s="523">
        <v>1960</v>
      </c>
      <c r="F2524" s="523" t="s">
        <v>8994</v>
      </c>
      <c r="G2524" s="523" t="s">
        <v>5504</v>
      </c>
      <c r="H2524" s="538" t="s">
        <v>23436</v>
      </c>
      <c r="I2524" s="540">
        <v>45428</v>
      </c>
      <c r="J2524" s="541" t="s">
        <v>12857</v>
      </c>
      <c r="K2524" s="541" t="s">
        <v>9440</v>
      </c>
      <c r="L2524" s="494" t="s">
        <v>22028</v>
      </c>
      <c r="M2524" s="494" t="s">
        <v>9460</v>
      </c>
      <c r="N2524" s="494" t="s">
        <v>22901</v>
      </c>
      <c r="O2524" s="494" t="s">
        <v>15411</v>
      </c>
      <c r="P2524" s="494"/>
      <c r="Q2524" s="494" t="s">
        <v>22629</v>
      </c>
      <c r="R2524" s="16" t="s">
        <v>5503</v>
      </c>
      <c r="S2524" s="16" t="s">
        <v>1078</v>
      </c>
      <c r="T2524" s="16" t="s">
        <v>15868</v>
      </c>
      <c r="U2524" s="17">
        <v>1960</v>
      </c>
      <c r="V2524" s="18">
        <v>24500</v>
      </c>
      <c r="W2524" s="16" t="s">
        <v>15867</v>
      </c>
      <c r="X2524" s="50" t="s">
        <v>205</v>
      </c>
      <c r="Y2524" s="50"/>
    </row>
    <row r="2525" spans="1:26" ht="18" customHeight="1">
      <c r="A2525" s="539">
        <v>20240516</v>
      </c>
      <c r="B2525" s="523">
        <v>604</v>
      </c>
      <c r="C2525" s="523" t="s">
        <v>15869</v>
      </c>
      <c r="D2525" s="523" t="s">
        <v>9743</v>
      </c>
      <c r="E2525" s="523">
        <v>2185</v>
      </c>
      <c r="F2525" s="523" t="s">
        <v>9206</v>
      </c>
      <c r="G2525" s="523" t="s">
        <v>15870</v>
      </c>
      <c r="H2525" s="538" t="s">
        <v>22787</v>
      </c>
      <c r="I2525" s="540">
        <v>45428</v>
      </c>
      <c r="J2525" s="541" t="s">
        <v>14960</v>
      </c>
      <c r="K2525" s="541" t="s">
        <v>9440</v>
      </c>
      <c r="L2525" s="494" t="s">
        <v>22028</v>
      </c>
      <c r="M2525" s="494" t="s">
        <v>9455</v>
      </c>
      <c r="N2525" s="494" t="s">
        <v>23468</v>
      </c>
      <c r="O2525" s="494" t="s">
        <v>15871</v>
      </c>
      <c r="P2525" s="494" t="s">
        <v>15364</v>
      </c>
      <c r="Q2525" s="494" t="s">
        <v>14718</v>
      </c>
      <c r="R2525" s="16" t="s">
        <v>15869</v>
      </c>
      <c r="S2525" s="16" t="s">
        <v>15872</v>
      </c>
      <c r="T2525" s="16" t="s">
        <v>15873</v>
      </c>
      <c r="U2525" s="17">
        <v>2185</v>
      </c>
      <c r="V2525" s="18">
        <v>22500</v>
      </c>
      <c r="W2525" s="16" t="s">
        <v>15867</v>
      </c>
      <c r="X2525" s="50" t="s">
        <v>205</v>
      </c>
      <c r="Y2525" s="50"/>
      <c r="Z2525" t="s">
        <v>10621</v>
      </c>
    </row>
    <row r="2526" spans="1:26" ht="18" customHeight="1">
      <c r="A2526" s="539">
        <v>20240516</v>
      </c>
      <c r="B2526" s="523">
        <v>605</v>
      </c>
      <c r="C2526" s="523" t="s">
        <v>15874</v>
      </c>
      <c r="D2526" s="523" t="s">
        <v>219</v>
      </c>
      <c r="E2526" s="523">
        <v>1170</v>
      </c>
      <c r="F2526" s="523" t="s">
        <v>9089</v>
      </c>
      <c r="G2526" s="523" t="s">
        <v>15875</v>
      </c>
      <c r="H2526" s="538" t="s">
        <v>23274</v>
      </c>
      <c r="I2526" s="540">
        <v>45428</v>
      </c>
      <c r="J2526" s="541" t="s">
        <v>9647</v>
      </c>
      <c r="K2526" s="541" t="s">
        <v>9440</v>
      </c>
      <c r="L2526" s="494" t="s">
        <v>19178</v>
      </c>
      <c r="M2526" s="494" t="s">
        <v>15255</v>
      </c>
      <c r="N2526" s="494" t="s">
        <v>9521</v>
      </c>
      <c r="O2526" s="494" t="s">
        <v>9443</v>
      </c>
      <c r="P2526" s="494"/>
      <c r="Q2526" s="494" t="s">
        <v>22695</v>
      </c>
      <c r="R2526" s="16" t="s">
        <v>23810</v>
      </c>
      <c r="S2526" s="16" t="s">
        <v>23798</v>
      </c>
      <c r="T2526" s="16" t="s">
        <v>23811</v>
      </c>
      <c r="U2526" s="17">
        <v>1170</v>
      </c>
      <c r="V2526" s="18">
        <v>24570</v>
      </c>
      <c r="W2526" s="16" t="s">
        <v>23800</v>
      </c>
      <c r="X2526" s="50" t="s">
        <v>205</v>
      </c>
      <c r="Y2526" s="50"/>
    </row>
    <row r="2527" spans="1:26" ht="18" customHeight="1">
      <c r="A2527" s="539">
        <v>20240516</v>
      </c>
      <c r="B2527" s="523">
        <v>606</v>
      </c>
      <c r="C2527" s="523" t="s">
        <v>5507</v>
      </c>
      <c r="D2527" s="523" t="s">
        <v>9319</v>
      </c>
      <c r="E2527" s="523">
        <v>1917</v>
      </c>
      <c r="F2527" s="523" t="s">
        <v>8994</v>
      </c>
      <c r="G2527" s="523" t="s">
        <v>5508</v>
      </c>
      <c r="H2527" s="538" t="s">
        <v>22710</v>
      </c>
      <c r="I2527" s="540">
        <v>45428</v>
      </c>
      <c r="J2527" s="541" t="s">
        <v>12763</v>
      </c>
      <c r="K2527" s="541" t="s">
        <v>9440</v>
      </c>
      <c r="L2527" s="494" t="s">
        <v>9441</v>
      </c>
      <c r="M2527" s="494" t="s">
        <v>9460</v>
      </c>
      <c r="N2527" s="494" t="s">
        <v>9461</v>
      </c>
      <c r="O2527" s="494" t="s">
        <v>15411</v>
      </c>
      <c r="P2527" s="494"/>
      <c r="Q2527" s="494" t="s">
        <v>9553</v>
      </c>
      <c r="R2527" s="16" t="s">
        <v>5507</v>
      </c>
      <c r="S2527" s="16" t="s">
        <v>1078</v>
      </c>
      <c r="T2527" s="16" t="s">
        <v>15876</v>
      </c>
      <c r="U2527" s="17">
        <v>1917</v>
      </c>
      <c r="V2527" s="18">
        <v>23962.5</v>
      </c>
      <c r="W2527" s="16" t="s">
        <v>15867</v>
      </c>
      <c r="X2527" s="50" t="s">
        <v>205</v>
      </c>
      <c r="Y2527" s="50"/>
    </row>
    <row r="2528" spans="1:26" ht="18" customHeight="1">
      <c r="A2528" s="539">
        <v>20240517</v>
      </c>
      <c r="B2528" s="523">
        <v>607</v>
      </c>
      <c r="C2528" s="523" t="s">
        <v>5511</v>
      </c>
      <c r="D2528" s="523" t="s">
        <v>9319</v>
      </c>
      <c r="E2528" s="523">
        <v>1960</v>
      </c>
      <c r="F2528" s="523" t="s">
        <v>8994</v>
      </c>
      <c r="G2528" s="523" t="s">
        <v>5512</v>
      </c>
      <c r="H2528" s="538" t="s">
        <v>22675</v>
      </c>
      <c r="I2528" s="540">
        <v>45429</v>
      </c>
      <c r="J2528" s="541" t="s">
        <v>11564</v>
      </c>
      <c r="K2528" s="541" t="s">
        <v>9440</v>
      </c>
      <c r="L2528" s="494" t="s">
        <v>9441</v>
      </c>
      <c r="M2528" s="494" t="s">
        <v>9460</v>
      </c>
      <c r="N2528" s="494" t="s">
        <v>22458</v>
      </c>
      <c r="O2528" s="494" t="s">
        <v>15411</v>
      </c>
      <c r="P2528" s="494"/>
      <c r="Q2528" s="494" t="s">
        <v>22629</v>
      </c>
      <c r="R2528" s="16" t="s">
        <v>23812</v>
      </c>
      <c r="S2528" s="16" t="s">
        <v>19991</v>
      </c>
      <c r="T2528" s="16" t="s">
        <v>23813</v>
      </c>
      <c r="U2528" s="17">
        <v>1960</v>
      </c>
      <c r="V2528" s="18">
        <v>24500</v>
      </c>
      <c r="W2528" s="16" t="s">
        <v>23800</v>
      </c>
      <c r="X2528" s="50" t="s">
        <v>205</v>
      </c>
      <c r="Y2528" s="50"/>
    </row>
    <row r="2529" spans="1:26" ht="18" customHeight="1">
      <c r="A2529" s="539">
        <v>20240517</v>
      </c>
      <c r="B2529" s="523">
        <v>608</v>
      </c>
      <c r="C2529" s="523" t="s">
        <v>5514</v>
      </c>
      <c r="D2529" s="523" t="s">
        <v>9319</v>
      </c>
      <c r="E2529" s="523">
        <v>1917</v>
      </c>
      <c r="F2529" s="523" t="s">
        <v>8994</v>
      </c>
      <c r="G2529" s="523" t="s">
        <v>5515</v>
      </c>
      <c r="H2529" s="538" t="s">
        <v>23814</v>
      </c>
      <c r="I2529" s="540">
        <v>45429</v>
      </c>
      <c r="J2529" s="541" t="s">
        <v>13018</v>
      </c>
      <c r="K2529" s="541" t="s">
        <v>9440</v>
      </c>
      <c r="L2529" s="494" t="s">
        <v>19178</v>
      </c>
      <c r="M2529" s="494" t="s">
        <v>9460</v>
      </c>
      <c r="N2529" s="494" t="s">
        <v>22458</v>
      </c>
      <c r="O2529" s="494" t="s">
        <v>15411</v>
      </c>
      <c r="P2529" s="494"/>
      <c r="Q2529" s="494" t="s">
        <v>22877</v>
      </c>
      <c r="R2529" s="16" t="s">
        <v>15877</v>
      </c>
      <c r="S2529" s="16" t="s">
        <v>19991</v>
      </c>
      <c r="T2529" s="16" t="s">
        <v>23815</v>
      </c>
      <c r="U2529" s="17">
        <v>1917</v>
      </c>
      <c r="V2529" s="18">
        <v>23962.5</v>
      </c>
      <c r="W2529" s="16" t="s">
        <v>23800</v>
      </c>
      <c r="X2529" s="50" t="s">
        <v>205</v>
      </c>
      <c r="Y2529" s="50"/>
    </row>
    <row r="2530" spans="1:26" ht="18" customHeight="1">
      <c r="A2530" s="539">
        <v>20240517</v>
      </c>
      <c r="B2530" s="523">
        <v>609</v>
      </c>
      <c r="C2530" s="523" t="s">
        <v>5518</v>
      </c>
      <c r="D2530" s="523" t="s">
        <v>9319</v>
      </c>
      <c r="E2530" s="523">
        <v>1960</v>
      </c>
      <c r="F2530" s="523" t="s">
        <v>8994</v>
      </c>
      <c r="G2530" s="523" t="s">
        <v>5519</v>
      </c>
      <c r="H2530" s="538" t="s">
        <v>23436</v>
      </c>
      <c r="I2530" s="540">
        <v>45428</v>
      </c>
      <c r="J2530" s="541" t="s">
        <v>15878</v>
      </c>
      <c r="K2530" s="541" t="s">
        <v>9440</v>
      </c>
      <c r="L2530" s="494" t="s">
        <v>9441</v>
      </c>
      <c r="M2530" s="494" t="s">
        <v>9460</v>
      </c>
      <c r="N2530" s="494" t="s">
        <v>22458</v>
      </c>
      <c r="O2530" s="494" t="s">
        <v>15411</v>
      </c>
      <c r="P2530" s="494"/>
      <c r="Q2530" s="494" t="s">
        <v>22629</v>
      </c>
      <c r="R2530" s="16" t="s">
        <v>23816</v>
      </c>
      <c r="S2530" s="16" t="s">
        <v>18791</v>
      </c>
      <c r="T2530" s="16" t="s">
        <v>23817</v>
      </c>
      <c r="U2530" s="17">
        <v>1960</v>
      </c>
      <c r="V2530" s="18">
        <v>24500</v>
      </c>
      <c r="W2530" s="16" t="s">
        <v>23800</v>
      </c>
      <c r="X2530" s="50" t="s">
        <v>205</v>
      </c>
      <c r="Y2530" s="50"/>
    </row>
    <row r="2531" spans="1:26" ht="18" customHeight="1">
      <c r="A2531" s="539">
        <v>20240517</v>
      </c>
      <c r="B2531" s="523">
        <v>610</v>
      </c>
      <c r="C2531" s="523" t="s">
        <v>15879</v>
      </c>
      <c r="D2531" s="523" t="s">
        <v>8947</v>
      </c>
      <c r="E2531" s="523">
        <v>1600</v>
      </c>
      <c r="F2531" s="523" t="s">
        <v>9095</v>
      </c>
      <c r="G2531" s="523" t="s">
        <v>15880</v>
      </c>
      <c r="H2531" s="538" t="s">
        <v>23778</v>
      </c>
      <c r="I2531" s="540">
        <v>45429</v>
      </c>
      <c r="J2531" s="541" t="s">
        <v>9721</v>
      </c>
      <c r="K2531" s="541" t="s">
        <v>9440</v>
      </c>
      <c r="L2531" s="494" t="s">
        <v>19178</v>
      </c>
      <c r="M2531" s="494" t="s">
        <v>9455</v>
      </c>
      <c r="N2531" s="494"/>
      <c r="O2531" s="494" t="s">
        <v>15370</v>
      </c>
      <c r="P2531" s="494"/>
      <c r="Q2531" s="494" t="s">
        <v>14745</v>
      </c>
      <c r="R2531" s="16" t="s">
        <v>15879</v>
      </c>
      <c r="S2531" s="16" t="s">
        <v>3120</v>
      </c>
      <c r="T2531" s="16" t="s">
        <v>15881</v>
      </c>
      <c r="U2531" s="17">
        <v>1600</v>
      </c>
      <c r="V2531" s="18">
        <v>8000</v>
      </c>
      <c r="W2531" s="16" t="s">
        <v>15882</v>
      </c>
      <c r="X2531" s="50" t="s">
        <v>205</v>
      </c>
      <c r="Y2531" s="50"/>
      <c r="Z2531" t="s">
        <v>10747</v>
      </c>
    </row>
    <row r="2532" spans="1:26" ht="18" customHeight="1">
      <c r="A2532" s="539">
        <v>20240517</v>
      </c>
      <c r="B2532" s="523">
        <v>611</v>
      </c>
      <c r="C2532" s="523" t="s">
        <v>15883</v>
      </c>
      <c r="D2532" s="523" t="s">
        <v>11511</v>
      </c>
      <c r="E2532" s="523">
        <v>2000</v>
      </c>
      <c r="F2532" s="523" t="s">
        <v>9165</v>
      </c>
      <c r="G2532" s="523" t="s">
        <v>15884</v>
      </c>
      <c r="H2532" s="538" t="s">
        <v>23818</v>
      </c>
      <c r="I2532" s="540">
        <v>45429</v>
      </c>
      <c r="J2532" s="541" t="s">
        <v>9490</v>
      </c>
      <c r="K2532" s="541" t="s">
        <v>9440</v>
      </c>
      <c r="L2532" s="494" t="s">
        <v>19178</v>
      </c>
      <c r="M2532" s="494" t="s">
        <v>15885</v>
      </c>
      <c r="N2532" s="494"/>
      <c r="O2532" s="494" t="s">
        <v>15363</v>
      </c>
      <c r="P2532" s="494" t="s">
        <v>15558</v>
      </c>
      <c r="Q2532" s="494" t="s">
        <v>14871</v>
      </c>
      <c r="R2532" s="16" t="s">
        <v>15883</v>
      </c>
      <c r="S2532" s="16" t="s">
        <v>15886</v>
      </c>
      <c r="T2532" s="16" t="s">
        <v>15887</v>
      </c>
      <c r="U2532" s="17">
        <v>2000</v>
      </c>
      <c r="V2532" s="18">
        <v>21400</v>
      </c>
      <c r="W2532" s="16" t="s">
        <v>15888</v>
      </c>
      <c r="X2532" s="50" t="s">
        <v>205</v>
      </c>
      <c r="Y2532" s="50"/>
      <c r="Z2532" t="s">
        <v>15889</v>
      </c>
    </row>
    <row r="2533" spans="1:26" ht="18" customHeight="1">
      <c r="A2533" s="539">
        <v>20240520</v>
      </c>
      <c r="B2533" s="523">
        <v>612</v>
      </c>
      <c r="C2533" s="523" t="s">
        <v>15890</v>
      </c>
      <c r="D2533" s="523" t="s">
        <v>219</v>
      </c>
      <c r="E2533" s="523">
        <v>1848</v>
      </c>
      <c r="F2533" s="523" t="s">
        <v>8949</v>
      </c>
      <c r="G2533" s="523" t="s">
        <v>15891</v>
      </c>
      <c r="H2533" s="538" t="s">
        <v>22764</v>
      </c>
      <c r="I2533" s="540">
        <v>45430</v>
      </c>
      <c r="J2533" s="541" t="s">
        <v>12621</v>
      </c>
      <c r="K2533" s="541" t="s">
        <v>9440</v>
      </c>
      <c r="L2533" s="494" t="s">
        <v>19178</v>
      </c>
      <c r="M2533" s="494" t="s">
        <v>15354</v>
      </c>
      <c r="N2533" s="494" t="s">
        <v>9574</v>
      </c>
      <c r="O2533" s="494" t="s">
        <v>15684</v>
      </c>
      <c r="P2533" s="494"/>
      <c r="Q2533" s="494" t="s">
        <v>22765</v>
      </c>
      <c r="R2533" s="16" t="s">
        <v>15890</v>
      </c>
      <c r="S2533" s="16" t="s">
        <v>15892</v>
      </c>
      <c r="T2533" s="16" t="s">
        <v>15893</v>
      </c>
      <c r="U2533" s="17">
        <v>1848</v>
      </c>
      <c r="V2533" s="18">
        <v>5112.6000000000004</v>
      </c>
      <c r="W2533" s="16" t="s">
        <v>15888</v>
      </c>
      <c r="X2533" s="50" t="s">
        <v>205</v>
      </c>
      <c r="Y2533" s="50"/>
      <c r="Z2533" t="s">
        <v>10998</v>
      </c>
    </row>
    <row r="2534" spans="1:26" ht="18" customHeight="1">
      <c r="A2534" s="539">
        <v>20240520</v>
      </c>
      <c r="B2534" s="523">
        <v>613</v>
      </c>
      <c r="C2534" s="523" t="s">
        <v>5524</v>
      </c>
      <c r="D2534" s="523" t="s">
        <v>9319</v>
      </c>
      <c r="E2534" s="523">
        <v>1960</v>
      </c>
      <c r="F2534" s="523" t="s">
        <v>8994</v>
      </c>
      <c r="G2534" s="523" t="s">
        <v>5525</v>
      </c>
      <c r="H2534" s="538" t="s">
        <v>22806</v>
      </c>
      <c r="I2534" s="540">
        <v>45429</v>
      </c>
      <c r="J2534" s="541" t="s">
        <v>13914</v>
      </c>
      <c r="K2534" s="541" t="s">
        <v>9440</v>
      </c>
      <c r="L2534" s="494" t="s">
        <v>19178</v>
      </c>
      <c r="M2534" s="494" t="s">
        <v>9460</v>
      </c>
      <c r="N2534" s="494" t="s">
        <v>9461</v>
      </c>
      <c r="O2534" s="494" t="s">
        <v>15411</v>
      </c>
      <c r="P2534" s="494"/>
      <c r="Q2534" s="494" t="s">
        <v>22629</v>
      </c>
      <c r="R2534" s="16" t="s">
        <v>23819</v>
      </c>
      <c r="S2534" s="16" t="s">
        <v>19991</v>
      </c>
      <c r="T2534" s="16" t="s">
        <v>23820</v>
      </c>
      <c r="U2534" s="17">
        <v>1960</v>
      </c>
      <c r="V2534" s="18">
        <v>24500</v>
      </c>
      <c r="W2534" s="16" t="s">
        <v>23800</v>
      </c>
      <c r="X2534" s="50" t="s">
        <v>205</v>
      </c>
      <c r="Y2534" s="50"/>
    </row>
    <row r="2535" spans="1:26" ht="18" customHeight="1">
      <c r="A2535" s="539">
        <v>20240520</v>
      </c>
      <c r="B2535" s="523">
        <v>614</v>
      </c>
      <c r="C2535" s="523" t="s">
        <v>5527</v>
      </c>
      <c r="D2535" s="523" t="s">
        <v>9319</v>
      </c>
      <c r="E2535" s="523">
        <v>1980</v>
      </c>
      <c r="F2535" s="523" t="s">
        <v>8994</v>
      </c>
      <c r="G2535" s="523" t="s">
        <v>5528</v>
      </c>
      <c r="H2535" s="538" t="s">
        <v>22557</v>
      </c>
      <c r="I2535" s="540">
        <v>45430</v>
      </c>
      <c r="J2535" s="541" t="s">
        <v>10880</v>
      </c>
      <c r="K2535" s="541" t="s">
        <v>9440</v>
      </c>
      <c r="L2535" s="494" t="s">
        <v>19178</v>
      </c>
      <c r="M2535" s="494" t="s">
        <v>9460</v>
      </c>
      <c r="N2535" s="494" t="s">
        <v>22458</v>
      </c>
      <c r="O2535" s="494" t="s">
        <v>9462</v>
      </c>
      <c r="P2535" s="494"/>
      <c r="Q2535" s="494" t="s">
        <v>22624</v>
      </c>
      <c r="R2535" s="16" t="s">
        <v>23821</v>
      </c>
      <c r="S2535" s="16" t="s">
        <v>23520</v>
      </c>
      <c r="T2535" s="16" t="s">
        <v>23822</v>
      </c>
      <c r="U2535" s="17">
        <v>1980</v>
      </c>
      <c r="V2535" s="18">
        <v>24948</v>
      </c>
      <c r="W2535" s="16" t="s">
        <v>23823</v>
      </c>
      <c r="X2535" s="50" t="s">
        <v>205</v>
      </c>
      <c r="Y2535" s="50"/>
    </row>
    <row r="2536" spans="1:26" ht="18" customHeight="1">
      <c r="A2536" s="539">
        <v>20240520</v>
      </c>
      <c r="B2536" s="523">
        <v>615</v>
      </c>
      <c r="C2536" s="523" t="s">
        <v>5531</v>
      </c>
      <c r="D2536" s="523" t="s">
        <v>9319</v>
      </c>
      <c r="E2536" s="523">
        <v>1980</v>
      </c>
      <c r="F2536" s="523" t="s">
        <v>8994</v>
      </c>
      <c r="G2536" s="523" t="s">
        <v>5532</v>
      </c>
      <c r="H2536" s="538" t="s">
        <v>14670</v>
      </c>
      <c r="I2536" s="540">
        <v>45430</v>
      </c>
      <c r="J2536" s="541" t="s">
        <v>9556</v>
      </c>
      <c r="K2536" s="541" t="s">
        <v>9440</v>
      </c>
      <c r="L2536" s="494" t="s">
        <v>19178</v>
      </c>
      <c r="M2536" s="494" t="s">
        <v>9460</v>
      </c>
      <c r="N2536" s="494" t="s">
        <v>9461</v>
      </c>
      <c r="O2536" s="494" t="s">
        <v>9462</v>
      </c>
      <c r="P2536" s="494"/>
      <c r="Q2536" s="494" t="s">
        <v>22624</v>
      </c>
      <c r="R2536" s="16" t="s">
        <v>15894</v>
      </c>
      <c r="S2536" s="16" t="s">
        <v>5530</v>
      </c>
      <c r="T2536" s="16" t="s">
        <v>15895</v>
      </c>
      <c r="U2536" s="17">
        <v>1980</v>
      </c>
      <c r="V2536" s="18">
        <v>24948</v>
      </c>
      <c r="W2536" s="16" t="s">
        <v>18792</v>
      </c>
      <c r="X2536" s="50" t="s">
        <v>205</v>
      </c>
      <c r="Y2536" s="50"/>
    </row>
    <row r="2537" spans="1:26" ht="18" customHeight="1">
      <c r="A2537" s="539">
        <v>20240520</v>
      </c>
      <c r="B2537" s="523">
        <v>616</v>
      </c>
      <c r="C2537" s="523" t="s">
        <v>5534</v>
      </c>
      <c r="D2537" s="523" t="s">
        <v>9319</v>
      </c>
      <c r="E2537" s="523">
        <v>1950</v>
      </c>
      <c r="F2537" s="523" t="s">
        <v>6380</v>
      </c>
      <c r="G2537" s="523" t="s">
        <v>5535</v>
      </c>
      <c r="H2537" s="538" t="s">
        <v>23375</v>
      </c>
      <c r="I2537" s="540">
        <v>45430</v>
      </c>
      <c r="J2537" s="541" t="s">
        <v>11202</v>
      </c>
      <c r="K2537" s="541" t="s">
        <v>9440</v>
      </c>
      <c r="L2537" s="494" t="s">
        <v>19178</v>
      </c>
      <c r="M2537" s="494" t="s">
        <v>9460</v>
      </c>
      <c r="N2537" s="494" t="s">
        <v>22458</v>
      </c>
      <c r="O2537" s="494" t="s">
        <v>9462</v>
      </c>
      <c r="P2537" s="494"/>
      <c r="Q2537" s="494" t="s">
        <v>22624</v>
      </c>
      <c r="R2537" s="16" t="s">
        <v>23824</v>
      </c>
      <c r="S2537" s="16" t="s">
        <v>19770</v>
      </c>
      <c r="T2537" s="16" t="s">
        <v>15896</v>
      </c>
      <c r="U2537" s="17">
        <v>1950</v>
      </c>
      <c r="V2537" s="18">
        <v>24380</v>
      </c>
      <c r="W2537" s="16" t="s">
        <v>23825</v>
      </c>
      <c r="X2537" s="50" t="s">
        <v>205</v>
      </c>
      <c r="Y2537" s="50"/>
    </row>
    <row r="2538" spans="1:26" ht="18" customHeight="1">
      <c r="A2538" s="539">
        <v>20240520</v>
      </c>
      <c r="B2538" s="523">
        <v>617</v>
      </c>
      <c r="C2538" s="523" t="s">
        <v>5521</v>
      </c>
      <c r="D2538" s="523" t="s">
        <v>8905</v>
      </c>
      <c r="E2538" s="523">
        <v>1953</v>
      </c>
      <c r="F2538" s="523" t="s">
        <v>8994</v>
      </c>
      <c r="G2538" s="523" t="s">
        <v>5522</v>
      </c>
      <c r="H2538" s="538" t="s">
        <v>14786</v>
      </c>
      <c r="I2538" s="540">
        <v>45429</v>
      </c>
      <c r="J2538" s="541" t="s">
        <v>9607</v>
      </c>
      <c r="K2538" s="541" t="s">
        <v>9440</v>
      </c>
      <c r="L2538" s="494" t="s">
        <v>19178</v>
      </c>
      <c r="M2538" s="494" t="s">
        <v>15341</v>
      </c>
      <c r="N2538" s="494" t="s">
        <v>22488</v>
      </c>
      <c r="O2538" s="494" t="s">
        <v>9443</v>
      </c>
      <c r="P2538" s="494"/>
      <c r="Q2538" s="494" t="s">
        <v>22624</v>
      </c>
      <c r="R2538" s="16" t="s">
        <v>15897</v>
      </c>
      <c r="S2538" s="16" t="s">
        <v>20108</v>
      </c>
      <c r="T2538" s="16" t="s">
        <v>23826</v>
      </c>
      <c r="U2538" s="17">
        <v>1953</v>
      </c>
      <c r="V2538" s="18">
        <v>24982.776000000002</v>
      </c>
      <c r="W2538" s="16" t="s">
        <v>23825</v>
      </c>
      <c r="X2538" s="50" t="s">
        <v>205</v>
      </c>
      <c r="Y2538" s="50"/>
    </row>
    <row r="2539" spans="1:26" ht="18" customHeight="1">
      <c r="A2539" s="539">
        <v>20240520</v>
      </c>
      <c r="B2539" s="523">
        <v>618</v>
      </c>
      <c r="C2539" s="523" t="s">
        <v>15898</v>
      </c>
      <c r="D2539" s="523" t="s">
        <v>8996</v>
      </c>
      <c r="E2539" s="523">
        <v>2232</v>
      </c>
      <c r="F2539" s="523" t="s">
        <v>8949</v>
      </c>
      <c r="G2539" s="523" t="s">
        <v>15899</v>
      </c>
      <c r="H2539" s="538" t="s">
        <v>22701</v>
      </c>
      <c r="I2539" s="540">
        <v>45432</v>
      </c>
      <c r="J2539" s="541" t="s">
        <v>10617</v>
      </c>
      <c r="K2539" s="541" t="s">
        <v>9440</v>
      </c>
      <c r="L2539" s="494" t="s">
        <v>19178</v>
      </c>
      <c r="M2539" s="494" t="s">
        <v>9455</v>
      </c>
      <c r="N2539" s="494" t="s">
        <v>9468</v>
      </c>
      <c r="O2539" s="494" t="s">
        <v>15459</v>
      </c>
      <c r="P2539" s="494"/>
      <c r="Q2539" s="494" t="s">
        <v>22972</v>
      </c>
      <c r="R2539" s="16" t="s">
        <v>15900</v>
      </c>
      <c r="S2539" s="16" t="s">
        <v>15901</v>
      </c>
      <c r="T2539" s="16" t="s">
        <v>23827</v>
      </c>
      <c r="U2539" s="17">
        <v>2232</v>
      </c>
      <c r="V2539" s="18">
        <v>16740</v>
      </c>
      <c r="W2539" s="16" t="s">
        <v>23825</v>
      </c>
      <c r="X2539" s="50" t="s">
        <v>205</v>
      </c>
      <c r="Y2539" s="50"/>
      <c r="Z2539" t="s">
        <v>10596</v>
      </c>
    </row>
    <row r="2540" spans="1:26" ht="18" customHeight="1">
      <c r="A2540" s="539">
        <v>20240521</v>
      </c>
      <c r="B2540" s="523">
        <v>619</v>
      </c>
      <c r="C2540" s="523" t="s">
        <v>5538</v>
      </c>
      <c r="D2540" s="523" t="s">
        <v>8894</v>
      </c>
      <c r="E2540" s="523">
        <v>1939</v>
      </c>
      <c r="F2540" s="523" t="s">
        <v>8994</v>
      </c>
      <c r="G2540" s="523" t="s">
        <v>5539</v>
      </c>
      <c r="H2540" s="538" t="s">
        <v>10359</v>
      </c>
      <c r="I2540" s="540">
        <v>45432</v>
      </c>
      <c r="J2540" s="541" t="s">
        <v>15902</v>
      </c>
      <c r="K2540" s="541" t="s">
        <v>9440</v>
      </c>
      <c r="L2540" s="494" t="s">
        <v>19178</v>
      </c>
      <c r="M2540" s="494" t="s">
        <v>14692</v>
      </c>
      <c r="N2540" s="494"/>
      <c r="O2540" s="494" t="s">
        <v>15411</v>
      </c>
      <c r="P2540" s="494"/>
      <c r="Q2540" s="494" t="s">
        <v>22650</v>
      </c>
      <c r="R2540" s="16" t="s">
        <v>23828</v>
      </c>
      <c r="S2540" s="16" t="s">
        <v>23829</v>
      </c>
      <c r="T2540" s="16" t="s">
        <v>23830</v>
      </c>
      <c r="U2540" s="17">
        <v>1939</v>
      </c>
      <c r="V2540" s="18">
        <v>24249.14</v>
      </c>
      <c r="W2540" s="16" t="s">
        <v>23831</v>
      </c>
      <c r="X2540" s="50" t="s">
        <v>205</v>
      </c>
      <c r="Y2540" s="50"/>
    </row>
    <row r="2541" spans="1:26" ht="18" customHeight="1">
      <c r="A2541" s="539">
        <v>20240521</v>
      </c>
      <c r="B2541" s="523">
        <v>620</v>
      </c>
      <c r="C2541" s="523" t="s">
        <v>5541</v>
      </c>
      <c r="D2541" s="523" t="s">
        <v>9540</v>
      </c>
      <c r="E2541" s="523">
        <v>1939</v>
      </c>
      <c r="F2541" s="523" t="s">
        <v>8994</v>
      </c>
      <c r="G2541" s="523" t="s">
        <v>5542</v>
      </c>
      <c r="H2541" s="538" t="s">
        <v>22563</v>
      </c>
      <c r="I2541" s="540">
        <v>45432</v>
      </c>
      <c r="J2541" s="541" t="s">
        <v>11198</v>
      </c>
      <c r="K2541" s="541" t="s">
        <v>9440</v>
      </c>
      <c r="L2541" s="494" t="s">
        <v>19178</v>
      </c>
      <c r="M2541" s="494" t="s">
        <v>9442</v>
      </c>
      <c r="N2541" s="494" t="s">
        <v>9822</v>
      </c>
      <c r="O2541" s="494" t="s">
        <v>15411</v>
      </c>
      <c r="P2541" s="494"/>
      <c r="Q2541" s="494" t="s">
        <v>22735</v>
      </c>
      <c r="R2541" s="16" t="s">
        <v>23832</v>
      </c>
      <c r="S2541" s="16" t="s">
        <v>18793</v>
      </c>
      <c r="T2541" s="16" t="s">
        <v>23833</v>
      </c>
      <c r="U2541" s="17">
        <v>1939</v>
      </c>
      <c r="V2541" s="18">
        <v>24277.41</v>
      </c>
      <c r="W2541" s="16" t="s">
        <v>23831</v>
      </c>
      <c r="X2541" s="50" t="s">
        <v>205</v>
      </c>
      <c r="Y2541" s="50"/>
    </row>
    <row r="2542" spans="1:26" ht="18" customHeight="1">
      <c r="A2542" s="539">
        <v>20240521</v>
      </c>
      <c r="B2542" s="523">
        <v>621</v>
      </c>
      <c r="C2542" s="523" t="s">
        <v>5544</v>
      </c>
      <c r="D2542" s="523" t="s">
        <v>9540</v>
      </c>
      <c r="E2542" s="523">
        <v>1958</v>
      </c>
      <c r="F2542" s="523" t="s">
        <v>8994</v>
      </c>
      <c r="G2542" s="523" t="s">
        <v>5545</v>
      </c>
      <c r="H2542" s="538" t="s">
        <v>23688</v>
      </c>
      <c r="I2542" s="540">
        <v>45432</v>
      </c>
      <c r="J2542" s="541" t="s">
        <v>11934</v>
      </c>
      <c r="K2542" s="541" t="s">
        <v>9440</v>
      </c>
      <c r="L2542" s="494" t="s">
        <v>22028</v>
      </c>
      <c r="M2542" s="494" t="s">
        <v>9442</v>
      </c>
      <c r="N2542" s="494" t="s">
        <v>22799</v>
      </c>
      <c r="O2542" s="494" t="s">
        <v>15411</v>
      </c>
      <c r="P2542" s="494"/>
      <c r="Q2542" s="494" t="s">
        <v>22735</v>
      </c>
      <c r="R2542" s="16" t="s">
        <v>23834</v>
      </c>
      <c r="S2542" s="16" t="s">
        <v>23829</v>
      </c>
      <c r="T2542" s="16" t="s">
        <v>23835</v>
      </c>
      <c r="U2542" s="17">
        <v>1958</v>
      </c>
      <c r="V2542" s="18">
        <v>24515.3</v>
      </c>
      <c r="W2542" s="16" t="s">
        <v>23831</v>
      </c>
      <c r="X2542" s="50" t="s">
        <v>205</v>
      </c>
      <c r="Y2542" s="50"/>
    </row>
    <row r="2543" spans="1:26" ht="18" customHeight="1">
      <c r="A2543" s="539">
        <v>20240521</v>
      </c>
      <c r="B2543" s="523">
        <v>622</v>
      </c>
      <c r="C2543" s="523" t="s">
        <v>15903</v>
      </c>
      <c r="D2543" s="523" t="s">
        <v>219</v>
      </c>
      <c r="E2543" s="523">
        <v>856</v>
      </c>
      <c r="F2543" s="523" t="s">
        <v>9211</v>
      </c>
      <c r="G2543" s="523" t="s">
        <v>15904</v>
      </c>
      <c r="H2543" s="538" t="s">
        <v>9573</v>
      </c>
      <c r="I2543" s="540">
        <v>45432</v>
      </c>
      <c r="J2543" s="541" t="s">
        <v>15905</v>
      </c>
      <c r="K2543" s="541" t="s">
        <v>9440</v>
      </c>
      <c r="L2543" s="494" t="s">
        <v>19178</v>
      </c>
      <c r="M2543" s="494" t="s">
        <v>15354</v>
      </c>
      <c r="N2543" s="494" t="s">
        <v>22451</v>
      </c>
      <c r="O2543" s="494" t="s">
        <v>9443</v>
      </c>
      <c r="P2543" s="494"/>
      <c r="Q2543" s="494" t="s">
        <v>23139</v>
      </c>
      <c r="R2543" s="16" t="s">
        <v>15906</v>
      </c>
      <c r="S2543" s="16" t="s">
        <v>23836</v>
      </c>
      <c r="T2543" s="16" t="s">
        <v>23837</v>
      </c>
      <c r="U2543" s="17">
        <v>856</v>
      </c>
      <c r="V2543" s="18">
        <v>24750</v>
      </c>
      <c r="W2543" s="16" t="s">
        <v>23775</v>
      </c>
      <c r="X2543" s="50" t="s">
        <v>205</v>
      </c>
      <c r="Y2543" s="50"/>
      <c r="Z2543" t="s">
        <v>15907</v>
      </c>
    </row>
    <row r="2544" spans="1:26" ht="18" customHeight="1">
      <c r="A2544" s="539">
        <v>20240521</v>
      </c>
      <c r="B2544" s="523">
        <v>623</v>
      </c>
      <c r="C2544" s="523" t="s">
        <v>15908</v>
      </c>
      <c r="D2544" s="523" t="s">
        <v>219</v>
      </c>
      <c r="E2544" s="523">
        <v>2164</v>
      </c>
      <c r="F2544" s="523" t="s">
        <v>8949</v>
      </c>
      <c r="G2544" s="523" t="s">
        <v>15909</v>
      </c>
      <c r="H2544" s="538" t="s">
        <v>22764</v>
      </c>
      <c r="I2544" s="540">
        <v>45433</v>
      </c>
      <c r="J2544" s="541" t="s">
        <v>11277</v>
      </c>
      <c r="K2544" s="541" t="s">
        <v>9440</v>
      </c>
      <c r="L2544" s="494" t="s">
        <v>9441</v>
      </c>
      <c r="M2544" s="494" t="s">
        <v>15354</v>
      </c>
      <c r="N2544" s="494" t="s">
        <v>22451</v>
      </c>
      <c r="O2544" s="494" t="s">
        <v>15142</v>
      </c>
      <c r="P2544" s="494"/>
      <c r="Q2544" s="494" t="s">
        <v>22615</v>
      </c>
      <c r="R2544" s="16" t="s">
        <v>23838</v>
      </c>
      <c r="S2544" s="16" t="s">
        <v>11993</v>
      </c>
      <c r="T2544" s="16" t="s">
        <v>23839</v>
      </c>
      <c r="U2544" s="17">
        <v>2164</v>
      </c>
      <c r="V2544" s="18">
        <v>3570.6</v>
      </c>
      <c r="W2544" s="16" t="s">
        <v>23840</v>
      </c>
      <c r="X2544" s="50" t="s">
        <v>205</v>
      </c>
      <c r="Y2544" s="50"/>
      <c r="Z2544" t="s">
        <v>10998</v>
      </c>
    </row>
    <row r="2545" spans="1:26" ht="18" customHeight="1">
      <c r="A2545" s="539">
        <v>20240521</v>
      </c>
      <c r="B2545" s="523">
        <v>624</v>
      </c>
      <c r="C2545" s="523" t="s">
        <v>15910</v>
      </c>
      <c r="D2545" s="523" t="s">
        <v>13413</v>
      </c>
      <c r="E2545" s="523">
        <v>2000</v>
      </c>
      <c r="F2545" s="523" t="s">
        <v>8949</v>
      </c>
      <c r="G2545" s="523" t="s">
        <v>15911</v>
      </c>
      <c r="H2545" s="538" t="s">
        <v>9465</v>
      </c>
      <c r="I2545" s="540">
        <v>45433</v>
      </c>
      <c r="J2545" s="541" t="s">
        <v>12125</v>
      </c>
      <c r="K2545" s="541" t="s">
        <v>9440</v>
      </c>
      <c r="L2545" s="494" t="s">
        <v>9441</v>
      </c>
      <c r="M2545" s="494" t="s">
        <v>9455</v>
      </c>
      <c r="N2545" s="494" t="s">
        <v>9468</v>
      </c>
      <c r="O2545" s="494" t="s">
        <v>15665</v>
      </c>
      <c r="P2545" s="494" t="s">
        <v>15592</v>
      </c>
      <c r="Q2545" s="494" t="s">
        <v>23841</v>
      </c>
      <c r="R2545" s="16" t="s">
        <v>15912</v>
      </c>
      <c r="S2545" s="16" t="s">
        <v>9786</v>
      </c>
      <c r="T2545" s="16" t="s">
        <v>23842</v>
      </c>
      <c r="U2545" s="17">
        <v>2000</v>
      </c>
      <c r="V2545" s="18">
        <v>23200</v>
      </c>
      <c r="W2545" s="16" t="s">
        <v>23840</v>
      </c>
      <c r="X2545" s="50" t="s">
        <v>205</v>
      </c>
      <c r="Y2545" s="50"/>
      <c r="Z2545" t="s">
        <v>15913</v>
      </c>
    </row>
    <row r="2546" spans="1:26" ht="18" customHeight="1">
      <c r="A2546" s="539">
        <v>20240521</v>
      </c>
      <c r="B2546" s="523">
        <v>625</v>
      </c>
      <c r="C2546" s="523" t="s">
        <v>15914</v>
      </c>
      <c r="D2546" s="523" t="s">
        <v>219</v>
      </c>
      <c r="E2546" s="523">
        <v>1800</v>
      </c>
      <c r="F2546" s="523" t="s">
        <v>8949</v>
      </c>
      <c r="G2546" s="523" t="s">
        <v>15915</v>
      </c>
      <c r="H2546" s="538" t="s">
        <v>22764</v>
      </c>
      <c r="I2546" s="540">
        <v>45433</v>
      </c>
      <c r="J2546" s="541" t="s">
        <v>15523</v>
      </c>
      <c r="K2546" s="541" t="s">
        <v>9440</v>
      </c>
      <c r="L2546" s="494" t="s">
        <v>19178</v>
      </c>
      <c r="M2546" s="494" t="s">
        <v>15354</v>
      </c>
      <c r="N2546" s="494" t="s">
        <v>22451</v>
      </c>
      <c r="O2546" s="494" t="s">
        <v>15142</v>
      </c>
      <c r="P2546" s="494"/>
      <c r="Q2546" s="494" t="s">
        <v>22615</v>
      </c>
      <c r="R2546" s="16" t="s">
        <v>15916</v>
      </c>
      <c r="S2546" s="16" t="s">
        <v>20386</v>
      </c>
      <c r="T2546" s="16" t="s">
        <v>23843</v>
      </c>
      <c r="U2546" s="17">
        <v>1800</v>
      </c>
      <c r="V2546" s="18">
        <v>19052</v>
      </c>
      <c r="W2546" s="16" t="s">
        <v>5557</v>
      </c>
      <c r="X2546" s="50" t="s">
        <v>205</v>
      </c>
      <c r="Y2546" s="50"/>
      <c r="Z2546" t="s">
        <v>10998</v>
      </c>
    </row>
    <row r="2547" spans="1:26" ht="18" customHeight="1">
      <c r="A2547" s="539">
        <v>20240521</v>
      </c>
      <c r="B2547" s="523">
        <v>626</v>
      </c>
      <c r="C2547" s="523" t="s">
        <v>15917</v>
      </c>
      <c r="D2547" s="523" t="s">
        <v>9078</v>
      </c>
      <c r="E2547" s="523">
        <v>1200</v>
      </c>
      <c r="F2547" s="523" t="s">
        <v>8298</v>
      </c>
      <c r="G2547" s="523" t="s">
        <v>15918</v>
      </c>
      <c r="H2547" s="538" t="s">
        <v>22526</v>
      </c>
      <c r="I2547" s="540">
        <v>45433</v>
      </c>
      <c r="J2547" s="541" t="s">
        <v>11081</v>
      </c>
      <c r="K2547" s="541" t="s">
        <v>9440</v>
      </c>
      <c r="L2547" s="494" t="s">
        <v>19178</v>
      </c>
      <c r="M2547" s="494" t="s">
        <v>15341</v>
      </c>
      <c r="N2547" s="494"/>
      <c r="O2547" s="494" t="s">
        <v>15665</v>
      </c>
      <c r="P2547" s="494" t="s">
        <v>15919</v>
      </c>
      <c r="Q2547" s="494" t="s">
        <v>23333</v>
      </c>
      <c r="R2547" s="16" t="s">
        <v>23844</v>
      </c>
      <c r="S2547" s="16" t="s">
        <v>23653</v>
      </c>
      <c r="T2547" s="16" t="s">
        <v>23845</v>
      </c>
      <c r="U2547" s="17">
        <v>1200</v>
      </c>
      <c r="V2547" s="18">
        <v>24960</v>
      </c>
      <c r="W2547" s="16" t="s">
        <v>23840</v>
      </c>
      <c r="X2547" s="50"/>
      <c r="Y2547" s="50"/>
    </row>
    <row r="2548" spans="1:26" ht="18" customHeight="1">
      <c r="A2548" s="539">
        <v>20240521</v>
      </c>
      <c r="B2548" s="523">
        <v>627</v>
      </c>
      <c r="C2548" s="523" t="s">
        <v>15920</v>
      </c>
      <c r="D2548" s="523" t="s">
        <v>8996</v>
      </c>
      <c r="E2548" s="523">
        <v>1100</v>
      </c>
      <c r="F2548" s="523" t="s">
        <v>9206</v>
      </c>
      <c r="G2548" s="523" t="s">
        <v>15921</v>
      </c>
      <c r="H2548" s="538" t="s">
        <v>23015</v>
      </c>
      <c r="I2548" s="540">
        <v>45433</v>
      </c>
      <c r="J2548" s="541" t="s">
        <v>11087</v>
      </c>
      <c r="K2548" s="541" t="s">
        <v>9440</v>
      </c>
      <c r="L2548" s="494" t="s">
        <v>19178</v>
      </c>
      <c r="M2548" s="494" t="s">
        <v>9455</v>
      </c>
      <c r="N2548" s="494"/>
      <c r="O2548" s="494" t="s">
        <v>15385</v>
      </c>
      <c r="P2548" s="494" t="s">
        <v>15922</v>
      </c>
      <c r="Q2548" s="494" t="s">
        <v>15923</v>
      </c>
      <c r="R2548" s="16" t="s">
        <v>15924</v>
      </c>
      <c r="S2548" s="16" t="s">
        <v>15925</v>
      </c>
      <c r="T2548" s="16" t="s">
        <v>15926</v>
      </c>
      <c r="U2548" s="17">
        <v>1100</v>
      </c>
      <c r="V2548" s="18">
        <v>24200</v>
      </c>
      <c r="W2548" s="16" t="s">
        <v>15888</v>
      </c>
      <c r="X2548" s="50" t="s">
        <v>205</v>
      </c>
      <c r="Y2548" s="50"/>
      <c r="Z2548" t="s">
        <v>12680</v>
      </c>
    </row>
    <row r="2549" spans="1:26" ht="18" customHeight="1">
      <c r="A2549" s="539">
        <v>20240522</v>
      </c>
      <c r="B2549" s="523">
        <v>628</v>
      </c>
      <c r="C2549" s="523" t="s">
        <v>15927</v>
      </c>
      <c r="D2549" s="523" t="s">
        <v>9078</v>
      </c>
      <c r="E2549" s="523">
        <v>1200</v>
      </c>
      <c r="F2549" s="523" t="s">
        <v>8298</v>
      </c>
      <c r="G2549" s="523" t="s">
        <v>15928</v>
      </c>
      <c r="H2549" s="538" t="s">
        <v>22819</v>
      </c>
      <c r="I2549" s="540">
        <v>45434</v>
      </c>
      <c r="J2549" s="541" t="s">
        <v>11486</v>
      </c>
      <c r="K2549" s="541" t="s">
        <v>9440</v>
      </c>
      <c r="L2549" s="512" t="s">
        <v>19178</v>
      </c>
      <c r="M2549" s="494" t="s">
        <v>15341</v>
      </c>
      <c r="N2549" s="494" t="s">
        <v>23468</v>
      </c>
      <c r="O2549" s="494" t="s">
        <v>15665</v>
      </c>
      <c r="P2549" s="494" t="s">
        <v>15919</v>
      </c>
      <c r="Q2549" s="494" t="s">
        <v>15311</v>
      </c>
      <c r="R2549" s="16" t="s">
        <v>23846</v>
      </c>
      <c r="S2549" s="16" t="s">
        <v>23653</v>
      </c>
      <c r="T2549" s="16" t="s">
        <v>15929</v>
      </c>
      <c r="U2549" s="17">
        <v>1200</v>
      </c>
      <c r="V2549" s="18">
        <v>24960</v>
      </c>
      <c r="W2549" s="16" t="s">
        <v>23840</v>
      </c>
      <c r="X2549" s="50"/>
      <c r="Y2549" s="50"/>
    </row>
    <row r="2550" spans="1:26" ht="18" customHeight="1">
      <c r="A2550" s="539">
        <v>20240522</v>
      </c>
      <c r="B2550" s="523">
        <v>629</v>
      </c>
      <c r="C2550" s="523" t="s">
        <v>15930</v>
      </c>
      <c r="D2550" s="523" t="s">
        <v>9078</v>
      </c>
      <c r="E2550" s="523">
        <v>1200</v>
      </c>
      <c r="F2550" s="523" t="s">
        <v>8298</v>
      </c>
      <c r="G2550" s="523" t="s">
        <v>15931</v>
      </c>
      <c r="H2550" s="538" t="s">
        <v>22526</v>
      </c>
      <c r="I2550" s="540">
        <v>45434</v>
      </c>
      <c r="J2550" s="541" t="s">
        <v>11797</v>
      </c>
      <c r="K2550" s="541" t="s">
        <v>9440</v>
      </c>
      <c r="L2550" s="512" t="s">
        <v>19178</v>
      </c>
      <c r="M2550" s="494" t="s">
        <v>15341</v>
      </c>
      <c r="N2550" s="494"/>
      <c r="O2550" s="494" t="s">
        <v>15665</v>
      </c>
      <c r="P2550" s="494" t="s">
        <v>15919</v>
      </c>
      <c r="Q2550" s="494" t="s">
        <v>23333</v>
      </c>
      <c r="R2550" s="16" t="s">
        <v>23847</v>
      </c>
      <c r="S2550" s="16" t="s">
        <v>9786</v>
      </c>
      <c r="T2550" s="16" t="s">
        <v>23848</v>
      </c>
      <c r="U2550" s="17">
        <v>1200</v>
      </c>
      <c r="V2550" s="18">
        <v>24960</v>
      </c>
      <c r="W2550" s="16" t="s">
        <v>23840</v>
      </c>
      <c r="X2550" s="50"/>
      <c r="Y2550" s="50"/>
    </row>
    <row r="2551" spans="1:26" ht="18" customHeight="1">
      <c r="A2551" s="539">
        <v>20240522</v>
      </c>
      <c r="B2551" s="523">
        <v>630</v>
      </c>
      <c r="C2551" s="523" t="s">
        <v>5553</v>
      </c>
      <c r="D2551" s="523" t="s">
        <v>8894</v>
      </c>
      <c r="E2551" s="523">
        <v>1939</v>
      </c>
      <c r="F2551" s="523" t="s">
        <v>8994</v>
      </c>
      <c r="G2551" s="523" t="s">
        <v>5554</v>
      </c>
      <c r="H2551" s="538" t="s">
        <v>23849</v>
      </c>
      <c r="I2551" s="540">
        <v>45433</v>
      </c>
      <c r="J2551" s="541" t="s">
        <v>13639</v>
      </c>
      <c r="K2551" s="541" t="s">
        <v>9440</v>
      </c>
      <c r="L2551" s="512" t="s">
        <v>9441</v>
      </c>
      <c r="M2551" s="494" t="s">
        <v>14692</v>
      </c>
      <c r="N2551" s="494" t="s">
        <v>22464</v>
      </c>
      <c r="O2551" s="494" t="s">
        <v>9443</v>
      </c>
      <c r="P2551" s="494"/>
      <c r="Q2551" s="494" t="s">
        <v>22735</v>
      </c>
      <c r="R2551" s="16" t="s">
        <v>15932</v>
      </c>
      <c r="S2551" s="16" t="s">
        <v>21186</v>
      </c>
      <c r="T2551" s="16" t="s">
        <v>15933</v>
      </c>
      <c r="U2551" s="17">
        <v>1939</v>
      </c>
      <c r="V2551" s="18">
        <v>24277.4</v>
      </c>
      <c r="W2551" s="16" t="s">
        <v>23850</v>
      </c>
      <c r="X2551" s="50" t="s">
        <v>205</v>
      </c>
      <c r="Y2551" s="50"/>
    </row>
    <row r="2552" spans="1:26" ht="18" customHeight="1">
      <c r="A2552" s="539">
        <v>20240522</v>
      </c>
      <c r="B2552" s="523">
        <v>631</v>
      </c>
      <c r="C2552" s="523" t="s">
        <v>5547</v>
      </c>
      <c r="D2552" s="523" t="s">
        <v>9540</v>
      </c>
      <c r="E2552" s="523">
        <v>1958</v>
      </c>
      <c r="F2552" s="523" t="s">
        <v>8994</v>
      </c>
      <c r="G2552" s="523" t="s">
        <v>5548</v>
      </c>
      <c r="H2552" s="538" t="s">
        <v>22487</v>
      </c>
      <c r="I2552" s="540">
        <v>45434</v>
      </c>
      <c r="J2552" s="541" t="s">
        <v>10562</v>
      </c>
      <c r="K2552" s="541" t="s">
        <v>9440</v>
      </c>
      <c r="L2552" s="512" t="s">
        <v>9441</v>
      </c>
      <c r="M2552" s="494" t="s">
        <v>15341</v>
      </c>
      <c r="N2552" s="494" t="s">
        <v>22488</v>
      </c>
      <c r="O2552" s="494" t="s">
        <v>9443</v>
      </c>
      <c r="P2552" s="494"/>
      <c r="Q2552" s="494" t="s">
        <v>22650</v>
      </c>
      <c r="R2552" s="16" t="s">
        <v>23851</v>
      </c>
      <c r="S2552" s="16" t="s">
        <v>23852</v>
      </c>
      <c r="T2552" s="16" t="s">
        <v>23853</v>
      </c>
      <c r="U2552" s="17">
        <v>1958</v>
      </c>
      <c r="V2552" s="18">
        <v>24486.880000000001</v>
      </c>
      <c r="W2552" s="16" t="s">
        <v>23854</v>
      </c>
      <c r="X2552" s="50" t="s">
        <v>205</v>
      </c>
      <c r="Y2552" s="50"/>
    </row>
    <row r="2553" spans="1:26" ht="18" customHeight="1">
      <c r="A2553" s="539">
        <v>20240522</v>
      </c>
      <c r="B2553" s="523">
        <v>632</v>
      </c>
      <c r="C2553" s="523" t="s">
        <v>5551</v>
      </c>
      <c r="D2553" s="523" t="s">
        <v>9540</v>
      </c>
      <c r="E2553" s="523">
        <v>1958</v>
      </c>
      <c r="F2553" s="523" t="s">
        <v>8994</v>
      </c>
      <c r="G2553" s="523" t="s">
        <v>5552</v>
      </c>
      <c r="H2553" s="538" t="s">
        <v>14786</v>
      </c>
      <c r="I2553" s="540">
        <v>45434</v>
      </c>
      <c r="J2553" s="541" t="s">
        <v>10453</v>
      </c>
      <c r="K2553" s="541" t="s">
        <v>9440</v>
      </c>
      <c r="L2553" s="512" t="s">
        <v>19178</v>
      </c>
      <c r="M2553" s="494" t="s">
        <v>15341</v>
      </c>
      <c r="N2553" s="494" t="s">
        <v>14626</v>
      </c>
      <c r="O2553" s="494" t="s">
        <v>9443</v>
      </c>
      <c r="P2553" s="494"/>
      <c r="Q2553" s="494" t="s">
        <v>22650</v>
      </c>
      <c r="R2553" s="16" t="s">
        <v>23855</v>
      </c>
      <c r="S2553" s="16" t="s">
        <v>23852</v>
      </c>
      <c r="T2553" s="16" t="s">
        <v>23856</v>
      </c>
      <c r="U2553" s="17">
        <v>1958</v>
      </c>
      <c r="V2553" s="18">
        <v>24486.880000000001</v>
      </c>
      <c r="W2553" s="16" t="s">
        <v>23854</v>
      </c>
      <c r="X2553" s="50" t="s">
        <v>205</v>
      </c>
      <c r="Y2553" s="50"/>
    </row>
    <row r="2554" spans="1:26" ht="18" customHeight="1">
      <c r="A2554" s="539">
        <v>20240522</v>
      </c>
      <c r="B2554" s="523">
        <v>633</v>
      </c>
      <c r="C2554" s="523" t="s">
        <v>15935</v>
      </c>
      <c r="D2554" s="523" t="s">
        <v>10514</v>
      </c>
      <c r="E2554" s="523">
        <v>2200</v>
      </c>
      <c r="F2554" s="523" t="s">
        <v>9234</v>
      </c>
      <c r="G2554" s="523" t="s">
        <v>15936</v>
      </c>
      <c r="H2554" s="538" t="s">
        <v>23857</v>
      </c>
      <c r="I2554" s="540">
        <v>45434</v>
      </c>
      <c r="J2554" s="541" t="s">
        <v>15937</v>
      </c>
      <c r="K2554" s="541" t="s">
        <v>9440</v>
      </c>
      <c r="L2554" s="512" t="s">
        <v>19178</v>
      </c>
      <c r="M2554" s="494" t="s">
        <v>15452</v>
      </c>
      <c r="N2554" s="494" t="s">
        <v>9492</v>
      </c>
      <c r="O2554" s="494" t="s">
        <v>15351</v>
      </c>
      <c r="P2554" s="494" t="s">
        <v>15938</v>
      </c>
      <c r="Q2554" s="494" t="s">
        <v>22727</v>
      </c>
      <c r="R2554" s="16" t="s">
        <v>23858</v>
      </c>
      <c r="S2554" s="16" t="s">
        <v>13675</v>
      </c>
      <c r="T2554" s="16" t="s">
        <v>23859</v>
      </c>
      <c r="U2554" s="17">
        <v>2200</v>
      </c>
      <c r="V2554" s="18">
        <v>14520</v>
      </c>
      <c r="W2554" s="16" t="s">
        <v>23854</v>
      </c>
      <c r="X2554" s="50" t="s">
        <v>205</v>
      </c>
      <c r="Y2554" s="50"/>
      <c r="Z2554" t="s">
        <v>15939</v>
      </c>
    </row>
    <row r="2555" spans="1:26" ht="18" customHeight="1">
      <c r="A2555" s="539">
        <v>20240522</v>
      </c>
      <c r="B2555" s="523">
        <v>634</v>
      </c>
      <c r="C2555" s="523" t="s">
        <v>15940</v>
      </c>
      <c r="D2555" s="523" t="s">
        <v>15941</v>
      </c>
      <c r="E2555" s="523">
        <v>2141</v>
      </c>
      <c r="F2555" s="523" t="s">
        <v>8298</v>
      </c>
      <c r="G2555" s="523" t="s">
        <v>15942</v>
      </c>
      <c r="H2555" s="538" t="s">
        <v>22583</v>
      </c>
      <c r="I2555" s="540">
        <v>45434</v>
      </c>
      <c r="J2555" s="541" t="s">
        <v>15943</v>
      </c>
      <c r="K2555" s="541" t="s">
        <v>9440</v>
      </c>
      <c r="L2555" s="512" t="s">
        <v>22028</v>
      </c>
      <c r="M2555" s="494" t="s">
        <v>9455</v>
      </c>
      <c r="N2555" s="494" t="s">
        <v>8248</v>
      </c>
      <c r="O2555" s="494" t="s">
        <v>9443</v>
      </c>
      <c r="P2555" s="494"/>
      <c r="Q2555" s="494" t="s">
        <v>23860</v>
      </c>
      <c r="R2555" s="16" t="s">
        <v>23861</v>
      </c>
      <c r="S2555" s="16" t="s">
        <v>23862</v>
      </c>
      <c r="T2555" s="16" t="s">
        <v>23863</v>
      </c>
      <c r="U2555" s="17">
        <v>8510</v>
      </c>
      <c r="V2555" s="18">
        <v>99610</v>
      </c>
      <c r="W2555" s="16" t="s">
        <v>5557</v>
      </c>
      <c r="X2555" s="50" t="s">
        <v>205</v>
      </c>
      <c r="Y2555" s="50"/>
      <c r="Z2555" t="s">
        <v>23864</v>
      </c>
    </row>
    <row r="2556" spans="1:26" ht="18" customHeight="1">
      <c r="A2556" s="539">
        <v>20240522</v>
      </c>
      <c r="B2556" s="523">
        <v>634</v>
      </c>
      <c r="C2556" s="523" t="s">
        <v>15940</v>
      </c>
      <c r="D2556" s="523" t="s">
        <v>15941</v>
      </c>
      <c r="E2556" s="523">
        <v>2131</v>
      </c>
      <c r="F2556" s="523" t="s">
        <v>8298</v>
      </c>
      <c r="G2556" s="523" t="s">
        <v>15946</v>
      </c>
      <c r="H2556" s="538" t="s">
        <v>23762</v>
      </c>
      <c r="I2556" s="540">
        <v>45434</v>
      </c>
      <c r="J2556" s="541" t="s">
        <v>15943</v>
      </c>
      <c r="K2556" s="541" t="s">
        <v>9440</v>
      </c>
      <c r="L2556" s="512" t="s">
        <v>19178</v>
      </c>
      <c r="M2556" s="494" t="s">
        <v>9455</v>
      </c>
      <c r="N2556" s="494" t="s">
        <v>18815</v>
      </c>
      <c r="O2556" s="494" t="s">
        <v>9443</v>
      </c>
      <c r="P2556" s="494"/>
      <c r="Q2556" s="494" t="s">
        <v>23865</v>
      </c>
      <c r="R2556" s="16" t="s">
        <v>23861</v>
      </c>
      <c r="S2556" s="16" t="s">
        <v>21186</v>
      </c>
      <c r="T2556" s="16" t="s">
        <v>15945</v>
      </c>
      <c r="U2556" s="17">
        <v>8510</v>
      </c>
      <c r="V2556" s="18">
        <v>99610</v>
      </c>
      <c r="W2556" s="16" t="s">
        <v>5557</v>
      </c>
      <c r="X2556" s="50" t="s">
        <v>205</v>
      </c>
      <c r="Y2556" s="50"/>
      <c r="Z2556" t="s">
        <v>23866</v>
      </c>
    </row>
    <row r="2557" spans="1:26" ht="18" customHeight="1">
      <c r="A2557" s="539">
        <v>20240522</v>
      </c>
      <c r="B2557" s="523">
        <v>634</v>
      </c>
      <c r="C2557" s="523" t="s">
        <v>15940</v>
      </c>
      <c r="D2557" s="523" t="s">
        <v>15941</v>
      </c>
      <c r="E2557" s="523">
        <v>2134</v>
      </c>
      <c r="F2557" s="523" t="s">
        <v>8298</v>
      </c>
      <c r="G2557" s="523" t="s">
        <v>15947</v>
      </c>
      <c r="H2557" s="538" t="s">
        <v>22562</v>
      </c>
      <c r="I2557" s="540">
        <v>45434</v>
      </c>
      <c r="J2557" s="541" t="s">
        <v>15943</v>
      </c>
      <c r="K2557" s="541" t="s">
        <v>9440</v>
      </c>
      <c r="L2557" s="512" t="s">
        <v>9441</v>
      </c>
      <c r="M2557" s="494" t="s">
        <v>9455</v>
      </c>
      <c r="N2557" s="494" t="s">
        <v>23471</v>
      </c>
      <c r="O2557" s="494" t="s">
        <v>9443</v>
      </c>
      <c r="P2557" s="494"/>
      <c r="Q2557" s="494" t="s">
        <v>23865</v>
      </c>
      <c r="R2557" s="16" t="s">
        <v>23861</v>
      </c>
      <c r="S2557" s="16" t="s">
        <v>5556</v>
      </c>
      <c r="T2557" s="16" t="s">
        <v>23863</v>
      </c>
      <c r="U2557" s="17">
        <v>8510</v>
      </c>
      <c r="V2557" s="18">
        <v>99610</v>
      </c>
      <c r="W2557" s="16" t="s">
        <v>23840</v>
      </c>
      <c r="X2557" s="50"/>
      <c r="Y2557" s="50"/>
      <c r="Z2557" t="s">
        <v>23866</v>
      </c>
    </row>
    <row r="2558" spans="1:26" ht="18" customHeight="1">
      <c r="A2558" s="539">
        <v>20240522</v>
      </c>
      <c r="B2558" s="523">
        <v>634</v>
      </c>
      <c r="C2558" s="523" t="s">
        <v>15940</v>
      </c>
      <c r="D2558" s="523" t="s">
        <v>15941</v>
      </c>
      <c r="E2558" s="523">
        <v>2104</v>
      </c>
      <c r="F2558" s="523" t="s">
        <v>8298</v>
      </c>
      <c r="G2558" s="523" t="s">
        <v>15948</v>
      </c>
      <c r="H2558" s="538" t="s">
        <v>14861</v>
      </c>
      <c r="I2558" s="540">
        <v>45434</v>
      </c>
      <c r="J2558" s="541" t="s">
        <v>15943</v>
      </c>
      <c r="K2558" s="541" t="s">
        <v>9440</v>
      </c>
      <c r="L2558" s="512" t="s">
        <v>19178</v>
      </c>
      <c r="M2558" s="494" t="s">
        <v>9455</v>
      </c>
      <c r="N2558" s="494" t="s">
        <v>23471</v>
      </c>
      <c r="O2558" s="494" t="s">
        <v>9443</v>
      </c>
      <c r="P2558" s="494"/>
      <c r="Q2558" s="494" t="s">
        <v>23865</v>
      </c>
      <c r="R2558" s="16" t="s">
        <v>23861</v>
      </c>
      <c r="S2558" s="16" t="s">
        <v>21186</v>
      </c>
      <c r="T2558" s="16" t="s">
        <v>23863</v>
      </c>
      <c r="U2558" s="17">
        <v>8510</v>
      </c>
      <c r="V2558" s="18">
        <v>99610</v>
      </c>
      <c r="W2558" s="16" t="s">
        <v>23840</v>
      </c>
      <c r="X2558" s="50"/>
      <c r="Y2558" s="50"/>
      <c r="Z2558" t="s">
        <v>23864</v>
      </c>
    </row>
    <row r="2559" spans="1:26" ht="18" customHeight="1">
      <c r="A2559" s="539">
        <v>20240523</v>
      </c>
      <c r="B2559" s="523">
        <v>635</v>
      </c>
      <c r="C2559" s="523" t="s">
        <v>15949</v>
      </c>
      <c r="D2559" s="523" t="s">
        <v>10578</v>
      </c>
      <c r="E2559" s="523">
        <v>794</v>
      </c>
      <c r="F2559" s="523" t="s">
        <v>9211</v>
      </c>
      <c r="G2559" s="523" t="s">
        <v>15950</v>
      </c>
      <c r="H2559" s="538" t="s">
        <v>22536</v>
      </c>
      <c r="I2559" s="540">
        <v>45434</v>
      </c>
      <c r="J2559" s="541" t="s">
        <v>15951</v>
      </c>
      <c r="K2559" s="541" t="s">
        <v>9440</v>
      </c>
      <c r="L2559" s="494" t="s">
        <v>19178</v>
      </c>
      <c r="M2559" s="494" t="s">
        <v>9455</v>
      </c>
      <c r="N2559" s="494" t="s">
        <v>23471</v>
      </c>
      <c r="O2559" s="494" t="s">
        <v>15506</v>
      </c>
      <c r="P2559" s="494"/>
      <c r="Q2559" s="494" t="s">
        <v>23041</v>
      </c>
      <c r="R2559" s="16" t="s">
        <v>15952</v>
      </c>
      <c r="S2559" s="16" t="s">
        <v>15953</v>
      </c>
      <c r="T2559" s="16" t="s">
        <v>23867</v>
      </c>
      <c r="U2559" s="17">
        <v>794</v>
      </c>
      <c r="V2559" s="18">
        <v>23000</v>
      </c>
      <c r="W2559" s="16" t="s">
        <v>23868</v>
      </c>
      <c r="X2559" s="50" t="s">
        <v>205</v>
      </c>
      <c r="Y2559" s="50"/>
      <c r="Z2559" t="s">
        <v>11519</v>
      </c>
    </row>
    <row r="2560" spans="1:26" ht="18" customHeight="1">
      <c r="A2560" s="539">
        <v>20240523</v>
      </c>
      <c r="B2560" s="523">
        <v>636</v>
      </c>
      <c r="C2560" s="523" t="s">
        <v>5558</v>
      </c>
      <c r="D2560" s="523" t="s">
        <v>8897</v>
      </c>
      <c r="E2560" s="523">
        <v>1568</v>
      </c>
      <c r="F2560" s="523" t="s">
        <v>6358</v>
      </c>
      <c r="G2560" s="523" t="s">
        <v>5559</v>
      </c>
      <c r="H2560" s="538" t="s">
        <v>22572</v>
      </c>
      <c r="I2560" s="540">
        <v>45434</v>
      </c>
      <c r="J2560" s="541" t="s">
        <v>11584</v>
      </c>
      <c r="K2560" s="541" t="s">
        <v>9440</v>
      </c>
      <c r="L2560" s="494" t="s">
        <v>19178</v>
      </c>
      <c r="M2560" s="494" t="s">
        <v>14692</v>
      </c>
      <c r="N2560" s="494" t="s">
        <v>22464</v>
      </c>
      <c r="O2560" s="494" t="s">
        <v>15420</v>
      </c>
      <c r="P2560" s="494"/>
      <c r="Q2560" s="494" t="s">
        <v>22624</v>
      </c>
      <c r="R2560" s="16" t="s">
        <v>15954</v>
      </c>
      <c r="S2560" s="16" t="s">
        <v>21459</v>
      </c>
      <c r="T2560" s="16" t="s">
        <v>18794</v>
      </c>
      <c r="U2560" s="17">
        <v>1568</v>
      </c>
      <c r="V2560" s="18">
        <v>24304</v>
      </c>
      <c r="W2560" s="16" t="s">
        <v>23854</v>
      </c>
      <c r="X2560" s="50" t="s">
        <v>205</v>
      </c>
      <c r="Y2560" s="50"/>
    </row>
    <row r="2561" spans="1:26" ht="18" customHeight="1">
      <c r="A2561" s="539">
        <v>20240523</v>
      </c>
      <c r="B2561" s="523">
        <v>637</v>
      </c>
      <c r="C2561" s="523" t="s">
        <v>5565</v>
      </c>
      <c r="D2561" s="523" t="s">
        <v>8897</v>
      </c>
      <c r="E2561" s="523">
        <v>1960</v>
      </c>
      <c r="F2561" s="523" t="s">
        <v>8994</v>
      </c>
      <c r="G2561" s="523" t="s">
        <v>5566</v>
      </c>
      <c r="H2561" s="538" t="s">
        <v>22479</v>
      </c>
      <c r="I2561" s="540">
        <v>45434</v>
      </c>
      <c r="J2561" s="541" t="s">
        <v>11101</v>
      </c>
      <c r="K2561" s="541" t="s">
        <v>9440</v>
      </c>
      <c r="L2561" s="494" t="s">
        <v>19178</v>
      </c>
      <c r="M2561" s="494" t="s">
        <v>14692</v>
      </c>
      <c r="N2561" s="494" t="s">
        <v>22464</v>
      </c>
      <c r="O2561" s="494" t="s">
        <v>15420</v>
      </c>
      <c r="P2561" s="494"/>
      <c r="Q2561" s="494" t="s">
        <v>22889</v>
      </c>
      <c r="R2561" s="16" t="s">
        <v>23869</v>
      </c>
      <c r="S2561" s="16" t="s">
        <v>21459</v>
      </c>
      <c r="T2561" s="16" t="s">
        <v>15955</v>
      </c>
      <c r="U2561" s="17">
        <v>1960</v>
      </c>
      <c r="V2561" s="18">
        <v>24500</v>
      </c>
      <c r="W2561" s="16" t="s">
        <v>23854</v>
      </c>
      <c r="X2561" s="50" t="s">
        <v>205</v>
      </c>
      <c r="Y2561" s="50"/>
    </row>
    <row r="2562" spans="1:26" ht="18" customHeight="1">
      <c r="A2562" s="539">
        <v>20240523</v>
      </c>
      <c r="B2562" s="523">
        <v>638</v>
      </c>
      <c r="C2562" s="523" t="s">
        <v>5568</v>
      </c>
      <c r="D2562" s="523" t="s">
        <v>8905</v>
      </c>
      <c r="E2562" s="523">
        <v>1934</v>
      </c>
      <c r="F2562" s="523" t="s">
        <v>8994</v>
      </c>
      <c r="G2562" s="523" t="s">
        <v>5569</v>
      </c>
      <c r="H2562" s="538" t="s">
        <v>14624</v>
      </c>
      <c r="I2562" s="540">
        <v>45435</v>
      </c>
      <c r="J2562" s="541" t="s">
        <v>10718</v>
      </c>
      <c r="K2562" s="541" t="s">
        <v>9440</v>
      </c>
      <c r="L2562" s="494" t="s">
        <v>9441</v>
      </c>
      <c r="M2562" s="494" t="s">
        <v>15341</v>
      </c>
      <c r="N2562" s="494" t="s">
        <v>14626</v>
      </c>
      <c r="O2562" s="494" t="s">
        <v>9443</v>
      </c>
      <c r="P2562" s="494"/>
      <c r="Q2562" s="494" t="s">
        <v>22687</v>
      </c>
      <c r="R2562" s="16" t="s">
        <v>15956</v>
      </c>
      <c r="S2562" s="16" t="s">
        <v>15934</v>
      </c>
      <c r="T2562" s="16" t="s">
        <v>23870</v>
      </c>
      <c r="U2562" s="17">
        <v>1934</v>
      </c>
      <c r="V2562" s="18">
        <v>24345.191999999999</v>
      </c>
      <c r="W2562" s="16" t="s">
        <v>23854</v>
      </c>
      <c r="X2562" s="50" t="s">
        <v>205</v>
      </c>
      <c r="Y2562" s="50"/>
    </row>
    <row r="2563" spans="1:26" ht="18" customHeight="1">
      <c r="A2563" s="539">
        <v>20240523</v>
      </c>
      <c r="B2563" s="523">
        <v>639</v>
      </c>
      <c r="C2563" s="523" t="s">
        <v>5576</v>
      </c>
      <c r="D2563" s="523" t="s">
        <v>8905</v>
      </c>
      <c r="E2563" s="523">
        <v>1985</v>
      </c>
      <c r="F2563" s="523" t="s">
        <v>8994</v>
      </c>
      <c r="G2563" s="523" t="s">
        <v>5574</v>
      </c>
      <c r="H2563" s="538" t="s">
        <v>22867</v>
      </c>
      <c r="I2563" s="540">
        <v>45435</v>
      </c>
      <c r="J2563" s="541" t="s">
        <v>11471</v>
      </c>
      <c r="K2563" s="541" t="s">
        <v>9440</v>
      </c>
      <c r="L2563" s="494" t="s">
        <v>19178</v>
      </c>
      <c r="M2563" s="494" t="s">
        <v>15341</v>
      </c>
      <c r="N2563" s="494" t="s">
        <v>22488</v>
      </c>
      <c r="O2563" s="494" t="s">
        <v>9443</v>
      </c>
      <c r="P2563" s="494"/>
      <c r="Q2563" s="494" t="s">
        <v>22624</v>
      </c>
      <c r="R2563" s="16" t="s">
        <v>5573</v>
      </c>
      <c r="S2563" s="16" t="s">
        <v>23871</v>
      </c>
      <c r="T2563" s="16" t="s">
        <v>15957</v>
      </c>
      <c r="U2563" s="17">
        <v>1985</v>
      </c>
      <c r="V2563" s="18">
        <v>24796.62</v>
      </c>
      <c r="W2563" s="16" t="s">
        <v>18795</v>
      </c>
      <c r="X2563" s="50" t="s">
        <v>205</v>
      </c>
      <c r="Y2563" s="50"/>
    </row>
    <row r="2564" spans="1:26" ht="18" customHeight="1">
      <c r="A2564" s="539">
        <v>20240523</v>
      </c>
      <c r="B2564" s="523">
        <v>640</v>
      </c>
      <c r="C2564" s="523" t="s">
        <v>5562</v>
      </c>
      <c r="D2564" s="523" t="s">
        <v>8897</v>
      </c>
      <c r="E2564" s="523">
        <v>1567</v>
      </c>
      <c r="F2564" s="523" t="s">
        <v>6358</v>
      </c>
      <c r="G2564" s="523" t="s">
        <v>5563</v>
      </c>
      <c r="H2564" s="538" t="s">
        <v>23872</v>
      </c>
      <c r="I2564" s="540">
        <v>45435</v>
      </c>
      <c r="J2564" s="541" t="s">
        <v>13018</v>
      </c>
      <c r="K2564" s="541" t="s">
        <v>9440</v>
      </c>
      <c r="L2564" s="494" t="s">
        <v>9441</v>
      </c>
      <c r="M2564" s="494" t="s">
        <v>14692</v>
      </c>
      <c r="N2564" s="494" t="s">
        <v>18813</v>
      </c>
      <c r="O2564" s="494" t="s">
        <v>15420</v>
      </c>
      <c r="P2564" s="494"/>
      <c r="Q2564" s="494" t="s">
        <v>9444</v>
      </c>
      <c r="R2564" s="16" t="s">
        <v>23873</v>
      </c>
      <c r="S2564" s="16" t="s">
        <v>21459</v>
      </c>
      <c r="T2564" s="16" t="s">
        <v>15958</v>
      </c>
      <c r="U2564" s="17">
        <v>1567</v>
      </c>
      <c r="V2564" s="18">
        <v>24288.5</v>
      </c>
      <c r="W2564" s="16" t="s">
        <v>23854</v>
      </c>
      <c r="X2564" s="50" t="s">
        <v>205</v>
      </c>
      <c r="Y2564" s="50"/>
    </row>
    <row r="2565" spans="1:26" ht="18" customHeight="1">
      <c r="A2565" s="539">
        <v>20240523</v>
      </c>
      <c r="B2565" s="523">
        <v>641</v>
      </c>
      <c r="C2565" s="523" t="s">
        <v>5582</v>
      </c>
      <c r="D2565" s="523" t="s">
        <v>8891</v>
      </c>
      <c r="E2565" s="523">
        <v>1958</v>
      </c>
      <c r="F2565" s="523" t="s">
        <v>8994</v>
      </c>
      <c r="G2565" s="523" t="s">
        <v>5583</v>
      </c>
      <c r="H2565" s="538" t="s">
        <v>14786</v>
      </c>
      <c r="I2565" s="540">
        <v>45435</v>
      </c>
      <c r="J2565" s="541" t="s">
        <v>9556</v>
      </c>
      <c r="K2565" s="541" t="s">
        <v>9440</v>
      </c>
      <c r="L2565" s="494" t="s">
        <v>9441</v>
      </c>
      <c r="M2565" s="494" t="s">
        <v>15341</v>
      </c>
      <c r="N2565" s="494" t="s">
        <v>14626</v>
      </c>
      <c r="O2565" s="494" t="s">
        <v>9443</v>
      </c>
      <c r="P2565" s="494"/>
      <c r="Q2565" s="494" t="s">
        <v>22650</v>
      </c>
      <c r="R2565" s="16" t="s">
        <v>5582</v>
      </c>
      <c r="S2565" s="16" t="s">
        <v>5571</v>
      </c>
      <c r="T2565" s="16" t="s">
        <v>15959</v>
      </c>
      <c r="U2565" s="17">
        <v>1958</v>
      </c>
      <c r="V2565" s="18">
        <v>24728.73</v>
      </c>
      <c r="W2565" s="16" t="s">
        <v>15960</v>
      </c>
      <c r="X2565" s="50" t="s">
        <v>205</v>
      </c>
      <c r="Y2565" s="50"/>
    </row>
    <row r="2566" spans="1:26" ht="18" customHeight="1">
      <c r="A2566" s="539">
        <v>20240523</v>
      </c>
      <c r="B2566" s="523">
        <v>642</v>
      </c>
      <c r="C2566" s="523" t="s">
        <v>5579</v>
      </c>
      <c r="D2566" s="523" t="s">
        <v>8891</v>
      </c>
      <c r="E2566" s="523">
        <v>1958</v>
      </c>
      <c r="F2566" s="523" t="s">
        <v>8994</v>
      </c>
      <c r="G2566" s="523" t="s">
        <v>5580</v>
      </c>
      <c r="H2566" s="538" t="s">
        <v>22487</v>
      </c>
      <c r="I2566" s="540">
        <v>45435</v>
      </c>
      <c r="J2566" s="541" t="s">
        <v>11180</v>
      </c>
      <c r="K2566" s="541" t="s">
        <v>9440</v>
      </c>
      <c r="L2566" s="494" t="s">
        <v>19178</v>
      </c>
      <c r="M2566" s="494" t="s">
        <v>15341</v>
      </c>
      <c r="N2566" s="494" t="s">
        <v>14626</v>
      </c>
      <c r="O2566" s="494" t="s">
        <v>9443</v>
      </c>
      <c r="P2566" s="494"/>
      <c r="Q2566" s="494" t="s">
        <v>9544</v>
      </c>
      <c r="R2566" s="16" t="s">
        <v>23874</v>
      </c>
      <c r="S2566" s="16" t="s">
        <v>23852</v>
      </c>
      <c r="T2566" s="16" t="s">
        <v>15961</v>
      </c>
      <c r="U2566" s="17">
        <v>1958</v>
      </c>
      <c r="V2566" s="18">
        <v>24728.720000000001</v>
      </c>
      <c r="W2566" s="16" t="s">
        <v>5550</v>
      </c>
      <c r="X2566" s="50" t="s">
        <v>205</v>
      </c>
      <c r="Y2566" s="50"/>
    </row>
    <row r="2567" spans="1:26" ht="18" customHeight="1">
      <c r="A2567" s="539">
        <v>20240524</v>
      </c>
      <c r="B2567" s="523">
        <v>643</v>
      </c>
      <c r="C2567" s="523" t="s">
        <v>5594</v>
      </c>
      <c r="D2567" s="523" t="s">
        <v>8897</v>
      </c>
      <c r="E2567" s="523">
        <v>1960</v>
      </c>
      <c r="F2567" s="523" t="s">
        <v>8994</v>
      </c>
      <c r="G2567" s="523" t="s">
        <v>5595</v>
      </c>
      <c r="H2567" s="538" t="s">
        <v>22999</v>
      </c>
      <c r="I2567" s="540">
        <v>45435</v>
      </c>
      <c r="J2567" s="541" t="s">
        <v>13131</v>
      </c>
      <c r="K2567" s="541" t="s">
        <v>9440</v>
      </c>
      <c r="L2567" s="494" t="s">
        <v>9441</v>
      </c>
      <c r="M2567" s="494" t="s">
        <v>14692</v>
      </c>
      <c r="N2567" s="494" t="s">
        <v>22464</v>
      </c>
      <c r="O2567" s="494" t="s">
        <v>15420</v>
      </c>
      <c r="P2567" s="494"/>
      <c r="Q2567" s="494" t="s">
        <v>22624</v>
      </c>
      <c r="R2567" s="16" t="s">
        <v>15962</v>
      </c>
      <c r="S2567" s="16" t="s">
        <v>5561</v>
      </c>
      <c r="T2567" s="16" t="s">
        <v>15963</v>
      </c>
      <c r="U2567" s="17">
        <v>1960</v>
      </c>
      <c r="V2567" s="18">
        <v>24500</v>
      </c>
      <c r="W2567" s="16" t="s">
        <v>23854</v>
      </c>
      <c r="X2567" s="50" t="s">
        <v>205</v>
      </c>
      <c r="Y2567" s="50"/>
    </row>
    <row r="2568" spans="1:26" ht="18" customHeight="1">
      <c r="A2568" s="539">
        <v>20240524</v>
      </c>
      <c r="B2568" s="523">
        <v>644</v>
      </c>
      <c r="C2568" s="523" t="s">
        <v>5585</v>
      </c>
      <c r="D2568" s="523" t="s">
        <v>9537</v>
      </c>
      <c r="E2568" s="523">
        <v>1916</v>
      </c>
      <c r="F2568" s="523" t="s">
        <v>8994</v>
      </c>
      <c r="G2568" s="523" t="s">
        <v>5586</v>
      </c>
      <c r="H2568" s="538" t="s">
        <v>22999</v>
      </c>
      <c r="I2568" s="540">
        <v>45436</v>
      </c>
      <c r="J2568" s="541" t="s">
        <v>11800</v>
      </c>
      <c r="K2568" s="541" t="s">
        <v>9440</v>
      </c>
      <c r="L2568" s="494" t="s">
        <v>9441</v>
      </c>
      <c r="M2568" s="494" t="s">
        <v>14692</v>
      </c>
      <c r="N2568" s="494" t="s">
        <v>22464</v>
      </c>
      <c r="O2568" s="494" t="s">
        <v>15411</v>
      </c>
      <c r="P2568" s="494"/>
      <c r="Q2568" s="494" t="s">
        <v>22650</v>
      </c>
      <c r="R2568" s="16" t="s">
        <v>15964</v>
      </c>
      <c r="S2568" s="16" t="s">
        <v>23472</v>
      </c>
      <c r="T2568" s="16" t="s">
        <v>23875</v>
      </c>
      <c r="U2568" s="17">
        <v>1916</v>
      </c>
      <c r="V2568" s="18">
        <v>24509.47</v>
      </c>
      <c r="W2568" s="16" t="s">
        <v>23876</v>
      </c>
      <c r="X2568" s="50" t="s">
        <v>205</v>
      </c>
      <c r="Y2568" s="50"/>
    </row>
    <row r="2569" spans="1:26" ht="18" customHeight="1">
      <c r="A2569" s="539">
        <v>20240524</v>
      </c>
      <c r="B2569" s="523">
        <v>645</v>
      </c>
      <c r="C2569" s="523" t="s">
        <v>15965</v>
      </c>
      <c r="D2569" s="523" t="s">
        <v>9537</v>
      </c>
      <c r="E2569" s="523">
        <v>1916</v>
      </c>
      <c r="F2569" s="523" t="s">
        <v>8994</v>
      </c>
      <c r="G2569" s="523" t="s">
        <v>5592</v>
      </c>
      <c r="H2569" s="538" t="s">
        <v>23877</v>
      </c>
      <c r="I2569" s="540">
        <v>45436</v>
      </c>
      <c r="J2569" s="541" t="s">
        <v>11083</v>
      </c>
      <c r="K2569" s="541" t="s">
        <v>9440</v>
      </c>
      <c r="L2569" s="494" t="s">
        <v>19178</v>
      </c>
      <c r="M2569" s="494" t="s">
        <v>14692</v>
      </c>
      <c r="N2569" s="494" t="s">
        <v>8168</v>
      </c>
      <c r="O2569" s="494" t="s">
        <v>15411</v>
      </c>
      <c r="P2569" s="494"/>
      <c r="Q2569" s="494" t="s">
        <v>22650</v>
      </c>
      <c r="R2569" s="16" t="s">
        <v>5591</v>
      </c>
      <c r="S2569" s="16" t="s">
        <v>23472</v>
      </c>
      <c r="T2569" s="16" t="s">
        <v>23878</v>
      </c>
      <c r="U2569" s="17">
        <v>1916</v>
      </c>
      <c r="V2569" s="18">
        <v>24509.47</v>
      </c>
      <c r="W2569" s="16" t="s">
        <v>18795</v>
      </c>
      <c r="X2569" s="50" t="s">
        <v>205</v>
      </c>
      <c r="Y2569" s="50"/>
    </row>
    <row r="2570" spans="1:26" ht="18" customHeight="1">
      <c r="A2570" s="539">
        <v>20240524</v>
      </c>
      <c r="B2570" s="523">
        <v>646</v>
      </c>
      <c r="C2570" s="523" t="s">
        <v>5588</v>
      </c>
      <c r="D2570" s="523" t="s">
        <v>9537</v>
      </c>
      <c r="E2570" s="523">
        <v>1916</v>
      </c>
      <c r="F2570" s="523" t="s">
        <v>8994</v>
      </c>
      <c r="G2570" s="523" t="s">
        <v>5589</v>
      </c>
      <c r="H2570" s="538" t="s">
        <v>9560</v>
      </c>
      <c r="I2570" s="540">
        <v>45436</v>
      </c>
      <c r="J2570" s="541" t="s">
        <v>11800</v>
      </c>
      <c r="K2570" s="541" t="s">
        <v>9440</v>
      </c>
      <c r="L2570" s="494" t="s">
        <v>19178</v>
      </c>
      <c r="M2570" s="494" t="s">
        <v>14692</v>
      </c>
      <c r="N2570" s="494" t="s">
        <v>22464</v>
      </c>
      <c r="O2570" s="494" t="s">
        <v>15411</v>
      </c>
      <c r="P2570" s="494"/>
      <c r="Q2570" s="494" t="s">
        <v>22650</v>
      </c>
      <c r="R2570" s="16" t="s">
        <v>23879</v>
      </c>
      <c r="S2570" s="16" t="s">
        <v>23880</v>
      </c>
      <c r="T2570" s="16" t="s">
        <v>23881</v>
      </c>
      <c r="U2570" s="17">
        <v>1916</v>
      </c>
      <c r="V2570" s="18">
        <v>24509.47</v>
      </c>
      <c r="W2570" s="16" t="s">
        <v>23876</v>
      </c>
      <c r="X2570" s="50" t="s">
        <v>205</v>
      </c>
      <c r="Y2570" s="50"/>
    </row>
    <row r="2571" spans="1:26" ht="18" customHeight="1">
      <c r="A2571" s="539">
        <v>20240524</v>
      </c>
      <c r="B2571" s="523">
        <v>647</v>
      </c>
      <c r="C2571" s="523" t="s">
        <v>15966</v>
      </c>
      <c r="D2571" s="523" t="s">
        <v>9078</v>
      </c>
      <c r="E2571" s="523">
        <v>1150</v>
      </c>
      <c r="F2571" s="523" t="s">
        <v>8298</v>
      </c>
      <c r="G2571" s="523" t="s">
        <v>15967</v>
      </c>
      <c r="H2571" s="538" t="s">
        <v>23882</v>
      </c>
      <c r="I2571" s="540">
        <v>45436</v>
      </c>
      <c r="J2571" s="541" t="s">
        <v>9618</v>
      </c>
      <c r="K2571" s="541" t="s">
        <v>9440</v>
      </c>
      <c r="L2571" s="494" t="s">
        <v>19178</v>
      </c>
      <c r="M2571" s="494" t="s">
        <v>15606</v>
      </c>
      <c r="N2571" s="494" t="s">
        <v>23883</v>
      </c>
      <c r="O2571" s="494" t="s">
        <v>15400</v>
      </c>
      <c r="P2571" s="494" t="s">
        <v>15919</v>
      </c>
      <c r="Q2571" s="494" t="s">
        <v>23333</v>
      </c>
      <c r="R2571" s="16" t="s">
        <v>23884</v>
      </c>
      <c r="S2571" s="16" t="s">
        <v>23885</v>
      </c>
      <c r="T2571" s="16" t="s">
        <v>23886</v>
      </c>
      <c r="U2571" s="17">
        <v>1150</v>
      </c>
      <c r="V2571" s="18">
        <v>23920</v>
      </c>
      <c r="W2571" s="16" t="s">
        <v>18795</v>
      </c>
      <c r="X2571" s="50" t="s">
        <v>205</v>
      </c>
      <c r="Y2571" s="50"/>
    </row>
    <row r="2572" spans="1:26" ht="18" customHeight="1">
      <c r="A2572" s="539">
        <v>20240524</v>
      </c>
      <c r="B2572" s="523">
        <v>648</v>
      </c>
      <c r="C2572" s="523" t="s">
        <v>15968</v>
      </c>
      <c r="D2572" s="523" t="s">
        <v>9078</v>
      </c>
      <c r="E2572" s="523">
        <v>1544</v>
      </c>
      <c r="F2572" s="523" t="s">
        <v>8298</v>
      </c>
      <c r="G2572" s="523" t="s">
        <v>15969</v>
      </c>
      <c r="H2572" s="538" t="s">
        <v>22664</v>
      </c>
      <c r="I2572" s="540">
        <v>45436</v>
      </c>
      <c r="J2572" s="541" t="s">
        <v>12357</v>
      </c>
      <c r="K2572" s="541" t="s">
        <v>9440</v>
      </c>
      <c r="L2572" s="494" t="s">
        <v>22028</v>
      </c>
      <c r="M2572" s="494" t="s">
        <v>15606</v>
      </c>
      <c r="N2572" s="494" t="s">
        <v>23883</v>
      </c>
      <c r="O2572" s="494" t="s">
        <v>15400</v>
      </c>
      <c r="P2572" s="494" t="s">
        <v>15919</v>
      </c>
      <c r="Q2572" s="494" t="s">
        <v>23333</v>
      </c>
      <c r="R2572" s="16" t="s">
        <v>23887</v>
      </c>
      <c r="S2572" s="16" t="s">
        <v>23885</v>
      </c>
      <c r="T2572" s="16" t="s">
        <v>15970</v>
      </c>
      <c r="U2572" s="17">
        <v>1544</v>
      </c>
      <c r="V2572" s="18">
        <v>23960</v>
      </c>
      <c r="W2572" s="16" t="s">
        <v>23876</v>
      </c>
      <c r="X2572" s="50" t="s">
        <v>205</v>
      </c>
      <c r="Y2572" s="50"/>
    </row>
    <row r="2573" spans="1:26" ht="18" customHeight="1">
      <c r="A2573" s="539">
        <v>20240527</v>
      </c>
      <c r="B2573" s="523">
        <v>649</v>
      </c>
      <c r="C2573" s="523" t="s">
        <v>15971</v>
      </c>
      <c r="D2573" s="523" t="s">
        <v>9743</v>
      </c>
      <c r="E2573" s="523">
        <v>2300</v>
      </c>
      <c r="F2573" s="523" t="s">
        <v>9236</v>
      </c>
      <c r="G2573" s="523" t="s">
        <v>15972</v>
      </c>
      <c r="H2573" s="538" t="s">
        <v>9560</v>
      </c>
      <c r="I2573" s="540">
        <v>45437</v>
      </c>
      <c r="J2573" s="541" t="s">
        <v>9721</v>
      </c>
      <c r="K2573" s="541" t="s">
        <v>9440</v>
      </c>
      <c r="L2573" s="494" t="s">
        <v>19178</v>
      </c>
      <c r="M2573" s="494" t="s">
        <v>14692</v>
      </c>
      <c r="N2573" s="494" t="s">
        <v>8300</v>
      </c>
      <c r="O2573" s="494" t="s">
        <v>15420</v>
      </c>
      <c r="P2573" s="494"/>
      <c r="Q2573" s="494" t="s">
        <v>23888</v>
      </c>
      <c r="R2573" s="16" t="s">
        <v>15971</v>
      </c>
      <c r="S2573" s="16" t="s">
        <v>15973</v>
      </c>
      <c r="T2573" s="16" t="s">
        <v>15974</v>
      </c>
      <c r="U2573" s="17">
        <v>2300</v>
      </c>
      <c r="V2573" s="18">
        <v>24840</v>
      </c>
      <c r="W2573" s="16" t="s">
        <v>15975</v>
      </c>
      <c r="X2573" s="50"/>
      <c r="Y2573" s="50"/>
      <c r="Z2573" t="s">
        <v>14214</v>
      </c>
    </row>
    <row r="2574" spans="1:26" ht="18" customHeight="1">
      <c r="A2574" s="539">
        <v>20240527</v>
      </c>
      <c r="B2574" s="523">
        <v>650</v>
      </c>
      <c r="C2574" s="523" t="s">
        <v>15976</v>
      </c>
      <c r="D2574" s="523" t="s">
        <v>219</v>
      </c>
      <c r="E2574" s="523">
        <v>2100</v>
      </c>
      <c r="F2574" s="523" t="s">
        <v>8949</v>
      </c>
      <c r="G2574" s="523" t="s">
        <v>15977</v>
      </c>
      <c r="H2574" s="538" t="s">
        <v>15541</v>
      </c>
      <c r="I2574" s="540">
        <v>45437</v>
      </c>
      <c r="J2574" s="541" t="s">
        <v>9808</v>
      </c>
      <c r="K2574" s="541" t="s">
        <v>9440</v>
      </c>
      <c r="L2574" s="494" t="s">
        <v>9441</v>
      </c>
      <c r="M2574" s="494" t="s">
        <v>9455</v>
      </c>
      <c r="N2574" s="494" t="s">
        <v>9468</v>
      </c>
      <c r="O2574" s="494" t="s">
        <v>9456</v>
      </c>
      <c r="P2574" s="494"/>
      <c r="Q2574" s="494" t="s">
        <v>23398</v>
      </c>
      <c r="R2574" s="16" t="s">
        <v>15976</v>
      </c>
      <c r="S2574" s="16" t="s">
        <v>15978</v>
      </c>
      <c r="T2574" s="16" t="s">
        <v>15979</v>
      </c>
      <c r="U2574" s="17">
        <v>2100</v>
      </c>
      <c r="V2574" s="18">
        <v>15120</v>
      </c>
      <c r="W2574" s="16" t="s">
        <v>5614</v>
      </c>
      <c r="X2574" s="50"/>
      <c r="Y2574" s="50"/>
      <c r="Z2574" t="s">
        <v>12794</v>
      </c>
    </row>
    <row r="2575" spans="1:26" ht="18" customHeight="1">
      <c r="A2575" s="539">
        <v>20240527</v>
      </c>
      <c r="B2575" s="523">
        <v>651</v>
      </c>
      <c r="C2575" s="523" t="s">
        <v>15980</v>
      </c>
      <c r="D2575" s="523" t="s">
        <v>9503</v>
      </c>
      <c r="E2575" s="523">
        <v>1200</v>
      </c>
      <c r="F2575" s="523" t="s">
        <v>9229</v>
      </c>
      <c r="G2575" s="523" t="s">
        <v>15981</v>
      </c>
      <c r="H2575" s="538" t="s">
        <v>23696</v>
      </c>
      <c r="I2575" s="540">
        <v>45439</v>
      </c>
      <c r="J2575" s="541" t="s">
        <v>11847</v>
      </c>
      <c r="K2575" s="541" t="s">
        <v>9440</v>
      </c>
      <c r="L2575" s="494" t="s">
        <v>9441</v>
      </c>
      <c r="M2575" s="494" t="s">
        <v>15255</v>
      </c>
      <c r="N2575" s="494" t="s">
        <v>22785</v>
      </c>
      <c r="O2575" s="494" t="s">
        <v>15698</v>
      </c>
      <c r="P2575" s="494" t="s">
        <v>15645</v>
      </c>
      <c r="Q2575" s="494" t="s">
        <v>22708</v>
      </c>
      <c r="R2575" s="16" t="s">
        <v>15980</v>
      </c>
      <c r="S2575" s="16" t="s">
        <v>15982</v>
      </c>
      <c r="T2575" s="16" t="s">
        <v>15983</v>
      </c>
      <c r="U2575" s="17">
        <v>1200</v>
      </c>
      <c r="V2575" s="18">
        <v>14760</v>
      </c>
      <c r="W2575" s="16" t="s">
        <v>15984</v>
      </c>
      <c r="X2575" s="50"/>
      <c r="Y2575" s="50"/>
      <c r="Z2575" t="s">
        <v>15151</v>
      </c>
    </row>
    <row r="2576" spans="1:26" ht="18" customHeight="1">
      <c r="A2576" s="539">
        <v>20240527</v>
      </c>
      <c r="B2576" s="523">
        <v>652</v>
      </c>
      <c r="C2576" s="523" t="s">
        <v>5615</v>
      </c>
      <c r="D2576" s="523" t="s">
        <v>8891</v>
      </c>
      <c r="E2576" s="523">
        <v>1960</v>
      </c>
      <c r="F2576" s="523" t="s">
        <v>10924</v>
      </c>
      <c r="G2576" s="523" t="s">
        <v>5616</v>
      </c>
      <c r="H2576" s="538" t="s">
        <v>22539</v>
      </c>
      <c r="I2576" s="540">
        <v>45439</v>
      </c>
      <c r="J2576" s="541" t="s">
        <v>9767</v>
      </c>
      <c r="K2576" s="541" t="s">
        <v>9440</v>
      </c>
      <c r="L2576" s="494" t="s">
        <v>22028</v>
      </c>
      <c r="M2576" s="494" t="s">
        <v>9442</v>
      </c>
      <c r="N2576" s="494" t="s">
        <v>22799</v>
      </c>
      <c r="O2576" s="494" t="s">
        <v>15403</v>
      </c>
      <c r="P2576" s="494"/>
      <c r="Q2576" s="494" t="s">
        <v>22629</v>
      </c>
      <c r="R2576" s="16" t="s">
        <v>5615</v>
      </c>
      <c r="S2576" s="16" t="s">
        <v>5612</v>
      </c>
      <c r="T2576" s="16" t="s">
        <v>15985</v>
      </c>
      <c r="U2576" s="17">
        <v>1960</v>
      </c>
      <c r="V2576" s="18">
        <v>24500</v>
      </c>
      <c r="W2576" s="16" t="s">
        <v>5614</v>
      </c>
      <c r="X2576" s="50"/>
      <c r="Y2576" s="50"/>
    </row>
    <row r="2577" spans="1:26" ht="18" customHeight="1">
      <c r="A2577" s="539">
        <v>20240527</v>
      </c>
      <c r="B2577" s="523">
        <v>653</v>
      </c>
      <c r="C2577" s="523" t="s">
        <v>5609</v>
      </c>
      <c r="D2577" s="523" t="s">
        <v>51</v>
      </c>
      <c r="E2577" s="523">
        <v>1958</v>
      </c>
      <c r="F2577" s="523" t="s">
        <v>8994</v>
      </c>
      <c r="G2577" s="523" t="s">
        <v>5610</v>
      </c>
      <c r="H2577" s="538" t="s">
        <v>23762</v>
      </c>
      <c r="I2577" s="540">
        <v>45439</v>
      </c>
      <c r="J2577" s="541" t="s">
        <v>11573</v>
      </c>
      <c r="K2577" s="541" t="s">
        <v>9440</v>
      </c>
      <c r="L2577" s="494" t="s">
        <v>19178</v>
      </c>
      <c r="M2577" s="494" t="s">
        <v>9455</v>
      </c>
      <c r="N2577" s="494" t="s">
        <v>9468</v>
      </c>
      <c r="O2577" s="494" t="s">
        <v>15403</v>
      </c>
      <c r="P2577" s="494"/>
      <c r="Q2577" s="494" t="s">
        <v>22735</v>
      </c>
      <c r="R2577" s="16" t="s">
        <v>5609</v>
      </c>
      <c r="S2577" s="16" t="s">
        <v>5612</v>
      </c>
      <c r="T2577" s="16" t="s">
        <v>5613</v>
      </c>
      <c r="U2577" s="17">
        <v>1958</v>
      </c>
      <c r="V2577" s="18">
        <v>24515.279999999999</v>
      </c>
      <c r="W2577" s="16" t="s">
        <v>5614</v>
      </c>
      <c r="X2577" s="50"/>
      <c r="Y2577" s="50"/>
    </row>
    <row r="2578" spans="1:26" ht="18" customHeight="1">
      <c r="A2578" s="539">
        <v>20240527</v>
      </c>
      <c r="B2578" s="523">
        <v>654</v>
      </c>
      <c r="C2578" s="523" t="s">
        <v>5606</v>
      </c>
      <c r="D2578" s="523" t="s">
        <v>51</v>
      </c>
      <c r="E2578" s="523">
        <v>1958</v>
      </c>
      <c r="F2578" s="523" t="s">
        <v>8994</v>
      </c>
      <c r="G2578" s="523" t="s">
        <v>5607</v>
      </c>
      <c r="H2578" s="538" t="s">
        <v>15012</v>
      </c>
      <c r="I2578" s="540">
        <v>45439</v>
      </c>
      <c r="J2578" s="541" t="s">
        <v>11424</v>
      </c>
      <c r="K2578" s="541" t="s">
        <v>9440</v>
      </c>
      <c r="L2578" s="494" t="s">
        <v>19178</v>
      </c>
      <c r="M2578" s="494" t="s">
        <v>9455</v>
      </c>
      <c r="N2578" s="494" t="s">
        <v>22468</v>
      </c>
      <c r="O2578" s="494" t="s">
        <v>15403</v>
      </c>
      <c r="P2578" s="494"/>
      <c r="Q2578" s="494" t="s">
        <v>22910</v>
      </c>
      <c r="R2578" s="16" t="s">
        <v>5606</v>
      </c>
      <c r="S2578" s="16" t="s">
        <v>5612</v>
      </c>
      <c r="T2578" s="16" t="s">
        <v>15986</v>
      </c>
      <c r="U2578" s="17">
        <v>1958</v>
      </c>
      <c r="V2578" s="18">
        <v>24515.3</v>
      </c>
      <c r="W2578" s="16" t="s">
        <v>5614</v>
      </c>
      <c r="X2578" s="50"/>
      <c r="Y2578" s="50"/>
    </row>
    <row r="2579" spans="1:26" ht="18" customHeight="1">
      <c r="A2579" s="539">
        <v>20240527</v>
      </c>
      <c r="B2579" s="523">
        <v>655</v>
      </c>
      <c r="C2579" s="523" t="s">
        <v>5603</v>
      </c>
      <c r="D2579" s="523" t="s">
        <v>9537</v>
      </c>
      <c r="E2579" s="523">
        <v>1916</v>
      </c>
      <c r="F2579" s="523" t="s">
        <v>8994</v>
      </c>
      <c r="G2579" s="523" t="s">
        <v>5601</v>
      </c>
      <c r="H2579" s="538" t="s">
        <v>9560</v>
      </c>
      <c r="I2579" s="540">
        <v>45437</v>
      </c>
      <c r="J2579" s="541" t="s">
        <v>9810</v>
      </c>
      <c r="K2579" s="541" t="s">
        <v>9440</v>
      </c>
      <c r="L2579" s="494" t="s">
        <v>19178</v>
      </c>
      <c r="M2579" s="494" t="s">
        <v>14692</v>
      </c>
      <c r="N2579" s="494" t="s">
        <v>22464</v>
      </c>
      <c r="O2579" s="494" t="s">
        <v>9462</v>
      </c>
      <c r="P2579" s="494"/>
      <c r="Q2579" s="494" t="s">
        <v>22650</v>
      </c>
      <c r="R2579" s="16" t="s">
        <v>5603</v>
      </c>
      <c r="S2579" s="16" t="s">
        <v>4012</v>
      </c>
      <c r="T2579" s="16" t="s">
        <v>15987</v>
      </c>
      <c r="U2579" s="17">
        <v>1916</v>
      </c>
      <c r="V2579" s="18">
        <v>24509.47</v>
      </c>
      <c r="W2579" s="16" t="s">
        <v>5614</v>
      </c>
      <c r="X2579" s="50"/>
      <c r="Y2579" s="50"/>
    </row>
    <row r="2580" spans="1:26" ht="18" customHeight="1">
      <c r="A2580" s="539">
        <v>20240527</v>
      </c>
      <c r="B2580" s="523">
        <v>656</v>
      </c>
      <c r="C2580" s="523" t="s">
        <v>5597</v>
      </c>
      <c r="D2580" s="523" t="s">
        <v>8896</v>
      </c>
      <c r="E2580" s="523">
        <v>1958</v>
      </c>
      <c r="F2580" s="523" t="s">
        <v>8994</v>
      </c>
      <c r="G2580" s="523" t="s">
        <v>5598</v>
      </c>
      <c r="H2580" s="538" t="s">
        <v>23688</v>
      </c>
      <c r="I2580" s="540">
        <v>45439</v>
      </c>
      <c r="J2580" s="541" t="s">
        <v>11570</v>
      </c>
      <c r="K2580" s="541" t="s">
        <v>9440</v>
      </c>
      <c r="L2580" s="494" t="s">
        <v>19178</v>
      </c>
      <c r="M2580" s="494" t="s">
        <v>9543</v>
      </c>
      <c r="N2580" s="494" t="s">
        <v>9468</v>
      </c>
      <c r="O2580" s="494" t="s">
        <v>9462</v>
      </c>
      <c r="P2580" s="494"/>
      <c r="Q2580" s="494" t="s">
        <v>22650</v>
      </c>
      <c r="R2580" s="16" t="s">
        <v>5600</v>
      </c>
      <c r="S2580" s="16" t="s">
        <v>5604</v>
      </c>
      <c r="T2580" s="16" t="s">
        <v>23889</v>
      </c>
      <c r="U2580" s="17">
        <v>1958</v>
      </c>
      <c r="V2580" s="18">
        <v>24583.41</v>
      </c>
      <c r="W2580" s="16" t="s">
        <v>23890</v>
      </c>
      <c r="X2580" s="50"/>
      <c r="Y2580" s="50"/>
    </row>
    <row r="2581" spans="1:26" ht="18" customHeight="1">
      <c r="A2581" s="539">
        <v>20240527</v>
      </c>
      <c r="B2581" s="523">
        <v>657</v>
      </c>
      <c r="C2581" s="523" t="s">
        <v>15988</v>
      </c>
      <c r="D2581" s="523" t="s">
        <v>219</v>
      </c>
      <c r="E2581" s="523">
        <v>1800</v>
      </c>
      <c r="F2581" s="523" t="s">
        <v>8949</v>
      </c>
      <c r="G2581" s="523" t="s">
        <v>15989</v>
      </c>
      <c r="H2581" s="538" t="s">
        <v>22764</v>
      </c>
      <c r="I2581" s="540">
        <v>45439</v>
      </c>
      <c r="J2581" s="541" t="s">
        <v>9527</v>
      </c>
      <c r="K2581" s="541" t="s">
        <v>9440</v>
      </c>
      <c r="L2581" s="494" t="s">
        <v>19178</v>
      </c>
      <c r="M2581" s="494" t="s">
        <v>15354</v>
      </c>
      <c r="N2581" s="494" t="s">
        <v>22451</v>
      </c>
      <c r="O2581" s="494" t="s">
        <v>15142</v>
      </c>
      <c r="P2581" s="494"/>
      <c r="Q2581" s="494" t="s">
        <v>14706</v>
      </c>
      <c r="R2581" s="16" t="s">
        <v>15990</v>
      </c>
      <c r="S2581" s="16" t="s">
        <v>11672</v>
      </c>
      <c r="T2581" s="16" t="s">
        <v>23891</v>
      </c>
      <c r="U2581" s="17">
        <v>1800</v>
      </c>
      <c r="V2581" s="18">
        <v>19052</v>
      </c>
      <c r="W2581" s="16" t="s">
        <v>23892</v>
      </c>
      <c r="X2581" s="50"/>
      <c r="Y2581" s="50"/>
      <c r="Z2581" t="s">
        <v>10998</v>
      </c>
    </row>
    <row r="2582" spans="1:26" ht="18" customHeight="1">
      <c r="A2582" s="539">
        <v>20240527</v>
      </c>
      <c r="B2582" s="523">
        <v>658</v>
      </c>
      <c r="C2582" s="523" t="s">
        <v>15991</v>
      </c>
      <c r="D2582" s="523" t="s">
        <v>13515</v>
      </c>
      <c r="E2582" s="523">
        <v>1800</v>
      </c>
      <c r="F2582" s="523" t="s">
        <v>9234</v>
      </c>
      <c r="G2582" s="523" t="s">
        <v>15992</v>
      </c>
      <c r="H2582" s="538" t="s">
        <v>23059</v>
      </c>
      <c r="I2582" s="540">
        <v>45439</v>
      </c>
      <c r="J2582" s="541" t="s">
        <v>10897</v>
      </c>
      <c r="K2582" s="541" t="s">
        <v>9440</v>
      </c>
      <c r="L2582" s="494" t="s">
        <v>19178</v>
      </c>
      <c r="M2582" s="494" t="s">
        <v>15428</v>
      </c>
      <c r="N2582" s="494" t="s">
        <v>22771</v>
      </c>
      <c r="O2582" s="494" t="s">
        <v>15370</v>
      </c>
      <c r="P2582" s="494"/>
      <c r="Q2582" s="494" t="s">
        <v>22765</v>
      </c>
      <c r="R2582" s="16" t="s">
        <v>15991</v>
      </c>
      <c r="S2582" s="16" t="s">
        <v>826</v>
      </c>
      <c r="T2582" s="16" t="s">
        <v>15993</v>
      </c>
      <c r="U2582" s="17">
        <v>1800</v>
      </c>
      <c r="V2582" s="18">
        <v>11700</v>
      </c>
      <c r="W2582" s="16" t="s">
        <v>15994</v>
      </c>
      <c r="X2582" s="50"/>
      <c r="Y2582" s="50"/>
    </row>
    <row r="2583" spans="1:26" ht="18" customHeight="1">
      <c r="A2583" s="539">
        <v>20240528</v>
      </c>
      <c r="B2583" s="523">
        <v>659</v>
      </c>
      <c r="C2583" s="523" t="s">
        <v>15995</v>
      </c>
      <c r="D2583" s="523" t="s">
        <v>8947</v>
      </c>
      <c r="E2583" s="523">
        <v>1072</v>
      </c>
      <c r="F2583" s="523" t="s">
        <v>8949</v>
      </c>
      <c r="G2583" s="523" t="s">
        <v>15996</v>
      </c>
      <c r="H2583" s="538" t="s">
        <v>22701</v>
      </c>
      <c r="I2583" s="540">
        <v>45439</v>
      </c>
      <c r="J2583" s="541" t="s">
        <v>12768</v>
      </c>
      <c r="K2583" s="541" t="s">
        <v>9440</v>
      </c>
      <c r="L2583" s="494" t="s">
        <v>19178</v>
      </c>
      <c r="M2583" s="494"/>
      <c r="N2583" s="494"/>
      <c r="O2583" s="494"/>
      <c r="P2583" s="494"/>
      <c r="Q2583" s="494"/>
      <c r="R2583" s="16" t="s">
        <v>15995</v>
      </c>
      <c r="S2583" s="16" t="s">
        <v>15997</v>
      </c>
      <c r="T2583" s="16" t="s">
        <v>15998</v>
      </c>
      <c r="U2583" s="17">
        <v>1072</v>
      </c>
      <c r="V2583" s="18">
        <v>4788</v>
      </c>
      <c r="W2583" s="16" t="s">
        <v>15960</v>
      </c>
      <c r="X2583" s="50"/>
      <c r="Y2583" s="50"/>
      <c r="Z2583" t="s">
        <v>10592</v>
      </c>
    </row>
    <row r="2584" spans="1:26" ht="18" customHeight="1">
      <c r="A2584" s="539">
        <v>20240529</v>
      </c>
      <c r="B2584" s="523">
        <v>660</v>
      </c>
      <c r="C2584" s="523" t="s">
        <v>5619</v>
      </c>
      <c r="D2584" s="523" t="s">
        <v>9319</v>
      </c>
      <c r="E2584" s="523">
        <v>1960</v>
      </c>
      <c r="F2584" s="523" t="s">
        <v>8994</v>
      </c>
      <c r="G2584" s="523" t="s">
        <v>5620</v>
      </c>
      <c r="H2584" s="538" t="s">
        <v>22678</v>
      </c>
      <c r="I2584" s="540">
        <v>45440</v>
      </c>
      <c r="J2584" s="541" t="s">
        <v>10453</v>
      </c>
      <c r="K2584" s="541" t="s">
        <v>9440</v>
      </c>
      <c r="L2584" s="494" t="s">
        <v>19178</v>
      </c>
      <c r="M2584" s="494" t="s">
        <v>9460</v>
      </c>
      <c r="N2584" s="494" t="s">
        <v>22458</v>
      </c>
      <c r="O2584" s="494" t="s">
        <v>15420</v>
      </c>
      <c r="P2584" s="494"/>
      <c r="Q2584" s="494" t="s">
        <v>22629</v>
      </c>
      <c r="R2584" s="16" t="s">
        <v>23893</v>
      </c>
      <c r="S2584" s="16" t="s">
        <v>15999</v>
      </c>
      <c r="T2584" s="16" t="s">
        <v>23894</v>
      </c>
      <c r="U2584" s="17">
        <v>1960</v>
      </c>
      <c r="V2584" s="18">
        <v>24500</v>
      </c>
      <c r="W2584" s="16" t="s">
        <v>23895</v>
      </c>
      <c r="X2584" s="50"/>
      <c r="Y2584" s="50"/>
    </row>
    <row r="2585" spans="1:26" ht="18" customHeight="1">
      <c r="A2585" s="539">
        <v>20240529</v>
      </c>
      <c r="B2585" s="523">
        <v>661</v>
      </c>
      <c r="C2585" s="523" t="s">
        <v>5622</v>
      </c>
      <c r="D2585" s="523" t="s">
        <v>8891</v>
      </c>
      <c r="E2585" s="523">
        <v>1960</v>
      </c>
      <c r="F2585" s="523" t="s">
        <v>8994</v>
      </c>
      <c r="G2585" s="523" t="s">
        <v>5623</v>
      </c>
      <c r="H2585" s="538" t="s">
        <v>22539</v>
      </c>
      <c r="I2585" s="540">
        <v>45440</v>
      </c>
      <c r="J2585" s="541" t="s">
        <v>10902</v>
      </c>
      <c r="K2585" s="541" t="s">
        <v>9440</v>
      </c>
      <c r="L2585" s="494" t="s">
        <v>9441</v>
      </c>
      <c r="M2585" s="494"/>
      <c r="N2585" s="494"/>
      <c r="O2585" s="494"/>
      <c r="P2585" s="494"/>
      <c r="Q2585" s="494"/>
      <c r="R2585" s="16" t="s">
        <v>23896</v>
      </c>
      <c r="S2585" s="16" t="s">
        <v>23897</v>
      </c>
      <c r="T2585" s="16" t="s">
        <v>23898</v>
      </c>
      <c r="U2585" s="17">
        <v>1960</v>
      </c>
      <c r="V2585" s="18">
        <v>24500</v>
      </c>
      <c r="W2585" s="16" t="s">
        <v>16000</v>
      </c>
      <c r="X2585" s="50" t="s">
        <v>205</v>
      </c>
      <c r="Y2585" s="50"/>
    </row>
    <row r="2586" spans="1:26" ht="18" customHeight="1">
      <c r="A2586" s="539">
        <v>20240530</v>
      </c>
      <c r="B2586" s="523">
        <v>662</v>
      </c>
      <c r="C2586" s="523" t="s">
        <v>5632</v>
      </c>
      <c r="D2586" s="523" t="s">
        <v>9319</v>
      </c>
      <c r="E2586" s="523">
        <v>1960</v>
      </c>
      <c r="F2586" s="523" t="s">
        <v>8994</v>
      </c>
      <c r="G2586" s="523" t="s">
        <v>5633</v>
      </c>
      <c r="H2586" s="538" t="s">
        <v>14730</v>
      </c>
      <c r="I2586" s="540">
        <v>45441</v>
      </c>
      <c r="J2586" s="541" t="s">
        <v>14935</v>
      </c>
      <c r="K2586" s="541" t="s">
        <v>9440</v>
      </c>
      <c r="L2586" s="494" t="s">
        <v>22028</v>
      </c>
      <c r="M2586" s="494" t="s">
        <v>9460</v>
      </c>
      <c r="N2586" s="494"/>
      <c r="O2586" s="494" t="s">
        <v>15411</v>
      </c>
      <c r="P2586" s="494"/>
      <c r="Q2586" s="494" t="s">
        <v>9553</v>
      </c>
      <c r="R2586" s="16" t="s">
        <v>23899</v>
      </c>
      <c r="S2586" s="16" t="s">
        <v>20599</v>
      </c>
      <c r="T2586" s="16" t="s">
        <v>16001</v>
      </c>
      <c r="U2586" s="17">
        <v>1960</v>
      </c>
      <c r="V2586" s="18">
        <v>24500</v>
      </c>
      <c r="W2586" s="16" t="s">
        <v>23895</v>
      </c>
      <c r="X2586" s="50"/>
      <c r="Y2586" s="50"/>
    </row>
    <row r="2587" spans="1:26" ht="18" customHeight="1">
      <c r="A2587" s="539">
        <v>20240530</v>
      </c>
      <c r="B2587" s="523">
        <v>663</v>
      </c>
      <c r="C2587" s="523" t="s">
        <v>5636</v>
      </c>
      <c r="D2587" s="523" t="s">
        <v>9319</v>
      </c>
      <c r="E2587" s="523">
        <v>1917</v>
      </c>
      <c r="F2587" s="523" t="s">
        <v>8994</v>
      </c>
      <c r="G2587" s="523" t="s">
        <v>5637</v>
      </c>
      <c r="H2587" s="538" t="s">
        <v>14730</v>
      </c>
      <c r="I2587" s="540">
        <v>45442</v>
      </c>
      <c r="J2587" s="541" t="s">
        <v>13041</v>
      </c>
      <c r="K2587" s="541" t="s">
        <v>9440</v>
      </c>
      <c r="L2587" s="494" t="s">
        <v>9441</v>
      </c>
      <c r="M2587" s="494" t="s">
        <v>9460</v>
      </c>
      <c r="N2587" s="494"/>
      <c r="O2587" s="494" t="s">
        <v>15411</v>
      </c>
      <c r="P2587" s="494"/>
      <c r="Q2587" s="494" t="s">
        <v>9553</v>
      </c>
      <c r="R2587" s="16" t="s">
        <v>23900</v>
      </c>
      <c r="S2587" s="16" t="s">
        <v>20599</v>
      </c>
      <c r="T2587" s="16" t="s">
        <v>23901</v>
      </c>
      <c r="U2587" s="17">
        <v>1917</v>
      </c>
      <c r="V2587" s="18">
        <v>23962.5</v>
      </c>
      <c r="W2587" s="16" t="s">
        <v>16000</v>
      </c>
      <c r="X2587" s="50"/>
      <c r="Y2587" s="50"/>
    </row>
    <row r="2588" spans="1:26" ht="18" customHeight="1">
      <c r="A2588" s="539">
        <v>20240530</v>
      </c>
      <c r="B2588" s="523">
        <v>664</v>
      </c>
      <c r="C2588" s="523" t="s">
        <v>5625</v>
      </c>
      <c r="D2588" s="523" t="s">
        <v>9319</v>
      </c>
      <c r="E2588" s="523">
        <v>1980</v>
      </c>
      <c r="F2588" s="523" t="s">
        <v>8994</v>
      </c>
      <c r="G2588" s="523" t="s">
        <v>5626</v>
      </c>
      <c r="H2588" s="538" t="s">
        <v>14786</v>
      </c>
      <c r="I2588" s="540">
        <v>45441</v>
      </c>
      <c r="J2588" s="541" t="s">
        <v>9700</v>
      </c>
      <c r="K2588" s="541" t="s">
        <v>9440</v>
      </c>
      <c r="L2588" s="494" t="s">
        <v>9441</v>
      </c>
      <c r="M2588" s="494" t="s">
        <v>15341</v>
      </c>
      <c r="N2588" s="494"/>
      <c r="O2588" s="494" t="s">
        <v>9462</v>
      </c>
      <c r="P2588" s="494"/>
      <c r="Q2588" s="494" t="s">
        <v>22877</v>
      </c>
      <c r="R2588" s="16" t="s">
        <v>16002</v>
      </c>
      <c r="S2588" s="16" t="s">
        <v>23902</v>
      </c>
      <c r="T2588" s="16" t="s">
        <v>23903</v>
      </c>
      <c r="U2588" s="17">
        <v>1980</v>
      </c>
      <c r="V2588" s="18">
        <v>24948</v>
      </c>
      <c r="W2588" s="16" t="s">
        <v>23895</v>
      </c>
      <c r="X2588" s="50" t="s">
        <v>205</v>
      </c>
      <c r="Y2588" s="50"/>
    </row>
    <row r="2589" spans="1:26" ht="18" customHeight="1">
      <c r="A2589" s="539">
        <v>20240530</v>
      </c>
      <c r="B2589" s="523">
        <v>665</v>
      </c>
      <c r="C2589" s="523" t="s">
        <v>5628</v>
      </c>
      <c r="D2589" s="523" t="s">
        <v>9319</v>
      </c>
      <c r="E2589" s="523">
        <v>1980</v>
      </c>
      <c r="F2589" s="523" t="s">
        <v>8994</v>
      </c>
      <c r="G2589" s="523" t="s">
        <v>5629</v>
      </c>
      <c r="H2589" s="538" t="s">
        <v>22487</v>
      </c>
      <c r="I2589" s="540">
        <v>45441</v>
      </c>
      <c r="J2589" s="541" t="s">
        <v>11840</v>
      </c>
      <c r="K2589" s="541" t="s">
        <v>9440</v>
      </c>
      <c r="L2589" s="494" t="s">
        <v>19178</v>
      </c>
      <c r="M2589" s="494" t="s">
        <v>15341</v>
      </c>
      <c r="N2589" s="494"/>
      <c r="O2589" s="494" t="s">
        <v>9462</v>
      </c>
      <c r="P2589" s="494"/>
      <c r="Q2589" s="494" t="s">
        <v>22629</v>
      </c>
      <c r="R2589" s="16" t="s">
        <v>23904</v>
      </c>
      <c r="S2589" s="16" t="s">
        <v>16003</v>
      </c>
      <c r="T2589" s="16" t="s">
        <v>23905</v>
      </c>
      <c r="U2589" s="17">
        <v>1980</v>
      </c>
      <c r="V2589" s="18">
        <v>24948</v>
      </c>
      <c r="W2589" s="16" t="s">
        <v>16000</v>
      </c>
      <c r="X2589" s="50" t="s">
        <v>205</v>
      </c>
      <c r="Y2589" s="50"/>
    </row>
    <row r="2590" spans="1:26" ht="18" customHeight="1">
      <c r="A2590" s="539">
        <v>20240530</v>
      </c>
      <c r="B2590" s="523">
        <v>666</v>
      </c>
      <c r="C2590" s="523" t="s">
        <v>5639</v>
      </c>
      <c r="D2590" s="523" t="s">
        <v>168</v>
      </c>
      <c r="E2590" s="523">
        <v>1568</v>
      </c>
      <c r="F2590" s="523" t="s">
        <v>8955</v>
      </c>
      <c r="G2590" s="523" t="s">
        <v>5640</v>
      </c>
      <c r="H2590" s="538" t="s">
        <v>23906</v>
      </c>
      <c r="I2590" s="540">
        <v>45441</v>
      </c>
      <c r="J2590" s="541" t="s">
        <v>12627</v>
      </c>
      <c r="K2590" s="541" t="s">
        <v>9440</v>
      </c>
      <c r="L2590" s="494" t="s">
        <v>22028</v>
      </c>
      <c r="M2590" s="494" t="s">
        <v>15255</v>
      </c>
      <c r="N2590" s="494"/>
      <c r="O2590" s="494" t="s">
        <v>15411</v>
      </c>
      <c r="P2590" s="494"/>
      <c r="Q2590" s="494" t="s">
        <v>9553</v>
      </c>
      <c r="R2590" s="16" t="s">
        <v>23907</v>
      </c>
      <c r="S2590" s="16" t="s">
        <v>5635</v>
      </c>
      <c r="T2590" s="16" t="s">
        <v>23908</v>
      </c>
      <c r="U2590" s="17">
        <v>1568</v>
      </c>
      <c r="V2590" s="18">
        <v>24304</v>
      </c>
      <c r="W2590" s="16" t="s">
        <v>23895</v>
      </c>
      <c r="X2590" s="50" t="s">
        <v>205</v>
      </c>
      <c r="Y2590" s="50"/>
    </row>
    <row r="2591" spans="1:26" ht="18" customHeight="1">
      <c r="A2591" s="539">
        <v>20240530</v>
      </c>
      <c r="B2591" s="523">
        <v>667</v>
      </c>
      <c r="C2591" s="523" t="s">
        <v>16004</v>
      </c>
      <c r="D2591" s="523" t="s">
        <v>8947</v>
      </c>
      <c r="E2591" s="523">
        <v>815</v>
      </c>
      <c r="F2591" s="523" t="s">
        <v>8949</v>
      </c>
      <c r="G2591" s="523" t="s">
        <v>16005</v>
      </c>
      <c r="H2591" s="538" t="s">
        <v>15241</v>
      </c>
      <c r="I2591" s="540">
        <v>45442</v>
      </c>
      <c r="J2591" s="541" t="s">
        <v>12989</v>
      </c>
      <c r="K2591" s="541" t="s">
        <v>9440</v>
      </c>
      <c r="L2591" s="494" t="s">
        <v>19178</v>
      </c>
      <c r="M2591" s="494" t="s">
        <v>9455</v>
      </c>
      <c r="N2591" s="494"/>
      <c r="O2591" s="494" t="s">
        <v>15400</v>
      </c>
      <c r="P2591" s="494"/>
      <c r="Q2591" s="494" t="s">
        <v>23398</v>
      </c>
      <c r="R2591" s="16" t="s">
        <v>16006</v>
      </c>
      <c r="S2591" s="16" t="s">
        <v>13577</v>
      </c>
      <c r="T2591" s="16" t="s">
        <v>23909</v>
      </c>
      <c r="U2591" s="17">
        <v>815</v>
      </c>
      <c r="V2591" s="18">
        <v>6194</v>
      </c>
      <c r="W2591" s="16" t="s">
        <v>23910</v>
      </c>
      <c r="X2591" s="50"/>
      <c r="Y2591" s="50"/>
      <c r="Z2591" t="s">
        <v>13735</v>
      </c>
    </row>
    <row r="2592" spans="1:26" ht="18" customHeight="1">
      <c r="A2592" s="539">
        <v>20240530</v>
      </c>
      <c r="B2592" s="523">
        <v>668</v>
      </c>
      <c r="C2592" s="523" t="s">
        <v>16007</v>
      </c>
      <c r="D2592" s="523" t="s">
        <v>219</v>
      </c>
      <c r="E2592" s="523">
        <v>1110</v>
      </c>
      <c r="F2592" s="523" t="s">
        <v>9245</v>
      </c>
      <c r="G2592" s="523" t="s">
        <v>16008</v>
      </c>
      <c r="H2592" s="538" t="s">
        <v>9518</v>
      </c>
      <c r="I2592" s="540">
        <v>45442</v>
      </c>
      <c r="J2592" s="541" t="s">
        <v>12919</v>
      </c>
      <c r="K2592" s="541" t="s">
        <v>9440</v>
      </c>
      <c r="L2592" s="494" t="s">
        <v>9441</v>
      </c>
      <c r="M2592" s="494" t="s">
        <v>15255</v>
      </c>
      <c r="N2592" s="494"/>
      <c r="O2592" s="494" t="s">
        <v>9462</v>
      </c>
      <c r="P2592" s="494"/>
      <c r="Q2592" s="494" t="s">
        <v>15672</v>
      </c>
      <c r="R2592" s="16" t="s">
        <v>16007</v>
      </c>
      <c r="S2592" s="16" t="s">
        <v>526</v>
      </c>
      <c r="T2592" s="16" t="s">
        <v>16009</v>
      </c>
      <c r="U2592" s="17">
        <v>1110</v>
      </c>
      <c r="V2592" s="18">
        <v>24864</v>
      </c>
      <c r="W2592" s="16" t="s">
        <v>16010</v>
      </c>
      <c r="X2592" s="50" t="s">
        <v>205</v>
      </c>
      <c r="Y2592" s="50"/>
    </row>
    <row r="2593" spans="1:26" ht="18" customHeight="1">
      <c r="A2593" s="539">
        <v>20240530</v>
      </c>
      <c r="B2593" s="523">
        <v>669</v>
      </c>
      <c r="C2593" s="523" t="s">
        <v>16011</v>
      </c>
      <c r="D2593" s="523" t="s">
        <v>8947</v>
      </c>
      <c r="E2593" s="523">
        <v>987</v>
      </c>
      <c r="F2593" s="523" t="s">
        <v>8949</v>
      </c>
      <c r="G2593" s="523" t="s">
        <v>16012</v>
      </c>
      <c r="H2593" s="538" t="s">
        <v>23543</v>
      </c>
      <c r="I2593" s="540">
        <v>45442</v>
      </c>
      <c r="J2593" s="541" t="s">
        <v>10977</v>
      </c>
      <c r="K2593" s="541" t="s">
        <v>9440</v>
      </c>
      <c r="L2593" s="494" t="s">
        <v>9441</v>
      </c>
      <c r="M2593" s="494" t="s">
        <v>9455</v>
      </c>
      <c r="N2593" s="494"/>
      <c r="O2593" s="494" t="s">
        <v>15400</v>
      </c>
      <c r="P2593" s="494"/>
      <c r="Q2593" s="494" t="s">
        <v>23398</v>
      </c>
      <c r="R2593" s="16" t="s">
        <v>23911</v>
      </c>
      <c r="S2593" s="16" t="s">
        <v>13577</v>
      </c>
      <c r="T2593" s="16" t="s">
        <v>23912</v>
      </c>
      <c r="U2593" s="17">
        <v>987</v>
      </c>
      <c r="V2593" s="18">
        <v>12591.6</v>
      </c>
      <c r="W2593" s="16" t="s">
        <v>23913</v>
      </c>
      <c r="X2593" s="50"/>
      <c r="Y2593" s="50"/>
      <c r="Z2593" t="s">
        <v>23914</v>
      </c>
    </row>
    <row r="2594" spans="1:26" ht="18" customHeight="1">
      <c r="A2594" s="539">
        <v>20240530</v>
      </c>
      <c r="B2594" s="523">
        <v>670</v>
      </c>
      <c r="C2594" s="523" t="s">
        <v>16013</v>
      </c>
      <c r="D2594" s="523" t="s">
        <v>9503</v>
      </c>
      <c r="E2594" s="523">
        <v>1594</v>
      </c>
      <c r="F2594" s="523" t="s">
        <v>16014</v>
      </c>
      <c r="G2594" s="523" t="s">
        <v>16015</v>
      </c>
      <c r="H2594" s="538" t="s">
        <v>23272</v>
      </c>
      <c r="I2594" s="540">
        <v>45442</v>
      </c>
      <c r="J2594" s="541" t="s">
        <v>14918</v>
      </c>
      <c r="K2594" s="541" t="s">
        <v>9440</v>
      </c>
      <c r="L2594" s="494" t="s">
        <v>19178</v>
      </c>
      <c r="M2594" s="494" t="s">
        <v>15255</v>
      </c>
      <c r="N2594" s="494"/>
      <c r="O2594" s="494" t="s">
        <v>16016</v>
      </c>
      <c r="P2594" s="494" t="s">
        <v>15449</v>
      </c>
      <c r="Q2594" s="494" t="s">
        <v>22714</v>
      </c>
      <c r="R2594" s="16" t="s">
        <v>16017</v>
      </c>
      <c r="S2594" s="16" t="s">
        <v>23915</v>
      </c>
      <c r="T2594" s="16" t="s">
        <v>23916</v>
      </c>
      <c r="U2594" s="17">
        <v>1594</v>
      </c>
      <c r="V2594" s="18">
        <v>19600</v>
      </c>
      <c r="W2594" s="16" t="s">
        <v>23917</v>
      </c>
      <c r="X2594" s="50" t="s">
        <v>205</v>
      </c>
      <c r="Y2594" s="50"/>
      <c r="Z2594" t="s">
        <v>10358</v>
      </c>
    </row>
    <row r="2595" spans="1:26" ht="18" customHeight="1">
      <c r="A2595" s="539">
        <v>20240530</v>
      </c>
      <c r="B2595" s="523">
        <v>671</v>
      </c>
      <c r="C2595" s="523" t="s">
        <v>16018</v>
      </c>
      <c r="D2595" s="523" t="s">
        <v>219</v>
      </c>
      <c r="E2595" s="523">
        <v>1110</v>
      </c>
      <c r="F2595" s="523" t="s">
        <v>9217</v>
      </c>
      <c r="G2595" s="523" t="s">
        <v>16019</v>
      </c>
      <c r="H2595" s="538" t="s">
        <v>23918</v>
      </c>
      <c r="I2595" s="540">
        <v>45442</v>
      </c>
      <c r="J2595" s="541" t="s">
        <v>11592</v>
      </c>
      <c r="K2595" s="541" t="s">
        <v>9440</v>
      </c>
      <c r="L2595" s="494" t="s">
        <v>19178</v>
      </c>
      <c r="M2595" s="494" t="s">
        <v>15255</v>
      </c>
      <c r="N2595" s="494"/>
      <c r="O2595" s="494" t="s">
        <v>9462</v>
      </c>
      <c r="P2595" s="494"/>
      <c r="Q2595" s="494" t="s">
        <v>22733</v>
      </c>
      <c r="R2595" s="16" t="s">
        <v>23919</v>
      </c>
      <c r="S2595" s="16" t="s">
        <v>19381</v>
      </c>
      <c r="T2595" s="16" t="s">
        <v>16020</v>
      </c>
      <c r="U2595" s="17">
        <v>1110</v>
      </c>
      <c r="V2595" s="18">
        <v>24864</v>
      </c>
      <c r="W2595" s="16" t="s">
        <v>23920</v>
      </c>
      <c r="X2595" s="50" t="s">
        <v>205</v>
      </c>
      <c r="Y2595" s="50"/>
    </row>
    <row r="2596" spans="1:26" ht="18" customHeight="1">
      <c r="A2596" s="539">
        <v>20240530</v>
      </c>
      <c r="B2596" s="523">
        <v>672</v>
      </c>
      <c r="C2596" s="523" t="s">
        <v>5642</v>
      </c>
      <c r="D2596" s="523" t="s">
        <v>9540</v>
      </c>
      <c r="E2596" s="523">
        <v>1958</v>
      </c>
      <c r="F2596" s="523" t="s">
        <v>8994</v>
      </c>
      <c r="G2596" s="523" t="s">
        <v>5643</v>
      </c>
      <c r="H2596" s="538" t="s">
        <v>14679</v>
      </c>
      <c r="I2596" s="540">
        <v>45442</v>
      </c>
      <c r="J2596" s="541" t="s">
        <v>10742</v>
      </c>
      <c r="K2596" s="541" t="s">
        <v>9440</v>
      </c>
      <c r="L2596" s="494" t="s">
        <v>19178</v>
      </c>
      <c r="M2596" s="494" t="s">
        <v>9543</v>
      </c>
      <c r="N2596" s="494"/>
      <c r="O2596" s="494" t="s">
        <v>9462</v>
      </c>
      <c r="P2596" s="494"/>
      <c r="Q2596" s="494" t="s">
        <v>22735</v>
      </c>
      <c r="R2596" s="16" t="s">
        <v>23921</v>
      </c>
      <c r="S2596" s="16" t="s">
        <v>15194</v>
      </c>
      <c r="T2596" s="16" t="s">
        <v>23922</v>
      </c>
      <c r="U2596" s="17">
        <v>1958</v>
      </c>
      <c r="V2596" s="18">
        <v>24515.29</v>
      </c>
      <c r="W2596" s="16" t="s">
        <v>23920</v>
      </c>
      <c r="X2596" s="50"/>
      <c r="Y2596" s="50"/>
    </row>
    <row r="2597" spans="1:26" ht="18" customHeight="1">
      <c r="A2597" s="539">
        <v>20240603</v>
      </c>
      <c r="B2597" s="523">
        <v>673</v>
      </c>
      <c r="C2597" s="523" t="s">
        <v>16021</v>
      </c>
      <c r="D2597" s="523" t="s">
        <v>219</v>
      </c>
      <c r="E2597" s="523">
        <v>1110</v>
      </c>
      <c r="F2597" s="523" t="s">
        <v>9217</v>
      </c>
      <c r="G2597" s="523" t="s">
        <v>16022</v>
      </c>
      <c r="H2597" s="538" t="s">
        <v>9864</v>
      </c>
      <c r="I2597" s="540">
        <v>45443</v>
      </c>
      <c r="J2597" s="541" t="s">
        <v>15905</v>
      </c>
      <c r="K2597" s="541" t="s">
        <v>9440</v>
      </c>
      <c r="L2597" s="494" t="s">
        <v>19178</v>
      </c>
      <c r="M2597" s="494" t="s">
        <v>15255</v>
      </c>
      <c r="N2597" s="494" t="s">
        <v>9521</v>
      </c>
      <c r="O2597" s="494" t="s">
        <v>15385</v>
      </c>
      <c r="P2597" s="494"/>
      <c r="Q2597" s="494" t="s">
        <v>23254</v>
      </c>
      <c r="R2597" s="16" t="s">
        <v>23923</v>
      </c>
      <c r="S2597" s="16" t="s">
        <v>23924</v>
      </c>
      <c r="T2597" s="16" t="s">
        <v>23925</v>
      </c>
      <c r="U2597" s="17">
        <v>1110</v>
      </c>
      <c r="V2597" s="18">
        <v>24864</v>
      </c>
      <c r="W2597" s="16" t="s">
        <v>23775</v>
      </c>
      <c r="X2597" s="50" t="s">
        <v>205</v>
      </c>
      <c r="Y2597" s="50"/>
    </row>
    <row r="2598" spans="1:26" ht="18" customHeight="1">
      <c r="A2598" s="539">
        <v>20240603</v>
      </c>
      <c r="B2598" s="523">
        <v>674</v>
      </c>
      <c r="C2598" s="523" t="s">
        <v>16023</v>
      </c>
      <c r="D2598" s="523" t="s">
        <v>219</v>
      </c>
      <c r="E2598" s="523">
        <v>1800</v>
      </c>
      <c r="F2598" s="523" t="s">
        <v>8949</v>
      </c>
      <c r="G2598" s="523" t="s">
        <v>9839</v>
      </c>
      <c r="H2598" s="538" t="s">
        <v>22563</v>
      </c>
      <c r="I2598" s="540">
        <v>45446</v>
      </c>
      <c r="J2598" s="541" t="s">
        <v>11372</v>
      </c>
      <c r="K2598" s="541" t="s">
        <v>9440</v>
      </c>
      <c r="L2598" s="494" t="s">
        <v>19178</v>
      </c>
      <c r="M2598" s="494" t="s">
        <v>9455</v>
      </c>
      <c r="N2598" s="494" t="s">
        <v>23471</v>
      </c>
      <c r="O2598" s="494" t="s">
        <v>15142</v>
      </c>
      <c r="P2598" s="494"/>
      <c r="Q2598" s="494" t="s">
        <v>22615</v>
      </c>
      <c r="R2598" s="16" t="s">
        <v>23926</v>
      </c>
      <c r="S2598" s="16" t="s">
        <v>23927</v>
      </c>
      <c r="T2598" s="16" t="s">
        <v>23928</v>
      </c>
      <c r="U2598" s="17">
        <v>1800</v>
      </c>
      <c r="V2598" s="18">
        <v>19052</v>
      </c>
      <c r="W2598" s="16" t="s">
        <v>16024</v>
      </c>
      <c r="X2598" s="50" t="s">
        <v>205</v>
      </c>
      <c r="Y2598" s="50"/>
      <c r="Z2598" t="s">
        <v>10998</v>
      </c>
    </row>
    <row r="2599" spans="1:26" ht="18" customHeight="1">
      <c r="A2599" s="539">
        <v>20240603</v>
      </c>
      <c r="B2599" s="523">
        <v>675</v>
      </c>
      <c r="C2599" s="523" t="s">
        <v>16025</v>
      </c>
      <c r="D2599" s="523" t="s">
        <v>8947</v>
      </c>
      <c r="E2599" s="523">
        <v>920</v>
      </c>
      <c r="F2599" s="523" t="s">
        <v>8949</v>
      </c>
      <c r="G2599" s="523" t="s">
        <v>9842</v>
      </c>
      <c r="H2599" s="538" t="s">
        <v>23778</v>
      </c>
      <c r="I2599" s="540">
        <v>45446</v>
      </c>
      <c r="J2599" s="541" t="s">
        <v>10909</v>
      </c>
      <c r="K2599" s="541" t="s">
        <v>9440</v>
      </c>
      <c r="L2599" s="494" t="s">
        <v>9441</v>
      </c>
      <c r="M2599" s="494" t="s">
        <v>9455</v>
      </c>
      <c r="N2599" s="494"/>
      <c r="O2599" s="494" t="s">
        <v>15774</v>
      </c>
      <c r="P2599" s="494" t="s">
        <v>15549</v>
      </c>
      <c r="Q2599" s="494" t="s">
        <v>22727</v>
      </c>
      <c r="R2599" s="16" t="s">
        <v>23929</v>
      </c>
      <c r="S2599" s="16" t="s">
        <v>23710</v>
      </c>
      <c r="T2599" s="16" t="s">
        <v>23930</v>
      </c>
      <c r="U2599" s="17">
        <v>920</v>
      </c>
      <c r="V2599" s="18">
        <v>6440</v>
      </c>
      <c r="W2599" s="16" t="s">
        <v>23931</v>
      </c>
      <c r="X2599" s="50" t="s">
        <v>205</v>
      </c>
      <c r="Y2599" s="50"/>
      <c r="Z2599" t="s">
        <v>16026</v>
      </c>
    </row>
    <row r="2600" spans="1:26" ht="18" customHeight="1">
      <c r="A2600" s="539">
        <v>20240603</v>
      </c>
      <c r="B2600" s="523">
        <v>676</v>
      </c>
      <c r="C2600" s="523" t="s">
        <v>5645</v>
      </c>
      <c r="D2600" s="523" t="s">
        <v>9319</v>
      </c>
      <c r="E2600" s="523">
        <v>1567</v>
      </c>
      <c r="F2600" s="523" t="s">
        <v>121</v>
      </c>
      <c r="G2600" s="523" t="s">
        <v>5646</v>
      </c>
      <c r="H2600" s="538" t="s">
        <v>14670</v>
      </c>
      <c r="I2600" s="540">
        <v>45446</v>
      </c>
      <c r="J2600" s="541" t="s">
        <v>11508</v>
      </c>
      <c r="K2600" s="541" t="s">
        <v>9440</v>
      </c>
      <c r="L2600" s="494" t="s">
        <v>22028</v>
      </c>
      <c r="M2600" s="494" t="s">
        <v>9460</v>
      </c>
      <c r="N2600" s="494" t="s">
        <v>22458</v>
      </c>
      <c r="O2600" s="494" t="s">
        <v>15411</v>
      </c>
      <c r="P2600" s="494"/>
      <c r="Q2600" s="494" t="s">
        <v>9544</v>
      </c>
      <c r="R2600" s="16" t="s">
        <v>5645</v>
      </c>
      <c r="S2600" s="16" t="s">
        <v>5648</v>
      </c>
      <c r="T2600" s="16" t="s">
        <v>16027</v>
      </c>
      <c r="U2600" s="17">
        <v>1567</v>
      </c>
      <c r="V2600" s="18">
        <v>24366.85</v>
      </c>
      <c r="W2600" s="16" t="s">
        <v>16028</v>
      </c>
      <c r="X2600" s="50" t="s">
        <v>205</v>
      </c>
      <c r="Y2600" s="50"/>
    </row>
    <row r="2601" spans="1:26" ht="18" customHeight="1">
      <c r="A2601" s="539">
        <v>20240604</v>
      </c>
      <c r="B2601" s="523">
        <v>677</v>
      </c>
      <c r="C2601" s="523" t="s">
        <v>16029</v>
      </c>
      <c r="D2601" s="523" t="s">
        <v>8947</v>
      </c>
      <c r="E2601" s="523">
        <v>660</v>
      </c>
      <c r="F2601" s="523" t="s">
        <v>8949</v>
      </c>
      <c r="G2601" s="523" t="s">
        <v>9845</v>
      </c>
      <c r="H2601" s="538" t="s">
        <v>22991</v>
      </c>
      <c r="I2601" s="540">
        <v>45446</v>
      </c>
      <c r="J2601" s="541" t="s">
        <v>16030</v>
      </c>
      <c r="K2601" s="541" t="s">
        <v>9440</v>
      </c>
      <c r="L2601" s="494" t="s">
        <v>19178</v>
      </c>
      <c r="M2601" s="494" t="s">
        <v>9455</v>
      </c>
      <c r="N2601" s="494" t="s">
        <v>8297</v>
      </c>
      <c r="O2601" s="494" t="s">
        <v>15411</v>
      </c>
      <c r="P2601" s="494"/>
      <c r="Q2601" s="494" t="s">
        <v>22727</v>
      </c>
      <c r="R2601" s="16" t="s">
        <v>23932</v>
      </c>
      <c r="S2601" s="16" t="s">
        <v>23933</v>
      </c>
      <c r="T2601" s="16" t="s">
        <v>23934</v>
      </c>
      <c r="U2601" s="17">
        <v>660</v>
      </c>
      <c r="V2601" s="18">
        <v>4620</v>
      </c>
      <c r="W2601" s="16" t="s">
        <v>23935</v>
      </c>
      <c r="X2601" s="50" t="s">
        <v>205</v>
      </c>
      <c r="Y2601" s="50"/>
      <c r="Z2601" t="s">
        <v>10606</v>
      </c>
    </row>
    <row r="2602" spans="1:26" ht="18" customHeight="1">
      <c r="A2602" s="539">
        <v>20240604</v>
      </c>
      <c r="B2602" s="523">
        <v>678</v>
      </c>
      <c r="C2602" s="523" t="s">
        <v>16031</v>
      </c>
      <c r="D2602" s="523" t="s">
        <v>8947</v>
      </c>
      <c r="E2602" s="523">
        <v>759</v>
      </c>
      <c r="F2602" s="523" t="s">
        <v>8949</v>
      </c>
      <c r="G2602" s="523" t="s">
        <v>9843</v>
      </c>
      <c r="H2602" s="538" t="s">
        <v>22583</v>
      </c>
      <c r="I2602" s="540">
        <v>45446</v>
      </c>
      <c r="J2602" s="541" t="s">
        <v>12115</v>
      </c>
      <c r="K2602" s="541" t="s">
        <v>9440</v>
      </c>
      <c r="L2602" s="494" t="s">
        <v>19178</v>
      </c>
      <c r="M2602" s="494" t="s">
        <v>9455</v>
      </c>
      <c r="N2602" s="494" t="s">
        <v>16032</v>
      </c>
      <c r="O2602" s="494" t="s">
        <v>15411</v>
      </c>
      <c r="P2602" s="494"/>
      <c r="Q2602" s="494" t="s">
        <v>22727</v>
      </c>
      <c r="R2602" s="16" t="s">
        <v>23936</v>
      </c>
      <c r="S2602" s="16" t="s">
        <v>19679</v>
      </c>
      <c r="T2602" s="16" t="s">
        <v>23937</v>
      </c>
      <c r="U2602" s="17">
        <v>759</v>
      </c>
      <c r="V2602" s="18">
        <v>6091</v>
      </c>
      <c r="W2602" s="16" t="s">
        <v>23935</v>
      </c>
      <c r="X2602" s="50" t="s">
        <v>205</v>
      </c>
      <c r="Y2602" s="50"/>
      <c r="Z2602" t="s">
        <v>10606</v>
      </c>
    </row>
    <row r="2603" spans="1:26" ht="18" customHeight="1">
      <c r="A2603" s="539">
        <v>20240604</v>
      </c>
      <c r="B2603" s="523">
        <v>679</v>
      </c>
      <c r="C2603" s="523" t="s">
        <v>16033</v>
      </c>
      <c r="D2603" s="523" t="s">
        <v>8947</v>
      </c>
      <c r="E2603" s="523">
        <v>1100</v>
      </c>
      <c r="F2603" s="523" t="s">
        <v>8949</v>
      </c>
      <c r="G2603" s="523" t="s">
        <v>9847</v>
      </c>
      <c r="H2603" s="538" t="s">
        <v>23515</v>
      </c>
      <c r="I2603" s="540">
        <v>45447</v>
      </c>
      <c r="J2603" s="541" t="s">
        <v>11070</v>
      </c>
      <c r="K2603" s="541" t="s">
        <v>9440</v>
      </c>
      <c r="L2603" s="494" t="s">
        <v>19178</v>
      </c>
      <c r="M2603" s="494" t="s">
        <v>9455</v>
      </c>
      <c r="N2603" s="494" t="s">
        <v>23468</v>
      </c>
      <c r="O2603" s="494" t="s">
        <v>15403</v>
      </c>
      <c r="P2603" s="494"/>
      <c r="Q2603" s="494" t="s">
        <v>23398</v>
      </c>
      <c r="R2603" s="16" t="s">
        <v>16033</v>
      </c>
      <c r="S2603" s="16" t="s">
        <v>9663</v>
      </c>
      <c r="T2603" s="16" t="s">
        <v>16034</v>
      </c>
      <c r="U2603" s="17">
        <v>1100</v>
      </c>
      <c r="V2603" s="18">
        <v>8690</v>
      </c>
      <c r="W2603" s="16" t="s">
        <v>16035</v>
      </c>
      <c r="X2603" s="50" t="s">
        <v>205</v>
      </c>
      <c r="Y2603" s="50"/>
      <c r="Z2603" t="s">
        <v>16036</v>
      </c>
    </row>
    <row r="2604" spans="1:26" ht="18" customHeight="1">
      <c r="A2604" s="539">
        <v>20240604</v>
      </c>
      <c r="B2604" s="523">
        <v>680</v>
      </c>
      <c r="C2604" s="523" t="s">
        <v>16037</v>
      </c>
      <c r="D2604" s="523" t="s">
        <v>8947</v>
      </c>
      <c r="E2604" s="523">
        <v>760</v>
      </c>
      <c r="F2604" s="523" t="s">
        <v>8949</v>
      </c>
      <c r="G2604" s="523" t="s">
        <v>9855</v>
      </c>
      <c r="H2604" s="538" t="s">
        <v>22562</v>
      </c>
      <c r="I2604" s="540">
        <v>45447</v>
      </c>
      <c r="J2604" s="541" t="s">
        <v>11734</v>
      </c>
      <c r="K2604" s="541" t="s">
        <v>9440</v>
      </c>
      <c r="L2604" s="494" t="s">
        <v>19178</v>
      </c>
      <c r="M2604" s="494" t="s">
        <v>9455</v>
      </c>
      <c r="N2604" s="494" t="s">
        <v>8297</v>
      </c>
      <c r="O2604" s="494" t="s">
        <v>15411</v>
      </c>
      <c r="P2604" s="494"/>
      <c r="Q2604" s="494" t="s">
        <v>22727</v>
      </c>
      <c r="R2604" s="16" t="s">
        <v>23938</v>
      </c>
      <c r="S2604" s="16" t="s">
        <v>19679</v>
      </c>
      <c r="T2604" s="16" t="s">
        <v>16038</v>
      </c>
      <c r="U2604" s="17">
        <v>760</v>
      </c>
      <c r="V2604" s="18">
        <v>6232</v>
      </c>
      <c r="W2604" s="16" t="s">
        <v>23935</v>
      </c>
      <c r="X2604" s="50" t="s">
        <v>205</v>
      </c>
      <c r="Y2604" s="50"/>
      <c r="Z2604" t="s">
        <v>10606</v>
      </c>
    </row>
    <row r="2605" spans="1:26" ht="18" customHeight="1">
      <c r="A2605" s="539">
        <v>20240604</v>
      </c>
      <c r="B2605" s="523">
        <v>681</v>
      </c>
      <c r="C2605" s="523" t="s">
        <v>16039</v>
      </c>
      <c r="D2605" s="523" t="s">
        <v>8947</v>
      </c>
      <c r="E2605" s="523">
        <v>868</v>
      </c>
      <c r="F2605" s="523" t="s">
        <v>8949</v>
      </c>
      <c r="G2605" s="523" t="s">
        <v>9856</v>
      </c>
      <c r="H2605" s="538" t="s">
        <v>15440</v>
      </c>
      <c r="I2605" s="540">
        <v>45447</v>
      </c>
      <c r="J2605" s="541" t="s">
        <v>14691</v>
      </c>
      <c r="K2605" s="541" t="s">
        <v>9440</v>
      </c>
      <c r="L2605" s="494" t="s">
        <v>19178</v>
      </c>
      <c r="M2605" s="494" t="s">
        <v>9455</v>
      </c>
      <c r="N2605" s="494" t="s">
        <v>8297</v>
      </c>
      <c r="O2605" s="494" t="s">
        <v>15411</v>
      </c>
      <c r="P2605" s="494"/>
      <c r="Q2605" s="494" t="s">
        <v>9470</v>
      </c>
      <c r="R2605" s="16" t="s">
        <v>23939</v>
      </c>
      <c r="S2605" s="16" t="s">
        <v>19679</v>
      </c>
      <c r="T2605" s="16" t="s">
        <v>23940</v>
      </c>
      <c r="U2605" s="17">
        <v>868</v>
      </c>
      <c r="V2605" s="18">
        <v>10155.6</v>
      </c>
      <c r="W2605" s="16" t="s">
        <v>23935</v>
      </c>
      <c r="X2605" s="50" t="s">
        <v>205</v>
      </c>
      <c r="Y2605" s="50"/>
      <c r="Z2605" t="s">
        <v>10606</v>
      </c>
    </row>
    <row r="2606" spans="1:26" ht="18" customHeight="1">
      <c r="A2606" s="539">
        <v>20240604</v>
      </c>
      <c r="B2606" s="523">
        <v>682</v>
      </c>
      <c r="C2606" s="523" t="s">
        <v>5650</v>
      </c>
      <c r="D2606" s="523" t="s">
        <v>9319</v>
      </c>
      <c r="E2606" s="523">
        <v>1567</v>
      </c>
      <c r="F2606" s="523" t="s">
        <v>121</v>
      </c>
      <c r="G2606" s="523" t="s">
        <v>5651</v>
      </c>
      <c r="H2606" s="538" t="s">
        <v>23436</v>
      </c>
      <c r="I2606" s="540">
        <v>45446</v>
      </c>
      <c r="J2606" s="541" t="s">
        <v>11997</v>
      </c>
      <c r="K2606" s="541" t="s">
        <v>9440</v>
      </c>
      <c r="L2606" s="494" t="s">
        <v>19178</v>
      </c>
      <c r="M2606" s="494" t="s">
        <v>9460</v>
      </c>
      <c r="N2606" s="494" t="s">
        <v>22458</v>
      </c>
      <c r="O2606" s="494" t="s">
        <v>15411</v>
      </c>
      <c r="P2606" s="494"/>
      <c r="Q2606" s="494" t="s">
        <v>22650</v>
      </c>
      <c r="R2606" s="16" t="s">
        <v>16040</v>
      </c>
      <c r="S2606" s="16" t="s">
        <v>23941</v>
      </c>
      <c r="T2606" s="16" t="s">
        <v>23942</v>
      </c>
      <c r="U2606" s="17">
        <v>1567</v>
      </c>
      <c r="V2606" s="18">
        <v>24366.85</v>
      </c>
      <c r="W2606" s="16" t="s">
        <v>23943</v>
      </c>
      <c r="X2606" s="50" t="s">
        <v>205</v>
      </c>
      <c r="Y2606" s="50"/>
    </row>
    <row r="2607" spans="1:26" ht="18" customHeight="1">
      <c r="A2607" s="539">
        <v>20240604</v>
      </c>
      <c r="B2607" s="523">
        <v>683</v>
      </c>
      <c r="C2607" s="523" t="s">
        <v>5655</v>
      </c>
      <c r="D2607" s="523" t="s">
        <v>8894</v>
      </c>
      <c r="E2607" s="523">
        <v>1960</v>
      </c>
      <c r="F2607" s="523" t="s">
        <v>8994</v>
      </c>
      <c r="G2607" s="523" t="s">
        <v>5653</v>
      </c>
      <c r="H2607" s="538" t="s">
        <v>22822</v>
      </c>
      <c r="I2607" s="540">
        <v>45447</v>
      </c>
      <c r="J2607" s="541" t="s">
        <v>11330</v>
      </c>
      <c r="K2607" s="541" t="s">
        <v>9440</v>
      </c>
      <c r="L2607" s="512" t="s">
        <v>22028</v>
      </c>
      <c r="M2607" s="512" t="s">
        <v>14692</v>
      </c>
      <c r="N2607" s="512" t="s">
        <v>16041</v>
      </c>
      <c r="O2607" s="512" t="s">
        <v>15411</v>
      </c>
      <c r="P2607" s="512"/>
      <c r="Q2607" s="512" t="s">
        <v>22629</v>
      </c>
      <c r="R2607" s="16" t="s">
        <v>23944</v>
      </c>
      <c r="S2607" s="16" t="s">
        <v>21943</v>
      </c>
      <c r="T2607" s="16" t="s">
        <v>23945</v>
      </c>
      <c r="U2607" s="17">
        <v>1960</v>
      </c>
      <c r="V2607" s="18">
        <v>24500</v>
      </c>
      <c r="W2607" s="16" t="s">
        <v>5657</v>
      </c>
      <c r="X2607" s="50" t="s">
        <v>205</v>
      </c>
      <c r="Y2607" s="50"/>
    </row>
    <row r="2608" spans="1:26" ht="18" customHeight="1">
      <c r="A2608" s="539">
        <v>20240604</v>
      </c>
      <c r="B2608" s="523">
        <v>684</v>
      </c>
      <c r="C2608" s="523" t="s">
        <v>9860</v>
      </c>
      <c r="D2608" s="523" t="s">
        <v>13515</v>
      </c>
      <c r="E2608" s="523">
        <v>3598</v>
      </c>
      <c r="F2608" s="523" t="s">
        <v>11055</v>
      </c>
      <c r="G2608" s="523" t="s">
        <v>9862</v>
      </c>
      <c r="H2608" s="538" t="s">
        <v>23356</v>
      </c>
      <c r="I2608" s="540">
        <v>45447</v>
      </c>
      <c r="J2608" s="541" t="s">
        <v>14987</v>
      </c>
      <c r="K2608" s="541" t="s">
        <v>9440</v>
      </c>
      <c r="L2608" s="494" t="s">
        <v>19178</v>
      </c>
      <c r="M2608" s="494" t="s">
        <v>15428</v>
      </c>
      <c r="N2608" s="494" t="s">
        <v>16042</v>
      </c>
      <c r="O2608" s="494" t="s">
        <v>15351</v>
      </c>
      <c r="P2608" s="494"/>
      <c r="Q2608" s="494" t="s">
        <v>14814</v>
      </c>
      <c r="R2608" s="16" t="s">
        <v>23946</v>
      </c>
      <c r="S2608" s="16" t="s">
        <v>23198</v>
      </c>
      <c r="T2608" s="16" t="s">
        <v>16043</v>
      </c>
      <c r="U2608" s="17">
        <v>3598</v>
      </c>
      <c r="V2608" s="18">
        <v>23387</v>
      </c>
      <c r="W2608" s="16" t="s">
        <v>23935</v>
      </c>
      <c r="X2608" s="50" t="s">
        <v>205</v>
      </c>
      <c r="Y2608" s="50"/>
    </row>
    <row r="2609" spans="1:26" ht="18" customHeight="1">
      <c r="A2609" s="539">
        <v>20240604</v>
      </c>
      <c r="B2609" s="523">
        <v>685</v>
      </c>
      <c r="C2609" s="523" t="s">
        <v>16044</v>
      </c>
      <c r="D2609" s="523" t="s">
        <v>8947</v>
      </c>
      <c r="E2609" s="523">
        <v>1000</v>
      </c>
      <c r="F2609" s="523" t="s">
        <v>8949</v>
      </c>
      <c r="G2609" s="523" t="s">
        <v>9857</v>
      </c>
      <c r="H2609" s="538" t="s">
        <v>22563</v>
      </c>
      <c r="I2609" s="540">
        <v>45447</v>
      </c>
      <c r="J2609" s="541" t="s">
        <v>10510</v>
      </c>
      <c r="K2609" s="541" t="s">
        <v>9440</v>
      </c>
      <c r="L2609" s="494" t="s">
        <v>19178</v>
      </c>
      <c r="M2609" s="494" t="s">
        <v>9455</v>
      </c>
      <c r="N2609" s="494" t="s">
        <v>8297</v>
      </c>
      <c r="O2609" s="494" t="s">
        <v>15411</v>
      </c>
      <c r="P2609" s="494"/>
      <c r="Q2609" s="494" t="s">
        <v>9470</v>
      </c>
      <c r="R2609" s="16" t="s">
        <v>23947</v>
      </c>
      <c r="S2609" s="16" t="s">
        <v>19679</v>
      </c>
      <c r="T2609" s="16" t="s">
        <v>23948</v>
      </c>
      <c r="U2609" s="17">
        <v>1000</v>
      </c>
      <c r="V2609" s="18">
        <v>7800</v>
      </c>
      <c r="W2609" s="16" t="s">
        <v>5657</v>
      </c>
      <c r="X2609" s="50" t="s">
        <v>205</v>
      </c>
      <c r="Y2609" s="50"/>
      <c r="Z2609" t="s">
        <v>10606</v>
      </c>
    </row>
    <row r="2610" spans="1:26" ht="18" customHeight="1">
      <c r="A2610" s="539">
        <v>20240605</v>
      </c>
      <c r="B2610" s="523">
        <v>686</v>
      </c>
      <c r="C2610" s="523" t="s">
        <v>9877</v>
      </c>
      <c r="D2610" s="523" t="s">
        <v>13413</v>
      </c>
      <c r="E2610" s="523">
        <v>1584</v>
      </c>
      <c r="F2610" s="523" t="s">
        <v>8949</v>
      </c>
      <c r="G2610" s="523" t="s">
        <v>9879</v>
      </c>
      <c r="H2610" s="538" t="s">
        <v>16045</v>
      </c>
      <c r="I2610" s="540">
        <v>45448</v>
      </c>
      <c r="J2610" s="541" t="s">
        <v>13523</v>
      </c>
      <c r="K2610" s="541" t="s">
        <v>9440</v>
      </c>
      <c r="L2610" s="494" t="s">
        <v>19178</v>
      </c>
      <c r="M2610" s="494" t="s">
        <v>16046</v>
      </c>
      <c r="N2610" s="494" t="s">
        <v>8297</v>
      </c>
      <c r="O2610" s="494" t="s">
        <v>9443</v>
      </c>
      <c r="P2610" s="494"/>
      <c r="Q2610" s="494" t="s">
        <v>14748</v>
      </c>
      <c r="R2610" s="16" t="s">
        <v>23949</v>
      </c>
      <c r="S2610" s="16" t="s">
        <v>23950</v>
      </c>
      <c r="T2610" s="16" t="s">
        <v>23951</v>
      </c>
      <c r="U2610" s="17">
        <v>1584</v>
      </c>
      <c r="V2610" s="18">
        <v>21652.34</v>
      </c>
      <c r="W2610" s="16" t="s">
        <v>23935</v>
      </c>
      <c r="X2610" s="50" t="s">
        <v>205</v>
      </c>
      <c r="Y2610" s="50"/>
      <c r="Z2610" t="s">
        <v>14146</v>
      </c>
    </row>
    <row r="2611" spans="1:26" ht="18" customHeight="1">
      <c r="A2611" s="539">
        <v>20240605</v>
      </c>
      <c r="B2611" s="523">
        <v>687</v>
      </c>
      <c r="C2611" s="523" t="s">
        <v>9863</v>
      </c>
      <c r="D2611" s="523" t="s">
        <v>219</v>
      </c>
      <c r="E2611" s="523">
        <v>1398</v>
      </c>
      <c r="F2611" s="523" t="s">
        <v>9546</v>
      </c>
      <c r="G2611" s="523" t="s">
        <v>9865</v>
      </c>
      <c r="H2611" s="538" t="s">
        <v>22694</v>
      </c>
      <c r="I2611" s="540">
        <v>45447</v>
      </c>
      <c r="J2611" s="541" t="s">
        <v>12576</v>
      </c>
      <c r="K2611" s="541" t="s">
        <v>9440</v>
      </c>
      <c r="L2611" s="494" t="s">
        <v>19178</v>
      </c>
      <c r="M2611" s="494" t="s">
        <v>15255</v>
      </c>
      <c r="N2611" s="494" t="s">
        <v>16041</v>
      </c>
      <c r="O2611" s="494" t="s">
        <v>15403</v>
      </c>
      <c r="P2611" s="494"/>
      <c r="Q2611" s="494" t="s">
        <v>23952</v>
      </c>
      <c r="R2611" s="16" t="s">
        <v>23953</v>
      </c>
      <c r="S2611" s="16" t="s">
        <v>16047</v>
      </c>
      <c r="T2611" s="16" t="s">
        <v>23954</v>
      </c>
      <c r="U2611" s="17">
        <v>1398</v>
      </c>
      <c r="V2611" s="18">
        <v>16510</v>
      </c>
      <c r="W2611" s="16" t="s">
        <v>23935</v>
      </c>
      <c r="X2611" s="50" t="s">
        <v>205</v>
      </c>
      <c r="Y2611" s="50"/>
    </row>
    <row r="2612" spans="1:26" ht="18" customHeight="1">
      <c r="A2612" s="539">
        <v>20240605</v>
      </c>
      <c r="B2612" s="523">
        <v>688</v>
      </c>
      <c r="C2612" s="523" t="s">
        <v>9869</v>
      </c>
      <c r="D2612" s="523" t="s">
        <v>9743</v>
      </c>
      <c r="E2612" s="523">
        <v>2300</v>
      </c>
      <c r="F2612" s="523" t="s">
        <v>9236</v>
      </c>
      <c r="G2612" s="523" t="s">
        <v>9871</v>
      </c>
      <c r="H2612" s="538" t="s">
        <v>22596</v>
      </c>
      <c r="I2612" s="540">
        <v>45447</v>
      </c>
      <c r="J2612" s="541" t="s">
        <v>10463</v>
      </c>
      <c r="K2612" s="541" t="s">
        <v>9440</v>
      </c>
      <c r="L2612" s="494" t="s">
        <v>9441</v>
      </c>
      <c r="M2612" s="494" t="s">
        <v>9455</v>
      </c>
      <c r="N2612" s="494" t="s">
        <v>22464</v>
      </c>
      <c r="O2612" s="494" t="s">
        <v>15411</v>
      </c>
      <c r="P2612" s="494"/>
      <c r="Q2612" s="494" t="s">
        <v>22727</v>
      </c>
      <c r="R2612" s="16" t="s">
        <v>23955</v>
      </c>
      <c r="S2612" s="16" t="s">
        <v>16047</v>
      </c>
      <c r="T2612" s="16" t="s">
        <v>23956</v>
      </c>
      <c r="U2612" s="17">
        <v>2300</v>
      </c>
      <c r="V2612" s="18">
        <v>24840</v>
      </c>
      <c r="W2612" s="16" t="s">
        <v>23935</v>
      </c>
      <c r="X2612" s="50" t="s">
        <v>205</v>
      </c>
      <c r="Y2612" s="50"/>
      <c r="Z2612" t="s">
        <v>10606</v>
      </c>
    </row>
    <row r="2613" spans="1:26" ht="18" customHeight="1">
      <c r="A2613" s="539">
        <v>20240605</v>
      </c>
      <c r="B2613" s="523">
        <v>689</v>
      </c>
      <c r="C2613" s="523" t="s">
        <v>9866</v>
      </c>
      <c r="D2613" s="523" t="s">
        <v>9743</v>
      </c>
      <c r="E2613" s="523">
        <v>2300</v>
      </c>
      <c r="F2613" s="523" t="s">
        <v>9236</v>
      </c>
      <c r="G2613" s="523" t="s">
        <v>9868</v>
      </c>
      <c r="H2613" s="538" t="s">
        <v>23957</v>
      </c>
      <c r="I2613" s="540">
        <v>45447</v>
      </c>
      <c r="J2613" s="541" t="s">
        <v>16048</v>
      </c>
      <c r="K2613" s="541" t="s">
        <v>9440</v>
      </c>
      <c r="L2613" s="494" t="s">
        <v>22028</v>
      </c>
      <c r="M2613" s="494" t="s">
        <v>16049</v>
      </c>
      <c r="N2613" s="494" t="s">
        <v>16050</v>
      </c>
      <c r="O2613" s="494" t="s">
        <v>15403</v>
      </c>
      <c r="P2613" s="494"/>
      <c r="Q2613" s="494" t="s">
        <v>23888</v>
      </c>
      <c r="R2613" s="16" t="s">
        <v>23958</v>
      </c>
      <c r="S2613" s="16" t="s">
        <v>23959</v>
      </c>
      <c r="T2613" s="16" t="s">
        <v>16051</v>
      </c>
      <c r="U2613" s="17">
        <v>2300</v>
      </c>
      <c r="V2613" s="18">
        <v>24840</v>
      </c>
      <c r="W2613" s="16" t="s">
        <v>23935</v>
      </c>
      <c r="X2613" s="50" t="s">
        <v>205</v>
      </c>
      <c r="Y2613" s="50"/>
      <c r="Z2613" t="s">
        <v>16052</v>
      </c>
    </row>
    <row r="2614" spans="1:26" ht="18" customHeight="1">
      <c r="A2614" s="539">
        <v>20240605</v>
      </c>
      <c r="B2614" s="523">
        <v>690</v>
      </c>
      <c r="C2614" s="523" t="s">
        <v>16053</v>
      </c>
      <c r="D2614" s="523" t="s">
        <v>10578</v>
      </c>
      <c r="E2614" s="523">
        <v>803</v>
      </c>
      <c r="F2614" s="523" t="s">
        <v>9211</v>
      </c>
      <c r="G2614" s="523" t="s">
        <v>9872</v>
      </c>
      <c r="H2614" s="538" t="s">
        <v>23762</v>
      </c>
      <c r="I2614" s="540">
        <v>45448</v>
      </c>
      <c r="J2614" s="541" t="s">
        <v>10711</v>
      </c>
      <c r="K2614" s="541" t="s">
        <v>9440</v>
      </c>
      <c r="L2614" s="494" t="s">
        <v>19178</v>
      </c>
      <c r="M2614" s="494" t="s">
        <v>9455</v>
      </c>
      <c r="N2614" s="494" t="s">
        <v>23471</v>
      </c>
      <c r="O2614" s="494" t="s">
        <v>15506</v>
      </c>
      <c r="P2614" s="494"/>
      <c r="Q2614" s="494" t="s">
        <v>14723</v>
      </c>
      <c r="R2614" s="16" t="s">
        <v>16054</v>
      </c>
      <c r="S2614" s="16" t="s">
        <v>23960</v>
      </c>
      <c r="T2614" s="16" t="s">
        <v>23961</v>
      </c>
      <c r="U2614" s="17">
        <v>803</v>
      </c>
      <c r="V2614" s="18">
        <v>23000</v>
      </c>
      <c r="W2614" s="16" t="s">
        <v>23962</v>
      </c>
      <c r="X2614" s="50" t="s">
        <v>205</v>
      </c>
      <c r="Y2614" s="50"/>
    </row>
    <row r="2615" spans="1:26" ht="18" customHeight="1">
      <c r="A2615" s="539">
        <v>20240605</v>
      </c>
      <c r="B2615" s="523">
        <v>691</v>
      </c>
      <c r="C2615" s="523" t="s">
        <v>5658</v>
      </c>
      <c r="D2615" s="523" t="s">
        <v>8891</v>
      </c>
      <c r="E2615" s="523">
        <v>1958</v>
      </c>
      <c r="F2615" s="523" t="s">
        <v>8994</v>
      </c>
      <c r="G2615" s="523" t="s">
        <v>5659</v>
      </c>
      <c r="H2615" s="538" t="s">
        <v>22572</v>
      </c>
      <c r="I2615" s="540">
        <v>45448</v>
      </c>
      <c r="J2615" s="541" t="s">
        <v>10420</v>
      </c>
      <c r="K2615" s="541" t="s">
        <v>9440</v>
      </c>
      <c r="L2615" s="494" t="s">
        <v>22028</v>
      </c>
      <c r="M2615" s="494" t="s">
        <v>15579</v>
      </c>
      <c r="N2615" s="494" t="s">
        <v>16041</v>
      </c>
      <c r="O2615" s="494" t="s">
        <v>15411</v>
      </c>
      <c r="P2615" s="494"/>
      <c r="Q2615" s="494" t="s">
        <v>22629</v>
      </c>
      <c r="R2615" s="16" t="s">
        <v>23963</v>
      </c>
      <c r="S2615" s="16" t="s">
        <v>21935</v>
      </c>
      <c r="T2615" s="16" t="s">
        <v>23964</v>
      </c>
      <c r="U2615" s="17">
        <v>1958</v>
      </c>
      <c r="V2615" s="18">
        <v>24728.74</v>
      </c>
      <c r="W2615" s="16" t="s">
        <v>23935</v>
      </c>
      <c r="X2615" s="50" t="s">
        <v>205</v>
      </c>
      <c r="Y2615" s="50"/>
    </row>
    <row r="2616" spans="1:26" ht="18" customHeight="1">
      <c r="A2616" s="539">
        <v>20240605</v>
      </c>
      <c r="B2616" s="523">
        <v>692</v>
      </c>
      <c r="C2616" s="523" t="s">
        <v>9851</v>
      </c>
      <c r="D2616" s="523" t="s">
        <v>9583</v>
      </c>
      <c r="E2616" s="523">
        <v>1200</v>
      </c>
      <c r="F2616" s="523" t="s">
        <v>8298</v>
      </c>
      <c r="G2616" s="523" t="s">
        <v>9853</v>
      </c>
      <c r="H2616" s="538" t="s">
        <v>22474</v>
      </c>
      <c r="I2616" s="540">
        <v>45446</v>
      </c>
      <c r="J2616" s="541" t="s">
        <v>12678</v>
      </c>
      <c r="K2616" s="541" t="s">
        <v>9440</v>
      </c>
      <c r="L2616" s="494" t="s">
        <v>19178</v>
      </c>
      <c r="M2616" s="494" t="s">
        <v>15255</v>
      </c>
      <c r="N2616" s="494" t="s">
        <v>22785</v>
      </c>
      <c r="O2616" s="494" t="s">
        <v>15400</v>
      </c>
      <c r="P2616" s="494"/>
      <c r="Q2616" s="494" t="s">
        <v>23139</v>
      </c>
      <c r="R2616" s="16" t="s">
        <v>23965</v>
      </c>
      <c r="S2616" s="16" t="s">
        <v>21475</v>
      </c>
      <c r="T2616" s="16" t="s">
        <v>23966</v>
      </c>
      <c r="U2616" s="17">
        <v>1200</v>
      </c>
      <c r="V2616" s="18">
        <v>24600</v>
      </c>
      <c r="W2616" s="16" t="s">
        <v>23967</v>
      </c>
      <c r="X2616" s="50" t="s">
        <v>205</v>
      </c>
      <c r="Y2616" s="50"/>
    </row>
    <row r="2617" spans="1:26" ht="18" customHeight="1">
      <c r="A2617" s="539">
        <v>20240607</v>
      </c>
      <c r="B2617" s="523">
        <v>693</v>
      </c>
      <c r="C2617" s="523" t="s">
        <v>9873</v>
      </c>
      <c r="D2617" s="523" t="s">
        <v>9062</v>
      </c>
      <c r="E2617" s="523">
        <v>1200</v>
      </c>
      <c r="F2617" s="523" t="s">
        <v>8298</v>
      </c>
      <c r="G2617" s="523" t="s">
        <v>9875</v>
      </c>
      <c r="H2617" s="538" t="s">
        <v>23440</v>
      </c>
      <c r="I2617" s="540">
        <v>45450</v>
      </c>
      <c r="J2617" s="541" t="s">
        <v>10697</v>
      </c>
      <c r="K2617" s="541" t="s">
        <v>9440</v>
      </c>
      <c r="L2617" s="494" t="s">
        <v>19178</v>
      </c>
      <c r="M2617" s="494" t="s">
        <v>15344</v>
      </c>
      <c r="N2617" s="494" t="s">
        <v>9521</v>
      </c>
      <c r="O2617" s="494" t="s">
        <v>15506</v>
      </c>
      <c r="P2617" s="50" t="s">
        <v>16056</v>
      </c>
      <c r="Q2617" s="494" t="s">
        <v>14900</v>
      </c>
      <c r="R2617" s="16" t="s">
        <v>23968</v>
      </c>
      <c r="S2617" s="16" t="s">
        <v>16055</v>
      </c>
      <c r="T2617" s="16" t="s">
        <v>23969</v>
      </c>
      <c r="U2617" s="17">
        <v>1200</v>
      </c>
      <c r="V2617" s="18">
        <v>24450</v>
      </c>
      <c r="W2617" s="16" t="s">
        <v>23962</v>
      </c>
      <c r="X2617" s="50" t="s">
        <v>205</v>
      </c>
      <c r="Y2617" s="50"/>
      <c r="Z2617" t="s">
        <v>16057</v>
      </c>
    </row>
    <row r="2618" spans="1:26" ht="18" customHeight="1">
      <c r="A2618" s="539">
        <v>20240607</v>
      </c>
      <c r="B2618" s="523">
        <v>694</v>
      </c>
      <c r="C2618" s="523" t="s">
        <v>9880</v>
      </c>
      <c r="D2618" s="523" t="s">
        <v>13413</v>
      </c>
      <c r="E2618" s="523">
        <v>1584</v>
      </c>
      <c r="F2618" s="523" t="s">
        <v>8949</v>
      </c>
      <c r="G2618" s="523" t="s">
        <v>9881</v>
      </c>
      <c r="H2618" s="538" t="s">
        <v>23970</v>
      </c>
      <c r="I2618" s="540">
        <v>45449</v>
      </c>
      <c r="J2618" s="541" t="s">
        <v>13938</v>
      </c>
      <c r="K2618" s="541" t="s">
        <v>9440</v>
      </c>
      <c r="L2618" s="494" t="s">
        <v>19178</v>
      </c>
      <c r="M2618" s="494" t="s">
        <v>16046</v>
      </c>
      <c r="N2618" s="494" t="s">
        <v>23471</v>
      </c>
      <c r="O2618" s="494" t="s">
        <v>15400</v>
      </c>
      <c r="P2618" s="50" t="s">
        <v>23971</v>
      </c>
      <c r="Q2618" s="494" t="s">
        <v>14748</v>
      </c>
      <c r="R2618" s="16" t="s">
        <v>23972</v>
      </c>
      <c r="S2618" s="16" t="s">
        <v>23973</v>
      </c>
      <c r="T2618" s="16" t="s">
        <v>23974</v>
      </c>
      <c r="U2618" s="17">
        <v>1584</v>
      </c>
      <c r="V2618" s="18">
        <v>21652.34</v>
      </c>
      <c r="W2618" s="16" t="s">
        <v>16058</v>
      </c>
      <c r="X2618" s="50" t="s">
        <v>205</v>
      </c>
      <c r="Y2618" s="50"/>
      <c r="Z2618" t="s">
        <v>14146</v>
      </c>
    </row>
    <row r="2619" spans="1:26" ht="18" customHeight="1">
      <c r="A2619" s="539">
        <v>20240607</v>
      </c>
      <c r="B2619" s="523">
        <v>695</v>
      </c>
      <c r="C2619" s="523" t="s">
        <v>16059</v>
      </c>
      <c r="D2619" s="523" t="s">
        <v>8947</v>
      </c>
      <c r="E2619" s="523">
        <v>942</v>
      </c>
      <c r="F2619" s="523" t="s">
        <v>8949</v>
      </c>
      <c r="G2619" s="523" t="s">
        <v>9883</v>
      </c>
      <c r="H2619" s="538" t="s">
        <v>23975</v>
      </c>
      <c r="I2619" s="540">
        <v>45450</v>
      </c>
      <c r="J2619" s="541" t="s">
        <v>16060</v>
      </c>
      <c r="K2619" s="541" t="s">
        <v>9440</v>
      </c>
      <c r="L2619" s="494" t="s">
        <v>19178</v>
      </c>
      <c r="M2619" s="494" t="s">
        <v>9455</v>
      </c>
      <c r="N2619" s="494" t="s">
        <v>9468</v>
      </c>
      <c r="O2619" s="494" t="s">
        <v>15492</v>
      </c>
      <c r="P2619" s="494" t="s">
        <v>15765</v>
      </c>
      <c r="Q2619" s="494" t="s">
        <v>22727</v>
      </c>
      <c r="R2619" s="16" t="s">
        <v>23976</v>
      </c>
      <c r="S2619" s="16" t="s">
        <v>21167</v>
      </c>
      <c r="T2619" s="16" t="s">
        <v>23977</v>
      </c>
      <c r="U2619" s="17">
        <v>942</v>
      </c>
      <c r="V2619" s="18">
        <v>9230.5</v>
      </c>
      <c r="W2619" s="16" t="s">
        <v>18797</v>
      </c>
      <c r="X2619" s="50" t="s">
        <v>205</v>
      </c>
      <c r="Y2619" s="50"/>
      <c r="Z2619" t="s">
        <v>15768</v>
      </c>
    </row>
    <row r="2620" spans="1:26" ht="18" customHeight="1">
      <c r="A2620" s="539">
        <v>20240607</v>
      </c>
      <c r="B2620" s="523">
        <v>696</v>
      </c>
      <c r="C2620" s="523" t="s">
        <v>5667</v>
      </c>
      <c r="D2620" s="523" t="s">
        <v>8896</v>
      </c>
      <c r="E2620" s="523">
        <v>1950</v>
      </c>
      <c r="F2620" s="523" t="s">
        <v>6380</v>
      </c>
      <c r="G2620" s="523" t="s">
        <v>5668</v>
      </c>
      <c r="H2620" s="538" t="s">
        <v>22596</v>
      </c>
      <c r="I2620" s="540">
        <v>45448</v>
      </c>
      <c r="J2620" s="541" t="s">
        <v>10379</v>
      </c>
      <c r="K2620" s="541" t="s">
        <v>9440</v>
      </c>
      <c r="L2620" s="494" t="s">
        <v>19178</v>
      </c>
      <c r="M2620" s="494" t="s">
        <v>15579</v>
      </c>
      <c r="N2620" s="494" t="s">
        <v>16041</v>
      </c>
      <c r="O2620" s="494" t="s">
        <v>15351</v>
      </c>
      <c r="P2620" s="494"/>
      <c r="Q2620" s="494" t="s">
        <v>22669</v>
      </c>
      <c r="R2620" s="16" t="s">
        <v>23978</v>
      </c>
      <c r="S2620" s="16" t="s">
        <v>23100</v>
      </c>
      <c r="T2620" s="16" t="s">
        <v>23979</v>
      </c>
      <c r="U2620" s="17">
        <v>1950</v>
      </c>
      <c r="V2620" s="18">
        <v>24375</v>
      </c>
      <c r="W2620" s="16" t="s">
        <v>23935</v>
      </c>
      <c r="X2620" s="50"/>
      <c r="Y2620" s="50"/>
    </row>
    <row r="2621" spans="1:26" ht="18" customHeight="1">
      <c r="A2621" s="539">
        <v>20240607</v>
      </c>
      <c r="B2621" s="523">
        <v>697</v>
      </c>
      <c r="C2621" s="523" t="s">
        <v>5662</v>
      </c>
      <c r="D2621" s="523" t="s">
        <v>9319</v>
      </c>
      <c r="E2621" s="523">
        <v>1917</v>
      </c>
      <c r="F2621" s="523" t="s">
        <v>8994</v>
      </c>
      <c r="G2621" s="523" t="s">
        <v>5663</v>
      </c>
      <c r="H2621" s="538" t="s">
        <v>14670</v>
      </c>
      <c r="I2621" s="540">
        <v>45450</v>
      </c>
      <c r="J2621" s="541" t="s">
        <v>11681</v>
      </c>
      <c r="K2621" s="541" t="s">
        <v>9440</v>
      </c>
      <c r="L2621" s="494" t="s">
        <v>19178</v>
      </c>
      <c r="M2621" s="494" t="s">
        <v>9460</v>
      </c>
      <c r="N2621" s="494" t="s">
        <v>16061</v>
      </c>
      <c r="O2621" s="494" t="s">
        <v>15400</v>
      </c>
      <c r="P2621" s="494"/>
      <c r="Q2621" s="494" t="s">
        <v>9444</v>
      </c>
      <c r="R2621" s="16" t="s">
        <v>16062</v>
      </c>
      <c r="S2621" s="16" t="s">
        <v>23973</v>
      </c>
      <c r="T2621" s="16" t="s">
        <v>23980</v>
      </c>
      <c r="U2621" s="17">
        <v>1917</v>
      </c>
      <c r="V2621" s="18">
        <v>23962.5</v>
      </c>
      <c r="W2621" s="16" t="s">
        <v>23981</v>
      </c>
      <c r="X2621" s="50" t="s">
        <v>205</v>
      </c>
      <c r="Y2621" s="50"/>
    </row>
    <row r="2622" spans="1:26" ht="18" customHeight="1">
      <c r="A2622" s="539">
        <v>20240607</v>
      </c>
      <c r="B2622" s="523">
        <v>698</v>
      </c>
      <c r="C2622" s="523" t="s">
        <v>16063</v>
      </c>
      <c r="D2622" s="523" t="s">
        <v>219</v>
      </c>
      <c r="E2622" s="523">
        <v>2299</v>
      </c>
      <c r="F2622" s="523" t="s">
        <v>9269</v>
      </c>
      <c r="G2622" s="523" t="s">
        <v>16064</v>
      </c>
      <c r="H2622" s="538" t="s">
        <v>22518</v>
      </c>
      <c r="I2622" s="540">
        <v>45450</v>
      </c>
      <c r="J2622" s="541" t="s">
        <v>13921</v>
      </c>
      <c r="K2622" s="541" t="s">
        <v>9440</v>
      </c>
      <c r="L2622" s="494" t="s">
        <v>205</v>
      </c>
      <c r="M2622" s="494" t="s">
        <v>15255</v>
      </c>
      <c r="N2622" s="494" t="s">
        <v>22785</v>
      </c>
      <c r="O2622" s="494" t="s">
        <v>9443</v>
      </c>
      <c r="P2622" s="494"/>
      <c r="Q2622" s="494" t="s">
        <v>23139</v>
      </c>
      <c r="R2622" s="16" t="s">
        <v>23982</v>
      </c>
      <c r="S2622" s="16" t="s">
        <v>23983</v>
      </c>
      <c r="T2622" s="16" t="s">
        <v>16065</v>
      </c>
      <c r="U2622" s="17">
        <v>2299</v>
      </c>
      <c r="V2622" s="18">
        <v>24139.5</v>
      </c>
      <c r="W2622" s="16" t="s">
        <v>5657</v>
      </c>
      <c r="X2622" s="50" t="s">
        <v>205</v>
      </c>
      <c r="Y2622" s="50"/>
    </row>
    <row r="2623" spans="1:26" ht="18" customHeight="1">
      <c r="A2623" s="539">
        <v>20240607</v>
      </c>
      <c r="B2623" s="523">
        <v>699</v>
      </c>
      <c r="C2623" s="523" t="s">
        <v>9887</v>
      </c>
      <c r="D2623" s="523" t="s">
        <v>10483</v>
      </c>
      <c r="E2623" s="523">
        <v>5000</v>
      </c>
      <c r="F2623" s="523" t="s">
        <v>9069</v>
      </c>
      <c r="G2623" s="523" t="s">
        <v>9889</v>
      </c>
      <c r="H2623" s="538" t="s">
        <v>23984</v>
      </c>
      <c r="I2623" s="540">
        <v>45450</v>
      </c>
      <c r="J2623" s="541" t="s">
        <v>13914</v>
      </c>
      <c r="K2623" s="541" t="s">
        <v>9440</v>
      </c>
      <c r="L2623" s="494" t="s">
        <v>19178</v>
      </c>
      <c r="M2623" s="494" t="s">
        <v>14692</v>
      </c>
      <c r="N2623" s="494" t="s">
        <v>22464</v>
      </c>
      <c r="O2623" s="494" t="s">
        <v>16016</v>
      </c>
      <c r="P2623" s="494" t="s">
        <v>15449</v>
      </c>
      <c r="Q2623" s="494" t="s">
        <v>22708</v>
      </c>
      <c r="R2623" s="16" t="s">
        <v>23985</v>
      </c>
      <c r="S2623" s="16" t="s">
        <v>9690</v>
      </c>
      <c r="T2623" s="16" t="s">
        <v>23986</v>
      </c>
      <c r="U2623" s="17">
        <v>5000</v>
      </c>
      <c r="V2623" s="18">
        <v>24900</v>
      </c>
      <c r="W2623" s="16" t="s">
        <v>23962</v>
      </c>
      <c r="X2623" s="50"/>
      <c r="Y2623" s="50"/>
      <c r="Z2623" t="s">
        <v>10986</v>
      </c>
    </row>
    <row r="2624" spans="1:26" ht="18" customHeight="1">
      <c r="A2624" s="539">
        <v>20240607</v>
      </c>
      <c r="B2624" s="523">
        <v>700</v>
      </c>
      <c r="C2624" s="523" t="s">
        <v>9884</v>
      </c>
      <c r="D2624" s="523" t="s">
        <v>14102</v>
      </c>
      <c r="E2624" s="523">
        <v>891</v>
      </c>
      <c r="F2624" s="523" t="s">
        <v>9211</v>
      </c>
      <c r="G2624" s="523" t="s">
        <v>9885</v>
      </c>
      <c r="H2624" s="538" t="s">
        <v>23780</v>
      </c>
      <c r="I2624" s="540">
        <v>45450</v>
      </c>
      <c r="J2624" s="541" t="s">
        <v>9593</v>
      </c>
      <c r="K2624" s="541" t="s">
        <v>9440</v>
      </c>
      <c r="L2624" s="512" t="s">
        <v>19178</v>
      </c>
      <c r="M2624" s="512" t="s">
        <v>23987</v>
      </c>
      <c r="N2624" s="512" t="s">
        <v>22799</v>
      </c>
      <c r="O2624" s="512" t="s">
        <v>15385</v>
      </c>
      <c r="P2624" s="512" t="s">
        <v>16066</v>
      </c>
      <c r="Q2624" s="512" t="s">
        <v>22642</v>
      </c>
      <c r="R2624" s="16" t="s">
        <v>23988</v>
      </c>
      <c r="S2624" s="16" t="s">
        <v>23989</v>
      </c>
      <c r="T2624" s="16" t="s">
        <v>23990</v>
      </c>
      <c r="U2624" s="17">
        <v>891</v>
      </c>
      <c r="V2624" s="18">
        <v>24788.5</v>
      </c>
      <c r="W2624" s="16" t="s">
        <v>23943</v>
      </c>
      <c r="X2624" s="50" t="s">
        <v>205</v>
      </c>
      <c r="Y2624" s="50"/>
    </row>
    <row r="2625" spans="1:26" ht="18" customHeight="1">
      <c r="A2625" s="539">
        <v>20240610</v>
      </c>
      <c r="B2625" s="523">
        <v>701</v>
      </c>
      <c r="C2625" s="523" t="s">
        <v>16067</v>
      </c>
      <c r="D2625" s="523" t="s">
        <v>9062</v>
      </c>
      <c r="E2625" s="523">
        <v>1200</v>
      </c>
      <c r="F2625" s="523" t="s">
        <v>8298</v>
      </c>
      <c r="G2625" s="523" t="s">
        <v>9891</v>
      </c>
      <c r="H2625" s="538" t="s">
        <v>23991</v>
      </c>
      <c r="I2625" s="540">
        <v>45451</v>
      </c>
      <c r="J2625" s="541" t="s">
        <v>12097</v>
      </c>
      <c r="K2625" s="541" t="s">
        <v>9440</v>
      </c>
      <c r="L2625" s="494" t="s">
        <v>19178</v>
      </c>
      <c r="M2625" s="494" t="s">
        <v>9455</v>
      </c>
      <c r="N2625" s="494" t="s">
        <v>22468</v>
      </c>
      <c r="O2625" s="494" t="s">
        <v>15774</v>
      </c>
      <c r="P2625" s="494" t="s">
        <v>16056</v>
      </c>
      <c r="Q2625" s="494" t="s">
        <v>23992</v>
      </c>
      <c r="R2625" s="16" t="s">
        <v>16069</v>
      </c>
      <c r="S2625" s="16" t="s">
        <v>23993</v>
      </c>
      <c r="T2625" s="16" t="s">
        <v>23994</v>
      </c>
      <c r="U2625" s="17">
        <v>1200</v>
      </c>
      <c r="V2625" s="18">
        <v>24450</v>
      </c>
      <c r="W2625" s="16" t="s">
        <v>23995</v>
      </c>
      <c r="X2625" s="50" t="s">
        <v>205</v>
      </c>
      <c r="Y2625" s="50"/>
      <c r="Z2625" t="s">
        <v>12502</v>
      </c>
    </row>
    <row r="2626" spans="1:26" ht="18" customHeight="1">
      <c r="A2626" s="539">
        <v>20240610</v>
      </c>
      <c r="B2626" s="523">
        <v>702</v>
      </c>
      <c r="C2626" s="523" t="s">
        <v>9925</v>
      </c>
      <c r="D2626" s="523" t="s">
        <v>10514</v>
      </c>
      <c r="E2626" s="523">
        <v>2198</v>
      </c>
      <c r="F2626" s="523" t="s">
        <v>11055</v>
      </c>
      <c r="G2626" s="523" t="s">
        <v>9927</v>
      </c>
      <c r="H2626" s="538" t="s">
        <v>22678</v>
      </c>
      <c r="I2626" s="540">
        <v>45453</v>
      </c>
      <c r="J2626" s="541" t="s">
        <v>14060</v>
      </c>
      <c r="K2626" s="541" t="s">
        <v>9440</v>
      </c>
      <c r="L2626" s="494" t="s">
        <v>19178</v>
      </c>
      <c r="M2626" s="494" t="s">
        <v>15660</v>
      </c>
      <c r="N2626" s="494" t="s">
        <v>22458</v>
      </c>
      <c r="O2626" s="494" t="s">
        <v>15363</v>
      </c>
      <c r="P2626" s="494" t="s">
        <v>15558</v>
      </c>
      <c r="Q2626" s="494" t="s">
        <v>22727</v>
      </c>
      <c r="R2626" s="16" t="s">
        <v>23996</v>
      </c>
      <c r="S2626" s="16" t="s">
        <v>19770</v>
      </c>
      <c r="T2626" s="16" t="s">
        <v>23997</v>
      </c>
      <c r="U2626" s="17">
        <v>2198</v>
      </c>
      <c r="V2626" s="18">
        <v>15386</v>
      </c>
      <c r="W2626" s="16" t="s">
        <v>23998</v>
      </c>
      <c r="X2626" s="50" t="s">
        <v>205</v>
      </c>
      <c r="Y2626" s="50"/>
    </row>
    <row r="2627" spans="1:26" ht="18" customHeight="1">
      <c r="A2627" s="539">
        <v>20240610</v>
      </c>
      <c r="B2627" s="523">
        <v>703</v>
      </c>
      <c r="C2627" s="523" t="s">
        <v>9898</v>
      </c>
      <c r="D2627" s="523" t="s">
        <v>219</v>
      </c>
      <c r="E2627" s="523">
        <v>1286</v>
      </c>
      <c r="F2627" s="523" t="s">
        <v>8949</v>
      </c>
      <c r="G2627" s="523" t="s">
        <v>9899</v>
      </c>
      <c r="H2627" s="538" t="s">
        <v>22619</v>
      </c>
      <c r="I2627" s="540">
        <v>45453</v>
      </c>
      <c r="J2627" s="541" t="s">
        <v>13208</v>
      </c>
      <c r="K2627" s="541" t="s">
        <v>9440</v>
      </c>
      <c r="L2627" s="494" t="s">
        <v>19178</v>
      </c>
      <c r="M2627" s="494" t="s">
        <v>15255</v>
      </c>
      <c r="N2627" s="494" t="s">
        <v>22785</v>
      </c>
      <c r="O2627" s="494" t="s">
        <v>15420</v>
      </c>
      <c r="P2627" s="494"/>
      <c r="Q2627" s="494" t="s">
        <v>22695</v>
      </c>
      <c r="R2627" s="16" t="s">
        <v>23999</v>
      </c>
      <c r="S2627" s="16" t="s">
        <v>24000</v>
      </c>
      <c r="T2627" s="16" t="s">
        <v>16071</v>
      </c>
      <c r="U2627" s="17">
        <v>1286</v>
      </c>
      <c r="V2627" s="18">
        <v>6815.8</v>
      </c>
      <c r="W2627" s="16" t="s">
        <v>24001</v>
      </c>
      <c r="X2627" s="50" t="s">
        <v>205</v>
      </c>
      <c r="Y2627" s="50"/>
    </row>
    <row r="2628" spans="1:26" ht="18" customHeight="1">
      <c r="A2628" s="539">
        <v>20240610</v>
      </c>
      <c r="B2628" s="523">
        <v>704</v>
      </c>
      <c r="C2628" s="523" t="s">
        <v>5670</v>
      </c>
      <c r="D2628" s="523" t="s">
        <v>9540</v>
      </c>
      <c r="E2628" s="523">
        <v>1942</v>
      </c>
      <c r="F2628" s="523" t="s">
        <v>8994</v>
      </c>
      <c r="G2628" s="523" t="s">
        <v>5671</v>
      </c>
      <c r="H2628" s="538" t="s">
        <v>23394</v>
      </c>
      <c r="I2628" s="540">
        <v>45451</v>
      </c>
      <c r="J2628" s="541" t="s">
        <v>12889</v>
      </c>
      <c r="K2628" s="541" t="s">
        <v>9440</v>
      </c>
      <c r="L2628" s="494" t="s">
        <v>19178</v>
      </c>
      <c r="M2628" s="494" t="s">
        <v>9543</v>
      </c>
      <c r="N2628" s="494" t="s">
        <v>18815</v>
      </c>
      <c r="O2628" s="494" t="s">
        <v>9462</v>
      </c>
      <c r="P2628" s="494"/>
      <c r="Q2628" s="494" t="s">
        <v>22650</v>
      </c>
      <c r="R2628" s="16" t="s">
        <v>24002</v>
      </c>
      <c r="S2628" s="16" t="s">
        <v>5530</v>
      </c>
      <c r="T2628" s="16" t="s">
        <v>24003</v>
      </c>
      <c r="U2628" s="17">
        <v>1942</v>
      </c>
      <c r="V2628" s="18">
        <v>24286.720000000001</v>
      </c>
      <c r="W2628" s="16" t="s">
        <v>16058</v>
      </c>
      <c r="X2628" s="50" t="s">
        <v>205</v>
      </c>
      <c r="Y2628" s="50"/>
    </row>
    <row r="2629" spans="1:26" ht="18" customHeight="1">
      <c r="A2629" s="539">
        <v>20240610</v>
      </c>
      <c r="B2629" s="523">
        <v>705</v>
      </c>
      <c r="C2629" s="523" t="s">
        <v>5679</v>
      </c>
      <c r="D2629" s="523" t="s">
        <v>8905</v>
      </c>
      <c r="E2629" s="523">
        <v>1980</v>
      </c>
      <c r="F2629" s="523" t="s">
        <v>8994</v>
      </c>
      <c r="G2629" s="523" t="s">
        <v>5680</v>
      </c>
      <c r="H2629" s="538" t="s">
        <v>22675</v>
      </c>
      <c r="I2629" s="540">
        <v>45451</v>
      </c>
      <c r="J2629" s="541" t="s">
        <v>9501</v>
      </c>
      <c r="K2629" s="541" t="s">
        <v>9440</v>
      </c>
      <c r="L2629" s="494" t="s">
        <v>19178</v>
      </c>
      <c r="M2629" s="494" t="s">
        <v>9460</v>
      </c>
      <c r="N2629" s="494" t="s">
        <v>9461</v>
      </c>
      <c r="O2629" s="494" t="s">
        <v>9462</v>
      </c>
      <c r="P2629" s="494"/>
      <c r="Q2629" s="494" t="s">
        <v>22624</v>
      </c>
      <c r="R2629" s="16" t="s">
        <v>24004</v>
      </c>
      <c r="S2629" s="16" t="s">
        <v>23520</v>
      </c>
      <c r="T2629" s="16" t="s">
        <v>16072</v>
      </c>
      <c r="U2629" s="17">
        <v>1980</v>
      </c>
      <c r="V2629" s="18">
        <v>24924.240000000002</v>
      </c>
      <c r="W2629" s="16" t="s">
        <v>23981</v>
      </c>
      <c r="X2629" s="50" t="s">
        <v>205</v>
      </c>
      <c r="Y2629" s="50"/>
    </row>
    <row r="2630" spans="1:26" ht="18" customHeight="1">
      <c r="A2630" s="539">
        <v>20240610</v>
      </c>
      <c r="B2630" s="523">
        <v>706</v>
      </c>
      <c r="C2630" s="523" t="s">
        <v>5675</v>
      </c>
      <c r="D2630" s="523" t="s">
        <v>8896</v>
      </c>
      <c r="E2630" s="523">
        <v>1925</v>
      </c>
      <c r="F2630" s="523" t="s">
        <v>6380</v>
      </c>
      <c r="G2630" s="523" t="s">
        <v>5676</v>
      </c>
      <c r="H2630" s="538" t="s">
        <v>22525</v>
      </c>
      <c r="I2630" s="540">
        <v>45450</v>
      </c>
      <c r="J2630" s="541" t="s">
        <v>12424</v>
      </c>
      <c r="K2630" s="541" t="s">
        <v>9440</v>
      </c>
      <c r="L2630" s="494" t="s">
        <v>9441</v>
      </c>
      <c r="M2630" s="494" t="s">
        <v>9442</v>
      </c>
      <c r="N2630" s="494" t="s">
        <v>22799</v>
      </c>
      <c r="O2630" s="494" t="s">
        <v>15370</v>
      </c>
      <c r="P2630" s="494"/>
      <c r="Q2630" s="494" t="s">
        <v>22669</v>
      </c>
      <c r="R2630" s="16" t="s">
        <v>24005</v>
      </c>
      <c r="S2630" s="16" t="s">
        <v>4253</v>
      </c>
      <c r="T2630" s="16" t="s">
        <v>24006</v>
      </c>
      <c r="U2630" s="17">
        <v>1925</v>
      </c>
      <c r="V2630" s="18">
        <v>24640</v>
      </c>
      <c r="W2630" s="16" t="s">
        <v>23995</v>
      </c>
      <c r="X2630" s="50" t="s">
        <v>205</v>
      </c>
      <c r="Y2630" s="50"/>
    </row>
    <row r="2631" spans="1:26" ht="18" customHeight="1">
      <c r="A2631" s="539">
        <v>20240610</v>
      </c>
      <c r="B2631" s="523">
        <v>707</v>
      </c>
      <c r="C2631" s="523" t="s">
        <v>9906</v>
      </c>
      <c r="D2631" s="523" t="s">
        <v>8947</v>
      </c>
      <c r="E2631" s="523">
        <v>970</v>
      </c>
      <c r="F2631" s="523" t="s">
        <v>8949</v>
      </c>
      <c r="G2631" s="523" t="s">
        <v>9908</v>
      </c>
      <c r="H2631" s="538" t="s">
        <v>16073</v>
      </c>
      <c r="I2631" s="540">
        <v>45451</v>
      </c>
      <c r="J2631" s="541" t="s">
        <v>16074</v>
      </c>
      <c r="K2631" s="541" t="s">
        <v>9440</v>
      </c>
      <c r="L2631" s="494" t="s">
        <v>9441</v>
      </c>
      <c r="M2631" s="494" t="s">
        <v>16049</v>
      </c>
      <c r="N2631" s="494" t="s">
        <v>24007</v>
      </c>
      <c r="O2631" s="494" t="s">
        <v>15351</v>
      </c>
      <c r="P2631" s="494" t="s">
        <v>15558</v>
      </c>
      <c r="Q2631" s="494" t="s">
        <v>22727</v>
      </c>
      <c r="R2631" s="16" t="s">
        <v>24008</v>
      </c>
      <c r="S2631" s="16" t="s">
        <v>24009</v>
      </c>
      <c r="T2631" s="16" t="s">
        <v>24010</v>
      </c>
      <c r="U2631" s="17">
        <v>970</v>
      </c>
      <c r="V2631" s="18">
        <v>11040</v>
      </c>
      <c r="W2631" s="16" t="s">
        <v>23998</v>
      </c>
      <c r="X2631" s="50" t="s">
        <v>205</v>
      </c>
      <c r="Y2631" s="50"/>
      <c r="Z2631" t="s">
        <v>12142</v>
      </c>
    </row>
    <row r="2632" spans="1:26" ht="18" customHeight="1">
      <c r="A2632" s="539">
        <v>20240610</v>
      </c>
      <c r="B2632" s="523">
        <v>708</v>
      </c>
      <c r="C2632" s="523" t="s">
        <v>5683</v>
      </c>
      <c r="D2632" s="523" t="s">
        <v>9319</v>
      </c>
      <c r="E2632" s="523">
        <v>1980</v>
      </c>
      <c r="F2632" s="523" t="s">
        <v>8994</v>
      </c>
      <c r="G2632" s="523" t="s">
        <v>5684</v>
      </c>
      <c r="H2632" s="538" t="s">
        <v>22487</v>
      </c>
      <c r="I2632" s="540">
        <v>45453</v>
      </c>
      <c r="J2632" s="541" t="s">
        <v>9511</v>
      </c>
      <c r="K2632" s="541" t="s">
        <v>9440</v>
      </c>
      <c r="L2632" s="494" t="s">
        <v>19178</v>
      </c>
      <c r="M2632" s="494" t="s">
        <v>15341</v>
      </c>
      <c r="N2632" s="494" t="s">
        <v>22488</v>
      </c>
      <c r="O2632" s="494" t="s">
        <v>9443</v>
      </c>
      <c r="P2632" s="494"/>
      <c r="Q2632" s="494" t="s">
        <v>22624</v>
      </c>
      <c r="R2632" s="16" t="s">
        <v>24011</v>
      </c>
      <c r="S2632" s="16" t="s">
        <v>12038</v>
      </c>
      <c r="T2632" s="16" t="s">
        <v>24012</v>
      </c>
      <c r="U2632" s="17">
        <v>1980</v>
      </c>
      <c r="V2632" s="18">
        <v>24948</v>
      </c>
      <c r="W2632" s="16" t="s">
        <v>23998</v>
      </c>
      <c r="X2632" s="50" t="s">
        <v>205</v>
      </c>
      <c r="Y2632" s="50"/>
    </row>
    <row r="2633" spans="1:26" ht="18" customHeight="1">
      <c r="A2633" s="539">
        <v>20240610</v>
      </c>
      <c r="B2633" s="523">
        <v>709</v>
      </c>
      <c r="C2633" s="523" t="s">
        <v>5688</v>
      </c>
      <c r="D2633" s="523" t="s">
        <v>9319</v>
      </c>
      <c r="E2633" s="523">
        <v>1980</v>
      </c>
      <c r="F2633" s="523" t="s">
        <v>8994</v>
      </c>
      <c r="G2633" s="523" t="s">
        <v>5689</v>
      </c>
      <c r="H2633" s="538" t="s">
        <v>22867</v>
      </c>
      <c r="I2633" s="540">
        <v>45453</v>
      </c>
      <c r="J2633" s="541" t="s">
        <v>10589</v>
      </c>
      <c r="K2633" s="541" t="s">
        <v>9440</v>
      </c>
      <c r="L2633" s="494" t="s">
        <v>19178</v>
      </c>
      <c r="M2633" s="494" t="s">
        <v>15341</v>
      </c>
      <c r="N2633" s="494" t="s">
        <v>22734</v>
      </c>
      <c r="O2633" s="494" t="s">
        <v>9443</v>
      </c>
      <c r="P2633" s="494"/>
      <c r="Q2633" s="494" t="s">
        <v>9444</v>
      </c>
      <c r="R2633" s="16" t="s">
        <v>24013</v>
      </c>
      <c r="S2633" s="16" t="s">
        <v>12038</v>
      </c>
      <c r="T2633" s="16" t="s">
        <v>24014</v>
      </c>
      <c r="U2633" s="17">
        <v>1980</v>
      </c>
      <c r="V2633" s="18">
        <v>24948</v>
      </c>
      <c r="W2633" s="16" t="s">
        <v>23998</v>
      </c>
      <c r="X2633" s="50" t="s">
        <v>205</v>
      </c>
      <c r="Y2633" s="50"/>
    </row>
    <row r="2634" spans="1:26" ht="18" customHeight="1">
      <c r="A2634" s="539">
        <v>20240610</v>
      </c>
      <c r="B2634" s="523">
        <v>710</v>
      </c>
      <c r="C2634" s="523" t="s">
        <v>16075</v>
      </c>
      <c r="D2634" s="523" t="s">
        <v>8947</v>
      </c>
      <c r="E2634" s="523">
        <v>951</v>
      </c>
      <c r="F2634" s="523" t="s">
        <v>9180</v>
      </c>
      <c r="G2634" s="523" t="s">
        <v>9893</v>
      </c>
      <c r="H2634" s="538" t="s">
        <v>14657</v>
      </c>
      <c r="I2634" s="540">
        <v>45453</v>
      </c>
      <c r="J2634" s="541" t="s">
        <v>12313</v>
      </c>
      <c r="K2634" s="541" t="s">
        <v>9440</v>
      </c>
      <c r="L2634" s="494" t="s">
        <v>19178</v>
      </c>
      <c r="M2634" s="494" t="s">
        <v>9455</v>
      </c>
      <c r="N2634" s="494" t="s">
        <v>8248</v>
      </c>
      <c r="O2634" s="494" t="s">
        <v>15411</v>
      </c>
      <c r="P2634" s="494"/>
      <c r="Q2634" s="494" t="s">
        <v>22727</v>
      </c>
      <c r="R2634" s="16" t="s">
        <v>24015</v>
      </c>
      <c r="S2634" s="16" t="s">
        <v>24016</v>
      </c>
      <c r="T2634" s="16" t="s">
        <v>24017</v>
      </c>
      <c r="U2634" s="17">
        <v>951</v>
      </c>
      <c r="V2634" s="18">
        <v>6466.8</v>
      </c>
      <c r="W2634" s="16" t="s">
        <v>5687</v>
      </c>
      <c r="X2634" s="50"/>
      <c r="Y2634" s="50"/>
      <c r="Z2634" t="s">
        <v>10606</v>
      </c>
    </row>
    <row r="2635" spans="1:26" ht="18" customHeight="1">
      <c r="A2635" s="539">
        <v>20240611</v>
      </c>
      <c r="B2635" s="523">
        <v>711</v>
      </c>
      <c r="C2635" s="523" t="s">
        <v>9900</v>
      </c>
      <c r="D2635" s="523" t="s">
        <v>14102</v>
      </c>
      <c r="E2635" s="523">
        <v>828</v>
      </c>
      <c r="F2635" s="523" t="s">
        <v>9211</v>
      </c>
      <c r="G2635" s="523" t="s">
        <v>9901</v>
      </c>
      <c r="H2635" s="538" t="s">
        <v>14628</v>
      </c>
      <c r="I2635" s="540">
        <v>45453</v>
      </c>
      <c r="J2635" s="541" t="s">
        <v>16076</v>
      </c>
      <c r="K2635" s="541" t="s">
        <v>9440</v>
      </c>
      <c r="L2635" s="494" t="s">
        <v>19178</v>
      </c>
      <c r="M2635" s="494" t="s">
        <v>15341</v>
      </c>
      <c r="N2635" s="494" t="s">
        <v>22488</v>
      </c>
      <c r="O2635" s="494" t="s">
        <v>15420</v>
      </c>
      <c r="P2635" s="494"/>
      <c r="Q2635" s="494" t="s">
        <v>23992</v>
      </c>
      <c r="R2635" s="16" t="s">
        <v>24018</v>
      </c>
      <c r="S2635" s="16" t="s">
        <v>24019</v>
      </c>
      <c r="T2635" s="16" t="s">
        <v>24020</v>
      </c>
      <c r="U2635" s="17">
        <v>828</v>
      </c>
      <c r="V2635" s="18">
        <v>24104.74</v>
      </c>
      <c r="W2635" s="16" t="s">
        <v>24021</v>
      </c>
      <c r="X2635" s="50" t="s">
        <v>205</v>
      </c>
      <c r="Y2635" s="50"/>
    </row>
    <row r="2636" spans="1:26" ht="18" customHeight="1">
      <c r="A2636" s="539">
        <v>20240611</v>
      </c>
      <c r="B2636" s="523">
        <v>712</v>
      </c>
      <c r="C2636" s="523">
        <v>341410050613</v>
      </c>
      <c r="D2636" s="523" t="s">
        <v>8996</v>
      </c>
      <c r="E2636" s="523">
        <v>1000</v>
      </c>
      <c r="F2636" s="523" t="s">
        <v>8949</v>
      </c>
      <c r="G2636" s="523" t="s">
        <v>9895</v>
      </c>
      <c r="H2636" s="538" t="s">
        <v>22542</v>
      </c>
      <c r="I2636" s="540">
        <v>45453</v>
      </c>
      <c r="J2636" s="541" t="s">
        <v>16080</v>
      </c>
      <c r="K2636" s="541" t="s">
        <v>9440</v>
      </c>
      <c r="L2636" s="494" t="s">
        <v>22028</v>
      </c>
      <c r="M2636" s="494"/>
      <c r="N2636" s="494"/>
      <c r="O2636" s="494"/>
      <c r="P2636" s="494"/>
      <c r="Q2636" s="494"/>
      <c r="R2636" s="16" t="s">
        <v>16081</v>
      </c>
      <c r="S2636" s="16" t="s">
        <v>16082</v>
      </c>
      <c r="T2636" s="16" t="s">
        <v>16083</v>
      </c>
      <c r="U2636" s="17">
        <v>1000</v>
      </c>
      <c r="V2636" s="18">
        <v>7200</v>
      </c>
      <c r="W2636" s="16" t="s">
        <v>16028</v>
      </c>
      <c r="X2636" s="50" t="s">
        <v>205</v>
      </c>
      <c r="Y2636" s="50"/>
      <c r="Z2636" t="s">
        <v>16084</v>
      </c>
    </row>
    <row r="2637" spans="1:26" ht="18" customHeight="1">
      <c r="A2637" s="539">
        <v>20240611</v>
      </c>
      <c r="B2637" s="523">
        <v>713</v>
      </c>
      <c r="C2637" s="523" t="s">
        <v>16085</v>
      </c>
      <c r="D2637" s="523" t="s">
        <v>8947</v>
      </c>
      <c r="E2637" s="523">
        <v>870</v>
      </c>
      <c r="F2637" s="523" t="s">
        <v>11956</v>
      </c>
      <c r="G2637" s="523" t="s">
        <v>9896</v>
      </c>
      <c r="H2637" s="538" t="s">
        <v>22526</v>
      </c>
      <c r="I2637" s="540">
        <v>45454</v>
      </c>
      <c r="J2637" s="541" t="s">
        <v>9717</v>
      </c>
      <c r="K2637" s="541" t="s">
        <v>9440</v>
      </c>
      <c r="L2637" s="494" t="s">
        <v>19178</v>
      </c>
      <c r="M2637" s="494" t="s">
        <v>9455</v>
      </c>
      <c r="N2637" s="494" t="s">
        <v>22527</v>
      </c>
      <c r="O2637" s="494" t="s">
        <v>15492</v>
      </c>
      <c r="P2637" s="494"/>
      <c r="Q2637" s="494" t="s">
        <v>22727</v>
      </c>
      <c r="R2637" s="16" t="s">
        <v>24022</v>
      </c>
      <c r="S2637" s="16" t="s">
        <v>21167</v>
      </c>
      <c r="T2637" s="16" t="s">
        <v>16086</v>
      </c>
      <c r="U2637" s="17">
        <v>870</v>
      </c>
      <c r="V2637" s="18">
        <v>5304.7</v>
      </c>
      <c r="W2637" s="16" t="s">
        <v>23981</v>
      </c>
      <c r="X2637" s="50" t="s">
        <v>205</v>
      </c>
      <c r="Y2637" s="50"/>
      <c r="Z2637" t="s">
        <v>10592</v>
      </c>
    </row>
    <row r="2638" spans="1:26" ht="18" customHeight="1">
      <c r="A2638" s="539">
        <v>20240611</v>
      </c>
      <c r="B2638" s="523">
        <v>714</v>
      </c>
      <c r="C2638" s="523" t="s">
        <v>9904</v>
      </c>
      <c r="D2638" s="523" t="s">
        <v>219</v>
      </c>
      <c r="E2638" s="523">
        <v>1286</v>
      </c>
      <c r="F2638" s="523" t="s">
        <v>8949</v>
      </c>
      <c r="G2638" s="523" t="s">
        <v>9905</v>
      </c>
      <c r="H2638" s="538" t="s">
        <v>15436</v>
      </c>
      <c r="I2638" s="540">
        <v>45453</v>
      </c>
      <c r="J2638" s="541" t="s">
        <v>13599</v>
      </c>
      <c r="K2638" s="541" t="s">
        <v>9440</v>
      </c>
      <c r="L2638" s="494" t="s">
        <v>9441</v>
      </c>
      <c r="M2638" s="494" t="s">
        <v>15255</v>
      </c>
      <c r="N2638" s="494" t="s">
        <v>9521</v>
      </c>
      <c r="O2638" s="494" t="s">
        <v>15400</v>
      </c>
      <c r="P2638" s="494"/>
      <c r="Q2638" s="494" t="s">
        <v>22695</v>
      </c>
      <c r="R2638" s="16" t="s">
        <v>16087</v>
      </c>
      <c r="S2638" s="16" t="s">
        <v>16088</v>
      </c>
      <c r="T2638" s="16" t="s">
        <v>24023</v>
      </c>
      <c r="U2638" s="17">
        <v>1286</v>
      </c>
      <c r="V2638" s="18">
        <v>6815.8</v>
      </c>
      <c r="W2638" s="16" t="s">
        <v>23998</v>
      </c>
      <c r="X2638" s="50" t="s">
        <v>205</v>
      </c>
      <c r="Y2638" s="50"/>
    </row>
    <row r="2639" spans="1:26" ht="18" customHeight="1">
      <c r="A2639" s="539">
        <v>20240611</v>
      </c>
      <c r="B2639" s="523">
        <v>716</v>
      </c>
      <c r="C2639" s="523" t="s">
        <v>5692</v>
      </c>
      <c r="D2639" s="523" t="s">
        <v>8891</v>
      </c>
      <c r="E2639" s="523">
        <v>1960</v>
      </c>
      <c r="F2639" s="523" t="s">
        <v>8994</v>
      </c>
      <c r="G2639" s="523" t="s">
        <v>5693</v>
      </c>
      <c r="H2639" s="538" t="s">
        <v>23780</v>
      </c>
      <c r="I2639" s="540">
        <v>45453</v>
      </c>
      <c r="J2639" s="541" t="s">
        <v>12797</v>
      </c>
      <c r="K2639" s="541" t="s">
        <v>9440</v>
      </c>
      <c r="L2639" s="494" t="s">
        <v>9441</v>
      </c>
      <c r="M2639" s="494" t="s">
        <v>9442</v>
      </c>
      <c r="N2639" s="494" t="s">
        <v>9822</v>
      </c>
      <c r="O2639" s="494" t="s">
        <v>15420</v>
      </c>
      <c r="P2639" s="494"/>
      <c r="Q2639" s="494" t="s">
        <v>22624</v>
      </c>
      <c r="R2639" s="16" t="s">
        <v>16089</v>
      </c>
      <c r="S2639" s="16" t="s">
        <v>24024</v>
      </c>
      <c r="T2639" s="16" t="s">
        <v>24025</v>
      </c>
      <c r="U2639" s="17">
        <v>1960</v>
      </c>
      <c r="V2639" s="18">
        <v>24500</v>
      </c>
      <c r="W2639" s="16" t="s">
        <v>24026</v>
      </c>
      <c r="X2639" s="50" t="s">
        <v>205</v>
      </c>
      <c r="Y2639" s="50"/>
    </row>
    <row r="2640" spans="1:26" ht="18" customHeight="1">
      <c r="A2640" s="539">
        <v>20240611</v>
      </c>
      <c r="B2640" s="523">
        <v>717</v>
      </c>
      <c r="C2640" s="523" t="s">
        <v>5698</v>
      </c>
      <c r="D2640" s="523" t="s">
        <v>9319</v>
      </c>
      <c r="E2640" s="523">
        <v>1980</v>
      </c>
      <c r="F2640" s="523" t="s">
        <v>8994</v>
      </c>
      <c r="G2640" s="523" t="s">
        <v>5699</v>
      </c>
      <c r="H2640" s="538" t="s">
        <v>22487</v>
      </c>
      <c r="I2640" s="540">
        <v>45453</v>
      </c>
      <c r="J2640" s="541" t="s">
        <v>10472</v>
      </c>
      <c r="K2640" s="541" t="s">
        <v>9440</v>
      </c>
      <c r="L2640" s="494" t="s">
        <v>19178</v>
      </c>
      <c r="M2640" s="494" t="s">
        <v>15341</v>
      </c>
      <c r="N2640" s="494" t="s">
        <v>22734</v>
      </c>
      <c r="O2640" s="494" t="s">
        <v>9443</v>
      </c>
      <c r="P2640" s="494"/>
      <c r="Q2640" s="494" t="s">
        <v>9444</v>
      </c>
      <c r="R2640" s="16" t="s">
        <v>24027</v>
      </c>
      <c r="S2640" s="16" t="s">
        <v>20426</v>
      </c>
      <c r="T2640" s="16" t="s">
        <v>5701</v>
      </c>
      <c r="U2640" s="17">
        <v>1980</v>
      </c>
      <c r="V2640" s="18">
        <v>24948</v>
      </c>
      <c r="W2640" s="16" t="s">
        <v>23998</v>
      </c>
      <c r="X2640" s="50" t="s">
        <v>205</v>
      </c>
      <c r="Y2640" s="50"/>
    </row>
    <row r="2641" spans="1:26" ht="18" customHeight="1">
      <c r="A2641" s="539">
        <v>20240611</v>
      </c>
      <c r="B2641" s="523">
        <v>718</v>
      </c>
      <c r="C2641" s="523" t="s">
        <v>5702</v>
      </c>
      <c r="D2641" s="523" t="s">
        <v>168</v>
      </c>
      <c r="E2641" s="523">
        <v>1960</v>
      </c>
      <c r="F2641" s="523" t="s">
        <v>8994</v>
      </c>
      <c r="G2641" s="523" t="s">
        <v>5703</v>
      </c>
      <c r="H2641" s="538" t="s">
        <v>15027</v>
      </c>
      <c r="I2641" s="540">
        <v>45454</v>
      </c>
      <c r="J2641" s="541" t="s">
        <v>12697</v>
      </c>
      <c r="K2641" s="541" t="s">
        <v>9440</v>
      </c>
      <c r="L2641" s="494" t="s">
        <v>22028</v>
      </c>
      <c r="M2641" s="494" t="s">
        <v>15255</v>
      </c>
      <c r="N2641" s="494" t="s">
        <v>22785</v>
      </c>
      <c r="O2641" s="494" t="s">
        <v>15411</v>
      </c>
      <c r="P2641" s="494"/>
      <c r="Q2641" s="494" t="s">
        <v>9553</v>
      </c>
      <c r="R2641" s="16" t="s">
        <v>24028</v>
      </c>
      <c r="S2641" s="16" t="s">
        <v>21687</v>
      </c>
      <c r="T2641" s="16" t="s">
        <v>24029</v>
      </c>
      <c r="U2641" s="17">
        <v>1960</v>
      </c>
      <c r="V2641" s="18">
        <v>24500</v>
      </c>
      <c r="W2641" s="16" t="s">
        <v>24030</v>
      </c>
      <c r="X2641" s="50" t="s">
        <v>205</v>
      </c>
      <c r="Y2641" s="50"/>
    </row>
    <row r="2642" spans="1:26" ht="18" customHeight="1">
      <c r="A2642" s="539">
        <v>20240611</v>
      </c>
      <c r="B2642" s="523">
        <v>719</v>
      </c>
      <c r="C2642" s="523" t="s">
        <v>16090</v>
      </c>
      <c r="D2642" s="523" t="s">
        <v>8947</v>
      </c>
      <c r="E2642" s="523">
        <v>952</v>
      </c>
      <c r="F2642" s="523" t="s">
        <v>8949</v>
      </c>
      <c r="G2642" s="523" t="s">
        <v>9912</v>
      </c>
      <c r="H2642" s="538" t="s">
        <v>14653</v>
      </c>
      <c r="I2642" s="540">
        <v>45454</v>
      </c>
      <c r="J2642" s="541" t="s">
        <v>12787</v>
      </c>
      <c r="K2642" s="541" t="s">
        <v>9440</v>
      </c>
      <c r="L2642" s="494" t="s">
        <v>19178</v>
      </c>
      <c r="M2642" s="494" t="s">
        <v>9455</v>
      </c>
      <c r="N2642" s="494" t="s">
        <v>22468</v>
      </c>
      <c r="O2642" s="494" t="s">
        <v>15370</v>
      </c>
      <c r="P2642" s="494"/>
      <c r="Q2642" s="494" t="s">
        <v>9470</v>
      </c>
      <c r="R2642" s="16" t="s">
        <v>24031</v>
      </c>
      <c r="S2642" s="16" t="s">
        <v>19687</v>
      </c>
      <c r="T2642" s="16" t="s">
        <v>24032</v>
      </c>
      <c r="U2642" s="17">
        <v>952</v>
      </c>
      <c r="V2642" s="18">
        <v>7425.6</v>
      </c>
      <c r="W2642" s="16" t="s">
        <v>16070</v>
      </c>
      <c r="X2642" s="50" t="s">
        <v>205</v>
      </c>
      <c r="Y2642" s="50"/>
      <c r="Z2642" t="s">
        <v>11610</v>
      </c>
    </row>
    <row r="2643" spans="1:26" ht="18" customHeight="1">
      <c r="A2643" s="539">
        <v>20240611</v>
      </c>
      <c r="B2643" s="523">
        <v>720</v>
      </c>
      <c r="C2643" s="523" t="s">
        <v>9909</v>
      </c>
      <c r="D2643" s="523" t="s">
        <v>10628</v>
      </c>
      <c r="E2643" s="523">
        <v>1150</v>
      </c>
      <c r="F2643" s="523" t="s">
        <v>13351</v>
      </c>
      <c r="G2643" s="523" t="s">
        <v>9911</v>
      </c>
      <c r="H2643" s="538" t="s">
        <v>23857</v>
      </c>
      <c r="I2643" s="540">
        <v>45454</v>
      </c>
      <c r="J2643" s="541" t="s">
        <v>11053</v>
      </c>
      <c r="K2643" s="541" t="s">
        <v>9440</v>
      </c>
      <c r="L2643" s="494" t="s">
        <v>19178</v>
      </c>
      <c r="M2643" s="494" t="s">
        <v>15452</v>
      </c>
      <c r="N2643" s="494" t="s">
        <v>22968</v>
      </c>
      <c r="O2643" s="494" t="s">
        <v>15351</v>
      </c>
      <c r="P2643" s="494" t="s">
        <v>16091</v>
      </c>
      <c r="Q2643" s="494" t="s">
        <v>22669</v>
      </c>
      <c r="R2643" s="16" t="s">
        <v>24033</v>
      </c>
      <c r="S2643" s="16" t="s">
        <v>21911</v>
      </c>
      <c r="T2643" s="16" t="s">
        <v>16092</v>
      </c>
      <c r="U2643" s="17">
        <v>1150</v>
      </c>
      <c r="V2643" s="18">
        <v>10190</v>
      </c>
      <c r="W2643" s="16" t="s">
        <v>23998</v>
      </c>
      <c r="X2643" s="50" t="s">
        <v>205</v>
      </c>
      <c r="Y2643" s="50"/>
    </row>
    <row r="2644" spans="1:26" ht="18" customHeight="1">
      <c r="A2644" s="539">
        <v>20240611</v>
      </c>
      <c r="B2644" s="523">
        <v>721</v>
      </c>
      <c r="C2644" s="523" t="s">
        <v>9900</v>
      </c>
      <c r="D2644" s="523" t="s">
        <v>14102</v>
      </c>
      <c r="E2644" s="523">
        <v>828</v>
      </c>
      <c r="F2644" s="523" t="s">
        <v>9211</v>
      </c>
      <c r="G2644" s="523" t="s">
        <v>9901</v>
      </c>
      <c r="H2644" s="538" t="s">
        <v>22991</v>
      </c>
      <c r="I2644" s="540">
        <v>45453</v>
      </c>
      <c r="J2644" s="541" t="s">
        <v>16076</v>
      </c>
      <c r="K2644" s="541" t="s">
        <v>9440</v>
      </c>
      <c r="L2644" s="494" t="s">
        <v>19178</v>
      </c>
      <c r="M2644" s="494" t="s">
        <v>15341</v>
      </c>
      <c r="N2644" s="494" t="s">
        <v>22488</v>
      </c>
      <c r="O2644" s="494" t="s">
        <v>15420</v>
      </c>
      <c r="P2644" s="494"/>
      <c r="Q2644" s="494" t="s">
        <v>23992</v>
      </c>
      <c r="R2644" s="16" t="s">
        <v>16077</v>
      </c>
      <c r="S2644" s="16" t="s">
        <v>24019</v>
      </c>
      <c r="T2644" s="16" t="s">
        <v>16078</v>
      </c>
      <c r="U2644" s="17">
        <v>828</v>
      </c>
      <c r="V2644" s="18">
        <v>24104.74</v>
      </c>
      <c r="W2644" s="16" t="s">
        <v>16079</v>
      </c>
      <c r="X2644" s="50"/>
      <c r="Y2644" s="50"/>
    </row>
    <row r="2645" spans="1:26" ht="18" customHeight="1">
      <c r="A2645" s="539">
        <v>20240611</v>
      </c>
      <c r="B2645" s="523">
        <v>723</v>
      </c>
      <c r="C2645" s="523" t="s">
        <v>9915</v>
      </c>
      <c r="D2645" s="523" t="s">
        <v>219</v>
      </c>
      <c r="E2645" s="523">
        <v>869</v>
      </c>
      <c r="F2645" s="523" t="s">
        <v>8949</v>
      </c>
      <c r="G2645" s="523" t="s">
        <v>9916</v>
      </c>
      <c r="H2645" s="538" t="s">
        <v>22764</v>
      </c>
      <c r="I2645" s="540">
        <v>45454</v>
      </c>
      <c r="J2645" s="541" t="s">
        <v>11187</v>
      </c>
      <c r="K2645" s="541" t="s">
        <v>9440</v>
      </c>
      <c r="L2645" s="494" t="s">
        <v>19178</v>
      </c>
      <c r="M2645" s="494" t="s">
        <v>15354</v>
      </c>
      <c r="N2645" s="494" t="s">
        <v>22451</v>
      </c>
      <c r="O2645" s="494" t="s">
        <v>15684</v>
      </c>
      <c r="P2645" s="494"/>
      <c r="Q2645" s="494" t="s">
        <v>16093</v>
      </c>
      <c r="R2645" s="16" t="s">
        <v>24034</v>
      </c>
      <c r="S2645" s="16" t="s">
        <v>24035</v>
      </c>
      <c r="T2645" s="16" t="s">
        <v>24036</v>
      </c>
      <c r="U2645" s="17">
        <v>869</v>
      </c>
      <c r="V2645" s="18">
        <v>12600.04</v>
      </c>
      <c r="W2645" s="16" t="s">
        <v>24030</v>
      </c>
      <c r="X2645" s="50"/>
      <c r="Y2645" s="50"/>
      <c r="Z2645" t="s">
        <v>11616</v>
      </c>
    </row>
    <row r="2646" spans="1:26" ht="18" customHeight="1">
      <c r="A2646" s="539">
        <v>20240612</v>
      </c>
      <c r="B2646" s="523">
        <v>722</v>
      </c>
      <c r="C2646" s="523" t="s">
        <v>9913</v>
      </c>
      <c r="D2646" s="523" t="s">
        <v>14102</v>
      </c>
      <c r="E2646" s="523">
        <v>848</v>
      </c>
      <c r="F2646" s="523" t="s">
        <v>9211</v>
      </c>
      <c r="G2646" s="523" t="s">
        <v>9914</v>
      </c>
      <c r="H2646" s="538" t="s">
        <v>9500</v>
      </c>
      <c r="I2646" s="540">
        <v>45454</v>
      </c>
      <c r="J2646" s="541" t="s">
        <v>15501</v>
      </c>
      <c r="K2646" s="541" t="s">
        <v>9440</v>
      </c>
      <c r="L2646" s="494" t="s">
        <v>19178</v>
      </c>
      <c r="M2646" s="494" t="s">
        <v>15341</v>
      </c>
      <c r="N2646" s="494" t="s">
        <v>14626</v>
      </c>
      <c r="O2646" s="494" t="s">
        <v>15420</v>
      </c>
      <c r="P2646" s="494"/>
      <c r="Q2646" s="494" t="s">
        <v>23992</v>
      </c>
      <c r="R2646" s="16"/>
      <c r="S2646" s="16"/>
      <c r="T2646" s="16"/>
      <c r="U2646" s="17"/>
      <c r="V2646" s="18"/>
      <c r="W2646" s="16"/>
      <c r="X2646" s="50" t="s">
        <v>205</v>
      </c>
      <c r="Y2646" s="50"/>
    </row>
    <row r="2647" spans="1:26" ht="18" customHeight="1">
      <c r="A2647" s="539">
        <v>20240613</v>
      </c>
      <c r="B2647" s="523">
        <v>724</v>
      </c>
      <c r="C2647" s="523" t="s">
        <v>9920</v>
      </c>
      <c r="D2647" s="523" t="s">
        <v>14102</v>
      </c>
      <c r="E2647" s="523">
        <v>845</v>
      </c>
      <c r="F2647" s="523" t="s">
        <v>9211</v>
      </c>
      <c r="G2647" s="523" t="s">
        <v>9921</v>
      </c>
      <c r="H2647" s="538" t="s">
        <v>15819</v>
      </c>
      <c r="I2647" s="540">
        <v>45455</v>
      </c>
      <c r="J2647" s="541" t="s">
        <v>9551</v>
      </c>
      <c r="K2647" s="541" t="s">
        <v>9440</v>
      </c>
      <c r="L2647" s="494" t="s">
        <v>9441</v>
      </c>
      <c r="M2647" s="494" t="s">
        <v>15341</v>
      </c>
      <c r="N2647" s="494" t="s">
        <v>8248</v>
      </c>
      <c r="O2647" s="494" t="s">
        <v>15420</v>
      </c>
      <c r="P2647" s="494"/>
      <c r="Q2647" s="494" t="s">
        <v>24037</v>
      </c>
      <c r="R2647" s="16" t="s">
        <v>24038</v>
      </c>
      <c r="S2647" s="16" t="s">
        <v>24019</v>
      </c>
      <c r="T2647" s="16" t="s">
        <v>24039</v>
      </c>
      <c r="U2647" s="17">
        <v>845</v>
      </c>
      <c r="V2647" s="18">
        <v>24200</v>
      </c>
      <c r="W2647" s="16" t="s">
        <v>24021</v>
      </c>
      <c r="X2647" s="50" t="s">
        <v>205</v>
      </c>
      <c r="Y2647" s="50"/>
    </row>
    <row r="2648" spans="1:26" ht="18" customHeight="1">
      <c r="A2648" s="539">
        <v>20240613</v>
      </c>
      <c r="B2648" s="523">
        <v>725</v>
      </c>
      <c r="C2648" s="523" t="s">
        <v>9917</v>
      </c>
      <c r="D2648" s="523" t="s">
        <v>9078</v>
      </c>
      <c r="E2648" s="523">
        <v>1300</v>
      </c>
      <c r="F2648" s="523" t="s">
        <v>8298</v>
      </c>
      <c r="G2648" s="523" t="s">
        <v>9919</v>
      </c>
      <c r="H2648" s="538" t="s">
        <v>24040</v>
      </c>
      <c r="I2648" s="540">
        <v>45456</v>
      </c>
      <c r="J2648" s="541" t="s">
        <v>9602</v>
      </c>
      <c r="K2648" s="541" t="s">
        <v>9440</v>
      </c>
      <c r="L2648" s="494" t="s">
        <v>19178</v>
      </c>
      <c r="M2648" s="494" t="s">
        <v>15452</v>
      </c>
      <c r="N2648" s="494" t="s">
        <v>22968</v>
      </c>
      <c r="O2648" s="494" t="s">
        <v>15865</v>
      </c>
      <c r="P2648" s="494"/>
      <c r="Q2648" s="494" t="s">
        <v>16094</v>
      </c>
      <c r="R2648" s="16" t="s">
        <v>24041</v>
      </c>
      <c r="S2648" s="16" t="s">
        <v>12869</v>
      </c>
      <c r="T2648" s="16" t="s">
        <v>24042</v>
      </c>
      <c r="U2648" s="17">
        <v>1300</v>
      </c>
      <c r="V2648" s="18">
        <v>23380</v>
      </c>
      <c r="W2648" s="16" t="s">
        <v>24043</v>
      </c>
      <c r="X2648" s="50" t="s">
        <v>205</v>
      </c>
      <c r="Y2648" s="50"/>
    </row>
    <row r="2649" spans="1:26" ht="18" customHeight="1">
      <c r="A2649" s="539">
        <v>20240613</v>
      </c>
      <c r="B2649" s="523">
        <v>726</v>
      </c>
      <c r="C2649" s="523" t="s">
        <v>5710</v>
      </c>
      <c r="D2649" s="523" t="s">
        <v>9319</v>
      </c>
      <c r="E2649" s="523">
        <v>1958</v>
      </c>
      <c r="F2649" s="523" t="s">
        <v>8994</v>
      </c>
      <c r="G2649" s="523" t="s">
        <v>5711</v>
      </c>
      <c r="H2649" s="538" t="s">
        <v>15432</v>
      </c>
      <c r="I2649" s="540">
        <v>45456</v>
      </c>
      <c r="J2649" s="541" t="s">
        <v>11784</v>
      </c>
      <c r="K2649" s="541" t="s">
        <v>9440</v>
      </c>
      <c r="L2649" s="494" t="s">
        <v>22028</v>
      </c>
      <c r="M2649" s="494" t="s">
        <v>9460</v>
      </c>
      <c r="N2649" s="494" t="s">
        <v>9461</v>
      </c>
      <c r="O2649" s="494" t="s">
        <v>9462</v>
      </c>
      <c r="P2649" s="494"/>
      <c r="Q2649" s="494" t="s">
        <v>22650</v>
      </c>
      <c r="R2649" s="16" t="s">
        <v>24044</v>
      </c>
      <c r="S2649" s="16" t="s">
        <v>5403</v>
      </c>
      <c r="T2649" s="16" t="s">
        <v>24045</v>
      </c>
      <c r="U2649" s="17">
        <v>1958</v>
      </c>
      <c r="V2649" s="18">
        <v>24486.79</v>
      </c>
      <c r="W2649" s="16" t="s">
        <v>24046</v>
      </c>
      <c r="X2649" s="50" t="s">
        <v>205</v>
      </c>
      <c r="Y2649" s="50"/>
    </row>
    <row r="2650" spans="1:26" ht="18" customHeight="1">
      <c r="A2650" s="539">
        <v>20240613</v>
      </c>
      <c r="B2650" s="523">
        <v>727</v>
      </c>
      <c r="C2650" s="523" t="s">
        <v>5713</v>
      </c>
      <c r="D2650" s="523" t="s">
        <v>51</v>
      </c>
      <c r="E2650" s="523">
        <v>1952</v>
      </c>
      <c r="F2650" s="523" t="s">
        <v>8994</v>
      </c>
      <c r="G2650" s="523" t="s">
        <v>5714</v>
      </c>
      <c r="H2650" s="538" t="s">
        <v>14817</v>
      </c>
      <c r="I2650" s="540">
        <v>45455</v>
      </c>
      <c r="J2650" s="541" t="s">
        <v>12537</v>
      </c>
      <c r="K2650" s="541" t="s">
        <v>9440</v>
      </c>
      <c r="L2650" s="494" t="s">
        <v>9441</v>
      </c>
      <c r="M2650" s="494" t="s">
        <v>15428</v>
      </c>
      <c r="N2650" s="494" t="s">
        <v>22771</v>
      </c>
      <c r="O2650" s="494" t="s">
        <v>9443</v>
      </c>
      <c r="P2650" s="494"/>
      <c r="Q2650" s="494" t="s">
        <v>22629</v>
      </c>
      <c r="R2650" s="16" t="s">
        <v>24047</v>
      </c>
      <c r="S2650" s="16" t="s">
        <v>16096</v>
      </c>
      <c r="T2650" s="16" t="s">
        <v>16097</v>
      </c>
      <c r="U2650" s="17">
        <v>1952</v>
      </c>
      <c r="V2650" s="18">
        <v>24417.53</v>
      </c>
      <c r="W2650" s="16" t="s">
        <v>16095</v>
      </c>
      <c r="X2650" s="50" t="s">
        <v>205</v>
      </c>
      <c r="Y2650" s="50"/>
    </row>
    <row r="2651" spans="1:26" ht="18" customHeight="1">
      <c r="A2651" s="539">
        <v>20240613</v>
      </c>
      <c r="B2651" s="523">
        <v>728</v>
      </c>
      <c r="C2651" s="523" t="s">
        <v>5716</v>
      </c>
      <c r="D2651" s="523" t="s">
        <v>8905</v>
      </c>
      <c r="E2651" s="523">
        <v>1980</v>
      </c>
      <c r="F2651" s="523" t="s">
        <v>8994</v>
      </c>
      <c r="G2651" s="523" t="s">
        <v>5717</v>
      </c>
      <c r="H2651" s="538" t="s">
        <v>24048</v>
      </c>
      <c r="I2651" s="540">
        <v>45455</v>
      </c>
      <c r="J2651" s="541" t="s">
        <v>10510</v>
      </c>
      <c r="K2651" s="541" t="s">
        <v>9440</v>
      </c>
      <c r="L2651" s="494" t="s">
        <v>9441</v>
      </c>
      <c r="M2651" s="494" t="s">
        <v>15341</v>
      </c>
      <c r="N2651" s="494"/>
      <c r="O2651" s="494" t="s">
        <v>9443</v>
      </c>
      <c r="P2651" s="494"/>
      <c r="Q2651" s="494" t="s">
        <v>22624</v>
      </c>
      <c r="R2651" s="16" t="s">
        <v>24049</v>
      </c>
      <c r="S2651" s="16" t="s">
        <v>24050</v>
      </c>
      <c r="T2651" s="16" t="s">
        <v>24051</v>
      </c>
      <c r="U2651" s="17">
        <v>1980</v>
      </c>
      <c r="V2651" s="18">
        <v>24948</v>
      </c>
      <c r="W2651" s="16" t="s">
        <v>24046</v>
      </c>
      <c r="X2651" s="50" t="s">
        <v>205</v>
      </c>
      <c r="Y2651" s="50"/>
    </row>
    <row r="2652" spans="1:26" ht="18" customHeight="1">
      <c r="A2652" s="539">
        <v>20240613</v>
      </c>
      <c r="B2652" s="523">
        <v>729</v>
      </c>
      <c r="C2652" s="523" t="s">
        <v>9923</v>
      </c>
      <c r="D2652" s="523" t="s">
        <v>219</v>
      </c>
      <c r="E2652" s="523">
        <v>1110</v>
      </c>
      <c r="F2652" s="523" t="s">
        <v>9217</v>
      </c>
      <c r="G2652" s="523" t="s">
        <v>9924</v>
      </c>
      <c r="H2652" s="538" t="s">
        <v>9864</v>
      </c>
      <c r="I2652" s="540">
        <v>45456</v>
      </c>
      <c r="J2652" s="541" t="s">
        <v>9539</v>
      </c>
      <c r="K2652" s="541" t="s">
        <v>9440</v>
      </c>
      <c r="L2652" s="494" t="s">
        <v>19178</v>
      </c>
      <c r="M2652" s="494" t="s">
        <v>15255</v>
      </c>
      <c r="N2652" s="494" t="s">
        <v>22923</v>
      </c>
      <c r="O2652" s="494" t="s">
        <v>9462</v>
      </c>
      <c r="P2652" s="494"/>
      <c r="Q2652" s="494" t="s">
        <v>23594</v>
      </c>
      <c r="R2652" s="16" t="s">
        <v>9923</v>
      </c>
      <c r="S2652" s="16" t="s">
        <v>4764</v>
      </c>
      <c r="T2652" s="16" t="s">
        <v>16098</v>
      </c>
      <c r="U2652" s="17">
        <v>1110</v>
      </c>
      <c r="V2652" s="18">
        <v>24864</v>
      </c>
      <c r="W2652" s="16" t="s">
        <v>16099</v>
      </c>
      <c r="X2652" s="50" t="s">
        <v>22694</v>
      </c>
      <c r="Y2652" s="50"/>
    </row>
    <row r="2653" spans="1:26" ht="18" customHeight="1">
      <c r="A2653" s="539">
        <v>20240613</v>
      </c>
      <c r="B2653" s="523">
        <v>730</v>
      </c>
      <c r="C2653" s="523" t="s">
        <v>5707</v>
      </c>
      <c r="D2653" s="523" t="s">
        <v>8891</v>
      </c>
      <c r="E2653" s="523">
        <v>1960</v>
      </c>
      <c r="F2653" s="523" t="s">
        <v>8994</v>
      </c>
      <c r="G2653" s="523" t="s">
        <v>5708</v>
      </c>
      <c r="H2653" s="538" t="s">
        <v>9596</v>
      </c>
      <c r="I2653" s="540">
        <v>45456</v>
      </c>
      <c r="J2653" s="541" t="s">
        <v>11734</v>
      </c>
      <c r="K2653" s="541" t="s">
        <v>9440</v>
      </c>
      <c r="L2653" s="494" t="s">
        <v>9441</v>
      </c>
      <c r="M2653" s="494" t="s">
        <v>9442</v>
      </c>
      <c r="N2653" s="494" t="s">
        <v>22919</v>
      </c>
      <c r="O2653" s="494" t="s">
        <v>16016</v>
      </c>
      <c r="P2653" s="494"/>
      <c r="Q2653" s="494" t="s">
        <v>9553</v>
      </c>
      <c r="R2653" s="16" t="s">
        <v>24052</v>
      </c>
      <c r="S2653" s="16" t="s">
        <v>24053</v>
      </c>
      <c r="T2653" s="16" t="s">
        <v>16100</v>
      </c>
      <c r="U2653" s="17">
        <v>1960</v>
      </c>
      <c r="V2653" s="18">
        <v>24500</v>
      </c>
      <c r="W2653" s="16" t="s">
        <v>24046</v>
      </c>
      <c r="X2653" s="50" t="s">
        <v>14648</v>
      </c>
      <c r="Y2653" s="50"/>
    </row>
    <row r="2654" spans="1:26" ht="18" customHeight="1">
      <c r="A2654" s="539">
        <v>20240614</v>
      </c>
      <c r="B2654" s="523">
        <v>731</v>
      </c>
      <c r="C2654" s="523" t="s">
        <v>9928</v>
      </c>
      <c r="D2654" s="523" t="s">
        <v>9078</v>
      </c>
      <c r="E2654" s="523">
        <v>1200</v>
      </c>
      <c r="F2654" s="523" t="s">
        <v>8298</v>
      </c>
      <c r="G2654" s="523" t="s">
        <v>9939</v>
      </c>
      <c r="H2654" s="538" t="s">
        <v>9938</v>
      </c>
      <c r="I2654" s="540">
        <v>45457</v>
      </c>
      <c r="J2654" s="541" t="s">
        <v>12206</v>
      </c>
      <c r="K2654" s="541" t="s">
        <v>9440</v>
      </c>
      <c r="L2654" s="494" t="s">
        <v>9441</v>
      </c>
      <c r="M2654" s="494" t="s">
        <v>16046</v>
      </c>
      <c r="N2654" s="494" t="s">
        <v>8333</v>
      </c>
      <c r="O2654" s="494" t="s">
        <v>15351</v>
      </c>
      <c r="P2654" s="494" t="s">
        <v>15558</v>
      </c>
      <c r="Q2654" s="494" t="s">
        <v>23144</v>
      </c>
      <c r="R2654" s="16" t="s">
        <v>9928</v>
      </c>
      <c r="S2654" s="16" t="s">
        <v>16101</v>
      </c>
      <c r="T2654" s="16" t="s">
        <v>16102</v>
      </c>
      <c r="U2654" s="17">
        <v>6000</v>
      </c>
      <c r="V2654" s="18">
        <v>124800</v>
      </c>
      <c r="W2654" s="16" t="s">
        <v>16103</v>
      </c>
      <c r="X2654" s="50" t="s">
        <v>205</v>
      </c>
      <c r="Y2654" s="50"/>
    </row>
    <row r="2655" spans="1:26" ht="18" customHeight="1">
      <c r="A2655" s="539">
        <v>20240614</v>
      </c>
      <c r="B2655" s="523">
        <v>731</v>
      </c>
      <c r="C2655" s="523" t="s">
        <v>9928</v>
      </c>
      <c r="D2655" s="523" t="s">
        <v>9078</v>
      </c>
      <c r="E2655" s="523">
        <v>1200</v>
      </c>
      <c r="F2655" s="523" t="s">
        <v>8298</v>
      </c>
      <c r="G2655" s="523" t="s">
        <v>9937</v>
      </c>
      <c r="H2655" s="538" t="s">
        <v>9936</v>
      </c>
      <c r="I2655" s="540">
        <v>45457</v>
      </c>
      <c r="J2655" s="541" t="s">
        <v>12206</v>
      </c>
      <c r="K2655" s="541" t="s">
        <v>9440</v>
      </c>
      <c r="L2655" s="494" t="s">
        <v>9454</v>
      </c>
      <c r="M2655" s="494" t="s">
        <v>16046</v>
      </c>
      <c r="N2655" s="494" t="s">
        <v>22551</v>
      </c>
      <c r="O2655" s="494" t="s">
        <v>15351</v>
      </c>
      <c r="P2655" s="494" t="s">
        <v>15558</v>
      </c>
      <c r="Q2655" s="494" t="s">
        <v>23144</v>
      </c>
      <c r="R2655" s="16" t="s">
        <v>9928</v>
      </c>
      <c r="S2655" s="16" t="s">
        <v>16101</v>
      </c>
      <c r="T2655" s="16" t="s">
        <v>16102</v>
      </c>
      <c r="U2655" s="17">
        <v>6000</v>
      </c>
      <c r="V2655" s="18">
        <v>124800</v>
      </c>
      <c r="W2655" s="16" t="s">
        <v>16103</v>
      </c>
      <c r="X2655" s="50"/>
      <c r="Y2655" s="50"/>
    </row>
    <row r="2656" spans="1:26" ht="18" customHeight="1">
      <c r="A2656" s="539">
        <v>20240614</v>
      </c>
      <c r="B2656" s="523">
        <v>731</v>
      </c>
      <c r="C2656" s="523" t="s">
        <v>9928</v>
      </c>
      <c r="D2656" s="523" t="s">
        <v>9078</v>
      </c>
      <c r="E2656" s="523">
        <v>1200</v>
      </c>
      <c r="F2656" s="523" t="s">
        <v>8298</v>
      </c>
      <c r="G2656" s="523" t="s">
        <v>9930</v>
      </c>
      <c r="H2656" s="538" t="s">
        <v>9929</v>
      </c>
      <c r="I2656" s="540">
        <v>45457</v>
      </c>
      <c r="J2656" s="541" t="s">
        <v>12206</v>
      </c>
      <c r="K2656" s="541" t="s">
        <v>9440</v>
      </c>
      <c r="L2656" s="494" t="s">
        <v>9454</v>
      </c>
      <c r="M2656" s="494" t="s">
        <v>16046</v>
      </c>
      <c r="N2656" s="494" t="s">
        <v>8333</v>
      </c>
      <c r="O2656" s="494" t="s">
        <v>15351</v>
      </c>
      <c r="P2656" s="494" t="s">
        <v>15558</v>
      </c>
      <c r="Q2656" s="494" t="s">
        <v>15108</v>
      </c>
      <c r="R2656" s="16" t="s">
        <v>9928</v>
      </c>
      <c r="S2656" s="16" t="s">
        <v>16101</v>
      </c>
      <c r="T2656" s="16" t="s">
        <v>16102</v>
      </c>
      <c r="U2656" s="17">
        <v>6000</v>
      </c>
      <c r="V2656" s="18">
        <v>124800</v>
      </c>
      <c r="W2656" s="16" t="s">
        <v>16103</v>
      </c>
      <c r="X2656" s="50"/>
      <c r="Y2656" s="50"/>
    </row>
    <row r="2657" spans="1:26" ht="18" customHeight="1">
      <c r="A2657" s="539">
        <v>20240614</v>
      </c>
      <c r="B2657" s="523">
        <v>731</v>
      </c>
      <c r="C2657" s="523" t="s">
        <v>9928</v>
      </c>
      <c r="D2657" s="523" t="s">
        <v>9078</v>
      </c>
      <c r="E2657" s="523">
        <v>1200</v>
      </c>
      <c r="F2657" s="523" t="s">
        <v>8298</v>
      </c>
      <c r="G2657" s="523" t="s">
        <v>9935</v>
      </c>
      <c r="H2657" s="538" t="s">
        <v>9934</v>
      </c>
      <c r="I2657" s="540">
        <v>45457</v>
      </c>
      <c r="J2657" s="541" t="s">
        <v>12206</v>
      </c>
      <c r="K2657" s="541" t="s">
        <v>9440</v>
      </c>
      <c r="L2657" s="494" t="s">
        <v>9454</v>
      </c>
      <c r="M2657" s="494" t="s">
        <v>16046</v>
      </c>
      <c r="N2657" s="494" t="s">
        <v>8333</v>
      </c>
      <c r="O2657" s="494" t="s">
        <v>15351</v>
      </c>
      <c r="P2657" s="494" t="s">
        <v>15558</v>
      </c>
      <c r="Q2657" s="494" t="s">
        <v>24054</v>
      </c>
      <c r="R2657" s="16" t="s">
        <v>9928</v>
      </c>
      <c r="S2657" s="16" t="s">
        <v>16101</v>
      </c>
      <c r="T2657" s="16" t="s">
        <v>16102</v>
      </c>
      <c r="U2657" s="17">
        <v>6000</v>
      </c>
      <c r="V2657" s="18">
        <v>124800</v>
      </c>
      <c r="W2657" s="16" t="s">
        <v>16103</v>
      </c>
      <c r="X2657" s="50"/>
      <c r="Y2657" s="50"/>
    </row>
    <row r="2658" spans="1:26" ht="18" customHeight="1">
      <c r="A2658" s="539">
        <v>20240614</v>
      </c>
      <c r="B2658" s="523">
        <v>731</v>
      </c>
      <c r="C2658" s="523" t="s">
        <v>9928</v>
      </c>
      <c r="D2658" s="523" t="s">
        <v>9078</v>
      </c>
      <c r="E2658" s="523">
        <v>1200</v>
      </c>
      <c r="F2658" s="523" t="s">
        <v>8298</v>
      </c>
      <c r="G2658" s="523" t="s">
        <v>9932</v>
      </c>
      <c r="H2658" s="538" t="s">
        <v>9931</v>
      </c>
      <c r="I2658" s="540">
        <v>45457</v>
      </c>
      <c r="J2658" s="541" t="s">
        <v>12206</v>
      </c>
      <c r="K2658" s="541" t="s">
        <v>9440</v>
      </c>
      <c r="L2658" s="494" t="s">
        <v>9454</v>
      </c>
      <c r="M2658" s="494" t="s">
        <v>16046</v>
      </c>
      <c r="N2658" s="494" t="s">
        <v>8333</v>
      </c>
      <c r="O2658" s="494" t="s">
        <v>15351</v>
      </c>
      <c r="P2658" s="494" t="s">
        <v>15558</v>
      </c>
      <c r="Q2658" s="494" t="s">
        <v>15108</v>
      </c>
      <c r="R2658" s="16" t="s">
        <v>9928</v>
      </c>
      <c r="S2658" s="16" t="s">
        <v>16101</v>
      </c>
      <c r="T2658" s="16" t="s">
        <v>16102</v>
      </c>
      <c r="U2658" s="17">
        <v>6000</v>
      </c>
      <c r="V2658" s="18">
        <v>124800</v>
      </c>
      <c r="W2658" s="16" t="s">
        <v>16103</v>
      </c>
      <c r="X2658" s="50"/>
      <c r="Y2658" s="50"/>
    </row>
    <row r="2659" spans="1:26" ht="18" customHeight="1">
      <c r="A2659" s="539">
        <v>20240617</v>
      </c>
      <c r="B2659" s="523">
        <v>732</v>
      </c>
      <c r="C2659" s="523" t="s">
        <v>16104</v>
      </c>
      <c r="D2659" s="523" t="s">
        <v>13413</v>
      </c>
      <c r="E2659" s="523">
        <v>800</v>
      </c>
      <c r="F2659" s="523" t="s">
        <v>8949</v>
      </c>
      <c r="G2659" s="523" t="s">
        <v>9933</v>
      </c>
      <c r="H2659" s="538" t="s">
        <v>9841</v>
      </c>
      <c r="I2659" s="540">
        <v>45458</v>
      </c>
      <c r="J2659" s="541" t="s">
        <v>10955</v>
      </c>
      <c r="K2659" s="541" t="s">
        <v>9440</v>
      </c>
      <c r="L2659" s="494" t="s">
        <v>9454</v>
      </c>
      <c r="M2659" s="494" t="s">
        <v>9455</v>
      </c>
      <c r="N2659" s="494" t="s">
        <v>23468</v>
      </c>
      <c r="O2659" s="494" t="s">
        <v>15142</v>
      </c>
      <c r="P2659" s="494" t="s">
        <v>15592</v>
      </c>
      <c r="Q2659" s="494" t="s">
        <v>15311</v>
      </c>
      <c r="R2659" s="16" t="s">
        <v>24055</v>
      </c>
      <c r="S2659" s="16" t="s">
        <v>20196</v>
      </c>
      <c r="T2659" s="16" t="s">
        <v>24056</v>
      </c>
      <c r="U2659" s="17">
        <v>800</v>
      </c>
      <c r="V2659" s="18">
        <v>9400</v>
      </c>
      <c r="W2659" s="16" t="s">
        <v>24057</v>
      </c>
      <c r="X2659" s="50"/>
      <c r="Y2659" s="50"/>
      <c r="Z2659" t="s">
        <v>16105</v>
      </c>
    </row>
    <row r="2660" spans="1:26" ht="18" customHeight="1">
      <c r="A2660" s="539">
        <v>20240617</v>
      </c>
      <c r="B2660" s="523">
        <v>733</v>
      </c>
      <c r="C2660" s="523" t="s">
        <v>16106</v>
      </c>
      <c r="D2660" s="523" t="s">
        <v>219</v>
      </c>
      <c r="E2660" s="523">
        <v>550</v>
      </c>
      <c r="F2660" s="523" t="s">
        <v>9546</v>
      </c>
      <c r="G2660" s="523" t="s">
        <v>9941</v>
      </c>
      <c r="H2660" s="538" t="s">
        <v>9940</v>
      </c>
      <c r="I2660" s="540">
        <v>45458</v>
      </c>
      <c r="J2660" s="541" t="s">
        <v>12797</v>
      </c>
      <c r="K2660" s="541" t="s">
        <v>9440</v>
      </c>
      <c r="L2660" s="494" t="s">
        <v>19178</v>
      </c>
      <c r="M2660" s="494" t="s">
        <v>15255</v>
      </c>
      <c r="N2660" s="494" t="s">
        <v>22923</v>
      </c>
      <c r="O2660" s="494" t="s">
        <v>9443</v>
      </c>
      <c r="P2660" s="494"/>
      <c r="Q2660" s="494" t="s">
        <v>9534</v>
      </c>
      <c r="R2660" s="16" t="s">
        <v>24058</v>
      </c>
      <c r="S2660" s="16" t="s">
        <v>22273</v>
      </c>
      <c r="T2660" s="16" t="s">
        <v>16107</v>
      </c>
      <c r="U2660" s="17">
        <v>550</v>
      </c>
      <c r="V2660" s="18">
        <v>2709.6</v>
      </c>
      <c r="W2660" s="16" t="s">
        <v>24057</v>
      </c>
      <c r="X2660" s="50" t="s">
        <v>205</v>
      </c>
      <c r="Y2660" s="50"/>
    </row>
    <row r="2661" spans="1:26" ht="18" customHeight="1">
      <c r="A2661" s="539">
        <v>20240617</v>
      </c>
      <c r="B2661" s="523">
        <v>734</v>
      </c>
      <c r="C2661" s="523" t="s">
        <v>16108</v>
      </c>
      <c r="D2661" s="523" t="s">
        <v>219</v>
      </c>
      <c r="E2661" s="523">
        <v>1536</v>
      </c>
      <c r="F2661" s="523" t="s">
        <v>9529</v>
      </c>
      <c r="G2661" s="523" t="s">
        <v>9941</v>
      </c>
      <c r="H2661" s="538" t="s">
        <v>9940</v>
      </c>
      <c r="I2661" s="540">
        <v>45458</v>
      </c>
      <c r="J2661" s="541" t="s">
        <v>12797</v>
      </c>
      <c r="K2661" s="541" t="s">
        <v>9440</v>
      </c>
      <c r="L2661" s="494" t="s">
        <v>9441</v>
      </c>
      <c r="M2661" s="494" t="s">
        <v>15255</v>
      </c>
      <c r="N2661" s="494" t="s">
        <v>22923</v>
      </c>
      <c r="O2661" s="494" t="s">
        <v>9443</v>
      </c>
      <c r="P2661" s="494"/>
      <c r="Q2661" s="494" t="s">
        <v>22695</v>
      </c>
      <c r="R2661" s="16" t="s">
        <v>16109</v>
      </c>
      <c r="S2661" s="16" t="s">
        <v>22273</v>
      </c>
      <c r="T2661" s="16" t="s">
        <v>24059</v>
      </c>
      <c r="U2661" s="17">
        <v>1536</v>
      </c>
      <c r="V2661" s="18">
        <v>17349.099999999999</v>
      </c>
      <c r="W2661" s="16" t="s">
        <v>24057</v>
      </c>
      <c r="X2661" s="50" t="s">
        <v>205</v>
      </c>
      <c r="Y2661" s="50"/>
    </row>
    <row r="2662" spans="1:26" ht="18" customHeight="1">
      <c r="A2662" s="539">
        <v>20240617</v>
      </c>
      <c r="B2662" s="523">
        <v>735</v>
      </c>
      <c r="C2662" s="523" t="s">
        <v>5719</v>
      </c>
      <c r="D2662" s="523" t="s">
        <v>168</v>
      </c>
      <c r="E2662" s="523">
        <v>1960</v>
      </c>
      <c r="F2662" s="523" t="s">
        <v>8994</v>
      </c>
      <c r="G2662" s="523" t="s">
        <v>5720</v>
      </c>
      <c r="H2662" s="538"/>
      <c r="I2662" s="540">
        <v>45458</v>
      </c>
      <c r="J2662" s="541" t="s">
        <v>11925</v>
      </c>
      <c r="K2662" s="541" t="s">
        <v>9440</v>
      </c>
      <c r="L2662" s="494" t="s">
        <v>205</v>
      </c>
      <c r="M2662" s="494" t="s">
        <v>15255</v>
      </c>
      <c r="N2662" s="494" t="s">
        <v>9521</v>
      </c>
      <c r="O2662" s="494" t="s">
        <v>15411</v>
      </c>
      <c r="P2662" s="494"/>
      <c r="Q2662" s="494" t="s">
        <v>22629</v>
      </c>
      <c r="R2662" s="16" t="s">
        <v>5719</v>
      </c>
      <c r="S2662" s="16" t="s">
        <v>5722</v>
      </c>
      <c r="T2662" s="16" t="s">
        <v>16110</v>
      </c>
      <c r="U2662" s="17">
        <v>1960</v>
      </c>
      <c r="V2662" s="18">
        <v>24500</v>
      </c>
      <c r="W2662" s="16" t="s">
        <v>16111</v>
      </c>
      <c r="X2662" s="50" t="s">
        <v>205</v>
      </c>
      <c r="Y2662" s="50"/>
    </row>
    <row r="2663" spans="1:26" ht="18" customHeight="1">
      <c r="A2663" s="539">
        <v>20240617</v>
      </c>
      <c r="B2663" s="523">
        <v>736</v>
      </c>
      <c r="C2663" s="523" t="s">
        <v>5724</v>
      </c>
      <c r="D2663" s="523" t="s">
        <v>8905</v>
      </c>
      <c r="E2663" s="523">
        <v>1980</v>
      </c>
      <c r="F2663" s="523" t="s">
        <v>8994</v>
      </c>
      <c r="G2663" s="523" t="s">
        <v>5725</v>
      </c>
      <c r="H2663" s="538" t="s">
        <v>9902</v>
      </c>
      <c r="I2663" s="540">
        <v>45460</v>
      </c>
      <c r="J2663" s="541" t="s">
        <v>13018</v>
      </c>
      <c r="K2663" s="541" t="s">
        <v>9440</v>
      </c>
      <c r="L2663" s="494" t="s">
        <v>19178</v>
      </c>
      <c r="M2663" s="494" t="s">
        <v>15341</v>
      </c>
      <c r="N2663" s="494"/>
      <c r="O2663" s="494" t="s">
        <v>9443</v>
      </c>
      <c r="P2663" s="494"/>
      <c r="Q2663" s="494" t="s">
        <v>9544</v>
      </c>
      <c r="R2663" s="16" t="s">
        <v>24060</v>
      </c>
      <c r="S2663" s="16" t="s">
        <v>24061</v>
      </c>
      <c r="T2663" s="16" t="s">
        <v>24062</v>
      </c>
      <c r="U2663" s="17">
        <v>1980</v>
      </c>
      <c r="V2663" s="18">
        <v>24924.240000000002</v>
      </c>
      <c r="W2663" s="16" t="s">
        <v>16112</v>
      </c>
      <c r="X2663" s="50" t="s">
        <v>205</v>
      </c>
      <c r="Y2663" s="50"/>
    </row>
    <row r="2664" spans="1:26" ht="18" customHeight="1">
      <c r="A2664" s="539">
        <v>20240618</v>
      </c>
      <c r="B2664" s="523">
        <v>737</v>
      </c>
      <c r="C2664" s="523">
        <v>341410056080</v>
      </c>
      <c r="D2664" s="523" t="s">
        <v>8947</v>
      </c>
      <c r="E2664" s="523">
        <v>900</v>
      </c>
      <c r="F2664" s="523" t="s">
        <v>8949</v>
      </c>
      <c r="G2664" s="523" t="s">
        <v>9945</v>
      </c>
      <c r="H2664" s="538" t="s">
        <v>23688</v>
      </c>
      <c r="I2664" s="540">
        <v>45460</v>
      </c>
      <c r="J2664" s="541" t="s">
        <v>16113</v>
      </c>
      <c r="K2664" s="541" t="s">
        <v>9440</v>
      </c>
      <c r="L2664" s="494" t="s">
        <v>19178</v>
      </c>
      <c r="M2664" s="494" t="s">
        <v>9455</v>
      </c>
      <c r="N2664" s="494" t="s">
        <v>23468</v>
      </c>
      <c r="O2664" s="494" t="s">
        <v>15459</v>
      </c>
      <c r="P2664" s="494"/>
      <c r="Q2664" s="494" t="s">
        <v>22727</v>
      </c>
      <c r="R2664" s="16" t="s">
        <v>24063</v>
      </c>
      <c r="S2664" s="16" t="s">
        <v>23263</v>
      </c>
      <c r="T2664" s="16" t="s">
        <v>24064</v>
      </c>
      <c r="U2664" s="17">
        <v>900</v>
      </c>
      <c r="V2664" s="18">
        <v>5760</v>
      </c>
      <c r="W2664" s="16" t="s">
        <v>24057</v>
      </c>
      <c r="X2664" s="50" t="s">
        <v>205</v>
      </c>
      <c r="Y2664" s="50"/>
      <c r="Z2664" t="s">
        <v>11837</v>
      </c>
    </row>
    <row r="2665" spans="1:26" ht="18" customHeight="1">
      <c r="A2665" s="539">
        <v>20240618</v>
      </c>
      <c r="B2665" s="523">
        <v>738</v>
      </c>
      <c r="C2665" s="523" t="s">
        <v>9950</v>
      </c>
      <c r="D2665" s="523" t="s">
        <v>16114</v>
      </c>
      <c r="E2665" s="523">
        <v>935</v>
      </c>
      <c r="F2665" s="523" t="s">
        <v>8949</v>
      </c>
      <c r="G2665" s="523" t="s">
        <v>9951</v>
      </c>
      <c r="H2665" s="538" t="s">
        <v>9926</v>
      </c>
      <c r="I2665" s="540">
        <v>45461</v>
      </c>
      <c r="J2665" s="541" t="s">
        <v>16115</v>
      </c>
      <c r="K2665" s="541" t="s">
        <v>9440</v>
      </c>
      <c r="L2665" s="494" t="s">
        <v>9454</v>
      </c>
      <c r="M2665" s="494" t="s">
        <v>9460</v>
      </c>
      <c r="N2665" s="494" t="s">
        <v>9461</v>
      </c>
      <c r="O2665" s="494" t="s">
        <v>16116</v>
      </c>
      <c r="P2665" s="494"/>
      <c r="Q2665" s="494" t="s">
        <v>22972</v>
      </c>
      <c r="R2665" s="16" t="s">
        <v>16117</v>
      </c>
      <c r="S2665" s="16" t="s">
        <v>24065</v>
      </c>
      <c r="T2665" s="16" t="s">
        <v>24066</v>
      </c>
      <c r="U2665" s="17">
        <v>935</v>
      </c>
      <c r="V2665" s="18">
        <v>7012.5</v>
      </c>
      <c r="W2665" s="16" t="s">
        <v>24067</v>
      </c>
      <c r="X2665" s="50" t="s">
        <v>205</v>
      </c>
      <c r="Y2665" s="50"/>
      <c r="Z2665" t="s">
        <v>13000</v>
      </c>
    </row>
    <row r="2666" spans="1:26" ht="18" customHeight="1">
      <c r="A2666" s="539">
        <v>20240618</v>
      </c>
      <c r="B2666" s="523">
        <v>739</v>
      </c>
      <c r="C2666" s="523" t="s">
        <v>16118</v>
      </c>
      <c r="D2666" s="523" t="s">
        <v>8947</v>
      </c>
      <c r="E2666" s="523">
        <v>600</v>
      </c>
      <c r="F2666" s="523" t="s">
        <v>12521</v>
      </c>
      <c r="G2666" s="523" t="s">
        <v>9943</v>
      </c>
      <c r="H2666" s="538" t="s">
        <v>9942</v>
      </c>
      <c r="I2666" s="540">
        <v>45460</v>
      </c>
      <c r="J2666" s="541" t="s">
        <v>14482</v>
      </c>
      <c r="K2666" s="541" t="s">
        <v>9440</v>
      </c>
      <c r="L2666" s="494" t="s">
        <v>9454</v>
      </c>
      <c r="M2666" s="494" t="s">
        <v>22447</v>
      </c>
      <c r="N2666" s="494" t="s">
        <v>22785</v>
      </c>
      <c r="O2666" s="494" t="s">
        <v>23318</v>
      </c>
      <c r="P2666" s="494" t="s">
        <v>22707</v>
      </c>
      <c r="Q2666" s="494" t="s">
        <v>22708</v>
      </c>
      <c r="R2666" s="16" t="s">
        <v>24068</v>
      </c>
      <c r="S2666" s="16" t="s">
        <v>24069</v>
      </c>
      <c r="T2666" s="16" t="s">
        <v>24070</v>
      </c>
      <c r="U2666" s="17">
        <v>600</v>
      </c>
      <c r="V2666" s="18">
        <v>5060</v>
      </c>
      <c r="W2666" s="16" t="s">
        <v>24071</v>
      </c>
      <c r="X2666" s="50" t="s">
        <v>205</v>
      </c>
      <c r="Y2666" s="50"/>
      <c r="Z2666" t="s">
        <v>11160</v>
      </c>
    </row>
    <row r="2667" spans="1:26" ht="18" customHeight="1">
      <c r="A2667" s="539">
        <v>20240618</v>
      </c>
      <c r="B2667" s="523">
        <v>740</v>
      </c>
      <c r="C2667" s="523" t="s">
        <v>9952</v>
      </c>
      <c r="D2667" s="523" t="s">
        <v>219</v>
      </c>
      <c r="E2667" s="523">
        <v>1836</v>
      </c>
      <c r="F2667" s="523" t="s">
        <v>8949</v>
      </c>
      <c r="G2667" s="523" t="s">
        <v>9953</v>
      </c>
      <c r="H2667" s="538" t="s">
        <v>9606</v>
      </c>
      <c r="I2667" s="540">
        <v>45461</v>
      </c>
      <c r="J2667" s="541" t="s">
        <v>13649</v>
      </c>
      <c r="K2667" s="541" t="s">
        <v>9440</v>
      </c>
      <c r="L2667" s="494" t="s">
        <v>19178</v>
      </c>
      <c r="M2667" s="494" t="s">
        <v>15354</v>
      </c>
      <c r="N2667" s="494" t="s">
        <v>9574</v>
      </c>
      <c r="O2667" s="494" t="s">
        <v>15351</v>
      </c>
      <c r="P2667" s="494"/>
      <c r="Q2667" s="494" t="s">
        <v>14814</v>
      </c>
      <c r="R2667" s="16" t="s">
        <v>16119</v>
      </c>
      <c r="S2667" s="16" t="s">
        <v>21117</v>
      </c>
      <c r="T2667" s="16" t="s">
        <v>24072</v>
      </c>
      <c r="U2667" s="17">
        <v>1836</v>
      </c>
      <c r="V2667" s="18">
        <v>4845.6000000000004</v>
      </c>
      <c r="W2667" s="16" t="s">
        <v>24073</v>
      </c>
      <c r="X2667" s="50" t="s">
        <v>205</v>
      </c>
      <c r="Y2667" s="50"/>
      <c r="Z2667" t="s">
        <v>11616</v>
      </c>
    </row>
    <row r="2668" spans="1:26" ht="18" customHeight="1">
      <c r="A2668" s="539">
        <v>20240618</v>
      </c>
      <c r="B2668" s="523">
        <v>741</v>
      </c>
      <c r="C2668" s="523" t="s">
        <v>16120</v>
      </c>
      <c r="D2668" s="523" t="s">
        <v>219</v>
      </c>
      <c r="E2668" s="523">
        <v>1110</v>
      </c>
      <c r="F2668" s="523" t="s">
        <v>9245</v>
      </c>
      <c r="G2668" s="523" t="s">
        <v>9947</v>
      </c>
      <c r="H2668" s="538" t="s">
        <v>9592</v>
      </c>
      <c r="I2668" s="540">
        <v>45461</v>
      </c>
      <c r="J2668" s="541" t="s">
        <v>9700</v>
      </c>
      <c r="K2668" s="541" t="s">
        <v>9440</v>
      </c>
      <c r="L2668" s="494" t="s">
        <v>22028</v>
      </c>
      <c r="M2668" s="494" t="s">
        <v>15255</v>
      </c>
      <c r="N2668" s="494" t="s">
        <v>22785</v>
      </c>
      <c r="O2668" s="494" t="s">
        <v>15506</v>
      </c>
      <c r="P2668" s="494"/>
      <c r="Q2668" s="494" t="s">
        <v>24074</v>
      </c>
      <c r="R2668" s="16" t="s">
        <v>24075</v>
      </c>
      <c r="S2668" s="16" t="s">
        <v>24076</v>
      </c>
      <c r="T2668" s="16" t="s">
        <v>16121</v>
      </c>
      <c r="U2668" s="17">
        <v>1110</v>
      </c>
      <c r="V2668" s="18">
        <v>24864</v>
      </c>
      <c r="W2668" s="16" t="s">
        <v>24073</v>
      </c>
      <c r="X2668" s="50" t="s">
        <v>205</v>
      </c>
      <c r="Y2668" s="50"/>
    </row>
    <row r="2669" spans="1:26" ht="18" customHeight="1">
      <c r="A2669" s="539">
        <v>20240618</v>
      </c>
      <c r="B2669" s="523">
        <v>742</v>
      </c>
      <c r="C2669" s="523" t="s">
        <v>5731</v>
      </c>
      <c r="D2669" s="523" t="s">
        <v>8896</v>
      </c>
      <c r="E2669" s="523">
        <v>1925</v>
      </c>
      <c r="F2669" s="523" t="s">
        <v>6380</v>
      </c>
      <c r="G2669" s="523" t="s">
        <v>5732</v>
      </c>
      <c r="H2669" s="538" t="s">
        <v>9646</v>
      </c>
      <c r="I2669" s="540">
        <v>45461</v>
      </c>
      <c r="J2669" s="541" t="s">
        <v>12763</v>
      </c>
      <c r="K2669" s="541" t="s">
        <v>9440</v>
      </c>
      <c r="L2669" s="494" t="s">
        <v>19178</v>
      </c>
      <c r="M2669" s="494" t="s">
        <v>9442</v>
      </c>
      <c r="N2669" s="494" t="s">
        <v>9461</v>
      </c>
      <c r="O2669" s="494" t="s">
        <v>15351</v>
      </c>
      <c r="P2669" s="494"/>
      <c r="Q2669" s="494" t="s">
        <v>22669</v>
      </c>
      <c r="R2669" s="16" t="s">
        <v>24077</v>
      </c>
      <c r="S2669" s="16" t="s">
        <v>20864</v>
      </c>
      <c r="T2669" s="16" t="s">
        <v>16122</v>
      </c>
      <c r="U2669" s="17">
        <v>1925</v>
      </c>
      <c r="V2669" s="18">
        <v>24640</v>
      </c>
      <c r="W2669" s="16" t="s">
        <v>24073</v>
      </c>
      <c r="X2669" s="50" t="s">
        <v>205</v>
      </c>
      <c r="Y2669" s="50"/>
    </row>
    <row r="2670" spans="1:26" ht="18" customHeight="1">
      <c r="A2670" s="539">
        <v>20240618</v>
      </c>
      <c r="B2670" s="523">
        <v>743</v>
      </c>
      <c r="C2670" s="523" t="s">
        <v>16123</v>
      </c>
      <c r="D2670" s="523" t="s">
        <v>8947</v>
      </c>
      <c r="E2670" s="523">
        <v>800</v>
      </c>
      <c r="F2670" s="523" t="s">
        <v>11384</v>
      </c>
      <c r="G2670" s="523" t="s">
        <v>9946</v>
      </c>
      <c r="H2670" s="538" t="s">
        <v>9841</v>
      </c>
      <c r="I2670" s="540">
        <v>45461</v>
      </c>
      <c r="J2670" s="541" t="s">
        <v>10742</v>
      </c>
      <c r="K2670" s="541" t="s">
        <v>9440</v>
      </c>
      <c r="L2670" s="494" t="s">
        <v>9454</v>
      </c>
      <c r="M2670" s="494" t="s">
        <v>9455</v>
      </c>
      <c r="N2670" s="494" t="s">
        <v>23468</v>
      </c>
      <c r="O2670" s="494" t="s">
        <v>15358</v>
      </c>
      <c r="P2670" s="494"/>
      <c r="Q2670" s="494" t="s">
        <v>22727</v>
      </c>
      <c r="R2670" s="16" t="s">
        <v>16124</v>
      </c>
      <c r="S2670" s="16" t="s">
        <v>10506</v>
      </c>
      <c r="T2670" s="16" t="s">
        <v>24078</v>
      </c>
      <c r="U2670" s="17">
        <v>800</v>
      </c>
      <c r="V2670" s="18">
        <v>7958</v>
      </c>
      <c r="W2670" s="16" t="s">
        <v>24067</v>
      </c>
      <c r="X2670" s="50" t="s">
        <v>205</v>
      </c>
      <c r="Y2670" s="50"/>
      <c r="Z2670" t="s">
        <v>12684</v>
      </c>
    </row>
    <row r="2671" spans="1:26" ht="18" customHeight="1">
      <c r="A2671" s="539">
        <v>20240618</v>
      </c>
      <c r="B2671" s="523">
        <v>744</v>
      </c>
      <c r="C2671" s="523" t="s">
        <v>5728</v>
      </c>
      <c r="D2671" s="523" t="s">
        <v>9319</v>
      </c>
      <c r="E2671" s="523">
        <v>1980</v>
      </c>
      <c r="F2671" s="523" t="s">
        <v>8994</v>
      </c>
      <c r="G2671" s="523" t="s">
        <v>5729</v>
      </c>
      <c r="H2671" s="538" t="s">
        <v>9617</v>
      </c>
      <c r="I2671" s="540">
        <v>45461</v>
      </c>
      <c r="J2671" s="541" t="s">
        <v>9607</v>
      </c>
      <c r="K2671" s="541" t="s">
        <v>9440</v>
      </c>
      <c r="L2671" s="494" t="s">
        <v>19178</v>
      </c>
      <c r="M2671" s="494" t="s">
        <v>9460</v>
      </c>
      <c r="N2671" s="494" t="s">
        <v>22458</v>
      </c>
      <c r="O2671" s="494" t="s">
        <v>9462</v>
      </c>
      <c r="P2671" s="494"/>
      <c r="Q2671" s="494" t="s">
        <v>22624</v>
      </c>
      <c r="R2671" s="16" t="s">
        <v>16125</v>
      </c>
      <c r="S2671" s="16" t="s">
        <v>24079</v>
      </c>
      <c r="T2671" s="16" t="s">
        <v>24080</v>
      </c>
      <c r="U2671" s="17">
        <v>1980</v>
      </c>
      <c r="V2671" s="18">
        <v>24948</v>
      </c>
      <c r="W2671" s="16" t="s">
        <v>24073</v>
      </c>
      <c r="X2671" s="50" t="s">
        <v>205</v>
      </c>
      <c r="Y2671" s="50"/>
    </row>
    <row r="2672" spans="1:26" ht="18" customHeight="1">
      <c r="A2672" s="539">
        <v>20240619</v>
      </c>
      <c r="B2672" s="523">
        <v>745</v>
      </c>
      <c r="C2672" s="523" t="s">
        <v>16126</v>
      </c>
      <c r="D2672" s="523" t="s">
        <v>8947</v>
      </c>
      <c r="E2672" s="523">
        <v>1282</v>
      </c>
      <c r="F2672" s="523" t="s">
        <v>8949</v>
      </c>
      <c r="G2672" s="523" t="s">
        <v>9949</v>
      </c>
      <c r="H2672" s="538" t="s">
        <v>9948</v>
      </c>
      <c r="I2672" s="540">
        <v>45462</v>
      </c>
      <c r="J2672" s="541" t="s">
        <v>16127</v>
      </c>
      <c r="K2672" s="541" t="s">
        <v>9440</v>
      </c>
      <c r="L2672" s="494" t="s">
        <v>9454</v>
      </c>
      <c r="M2672" s="494" t="s">
        <v>9455</v>
      </c>
      <c r="N2672" s="494" t="s">
        <v>23468</v>
      </c>
      <c r="O2672" s="494" t="s">
        <v>15351</v>
      </c>
      <c r="P2672" s="494"/>
      <c r="Q2672" s="494" t="s">
        <v>22765</v>
      </c>
      <c r="R2672" s="16" t="s">
        <v>24081</v>
      </c>
      <c r="S2672" s="16" t="s">
        <v>12144</v>
      </c>
      <c r="T2672" s="16" t="s">
        <v>24082</v>
      </c>
      <c r="U2672" s="17">
        <v>1282</v>
      </c>
      <c r="V2672" s="18">
        <v>5865.8</v>
      </c>
      <c r="W2672" s="16" t="s">
        <v>24073</v>
      </c>
      <c r="X2672" s="50" t="s">
        <v>205</v>
      </c>
      <c r="Y2672" s="50"/>
      <c r="Z2672" t="s">
        <v>10564</v>
      </c>
    </row>
    <row r="2673" spans="1:26" ht="18" customHeight="1">
      <c r="A2673" s="539">
        <v>20240619</v>
      </c>
      <c r="B2673" s="523">
        <v>746</v>
      </c>
      <c r="C2673" s="523" t="s">
        <v>5739</v>
      </c>
      <c r="D2673" s="523" t="s">
        <v>8891</v>
      </c>
      <c r="E2673" s="523">
        <v>1960</v>
      </c>
      <c r="F2673" s="523" t="s">
        <v>8994</v>
      </c>
      <c r="G2673" s="523" t="s">
        <v>5740</v>
      </c>
      <c r="H2673" s="538" t="s">
        <v>9976</v>
      </c>
      <c r="I2673" s="540">
        <v>45461</v>
      </c>
      <c r="J2673" s="541" t="s">
        <v>9652</v>
      </c>
      <c r="K2673" s="541" t="s">
        <v>9440</v>
      </c>
      <c r="L2673" s="494" t="s">
        <v>9441</v>
      </c>
      <c r="M2673" s="494" t="s">
        <v>15579</v>
      </c>
      <c r="N2673" s="494" t="s">
        <v>22464</v>
      </c>
      <c r="O2673" s="494" t="s">
        <v>15411</v>
      </c>
      <c r="P2673" s="494"/>
      <c r="Q2673" s="494" t="s">
        <v>9553</v>
      </c>
      <c r="R2673" s="16" t="s">
        <v>24083</v>
      </c>
      <c r="S2673" s="16" t="s">
        <v>19578</v>
      </c>
      <c r="T2673" s="16" t="s">
        <v>16128</v>
      </c>
      <c r="U2673" s="17">
        <v>1960</v>
      </c>
      <c r="V2673" s="18">
        <v>24500</v>
      </c>
      <c r="W2673" s="16" t="s">
        <v>24071</v>
      </c>
      <c r="X2673" s="50" t="s">
        <v>205</v>
      </c>
      <c r="Y2673" s="50"/>
    </row>
    <row r="2674" spans="1:26" ht="18" customHeight="1">
      <c r="A2674" s="539">
        <v>20240619</v>
      </c>
      <c r="B2674" s="523">
        <v>747</v>
      </c>
      <c r="C2674" s="523" t="s">
        <v>5742</v>
      </c>
      <c r="D2674" s="523" t="s">
        <v>8891</v>
      </c>
      <c r="E2674" s="523">
        <v>1960</v>
      </c>
      <c r="F2674" s="523" t="s">
        <v>8994</v>
      </c>
      <c r="G2674" s="523" t="s">
        <v>5743</v>
      </c>
      <c r="H2674" s="538" t="s">
        <v>9876</v>
      </c>
      <c r="I2674" s="540">
        <v>45461</v>
      </c>
      <c r="J2674" s="541" t="s">
        <v>13599</v>
      </c>
      <c r="K2674" s="541" t="s">
        <v>9440</v>
      </c>
      <c r="L2674" s="494" t="s">
        <v>19178</v>
      </c>
      <c r="M2674" s="494" t="s">
        <v>15579</v>
      </c>
      <c r="N2674" s="494" t="s">
        <v>22464</v>
      </c>
      <c r="O2674" s="494" t="s">
        <v>15411</v>
      </c>
      <c r="P2674" s="494"/>
      <c r="Q2674" s="494" t="s">
        <v>22629</v>
      </c>
      <c r="R2674" s="16" t="s">
        <v>18798</v>
      </c>
      <c r="S2674" s="16" t="s">
        <v>19578</v>
      </c>
      <c r="T2674" s="16" t="s">
        <v>24084</v>
      </c>
      <c r="U2674" s="17">
        <v>1960</v>
      </c>
      <c r="V2674" s="18">
        <v>24500</v>
      </c>
      <c r="W2674" s="16" t="s">
        <v>24071</v>
      </c>
      <c r="X2674" s="50" t="s">
        <v>205</v>
      </c>
      <c r="Y2674" s="50"/>
    </row>
    <row r="2675" spans="1:26" ht="18" customHeight="1">
      <c r="A2675" s="539">
        <v>20240619</v>
      </c>
      <c r="B2675" s="523">
        <v>748</v>
      </c>
      <c r="C2675" s="523" t="s">
        <v>5735</v>
      </c>
      <c r="D2675" s="523" t="s">
        <v>8891</v>
      </c>
      <c r="E2675" s="523">
        <v>1960</v>
      </c>
      <c r="F2675" s="523" t="s">
        <v>8994</v>
      </c>
      <c r="G2675" s="523" t="s">
        <v>5736</v>
      </c>
      <c r="H2675" s="538" t="s">
        <v>9876</v>
      </c>
      <c r="I2675" s="540">
        <v>45462</v>
      </c>
      <c r="J2675" s="541" t="s">
        <v>10708</v>
      </c>
      <c r="K2675" s="541" t="s">
        <v>9440</v>
      </c>
      <c r="L2675" s="494" t="s">
        <v>19178</v>
      </c>
      <c r="M2675" s="494" t="s">
        <v>15579</v>
      </c>
      <c r="N2675" s="494" t="s">
        <v>22464</v>
      </c>
      <c r="O2675" s="494" t="s">
        <v>15411</v>
      </c>
      <c r="P2675" s="494"/>
      <c r="Q2675" s="494" t="s">
        <v>22629</v>
      </c>
      <c r="R2675" s="16" t="s">
        <v>5738</v>
      </c>
      <c r="S2675" s="16" t="s">
        <v>19578</v>
      </c>
      <c r="T2675" s="16" t="s">
        <v>24085</v>
      </c>
      <c r="U2675" s="17">
        <v>1960</v>
      </c>
      <c r="V2675" s="18">
        <v>24500</v>
      </c>
      <c r="W2675" s="16" t="s">
        <v>24071</v>
      </c>
      <c r="X2675" s="50" t="s">
        <v>205</v>
      </c>
      <c r="Y2675" s="50"/>
    </row>
    <row r="2676" spans="1:26" ht="18" customHeight="1">
      <c r="A2676" s="539">
        <v>20240619</v>
      </c>
      <c r="B2676" s="523">
        <v>749</v>
      </c>
      <c r="C2676" s="523" t="s">
        <v>5746</v>
      </c>
      <c r="D2676" s="523" t="s">
        <v>8891</v>
      </c>
      <c r="E2676" s="523">
        <v>1960</v>
      </c>
      <c r="F2676" s="523" t="s">
        <v>8994</v>
      </c>
      <c r="G2676" s="523" t="s">
        <v>5747</v>
      </c>
      <c r="H2676" s="538" t="s">
        <v>9849</v>
      </c>
      <c r="I2676" s="540">
        <v>45462</v>
      </c>
      <c r="J2676" s="541" t="s">
        <v>10778</v>
      </c>
      <c r="K2676" s="541" t="s">
        <v>9440</v>
      </c>
      <c r="L2676" s="494" t="s">
        <v>19178</v>
      </c>
      <c r="M2676" s="494" t="s">
        <v>15579</v>
      </c>
      <c r="N2676" s="494" t="s">
        <v>22464</v>
      </c>
      <c r="O2676" s="494" t="s">
        <v>15411</v>
      </c>
      <c r="P2676" s="494"/>
      <c r="Q2676" s="494" t="s">
        <v>22629</v>
      </c>
      <c r="R2676" s="16" t="s">
        <v>24086</v>
      </c>
      <c r="S2676" s="16" t="s">
        <v>19578</v>
      </c>
      <c r="T2676" s="16" t="s">
        <v>24087</v>
      </c>
      <c r="U2676" s="17">
        <v>1960</v>
      </c>
      <c r="V2676" s="18">
        <v>24500</v>
      </c>
      <c r="W2676" s="16" t="s">
        <v>5745</v>
      </c>
      <c r="X2676" s="50" t="s">
        <v>205</v>
      </c>
      <c r="Y2676" s="50"/>
    </row>
    <row r="2677" spans="1:26" ht="18" customHeight="1">
      <c r="A2677" s="539">
        <v>20240619</v>
      </c>
      <c r="B2677" s="523">
        <v>750</v>
      </c>
      <c r="C2677" s="523" t="s">
        <v>5733</v>
      </c>
      <c r="D2677" s="523" t="s">
        <v>8905</v>
      </c>
      <c r="E2677" s="523">
        <v>1980</v>
      </c>
      <c r="F2677" s="523" t="s">
        <v>8994</v>
      </c>
      <c r="G2677" s="523" t="s">
        <v>5734</v>
      </c>
      <c r="H2677" s="538" t="s">
        <v>9850</v>
      </c>
      <c r="I2677" s="540">
        <v>45462</v>
      </c>
      <c r="J2677" s="541" t="s">
        <v>10478</v>
      </c>
      <c r="K2677" s="541" t="s">
        <v>9440</v>
      </c>
      <c r="L2677" s="494" t="s">
        <v>19178</v>
      </c>
      <c r="M2677" s="494" t="s">
        <v>9460</v>
      </c>
      <c r="N2677" s="494" t="s">
        <v>22458</v>
      </c>
      <c r="O2677" s="494" t="s">
        <v>9462</v>
      </c>
      <c r="P2677" s="494"/>
      <c r="Q2677" s="494" t="s">
        <v>22650</v>
      </c>
      <c r="R2677" s="16" t="s">
        <v>16129</v>
      </c>
      <c r="S2677" s="16" t="s">
        <v>24079</v>
      </c>
      <c r="T2677" s="16" t="s">
        <v>16130</v>
      </c>
      <c r="U2677" s="17">
        <v>1980</v>
      </c>
      <c r="V2677" s="18">
        <v>24948</v>
      </c>
      <c r="W2677" s="16" t="s">
        <v>24073</v>
      </c>
      <c r="X2677" s="50" t="s">
        <v>205</v>
      </c>
      <c r="Y2677" s="50"/>
    </row>
    <row r="2678" spans="1:26" ht="18" customHeight="1">
      <c r="A2678" s="539">
        <v>20240619</v>
      </c>
      <c r="B2678" s="523">
        <v>751</v>
      </c>
      <c r="C2678" s="523" t="s">
        <v>9961</v>
      </c>
      <c r="D2678" s="523" t="s">
        <v>219</v>
      </c>
      <c r="E2678" s="523">
        <v>1800</v>
      </c>
      <c r="F2678" s="523" t="s">
        <v>8949</v>
      </c>
      <c r="G2678" s="523" t="s">
        <v>9962</v>
      </c>
      <c r="H2678" s="538" t="s">
        <v>9606</v>
      </c>
      <c r="I2678" s="540">
        <v>45462</v>
      </c>
      <c r="J2678" s="541" t="s">
        <v>11330</v>
      </c>
      <c r="K2678" s="541" t="s">
        <v>9440</v>
      </c>
      <c r="L2678" s="494" t="s">
        <v>9441</v>
      </c>
      <c r="M2678" s="494" t="s">
        <v>15354</v>
      </c>
      <c r="N2678" s="494" t="s">
        <v>9574</v>
      </c>
      <c r="O2678" s="494" t="s">
        <v>15142</v>
      </c>
      <c r="P2678" s="494"/>
      <c r="Q2678" s="494" t="s">
        <v>14706</v>
      </c>
      <c r="R2678" s="16" t="s">
        <v>24088</v>
      </c>
      <c r="S2678" s="16" t="s">
        <v>11993</v>
      </c>
      <c r="T2678" s="16" t="s">
        <v>16131</v>
      </c>
      <c r="U2678" s="17">
        <v>1800</v>
      </c>
      <c r="V2678" s="18">
        <v>19800</v>
      </c>
      <c r="W2678" s="16" t="s">
        <v>24089</v>
      </c>
      <c r="X2678" s="50" t="s">
        <v>205</v>
      </c>
      <c r="Y2678" s="50"/>
      <c r="Z2678" t="s">
        <v>10998</v>
      </c>
    </row>
    <row r="2679" spans="1:26" ht="18" customHeight="1">
      <c r="A2679" s="539">
        <v>20240619</v>
      </c>
      <c r="B2679" s="523">
        <v>752</v>
      </c>
      <c r="C2679" s="523" t="s">
        <v>16132</v>
      </c>
      <c r="D2679" s="523" t="s">
        <v>9503</v>
      </c>
      <c r="E2679" s="523">
        <v>1620</v>
      </c>
      <c r="F2679" s="523" t="s">
        <v>9142</v>
      </c>
      <c r="G2679" s="523" t="s">
        <v>16133</v>
      </c>
      <c r="H2679" s="538"/>
      <c r="I2679" s="540">
        <v>45462</v>
      </c>
      <c r="J2679" s="541" t="s">
        <v>13320</v>
      </c>
      <c r="K2679" s="541" t="s">
        <v>9440</v>
      </c>
      <c r="L2679" s="494" t="s">
        <v>205</v>
      </c>
      <c r="M2679" s="494" t="s">
        <v>15606</v>
      </c>
      <c r="N2679" s="494" t="s">
        <v>23348</v>
      </c>
      <c r="O2679" s="494" t="s">
        <v>16016</v>
      </c>
      <c r="P2679" s="494" t="s">
        <v>15645</v>
      </c>
      <c r="Q2679" s="494"/>
      <c r="R2679" s="16" t="s">
        <v>24090</v>
      </c>
      <c r="S2679" s="16" t="s">
        <v>23915</v>
      </c>
      <c r="T2679" s="16" t="s">
        <v>24091</v>
      </c>
      <c r="U2679" s="17">
        <v>1620</v>
      </c>
      <c r="V2679" s="18">
        <v>22000</v>
      </c>
      <c r="W2679" s="16" t="s">
        <v>24089</v>
      </c>
      <c r="X2679" s="50" t="s">
        <v>205</v>
      </c>
      <c r="Y2679" s="50"/>
      <c r="Z2679" t="s">
        <v>16134</v>
      </c>
    </row>
    <row r="2680" spans="1:26" ht="18" customHeight="1">
      <c r="A2680" s="539">
        <v>20240620</v>
      </c>
      <c r="B2680" s="523">
        <v>753</v>
      </c>
      <c r="C2680" s="523">
        <v>341410056097</v>
      </c>
      <c r="D2680" s="523" t="s">
        <v>8947</v>
      </c>
      <c r="E2680" s="523">
        <v>786</v>
      </c>
      <c r="F2680" s="523" t="s">
        <v>8949</v>
      </c>
      <c r="G2680" s="523" t="s">
        <v>9954</v>
      </c>
      <c r="H2680" s="538" t="s">
        <v>9452</v>
      </c>
      <c r="I2680" s="540">
        <v>45462</v>
      </c>
      <c r="J2680" s="541" t="s">
        <v>10910</v>
      </c>
      <c r="K2680" s="541" t="s">
        <v>9440</v>
      </c>
      <c r="L2680" s="494" t="s">
        <v>9454</v>
      </c>
      <c r="M2680" s="494" t="s">
        <v>9455</v>
      </c>
      <c r="N2680" s="494" t="s">
        <v>9468</v>
      </c>
      <c r="O2680" s="494" t="s">
        <v>15459</v>
      </c>
      <c r="P2680" s="494"/>
      <c r="Q2680" s="494" t="s">
        <v>22727</v>
      </c>
      <c r="R2680" s="16" t="s">
        <v>16135</v>
      </c>
      <c r="S2680" s="16" t="s">
        <v>16136</v>
      </c>
      <c r="T2680" s="16" t="s">
        <v>16137</v>
      </c>
      <c r="U2680" s="17">
        <v>786</v>
      </c>
      <c r="V2680" s="18">
        <v>7148.4</v>
      </c>
      <c r="W2680" s="16" t="s">
        <v>16111</v>
      </c>
      <c r="X2680" s="50" t="s">
        <v>205</v>
      </c>
      <c r="Y2680" s="50"/>
      <c r="Z2680" t="s">
        <v>11837</v>
      </c>
    </row>
    <row r="2681" spans="1:26" ht="18" customHeight="1">
      <c r="A2681" s="539">
        <v>20240620</v>
      </c>
      <c r="B2681" s="523">
        <v>754</v>
      </c>
      <c r="C2681" s="523" t="s">
        <v>16138</v>
      </c>
      <c r="D2681" s="523" t="s">
        <v>9503</v>
      </c>
      <c r="E2681" s="523">
        <v>935</v>
      </c>
      <c r="F2681" s="523" t="s">
        <v>9260</v>
      </c>
      <c r="G2681" s="523" t="s">
        <v>9956</v>
      </c>
      <c r="H2681" s="538" t="s">
        <v>9955</v>
      </c>
      <c r="I2681" s="540">
        <v>45462</v>
      </c>
      <c r="J2681" s="541" t="s">
        <v>16139</v>
      </c>
      <c r="K2681" s="541" t="s">
        <v>9440</v>
      </c>
      <c r="L2681" s="494" t="s">
        <v>9454</v>
      </c>
      <c r="M2681" s="494" t="s">
        <v>15255</v>
      </c>
      <c r="N2681" s="494" t="s">
        <v>22785</v>
      </c>
      <c r="O2681" s="494" t="s">
        <v>15480</v>
      </c>
      <c r="P2681" s="494" t="s">
        <v>15449</v>
      </c>
      <c r="Q2681" s="494" t="s">
        <v>22708</v>
      </c>
      <c r="R2681" s="16" t="s">
        <v>24092</v>
      </c>
      <c r="S2681" s="16" t="s">
        <v>24093</v>
      </c>
      <c r="T2681" s="16" t="s">
        <v>24094</v>
      </c>
      <c r="U2681" s="17">
        <v>935</v>
      </c>
      <c r="V2681" s="18">
        <v>10900</v>
      </c>
      <c r="W2681" s="16" t="s">
        <v>24089</v>
      </c>
      <c r="X2681" s="50" t="s">
        <v>205</v>
      </c>
      <c r="Y2681" s="50"/>
      <c r="Z2681" t="s">
        <v>16140</v>
      </c>
    </row>
    <row r="2682" spans="1:26" ht="18" customHeight="1">
      <c r="A2682" s="539">
        <v>20240620</v>
      </c>
      <c r="B2682" s="523">
        <v>755</v>
      </c>
      <c r="C2682" s="523" t="s">
        <v>16141</v>
      </c>
      <c r="D2682" s="523" t="s">
        <v>9503</v>
      </c>
      <c r="E2682" s="523">
        <v>1120</v>
      </c>
      <c r="F2682" s="523" t="s">
        <v>9260</v>
      </c>
      <c r="G2682" s="523" t="s">
        <v>9958</v>
      </c>
      <c r="H2682" s="538" t="s">
        <v>9957</v>
      </c>
      <c r="I2682" s="540">
        <v>45462</v>
      </c>
      <c r="J2682" s="541" t="s">
        <v>13480</v>
      </c>
      <c r="K2682" s="541" t="s">
        <v>9440</v>
      </c>
      <c r="L2682" s="494" t="s">
        <v>9454</v>
      </c>
      <c r="M2682" s="494" t="s">
        <v>15255</v>
      </c>
      <c r="N2682" s="494" t="s">
        <v>22785</v>
      </c>
      <c r="O2682" s="494" t="s">
        <v>15480</v>
      </c>
      <c r="P2682" s="494" t="s">
        <v>15449</v>
      </c>
      <c r="Q2682" s="494" t="s">
        <v>9495</v>
      </c>
      <c r="R2682" s="16" t="s">
        <v>24095</v>
      </c>
      <c r="S2682" s="16" t="s">
        <v>24093</v>
      </c>
      <c r="T2682" s="16" t="s">
        <v>24096</v>
      </c>
      <c r="U2682" s="17">
        <v>1120</v>
      </c>
      <c r="V2682" s="18">
        <v>13680</v>
      </c>
      <c r="W2682" s="16" t="s">
        <v>24089</v>
      </c>
      <c r="X2682" s="50" t="s">
        <v>205</v>
      </c>
      <c r="Y2682" s="50"/>
      <c r="Z2682" t="s">
        <v>10481</v>
      </c>
    </row>
    <row r="2683" spans="1:26" ht="18" customHeight="1">
      <c r="A2683" s="539">
        <v>20240620</v>
      </c>
      <c r="B2683" s="523">
        <v>756</v>
      </c>
      <c r="C2683" s="523" t="s">
        <v>5749</v>
      </c>
      <c r="D2683" s="523" t="s">
        <v>8891</v>
      </c>
      <c r="E2683" s="523">
        <v>1960</v>
      </c>
      <c r="F2683" s="523" t="s">
        <v>8994</v>
      </c>
      <c r="G2683" s="523" t="s">
        <v>5750</v>
      </c>
      <c r="H2683" s="538" t="s">
        <v>9870</v>
      </c>
      <c r="I2683" s="540">
        <v>45462</v>
      </c>
      <c r="J2683" s="541" t="s">
        <v>10832</v>
      </c>
      <c r="K2683" s="541" t="s">
        <v>9440</v>
      </c>
      <c r="L2683" s="494" t="s">
        <v>19178</v>
      </c>
      <c r="M2683" s="494" t="s">
        <v>15579</v>
      </c>
      <c r="N2683" s="494" t="s">
        <v>22464</v>
      </c>
      <c r="O2683" s="494" t="s">
        <v>15411</v>
      </c>
      <c r="P2683" s="494"/>
      <c r="Q2683" s="494" t="s">
        <v>9553</v>
      </c>
      <c r="R2683" s="16" t="s">
        <v>24097</v>
      </c>
      <c r="S2683" s="16" t="s">
        <v>19578</v>
      </c>
      <c r="T2683" s="16" t="s">
        <v>24098</v>
      </c>
      <c r="U2683" s="17">
        <v>1960</v>
      </c>
      <c r="V2683" s="18">
        <v>24500</v>
      </c>
      <c r="W2683" s="16" t="s">
        <v>24071</v>
      </c>
      <c r="X2683" s="50" t="s">
        <v>205</v>
      </c>
      <c r="Y2683" s="50"/>
    </row>
    <row r="2684" spans="1:26" ht="18" customHeight="1">
      <c r="A2684" s="539">
        <v>20240620</v>
      </c>
      <c r="B2684" s="523">
        <v>757</v>
      </c>
      <c r="C2684" s="523" t="s">
        <v>7904</v>
      </c>
      <c r="D2684" s="523" t="s">
        <v>8891</v>
      </c>
      <c r="E2684" s="523">
        <v>1907</v>
      </c>
      <c r="F2684" s="523" t="s">
        <v>8994</v>
      </c>
      <c r="G2684" s="523" t="s">
        <v>5759</v>
      </c>
      <c r="H2684" s="538" t="s">
        <v>9960</v>
      </c>
      <c r="I2684" s="540">
        <v>45463</v>
      </c>
      <c r="J2684" s="541" t="s">
        <v>14935</v>
      </c>
      <c r="K2684" s="541" t="s">
        <v>9440</v>
      </c>
      <c r="L2684" s="494" t="s">
        <v>19178</v>
      </c>
      <c r="M2684" s="494" t="s">
        <v>9442</v>
      </c>
      <c r="N2684" s="494" t="s">
        <v>9822</v>
      </c>
      <c r="O2684" s="494" t="s">
        <v>15411</v>
      </c>
      <c r="P2684" s="494"/>
      <c r="Q2684" s="494" t="s">
        <v>9553</v>
      </c>
      <c r="R2684" s="16" t="s">
        <v>24099</v>
      </c>
      <c r="S2684" s="16" t="s">
        <v>24100</v>
      </c>
      <c r="T2684" s="16" t="s">
        <v>24101</v>
      </c>
      <c r="U2684" s="17">
        <v>1907</v>
      </c>
      <c r="V2684" s="18">
        <v>23943.18</v>
      </c>
      <c r="W2684" s="16" t="s">
        <v>24073</v>
      </c>
      <c r="X2684" s="50" t="s">
        <v>205</v>
      </c>
      <c r="Y2684" s="50"/>
    </row>
    <row r="2685" spans="1:26" ht="18" customHeight="1">
      <c r="A2685" s="539">
        <v>20240620</v>
      </c>
      <c r="B2685" s="523">
        <v>758</v>
      </c>
      <c r="C2685" s="523" t="s">
        <v>9963</v>
      </c>
      <c r="D2685" s="523" t="s">
        <v>8947</v>
      </c>
      <c r="E2685" s="523">
        <v>761</v>
      </c>
      <c r="F2685" s="523" t="s">
        <v>9095</v>
      </c>
      <c r="G2685" s="523" t="s">
        <v>9964</v>
      </c>
      <c r="H2685" s="538" t="s">
        <v>9874</v>
      </c>
      <c r="I2685" s="540">
        <v>45463</v>
      </c>
      <c r="J2685" s="541" t="s">
        <v>16142</v>
      </c>
      <c r="K2685" s="541" t="s">
        <v>9440</v>
      </c>
      <c r="L2685" s="494" t="s">
        <v>9454</v>
      </c>
      <c r="M2685" s="494" t="s">
        <v>15255</v>
      </c>
      <c r="N2685" s="494" t="s">
        <v>22785</v>
      </c>
      <c r="O2685" s="494" t="s">
        <v>15400</v>
      </c>
      <c r="P2685" s="494" t="s">
        <v>15645</v>
      </c>
      <c r="Q2685" s="494" t="s">
        <v>23697</v>
      </c>
      <c r="R2685" s="16" t="s">
        <v>9963</v>
      </c>
      <c r="S2685" s="16" t="s">
        <v>16143</v>
      </c>
      <c r="T2685" s="16" t="s">
        <v>16144</v>
      </c>
      <c r="U2685" s="17">
        <v>761</v>
      </c>
      <c r="V2685" s="18">
        <v>5958.7</v>
      </c>
      <c r="W2685" s="16" t="s">
        <v>16145</v>
      </c>
      <c r="X2685" s="50" t="s">
        <v>205</v>
      </c>
      <c r="Y2685" s="50"/>
      <c r="Z2685" t="s">
        <v>16146</v>
      </c>
    </row>
    <row r="2686" spans="1:26" ht="18" customHeight="1">
      <c r="A2686" s="539">
        <v>20240620</v>
      </c>
      <c r="B2686" s="523">
        <v>759</v>
      </c>
      <c r="C2686" s="523" t="s">
        <v>5752</v>
      </c>
      <c r="D2686" s="523" t="s">
        <v>8891</v>
      </c>
      <c r="E2686" s="523">
        <v>1901</v>
      </c>
      <c r="F2686" s="523" t="s">
        <v>8994</v>
      </c>
      <c r="G2686" s="523" t="s">
        <v>5753</v>
      </c>
      <c r="H2686" s="538" t="s">
        <v>9850</v>
      </c>
      <c r="I2686" s="540">
        <v>45463</v>
      </c>
      <c r="J2686" s="541" t="s">
        <v>10388</v>
      </c>
      <c r="K2686" s="541" t="s">
        <v>9440</v>
      </c>
      <c r="L2686" s="494" t="s">
        <v>19178</v>
      </c>
      <c r="M2686" s="494" t="s">
        <v>9442</v>
      </c>
      <c r="N2686" s="494" t="s">
        <v>9822</v>
      </c>
      <c r="O2686" s="494" t="s">
        <v>15411</v>
      </c>
      <c r="P2686" s="494"/>
      <c r="Q2686" s="494" t="s">
        <v>22650</v>
      </c>
      <c r="R2686" s="16" t="s">
        <v>24102</v>
      </c>
      <c r="S2686" s="16" t="s">
        <v>24100</v>
      </c>
      <c r="T2686" s="16" t="s">
        <v>24103</v>
      </c>
      <c r="U2686" s="17">
        <v>1901</v>
      </c>
      <c r="V2686" s="18">
        <v>23867.88</v>
      </c>
      <c r="W2686" s="16" t="s">
        <v>24073</v>
      </c>
      <c r="X2686" s="50" t="s">
        <v>205</v>
      </c>
      <c r="Y2686" s="50"/>
    </row>
    <row r="2687" spans="1:26" ht="18" customHeight="1">
      <c r="A2687" s="539">
        <v>20240620</v>
      </c>
      <c r="B2687" s="523">
        <v>760</v>
      </c>
      <c r="C2687" s="523" t="s">
        <v>5755</v>
      </c>
      <c r="D2687" s="523" t="s">
        <v>8891</v>
      </c>
      <c r="E2687" s="523">
        <v>1958</v>
      </c>
      <c r="F2687" s="523" t="s">
        <v>8994</v>
      </c>
      <c r="G2687" s="523" t="s">
        <v>5756</v>
      </c>
      <c r="H2687" s="538" t="s">
        <v>9959</v>
      </c>
      <c r="I2687" s="540">
        <v>45463</v>
      </c>
      <c r="J2687" s="541" t="s">
        <v>10708</v>
      </c>
      <c r="K2687" s="541" t="s">
        <v>9440</v>
      </c>
      <c r="L2687" s="494" t="s">
        <v>19178</v>
      </c>
      <c r="M2687" s="494" t="s">
        <v>9442</v>
      </c>
      <c r="N2687" s="494" t="s">
        <v>22919</v>
      </c>
      <c r="O2687" s="494" t="s">
        <v>15411</v>
      </c>
      <c r="P2687" s="494"/>
      <c r="Q2687" s="494" t="s">
        <v>22650</v>
      </c>
      <c r="R2687" s="16" t="s">
        <v>24104</v>
      </c>
      <c r="S2687" s="16" t="s">
        <v>24100</v>
      </c>
      <c r="T2687" s="16" t="s">
        <v>24105</v>
      </c>
      <c r="U2687" s="17">
        <v>1958</v>
      </c>
      <c r="V2687" s="18">
        <v>24728.73</v>
      </c>
      <c r="W2687" s="16" t="s">
        <v>24106</v>
      </c>
      <c r="X2687" s="50" t="s">
        <v>205</v>
      </c>
      <c r="Y2687" s="50"/>
    </row>
    <row r="2688" spans="1:26" ht="18" customHeight="1">
      <c r="A2688" s="539">
        <v>20240621</v>
      </c>
      <c r="B2688" s="523">
        <v>761</v>
      </c>
      <c r="C2688" s="523" t="s">
        <v>5761</v>
      </c>
      <c r="D2688" s="523" t="s">
        <v>9319</v>
      </c>
      <c r="E2688" s="523">
        <v>1980</v>
      </c>
      <c r="F2688" s="523" t="s">
        <v>8994</v>
      </c>
      <c r="G2688" s="523" t="s">
        <v>5762</v>
      </c>
      <c r="H2688" s="538" t="s">
        <v>9902</v>
      </c>
      <c r="I2688" s="540">
        <v>45463</v>
      </c>
      <c r="J2688" s="541" t="s">
        <v>13367</v>
      </c>
      <c r="K2688" s="541" t="s">
        <v>9440</v>
      </c>
      <c r="L2688" s="494" t="s">
        <v>19178</v>
      </c>
      <c r="M2688" s="494" t="s">
        <v>15341</v>
      </c>
      <c r="N2688" s="494" t="s">
        <v>22488</v>
      </c>
      <c r="O2688" s="494" t="s">
        <v>9443</v>
      </c>
      <c r="P2688" s="494"/>
      <c r="Q2688" s="494" t="s">
        <v>22889</v>
      </c>
      <c r="R2688" s="16" t="s">
        <v>5764</v>
      </c>
      <c r="S2688" s="16" t="s">
        <v>20540</v>
      </c>
      <c r="T2688" s="16" t="s">
        <v>24107</v>
      </c>
      <c r="U2688" s="17">
        <v>1980</v>
      </c>
      <c r="V2688" s="18">
        <v>24924.240000000002</v>
      </c>
      <c r="W2688" s="16" t="s">
        <v>24108</v>
      </c>
      <c r="X2688" s="50"/>
      <c r="Y2688" s="50"/>
    </row>
    <row r="2689" spans="1:26" ht="18" customHeight="1">
      <c r="A2689" s="539">
        <v>20240621</v>
      </c>
      <c r="B2689" s="523">
        <v>762</v>
      </c>
      <c r="C2689" s="523" t="s">
        <v>5765</v>
      </c>
      <c r="D2689" s="523" t="s">
        <v>14690</v>
      </c>
      <c r="E2689" s="523">
        <v>1980</v>
      </c>
      <c r="F2689" s="523" t="s">
        <v>8994</v>
      </c>
      <c r="G2689" s="523" t="s">
        <v>5766</v>
      </c>
      <c r="H2689" s="538" t="s">
        <v>9538</v>
      </c>
      <c r="I2689" s="540">
        <v>45463</v>
      </c>
      <c r="J2689" s="541" t="s">
        <v>10589</v>
      </c>
      <c r="K2689" s="541" t="s">
        <v>9440</v>
      </c>
      <c r="L2689" s="494" t="s">
        <v>22028</v>
      </c>
      <c r="M2689" s="494" t="s">
        <v>14692</v>
      </c>
      <c r="N2689" s="494" t="s">
        <v>22464</v>
      </c>
      <c r="O2689" s="494" t="s">
        <v>9443</v>
      </c>
      <c r="P2689" s="494"/>
      <c r="Q2689" s="494" t="s">
        <v>22629</v>
      </c>
      <c r="R2689" s="16" t="s">
        <v>24109</v>
      </c>
      <c r="S2689" s="16" t="s">
        <v>20540</v>
      </c>
      <c r="T2689" s="16" t="s">
        <v>24110</v>
      </c>
      <c r="U2689" s="17">
        <v>1980</v>
      </c>
      <c r="V2689" s="18">
        <v>24948</v>
      </c>
      <c r="W2689" s="16" t="s">
        <v>24108</v>
      </c>
      <c r="X2689" s="50"/>
      <c r="Y2689" s="50"/>
    </row>
    <row r="2690" spans="1:26" ht="18" customHeight="1">
      <c r="A2690" s="539">
        <v>20240621</v>
      </c>
      <c r="B2690" s="523">
        <v>763</v>
      </c>
      <c r="C2690" s="523" t="s">
        <v>9977</v>
      </c>
      <c r="D2690" s="523" t="s">
        <v>8947</v>
      </c>
      <c r="E2690" s="523">
        <v>990</v>
      </c>
      <c r="F2690" s="523" t="s">
        <v>9180</v>
      </c>
      <c r="G2690" s="523" t="s">
        <v>9979</v>
      </c>
      <c r="H2690" s="538" t="s">
        <v>9978</v>
      </c>
      <c r="I2690" s="540">
        <v>45464</v>
      </c>
      <c r="J2690" s="541" t="s">
        <v>10369</v>
      </c>
      <c r="K2690" s="541" t="s">
        <v>9440</v>
      </c>
      <c r="L2690" s="494" t="s">
        <v>9454</v>
      </c>
      <c r="M2690" s="494" t="s">
        <v>9460</v>
      </c>
      <c r="N2690" s="494" t="s">
        <v>22458</v>
      </c>
      <c r="O2690" s="494" t="s">
        <v>15142</v>
      </c>
      <c r="P2690" s="494"/>
      <c r="Q2690" s="494" t="s">
        <v>14976</v>
      </c>
      <c r="R2690" s="16" t="s">
        <v>24111</v>
      </c>
      <c r="S2690" s="16" t="s">
        <v>21325</v>
      </c>
      <c r="T2690" s="16" t="s">
        <v>24112</v>
      </c>
      <c r="U2690" s="17">
        <v>990</v>
      </c>
      <c r="V2690" s="18">
        <v>7425</v>
      </c>
      <c r="W2690" s="16" t="s">
        <v>24108</v>
      </c>
      <c r="X2690" s="50"/>
      <c r="Y2690" s="50"/>
      <c r="Z2690" t="s">
        <v>11540</v>
      </c>
    </row>
    <row r="2691" spans="1:26" ht="18" customHeight="1">
      <c r="A2691" s="539">
        <v>20240621</v>
      </c>
      <c r="B2691" s="523">
        <v>764</v>
      </c>
      <c r="C2691" s="523" t="s">
        <v>16147</v>
      </c>
      <c r="D2691" s="523" t="s">
        <v>9078</v>
      </c>
      <c r="E2691" s="523">
        <v>1109</v>
      </c>
      <c r="F2691" s="523" t="s">
        <v>8298</v>
      </c>
      <c r="G2691" s="523" t="s">
        <v>9985</v>
      </c>
      <c r="H2691" s="538" t="s">
        <v>9984</v>
      </c>
      <c r="I2691" s="540">
        <v>45464</v>
      </c>
      <c r="J2691" s="541" t="s">
        <v>13190</v>
      </c>
      <c r="K2691" s="541" t="s">
        <v>9440</v>
      </c>
      <c r="L2691" s="494" t="s">
        <v>9454</v>
      </c>
      <c r="M2691" s="494" t="s">
        <v>16046</v>
      </c>
      <c r="N2691" s="494" t="s">
        <v>22551</v>
      </c>
      <c r="O2691" s="494" t="s">
        <v>15351</v>
      </c>
      <c r="P2691" s="494" t="s">
        <v>15558</v>
      </c>
      <c r="Q2691" s="494" t="s">
        <v>24054</v>
      </c>
      <c r="R2691" s="16" t="s">
        <v>9967</v>
      </c>
      <c r="S2691" s="16" t="s">
        <v>16101</v>
      </c>
      <c r="T2691" s="16" t="s">
        <v>16148</v>
      </c>
      <c r="U2691" s="17">
        <v>6000</v>
      </c>
      <c r="V2691" s="18">
        <v>124800</v>
      </c>
      <c r="W2691" s="16" t="s">
        <v>16145</v>
      </c>
      <c r="X2691" s="50"/>
      <c r="Y2691" s="50"/>
    </row>
    <row r="2692" spans="1:26" ht="18" customHeight="1">
      <c r="A2692" s="539">
        <v>20240621</v>
      </c>
      <c r="B2692" s="523">
        <v>764</v>
      </c>
      <c r="C2692" s="523" t="s">
        <v>16147</v>
      </c>
      <c r="D2692" s="523" t="s">
        <v>9078</v>
      </c>
      <c r="E2692" s="523">
        <v>1108</v>
      </c>
      <c r="F2692" s="523" t="s">
        <v>8298</v>
      </c>
      <c r="G2692" s="523" t="s">
        <v>9971</v>
      </c>
      <c r="H2692" s="538" t="s">
        <v>9970</v>
      </c>
      <c r="I2692" s="540">
        <v>45464</v>
      </c>
      <c r="J2692" s="541" t="s">
        <v>13190</v>
      </c>
      <c r="K2692" s="541" t="s">
        <v>9440</v>
      </c>
      <c r="L2692" s="494" t="s">
        <v>9454</v>
      </c>
      <c r="M2692" s="494" t="s">
        <v>16046</v>
      </c>
      <c r="N2692" s="494" t="s">
        <v>8333</v>
      </c>
      <c r="O2692" s="494" t="s">
        <v>15351</v>
      </c>
      <c r="P2692" s="494" t="s">
        <v>15558</v>
      </c>
      <c r="Q2692" s="494" t="s">
        <v>24054</v>
      </c>
      <c r="R2692" s="16" t="s">
        <v>9967</v>
      </c>
      <c r="S2692" s="16" t="s">
        <v>16101</v>
      </c>
      <c r="T2692" s="16" t="s">
        <v>16148</v>
      </c>
      <c r="U2692" s="17">
        <v>6000</v>
      </c>
      <c r="V2692" s="18">
        <v>124800</v>
      </c>
      <c r="W2692" s="16" t="s">
        <v>16145</v>
      </c>
      <c r="X2692" s="50"/>
      <c r="Y2692" s="50"/>
    </row>
    <row r="2693" spans="1:26" ht="18" customHeight="1">
      <c r="A2693" s="539">
        <v>20240621</v>
      </c>
      <c r="B2693" s="523">
        <v>764</v>
      </c>
      <c r="C2693" s="523" t="s">
        <v>16147</v>
      </c>
      <c r="D2693" s="523" t="s">
        <v>9078</v>
      </c>
      <c r="E2693" s="523">
        <v>1118</v>
      </c>
      <c r="F2693" s="523" t="s">
        <v>8298</v>
      </c>
      <c r="G2693" s="523" t="s">
        <v>9981</v>
      </c>
      <c r="H2693" s="538" t="s">
        <v>9980</v>
      </c>
      <c r="I2693" s="540">
        <v>45464</v>
      </c>
      <c r="J2693" s="541" t="s">
        <v>13190</v>
      </c>
      <c r="K2693" s="541" t="s">
        <v>9440</v>
      </c>
      <c r="L2693" s="494" t="s">
        <v>9454</v>
      </c>
      <c r="M2693" s="494" t="s">
        <v>16046</v>
      </c>
      <c r="N2693" s="494" t="s">
        <v>8333</v>
      </c>
      <c r="O2693" s="494" t="s">
        <v>15351</v>
      </c>
      <c r="P2693" s="494" t="s">
        <v>15558</v>
      </c>
      <c r="Q2693" s="494" t="s">
        <v>15108</v>
      </c>
      <c r="R2693" s="16" t="s">
        <v>9967</v>
      </c>
      <c r="S2693" s="16" t="s">
        <v>16101</v>
      </c>
      <c r="T2693" s="16" t="s">
        <v>16148</v>
      </c>
      <c r="U2693" s="17">
        <v>6000</v>
      </c>
      <c r="V2693" s="18">
        <v>124800</v>
      </c>
      <c r="W2693" s="16" t="s">
        <v>16145</v>
      </c>
      <c r="X2693" s="50"/>
      <c r="Y2693" s="50"/>
    </row>
    <row r="2694" spans="1:26" ht="18" customHeight="1">
      <c r="A2694" s="539">
        <v>20240621</v>
      </c>
      <c r="B2694" s="523">
        <v>764</v>
      </c>
      <c r="C2694" s="523" t="s">
        <v>16147</v>
      </c>
      <c r="D2694" s="523" t="s">
        <v>9078</v>
      </c>
      <c r="E2694" s="523">
        <v>1100</v>
      </c>
      <c r="F2694" s="523" t="s">
        <v>8298</v>
      </c>
      <c r="G2694" s="523" t="s">
        <v>9983</v>
      </c>
      <c r="H2694" s="538" t="s">
        <v>9982</v>
      </c>
      <c r="I2694" s="540">
        <v>45464</v>
      </c>
      <c r="J2694" s="541" t="s">
        <v>13190</v>
      </c>
      <c r="K2694" s="541" t="s">
        <v>9440</v>
      </c>
      <c r="L2694" s="494" t="s">
        <v>9454</v>
      </c>
      <c r="M2694" s="494" t="s">
        <v>16046</v>
      </c>
      <c r="N2694" s="494" t="s">
        <v>8333</v>
      </c>
      <c r="O2694" s="494" t="s">
        <v>15351</v>
      </c>
      <c r="P2694" s="494" t="s">
        <v>15558</v>
      </c>
      <c r="Q2694" s="494" t="s">
        <v>23144</v>
      </c>
      <c r="R2694" s="16" t="s">
        <v>9967</v>
      </c>
      <c r="S2694" s="16" t="s">
        <v>16101</v>
      </c>
      <c r="T2694" s="16" t="s">
        <v>16148</v>
      </c>
      <c r="U2694" s="17">
        <v>6000</v>
      </c>
      <c r="V2694" s="18">
        <v>124800</v>
      </c>
      <c r="W2694" s="16" t="s">
        <v>16145</v>
      </c>
      <c r="X2694" s="50"/>
      <c r="Y2694" s="50"/>
    </row>
    <row r="2695" spans="1:26" ht="18" customHeight="1">
      <c r="A2695" s="539">
        <v>20240621</v>
      </c>
      <c r="B2695" s="523">
        <v>764</v>
      </c>
      <c r="C2695" s="523" t="s">
        <v>9967</v>
      </c>
      <c r="D2695" s="523" t="s">
        <v>9078</v>
      </c>
      <c r="E2695" s="523">
        <v>1110</v>
      </c>
      <c r="F2695" s="523" t="s">
        <v>8298</v>
      </c>
      <c r="G2695" s="523" t="s">
        <v>9969</v>
      </c>
      <c r="H2695" s="538" t="s">
        <v>9968</v>
      </c>
      <c r="I2695" s="540">
        <v>45464</v>
      </c>
      <c r="J2695" s="541" t="s">
        <v>13190</v>
      </c>
      <c r="K2695" s="541" t="s">
        <v>9440</v>
      </c>
      <c r="L2695" s="494" t="s">
        <v>9441</v>
      </c>
      <c r="M2695" s="494" t="s">
        <v>16046</v>
      </c>
      <c r="N2695" s="494" t="s">
        <v>22665</v>
      </c>
      <c r="O2695" s="494" t="s">
        <v>15351</v>
      </c>
      <c r="P2695" s="494" t="s">
        <v>15558</v>
      </c>
      <c r="Q2695" s="494" t="s">
        <v>23144</v>
      </c>
      <c r="R2695" s="16" t="s">
        <v>9967</v>
      </c>
      <c r="S2695" s="16" t="s">
        <v>16101</v>
      </c>
      <c r="T2695" s="16" t="s">
        <v>16148</v>
      </c>
      <c r="U2695" s="17">
        <v>6000</v>
      </c>
      <c r="V2695" s="18">
        <v>124800</v>
      </c>
      <c r="W2695" s="16" t="s">
        <v>16145</v>
      </c>
      <c r="X2695" s="50" t="s">
        <v>205</v>
      </c>
      <c r="Y2695" s="50"/>
    </row>
    <row r="2696" spans="1:26" ht="18" customHeight="1">
      <c r="A2696" s="539">
        <v>20240624</v>
      </c>
      <c r="B2696" s="523">
        <v>765</v>
      </c>
      <c r="C2696" s="523" t="s">
        <v>9974</v>
      </c>
      <c r="D2696" s="523" t="s">
        <v>14921</v>
      </c>
      <c r="E2696" s="523">
        <v>556</v>
      </c>
      <c r="F2696" s="523" t="s">
        <v>8949</v>
      </c>
      <c r="G2696" s="523" t="s">
        <v>9975</v>
      </c>
      <c r="H2696" s="538" t="s">
        <v>9894</v>
      </c>
      <c r="I2696" s="540">
        <v>45464</v>
      </c>
      <c r="J2696" s="541" t="s">
        <v>10930</v>
      </c>
      <c r="K2696" s="541" t="s">
        <v>9440</v>
      </c>
      <c r="L2696" s="494" t="s">
        <v>9454</v>
      </c>
      <c r="M2696" s="494" t="s">
        <v>15344</v>
      </c>
      <c r="N2696" s="494" t="s">
        <v>22468</v>
      </c>
      <c r="O2696" s="494" t="s">
        <v>15385</v>
      </c>
      <c r="P2696" s="494"/>
      <c r="Q2696" s="494" t="s">
        <v>24113</v>
      </c>
      <c r="R2696" s="16" t="s">
        <v>24114</v>
      </c>
      <c r="S2696" s="16" t="s">
        <v>24115</v>
      </c>
      <c r="T2696" s="16" t="s">
        <v>24116</v>
      </c>
      <c r="U2696" s="17">
        <v>556</v>
      </c>
      <c r="V2696" s="18">
        <v>3197</v>
      </c>
      <c r="W2696" s="16" t="s">
        <v>24001</v>
      </c>
      <c r="X2696" s="50" t="s">
        <v>205</v>
      </c>
      <c r="Y2696" s="50"/>
      <c r="Z2696" t="s">
        <v>24117</v>
      </c>
    </row>
    <row r="2697" spans="1:26" ht="18" customHeight="1">
      <c r="A2697" s="539">
        <v>20240624</v>
      </c>
      <c r="B2697" s="523">
        <v>766</v>
      </c>
      <c r="C2697" s="523" t="s">
        <v>16149</v>
      </c>
      <c r="D2697" s="523" t="s">
        <v>8996</v>
      </c>
      <c r="E2697" s="523">
        <v>1000</v>
      </c>
      <c r="F2697" s="523" t="s">
        <v>8949</v>
      </c>
      <c r="G2697" s="523" t="s">
        <v>9973</v>
      </c>
      <c r="H2697" s="538" t="s">
        <v>9972</v>
      </c>
      <c r="I2697" s="540">
        <v>45464</v>
      </c>
      <c r="J2697" s="541" t="s">
        <v>12302</v>
      </c>
      <c r="K2697" s="541" t="s">
        <v>9440</v>
      </c>
      <c r="L2697" s="494" t="s">
        <v>9454</v>
      </c>
      <c r="M2697" s="494" t="s">
        <v>9455</v>
      </c>
      <c r="N2697" s="494" t="s">
        <v>22468</v>
      </c>
      <c r="O2697" s="494" t="s">
        <v>15370</v>
      </c>
      <c r="P2697" s="494"/>
      <c r="Q2697" s="494" t="s">
        <v>9470</v>
      </c>
      <c r="R2697" s="16" t="s">
        <v>16149</v>
      </c>
      <c r="S2697" s="16" t="s">
        <v>2102</v>
      </c>
      <c r="T2697" s="16" t="s">
        <v>16150</v>
      </c>
      <c r="U2697" s="17">
        <v>1000</v>
      </c>
      <c r="V2697" s="18">
        <v>7200</v>
      </c>
      <c r="W2697" s="16" t="s">
        <v>5706</v>
      </c>
      <c r="X2697" s="50" t="s">
        <v>205</v>
      </c>
      <c r="Y2697" s="50"/>
      <c r="Z2697" t="s">
        <v>24118</v>
      </c>
    </row>
    <row r="2698" spans="1:26" ht="18" customHeight="1">
      <c r="A2698" s="539">
        <v>20240624</v>
      </c>
      <c r="B2698" s="523">
        <v>767</v>
      </c>
      <c r="C2698" s="523" t="s">
        <v>16151</v>
      </c>
      <c r="D2698" s="523" t="s">
        <v>8947</v>
      </c>
      <c r="E2698" s="523">
        <v>800</v>
      </c>
      <c r="F2698" s="523" t="s">
        <v>9180</v>
      </c>
      <c r="G2698" s="523" t="s">
        <v>9986</v>
      </c>
      <c r="H2698" s="538" t="s">
        <v>9846</v>
      </c>
      <c r="I2698" s="540">
        <v>45467</v>
      </c>
      <c r="J2698" s="541" t="s">
        <v>11558</v>
      </c>
      <c r="K2698" s="541" t="s">
        <v>9440</v>
      </c>
      <c r="L2698" s="494" t="s">
        <v>9454</v>
      </c>
      <c r="M2698" s="494" t="s">
        <v>9455</v>
      </c>
      <c r="N2698" s="494" t="s">
        <v>22468</v>
      </c>
      <c r="O2698" s="494" t="s">
        <v>15370</v>
      </c>
      <c r="P2698" s="494"/>
      <c r="Q2698" s="494" t="s">
        <v>22727</v>
      </c>
      <c r="R2698" s="16" t="s">
        <v>24119</v>
      </c>
      <c r="S2698" s="16" t="s">
        <v>4253</v>
      </c>
      <c r="T2698" s="16" t="s">
        <v>24120</v>
      </c>
      <c r="U2698" s="17">
        <v>800</v>
      </c>
      <c r="V2698" s="18">
        <v>6240</v>
      </c>
      <c r="W2698" s="16" t="s">
        <v>16152</v>
      </c>
      <c r="X2698" s="50"/>
      <c r="Y2698" s="50"/>
      <c r="Z2698" t="s">
        <v>11610</v>
      </c>
    </row>
    <row r="2699" spans="1:26" ht="18" customHeight="1">
      <c r="A2699" s="539">
        <v>20240624</v>
      </c>
      <c r="B2699" s="523">
        <v>768</v>
      </c>
      <c r="C2699" s="523" t="s">
        <v>16153</v>
      </c>
      <c r="D2699" s="523" t="s">
        <v>10578</v>
      </c>
      <c r="E2699" s="523">
        <v>840</v>
      </c>
      <c r="F2699" s="523" t="s">
        <v>9211</v>
      </c>
      <c r="G2699" s="523" t="s">
        <v>9988</v>
      </c>
      <c r="H2699" s="538" t="s">
        <v>9987</v>
      </c>
      <c r="I2699" s="540">
        <v>45467</v>
      </c>
      <c r="J2699" s="541" t="s">
        <v>12787</v>
      </c>
      <c r="K2699" s="541" t="s">
        <v>9440</v>
      </c>
      <c r="L2699" s="494" t="s">
        <v>19178</v>
      </c>
      <c r="M2699" s="494" t="s">
        <v>9455</v>
      </c>
      <c r="N2699" s="494" t="s">
        <v>9468</v>
      </c>
      <c r="O2699" s="494" t="s">
        <v>15506</v>
      </c>
      <c r="P2699" s="494"/>
      <c r="Q2699" s="494" t="s">
        <v>22642</v>
      </c>
      <c r="R2699" s="16" t="s">
        <v>16153</v>
      </c>
      <c r="S2699" s="16" t="s">
        <v>16154</v>
      </c>
      <c r="T2699" s="16" t="s">
        <v>16155</v>
      </c>
      <c r="U2699" s="17">
        <v>840</v>
      </c>
      <c r="V2699" s="18">
        <v>23000</v>
      </c>
      <c r="W2699" s="16" t="s">
        <v>16156</v>
      </c>
      <c r="X2699" s="50" t="s">
        <v>205</v>
      </c>
      <c r="Y2699" s="50"/>
    </row>
    <row r="2700" spans="1:26" ht="18" customHeight="1">
      <c r="A2700" s="539">
        <v>20240624</v>
      </c>
      <c r="B2700" s="523">
        <v>769</v>
      </c>
      <c r="C2700" s="523" t="s">
        <v>10065</v>
      </c>
      <c r="D2700" s="523" t="s">
        <v>13413</v>
      </c>
      <c r="E2700" s="523">
        <v>1584</v>
      </c>
      <c r="F2700" s="523" t="s">
        <v>8949</v>
      </c>
      <c r="G2700" s="523" t="s">
        <v>9989</v>
      </c>
      <c r="H2700" s="538" t="s">
        <v>9846</v>
      </c>
      <c r="I2700" s="540">
        <v>45467</v>
      </c>
      <c r="J2700" s="541" t="s">
        <v>11811</v>
      </c>
      <c r="K2700" s="541" t="s">
        <v>9440</v>
      </c>
      <c r="L2700" s="494" t="s">
        <v>9454</v>
      </c>
      <c r="M2700" s="494" t="s">
        <v>9455</v>
      </c>
      <c r="N2700" s="494" t="s">
        <v>22468</v>
      </c>
      <c r="O2700" s="494" t="s">
        <v>9456</v>
      </c>
      <c r="P2700" s="494"/>
      <c r="Q2700" s="494" t="s">
        <v>22672</v>
      </c>
      <c r="R2700" s="16" t="s">
        <v>24121</v>
      </c>
      <c r="S2700" s="16" t="s">
        <v>19745</v>
      </c>
      <c r="T2700" s="16" t="s">
        <v>24122</v>
      </c>
      <c r="U2700" s="17">
        <v>1584</v>
      </c>
      <c r="V2700" s="18">
        <v>21652.34</v>
      </c>
      <c r="W2700" s="16" t="s">
        <v>24123</v>
      </c>
      <c r="X2700" s="50"/>
      <c r="Y2700" s="50"/>
    </row>
    <row r="2701" spans="1:26" ht="18" customHeight="1">
      <c r="A2701" s="539">
        <v>20240624</v>
      </c>
      <c r="B2701" s="523">
        <v>770</v>
      </c>
      <c r="C2701" s="523" t="s">
        <v>9991</v>
      </c>
      <c r="D2701" s="523" t="s">
        <v>219</v>
      </c>
      <c r="E2701" s="523">
        <v>2083</v>
      </c>
      <c r="F2701" s="523" t="s">
        <v>9657</v>
      </c>
      <c r="G2701" s="523" t="s">
        <v>9992</v>
      </c>
      <c r="H2701" s="538" t="s">
        <v>9864</v>
      </c>
      <c r="I2701" s="540">
        <v>45467</v>
      </c>
      <c r="J2701" s="541" t="s">
        <v>12049</v>
      </c>
      <c r="K2701" s="541" t="s">
        <v>9440</v>
      </c>
      <c r="L2701" s="494" t="s">
        <v>19178</v>
      </c>
      <c r="M2701" s="494" t="s">
        <v>15255</v>
      </c>
      <c r="N2701" s="494" t="s">
        <v>22785</v>
      </c>
      <c r="O2701" s="494" t="s">
        <v>9443</v>
      </c>
      <c r="P2701" s="494"/>
      <c r="Q2701" s="494" t="s">
        <v>22695</v>
      </c>
      <c r="R2701" s="16" t="s">
        <v>24124</v>
      </c>
      <c r="S2701" s="16" t="s">
        <v>15787</v>
      </c>
      <c r="T2701" s="16" t="s">
        <v>16157</v>
      </c>
      <c r="U2701" s="17">
        <v>2083</v>
      </c>
      <c r="V2701" s="18">
        <v>24698.9</v>
      </c>
      <c r="W2701" s="16" t="s">
        <v>16152</v>
      </c>
      <c r="X2701" s="50" t="s">
        <v>205</v>
      </c>
      <c r="Y2701" s="50"/>
    </row>
    <row r="2702" spans="1:26" ht="18" customHeight="1">
      <c r="A2702" s="539">
        <v>20240625</v>
      </c>
      <c r="B2702" s="523">
        <v>771</v>
      </c>
      <c r="C2702" s="523" t="s">
        <v>9993</v>
      </c>
      <c r="D2702" s="523" t="s">
        <v>10348</v>
      </c>
      <c r="E2702" s="523">
        <v>1824</v>
      </c>
      <c r="F2702" s="523" t="s">
        <v>9054</v>
      </c>
      <c r="G2702" s="523" t="s">
        <v>9994</v>
      </c>
      <c r="H2702" s="538" t="s">
        <v>9849</v>
      </c>
      <c r="I2702" s="540">
        <v>45468</v>
      </c>
      <c r="J2702" s="541" t="s">
        <v>10769</v>
      </c>
      <c r="K2702" s="541" t="s">
        <v>9440</v>
      </c>
      <c r="L2702" s="494" t="s">
        <v>22028</v>
      </c>
      <c r="M2702" s="494" t="s">
        <v>9460</v>
      </c>
      <c r="N2702" s="494" t="s">
        <v>22458</v>
      </c>
      <c r="O2702" s="494" t="s">
        <v>9462</v>
      </c>
      <c r="P2702" s="494"/>
      <c r="Q2702" s="494" t="s">
        <v>23768</v>
      </c>
      <c r="R2702" s="16" t="s">
        <v>24125</v>
      </c>
      <c r="S2702" s="16" t="s">
        <v>24126</v>
      </c>
      <c r="T2702" s="16" t="s">
        <v>24127</v>
      </c>
      <c r="U2702" s="17">
        <v>1824</v>
      </c>
      <c r="V2702" s="18">
        <v>24917</v>
      </c>
      <c r="W2702" s="16" t="s">
        <v>16158</v>
      </c>
      <c r="X2702" s="50" t="s">
        <v>205</v>
      </c>
      <c r="Y2702" s="50"/>
      <c r="Z2702" t="s">
        <v>13150</v>
      </c>
    </row>
    <row r="2703" spans="1:26" ht="18" customHeight="1">
      <c r="A2703" s="539">
        <v>20240625</v>
      </c>
      <c r="B2703" s="523">
        <v>772</v>
      </c>
      <c r="C2703" s="523" t="s">
        <v>5772</v>
      </c>
      <c r="D2703" s="523" t="s">
        <v>8896</v>
      </c>
      <c r="E2703" s="523">
        <v>1925</v>
      </c>
      <c r="F2703" s="523" t="s">
        <v>6380</v>
      </c>
      <c r="G2703" s="523" t="s">
        <v>5773</v>
      </c>
      <c r="H2703" s="538" t="s">
        <v>9990</v>
      </c>
      <c r="I2703" s="540">
        <v>45468</v>
      </c>
      <c r="J2703" s="541" t="s">
        <v>11310</v>
      </c>
      <c r="K2703" s="541" t="s">
        <v>9440</v>
      </c>
      <c r="L2703" s="494" t="s">
        <v>19178</v>
      </c>
      <c r="M2703" s="494" t="s">
        <v>9442</v>
      </c>
      <c r="N2703" s="494" t="s">
        <v>22799</v>
      </c>
      <c r="O2703" s="494" t="s">
        <v>15142</v>
      </c>
      <c r="P2703" s="494"/>
      <c r="Q2703" s="494" t="s">
        <v>14745</v>
      </c>
      <c r="R2703" s="16" t="s">
        <v>5772</v>
      </c>
      <c r="S2703" s="16" t="s">
        <v>66</v>
      </c>
      <c r="T2703" s="16" t="s">
        <v>16159</v>
      </c>
      <c r="U2703" s="17">
        <v>1925</v>
      </c>
      <c r="V2703" s="18">
        <v>24640</v>
      </c>
      <c r="W2703" s="16" t="s">
        <v>16160</v>
      </c>
      <c r="X2703" s="50" t="s">
        <v>205</v>
      </c>
      <c r="Y2703" s="50"/>
    </row>
    <row r="2704" spans="1:26" ht="18" customHeight="1">
      <c r="A2704" s="539">
        <v>20240625</v>
      </c>
      <c r="B2704" s="523">
        <v>773</v>
      </c>
      <c r="C2704" s="523" t="s">
        <v>5775</v>
      </c>
      <c r="D2704" s="523" t="s">
        <v>9319</v>
      </c>
      <c r="E2704" s="523">
        <v>1948</v>
      </c>
      <c r="F2704" s="523" t="s">
        <v>8994</v>
      </c>
      <c r="G2704" s="523" t="s">
        <v>5776</v>
      </c>
      <c r="H2704" s="538" t="s">
        <v>9902</v>
      </c>
      <c r="I2704" s="540">
        <v>45468</v>
      </c>
      <c r="J2704" s="541" t="s">
        <v>9539</v>
      </c>
      <c r="K2704" s="541" t="s">
        <v>9440</v>
      </c>
      <c r="L2704" s="494" t="s">
        <v>19178</v>
      </c>
      <c r="M2704" s="494" t="s">
        <v>15341</v>
      </c>
      <c r="N2704" s="494" t="s">
        <v>22488</v>
      </c>
      <c r="O2704" s="494" t="s">
        <v>9443</v>
      </c>
      <c r="P2704" s="494"/>
      <c r="Q2704" s="494" t="s">
        <v>22629</v>
      </c>
      <c r="R2704" s="16" t="s">
        <v>16161</v>
      </c>
      <c r="S2704" s="16" t="s">
        <v>24128</v>
      </c>
      <c r="T2704" s="16" t="s">
        <v>16162</v>
      </c>
      <c r="U2704" s="17">
        <v>1948</v>
      </c>
      <c r="V2704" s="18">
        <v>24918.815999999999</v>
      </c>
      <c r="W2704" s="16" t="s">
        <v>5771</v>
      </c>
      <c r="X2704" s="50" t="s">
        <v>205</v>
      </c>
      <c r="Y2704" s="50"/>
    </row>
    <row r="2705" spans="1:26" ht="18" customHeight="1">
      <c r="A2705" s="539">
        <v>20240625</v>
      </c>
      <c r="B2705" s="523">
        <v>774</v>
      </c>
      <c r="C2705" s="523" t="s">
        <v>5768</v>
      </c>
      <c r="D2705" s="523" t="s">
        <v>51</v>
      </c>
      <c r="E2705" s="523">
        <v>1958</v>
      </c>
      <c r="F2705" s="523" t="s">
        <v>8994</v>
      </c>
      <c r="G2705" s="523" t="s">
        <v>5769</v>
      </c>
      <c r="H2705" s="538" t="s">
        <v>9886</v>
      </c>
      <c r="I2705" s="540">
        <v>45468</v>
      </c>
      <c r="J2705" s="541" t="s">
        <v>9797</v>
      </c>
      <c r="K2705" s="541" t="s">
        <v>9440</v>
      </c>
      <c r="L2705" s="494" t="s">
        <v>19178</v>
      </c>
      <c r="M2705" s="494" t="s">
        <v>9455</v>
      </c>
      <c r="N2705" s="494" t="s">
        <v>22468</v>
      </c>
      <c r="O2705" s="494" t="s">
        <v>9443</v>
      </c>
      <c r="P2705" s="494"/>
      <c r="Q2705" s="494" t="s">
        <v>22650</v>
      </c>
      <c r="R2705" s="16" t="s">
        <v>24129</v>
      </c>
      <c r="S2705" s="16" t="s">
        <v>24128</v>
      </c>
      <c r="T2705" s="16" t="s">
        <v>24130</v>
      </c>
      <c r="U2705" s="17">
        <v>1958</v>
      </c>
      <c r="V2705" s="18">
        <v>24486.880000000001</v>
      </c>
      <c r="W2705" s="16" t="s">
        <v>24131</v>
      </c>
      <c r="X2705" s="50" t="s">
        <v>205</v>
      </c>
      <c r="Y2705" s="50"/>
    </row>
    <row r="2706" spans="1:26" ht="18" customHeight="1">
      <c r="A2706" s="539">
        <v>20240626</v>
      </c>
      <c r="B2706" s="523">
        <v>775</v>
      </c>
      <c r="C2706" s="523" t="s">
        <v>5779</v>
      </c>
      <c r="D2706" s="523" t="s">
        <v>8918</v>
      </c>
      <c r="E2706" s="523">
        <v>1534</v>
      </c>
      <c r="F2706" s="523" t="s">
        <v>8955</v>
      </c>
      <c r="G2706" s="523" t="s">
        <v>5780</v>
      </c>
      <c r="H2706" s="538" t="s">
        <v>9852</v>
      </c>
      <c r="I2706" s="540">
        <v>45468</v>
      </c>
      <c r="J2706" s="541" t="s">
        <v>10608</v>
      </c>
      <c r="K2706" s="541" t="s">
        <v>9440</v>
      </c>
      <c r="L2706" s="494" t="s">
        <v>9454</v>
      </c>
      <c r="M2706" s="494" t="s">
        <v>15255</v>
      </c>
      <c r="N2706" s="494" t="s">
        <v>22458</v>
      </c>
      <c r="O2706" s="494" t="s">
        <v>15385</v>
      </c>
      <c r="P2706" s="494"/>
      <c r="Q2706" s="494" t="s">
        <v>22629</v>
      </c>
      <c r="R2706" s="16" t="s">
        <v>5779</v>
      </c>
      <c r="S2706" s="16" t="s">
        <v>5224</v>
      </c>
      <c r="T2706" s="16" t="s">
        <v>16163</v>
      </c>
      <c r="U2706" s="17">
        <v>1534</v>
      </c>
      <c r="V2706" s="18">
        <v>24235</v>
      </c>
      <c r="W2706" s="16" t="s">
        <v>16164</v>
      </c>
      <c r="X2706" s="50"/>
      <c r="Y2706" s="50"/>
    </row>
    <row r="2707" spans="1:26" ht="18" customHeight="1">
      <c r="A2707" s="539">
        <v>20240626</v>
      </c>
      <c r="B2707" s="523">
        <v>776</v>
      </c>
      <c r="C2707" s="523" t="s">
        <v>5782</v>
      </c>
      <c r="D2707" s="523" t="s">
        <v>8905</v>
      </c>
      <c r="E2707" s="523">
        <v>1980</v>
      </c>
      <c r="F2707" s="523" t="s">
        <v>8994</v>
      </c>
      <c r="G2707" s="523" t="s">
        <v>5783</v>
      </c>
      <c r="H2707" s="538" t="s">
        <v>9903</v>
      </c>
      <c r="I2707" s="540">
        <v>45468</v>
      </c>
      <c r="J2707" s="541" t="s">
        <v>12277</v>
      </c>
      <c r="K2707" s="541" t="s">
        <v>9440</v>
      </c>
      <c r="L2707" s="494" t="s">
        <v>19178</v>
      </c>
      <c r="M2707" s="494" t="s">
        <v>15341</v>
      </c>
      <c r="N2707" s="494" t="s">
        <v>22734</v>
      </c>
      <c r="O2707" s="494" t="s">
        <v>9443</v>
      </c>
      <c r="P2707" s="494"/>
      <c r="Q2707" s="494" t="s">
        <v>22629</v>
      </c>
      <c r="R2707" s="16" t="s">
        <v>24132</v>
      </c>
      <c r="S2707" s="16" t="s">
        <v>24133</v>
      </c>
      <c r="T2707" s="16" t="s">
        <v>16165</v>
      </c>
      <c r="U2707" s="17">
        <v>1980</v>
      </c>
      <c r="V2707" s="18">
        <v>24948</v>
      </c>
      <c r="W2707" s="16" t="s">
        <v>24131</v>
      </c>
      <c r="X2707" s="50" t="s">
        <v>205</v>
      </c>
      <c r="Y2707" s="50"/>
    </row>
    <row r="2708" spans="1:26" ht="18" customHeight="1">
      <c r="A2708" s="539">
        <v>20240627</v>
      </c>
      <c r="B2708" s="523">
        <v>777</v>
      </c>
      <c r="C2708" s="523" t="s">
        <v>16166</v>
      </c>
      <c r="D2708" s="523" t="s">
        <v>8947</v>
      </c>
      <c r="E2708" s="523">
        <v>1000</v>
      </c>
      <c r="F2708" s="523" t="s">
        <v>16167</v>
      </c>
      <c r="G2708" s="523" t="s">
        <v>9996</v>
      </c>
      <c r="H2708" s="538" t="s">
        <v>9995</v>
      </c>
      <c r="I2708" s="540">
        <v>45469</v>
      </c>
      <c r="J2708" s="541" t="s">
        <v>10789</v>
      </c>
      <c r="K2708" s="541" t="s">
        <v>9440</v>
      </c>
      <c r="L2708" s="494" t="s">
        <v>9454</v>
      </c>
      <c r="M2708" s="494" t="s">
        <v>9455</v>
      </c>
      <c r="N2708" s="494"/>
      <c r="O2708" s="494" t="s">
        <v>15351</v>
      </c>
      <c r="P2708" s="494" t="s">
        <v>16168</v>
      </c>
      <c r="Q2708" s="494" t="s">
        <v>23190</v>
      </c>
      <c r="R2708" s="16" t="s">
        <v>16166</v>
      </c>
      <c r="S2708" s="16" t="s">
        <v>16169</v>
      </c>
      <c r="T2708" s="16" t="s">
        <v>16170</v>
      </c>
      <c r="U2708" s="17">
        <v>1000</v>
      </c>
      <c r="V2708" s="18">
        <v>9500</v>
      </c>
      <c r="W2708" s="16" t="s">
        <v>16171</v>
      </c>
      <c r="X2708" s="50" t="s">
        <v>205</v>
      </c>
      <c r="Y2708" s="50"/>
      <c r="Z2708" t="s">
        <v>16172</v>
      </c>
    </row>
    <row r="2709" spans="1:26" ht="18" customHeight="1">
      <c r="A2709" s="539">
        <v>20240627</v>
      </c>
      <c r="B2709" s="523">
        <v>778</v>
      </c>
      <c r="C2709" s="523" t="s">
        <v>16173</v>
      </c>
      <c r="D2709" s="523" t="s">
        <v>8947</v>
      </c>
      <c r="E2709" s="523">
        <v>800</v>
      </c>
      <c r="F2709" s="523" t="s">
        <v>9227</v>
      </c>
      <c r="G2709" s="523" t="s">
        <v>9997</v>
      </c>
      <c r="H2709" s="538" t="s">
        <v>23515</v>
      </c>
      <c r="I2709" s="540">
        <v>45470</v>
      </c>
      <c r="J2709" s="541" t="s">
        <v>10412</v>
      </c>
      <c r="K2709" s="541" t="s">
        <v>9440</v>
      </c>
      <c r="L2709" s="494" t="s">
        <v>22028</v>
      </c>
      <c r="M2709" s="494" t="s">
        <v>9455</v>
      </c>
      <c r="N2709" s="494"/>
      <c r="O2709" s="494" t="s">
        <v>15698</v>
      </c>
      <c r="P2709" s="494"/>
      <c r="Q2709" s="494" t="s">
        <v>23333</v>
      </c>
      <c r="R2709" s="16" t="s">
        <v>16173</v>
      </c>
      <c r="S2709" s="16" t="s">
        <v>16174</v>
      </c>
      <c r="T2709" s="16" t="s">
        <v>16175</v>
      </c>
      <c r="U2709" s="17">
        <v>800</v>
      </c>
      <c r="V2709" s="18">
        <v>9360</v>
      </c>
      <c r="W2709" s="16" t="s">
        <v>16164</v>
      </c>
      <c r="X2709" s="50" t="s">
        <v>205</v>
      </c>
      <c r="Y2709" s="50"/>
      <c r="Z2709" t="s">
        <v>10747</v>
      </c>
    </row>
    <row r="2710" spans="1:26" ht="18" customHeight="1">
      <c r="A2710" s="539">
        <v>20240628</v>
      </c>
      <c r="B2710" s="523">
        <v>779</v>
      </c>
      <c r="C2710" s="523" t="s">
        <v>9999</v>
      </c>
      <c r="D2710" s="523" t="s">
        <v>219</v>
      </c>
      <c r="E2710" s="523">
        <v>1800</v>
      </c>
      <c r="F2710" s="523" t="s">
        <v>8949</v>
      </c>
      <c r="G2710" s="523" t="s">
        <v>10000</v>
      </c>
      <c r="H2710" s="538" t="s">
        <v>9606</v>
      </c>
      <c r="I2710" s="540">
        <v>45461</v>
      </c>
      <c r="J2710" s="541" t="s">
        <v>11168</v>
      </c>
      <c r="K2710" s="541" t="s">
        <v>9440</v>
      </c>
      <c r="L2710" s="494" t="s">
        <v>9454</v>
      </c>
      <c r="M2710" s="494" t="s">
        <v>15354</v>
      </c>
      <c r="N2710" s="494" t="s">
        <v>22451</v>
      </c>
      <c r="O2710" s="494" t="s">
        <v>15142</v>
      </c>
      <c r="P2710" s="494"/>
      <c r="Q2710" s="494" t="s">
        <v>23092</v>
      </c>
      <c r="R2710" s="16" t="s">
        <v>9999</v>
      </c>
      <c r="S2710" s="16" t="s">
        <v>15143</v>
      </c>
      <c r="T2710" s="16" t="s">
        <v>16176</v>
      </c>
      <c r="U2710" s="17">
        <v>1800</v>
      </c>
      <c r="V2710" s="18">
        <v>18678</v>
      </c>
      <c r="W2710" s="16" t="s">
        <v>16177</v>
      </c>
      <c r="X2710" s="50"/>
      <c r="Y2710" s="50"/>
      <c r="Z2710" t="s">
        <v>10998</v>
      </c>
    </row>
    <row r="2711" spans="1:26" ht="18" customHeight="1">
      <c r="A2711" s="539">
        <v>20240628</v>
      </c>
      <c r="B2711" s="523">
        <v>780</v>
      </c>
      <c r="C2711" s="523" t="s">
        <v>5786</v>
      </c>
      <c r="D2711" s="523" t="s">
        <v>9319</v>
      </c>
      <c r="E2711" s="523">
        <v>1958</v>
      </c>
      <c r="F2711" s="523" t="s">
        <v>8994</v>
      </c>
      <c r="G2711" s="523" t="s">
        <v>5787</v>
      </c>
      <c r="H2711" s="538" t="s">
        <v>9978</v>
      </c>
      <c r="I2711" s="540">
        <v>45471</v>
      </c>
      <c r="J2711" s="541" t="s">
        <v>9539</v>
      </c>
      <c r="K2711" s="541" t="s">
        <v>9440</v>
      </c>
      <c r="L2711" s="494" t="s">
        <v>9441</v>
      </c>
      <c r="M2711" s="494" t="s">
        <v>9460</v>
      </c>
      <c r="N2711" s="494" t="s">
        <v>22458</v>
      </c>
      <c r="O2711" s="494" t="s">
        <v>9462</v>
      </c>
      <c r="P2711" s="494"/>
      <c r="Q2711" s="494" t="s">
        <v>22735</v>
      </c>
      <c r="R2711" s="16" t="s">
        <v>5786</v>
      </c>
      <c r="S2711" s="16" t="s">
        <v>2464</v>
      </c>
      <c r="T2711" s="16" t="s">
        <v>16178</v>
      </c>
      <c r="U2711" s="17">
        <v>1958</v>
      </c>
      <c r="V2711" s="18">
        <v>24553.32</v>
      </c>
      <c r="W2711" s="16" t="s">
        <v>16177</v>
      </c>
      <c r="X2711" s="50" t="s">
        <v>205</v>
      </c>
      <c r="Y2711" s="50"/>
    </row>
    <row r="2712" spans="1:26" ht="18" customHeight="1">
      <c r="A2712" s="539">
        <v>20240628</v>
      </c>
      <c r="B2712" s="523">
        <v>781</v>
      </c>
      <c r="C2712" s="523" t="s">
        <v>5790</v>
      </c>
      <c r="D2712" s="523" t="s">
        <v>14690</v>
      </c>
      <c r="E2712" s="523">
        <v>1958</v>
      </c>
      <c r="F2712" s="523" t="s">
        <v>8994</v>
      </c>
      <c r="G2712" s="523" t="s">
        <v>5791</v>
      </c>
      <c r="H2712" s="538" t="s">
        <v>9998</v>
      </c>
      <c r="I2712" s="540">
        <v>45470</v>
      </c>
      <c r="J2712" s="541" t="s">
        <v>13367</v>
      </c>
      <c r="K2712" s="541" t="s">
        <v>9440</v>
      </c>
      <c r="L2712" s="494" t="s">
        <v>19178</v>
      </c>
      <c r="M2712" s="494" t="s">
        <v>14692</v>
      </c>
      <c r="N2712" s="494" t="s">
        <v>22464</v>
      </c>
      <c r="O2712" s="494" t="s">
        <v>9462</v>
      </c>
      <c r="P2712" s="494"/>
      <c r="Q2712" s="494" t="s">
        <v>22889</v>
      </c>
      <c r="R2712" s="16" t="s">
        <v>5790</v>
      </c>
      <c r="S2712" s="16" t="s">
        <v>2464</v>
      </c>
      <c r="T2712" s="16" t="s">
        <v>16179</v>
      </c>
      <c r="U2712" s="17">
        <v>1958</v>
      </c>
      <c r="V2712" s="18">
        <v>24486.880000000001</v>
      </c>
      <c r="W2712" s="16" t="s">
        <v>16177</v>
      </c>
      <c r="X2712" s="50" t="s">
        <v>205</v>
      </c>
      <c r="Y2712" s="50"/>
    </row>
    <row r="2713" spans="1:26" ht="18" customHeight="1">
      <c r="A2713" s="539">
        <v>20240701</v>
      </c>
      <c r="B2713" s="523">
        <v>782</v>
      </c>
      <c r="C2713" s="523" t="s">
        <v>10001</v>
      </c>
      <c r="D2713" s="523" t="s">
        <v>219</v>
      </c>
      <c r="E2713" s="523">
        <v>4446</v>
      </c>
      <c r="F2713" s="523" t="s">
        <v>8949</v>
      </c>
      <c r="G2713" s="523" t="s">
        <v>10002</v>
      </c>
      <c r="H2713" s="538" t="s">
        <v>9606</v>
      </c>
      <c r="I2713" s="540">
        <v>45472</v>
      </c>
      <c r="J2713" s="541" t="s">
        <v>13618</v>
      </c>
      <c r="K2713" s="541" t="s">
        <v>9440</v>
      </c>
      <c r="L2713" s="494" t="s">
        <v>19178</v>
      </c>
      <c r="M2713" s="494" t="s">
        <v>15354</v>
      </c>
      <c r="N2713" s="494" t="s">
        <v>22468</v>
      </c>
      <c r="O2713" s="494" t="s">
        <v>15351</v>
      </c>
      <c r="P2713" s="494"/>
      <c r="Q2713" s="494" t="s">
        <v>22765</v>
      </c>
      <c r="R2713" s="16" t="s">
        <v>24134</v>
      </c>
      <c r="S2713" s="16" t="s">
        <v>23198</v>
      </c>
      <c r="T2713" s="16" t="s">
        <v>16180</v>
      </c>
      <c r="U2713" s="17">
        <v>4446</v>
      </c>
      <c r="V2713" s="18">
        <v>12168.6</v>
      </c>
      <c r="W2713" s="16" t="s">
        <v>24135</v>
      </c>
      <c r="X2713" s="50" t="s">
        <v>205</v>
      </c>
      <c r="Y2713" s="50"/>
      <c r="Z2713" t="s">
        <v>11616</v>
      </c>
    </row>
    <row r="2714" spans="1:26" ht="18" customHeight="1">
      <c r="A2714" s="539">
        <v>20240701</v>
      </c>
      <c r="B2714" s="523">
        <v>783</v>
      </c>
      <c r="C2714" s="523" t="s">
        <v>16181</v>
      </c>
      <c r="D2714" s="523" t="s">
        <v>9078</v>
      </c>
      <c r="E2714" s="523">
        <v>1370</v>
      </c>
      <c r="F2714" s="523" t="s">
        <v>8298</v>
      </c>
      <c r="G2714" s="523" t="s">
        <v>10004</v>
      </c>
      <c r="H2714" s="538" t="s">
        <v>22898</v>
      </c>
      <c r="I2714" s="540">
        <v>45474</v>
      </c>
      <c r="J2714" s="541" t="s">
        <v>13648</v>
      </c>
      <c r="K2714" s="541" t="s">
        <v>9440</v>
      </c>
      <c r="L2714" s="494" t="s">
        <v>19178</v>
      </c>
      <c r="M2714" s="494" t="s">
        <v>9455</v>
      </c>
      <c r="N2714" s="494" t="s">
        <v>22468</v>
      </c>
      <c r="O2714" s="494" t="s">
        <v>15459</v>
      </c>
      <c r="P2714" s="494" t="s">
        <v>16182</v>
      </c>
      <c r="Q2714" s="494" t="s">
        <v>24136</v>
      </c>
      <c r="R2714" s="16" t="s">
        <v>24137</v>
      </c>
      <c r="S2714" s="16" t="s">
        <v>24138</v>
      </c>
      <c r="T2714" s="16" t="s">
        <v>24139</v>
      </c>
      <c r="U2714" s="17">
        <v>5480</v>
      </c>
      <c r="V2714" s="18">
        <v>98350</v>
      </c>
      <c r="W2714" s="16" t="s">
        <v>16183</v>
      </c>
      <c r="X2714" s="50" t="s">
        <v>205</v>
      </c>
      <c r="Y2714" s="50"/>
      <c r="Z2714" t="s">
        <v>24140</v>
      </c>
    </row>
    <row r="2715" spans="1:26" ht="18" customHeight="1">
      <c r="A2715" s="539">
        <v>20240701</v>
      </c>
      <c r="B2715" s="523">
        <v>783</v>
      </c>
      <c r="C2715" s="523" t="s">
        <v>16181</v>
      </c>
      <c r="D2715" s="523" t="s">
        <v>9078</v>
      </c>
      <c r="E2715" s="523">
        <v>1370</v>
      </c>
      <c r="F2715" s="523" t="s">
        <v>8298</v>
      </c>
      <c r="G2715" s="523" t="s">
        <v>10005</v>
      </c>
      <c r="H2715" s="538" t="s">
        <v>22701</v>
      </c>
      <c r="I2715" s="540">
        <v>45474</v>
      </c>
      <c r="J2715" s="541" t="s">
        <v>13648</v>
      </c>
      <c r="K2715" s="541" t="s">
        <v>9440</v>
      </c>
      <c r="L2715" s="494" t="s">
        <v>19178</v>
      </c>
      <c r="M2715" s="494" t="s">
        <v>9455</v>
      </c>
      <c r="N2715" s="494" t="s">
        <v>9468</v>
      </c>
      <c r="O2715" s="494" t="s">
        <v>15459</v>
      </c>
      <c r="P2715" s="494" t="s">
        <v>16182</v>
      </c>
      <c r="Q2715" s="494" t="s">
        <v>24141</v>
      </c>
      <c r="R2715" s="16" t="s">
        <v>16181</v>
      </c>
      <c r="S2715" s="16" t="s">
        <v>16184</v>
      </c>
      <c r="T2715" s="16" t="s">
        <v>16185</v>
      </c>
      <c r="U2715" s="17">
        <v>5480</v>
      </c>
      <c r="V2715" s="18">
        <v>98350</v>
      </c>
      <c r="W2715" s="16" t="s">
        <v>16186</v>
      </c>
      <c r="X2715" s="50"/>
      <c r="Y2715" s="50"/>
      <c r="Z2715" t="s">
        <v>24142</v>
      </c>
    </row>
    <row r="2716" spans="1:26" ht="18" customHeight="1">
      <c r="A2716" s="539">
        <v>20240701</v>
      </c>
      <c r="B2716" s="523">
        <v>783</v>
      </c>
      <c r="C2716" s="523" t="s">
        <v>16181</v>
      </c>
      <c r="D2716" s="523" t="s">
        <v>9078</v>
      </c>
      <c r="E2716" s="523">
        <v>1370</v>
      </c>
      <c r="F2716" s="523" t="s">
        <v>8298</v>
      </c>
      <c r="G2716" s="523" t="s">
        <v>10006</v>
      </c>
      <c r="H2716" s="538" t="s">
        <v>9841</v>
      </c>
      <c r="I2716" s="540">
        <v>45474</v>
      </c>
      <c r="J2716" s="541" t="s">
        <v>13648</v>
      </c>
      <c r="K2716" s="541" t="s">
        <v>9440</v>
      </c>
      <c r="L2716" s="494" t="s">
        <v>9454</v>
      </c>
      <c r="M2716" s="494" t="s">
        <v>9455</v>
      </c>
      <c r="N2716" s="494" t="s">
        <v>22468</v>
      </c>
      <c r="O2716" s="494" t="s">
        <v>15459</v>
      </c>
      <c r="P2716" s="494" t="s">
        <v>16182</v>
      </c>
      <c r="Q2716" s="494" t="s">
        <v>24136</v>
      </c>
      <c r="R2716" s="16" t="s">
        <v>16181</v>
      </c>
      <c r="S2716" s="16" t="s">
        <v>16184</v>
      </c>
      <c r="T2716" s="16" t="s">
        <v>16185</v>
      </c>
      <c r="U2716" s="17">
        <v>5480</v>
      </c>
      <c r="V2716" s="18">
        <v>98350</v>
      </c>
      <c r="W2716" s="16" t="s">
        <v>16186</v>
      </c>
      <c r="X2716" s="50"/>
      <c r="Y2716" s="50"/>
      <c r="Z2716" t="s">
        <v>24142</v>
      </c>
    </row>
    <row r="2717" spans="1:26" ht="18" customHeight="1">
      <c r="A2717" s="539">
        <v>20240701</v>
      </c>
      <c r="B2717" s="523">
        <v>783</v>
      </c>
      <c r="C2717" s="523" t="s">
        <v>16181</v>
      </c>
      <c r="D2717" s="523" t="s">
        <v>9078</v>
      </c>
      <c r="E2717" s="523">
        <v>1370</v>
      </c>
      <c r="F2717" s="523" t="s">
        <v>8298</v>
      </c>
      <c r="G2717" s="523" t="s">
        <v>10008</v>
      </c>
      <c r="H2717" s="538" t="s">
        <v>9452</v>
      </c>
      <c r="I2717" s="540">
        <v>45474</v>
      </c>
      <c r="J2717" s="541" t="s">
        <v>13648</v>
      </c>
      <c r="K2717" s="541" t="s">
        <v>9440</v>
      </c>
      <c r="L2717" s="494" t="s">
        <v>9454</v>
      </c>
      <c r="M2717" s="494" t="s">
        <v>9455</v>
      </c>
      <c r="N2717" s="494" t="s">
        <v>22468</v>
      </c>
      <c r="O2717" s="494" t="s">
        <v>15459</v>
      </c>
      <c r="P2717" s="494" t="s">
        <v>16182</v>
      </c>
      <c r="Q2717" s="494" t="s">
        <v>24136</v>
      </c>
      <c r="R2717" s="16" t="s">
        <v>16181</v>
      </c>
      <c r="S2717" s="16" t="s">
        <v>16184</v>
      </c>
      <c r="T2717" s="16" t="s">
        <v>16185</v>
      </c>
      <c r="U2717" s="17">
        <v>5480</v>
      </c>
      <c r="V2717" s="18">
        <v>98350</v>
      </c>
      <c r="W2717" s="16" t="s">
        <v>16186</v>
      </c>
      <c r="X2717" s="50"/>
      <c r="Y2717" s="50"/>
      <c r="Z2717" t="s">
        <v>24142</v>
      </c>
    </row>
    <row r="2718" spans="1:26" ht="18" customHeight="1">
      <c r="A2718" s="539">
        <v>20240701</v>
      </c>
      <c r="B2718" s="523">
        <v>784</v>
      </c>
      <c r="C2718" s="523" t="s">
        <v>5795</v>
      </c>
      <c r="D2718" s="523" t="s">
        <v>16187</v>
      </c>
      <c r="E2718" s="523">
        <v>1900</v>
      </c>
      <c r="F2718" s="523" t="s">
        <v>9075</v>
      </c>
      <c r="G2718" s="523" t="s">
        <v>5796</v>
      </c>
      <c r="H2718" s="538" t="s">
        <v>9894</v>
      </c>
      <c r="I2718" s="540">
        <v>45472</v>
      </c>
      <c r="J2718" s="541" t="s">
        <v>13421</v>
      </c>
      <c r="K2718" s="541" t="s">
        <v>9440</v>
      </c>
      <c r="L2718" s="494" t="s">
        <v>22028</v>
      </c>
      <c r="M2718" s="494" t="s">
        <v>16188</v>
      </c>
      <c r="N2718" s="494" t="s">
        <v>22785</v>
      </c>
      <c r="O2718" s="494" t="s">
        <v>15506</v>
      </c>
      <c r="P2718" s="494"/>
      <c r="Q2718" s="494" t="s">
        <v>23126</v>
      </c>
      <c r="R2718" s="16" t="s">
        <v>24143</v>
      </c>
      <c r="S2718" s="16" t="s">
        <v>22891</v>
      </c>
      <c r="T2718" s="16" t="s">
        <v>24144</v>
      </c>
      <c r="U2718" s="17">
        <v>1900</v>
      </c>
      <c r="V2718" s="18">
        <v>18964.7</v>
      </c>
      <c r="W2718" s="16" t="s">
        <v>24135</v>
      </c>
      <c r="X2718" s="50" t="s">
        <v>205</v>
      </c>
      <c r="Y2718" s="50"/>
    </row>
    <row r="2719" spans="1:26" ht="18" customHeight="1">
      <c r="A2719" s="539">
        <v>20240701</v>
      </c>
      <c r="B2719" s="523">
        <v>785</v>
      </c>
      <c r="C2719" s="523" t="s">
        <v>16189</v>
      </c>
      <c r="D2719" s="523" t="s">
        <v>9503</v>
      </c>
      <c r="E2719" s="523">
        <v>1000</v>
      </c>
      <c r="F2719" s="523" t="s">
        <v>16190</v>
      </c>
      <c r="G2719" s="523" t="s">
        <v>10007</v>
      </c>
      <c r="H2719" s="538" t="s">
        <v>9940</v>
      </c>
      <c r="I2719" s="540">
        <v>45474</v>
      </c>
      <c r="J2719" s="541" t="s">
        <v>10562</v>
      </c>
      <c r="K2719" s="541" t="s">
        <v>9440</v>
      </c>
      <c r="L2719" s="494" t="s">
        <v>9454</v>
      </c>
      <c r="M2719" s="494" t="s">
        <v>15255</v>
      </c>
      <c r="N2719" s="494" t="s">
        <v>22785</v>
      </c>
      <c r="O2719" s="494" t="s">
        <v>15448</v>
      </c>
      <c r="P2719" s="494" t="s">
        <v>15449</v>
      </c>
      <c r="Q2719" s="494" t="s">
        <v>22708</v>
      </c>
      <c r="R2719" s="16" t="s">
        <v>16189</v>
      </c>
      <c r="S2719" s="16" t="s">
        <v>16191</v>
      </c>
      <c r="T2719" s="16" t="s">
        <v>16192</v>
      </c>
      <c r="U2719" s="17">
        <v>1000</v>
      </c>
      <c r="V2719" s="18">
        <v>11000</v>
      </c>
      <c r="W2719" s="16" t="s">
        <v>16193</v>
      </c>
      <c r="X2719" s="50" t="s">
        <v>205</v>
      </c>
      <c r="Y2719" s="50"/>
      <c r="Z2719" t="s">
        <v>19780</v>
      </c>
    </row>
    <row r="2720" spans="1:26" ht="18" customHeight="1">
      <c r="A2720" s="539">
        <v>20240701</v>
      </c>
      <c r="B2720" s="523">
        <v>786</v>
      </c>
      <c r="C2720" s="523" t="s">
        <v>5799</v>
      </c>
      <c r="D2720" s="523" t="s">
        <v>8896</v>
      </c>
      <c r="E2720" s="523">
        <v>1950</v>
      </c>
      <c r="F2720" s="523" t="s">
        <v>6380</v>
      </c>
      <c r="G2720" s="523" t="s">
        <v>5800</v>
      </c>
      <c r="H2720" s="538" t="s">
        <v>15059</v>
      </c>
      <c r="I2720" s="540">
        <v>45474</v>
      </c>
      <c r="J2720" s="541" t="s">
        <v>12960</v>
      </c>
      <c r="K2720" s="541" t="s">
        <v>9440</v>
      </c>
      <c r="L2720" s="494" t="s">
        <v>9441</v>
      </c>
      <c r="M2720" s="494" t="s">
        <v>9442</v>
      </c>
      <c r="N2720" s="494" t="s">
        <v>22799</v>
      </c>
      <c r="O2720" s="494" t="s">
        <v>16194</v>
      </c>
      <c r="P2720" s="494"/>
      <c r="Q2720" s="494" t="s">
        <v>14814</v>
      </c>
      <c r="R2720" s="16" t="s">
        <v>24145</v>
      </c>
      <c r="S2720" s="16" t="s">
        <v>24146</v>
      </c>
      <c r="T2720" s="16" t="s">
        <v>16195</v>
      </c>
      <c r="U2720" s="17">
        <v>1950</v>
      </c>
      <c r="V2720" s="18">
        <v>24375</v>
      </c>
      <c r="W2720" s="16" t="s">
        <v>24147</v>
      </c>
      <c r="X2720" s="50"/>
      <c r="Y2720" s="50"/>
    </row>
    <row r="2721" spans="1:26" ht="18" customHeight="1">
      <c r="A2721" s="539">
        <v>20240702</v>
      </c>
      <c r="B2721" s="523">
        <v>787</v>
      </c>
      <c r="C2721" s="523" t="s">
        <v>10064</v>
      </c>
      <c r="D2721" s="523" t="s">
        <v>13413</v>
      </c>
      <c r="E2721" s="523">
        <v>1584</v>
      </c>
      <c r="F2721" s="523" t="s">
        <v>8949</v>
      </c>
      <c r="G2721" s="523" t="s">
        <v>10009</v>
      </c>
      <c r="H2721" s="538" t="s">
        <v>9844</v>
      </c>
      <c r="I2721" s="540">
        <v>45474</v>
      </c>
      <c r="J2721" s="541" t="s">
        <v>15578</v>
      </c>
      <c r="K2721" s="541" t="s">
        <v>9440</v>
      </c>
      <c r="L2721" s="494" t="s">
        <v>9454</v>
      </c>
      <c r="M2721" s="494" t="s">
        <v>9455</v>
      </c>
      <c r="N2721" s="494" t="s">
        <v>22468</v>
      </c>
      <c r="O2721" s="494" t="s">
        <v>9443</v>
      </c>
      <c r="P2721" s="494"/>
      <c r="Q2721" s="494" t="s">
        <v>22672</v>
      </c>
      <c r="R2721" s="16" t="s">
        <v>24148</v>
      </c>
      <c r="S2721" s="16" t="s">
        <v>24149</v>
      </c>
      <c r="T2721" s="16" t="s">
        <v>24150</v>
      </c>
      <c r="U2721" s="17">
        <v>1584</v>
      </c>
      <c r="V2721" s="18">
        <v>21652.34</v>
      </c>
      <c r="W2721" s="16" t="s">
        <v>16183</v>
      </c>
      <c r="X2721" s="50"/>
      <c r="Y2721" s="50"/>
    </row>
    <row r="2722" spans="1:26" ht="18" customHeight="1">
      <c r="A2722" s="539">
        <v>20240702</v>
      </c>
      <c r="B2722" s="523">
        <v>788</v>
      </c>
      <c r="C2722" s="523" t="s">
        <v>5803</v>
      </c>
      <c r="D2722" s="523" t="s">
        <v>8894</v>
      </c>
      <c r="E2722" s="523">
        <v>1957</v>
      </c>
      <c r="F2722" s="523" t="s">
        <v>8994</v>
      </c>
      <c r="G2722" s="523" t="s">
        <v>5804</v>
      </c>
      <c r="H2722" s="538" t="s">
        <v>9998</v>
      </c>
      <c r="I2722" s="540">
        <v>45474</v>
      </c>
      <c r="J2722" s="541" t="s">
        <v>16139</v>
      </c>
      <c r="K2722" s="541" t="s">
        <v>9440</v>
      </c>
      <c r="L2722" s="494" t="s">
        <v>19178</v>
      </c>
      <c r="M2722" s="494" t="s">
        <v>14692</v>
      </c>
      <c r="N2722" s="494" t="s">
        <v>22464</v>
      </c>
      <c r="O2722" s="494" t="s">
        <v>15400</v>
      </c>
      <c r="P2722" s="494"/>
      <c r="Q2722" s="494" t="s">
        <v>22650</v>
      </c>
      <c r="R2722" s="16" t="s">
        <v>18800</v>
      </c>
      <c r="S2722" s="16" t="s">
        <v>24151</v>
      </c>
      <c r="T2722" s="16" t="s">
        <v>24152</v>
      </c>
      <c r="U2722" s="17">
        <v>1957</v>
      </c>
      <c r="V2722" s="18">
        <v>24474.27</v>
      </c>
      <c r="W2722" s="16" t="s">
        <v>16196</v>
      </c>
      <c r="X2722" s="50" t="s">
        <v>205</v>
      </c>
      <c r="Y2722" s="50"/>
    </row>
    <row r="2723" spans="1:26" ht="18" customHeight="1">
      <c r="A2723" s="539">
        <v>20240702</v>
      </c>
      <c r="B2723" s="523">
        <v>789</v>
      </c>
      <c r="C2723" s="523" t="s">
        <v>10013</v>
      </c>
      <c r="D2723" s="523" t="s">
        <v>219</v>
      </c>
      <c r="E2723" s="523">
        <v>1110</v>
      </c>
      <c r="F2723" s="523" t="s">
        <v>9217</v>
      </c>
      <c r="G2723" s="523" t="s">
        <v>10014</v>
      </c>
      <c r="H2723" s="538" t="s">
        <v>9864</v>
      </c>
      <c r="I2723" s="540">
        <v>45475</v>
      </c>
      <c r="J2723" s="541" t="s">
        <v>11570</v>
      </c>
      <c r="K2723" s="541" t="s">
        <v>9440</v>
      </c>
      <c r="L2723" s="494" t="s">
        <v>19178</v>
      </c>
      <c r="M2723" s="494" t="s">
        <v>15255</v>
      </c>
      <c r="N2723" s="494" t="s">
        <v>9521</v>
      </c>
      <c r="O2723" s="494" t="s">
        <v>9462</v>
      </c>
      <c r="P2723" s="494"/>
      <c r="Q2723" s="494" t="s">
        <v>23594</v>
      </c>
      <c r="R2723" s="16" t="s">
        <v>24153</v>
      </c>
      <c r="S2723" s="16" t="s">
        <v>20678</v>
      </c>
      <c r="T2723" s="550" t="s">
        <v>24154</v>
      </c>
      <c r="U2723" s="17">
        <v>1110</v>
      </c>
      <c r="V2723" s="18">
        <v>24864</v>
      </c>
      <c r="W2723" s="16" t="s">
        <v>24155</v>
      </c>
      <c r="X2723" s="50" t="s">
        <v>205</v>
      </c>
      <c r="Y2723" s="50"/>
    </row>
    <row r="2724" spans="1:26" ht="18" customHeight="1">
      <c r="A2724" s="539">
        <v>20240702</v>
      </c>
      <c r="B2724" s="523">
        <v>790</v>
      </c>
      <c r="C2724" s="523" t="s">
        <v>5806</v>
      </c>
      <c r="D2724" s="523" t="s">
        <v>8896</v>
      </c>
      <c r="E2724" s="523">
        <v>1925</v>
      </c>
      <c r="F2724" s="523" t="s">
        <v>6380</v>
      </c>
      <c r="G2724" s="523" t="s">
        <v>5807</v>
      </c>
      <c r="H2724" s="538" t="s">
        <v>9596</v>
      </c>
      <c r="I2724" s="540">
        <v>45475</v>
      </c>
      <c r="J2724" s="541" t="s">
        <v>11082</v>
      </c>
      <c r="K2724" s="541" t="s">
        <v>9440</v>
      </c>
      <c r="L2724" s="494" t="s">
        <v>19178</v>
      </c>
      <c r="M2724" s="494" t="s">
        <v>9442</v>
      </c>
      <c r="N2724" s="494"/>
      <c r="O2724" s="494" t="s">
        <v>15363</v>
      </c>
      <c r="P2724" s="494"/>
      <c r="Q2724" s="494" t="s">
        <v>22669</v>
      </c>
      <c r="R2724" s="16" t="s">
        <v>16197</v>
      </c>
      <c r="S2724" s="16" t="s">
        <v>19770</v>
      </c>
      <c r="T2724" s="16" t="s">
        <v>24156</v>
      </c>
      <c r="U2724" s="17">
        <v>1925</v>
      </c>
      <c r="V2724" s="18">
        <v>24640</v>
      </c>
      <c r="W2724" s="16" t="s">
        <v>24157</v>
      </c>
      <c r="X2724" s="50" t="s">
        <v>205</v>
      </c>
      <c r="Y2724" s="50"/>
    </row>
    <row r="2725" spans="1:26" ht="18" customHeight="1">
      <c r="A2725" s="539">
        <v>20240702</v>
      </c>
      <c r="B2725" s="523">
        <v>791</v>
      </c>
      <c r="C2725" s="523" t="s">
        <v>16198</v>
      </c>
      <c r="D2725" s="523" t="s">
        <v>13413</v>
      </c>
      <c r="E2725" s="523">
        <v>1999</v>
      </c>
      <c r="F2725" s="523" t="s">
        <v>9268</v>
      </c>
      <c r="G2725" s="523" t="s">
        <v>16199</v>
      </c>
      <c r="H2725" s="538"/>
      <c r="I2725" s="540">
        <v>45475</v>
      </c>
      <c r="J2725" s="541" t="s">
        <v>11028</v>
      </c>
      <c r="K2725" s="541" t="s">
        <v>9440</v>
      </c>
      <c r="L2725" s="494"/>
      <c r="M2725" s="494" t="s">
        <v>9455</v>
      </c>
      <c r="N2725" s="494" t="s">
        <v>22468</v>
      </c>
      <c r="O2725" s="494" t="s">
        <v>15142</v>
      </c>
      <c r="P2725" s="494"/>
      <c r="Q2725" s="494" t="s">
        <v>23298</v>
      </c>
      <c r="R2725" s="16" t="s">
        <v>24158</v>
      </c>
      <c r="S2725" s="16" t="s">
        <v>24159</v>
      </c>
      <c r="T2725" s="16" t="s">
        <v>16200</v>
      </c>
      <c r="U2725" s="17">
        <v>1999</v>
      </c>
      <c r="V2725" s="18">
        <v>22229.59</v>
      </c>
      <c r="W2725" s="16" t="s">
        <v>24160</v>
      </c>
      <c r="X2725" s="50"/>
      <c r="Y2725" s="50"/>
      <c r="Z2725" t="s">
        <v>16201</v>
      </c>
    </row>
    <row r="2726" spans="1:26" ht="18" customHeight="1">
      <c r="A2726" s="539">
        <v>20240703</v>
      </c>
      <c r="B2726" s="523">
        <v>792</v>
      </c>
      <c r="C2726" s="523" t="s">
        <v>10011</v>
      </c>
      <c r="D2726" s="523" t="s">
        <v>9062</v>
      </c>
      <c r="E2726" s="523">
        <v>1200</v>
      </c>
      <c r="F2726" s="523" t="s">
        <v>8298</v>
      </c>
      <c r="G2726" s="523" t="s">
        <v>10012</v>
      </c>
      <c r="H2726" s="538" t="s">
        <v>9592</v>
      </c>
      <c r="I2726" s="540">
        <v>45476</v>
      </c>
      <c r="J2726" s="541" t="s">
        <v>10624</v>
      </c>
      <c r="K2726" s="541" t="s">
        <v>9440</v>
      </c>
      <c r="L2726" s="494" t="s">
        <v>9441</v>
      </c>
      <c r="M2726" s="494" t="s">
        <v>15344</v>
      </c>
      <c r="N2726" s="494" t="s">
        <v>9521</v>
      </c>
      <c r="O2726" s="494" t="s">
        <v>15506</v>
      </c>
      <c r="P2726" s="494" t="s">
        <v>16056</v>
      </c>
      <c r="Q2726" s="494" t="s">
        <v>14900</v>
      </c>
      <c r="R2726" s="16" t="s">
        <v>24161</v>
      </c>
      <c r="S2726" s="16" t="s">
        <v>12414</v>
      </c>
      <c r="T2726" s="16" t="s">
        <v>24162</v>
      </c>
      <c r="U2726" s="17">
        <v>1200</v>
      </c>
      <c r="V2726" s="18">
        <v>24450</v>
      </c>
      <c r="W2726" s="16" t="s">
        <v>24155</v>
      </c>
      <c r="X2726" s="50" t="s">
        <v>205</v>
      </c>
      <c r="Y2726" s="50"/>
      <c r="Z2726" t="s">
        <v>16057</v>
      </c>
    </row>
    <row r="2727" spans="1:26" ht="18" customHeight="1">
      <c r="A2727" s="539">
        <v>20240703</v>
      </c>
      <c r="B2727" s="523">
        <v>793</v>
      </c>
      <c r="C2727" s="523" t="s">
        <v>10018</v>
      </c>
      <c r="D2727" s="523" t="s">
        <v>219</v>
      </c>
      <c r="E2727" s="523">
        <v>501</v>
      </c>
      <c r="F2727" s="523" t="s">
        <v>9546</v>
      </c>
      <c r="G2727" s="523" t="s">
        <v>10017</v>
      </c>
      <c r="H2727" s="538" t="s">
        <v>22487</v>
      </c>
      <c r="I2727" s="540">
        <v>45476</v>
      </c>
      <c r="J2727" s="541" t="s">
        <v>11227</v>
      </c>
      <c r="K2727" s="541" t="s">
        <v>9440</v>
      </c>
      <c r="L2727" s="494" t="s">
        <v>19178</v>
      </c>
      <c r="M2727" s="494" t="s">
        <v>15255</v>
      </c>
      <c r="N2727" s="494" t="s">
        <v>22785</v>
      </c>
      <c r="O2727" s="494" t="s">
        <v>9443</v>
      </c>
      <c r="P2727" s="494"/>
      <c r="Q2727" s="494" t="s">
        <v>22695</v>
      </c>
      <c r="R2727" s="16" t="s">
        <v>24163</v>
      </c>
      <c r="S2727" s="16" t="s">
        <v>23798</v>
      </c>
      <c r="T2727" s="16" t="s">
        <v>24164</v>
      </c>
      <c r="U2727" s="17">
        <v>501</v>
      </c>
      <c r="V2727" s="18">
        <v>2817.6</v>
      </c>
      <c r="W2727" s="16" t="s">
        <v>5830</v>
      </c>
      <c r="X2727" s="50" t="s">
        <v>205</v>
      </c>
      <c r="Y2727" s="50"/>
    </row>
    <row r="2728" spans="1:26" ht="18" customHeight="1">
      <c r="A2728" s="539">
        <v>20240703</v>
      </c>
      <c r="B2728" s="523">
        <v>794</v>
      </c>
      <c r="C2728" s="523" t="s">
        <v>10016</v>
      </c>
      <c r="D2728" s="523" t="s">
        <v>219</v>
      </c>
      <c r="E2728" s="523">
        <v>1653</v>
      </c>
      <c r="F2728" s="523" t="s">
        <v>9529</v>
      </c>
      <c r="G2728" s="523" t="s">
        <v>10017</v>
      </c>
      <c r="H2728" s="538" t="s">
        <v>14624</v>
      </c>
      <c r="I2728" s="540">
        <v>45476</v>
      </c>
      <c r="J2728" s="541" t="s">
        <v>11227</v>
      </c>
      <c r="K2728" s="541" t="s">
        <v>9440</v>
      </c>
      <c r="L2728" s="494" t="s">
        <v>19178</v>
      </c>
      <c r="M2728" s="494" t="s">
        <v>15255</v>
      </c>
      <c r="N2728" s="494" t="s">
        <v>22785</v>
      </c>
      <c r="O2728" s="494" t="s">
        <v>9443</v>
      </c>
      <c r="P2728" s="494"/>
      <c r="Q2728" s="494" t="s">
        <v>22695</v>
      </c>
      <c r="R2728" s="16" t="s">
        <v>24165</v>
      </c>
      <c r="S2728" s="16" t="s">
        <v>23798</v>
      </c>
      <c r="T2728" s="16" t="s">
        <v>24166</v>
      </c>
      <c r="U2728" s="17">
        <v>1653</v>
      </c>
      <c r="V2728" s="18">
        <v>15944.1</v>
      </c>
      <c r="W2728" s="16" t="s">
        <v>24155</v>
      </c>
      <c r="X2728" s="50" t="s">
        <v>205</v>
      </c>
      <c r="Y2728" s="50"/>
    </row>
    <row r="2729" spans="1:26" ht="18" customHeight="1">
      <c r="A2729" s="539">
        <v>20240703</v>
      </c>
      <c r="B2729" s="523">
        <v>795</v>
      </c>
      <c r="C2729" s="523" t="s">
        <v>16202</v>
      </c>
      <c r="D2729" s="523" t="s">
        <v>16203</v>
      </c>
      <c r="E2729" s="523">
        <v>1235</v>
      </c>
      <c r="F2729" s="523" t="s">
        <v>8298</v>
      </c>
      <c r="G2729" s="523" t="s">
        <v>10010</v>
      </c>
      <c r="H2729" s="538" t="s">
        <v>9886</v>
      </c>
      <c r="I2729" s="540">
        <v>45476</v>
      </c>
      <c r="J2729" s="541" t="s">
        <v>11315</v>
      </c>
      <c r="K2729" s="541" t="s">
        <v>9440</v>
      </c>
      <c r="L2729" s="494" t="s">
        <v>19178</v>
      </c>
      <c r="M2729" s="494" t="s">
        <v>9455</v>
      </c>
      <c r="N2729" s="494" t="s">
        <v>8248</v>
      </c>
      <c r="O2729" s="494" t="s">
        <v>15506</v>
      </c>
      <c r="P2729" s="494"/>
      <c r="Q2729" s="494" t="s">
        <v>22642</v>
      </c>
      <c r="R2729" s="16" t="s">
        <v>24167</v>
      </c>
      <c r="S2729" s="16" t="s">
        <v>24168</v>
      </c>
      <c r="T2729" s="16" t="s">
        <v>24169</v>
      </c>
      <c r="U2729" s="17">
        <v>1235</v>
      </c>
      <c r="V2729" s="18">
        <v>24991</v>
      </c>
      <c r="W2729" s="16" t="s">
        <v>24155</v>
      </c>
      <c r="X2729" s="50" t="s">
        <v>205</v>
      </c>
      <c r="Y2729" s="50"/>
      <c r="Z2729" t="s">
        <v>16204</v>
      </c>
    </row>
    <row r="2730" spans="1:26" ht="18" customHeight="1">
      <c r="A2730" s="539">
        <v>20240703</v>
      </c>
      <c r="B2730" s="523">
        <v>796</v>
      </c>
      <c r="C2730" s="523" t="s">
        <v>10019</v>
      </c>
      <c r="D2730" s="523" t="s">
        <v>9062</v>
      </c>
      <c r="E2730" s="523">
        <v>1200</v>
      </c>
      <c r="F2730" s="523" t="s">
        <v>8298</v>
      </c>
      <c r="G2730" s="523" t="s">
        <v>10021</v>
      </c>
      <c r="H2730" s="538" t="s">
        <v>10020</v>
      </c>
      <c r="I2730" s="540">
        <v>45476</v>
      </c>
      <c r="J2730" s="541" t="s">
        <v>12371</v>
      </c>
      <c r="K2730" s="541" t="s">
        <v>9440</v>
      </c>
      <c r="L2730" s="494" t="s">
        <v>19178</v>
      </c>
      <c r="M2730" s="494" t="s">
        <v>15452</v>
      </c>
      <c r="N2730" s="494" t="s">
        <v>16205</v>
      </c>
      <c r="O2730" s="494" t="s">
        <v>15774</v>
      </c>
      <c r="P2730" s="494" t="s">
        <v>16056</v>
      </c>
      <c r="Q2730" s="494" t="s">
        <v>23992</v>
      </c>
      <c r="R2730" s="16" t="s">
        <v>24170</v>
      </c>
      <c r="S2730" s="16" t="s">
        <v>24171</v>
      </c>
      <c r="T2730" s="16" t="s">
        <v>24172</v>
      </c>
      <c r="U2730" s="17">
        <v>1200</v>
      </c>
      <c r="V2730" s="18">
        <v>24450</v>
      </c>
      <c r="W2730" s="16" t="s">
        <v>16206</v>
      </c>
      <c r="X2730" s="50" t="s">
        <v>205</v>
      </c>
      <c r="Y2730" s="50"/>
      <c r="Z2730" t="s">
        <v>16207</v>
      </c>
    </row>
    <row r="2731" spans="1:26" ht="18" customHeight="1">
      <c r="A2731" s="539">
        <v>20240703</v>
      </c>
      <c r="B2731" s="523">
        <v>797</v>
      </c>
      <c r="C2731" s="523" t="s">
        <v>5810</v>
      </c>
      <c r="D2731" s="523" t="s">
        <v>8891</v>
      </c>
      <c r="E2731" s="523">
        <v>1960</v>
      </c>
      <c r="F2731" s="523" t="s">
        <v>8994</v>
      </c>
      <c r="G2731" s="523" t="s">
        <v>5811</v>
      </c>
      <c r="H2731" s="538" t="s">
        <v>10015</v>
      </c>
      <c r="I2731" s="540">
        <v>45475</v>
      </c>
      <c r="J2731" s="541" t="s">
        <v>12833</v>
      </c>
      <c r="K2731" s="541" t="s">
        <v>9440</v>
      </c>
      <c r="L2731" s="494" t="s">
        <v>19178</v>
      </c>
      <c r="M2731" s="494" t="s">
        <v>9442</v>
      </c>
      <c r="N2731" s="494" t="s">
        <v>22799</v>
      </c>
      <c r="O2731" s="494" t="s">
        <v>9443</v>
      </c>
      <c r="P2731" s="494"/>
      <c r="Q2731" s="494" t="s">
        <v>22624</v>
      </c>
      <c r="R2731" s="16" t="s">
        <v>24173</v>
      </c>
      <c r="S2731" s="16" t="s">
        <v>24149</v>
      </c>
      <c r="T2731" s="16" t="s">
        <v>24174</v>
      </c>
      <c r="U2731" s="17">
        <v>1960</v>
      </c>
      <c r="V2731" s="18">
        <v>24500</v>
      </c>
      <c r="W2731" s="16" t="s">
        <v>24157</v>
      </c>
      <c r="X2731" s="50" t="s">
        <v>205</v>
      </c>
      <c r="Y2731" s="50"/>
    </row>
    <row r="2732" spans="1:26" ht="18" customHeight="1">
      <c r="A2732" s="539">
        <v>20240703</v>
      </c>
      <c r="B2732" s="523">
        <v>798</v>
      </c>
      <c r="C2732" s="523" t="s">
        <v>5815</v>
      </c>
      <c r="D2732" s="523" t="s">
        <v>8891</v>
      </c>
      <c r="E2732" s="523">
        <v>1960</v>
      </c>
      <c r="F2732" s="523" t="s">
        <v>8994</v>
      </c>
      <c r="G2732" s="523" t="s">
        <v>5816</v>
      </c>
      <c r="H2732" s="538" t="s">
        <v>10022</v>
      </c>
      <c r="I2732" s="540">
        <v>45476</v>
      </c>
      <c r="J2732" s="541" t="s">
        <v>12049</v>
      </c>
      <c r="K2732" s="541" t="s">
        <v>9440</v>
      </c>
      <c r="L2732" s="494" t="s">
        <v>19178</v>
      </c>
      <c r="M2732" s="494" t="s">
        <v>9442</v>
      </c>
      <c r="N2732" s="494" t="s">
        <v>9822</v>
      </c>
      <c r="O2732" s="494" t="s">
        <v>15411</v>
      </c>
      <c r="P2732" s="494"/>
      <c r="Q2732" s="494" t="s">
        <v>22629</v>
      </c>
      <c r="R2732" s="16" t="s">
        <v>24175</v>
      </c>
      <c r="S2732" s="16" t="s">
        <v>24176</v>
      </c>
      <c r="T2732" s="16" t="s">
        <v>24177</v>
      </c>
      <c r="U2732" s="17">
        <v>1960</v>
      </c>
      <c r="V2732" s="18">
        <v>24500</v>
      </c>
      <c r="W2732" s="16" t="s">
        <v>24155</v>
      </c>
      <c r="X2732" s="50" t="s">
        <v>205</v>
      </c>
      <c r="Y2732" s="50"/>
    </row>
    <row r="2733" spans="1:26" ht="18" customHeight="1">
      <c r="A2733" s="539">
        <v>20240703</v>
      </c>
      <c r="B2733" s="523">
        <v>799</v>
      </c>
      <c r="C2733" s="523" t="s">
        <v>5820</v>
      </c>
      <c r="D2733" s="523" t="s">
        <v>51</v>
      </c>
      <c r="E2733" s="523">
        <v>1916</v>
      </c>
      <c r="F2733" s="523" t="s">
        <v>8994</v>
      </c>
      <c r="G2733" s="523" t="s">
        <v>5821</v>
      </c>
      <c r="H2733" s="538" t="s">
        <v>9854</v>
      </c>
      <c r="I2733" s="540">
        <v>45476</v>
      </c>
      <c r="J2733" s="541" t="s">
        <v>11197</v>
      </c>
      <c r="K2733" s="541" t="s">
        <v>9440</v>
      </c>
      <c r="L2733" s="494" t="s">
        <v>22028</v>
      </c>
      <c r="M2733" s="494" t="s">
        <v>9455</v>
      </c>
      <c r="N2733" s="494" t="s">
        <v>8248</v>
      </c>
      <c r="O2733" s="494" t="s">
        <v>15411</v>
      </c>
      <c r="P2733" s="494"/>
      <c r="Q2733" s="494" t="s">
        <v>22650</v>
      </c>
      <c r="R2733" s="16" t="s">
        <v>24178</v>
      </c>
      <c r="S2733" s="16" t="s">
        <v>16208</v>
      </c>
      <c r="T2733" s="16" t="s">
        <v>24179</v>
      </c>
      <c r="U2733" s="17">
        <v>1916</v>
      </c>
      <c r="V2733" s="18">
        <v>24509.47</v>
      </c>
      <c r="W2733" s="16" t="s">
        <v>5830</v>
      </c>
      <c r="X2733" s="50" t="s">
        <v>205</v>
      </c>
      <c r="Y2733" s="50"/>
    </row>
    <row r="2734" spans="1:26" ht="18" customHeight="1">
      <c r="A2734" s="539">
        <v>20240704</v>
      </c>
      <c r="B2734" s="523">
        <v>800</v>
      </c>
      <c r="C2734" s="523" t="s">
        <v>16209</v>
      </c>
      <c r="D2734" s="523" t="s">
        <v>8947</v>
      </c>
      <c r="E2734" s="523">
        <v>1800</v>
      </c>
      <c r="F2734" s="523" t="s">
        <v>8949</v>
      </c>
      <c r="G2734" s="523" t="s">
        <v>10024</v>
      </c>
      <c r="H2734" s="538" t="s">
        <v>10023</v>
      </c>
      <c r="I2734" s="540">
        <v>45477</v>
      </c>
      <c r="J2734" s="541" t="s">
        <v>11864</v>
      </c>
      <c r="K2734" s="541" t="s">
        <v>9440</v>
      </c>
      <c r="L2734" s="494" t="s">
        <v>9454</v>
      </c>
      <c r="M2734" s="494" t="s">
        <v>9455</v>
      </c>
      <c r="N2734" s="494" t="s">
        <v>18815</v>
      </c>
      <c r="O2734" s="494" t="s">
        <v>15385</v>
      </c>
      <c r="P2734" s="494"/>
      <c r="Q2734" s="494" t="s">
        <v>22830</v>
      </c>
      <c r="R2734" s="16" t="s">
        <v>16210</v>
      </c>
      <c r="S2734" s="16" t="s">
        <v>24180</v>
      </c>
      <c r="T2734" s="16" t="s">
        <v>24181</v>
      </c>
      <c r="U2734" s="17">
        <v>1800</v>
      </c>
      <c r="V2734" s="18">
        <v>24000</v>
      </c>
      <c r="W2734" s="16" t="s">
        <v>24182</v>
      </c>
      <c r="X2734" s="50" t="s">
        <v>205</v>
      </c>
      <c r="Y2734" s="50"/>
      <c r="Z2734" t="s">
        <v>16211</v>
      </c>
    </row>
    <row r="2735" spans="1:26" ht="18" customHeight="1">
      <c r="A2735" s="539">
        <v>20240705</v>
      </c>
      <c r="B2735" s="523">
        <v>801</v>
      </c>
      <c r="C2735" s="523" t="s">
        <v>16212</v>
      </c>
      <c r="D2735" s="523" t="s">
        <v>219</v>
      </c>
      <c r="E2735" s="523">
        <v>1110</v>
      </c>
      <c r="F2735" s="523" t="s">
        <v>9245</v>
      </c>
      <c r="G2735" s="523" t="s">
        <v>16213</v>
      </c>
      <c r="H2735" s="538"/>
      <c r="I2735" s="540">
        <v>45478</v>
      </c>
      <c r="J2735" s="541" t="s">
        <v>12919</v>
      </c>
      <c r="K2735" s="541" t="s">
        <v>9440</v>
      </c>
      <c r="L2735" s="494" t="s">
        <v>205</v>
      </c>
      <c r="M2735" s="494" t="s">
        <v>15255</v>
      </c>
      <c r="N2735" s="494" t="s">
        <v>22785</v>
      </c>
      <c r="O2735" s="494" t="s">
        <v>9462</v>
      </c>
      <c r="P2735" s="494"/>
      <c r="Q2735" s="494" t="s">
        <v>24183</v>
      </c>
      <c r="R2735" s="16" t="s">
        <v>16214</v>
      </c>
      <c r="S2735" s="16" t="s">
        <v>24184</v>
      </c>
      <c r="T2735" s="16" t="s">
        <v>24185</v>
      </c>
      <c r="U2735" s="17">
        <v>1110</v>
      </c>
      <c r="V2735" s="18">
        <v>24864</v>
      </c>
      <c r="W2735" s="16" t="s">
        <v>24186</v>
      </c>
      <c r="X2735" s="50" t="s">
        <v>205</v>
      </c>
      <c r="Y2735" s="50"/>
    </row>
    <row r="2736" spans="1:26" ht="18" customHeight="1">
      <c r="A2736" s="539">
        <v>20240705</v>
      </c>
      <c r="B2736" s="523">
        <v>802</v>
      </c>
      <c r="C2736" s="523" t="s">
        <v>10025</v>
      </c>
      <c r="D2736" s="523" t="s">
        <v>219</v>
      </c>
      <c r="E2736" s="523">
        <v>1110</v>
      </c>
      <c r="F2736" s="523" t="s">
        <v>9217</v>
      </c>
      <c r="G2736" s="523" t="s">
        <v>10026</v>
      </c>
      <c r="H2736" s="538" t="s">
        <v>15247</v>
      </c>
      <c r="I2736" s="540">
        <v>45478</v>
      </c>
      <c r="J2736" s="541" t="s">
        <v>9527</v>
      </c>
      <c r="K2736" s="541" t="s">
        <v>9440</v>
      </c>
      <c r="L2736" s="494" t="s">
        <v>19178</v>
      </c>
      <c r="M2736" s="494" t="s">
        <v>15255</v>
      </c>
      <c r="N2736" s="494" t="s">
        <v>22785</v>
      </c>
      <c r="O2736" s="494" t="s">
        <v>9462</v>
      </c>
      <c r="P2736" s="494"/>
      <c r="Q2736" s="494" t="s">
        <v>23594</v>
      </c>
      <c r="R2736" s="16" t="s">
        <v>16215</v>
      </c>
      <c r="S2736" s="16" t="s">
        <v>24184</v>
      </c>
      <c r="T2736" s="16" t="s">
        <v>24187</v>
      </c>
      <c r="U2736" s="17">
        <v>1110</v>
      </c>
      <c r="V2736" s="18">
        <v>24864</v>
      </c>
      <c r="W2736" s="16" t="s">
        <v>24186</v>
      </c>
      <c r="X2736" s="50" t="s">
        <v>205</v>
      </c>
      <c r="Y2736" s="50"/>
    </row>
    <row r="2737" spans="1:26" ht="18" customHeight="1">
      <c r="A2737" s="539">
        <v>20240705</v>
      </c>
      <c r="B2737" s="523">
        <v>803</v>
      </c>
      <c r="C2737" s="523" t="s">
        <v>5827</v>
      </c>
      <c r="D2737" s="523" t="s">
        <v>8891</v>
      </c>
      <c r="E2737" s="523">
        <v>2300</v>
      </c>
      <c r="F2737" s="523" t="s">
        <v>121</v>
      </c>
      <c r="G2737" s="523" t="s">
        <v>5828</v>
      </c>
      <c r="H2737" s="538" t="s">
        <v>9526</v>
      </c>
      <c r="I2737" s="540">
        <v>45477</v>
      </c>
      <c r="J2737" s="541" t="s">
        <v>12225</v>
      </c>
      <c r="K2737" s="541" t="s">
        <v>9440</v>
      </c>
      <c r="L2737" s="494" t="s">
        <v>19178</v>
      </c>
      <c r="M2737" s="494" t="s">
        <v>9543</v>
      </c>
      <c r="N2737" s="494" t="s">
        <v>22468</v>
      </c>
      <c r="O2737" s="494" t="s">
        <v>9462</v>
      </c>
      <c r="P2737" s="494"/>
      <c r="Q2737" s="494" t="s">
        <v>23171</v>
      </c>
      <c r="R2737" s="16" t="s">
        <v>5827</v>
      </c>
      <c r="S2737" s="16" t="s">
        <v>1918</v>
      </c>
      <c r="T2737" s="16" t="s">
        <v>16216</v>
      </c>
      <c r="U2737" s="17">
        <v>2300</v>
      </c>
      <c r="V2737" s="18">
        <v>23805</v>
      </c>
      <c r="W2737" s="16" t="s">
        <v>16193</v>
      </c>
      <c r="X2737" s="50" t="s">
        <v>205</v>
      </c>
      <c r="Y2737" s="50"/>
    </row>
    <row r="2738" spans="1:26" ht="18" customHeight="1">
      <c r="A2738" s="539">
        <v>20240705</v>
      </c>
      <c r="B2738" s="523">
        <v>804</v>
      </c>
      <c r="C2738" s="523" t="s">
        <v>5824</v>
      </c>
      <c r="D2738" s="523" t="s">
        <v>8891</v>
      </c>
      <c r="E2738" s="523">
        <v>1917</v>
      </c>
      <c r="F2738" s="523" t="s">
        <v>8994</v>
      </c>
      <c r="G2738" s="523" t="s">
        <v>5825</v>
      </c>
      <c r="H2738" s="538" t="s">
        <v>9998</v>
      </c>
      <c r="I2738" s="540">
        <v>45477</v>
      </c>
      <c r="J2738" s="541" t="s">
        <v>11752</v>
      </c>
      <c r="K2738" s="541" t="s">
        <v>9440</v>
      </c>
      <c r="L2738" s="494" t="s">
        <v>22028</v>
      </c>
      <c r="M2738" s="494" t="s">
        <v>15579</v>
      </c>
      <c r="N2738" s="494" t="s">
        <v>22464</v>
      </c>
      <c r="O2738" s="494" t="s">
        <v>15411</v>
      </c>
      <c r="P2738" s="494"/>
      <c r="Q2738" s="494" t="s">
        <v>22877</v>
      </c>
      <c r="R2738" s="16" t="s">
        <v>24188</v>
      </c>
      <c r="S2738" s="16" t="s">
        <v>19840</v>
      </c>
      <c r="T2738" s="16" t="s">
        <v>24189</v>
      </c>
      <c r="U2738" s="17">
        <v>1917</v>
      </c>
      <c r="V2738" s="18">
        <v>23962.5</v>
      </c>
      <c r="W2738" s="16" t="s">
        <v>24190</v>
      </c>
      <c r="X2738" s="50" t="s">
        <v>205</v>
      </c>
      <c r="Y2738" s="50"/>
    </row>
    <row r="2739" spans="1:26" ht="18" customHeight="1">
      <c r="A2739" s="539">
        <v>20240705</v>
      </c>
      <c r="B2739" s="523">
        <v>805</v>
      </c>
      <c r="C2739" s="523" t="s">
        <v>5831</v>
      </c>
      <c r="D2739" s="523" t="s">
        <v>8891</v>
      </c>
      <c r="E2739" s="523">
        <v>2300</v>
      </c>
      <c r="F2739" s="523" t="s">
        <v>121</v>
      </c>
      <c r="G2739" s="523" t="s">
        <v>5832</v>
      </c>
      <c r="H2739" s="538" t="s">
        <v>9890</v>
      </c>
      <c r="I2739" s="540">
        <v>45478</v>
      </c>
      <c r="J2739" s="541" t="s">
        <v>9607</v>
      </c>
      <c r="K2739" s="541" t="s">
        <v>9440</v>
      </c>
      <c r="L2739" s="494" t="s">
        <v>19178</v>
      </c>
      <c r="M2739" s="494" t="s">
        <v>9543</v>
      </c>
      <c r="N2739" s="494" t="s">
        <v>22468</v>
      </c>
      <c r="O2739" s="494" t="s">
        <v>9462</v>
      </c>
      <c r="P2739" s="494"/>
      <c r="Q2739" s="494" t="s">
        <v>23171</v>
      </c>
      <c r="R2739" s="16" t="s">
        <v>5831</v>
      </c>
      <c r="S2739" s="16" t="s">
        <v>870</v>
      </c>
      <c r="T2739" s="16" t="s">
        <v>16217</v>
      </c>
      <c r="U2739" s="17">
        <v>2300</v>
      </c>
      <c r="V2739" s="18">
        <v>23805</v>
      </c>
      <c r="W2739" s="16" t="s">
        <v>16218</v>
      </c>
      <c r="X2739" s="50" t="s">
        <v>205</v>
      </c>
      <c r="Y2739" s="50"/>
    </row>
    <row r="2740" spans="1:26" ht="18" customHeight="1">
      <c r="A2740" s="539">
        <v>20240705</v>
      </c>
      <c r="B2740" s="523">
        <v>806</v>
      </c>
      <c r="C2740" s="523" t="s">
        <v>5835</v>
      </c>
      <c r="D2740" s="523" t="s">
        <v>8891</v>
      </c>
      <c r="E2740" s="523">
        <v>2300</v>
      </c>
      <c r="F2740" s="523" t="s">
        <v>121</v>
      </c>
      <c r="G2740" s="523" t="s">
        <v>5836</v>
      </c>
      <c r="H2740" s="538" t="s">
        <v>9838</v>
      </c>
      <c r="I2740" s="540">
        <v>45478</v>
      </c>
      <c r="J2740" s="541" t="s">
        <v>13865</v>
      </c>
      <c r="K2740" s="541" t="s">
        <v>9440</v>
      </c>
      <c r="L2740" s="494" t="s">
        <v>19178</v>
      </c>
      <c r="M2740" s="494" t="s">
        <v>9543</v>
      </c>
      <c r="N2740" s="494" t="s">
        <v>22468</v>
      </c>
      <c r="O2740" s="494" t="s">
        <v>9462</v>
      </c>
      <c r="P2740" s="494"/>
      <c r="Q2740" s="494" t="s">
        <v>23171</v>
      </c>
      <c r="R2740" s="16" t="s">
        <v>5835</v>
      </c>
      <c r="S2740" s="16" t="s">
        <v>870</v>
      </c>
      <c r="T2740" s="16" t="s">
        <v>16219</v>
      </c>
      <c r="U2740" s="17">
        <v>2300</v>
      </c>
      <c r="V2740" s="18">
        <v>23805</v>
      </c>
      <c r="W2740" s="16" t="s">
        <v>16218</v>
      </c>
      <c r="X2740" s="50" t="s">
        <v>205</v>
      </c>
      <c r="Y2740" s="50"/>
    </row>
    <row r="2741" spans="1:26" ht="18" customHeight="1">
      <c r="A2741" s="539">
        <v>20240709</v>
      </c>
      <c r="B2741" s="523">
        <v>807</v>
      </c>
      <c r="C2741" s="523" t="s">
        <v>16220</v>
      </c>
      <c r="D2741" s="523" t="s">
        <v>8947</v>
      </c>
      <c r="E2741" s="523">
        <v>935</v>
      </c>
      <c r="F2741" s="523" t="s">
        <v>8949</v>
      </c>
      <c r="G2741" s="523" t="s">
        <v>10027</v>
      </c>
      <c r="H2741" s="538" t="s">
        <v>9854</v>
      </c>
      <c r="I2741" s="540">
        <v>45481</v>
      </c>
      <c r="J2741" s="541" t="s">
        <v>12576</v>
      </c>
      <c r="K2741" s="541" t="s">
        <v>9440</v>
      </c>
      <c r="L2741" s="494" t="s">
        <v>9454</v>
      </c>
      <c r="M2741" s="494" t="s">
        <v>9455</v>
      </c>
      <c r="N2741" s="494" t="s">
        <v>22527</v>
      </c>
      <c r="O2741" s="494" t="s">
        <v>15403</v>
      </c>
      <c r="P2741" s="494"/>
      <c r="Q2741" s="494" t="s">
        <v>24191</v>
      </c>
      <c r="R2741" s="16" t="s">
        <v>24192</v>
      </c>
      <c r="S2741" s="16" t="s">
        <v>16221</v>
      </c>
      <c r="T2741" s="16" t="s">
        <v>24193</v>
      </c>
      <c r="U2741" s="17">
        <v>935</v>
      </c>
      <c r="V2741" s="18">
        <v>7106</v>
      </c>
      <c r="W2741" s="16" t="s">
        <v>24157</v>
      </c>
      <c r="X2741" s="50" t="s">
        <v>205</v>
      </c>
      <c r="Y2741" s="50"/>
      <c r="Z2741" t="s">
        <v>10606</v>
      </c>
    </row>
    <row r="2742" spans="1:26" ht="18" customHeight="1">
      <c r="A2742" s="539">
        <v>20240709</v>
      </c>
      <c r="B2742" s="523">
        <v>808</v>
      </c>
      <c r="C2742" s="523" t="s">
        <v>16222</v>
      </c>
      <c r="D2742" s="523" t="s">
        <v>8947</v>
      </c>
      <c r="E2742" s="523">
        <v>1001</v>
      </c>
      <c r="F2742" s="523" t="s">
        <v>8949</v>
      </c>
      <c r="G2742" s="523" t="s">
        <v>10028</v>
      </c>
      <c r="H2742" s="538" t="s">
        <v>9882</v>
      </c>
      <c r="I2742" s="540">
        <v>45482</v>
      </c>
      <c r="J2742" s="541" t="s">
        <v>11369</v>
      </c>
      <c r="K2742" s="541" t="s">
        <v>9440</v>
      </c>
      <c r="L2742" s="494" t="s">
        <v>9454</v>
      </c>
      <c r="M2742" s="494" t="s">
        <v>9455</v>
      </c>
      <c r="N2742" s="494" t="s">
        <v>22468</v>
      </c>
      <c r="O2742" s="494" t="s">
        <v>15142</v>
      </c>
      <c r="P2742" s="494"/>
      <c r="Q2742" s="494" t="s">
        <v>22727</v>
      </c>
      <c r="R2742" s="16" t="s">
        <v>24194</v>
      </c>
      <c r="S2742" s="16" t="s">
        <v>19330</v>
      </c>
      <c r="T2742" s="16" t="s">
        <v>16223</v>
      </c>
      <c r="U2742" s="17">
        <v>1001</v>
      </c>
      <c r="V2742" s="18">
        <v>7106.4</v>
      </c>
      <c r="W2742" s="16" t="s">
        <v>16224</v>
      </c>
      <c r="X2742" s="50" t="s">
        <v>205</v>
      </c>
      <c r="Y2742" s="50"/>
      <c r="Z2742" t="s">
        <v>11610</v>
      </c>
    </row>
    <row r="2743" spans="1:26" ht="18" customHeight="1">
      <c r="A2743" s="539">
        <v>20240709</v>
      </c>
      <c r="B2743" s="523">
        <v>809</v>
      </c>
      <c r="C2743" s="523" t="s">
        <v>5841</v>
      </c>
      <c r="D2743" s="523" t="s">
        <v>8905</v>
      </c>
      <c r="E2743" s="523">
        <v>1980</v>
      </c>
      <c r="F2743" s="523" t="s">
        <v>8994</v>
      </c>
      <c r="G2743" s="523" t="s">
        <v>5842</v>
      </c>
      <c r="H2743" s="538" t="s">
        <v>9976</v>
      </c>
      <c r="I2743" s="540">
        <v>45481</v>
      </c>
      <c r="J2743" s="541" t="s">
        <v>11474</v>
      </c>
      <c r="K2743" s="541" t="s">
        <v>9440</v>
      </c>
      <c r="L2743" s="494" t="s">
        <v>19178</v>
      </c>
      <c r="M2743" s="494" t="s">
        <v>14692</v>
      </c>
      <c r="N2743" s="494" t="s">
        <v>22464</v>
      </c>
      <c r="O2743" s="494" t="s">
        <v>9443</v>
      </c>
      <c r="P2743" s="494"/>
      <c r="Q2743" s="494" t="s">
        <v>22624</v>
      </c>
      <c r="R2743" s="16" t="s">
        <v>24195</v>
      </c>
      <c r="S2743" s="16" t="s">
        <v>24196</v>
      </c>
      <c r="T2743" s="16" t="s">
        <v>24197</v>
      </c>
      <c r="U2743" s="17">
        <v>1980</v>
      </c>
      <c r="V2743" s="18">
        <v>24948</v>
      </c>
      <c r="W2743" s="16" t="s">
        <v>5862</v>
      </c>
      <c r="X2743" s="50" t="s">
        <v>205</v>
      </c>
      <c r="Y2743" s="50"/>
    </row>
    <row r="2744" spans="1:26" ht="18" customHeight="1">
      <c r="A2744" s="539">
        <v>20240709</v>
      </c>
      <c r="B2744" s="523">
        <v>810</v>
      </c>
      <c r="C2744" s="523" t="s">
        <v>5849</v>
      </c>
      <c r="D2744" s="523" t="s">
        <v>8891</v>
      </c>
      <c r="E2744" s="523">
        <v>1958</v>
      </c>
      <c r="F2744" s="523" t="s">
        <v>8994</v>
      </c>
      <c r="G2744" s="523" t="s">
        <v>5850</v>
      </c>
      <c r="H2744" s="538" t="s">
        <v>9601</v>
      </c>
      <c r="I2744" s="540">
        <v>45482</v>
      </c>
      <c r="J2744" s="541" t="s">
        <v>9614</v>
      </c>
      <c r="K2744" s="541" t="s">
        <v>9440</v>
      </c>
      <c r="L2744" s="494" t="s">
        <v>19178</v>
      </c>
      <c r="M2744" s="494" t="s">
        <v>9543</v>
      </c>
      <c r="N2744" s="494" t="s">
        <v>22468</v>
      </c>
      <c r="O2744" s="494" t="s">
        <v>9443</v>
      </c>
      <c r="P2744" s="494"/>
      <c r="Q2744" s="494" t="s">
        <v>9544</v>
      </c>
      <c r="R2744" s="16" t="s">
        <v>24198</v>
      </c>
      <c r="S2744" s="16" t="s">
        <v>23248</v>
      </c>
      <c r="T2744" s="16" t="s">
        <v>24199</v>
      </c>
      <c r="U2744" s="17">
        <v>1958</v>
      </c>
      <c r="V2744" s="18">
        <v>24728.77</v>
      </c>
      <c r="W2744" s="16" t="s">
        <v>24200</v>
      </c>
      <c r="X2744" s="50" t="s">
        <v>205</v>
      </c>
      <c r="Y2744" s="50"/>
    </row>
    <row r="2745" spans="1:26" ht="18" customHeight="1">
      <c r="A2745" s="539">
        <v>20240709</v>
      </c>
      <c r="B2745" s="523">
        <v>811</v>
      </c>
      <c r="C2745" s="523" t="s">
        <v>16225</v>
      </c>
      <c r="D2745" s="523" t="s">
        <v>8947</v>
      </c>
      <c r="E2745" s="523">
        <v>897</v>
      </c>
      <c r="F2745" s="523" t="s">
        <v>8949</v>
      </c>
      <c r="G2745" s="523" t="s">
        <v>10030</v>
      </c>
      <c r="H2745" s="538" t="s">
        <v>22526</v>
      </c>
      <c r="I2745" s="540">
        <v>45482</v>
      </c>
      <c r="J2745" s="541" t="s">
        <v>10962</v>
      </c>
      <c r="K2745" s="541" t="s">
        <v>9440</v>
      </c>
      <c r="L2745" s="494" t="s">
        <v>19178</v>
      </c>
      <c r="M2745" s="494" t="s">
        <v>9455</v>
      </c>
      <c r="N2745" s="494" t="s">
        <v>9468</v>
      </c>
      <c r="O2745" s="494" t="s">
        <v>15531</v>
      </c>
      <c r="P2745" s="494"/>
      <c r="Q2745" s="494" t="s">
        <v>22727</v>
      </c>
      <c r="R2745" s="16" t="s">
        <v>24201</v>
      </c>
      <c r="S2745" s="16" t="s">
        <v>19538</v>
      </c>
      <c r="T2745" s="16" t="s">
        <v>24202</v>
      </c>
      <c r="U2745" s="17">
        <v>897</v>
      </c>
      <c r="V2745" s="18">
        <v>11302.2</v>
      </c>
      <c r="W2745" s="16" t="s">
        <v>24203</v>
      </c>
      <c r="X2745" s="50" t="s">
        <v>205</v>
      </c>
      <c r="Y2745" s="50"/>
      <c r="Z2745" t="s">
        <v>11610</v>
      </c>
    </row>
    <row r="2746" spans="1:26" ht="18" customHeight="1">
      <c r="A2746" s="539">
        <v>20240709</v>
      </c>
      <c r="B2746" s="523">
        <v>812</v>
      </c>
      <c r="C2746" s="523" t="s">
        <v>5853</v>
      </c>
      <c r="D2746" s="523" t="s">
        <v>51</v>
      </c>
      <c r="E2746" s="523">
        <v>1958</v>
      </c>
      <c r="F2746" s="523" t="s">
        <v>8994</v>
      </c>
      <c r="G2746" s="523" t="s">
        <v>5854</v>
      </c>
      <c r="H2746" s="538" t="s">
        <v>9526</v>
      </c>
      <c r="I2746" s="540">
        <v>45482</v>
      </c>
      <c r="J2746" s="541" t="s">
        <v>11812</v>
      </c>
      <c r="K2746" s="541" t="s">
        <v>9440</v>
      </c>
      <c r="L2746" s="494" t="s">
        <v>22028</v>
      </c>
      <c r="M2746" s="494" t="s">
        <v>9455</v>
      </c>
      <c r="N2746" s="494" t="s">
        <v>22468</v>
      </c>
      <c r="O2746" s="494" t="s">
        <v>9462</v>
      </c>
      <c r="P2746" s="494"/>
      <c r="Q2746" s="494" t="s">
        <v>22735</v>
      </c>
      <c r="R2746" s="16" t="s">
        <v>5853</v>
      </c>
      <c r="S2746" s="16" t="s">
        <v>5856</v>
      </c>
      <c r="T2746" s="16" t="s">
        <v>16226</v>
      </c>
      <c r="U2746" s="17">
        <v>1958</v>
      </c>
      <c r="V2746" s="18">
        <v>24553.32</v>
      </c>
      <c r="W2746" s="16" t="s">
        <v>16227</v>
      </c>
      <c r="X2746" s="50" t="s">
        <v>205</v>
      </c>
      <c r="Y2746" s="50"/>
    </row>
    <row r="2747" spans="1:26" ht="18" customHeight="1">
      <c r="A2747" s="539">
        <v>20240709</v>
      </c>
      <c r="B2747" s="523">
        <v>813</v>
      </c>
      <c r="C2747" s="523" t="s">
        <v>5858</v>
      </c>
      <c r="D2747" s="523" t="s">
        <v>51</v>
      </c>
      <c r="E2747" s="523">
        <v>1941</v>
      </c>
      <c r="F2747" s="523" t="s">
        <v>8994</v>
      </c>
      <c r="G2747" s="523" t="s">
        <v>5859</v>
      </c>
      <c r="H2747" s="538" t="s">
        <v>9854</v>
      </c>
      <c r="I2747" s="540">
        <v>45482</v>
      </c>
      <c r="J2747" s="541" t="s">
        <v>11053</v>
      </c>
      <c r="K2747" s="541" t="s">
        <v>9440</v>
      </c>
      <c r="L2747" s="494" t="s">
        <v>9441</v>
      </c>
      <c r="M2747" s="494" t="s">
        <v>9455</v>
      </c>
      <c r="N2747" s="494" t="s">
        <v>22468</v>
      </c>
      <c r="O2747" s="494" t="s">
        <v>9462</v>
      </c>
      <c r="P2747" s="494"/>
      <c r="Q2747" s="494" t="s">
        <v>14787</v>
      </c>
      <c r="R2747" s="16" t="s">
        <v>5858</v>
      </c>
      <c r="S2747" s="16" t="s">
        <v>5856</v>
      </c>
      <c r="T2747" s="16" t="s">
        <v>16228</v>
      </c>
      <c r="U2747" s="17">
        <v>1941</v>
      </c>
      <c r="V2747" s="18">
        <v>24302.45</v>
      </c>
      <c r="W2747" s="16" t="s">
        <v>16227</v>
      </c>
      <c r="X2747" s="50" t="s">
        <v>205</v>
      </c>
      <c r="Y2747" s="50"/>
    </row>
    <row r="2748" spans="1:26" ht="18" customHeight="1">
      <c r="A2748" s="539">
        <v>20240709</v>
      </c>
      <c r="B2748" s="523">
        <v>814</v>
      </c>
      <c r="C2748" s="523" t="s">
        <v>5845</v>
      </c>
      <c r="D2748" s="523" t="s">
        <v>8905</v>
      </c>
      <c r="E2748" s="523">
        <v>1980</v>
      </c>
      <c r="F2748" s="523" t="s">
        <v>8994</v>
      </c>
      <c r="G2748" s="523" t="s">
        <v>5846</v>
      </c>
      <c r="H2748" s="538" t="s">
        <v>10031</v>
      </c>
      <c r="I2748" s="540">
        <v>45482</v>
      </c>
      <c r="J2748" s="541" t="s">
        <v>13647</v>
      </c>
      <c r="K2748" s="541" t="s">
        <v>9440</v>
      </c>
      <c r="L2748" s="494" t="s">
        <v>19178</v>
      </c>
      <c r="M2748" s="494" t="s">
        <v>14692</v>
      </c>
      <c r="N2748" s="494" t="s">
        <v>22464</v>
      </c>
      <c r="O2748" s="494" t="s">
        <v>9443</v>
      </c>
      <c r="P2748" s="494"/>
      <c r="Q2748" s="494" t="s">
        <v>22624</v>
      </c>
      <c r="R2748" s="16" t="s">
        <v>24204</v>
      </c>
      <c r="S2748" s="16" t="s">
        <v>24196</v>
      </c>
      <c r="T2748" s="16" t="s">
        <v>24205</v>
      </c>
      <c r="U2748" s="17">
        <v>1980</v>
      </c>
      <c r="V2748" s="18">
        <v>24948</v>
      </c>
      <c r="W2748" s="16" t="s">
        <v>24200</v>
      </c>
      <c r="X2748" s="50" t="s">
        <v>205</v>
      </c>
      <c r="Y2748" s="50"/>
    </row>
    <row r="2749" spans="1:26" ht="18" customHeight="1">
      <c r="A2749" s="539">
        <v>20240709</v>
      </c>
      <c r="B2749" s="523">
        <v>815</v>
      </c>
      <c r="C2749" s="523" t="s">
        <v>5838</v>
      </c>
      <c r="D2749" s="523" t="s">
        <v>8905</v>
      </c>
      <c r="E2749" s="523">
        <v>1985</v>
      </c>
      <c r="F2749" s="523" t="s">
        <v>8994</v>
      </c>
      <c r="G2749" s="523" t="s">
        <v>5839</v>
      </c>
      <c r="H2749" s="538" t="s">
        <v>9976</v>
      </c>
      <c r="I2749" s="540">
        <v>45482</v>
      </c>
      <c r="J2749" s="541" t="s">
        <v>12359</v>
      </c>
      <c r="K2749" s="541" t="s">
        <v>9440</v>
      </c>
      <c r="L2749" s="494" t="s">
        <v>19178</v>
      </c>
      <c r="M2749" s="494" t="s">
        <v>14692</v>
      </c>
      <c r="N2749" s="494" t="s">
        <v>8168</v>
      </c>
      <c r="O2749" s="494" t="s">
        <v>9443</v>
      </c>
      <c r="P2749" s="494"/>
      <c r="Q2749" s="494" t="s">
        <v>22624</v>
      </c>
      <c r="R2749" s="16" t="s">
        <v>24206</v>
      </c>
      <c r="S2749" s="16" t="s">
        <v>24196</v>
      </c>
      <c r="T2749" s="16" t="s">
        <v>24207</v>
      </c>
      <c r="U2749" s="17">
        <v>1985</v>
      </c>
      <c r="V2749" s="18">
        <v>24796.62</v>
      </c>
      <c r="W2749" s="16" t="s">
        <v>24200</v>
      </c>
      <c r="X2749" s="50" t="s">
        <v>205</v>
      </c>
      <c r="Y2749" s="50"/>
    </row>
    <row r="2750" spans="1:26" ht="18" customHeight="1">
      <c r="A2750" s="539">
        <v>20240711</v>
      </c>
      <c r="B2750" s="523">
        <v>816</v>
      </c>
      <c r="C2750" s="523" t="s">
        <v>5863</v>
      </c>
      <c r="D2750" s="523" t="s">
        <v>8896</v>
      </c>
      <c r="E2750" s="523">
        <v>1830</v>
      </c>
      <c r="F2750" s="523" t="s">
        <v>6380</v>
      </c>
      <c r="G2750" s="523" t="s">
        <v>5864</v>
      </c>
      <c r="H2750" s="538" t="s">
        <v>22918</v>
      </c>
      <c r="I2750" s="540">
        <v>45484</v>
      </c>
      <c r="J2750" s="541" t="s">
        <v>11471</v>
      </c>
      <c r="K2750" s="541" t="s">
        <v>9440</v>
      </c>
      <c r="L2750" s="494" t="s">
        <v>19178</v>
      </c>
      <c r="M2750" s="494" t="s">
        <v>9442</v>
      </c>
      <c r="N2750" s="494"/>
      <c r="O2750" s="494" t="s">
        <v>15142</v>
      </c>
      <c r="P2750" s="494"/>
      <c r="Q2750" s="494" t="s">
        <v>22669</v>
      </c>
      <c r="R2750" s="16" t="s">
        <v>5863</v>
      </c>
      <c r="S2750" s="16" t="s">
        <v>4199</v>
      </c>
      <c r="T2750" s="16" t="s">
        <v>16229</v>
      </c>
      <c r="U2750" s="17">
        <v>1830</v>
      </c>
      <c r="V2750" s="18">
        <v>23424</v>
      </c>
      <c r="W2750" s="16" t="s">
        <v>16230</v>
      </c>
      <c r="X2750" s="50" t="s">
        <v>205</v>
      </c>
      <c r="Y2750" s="50"/>
    </row>
    <row r="2751" spans="1:26" ht="18" customHeight="1">
      <c r="A2751" s="539">
        <v>20240711</v>
      </c>
      <c r="B2751" s="523">
        <v>817</v>
      </c>
      <c r="C2751" s="523" t="s">
        <v>5865</v>
      </c>
      <c r="D2751" s="523" t="s">
        <v>8905</v>
      </c>
      <c r="E2751" s="523">
        <v>1980</v>
      </c>
      <c r="F2751" s="523" t="s">
        <v>10924</v>
      </c>
      <c r="G2751" s="523" t="s">
        <v>5866</v>
      </c>
      <c r="H2751" s="538" t="s">
        <v>9903</v>
      </c>
      <c r="I2751" s="540">
        <v>45483</v>
      </c>
      <c r="J2751" s="541" t="s">
        <v>10835</v>
      </c>
      <c r="K2751" s="541" t="s">
        <v>9440</v>
      </c>
      <c r="L2751" s="494" t="s">
        <v>9454</v>
      </c>
      <c r="M2751" s="494" t="s">
        <v>15341</v>
      </c>
      <c r="N2751" s="494"/>
      <c r="O2751" s="494" t="s">
        <v>9443</v>
      </c>
      <c r="P2751" s="494"/>
      <c r="Q2751" s="494" t="s">
        <v>22629</v>
      </c>
      <c r="R2751" s="16" t="s">
        <v>5865</v>
      </c>
      <c r="S2751" s="16" t="s">
        <v>16231</v>
      </c>
      <c r="T2751" s="16" t="s">
        <v>16232</v>
      </c>
      <c r="U2751" s="17">
        <v>1980</v>
      </c>
      <c r="V2751" s="18">
        <v>24948</v>
      </c>
      <c r="W2751" s="16" t="s">
        <v>16233</v>
      </c>
      <c r="X2751" s="50"/>
      <c r="Y2751" s="50"/>
    </row>
    <row r="2752" spans="1:26" ht="18" customHeight="1">
      <c r="A2752" s="539">
        <v>20240712</v>
      </c>
      <c r="B2752" s="523">
        <v>818</v>
      </c>
      <c r="C2752" s="523" t="s">
        <v>5868</v>
      </c>
      <c r="D2752" s="523" t="s">
        <v>16187</v>
      </c>
      <c r="E2752" s="523">
        <v>5000</v>
      </c>
      <c r="F2752" s="523" t="s">
        <v>9075</v>
      </c>
      <c r="G2752" s="523" t="s">
        <v>5869</v>
      </c>
      <c r="H2752" s="538" t="s">
        <v>9526</v>
      </c>
      <c r="I2752" s="540">
        <v>45484</v>
      </c>
      <c r="J2752" s="541" t="s">
        <v>13320</v>
      </c>
      <c r="K2752" s="541" t="s">
        <v>9440</v>
      </c>
      <c r="L2752" s="494" t="s">
        <v>22028</v>
      </c>
      <c r="M2752" s="494" t="s">
        <v>16188</v>
      </c>
      <c r="N2752" s="494" t="s">
        <v>23471</v>
      </c>
      <c r="O2752" s="494" t="s">
        <v>15385</v>
      </c>
      <c r="P2752" s="494"/>
      <c r="Q2752" s="494" t="s">
        <v>24208</v>
      </c>
      <c r="R2752" s="16" t="s">
        <v>5868</v>
      </c>
      <c r="S2752" s="16" t="s">
        <v>1562</v>
      </c>
      <c r="T2752" s="16" t="s">
        <v>16234</v>
      </c>
      <c r="U2752" s="17">
        <v>5000</v>
      </c>
      <c r="V2752" s="18">
        <v>15785.18</v>
      </c>
      <c r="W2752" s="16" t="s">
        <v>16235</v>
      </c>
      <c r="X2752" s="50" t="s">
        <v>205</v>
      </c>
      <c r="Y2752" s="50"/>
    </row>
    <row r="2753" spans="1:26" ht="18" customHeight="1">
      <c r="A2753" s="539">
        <v>20240712</v>
      </c>
      <c r="B2753" s="523">
        <v>819</v>
      </c>
      <c r="C2753" s="523" t="s">
        <v>5873</v>
      </c>
      <c r="D2753" s="523" t="s">
        <v>8905</v>
      </c>
      <c r="E2753" s="523">
        <v>1980</v>
      </c>
      <c r="F2753" s="523" t="s">
        <v>8994</v>
      </c>
      <c r="G2753" s="523" t="s">
        <v>5874</v>
      </c>
      <c r="H2753" s="538" t="s">
        <v>9617</v>
      </c>
      <c r="I2753" s="540">
        <v>45485</v>
      </c>
      <c r="J2753" s="541" t="s">
        <v>12029</v>
      </c>
      <c r="K2753" s="541" t="s">
        <v>9440</v>
      </c>
      <c r="L2753" s="494" t="s">
        <v>19178</v>
      </c>
      <c r="M2753" s="494" t="s">
        <v>9460</v>
      </c>
      <c r="N2753" s="494" t="s">
        <v>22458</v>
      </c>
      <c r="O2753" s="494" t="s">
        <v>15385</v>
      </c>
      <c r="P2753" s="494"/>
      <c r="Q2753" s="494" t="s">
        <v>22624</v>
      </c>
      <c r="R2753" s="16" t="s">
        <v>5873</v>
      </c>
      <c r="S2753" s="16" t="s">
        <v>16236</v>
      </c>
      <c r="T2753" s="16" t="s">
        <v>16237</v>
      </c>
      <c r="U2753" s="17">
        <v>1980</v>
      </c>
      <c r="V2753" s="18">
        <v>24948</v>
      </c>
      <c r="W2753" s="16" t="s">
        <v>16235</v>
      </c>
      <c r="X2753" s="50" t="s">
        <v>205</v>
      </c>
      <c r="Y2753" s="50"/>
    </row>
    <row r="2754" spans="1:26" ht="18" customHeight="1">
      <c r="A2754" s="539">
        <v>20240712</v>
      </c>
      <c r="B2754" s="523">
        <v>820</v>
      </c>
      <c r="C2754" s="523" t="s">
        <v>5881</v>
      </c>
      <c r="D2754" s="523" t="s">
        <v>8894</v>
      </c>
      <c r="E2754" s="523">
        <v>1960</v>
      </c>
      <c r="F2754" s="523" t="s">
        <v>8994</v>
      </c>
      <c r="G2754" s="523" t="s">
        <v>5882</v>
      </c>
      <c r="H2754" s="538" t="s">
        <v>9864</v>
      </c>
      <c r="I2754" s="540">
        <v>45484</v>
      </c>
      <c r="J2754" s="541" t="s">
        <v>16238</v>
      </c>
      <c r="K2754" s="541" t="s">
        <v>9440</v>
      </c>
      <c r="L2754" s="494" t="s">
        <v>19178</v>
      </c>
      <c r="M2754" s="494" t="s">
        <v>14692</v>
      </c>
      <c r="N2754" s="494" t="s">
        <v>22464</v>
      </c>
      <c r="O2754" s="494" t="s">
        <v>15400</v>
      </c>
      <c r="P2754" s="494"/>
      <c r="Q2754" s="494" t="s">
        <v>22624</v>
      </c>
      <c r="R2754" s="16" t="s">
        <v>5881</v>
      </c>
      <c r="S2754" s="16" t="s">
        <v>16239</v>
      </c>
      <c r="T2754" s="16" t="s">
        <v>16240</v>
      </c>
      <c r="U2754" s="17">
        <v>1960</v>
      </c>
      <c r="V2754" s="18">
        <v>24500</v>
      </c>
      <c r="W2754" s="16" t="s">
        <v>16241</v>
      </c>
      <c r="X2754" s="50" t="s">
        <v>205</v>
      </c>
      <c r="Y2754" s="50"/>
    </row>
    <row r="2755" spans="1:26" ht="18" customHeight="1">
      <c r="A2755" s="539">
        <v>20240712</v>
      </c>
      <c r="B2755" s="523">
        <v>821</v>
      </c>
      <c r="C2755" s="523" t="s">
        <v>5884</v>
      </c>
      <c r="D2755" s="523" t="s">
        <v>8894</v>
      </c>
      <c r="E2755" s="523">
        <v>1568</v>
      </c>
      <c r="F2755" s="523" t="s">
        <v>8955</v>
      </c>
      <c r="G2755" s="523" t="s">
        <v>5885</v>
      </c>
      <c r="H2755" s="538" t="s">
        <v>9874</v>
      </c>
      <c r="I2755" s="540">
        <v>45485</v>
      </c>
      <c r="J2755" s="541" t="s">
        <v>16242</v>
      </c>
      <c r="K2755" s="541" t="s">
        <v>9440</v>
      </c>
      <c r="L2755" s="494" t="s">
        <v>19178</v>
      </c>
      <c r="M2755" s="494" t="s">
        <v>14692</v>
      </c>
      <c r="N2755" s="494" t="s">
        <v>22464</v>
      </c>
      <c r="O2755" s="494" t="s">
        <v>15400</v>
      </c>
      <c r="P2755" s="494"/>
      <c r="Q2755" s="494" t="s">
        <v>22624</v>
      </c>
      <c r="R2755" s="16" t="s">
        <v>5884</v>
      </c>
      <c r="S2755" s="16" t="s">
        <v>16239</v>
      </c>
      <c r="T2755" s="16" t="s">
        <v>16243</v>
      </c>
      <c r="U2755" s="17">
        <v>1568</v>
      </c>
      <c r="V2755" s="18">
        <v>24304</v>
      </c>
      <c r="W2755" s="16" t="s">
        <v>16241</v>
      </c>
      <c r="X2755" s="50" t="s">
        <v>205</v>
      </c>
      <c r="Y2755" s="50"/>
    </row>
    <row r="2756" spans="1:26" ht="18" customHeight="1">
      <c r="A2756" s="539">
        <v>20240712</v>
      </c>
      <c r="B2756" s="523">
        <v>822</v>
      </c>
      <c r="C2756" s="523" t="s">
        <v>5875</v>
      </c>
      <c r="D2756" s="523" t="s">
        <v>8891</v>
      </c>
      <c r="E2756" s="523">
        <v>1917</v>
      </c>
      <c r="F2756" s="523" t="s">
        <v>8994</v>
      </c>
      <c r="G2756" s="523" t="s">
        <v>5876</v>
      </c>
      <c r="H2756" s="538" t="s">
        <v>9622</v>
      </c>
      <c r="I2756" s="540">
        <v>45485</v>
      </c>
      <c r="J2756" s="541" t="s">
        <v>16244</v>
      </c>
      <c r="K2756" s="541" t="s">
        <v>9440</v>
      </c>
      <c r="L2756" s="494" t="s">
        <v>19178</v>
      </c>
      <c r="M2756" s="494" t="s">
        <v>9442</v>
      </c>
      <c r="N2756" s="494" t="s">
        <v>22799</v>
      </c>
      <c r="O2756" s="494" t="s">
        <v>15400</v>
      </c>
      <c r="P2756" s="494"/>
      <c r="Q2756" s="494" t="s">
        <v>22624</v>
      </c>
      <c r="R2756" s="16" t="s">
        <v>24209</v>
      </c>
      <c r="S2756" s="16" t="s">
        <v>20856</v>
      </c>
      <c r="T2756" s="16" t="s">
        <v>24210</v>
      </c>
      <c r="U2756" s="17">
        <v>1917</v>
      </c>
      <c r="V2756" s="18">
        <v>23962.5</v>
      </c>
      <c r="W2756" s="16" t="s">
        <v>24211</v>
      </c>
      <c r="X2756" s="50" t="s">
        <v>205</v>
      </c>
      <c r="Y2756" s="50"/>
    </row>
    <row r="2757" spans="1:26" ht="18" customHeight="1">
      <c r="A2757" s="539">
        <v>20240712</v>
      </c>
      <c r="B2757" s="523">
        <v>823</v>
      </c>
      <c r="C2757" s="523" t="s">
        <v>5878</v>
      </c>
      <c r="D2757" s="523" t="s">
        <v>8891</v>
      </c>
      <c r="E2757" s="523">
        <v>1917</v>
      </c>
      <c r="F2757" s="523" t="s">
        <v>8994</v>
      </c>
      <c r="G2757" s="523" t="s">
        <v>5879</v>
      </c>
      <c r="H2757" s="538" t="s">
        <v>10015</v>
      </c>
      <c r="I2757" s="540">
        <v>45485</v>
      </c>
      <c r="J2757" s="541" t="s">
        <v>11213</v>
      </c>
      <c r="K2757" s="541" t="s">
        <v>9440</v>
      </c>
      <c r="L2757" s="494" t="s">
        <v>19178</v>
      </c>
      <c r="M2757" s="494" t="s">
        <v>9442</v>
      </c>
      <c r="N2757" s="494" t="s">
        <v>9822</v>
      </c>
      <c r="O2757" s="494" t="s">
        <v>15400</v>
      </c>
      <c r="P2757" s="494"/>
      <c r="Q2757" s="494" t="s">
        <v>9444</v>
      </c>
      <c r="R2757" s="16" t="s">
        <v>24212</v>
      </c>
      <c r="S2757" s="16" t="s">
        <v>20856</v>
      </c>
      <c r="T2757" s="16" t="s">
        <v>24213</v>
      </c>
      <c r="U2757" s="17">
        <v>1917</v>
      </c>
      <c r="V2757" s="18">
        <v>23962.5</v>
      </c>
      <c r="W2757" s="16" t="s">
        <v>24211</v>
      </c>
      <c r="X2757" s="50" t="s">
        <v>205</v>
      </c>
      <c r="Y2757" s="50"/>
    </row>
    <row r="2758" spans="1:26" ht="18" customHeight="1">
      <c r="A2758" s="539">
        <v>20240712</v>
      </c>
      <c r="B2758" s="523">
        <v>824</v>
      </c>
      <c r="C2758" s="523" t="s">
        <v>16245</v>
      </c>
      <c r="D2758" s="523" t="s">
        <v>9062</v>
      </c>
      <c r="E2758" s="523">
        <v>1225</v>
      </c>
      <c r="F2758" s="523" t="s">
        <v>8298</v>
      </c>
      <c r="G2758" s="523" t="s">
        <v>10033</v>
      </c>
      <c r="H2758" s="538" t="s">
        <v>9987</v>
      </c>
      <c r="I2758" s="540">
        <v>45485</v>
      </c>
      <c r="J2758" s="541" t="s">
        <v>11202</v>
      </c>
      <c r="K2758" s="541" t="s">
        <v>9440</v>
      </c>
      <c r="L2758" s="494" t="s">
        <v>19178</v>
      </c>
      <c r="M2758" s="494" t="s">
        <v>9455</v>
      </c>
      <c r="N2758" s="494" t="s">
        <v>23471</v>
      </c>
      <c r="O2758" s="494" t="s">
        <v>15403</v>
      </c>
      <c r="P2758" s="494" t="s">
        <v>16056</v>
      </c>
      <c r="Q2758" s="494" t="s">
        <v>16068</v>
      </c>
      <c r="R2758" s="16" t="s">
        <v>16245</v>
      </c>
      <c r="S2758" s="16" t="s">
        <v>16246</v>
      </c>
      <c r="T2758" s="16" t="s">
        <v>16247</v>
      </c>
      <c r="U2758" s="17">
        <v>1225</v>
      </c>
      <c r="V2758" s="18">
        <v>24950</v>
      </c>
      <c r="W2758" s="16" t="s">
        <v>16241</v>
      </c>
      <c r="X2758" s="50" t="s">
        <v>205</v>
      </c>
      <c r="Y2758" s="50"/>
      <c r="Z2758" t="s">
        <v>12502</v>
      </c>
    </row>
    <row r="2759" spans="1:26" ht="18" customHeight="1">
      <c r="A2759" s="539">
        <v>20240716</v>
      </c>
      <c r="B2759" s="523">
        <v>825</v>
      </c>
      <c r="C2759" s="523" t="s">
        <v>10034</v>
      </c>
      <c r="D2759" s="523" t="s">
        <v>8996</v>
      </c>
      <c r="E2759" s="523">
        <v>929</v>
      </c>
      <c r="F2759" s="523" t="s">
        <v>8949</v>
      </c>
      <c r="G2759" s="523" t="s">
        <v>10035</v>
      </c>
      <c r="H2759" s="538" t="s">
        <v>9976</v>
      </c>
      <c r="I2759" s="540">
        <v>45485</v>
      </c>
      <c r="J2759" s="541" t="s">
        <v>16248</v>
      </c>
      <c r="K2759" s="541" t="s">
        <v>9440</v>
      </c>
      <c r="L2759" s="494" t="s">
        <v>9454</v>
      </c>
      <c r="M2759" s="494" t="s">
        <v>14692</v>
      </c>
      <c r="N2759" s="494" t="s">
        <v>22464</v>
      </c>
      <c r="O2759" s="494" t="s">
        <v>15142</v>
      </c>
      <c r="P2759" s="494"/>
      <c r="Q2759" s="494" t="s">
        <v>22972</v>
      </c>
      <c r="R2759" s="16" t="s">
        <v>24214</v>
      </c>
      <c r="S2759" s="16" t="s">
        <v>10854</v>
      </c>
      <c r="T2759" s="16" t="s">
        <v>16249</v>
      </c>
      <c r="U2759" s="17">
        <v>929</v>
      </c>
      <c r="V2759" s="18">
        <v>6967.5</v>
      </c>
      <c r="W2759" s="16" t="s">
        <v>24215</v>
      </c>
      <c r="X2759" s="50" t="s">
        <v>205</v>
      </c>
      <c r="Y2759" s="50"/>
      <c r="Z2759" t="s">
        <v>13000</v>
      </c>
    </row>
    <row r="2760" spans="1:26" ht="18" customHeight="1">
      <c r="A2760" s="539">
        <v>20240716</v>
      </c>
      <c r="B2760" s="523">
        <v>826</v>
      </c>
      <c r="C2760" s="523" t="s">
        <v>5896</v>
      </c>
      <c r="D2760" s="523" t="s">
        <v>8905</v>
      </c>
      <c r="E2760" s="523">
        <v>1980</v>
      </c>
      <c r="F2760" s="523" t="s">
        <v>8994</v>
      </c>
      <c r="G2760" s="523" t="s">
        <v>5897</v>
      </c>
      <c r="H2760" s="538" t="s">
        <v>9902</v>
      </c>
      <c r="I2760" s="540">
        <v>45488</v>
      </c>
      <c r="J2760" s="541" t="s">
        <v>11227</v>
      </c>
      <c r="K2760" s="541" t="s">
        <v>9440</v>
      </c>
      <c r="L2760" s="494" t="s">
        <v>9441</v>
      </c>
      <c r="M2760" s="494" t="s">
        <v>15341</v>
      </c>
      <c r="N2760" s="494"/>
      <c r="O2760" s="494" t="s">
        <v>9443</v>
      </c>
      <c r="P2760" s="494"/>
      <c r="Q2760" s="494" t="s">
        <v>22629</v>
      </c>
      <c r="R2760" s="16" t="s">
        <v>24216</v>
      </c>
      <c r="S2760" s="16" t="s">
        <v>5899</v>
      </c>
      <c r="T2760" s="16" t="s">
        <v>24217</v>
      </c>
      <c r="U2760" s="17">
        <v>1980</v>
      </c>
      <c r="V2760" s="18">
        <v>24948</v>
      </c>
      <c r="W2760" s="16" t="s">
        <v>16250</v>
      </c>
      <c r="X2760" s="50" t="s">
        <v>205</v>
      </c>
      <c r="Y2760" s="50"/>
    </row>
    <row r="2761" spans="1:26" ht="18" customHeight="1">
      <c r="A2761" s="539">
        <v>20240716</v>
      </c>
      <c r="B2761" s="523">
        <v>827</v>
      </c>
      <c r="C2761" s="523" t="s">
        <v>5906</v>
      </c>
      <c r="D2761" s="523" t="s">
        <v>9319</v>
      </c>
      <c r="E2761" s="523">
        <v>1985</v>
      </c>
      <c r="F2761" s="523" t="s">
        <v>8994</v>
      </c>
      <c r="G2761" s="523" t="s">
        <v>5907</v>
      </c>
      <c r="H2761" s="538" t="s">
        <v>9500</v>
      </c>
      <c r="I2761" s="540">
        <v>45487</v>
      </c>
      <c r="J2761" s="541" t="s">
        <v>9618</v>
      </c>
      <c r="K2761" s="541" t="s">
        <v>9440</v>
      </c>
      <c r="L2761" s="494" t="s">
        <v>9441</v>
      </c>
      <c r="M2761" s="494" t="s">
        <v>15341</v>
      </c>
      <c r="N2761" s="494"/>
      <c r="O2761" s="494" t="s">
        <v>9443</v>
      </c>
      <c r="P2761" s="494"/>
      <c r="Q2761" s="494" t="s">
        <v>22629</v>
      </c>
      <c r="R2761" s="16" t="s">
        <v>24218</v>
      </c>
      <c r="S2761" s="16" t="s">
        <v>24219</v>
      </c>
      <c r="T2761" s="16" t="s">
        <v>24220</v>
      </c>
      <c r="U2761" s="17">
        <v>1985</v>
      </c>
      <c r="V2761" s="18">
        <v>24796.62</v>
      </c>
      <c r="W2761" s="16" t="s">
        <v>24221</v>
      </c>
      <c r="X2761" s="50" t="s">
        <v>205</v>
      </c>
      <c r="Y2761" s="50"/>
    </row>
    <row r="2762" spans="1:26" ht="18" customHeight="1">
      <c r="A2762" s="539">
        <v>20240716</v>
      </c>
      <c r="B2762" s="523">
        <v>828</v>
      </c>
      <c r="C2762" s="523" t="s">
        <v>5890</v>
      </c>
      <c r="D2762" s="523" t="s">
        <v>9319</v>
      </c>
      <c r="E2762" s="523">
        <v>1980</v>
      </c>
      <c r="F2762" s="523" t="s">
        <v>8994</v>
      </c>
      <c r="G2762" s="523" t="s">
        <v>5891</v>
      </c>
      <c r="H2762" s="538" t="s">
        <v>9854</v>
      </c>
      <c r="I2762" s="540">
        <v>45486</v>
      </c>
      <c r="J2762" s="541" t="s">
        <v>9809</v>
      </c>
      <c r="K2762" s="541" t="s">
        <v>9440</v>
      </c>
      <c r="L2762" s="494" t="s">
        <v>19178</v>
      </c>
      <c r="M2762" s="494" t="s">
        <v>15341</v>
      </c>
      <c r="N2762" s="494"/>
      <c r="O2762" s="494" t="s">
        <v>9443</v>
      </c>
      <c r="P2762" s="494"/>
      <c r="Q2762" s="494" t="s">
        <v>22629</v>
      </c>
      <c r="R2762" s="16" t="s">
        <v>24222</v>
      </c>
      <c r="S2762" s="16" t="s">
        <v>24219</v>
      </c>
      <c r="T2762" s="16" t="s">
        <v>24223</v>
      </c>
      <c r="U2762" s="17">
        <v>1980</v>
      </c>
      <c r="V2762" s="18">
        <v>24948</v>
      </c>
      <c r="W2762" s="16" t="s">
        <v>16250</v>
      </c>
      <c r="X2762" s="50" t="s">
        <v>205</v>
      </c>
      <c r="Y2762" s="50"/>
    </row>
    <row r="2763" spans="1:26" ht="18" customHeight="1">
      <c r="A2763" s="539">
        <v>20240716</v>
      </c>
      <c r="B2763" s="523">
        <v>829</v>
      </c>
      <c r="C2763" s="523" t="s">
        <v>5887</v>
      </c>
      <c r="D2763" s="523" t="s">
        <v>168</v>
      </c>
      <c r="E2763" s="523">
        <v>1960</v>
      </c>
      <c r="F2763" s="523" t="s">
        <v>10924</v>
      </c>
      <c r="G2763" s="523" t="s">
        <v>5888</v>
      </c>
      <c r="H2763" s="538" t="s">
        <v>10036</v>
      </c>
      <c r="I2763" s="540">
        <v>45486</v>
      </c>
      <c r="J2763" s="541" t="s">
        <v>11202</v>
      </c>
      <c r="K2763" s="541" t="s">
        <v>9440</v>
      </c>
      <c r="L2763" s="494" t="s">
        <v>9454</v>
      </c>
      <c r="M2763" s="494" t="s">
        <v>15255</v>
      </c>
      <c r="N2763" s="494"/>
      <c r="O2763" s="494" t="s">
        <v>15400</v>
      </c>
      <c r="P2763" s="494"/>
      <c r="Q2763" s="494" t="s">
        <v>22624</v>
      </c>
      <c r="R2763" s="16" t="s">
        <v>24224</v>
      </c>
      <c r="S2763" s="16" t="s">
        <v>21182</v>
      </c>
      <c r="T2763" s="16" t="s">
        <v>24225</v>
      </c>
      <c r="U2763" s="17">
        <v>1960</v>
      </c>
      <c r="V2763" s="18">
        <v>24500</v>
      </c>
      <c r="W2763" s="16" t="s">
        <v>24221</v>
      </c>
      <c r="X2763" s="50"/>
      <c r="Y2763" s="50"/>
    </row>
    <row r="2764" spans="1:26" ht="18" customHeight="1">
      <c r="A2764" s="539">
        <v>20240716</v>
      </c>
      <c r="B2764" s="523">
        <v>830</v>
      </c>
      <c r="C2764" s="523" t="s">
        <v>5893</v>
      </c>
      <c r="D2764" s="523" t="s">
        <v>8905</v>
      </c>
      <c r="E2764" s="523">
        <v>1939</v>
      </c>
      <c r="F2764" s="523" t="s">
        <v>8994</v>
      </c>
      <c r="G2764" s="523" t="s">
        <v>5894</v>
      </c>
      <c r="H2764" s="538" t="s">
        <v>9902</v>
      </c>
      <c r="I2764" s="540">
        <v>45488</v>
      </c>
      <c r="J2764" s="541" t="s">
        <v>13018</v>
      </c>
      <c r="K2764" s="541" t="s">
        <v>9440</v>
      </c>
      <c r="L2764" s="494" t="s">
        <v>19178</v>
      </c>
      <c r="M2764" s="494" t="s">
        <v>15341</v>
      </c>
      <c r="N2764" s="494"/>
      <c r="O2764" s="494" t="s">
        <v>9443</v>
      </c>
      <c r="P2764" s="494"/>
      <c r="Q2764" s="494" t="s">
        <v>22877</v>
      </c>
      <c r="R2764" s="16" t="s">
        <v>24226</v>
      </c>
      <c r="S2764" s="16" t="s">
        <v>24219</v>
      </c>
      <c r="T2764" s="16" t="s">
        <v>24227</v>
      </c>
      <c r="U2764" s="17">
        <v>1939</v>
      </c>
      <c r="V2764" s="18">
        <v>24221.988000000001</v>
      </c>
      <c r="W2764" s="16" t="s">
        <v>24221</v>
      </c>
      <c r="X2764" s="50" t="s">
        <v>205</v>
      </c>
      <c r="Y2764" s="50"/>
    </row>
    <row r="2765" spans="1:26" ht="18" customHeight="1">
      <c r="A2765" s="539">
        <v>20240716</v>
      </c>
      <c r="B2765" s="523">
        <v>831</v>
      </c>
      <c r="C2765" s="523" t="s">
        <v>5900</v>
      </c>
      <c r="D2765" s="523" t="s">
        <v>8897</v>
      </c>
      <c r="E2765" s="523">
        <v>1960</v>
      </c>
      <c r="F2765" s="523" t="s">
        <v>8994</v>
      </c>
      <c r="G2765" s="523" t="s">
        <v>5901</v>
      </c>
      <c r="H2765" s="538" t="s">
        <v>9998</v>
      </c>
      <c r="I2765" s="540">
        <v>45488</v>
      </c>
      <c r="J2765" s="541" t="s">
        <v>11864</v>
      </c>
      <c r="K2765" s="541" t="s">
        <v>9440</v>
      </c>
      <c r="L2765" s="494" t="s">
        <v>22028</v>
      </c>
      <c r="M2765" s="494" t="s">
        <v>14692</v>
      </c>
      <c r="N2765" s="494"/>
      <c r="O2765" s="494" t="s">
        <v>15400</v>
      </c>
      <c r="P2765" s="494"/>
      <c r="Q2765" s="494" t="s">
        <v>22624</v>
      </c>
      <c r="R2765" s="16" t="s">
        <v>24228</v>
      </c>
      <c r="S2765" s="16" t="s">
        <v>24229</v>
      </c>
      <c r="T2765" s="16" t="s">
        <v>24230</v>
      </c>
      <c r="U2765" s="17">
        <v>1960</v>
      </c>
      <c r="V2765" s="18">
        <v>24500</v>
      </c>
      <c r="W2765" s="16" t="s">
        <v>16251</v>
      </c>
      <c r="X2765" s="50" t="s">
        <v>205</v>
      </c>
      <c r="Y2765" s="50"/>
    </row>
    <row r="2766" spans="1:26" ht="18" customHeight="1">
      <c r="A2766" s="539">
        <v>20240716</v>
      </c>
      <c r="B2766" s="523">
        <v>832</v>
      </c>
      <c r="C2766" s="523" t="s">
        <v>10038</v>
      </c>
      <c r="D2766" s="523" t="s">
        <v>10514</v>
      </c>
      <c r="E2766" s="523">
        <v>2200</v>
      </c>
      <c r="F2766" s="523" t="s">
        <v>9234</v>
      </c>
      <c r="G2766" s="523" t="s">
        <v>10040</v>
      </c>
      <c r="H2766" s="538" t="s">
        <v>10039</v>
      </c>
      <c r="I2766" s="540">
        <v>45488</v>
      </c>
      <c r="J2766" s="541" t="s">
        <v>12480</v>
      </c>
      <c r="K2766" s="541" t="s">
        <v>9440</v>
      </c>
      <c r="L2766" s="494" t="s">
        <v>9454</v>
      </c>
      <c r="M2766" s="494" t="s">
        <v>16049</v>
      </c>
      <c r="N2766" s="494"/>
      <c r="O2766" s="494" t="s">
        <v>15370</v>
      </c>
      <c r="P2766" s="494" t="s">
        <v>15558</v>
      </c>
      <c r="Q2766" s="494" t="s">
        <v>22727</v>
      </c>
      <c r="R2766" s="16" t="s">
        <v>10038</v>
      </c>
      <c r="S2766" s="16" t="s">
        <v>3120</v>
      </c>
      <c r="T2766" s="16" t="s">
        <v>16252</v>
      </c>
      <c r="U2766" s="17">
        <v>2200</v>
      </c>
      <c r="V2766" s="18">
        <v>15400</v>
      </c>
      <c r="W2766" s="16" t="s">
        <v>5905</v>
      </c>
      <c r="X2766" s="50" t="s">
        <v>205</v>
      </c>
      <c r="Y2766" s="50"/>
      <c r="Z2766" t="s">
        <v>16253</v>
      </c>
    </row>
    <row r="2767" spans="1:26" ht="18" customHeight="1">
      <c r="A2767" s="539">
        <v>20240716</v>
      </c>
      <c r="B2767" s="523">
        <v>833</v>
      </c>
      <c r="C2767" s="523" t="s">
        <v>5911</v>
      </c>
      <c r="D2767" s="523" t="s">
        <v>9319</v>
      </c>
      <c r="E2767" s="523">
        <v>1958</v>
      </c>
      <c r="F2767" s="523" t="s">
        <v>8994</v>
      </c>
      <c r="G2767" s="523" t="s">
        <v>5909</v>
      </c>
      <c r="H2767" s="538" t="s">
        <v>9854</v>
      </c>
      <c r="I2767" s="540">
        <v>45486</v>
      </c>
      <c r="J2767" s="541" t="s">
        <v>11972</v>
      </c>
      <c r="K2767" s="541" t="s">
        <v>9440</v>
      </c>
      <c r="L2767" s="494" t="s">
        <v>9441</v>
      </c>
      <c r="M2767" s="494" t="s">
        <v>15341</v>
      </c>
      <c r="N2767" s="494"/>
      <c r="O2767" s="494" t="s">
        <v>9443</v>
      </c>
      <c r="P2767" s="494"/>
      <c r="Q2767" s="494" t="s">
        <v>22650</v>
      </c>
      <c r="R2767" s="16" t="s">
        <v>24231</v>
      </c>
      <c r="S2767" s="16" t="s">
        <v>18802</v>
      </c>
      <c r="T2767" s="16" t="s">
        <v>16254</v>
      </c>
      <c r="U2767" s="17">
        <v>1958</v>
      </c>
      <c r="V2767" s="18">
        <v>24486.75</v>
      </c>
      <c r="W2767" s="16" t="s">
        <v>24221</v>
      </c>
      <c r="X2767" s="50" t="s">
        <v>205</v>
      </c>
      <c r="Y2767" s="50"/>
    </row>
    <row r="2768" spans="1:26" ht="18" customHeight="1">
      <c r="A2768" s="539">
        <v>20240716</v>
      </c>
      <c r="B2768" s="523">
        <v>834</v>
      </c>
      <c r="C2768" s="523">
        <v>910508760005</v>
      </c>
      <c r="D2768" s="523" t="s">
        <v>8996</v>
      </c>
      <c r="E2768" s="523">
        <v>1100</v>
      </c>
      <c r="F2768" s="523" t="s">
        <v>9206</v>
      </c>
      <c r="G2768" s="523" t="s">
        <v>10037</v>
      </c>
      <c r="H2768" s="538" t="s">
        <v>9478</v>
      </c>
      <c r="I2768" s="540">
        <v>45488</v>
      </c>
      <c r="J2768" s="541" t="s">
        <v>16255</v>
      </c>
      <c r="K2768" s="541" t="s">
        <v>9440</v>
      </c>
      <c r="L2768" s="494" t="s">
        <v>19178</v>
      </c>
      <c r="M2768" s="494" t="s">
        <v>9455</v>
      </c>
      <c r="N2768" s="494"/>
      <c r="O2768" s="494" t="s">
        <v>15865</v>
      </c>
      <c r="P2768" s="494" t="s">
        <v>15922</v>
      </c>
      <c r="Q2768" s="494" t="s">
        <v>24232</v>
      </c>
      <c r="R2768" s="16" t="s">
        <v>16256</v>
      </c>
      <c r="S2768" s="16" t="s">
        <v>16257</v>
      </c>
      <c r="T2768" s="16" t="s">
        <v>16258</v>
      </c>
      <c r="U2768" s="17">
        <v>1100</v>
      </c>
      <c r="V2768" s="18">
        <v>24200</v>
      </c>
      <c r="W2768" s="16" t="s">
        <v>16230</v>
      </c>
      <c r="X2768" s="50" t="s">
        <v>205</v>
      </c>
      <c r="Y2768" s="50"/>
      <c r="Z2768" t="s">
        <v>16259</v>
      </c>
    </row>
    <row r="2769" spans="1:26" ht="18" customHeight="1">
      <c r="A2769" s="539">
        <v>20240716</v>
      </c>
      <c r="B2769" s="523">
        <v>835</v>
      </c>
      <c r="C2769" s="523" t="s">
        <v>5929</v>
      </c>
      <c r="D2769" s="523" t="s">
        <v>51</v>
      </c>
      <c r="E2769" s="523">
        <v>1916</v>
      </c>
      <c r="F2769" s="523" t="s">
        <v>8994</v>
      </c>
      <c r="G2769" s="523" t="s">
        <v>5927</v>
      </c>
      <c r="H2769" s="538" t="s">
        <v>9854</v>
      </c>
      <c r="I2769" s="540">
        <v>45489</v>
      </c>
      <c r="J2769" s="541" t="s">
        <v>13914</v>
      </c>
      <c r="K2769" s="541" t="s">
        <v>9440</v>
      </c>
      <c r="L2769" s="494" t="s">
        <v>19178</v>
      </c>
      <c r="M2769" s="494" t="s">
        <v>9455</v>
      </c>
      <c r="N2769" s="494"/>
      <c r="O2769" s="494" t="s">
        <v>9462</v>
      </c>
      <c r="P2769" s="494"/>
      <c r="Q2769" s="494" t="s">
        <v>22650</v>
      </c>
      <c r="R2769" s="16" t="s">
        <v>5929</v>
      </c>
      <c r="S2769" s="16" t="s">
        <v>16260</v>
      </c>
      <c r="T2769" s="16" t="s">
        <v>16261</v>
      </c>
      <c r="U2769" s="17">
        <v>1916</v>
      </c>
      <c r="V2769" s="18">
        <v>24509.47</v>
      </c>
      <c r="W2769" s="16" t="s">
        <v>16262</v>
      </c>
      <c r="X2769" s="50" t="s">
        <v>205</v>
      </c>
      <c r="Y2769" s="50"/>
    </row>
    <row r="2770" spans="1:26" ht="18" customHeight="1">
      <c r="A2770" s="539">
        <v>20240716</v>
      </c>
      <c r="B2770" s="523">
        <v>836</v>
      </c>
      <c r="C2770" s="523" t="s">
        <v>5915</v>
      </c>
      <c r="D2770" s="523" t="s">
        <v>8896</v>
      </c>
      <c r="E2770" s="523">
        <v>1925</v>
      </c>
      <c r="F2770" s="523" t="s">
        <v>10924</v>
      </c>
      <c r="G2770" s="523" t="s">
        <v>5916</v>
      </c>
      <c r="H2770" s="538" t="s">
        <v>9876</v>
      </c>
      <c r="I2770" s="540">
        <v>45488</v>
      </c>
      <c r="J2770" s="541" t="s">
        <v>12759</v>
      </c>
      <c r="K2770" s="541" t="s">
        <v>9440</v>
      </c>
      <c r="L2770" s="494" t="s">
        <v>9454</v>
      </c>
      <c r="M2770" s="494" t="s">
        <v>9442</v>
      </c>
      <c r="N2770" s="494"/>
      <c r="O2770" s="494" t="s">
        <v>16194</v>
      </c>
      <c r="P2770" s="494"/>
      <c r="Q2770" s="494" t="s">
        <v>14745</v>
      </c>
      <c r="R2770" s="16" t="s">
        <v>5915</v>
      </c>
      <c r="S2770" s="16" t="s">
        <v>4062</v>
      </c>
      <c r="T2770" s="16" t="s">
        <v>16263</v>
      </c>
      <c r="U2770" s="17">
        <v>1925</v>
      </c>
      <c r="V2770" s="18">
        <v>24640</v>
      </c>
      <c r="W2770" s="16" t="s">
        <v>16241</v>
      </c>
      <c r="X2770" s="50"/>
      <c r="Y2770" s="50"/>
    </row>
    <row r="2771" spans="1:26" ht="18" customHeight="1">
      <c r="A2771" s="539">
        <v>20240716</v>
      </c>
      <c r="B2771" s="523">
        <v>837</v>
      </c>
      <c r="C2771" s="523" t="s">
        <v>5923</v>
      </c>
      <c r="D2771" s="523" t="s">
        <v>168</v>
      </c>
      <c r="E2771" s="523">
        <v>1960</v>
      </c>
      <c r="F2771" s="523" t="s">
        <v>10924</v>
      </c>
      <c r="G2771" s="523" t="s">
        <v>5924</v>
      </c>
      <c r="H2771" s="538" t="s">
        <v>9592</v>
      </c>
      <c r="I2771" s="540">
        <v>45489</v>
      </c>
      <c r="J2771" s="541" t="s">
        <v>10416</v>
      </c>
      <c r="K2771" s="541" t="s">
        <v>9440</v>
      </c>
      <c r="L2771" s="494" t="s">
        <v>9454</v>
      </c>
      <c r="M2771" s="494" t="s">
        <v>15255</v>
      </c>
      <c r="N2771" s="494"/>
      <c r="O2771" s="494" t="s">
        <v>15411</v>
      </c>
      <c r="P2771" s="494"/>
      <c r="Q2771" s="494" t="s">
        <v>22629</v>
      </c>
      <c r="R2771" s="16" t="s">
        <v>5923</v>
      </c>
      <c r="S2771" s="16" t="s">
        <v>2412</v>
      </c>
      <c r="T2771" s="16" t="s">
        <v>16264</v>
      </c>
      <c r="U2771" s="17">
        <v>1960</v>
      </c>
      <c r="V2771" s="18">
        <v>24500</v>
      </c>
      <c r="W2771" s="16" t="s">
        <v>5905</v>
      </c>
      <c r="X2771" s="50"/>
      <c r="Y2771" s="50"/>
    </row>
    <row r="2772" spans="1:26" ht="18" customHeight="1">
      <c r="A2772" s="539">
        <v>20240716</v>
      </c>
      <c r="B2772" s="523">
        <v>838</v>
      </c>
      <c r="C2772" s="523" t="s">
        <v>5919</v>
      </c>
      <c r="D2772" s="523" t="s">
        <v>8891</v>
      </c>
      <c r="E2772" s="523">
        <v>1960</v>
      </c>
      <c r="F2772" s="523" t="s">
        <v>10924</v>
      </c>
      <c r="G2772" s="523" t="s">
        <v>5920</v>
      </c>
      <c r="H2772" s="538" t="s">
        <v>9876</v>
      </c>
      <c r="I2772" s="540">
        <v>45489</v>
      </c>
      <c r="J2772" s="541" t="s">
        <v>12176</v>
      </c>
      <c r="K2772" s="541" t="s">
        <v>9440</v>
      </c>
      <c r="L2772" s="494" t="s">
        <v>9454</v>
      </c>
      <c r="M2772" s="494" t="s">
        <v>15579</v>
      </c>
      <c r="N2772" s="494"/>
      <c r="O2772" s="494" t="s">
        <v>15411</v>
      </c>
      <c r="P2772" s="494"/>
      <c r="Q2772" s="494" t="s">
        <v>9553</v>
      </c>
      <c r="R2772" s="16" t="s">
        <v>5919</v>
      </c>
      <c r="S2772" s="16" t="s">
        <v>2412</v>
      </c>
      <c r="T2772" s="16" t="s">
        <v>16265</v>
      </c>
      <c r="U2772" s="17">
        <v>1960</v>
      </c>
      <c r="V2772" s="18">
        <v>24500</v>
      </c>
      <c r="W2772" s="16" t="s">
        <v>5905</v>
      </c>
      <c r="X2772" s="50"/>
      <c r="Y2772" s="50"/>
    </row>
    <row r="2773" spans="1:26" ht="18" customHeight="1">
      <c r="A2773" s="539">
        <v>20240717</v>
      </c>
      <c r="B2773" s="523">
        <v>839</v>
      </c>
      <c r="C2773" s="523" t="s">
        <v>5941</v>
      </c>
      <c r="D2773" s="523" t="s">
        <v>8905</v>
      </c>
      <c r="E2773" s="523">
        <v>1980</v>
      </c>
      <c r="F2773" s="523" t="s">
        <v>6346</v>
      </c>
      <c r="G2773" s="523" t="s">
        <v>5942</v>
      </c>
      <c r="H2773" s="538" t="s">
        <v>10041</v>
      </c>
      <c r="I2773" s="540">
        <v>45490</v>
      </c>
      <c r="J2773" s="541" t="s">
        <v>10893</v>
      </c>
      <c r="K2773" s="541" t="s">
        <v>9440</v>
      </c>
      <c r="L2773" s="494" t="s">
        <v>9454</v>
      </c>
      <c r="M2773" s="494" t="s">
        <v>14692</v>
      </c>
      <c r="N2773" s="494"/>
      <c r="O2773" s="494" t="s">
        <v>9462</v>
      </c>
      <c r="P2773" s="494"/>
      <c r="Q2773" s="494" t="s">
        <v>9444</v>
      </c>
      <c r="R2773" s="16" t="s">
        <v>24233</v>
      </c>
      <c r="S2773" s="16" t="s">
        <v>24234</v>
      </c>
      <c r="T2773" s="16" t="s">
        <v>24235</v>
      </c>
      <c r="U2773" s="17">
        <v>1980</v>
      </c>
      <c r="V2773" s="18">
        <v>24948</v>
      </c>
      <c r="W2773" s="16" t="s">
        <v>5947</v>
      </c>
      <c r="X2773" s="50"/>
      <c r="Y2773" s="50"/>
    </row>
    <row r="2774" spans="1:26" ht="18" customHeight="1">
      <c r="A2774" s="539">
        <v>20240717</v>
      </c>
      <c r="B2774" s="523">
        <v>840</v>
      </c>
      <c r="C2774" s="523" t="s">
        <v>5948</v>
      </c>
      <c r="D2774" s="523" t="s">
        <v>8905</v>
      </c>
      <c r="E2774" s="523">
        <v>1980</v>
      </c>
      <c r="F2774" s="523" t="s">
        <v>8994</v>
      </c>
      <c r="G2774" s="523" t="s">
        <v>5949</v>
      </c>
      <c r="H2774" s="538" t="s">
        <v>9858</v>
      </c>
      <c r="I2774" s="540">
        <v>45490</v>
      </c>
      <c r="J2774" s="541" t="s">
        <v>10773</v>
      </c>
      <c r="K2774" s="541" t="s">
        <v>9440</v>
      </c>
      <c r="L2774" s="494" t="s">
        <v>22028</v>
      </c>
      <c r="M2774" s="494" t="s">
        <v>14692</v>
      </c>
      <c r="N2774" s="494"/>
      <c r="O2774" s="494" t="s">
        <v>9462</v>
      </c>
      <c r="P2774" s="494"/>
      <c r="Q2774" s="494" t="s">
        <v>9544</v>
      </c>
      <c r="R2774" s="16" t="s">
        <v>16266</v>
      </c>
      <c r="S2774" s="16" t="s">
        <v>5940</v>
      </c>
      <c r="T2774" s="16" t="s">
        <v>24236</v>
      </c>
      <c r="U2774" s="17">
        <v>1980</v>
      </c>
      <c r="V2774" s="18">
        <v>24948</v>
      </c>
      <c r="W2774" s="16" t="s">
        <v>5947</v>
      </c>
      <c r="X2774" s="50" t="s">
        <v>205</v>
      </c>
      <c r="Y2774" s="50"/>
    </row>
    <row r="2775" spans="1:26" ht="18" customHeight="1">
      <c r="A2775" s="539">
        <v>20240717</v>
      </c>
      <c r="B2775" s="523">
        <v>841</v>
      </c>
      <c r="C2775" s="523" t="s">
        <v>5951</v>
      </c>
      <c r="D2775" s="523" t="s">
        <v>9766</v>
      </c>
      <c r="E2775" s="523">
        <v>1958</v>
      </c>
      <c r="F2775" s="523" t="s">
        <v>8994</v>
      </c>
      <c r="G2775" s="523" t="s">
        <v>5952</v>
      </c>
      <c r="H2775" s="538" t="s">
        <v>9903</v>
      </c>
      <c r="I2775" s="540">
        <v>45490</v>
      </c>
      <c r="J2775" s="541" t="s">
        <v>9805</v>
      </c>
      <c r="K2775" s="541" t="s">
        <v>9440</v>
      </c>
      <c r="L2775" s="494" t="s">
        <v>22028</v>
      </c>
      <c r="M2775" s="494" t="s">
        <v>15341</v>
      </c>
      <c r="N2775" s="494"/>
      <c r="O2775" s="494" t="s">
        <v>9443</v>
      </c>
      <c r="P2775" s="494"/>
      <c r="Q2775" s="494" t="s">
        <v>22629</v>
      </c>
      <c r="R2775" s="16" t="s">
        <v>24237</v>
      </c>
      <c r="S2775" s="16" t="s">
        <v>18802</v>
      </c>
      <c r="T2775" s="16" t="s">
        <v>16267</v>
      </c>
      <c r="U2775" s="17">
        <v>1958</v>
      </c>
      <c r="V2775" s="18">
        <v>24583.33</v>
      </c>
      <c r="W2775" s="16" t="s">
        <v>16250</v>
      </c>
      <c r="X2775" s="50" t="s">
        <v>205</v>
      </c>
      <c r="Y2775" s="50"/>
    </row>
    <row r="2776" spans="1:26" ht="18" customHeight="1">
      <c r="A2776" s="539">
        <v>20240717</v>
      </c>
      <c r="B2776" s="523">
        <v>842</v>
      </c>
      <c r="C2776" s="523" t="s">
        <v>10042</v>
      </c>
      <c r="D2776" s="523" t="s">
        <v>219</v>
      </c>
      <c r="E2776" s="523">
        <v>1800</v>
      </c>
      <c r="F2776" s="523" t="s">
        <v>8949</v>
      </c>
      <c r="G2776" s="523" t="s">
        <v>10043</v>
      </c>
      <c r="H2776" s="538" t="s">
        <v>9606</v>
      </c>
      <c r="I2776" s="540">
        <v>45490</v>
      </c>
      <c r="J2776" s="541" t="s">
        <v>10360</v>
      </c>
      <c r="K2776" s="541" t="s">
        <v>9440</v>
      </c>
      <c r="L2776" s="494" t="s">
        <v>9441</v>
      </c>
      <c r="M2776" s="494" t="s">
        <v>15354</v>
      </c>
      <c r="N2776" s="494"/>
      <c r="O2776" s="494" t="s">
        <v>15142</v>
      </c>
      <c r="P2776" s="494"/>
      <c r="Q2776" s="494" t="s">
        <v>23092</v>
      </c>
      <c r="R2776" s="16" t="s">
        <v>24238</v>
      </c>
      <c r="S2776" s="16" t="s">
        <v>21496</v>
      </c>
      <c r="T2776" s="16" t="s">
        <v>24239</v>
      </c>
      <c r="U2776" s="17">
        <v>1800</v>
      </c>
      <c r="V2776" s="18">
        <v>18304</v>
      </c>
      <c r="W2776" s="16" t="s">
        <v>24240</v>
      </c>
      <c r="X2776" s="50" t="s">
        <v>205</v>
      </c>
      <c r="Y2776" s="50"/>
      <c r="Z2776" t="s">
        <v>10998</v>
      </c>
    </row>
    <row r="2777" spans="1:26" ht="18" customHeight="1">
      <c r="A2777" s="539">
        <v>20240717</v>
      </c>
      <c r="B2777" s="523">
        <v>843</v>
      </c>
      <c r="C2777" s="523" t="s">
        <v>5936</v>
      </c>
      <c r="D2777" s="523" t="s">
        <v>9319</v>
      </c>
      <c r="E2777" s="523">
        <v>1950</v>
      </c>
      <c r="F2777" s="523" t="s">
        <v>8994</v>
      </c>
      <c r="G2777" s="523" t="s">
        <v>5937</v>
      </c>
      <c r="H2777" s="538" t="s">
        <v>9849</v>
      </c>
      <c r="I2777" s="540">
        <v>45490</v>
      </c>
      <c r="J2777" s="541" t="s">
        <v>9808</v>
      </c>
      <c r="K2777" s="541" t="s">
        <v>9440</v>
      </c>
      <c r="L2777" s="494" t="s">
        <v>9441</v>
      </c>
      <c r="M2777" s="494" t="s">
        <v>9460</v>
      </c>
      <c r="N2777" s="494"/>
      <c r="O2777" s="494" t="s">
        <v>15420</v>
      </c>
      <c r="P2777" s="494"/>
      <c r="Q2777" s="494" t="s">
        <v>22687</v>
      </c>
      <c r="R2777" s="16" t="s">
        <v>5939</v>
      </c>
      <c r="S2777" s="16" t="s">
        <v>24234</v>
      </c>
      <c r="T2777" s="16" t="s">
        <v>24241</v>
      </c>
      <c r="U2777" s="17">
        <v>1950</v>
      </c>
      <c r="V2777" s="18">
        <v>24182.81</v>
      </c>
      <c r="W2777" s="16" t="s">
        <v>24242</v>
      </c>
      <c r="X2777" s="50" t="s">
        <v>205</v>
      </c>
      <c r="Y2777" s="50"/>
    </row>
    <row r="2778" spans="1:26" ht="18" customHeight="1">
      <c r="A2778" s="539">
        <v>20240717</v>
      </c>
      <c r="B2778" s="523">
        <v>844</v>
      </c>
      <c r="C2778" s="523" t="s">
        <v>5934</v>
      </c>
      <c r="D2778" s="523" t="s">
        <v>9319</v>
      </c>
      <c r="E2778" s="523">
        <v>1980</v>
      </c>
      <c r="F2778" s="523" t="s">
        <v>8994</v>
      </c>
      <c r="G2778" s="523" t="s">
        <v>5935</v>
      </c>
      <c r="H2778" s="538" t="s">
        <v>9849</v>
      </c>
      <c r="I2778" s="540">
        <v>45490</v>
      </c>
      <c r="J2778" s="541" t="s">
        <v>14199</v>
      </c>
      <c r="K2778" s="541" t="s">
        <v>9440</v>
      </c>
      <c r="L2778" s="494" t="s">
        <v>22028</v>
      </c>
      <c r="M2778" s="494" t="s">
        <v>9460</v>
      </c>
      <c r="N2778" s="494"/>
      <c r="O2778" s="494" t="s">
        <v>15385</v>
      </c>
      <c r="P2778" s="494"/>
      <c r="Q2778" s="494" t="s">
        <v>22629</v>
      </c>
      <c r="R2778" s="16" t="s">
        <v>24243</v>
      </c>
      <c r="S2778" s="16" t="s">
        <v>23439</v>
      </c>
      <c r="T2778" s="16" t="s">
        <v>24244</v>
      </c>
      <c r="U2778" s="17">
        <v>1980</v>
      </c>
      <c r="V2778" s="18">
        <v>24948</v>
      </c>
      <c r="W2778" s="16" t="s">
        <v>5947</v>
      </c>
      <c r="X2778" s="50" t="s">
        <v>205</v>
      </c>
      <c r="Y2778" s="50"/>
    </row>
    <row r="2779" spans="1:26" ht="18" customHeight="1">
      <c r="A2779" s="539">
        <v>20240717</v>
      </c>
      <c r="B2779" s="523">
        <v>845</v>
      </c>
      <c r="C2779" s="523" t="s">
        <v>5954</v>
      </c>
      <c r="D2779" s="523" t="s">
        <v>9766</v>
      </c>
      <c r="E2779" s="523">
        <v>1958</v>
      </c>
      <c r="F2779" s="523" t="s">
        <v>8994</v>
      </c>
      <c r="G2779" s="523" t="s">
        <v>5955</v>
      </c>
      <c r="H2779" s="538" t="s">
        <v>9902</v>
      </c>
      <c r="I2779" s="540">
        <v>45490</v>
      </c>
      <c r="J2779" s="541" t="s">
        <v>9723</v>
      </c>
      <c r="K2779" s="541" t="s">
        <v>9440</v>
      </c>
      <c r="L2779" s="494" t="s">
        <v>19178</v>
      </c>
      <c r="M2779" s="494" t="s">
        <v>15341</v>
      </c>
      <c r="N2779" s="494"/>
      <c r="O2779" s="494" t="s">
        <v>9443</v>
      </c>
      <c r="P2779" s="494"/>
      <c r="Q2779" s="494" t="s">
        <v>22629</v>
      </c>
      <c r="R2779" s="16" t="s">
        <v>24245</v>
      </c>
      <c r="S2779" s="16" t="s">
        <v>24219</v>
      </c>
      <c r="T2779" s="16" t="s">
        <v>24246</v>
      </c>
      <c r="U2779" s="17">
        <v>1958</v>
      </c>
      <c r="V2779" s="18">
        <v>24492.69</v>
      </c>
      <c r="W2779" s="16" t="s">
        <v>16250</v>
      </c>
      <c r="X2779" s="50" t="s">
        <v>205</v>
      </c>
      <c r="Y2779" s="50"/>
    </row>
    <row r="2780" spans="1:26" ht="18" customHeight="1">
      <c r="A2780" s="539">
        <v>20240717</v>
      </c>
      <c r="B2780" s="523">
        <v>846</v>
      </c>
      <c r="C2780" s="523" t="s">
        <v>5944</v>
      </c>
      <c r="D2780" s="523" t="s">
        <v>8905</v>
      </c>
      <c r="E2780" s="523">
        <v>1980</v>
      </c>
      <c r="F2780" s="523" t="s">
        <v>6346</v>
      </c>
      <c r="G2780" s="523" t="s">
        <v>5945</v>
      </c>
      <c r="H2780" s="538" t="s">
        <v>10041</v>
      </c>
      <c r="I2780" s="540">
        <v>45490</v>
      </c>
      <c r="J2780" s="541" t="s">
        <v>11120</v>
      </c>
      <c r="K2780" s="541" t="s">
        <v>9440</v>
      </c>
      <c r="L2780" s="494" t="s">
        <v>9454</v>
      </c>
      <c r="M2780" s="494" t="s">
        <v>14692</v>
      </c>
      <c r="N2780" s="494"/>
      <c r="O2780" s="494" t="s">
        <v>9462</v>
      </c>
      <c r="P2780" s="494"/>
      <c r="Q2780" s="494" t="s">
        <v>9544</v>
      </c>
      <c r="R2780" s="16" t="s">
        <v>24247</v>
      </c>
      <c r="S2780" s="16" t="s">
        <v>5940</v>
      </c>
      <c r="T2780" s="16" t="s">
        <v>24248</v>
      </c>
      <c r="U2780" s="17">
        <v>1980</v>
      </c>
      <c r="V2780" s="18">
        <v>24948</v>
      </c>
      <c r="W2780" s="16" t="s">
        <v>18804</v>
      </c>
      <c r="X2780" s="50"/>
      <c r="Y2780" s="50"/>
    </row>
    <row r="2781" spans="1:26" ht="18" customHeight="1">
      <c r="A2781" s="539">
        <v>20240717</v>
      </c>
      <c r="B2781" s="523">
        <v>847</v>
      </c>
      <c r="C2781" s="523" t="s">
        <v>5931</v>
      </c>
      <c r="D2781" s="523" t="s">
        <v>9319</v>
      </c>
      <c r="E2781" s="523">
        <v>1958</v>
      </c>
      <c r="F2781" s="523" t="s">
        <v>8994</v>
      </c>
      <c r="G2781" s="523" t="s">
        <v>5932</v>
      </c>
      <c r="H2781" s="538" t="s">
        <v>9850</v>
      </c>
      <c r="I2781" s="540">
        <v>45490</v>
      </c>
      <c r="J2781" s="541" t="s">
        <v>11180</v>
      </c>
      <c r="K2781" s="541" t="s">
        <v>9440</v>
      </c>
      <c r="L2781" s="494" t="s">
        <v>19178</v>
      </c>
      <c r="M2781" s="494" t="s">
        <v>9460</v>
      </c>
      <c r="N2781" s="494"/>
      <c r="O2781" s="494" t="s">
        <v>15420</v>
      </c>
      <c r="P2781" s="494"/>
      <c r="Q2781" s="494" t="s">
        <v>22650</v>
      </c>
      <c r="R2781" s="16" t="s">
        <v>24249</v>
      </c>
      <c r="S2781" s="16" t="s">
        <v>20937</v>
      </c>
      <c r="T2781" s="16" t="s">
        <v>16268</v>
      </c>
      <c r="U2781" s="17">
        <v>1958</v>
      </c>
      <c r="V2781" s="18">
        <v>24486.880000000001</v>
      </c>
      <c r="W2781" s="16" t="s">
        <v>24242</v>
      </c>
      <c r="X2781" s="50" t="s">
        <v>205</v>
      </c>
      <c r="Y2781" s="50"/>
    </row>
    <row r="2782" spans="1:26" ht="18" customHeight="1">
      <c r="A2782" s="539">
        <v>20240718</v>
      </c>
      <c r="B2782" s="523">
        <v>848</v>
      </c>
      <c r="C2782" s="523" t="s">
        <v>10044</v>
      </c>
      <c r="D2782" s="523" t="s">
        <v>8891</v>
      </c>
      <c r="E2782" s="523">
        <v>2300</v>
      </c>
      <c r="F2782" s="523" t="s">
        <v>121</v>
      </c>
      <c r="G2782" s="523" t="s">
        <v>10045</v>
      </c>
      <c r="H2782" s="538" t="s">
        <v>9890</v>
      </c>
      <c r="I2782" s="540">
        <v>45490</v>
      </c>
      <c r="J2782" s="541" t="s">
        <v>16269</v>
      </c>
      <c r="K2782" s="541" t="s">
        <v>9440</v>
      </c>
      <c r="L2782" s="494" t="s">
        <v>19178</v>
      </c>
      <c r="M2782" s="494" t="s">
        <v>9543</v>
      </c>
      <c r="N2782" s="494"/>
      <c r="O2782" s="494" t="s">
        <v>9462</v>
      </c>
      <c r="P2782" s="494"/>
      <c r="Q2782" s="494" t="s">
        <v>15154</v>
      </c>
      <c r="R2782" s="16" t="s">
        <v>24250</v>
      </c>
      <c r="S2782" s="16" t="s">
        <v>24251</v>
      </c>
      <c r="T2782" s="16" t="s">
        <v>24252</v>
      </c>
      <c r="U2782" s="17">
        <v>2300</v>
      </c>
      <c r="V2782" s="18">
        <v>23805</v>
      </c>
      <c r="W2782" s="16" t="s">
        <v>24253</v>
      </c>
      <c r="X2782" s="50" t="s">
        <v>205</v>
      </c>
      <c r="Y2782" s="50"/>
    </row>
    <row r="2783" spans="1:26" ht="18" customHeight="1">
      <c r="A2783" s="539">
        <v>20240718</v>
      </c>
      <c r="B2783" s="523">
        <v>849</v>
      </c>
      <c r="C2783" s="523" t="s">
        <v>10046</v>
      </c>
      <c r="D2783" s="523" t="s">
        <v>8891</v>
      </c>
      <c r="E2783" s="523">
        <v>2300</v>
      </c>
      <c r="F2783" s="523" t="s">
        <v>121</v>
      </c>
      <c r="G2783" s="523" t="s">
        <v>10047</v>
      </c>
      <c r="H2783" s="538" t="s">
        <v>9987</v>
      </c>
      <c r="I2783" s="540">
        <v>45490</v>
      </c>
      <c r="J2783" s="541" t="s">
        <v>11297</v>
      </c>
      <c r="K2783" s="541" t="s">
        <v>9440</v>
      </c>
      <c r="L2783" s="494" t="s">
        <v>19178</v>
      </c>
      <c r="M2783" s="494" t="s">
        <v>9543</v>
      </c>
      <c r="N2783" s="494"/>
      <c r="O2783" s="494" t="s">
        <v>9462</v>
      </c>
      <c r="P2783" s="494"/>
      <c r="Q2783" s="494" t="s">
        <v>23171</v>
      </c>
      <c r="R2783" s="16" t="s">
        <v>7997</v>
      </c>
      <c r="S2783" s="16" t="s">
        <v>24251</v>
      </c>
      <c r="T2783" s="16" t="s">
        <v>16270</v>
      </c>
      <c r="U2783" s="17">
        <v>2300</v>
      </c>
      <c r="V2783" s="18">
        <v>23805</v>
      </c>
      <c r="W2783" s="16" t="s">
        <v>24254</v>
      </c>
      <c r="X2783" s="50" t="s">
        <v>205</v>
      </c>
      <c r="Y2783" s="50"/>
    </row>
    <row r="2784" spans="1:26" ht="18" customHeight="1">
      <c r="A2784" s="539">
        <v>20240718</v>
      </c>
      <c r="B2784" s="523">
        <v>850</v>
      </c>
      <c r="C2784" s="523" t="s">
        <v>5957</v>
      </c>
      <c r="D2784" s="523" t="s">
        <v>14690</v>
      </c>
      <c r="E2784" s="523">
        <v>1978</v>
      </c>
      <c r="F2784" s="523" t="s">
        <v>8994</v>
      </c>
      <c r="G2784" s="523" t="s">
        <v>5958</v>
      </c>
      <c r="H2784" s="538" t="s">
        <v>9876</v>
      </c>
      <c r="I2784" s="540">
        <v>45490</v>
      </c>
      <c r="J2784" s="541" t="s">
        <v>14083</v>
      </c>
      <c r="K2784" s="541" t="s">
        <v>9440</v>
      </c>
      <c r="L2784" s="494" t="s">
        <v>19178</v>
      </c>
      <c r="M2784" s="494" t="s">
        <v>14692</v>
      </c>
      <c r="N2784" s="494"/>
      <c r="O2784" s="494" t="s">
        <v>9443</v>
      </c>
      <c r="P2784" s="494"/>
      <c r="Q2784" s="494" t="s">
        <v>22629</v>
      </c>
      <c r="R2784" s="16" t="s">
        <v>5957</v>
      </c>
      <c r="S2784" s="16" t="s">
        <v>5912</v>
      </c>
      <c r="T2784" s="16" t="s">
        <v>5960</v>
      </c>
      <c r="U2784" s="17">
        <v>1980</v>
      </c>
      <c r="V2784" s="18">
        <v>24948</v>
      </c>
      <c r="W2784" s="16" t="s">
        <v>5914</v>
      </c>
      <c r="X2784" s="50" t="s">
        <v>205</v>
      </c>
      <c r="Y2784" s="50"/>
    </row>
    <row r="2785" spans="1:26" ht="18" customHeight="1">
      <c r="A2785" s="539">
        <v>20240718</v>
      </c>
      <c r="B2785" s="523">
        <v>851</v>
      </c>
      <c r="C2785" s="523" t="s">
        <v>10050</v>
      </c>
      <c r="D2785" s="523" t="s">
        <v>9078</v>
      </c>
      <c r="E2785" s="523">
        <v>1548</v>
      </c>
      <c r="F2785" s="523" t="s">
        <v>8298</v>
      </c>
      <c r="G2785" s="523" t="s">
        <v>10055</v>
      </c>
      <c r="H2785" s="538" t="s">
        <v>10051</v>
      </c>
      <c r="I2785" s="540">
        <v>45491</v>
      </c>
      <c r="J2785" s="541" t="s">
        <v>11693</v>
      </c>
      <c r="K2785" s="541" t="s">
        <v>9440</v>
      </c>
      <c r="L2785" s="494" t="s">
        <v>9454</v>
      </c>
      <c r="M2785" s="494" t="s">
        <v>16046</v>
      </c>
      <c r="N2785" s="494"/>
      <c r="O2785" s="494" t="s">
        <v>15400</v>
      </c>
      <c r="P2785" s="494"/>
      <c r="Q2785" s="494" t="s">
        <v>15944</v>
      </c>
      <c r="R2785" s="16" t="s">
        <v>24255</v>
      </c>
      <c r="S2785" s="16" t="s">
        <v>24256</v>
      </c>
      <c r="T2785" s="16" t="s">
        <v>24257</v>
      </c>
      <c r="U2785" s="17">
        <v>6228</v>
      </c>
      <c r="V2785" s="18">
        <v>99796</v>
      </c>
      <c r="W2785" s="16" t="s">
        <v>24258</v>
      </c>
      <c r="X2785" s="50"/>
      <c r="Y2785" s="50"/>
      <c r="Z2785" t="s">
        <v>24259</v>
      </c>
    </row>
    <row r="2786" spans="1:26" ht="18" customHeight="1">
      <c r="A2786" s="539">
        <v>20240718</v>
      </c>
      <c r="B2786" s="523">
        <v>851</v>
      </c>
      <c r="C2786" s="523" t="s">
        <v>10050</v>
      </c>
      <c r="D2786" s="523" t="s">
        <v>9078</v>
      </c>
      <c r="E2786" s="523">
        <v>1548</v>
      </c>
      <c r="F2786" s="523" t="s">
        <v>8298</v>
      </c>
      <c r="G2786" s="523" t="s">
        <v>10054</v>
      </c>
      <c r="H2786" s="538" t="s">
        <v>9878</v>
      </c>
      <c r="I2786" s="540">
        <v>45491</v>
      </c>
      <c r="J2786" s="541" t="s">
        <v>11693</v>
      </c>
      <c r="K2786" s="541" t="s">
        <v>9440</v>
      </c>
      <c r="L2786" s="494" t="s">
        <v>9454</v>
      </c>
      <c r="M2786" s="494" t="s">
        <v>16046</v>
      </c>
      <c r="N2786" s="494"/>
      <c r="O2786" s="494" t="s">
        <v>15400</v>
      </c>
      <c r="P2786" s="494"/>
      <c r="Q2786" s="494" t="s">
        <v>23865</v>
      </c>
      <c r="R2786" s="16" t="s">
        <v>10050</v>
      </c>
      <c r="S2786" s="16" t="s">
        <v>5983</v>
      </c>
      <c r="T2786" s="16" t="s">
        <v>16271</v>
      </c>
      <c r="U2786" s="17">
        <v>6228</v>
      </c>
      <c r="V2786" s="18">
        <v>99796</v>
      </c>
      <c r="W2786" s="16" t="s">
        <v>16272</v>
      </c>
      <c r="X2786" s="50"/>
      <c r="Y2786" s="50"/>
      <c r="Z2786" t="s">
        <v>24259</v>
      </c>
    </row>
    <row r="2787" spans="1:26" ht="18" customHeight="1">
      <c r="A2787" s="539">
        <v>20240718</v>
      </c>
      <c r="B2787" s="523">
        <v>851</v>
      </c>
      <c r="C2787" s="523" t="s">
        <v>10050</v>
      </c>
      <c r="D2787" s="523" t="s">
        <v>9078</v>
      </c>
      <c r="E2787" s="523">
        <v>1548</v>
      </c>
      <c r="F2787" s="523" t="s">
        <v>8298</v>
      </c>
      <c r="G2787" s="523" t="s">
        <v>10052</v>
      </c>
      <c r="H2787" s="538" t="s">
        <v>10051</v>
      </c>
      <c r="I2787" s="540">
        <v>45491</v>
      </c>
      <c r="J2787" s="541" t="s">
        <v>11693</v>
      </c>
      <c r="K2787" s="541" t="s">
        <v>9440</v>
      </c>
      <c r="L2787" s="494" t="s">
        <v>9454</v>
      </c>
      <c r="M2787" s="494" t="s">
        <v>16046</v>
      </c>
      <c r="N2787" s="494"/>
      <c r="O2787" s="494" t="s">
        <v>15400</v>
      </c>
      <c r="P2787" s="494"/>
      <c r="Q2787" s="494" t="s">
        <v>23865</v>
      </c>
      <c r="R2787" s="16" t="s">
        <v>10050</v>
      </c>
      <c r="S2787" s="16" t="s">
        <v>5983</v>
      </c>
      <c r="T2787" s="16" t="s">
        <v>16271</v>
      </c>
      <c r="U2787" s="17">
        <v>6228</v>
      </c>
      <c r="V2787" s="18">
        <v>99796</v>
      </c>
      <c r="W2787" s="16" t="s">
        <v>16272</v>
      </c>
      <c r="X2787" s="50"/>
      <c r="Y2787" s="50"/>
      <c r="Z2787" t="s">
        <v>24259</v>
      </c>
    </row>
    <row r="2788" spans="1:26" ht="18" customHeight="1">
      <c r="A2788" s="539">
        <v>20240718</v>
      </c>
      <c r="B2788" s="523">
        <v>851</v>
      </c>
      <c r="C2788" s="523" t="s">
        <v>10050</v>
      </c>
      <c r="D2788" s="523" t="s">
        <v>9078</v>
      </c>
      <c r="E2788" s="523">
        <v>1548</v>
      </c>
      <c r="F2788" s="523" t="s">
        <v>8298</v>
      </c>
      <c r="G2788" s="523" t="s">
        <v>10053</v>
      </c>
      <c r="H2788" s="538" t="s">
        <v>9878</v>
      </c>
      <c r="I2788" s="540">
        <v>45491</v>
      </c>
      <c r="J2788" s="541" t="s">
        <v>11693</v>
      </c>
      <c r="K2788" s="541" t="s">
        <v>9440</v>
      </c>
      <c r="L2788" s="494" t="s">
        <v>9454</v>
      </c>
      <c r="M2788" s="494" t="s">
        <v>16046</v>
      </c>
      <c r="N2788" s="494"/>
      <c r="O2788" s="494" t="s">
        <v>15400</v>
      </c>
      <c r="P2788" s="494"/>
      <c r="Q2788" s="494" t="s">
        <v>23865</v>
      </c>
      <c r="R2788" s="16" t="s">
        <v>10050</v>
      </c>
      <c r="S2788" s="16" t="s">
        <v>5983</v>
      </c>
      <c r="T2788" s="16" t="s">
        <v>16271</v>
      </c>
      <c r="U2788" s="17">
        <v>6228</v>
      </c>
      <c r="V2788" s="18">
        <v>99796</v>
      </c>
      <c r="W2788" s="16" t="s">
        <v>16272</v>
      </c>
      <c r="X2788" s="50"/>
      <c r="Y2788" s="50"/>
      <c r="Z2788" t="s">
        <v>24259</v>
      </c>
    </row>
    <row r="2789" spans="1:26" ht="18" customHeight="1">
      <c r="A2789" s="539">
        <v>20240718</v>
      </c>
      <c r="B2789" s="523">
        <v>852</v>
      </c>
      <c r="C2789" s="523" t="s">
        <v>10048</v>
      </c>
      <c r="D2789" s="523" t="s">
        <v>8947</v>
      </c>
      <c r="E2789" s="523">
        <v>1541</v>
      </c>
      <c r="F2789" s="523" t="s">
        <v>8949</v>
      </c>
      <c r="G2789" s="523" t="s">
        <v>10049</v>
      </c>
      <c r="H2789" s="538" t="s">
        <v>9622</v>
      </c>
      <c r="I2789" s="540">
        <v>45491</v>
      </c>
      <c r="J2789" s="541" t="s">
        <v>11722</v>
      </c>
      <c r="K2789" s="541" t="s">
        <v>9440</v>
      </c>
      <c r="L2789" s="512" t="s">
        <v>9454</v>
      </c>
      <c r="M2789" s="512" t="s">
        <v>9442</v>
      </c>
      <c r="N2789" s="512"/>
      <c r="O2789" s="512" t="s">
        <v>15142</v>
      </c>
      <c r="P2789" s="512" t="s">
        <v>15938</v>
      </c>
      <c r="Q2789" s="512" t="s">
        <v>22727</v>
      </c>
      <c r="R2789" s="16" t="s">
        <v>10048</v>
      </c>
      <c r="S2789" s="16" t="s">
        <v>4924</v>
      </c>
      <c r="T2789" s="16" t="s">
        <v>16273</v>
      </c>
      <c r="U2789" s="17">
        <v>1541</v>
      </c>
      <c r="V2789" s="18">
        <v>13024</v>
      </c>
      <c r="W2789" s="16" t="s">
        <v>16272</v>
      </c>
      <c r="X2789" s="50" t="s">
        <v>205</v>
      </c>
      <c r="Y2789" s="50"/>
      <c r="Z2789" t="s">
        <v>16274</v>
      </c>
    </row>
    <row r="2790" spans="1:26" ht="18" customHeight="1">
      <c r="A2790" s="539">
        <v>20240719</v>
      </c>
      <c r="B2790" s="523">
        <v>853</v>
      </c>
      <c r="C2790" s="523" t="s">
        <v>10056</v>
      </c>
      <c r="D2790" s="523" t="s">
        <v>9583</v>
      </c>
      <c r="E2790" s="523">
        <v>1200</v>
      </c>
      <c r="F2790" s="523" t="s">
        <v>8298</v>
      </c>
      <c r="G2790" s="523" t="s">
        <v>10057</v>
      </c>
      <c r="H2790" s="538" t="s">
        <v>9940</v>
      </c>
      <c r="I2790" s="540">
        <v>45492</v>
      </c>
      <c r="J2790" s="541" t="s">
        <v>12332</v>
      </c>
      <c r="K2790" s="541" t="s">
        <v>9440</v>
      </c>
      <c r="L2790" s="494" t="s">
        <v>19178</v>
      </c>
      <c r="M2790" s="494" t="s">
        <v>15255</v>
      </c>
      <c r="N2790" s="494"/>
      <c r="O2790" s="494" t="s">
        <v>15506</v>
      </c>
      <c r="P2790" s="494" t="s">
        <v>16275</v>
      </c>
      <c r="Q2790" s="494" t="s">
        <v>23139</v>
      </c>
      <c r="R2790" s="16" t="s">
        <v>10056</v>
      </c>
      <c r="S2790" s="16" t="s">
        <v>16276</v>
      </c>
      <c r="T2790" s="16" t="s">
        <v>16277</v>
      </c>
      <c r="U2790" s="17">
        <v>1200</v>
      </c>
      <c r="V2790" s="18">
        <v>24600</v>
      </c>
      <c r="W2790" s="16" t="s">
        <v>16278</v>
      </c>
      <c r="X2790" s="50" t="s">
        <v>205</v>
      </c>
      <c r="Y2790" s="50"/>
    </row>
    <row r="2791" spans="1:26" ht="18" customHeight="1">
      <c r="A2791" s="539">
        <v>20240719</v>
      </c>
      <c r="B2791" s="523">
        <v>854</v>
      </c>
      <c r="C2791" s="523" t="s">
        <v>10046</v>
      </c>
      <c r="D2791" s="523" t="s">
        <v>8891</v>
      </c>
      <c r="E2791" s="523">
        <v>2300</v>
      </c>
      <c r="F2791" s="523" t="s">
        <v>121</v>
      </c>
      <c r="G2791" s="523" t="s">
        <v>10047</v>
      </c>
      <c r="H2791" s="538" t="s">
        <v>9987</v>
      </c>
      <c r="I2791" s="540">
        <v>45490</v>
      </c>
      <c r="J2791" s="541" t="s">
        <v>11297</v>
      </c>
      <c r="K2791" s="541" t="s">
        <v>9440</v>
      </c>
      <c r="L2791" s="494" t="s">
        <v>9454</v>
      </c>
      <c r="M2791" s="494" t="s">
        <v>9543</v>
      </c>
      <c r="N2791" s="494"/>
      <c r="O2791" s="494" t="s">
        <v>9462</v>
      </c>
      <c r="P2791" s="494"/>
      <c r="Q2791" s="494" t="s">
        <v>24260</v>
      </c>
      <c r="R2791" s="16" t="s">
        <v>24261</v>
      </c>
      <c r="S2791" s="16" t="s">
        <v>18803</v>
      </c>
      <c r="T2791" s="16" t="s">
        <v>24262</v>
      </c>
      <c r="U2791" s="17">
        <v>2300</v>
      </c>
      <c r="V2791" s="18">
        <v>23805</v>
      </c>
      <c r="W2791" s="16" t="s">
        <v>24254</v>
      </c>
      <c r="X2791" s="50"/>
      <c r="Y2791" s="50"/>
    </row>
    <row r="2792" spans="1:26" ht="18" customHeight="1">
      <c r="A2792" s="539">
        <v>20240719</v>
      </c>
      <c r="B2792" s="523">
        <v>855</v>
      </c>
      <c r="C2792" s="523" t="s">
        <v>5962</v>
      </c>
      <c r="D2792" s="523" t="s">
        <v>8891</v>
      </c>
      <c r="E2792" s="523">
        <v>1905</v>
      </c>
      <c r="F2792" s="523" t="s">
        <v>8994</v>
      </c>
      <c r="G2792" s="523" t="s">
        <v>5963</v>
      </c>
      <c r="H2792" s="538" t="s">
        <v>9987</v>
      </c>
      <c r="I2792" s="540">
        <v>45491</v>
      </c>
      <c r="J2792" s="541" t="s">
        <v>9770</v>
      </c>
      <c r="K2792" s="541" t="s">
        <v>9440</v>
      </c>
      <c r="L2792" s="494" t="s">
        <v>19178</v>
      </c>
      <c r="M2792" s="494" t="s">
        <v>9543</v>
      </c>
      <c r="N2792" s="494"/>
      <c r="O2792" s="494" t="s">
        <v>9462</v>
      </c>
      <c r="P2792" s="494"/>
      <c r="Q2792" s="494" t="s">
        <v>22650</v>
      </c>
      <c r="R2792" s="16" t="s">
        <v>24263</v>
      </c>
      <c r="S2792" s="16" t="s">
        <v>24234</v>
      </c>
      <c r="T2792" s="16" t="s">
        <v>24264</v>
      </c>
      <c r="U2792" s="17">
        <v>1905</v>
      </c>
      <c r="V2792" s="18">
        <v>23917.87</v>
      </c>
      <c r="W2792" s="16" t="s">
        <v>24242</v>
      </c>
      <c r="X2792" s="50" t="s">
        <v>205</v>
      </c>
      <c r="Y2792" s="50"/>
    </row>
    <row r="2793" spans="1:26" ht="18" customHeight="1">
      <c r="A2793" s="539">
        <v>20240719</v>
      </c>
      <c r="B2793" s="523">
        <v>856</v>
      </c>
      <c r="C2793" s="523" t="s">
        <v>5965</v>
      </c>
      <c r="D2793" s="523" t="s">
        <v>8891</v>
      </c>
      <c r="E2793" s="523">
        <v>1909</v>
      </c>
      <c r="F2793" s="523" t="s">
        <v>8994</v>
      </c>
      <c r="G2793" s="523" t="s">
        <v>5966</v>
      </c>
      <c r="H2793" s="538" t="s">
        <v>9613</v>
      </c>
      <c r="I2793" s="540">
        <v>45492</v>
      </c>
      <c r="J2793" s="541" t="s">
        <v>10753</v>
      </c>
      <c r="K2793" s="541" t="s">
        <v>9440</v>
      </c>
      <c r="L2793" s="494" t="s">
        <v>19178</v>
      </c>
      <c r="M2793" s="494" t="s">
        <v>9543</v>
      </c>
      <c r="N2793" s="494"/>
      <c r="O2793" s="494" t="s">
        <v>9462</v>
      </c>
      <c r="P2793" s="494"/>
      <c r="Q2793" s="494" t="s">
        <v>22650</v>
      </c>
      <c r="R2793" s="16" t="s">
        <v>24265</v>
      </c>
      <c r="S2793" s="16" t="s">
        <v>24234</v>
      </c>
      <c r="T2793" s="16" t="s">
        <v>16279</v>
      </c>
      <c r="U2793" s="17">
        <v>1909</v>
      </c>
      <c r="V2793" s="18">
        <v>23968.13</v>
      </c>
      <c r="W2793" s="16" t="s">
        <v>24242</v>
      </c>
      <c r="X2793" s="50" t="s">
        <v>205</v>
      </c>
      <c r="Y2793" s="50"/>
    </row>
    <row r="2794" spans="1:26" ht="18" customHeight="1">
      <c r="A2794" s="539">
        <v>20240719</v>
      </c>
      <c r="B2794" s="523">
        <v>857</v>
      </c>
      <c r="C2794" s="523" t="s">
        <v>5968</v>
      </c>
      <c r="D2794" s="523" t="s">
        <v>8891</v>
      </c>
      <c r="E2794" s="523">
        <v>1958</v>
      </c>
      <c r="F2794" s="523" t="s">
        <v>8994</v>
      </c>
      <c r="G2794" s="523" t="s">
        <v>5969</v>
      </c>
      <c r="H2794" s="538" t="s">
        <v>9601</v>
      </c>
      <c r="I2794" s="540">
        <v>45492</v>
      </c>
      <c r="J2794" s="541" t="s">
        <v>12359</v>
      </c>
      <c r="K2794" s="541" t="s">
        <v>9440</v>
      </c>
      <c r="L2794" s="494" t="s">
        <v>9441</v>
      </c>
      <c r="M2794" s="494" t="s">
        <v>9543</v>
      </c>
      <c r="N2794" s="494"/>
      <c r="O2794" s="494" t="s">
        <v>9462</v>
      </c>
      <c r="P2794" s="494"/>
      <c r="Q2794" s="494" t="s">
        <v>22624</v>
      </c>
      <c r="R2794" s="16" t="s">
        <v>24266</v>
      </c>
      <c r="S2794" s="16" t="s">
        <v>24234</v>
      </c>
      <c r="T2794" s="16" t="s">
        <v>16280</v>
      </c>
      <c r="U2794" s="17">
        <v>1958</v>
      </c>
      <c r="V2794" s="18">
        <v>24583.31</v>
      </c>
      <c r="W2794" s="16" t="s">
        <v>24242</v>
      </c>
      <c r="X2794" s="50" t="s">
        <v>205</v>
      </c>
      <c r="Y2794" s="50"/>
    </row>
    <row r="2795" spans="1:26" ht="18" customHeight="1">
      <c r="A2795" s="539">
        <v>20240722</v>
      </c>
      <c r="B2795" s="523">
        <v>858</v>
      </c>
      <c r="C2795" s="523" t="s">
        <v>16281</v>
      </c>
      <c r="D2795" s="523" t="s">
        <v>8947</v>
      </c>
      <c r="E2795" s="523">
        <v>910</v>
      </c>
      <c r="F2795" s="523" t="s">
        <v>8949</v>
      </c>
      <c r="G2795" s="523" t="s">
        <v>10058</v>
      </c>
      <c r="H2795" s="538" t="s">
        <v>9972</v>
      </c>
      <c r="I2795" s="540">
        <v>45493</v>
      </c>
      <c r="J2795" s="541" t="s">
        <v>10977</v>
      </c>
      <c r="K2795" s="541" t="s">
        <v>9440</v>
      </c>
      <c r="L2795" s="494" t="s">
        <v>9454</v>
      </c>
      <c r="M2795" s="494" t="s">
        <v>9455</v>
      </c>
      <c r="N2795" s="494"/>
      <c r="O2795" s="494" t="s">
        <v>15351</v>
      </c>
      <c r="P2795" s="494"/>
      <c r="Q2795" s="494" t="s">
        <v>22727</v>
      </c>
      <c r="R2795" s="16" t="s">
        <v>16282</v>
      </c>
      <c r="S2795" s="16" t="s">
        <v>16283</v>
      </c>
      <c r="T2795" s="16" t="s">
        <v>24267</v>
      </c>
      <c r="U2795" s="17">
        <v>910</v>
      </c>
      <c r="V2795" s="18">
        <v>5045</v>
      </c>
      <c r="W2795" s="16" t="s">
        <v>24268</v>
      </c>
      <c r="X2795" s="50" t="s">
        <v>205</v>
      </c>
      <c r="Y2795" s="50"/>
      <c r="Z2795" t="s">
        <v>10592</v>
      </c>
    </row>
    <row r="2796" spans="1:26" ht="18" customHeight="1">
      <c r="A2796" s="539">
        <v>20240722</v>
      </c>
      <c r="B2796" s="523">
        <v>859</v>
      </c>
      <c r="C2796" s="523" t="s">
        <v>10062</v>
      </c>
      <c r="D2796" s="523" t="s">
        <v>10348</v>
      </c>
      <c r="E2796" s="523">
        <v>2021</v>
      </c>
      <c r="F2796" s="523" t="s">
        <v>16284</v>
      </c>
      <c r="G2796" s="523" t="s">
        <v>10063</v>
      </c>
      <c r="H2796" s="538" t="s">
        <v>9617</v>
      </c>
      <c r="I2796" s="540">
        <v>45493</v>
      </c>
      <c r="J2796" s="541" t="s">
        <v>13824</v>
      </c>
      <c r="K2796" s="541" t="s">
        <v>9440</v>
      </c>
      <c r="L2796" s="494" t="s">
        <v>9441</v>
      </c>
      <c r="M2796" s="494" t="s">
        <v>9460</v>
      </c>
      <c r="N2796" s="494"/>
      <c r="O2796" s="494" t="s">
        <v>15411</v>
      </c>
      <c r="P2796" s="494"/>
      <c r="Q2796" s="494" t="s">
        <v>15823</v>
      </c>
      <c r="R2796" s="16" t="s">
        <v>24269</v>
      </c>
      <c r="S2796" s="16" t="s">
        <v>24270</v>
      </c>
      <c r="T2796" s="16" t="s">
        <v>24271</v>
      </c>
      <c r="U2796" s="17">
        <v>2021</v>
      </c>
      <c r="V2796" s="18">
        <v>24900</v>
      </c>
      <c r="W2796" s="16" t="s">
        <v>24272</v>
      </c>
      <c r="X2796" s="50" t="s">
        <v>205</v>
      </c>
      <c r="Y2796" s="50"/>
      <c r="Z2796" t="s">
        <v>16285</v>
      </c>
    </row>
    <row r="2797" spans="1:26" ht="18" customHeight="1">
      <c r="A2797" s="539">
        <v>20240722</v>
      </c>
      <c r="B2797" s="523">
        <v>860</v>
      </c>
      <c r="C2797" s="523" t="s">
        <v>5976</v>
      </c>
      <c r="D2797" s="523" t="s">
        <v>8896</v>
      </c>
      <c r="E2797" s="523">
        <v>1925</v>
      </c>
      <c r="F2797" s="523" t="s">
        <v>6380</v>
      </c>
      <c r="G2797" s="523" t="s">
        <v>5977</v>
      </c>
      <c r="H2797" s="538" t="s">
        <v>10032</v>
      </c>
      <c r="I2797" s="540">
        <v>45492</v>
      </c>
      <c r="J2797" s="541" t="s">
        <v>13630</v>
      </c>
      <c r="K2797" s="541" t="s">
        <v>9440</v>
      </c>
      <c r="L2797" s="512" t="s">
        <v>19178</v>
      </c>
      <c r="M2797" s="512" t="s">
        <v>9442</v>
      </c>
      <c r="N2797" s="512"/>
      <c r="O2797" s="512" t="s">
        <v>15142</v>
      </c>
      <c r="P2797" s="512"/>
      <c r="Q2797" s="512" t="s">
        <v>22669</v>
      </c>
      <c r="R2797" s="16" t="s">
        <v>5976</v>
      </c>
      <c r="S2797" s="16" t="s">
        <v>4924</v>
      </c>
      <c r="T2797" s="16" t="s">
        <v>16286</v>
      </c>
      <c r="U2797" s="17">
        <v>1925</v>
      </c>
      <c r="V2797" s="18">
        <v>24640</v>
      </c>
      <c r="W2797" s="16" t="s">
        <v>16278</v>
      </c>
      <c r="X2797" s="50" t="s">
        <v>205</v>
      </c>
      <c r="Y2797" s="50"/>
    </row>
    <row r="2798" spans="1:26" ht="18" customHeight="1">
      <c r="A2798" s="539">
        <v>20240722</v>
      </c>
      <c r="B2798" s="523">
        <v>861</v>
      </c>
      <c r="C2798" s="523" t="s">
        <v>5971</v>
      </c>
      <c r="D2798" s="523" t="s">
        <v>9319</v>
      </c>
      <c r="E2798" s="523">
        <v>1980</v>
      </c>
      <c r="F2798" s="523" t="s">
        <v>8994</v>
      </c>
      <c r="G2798" s="523" t="s">
        <v>5972</v>
      </c>
      <c r="H2798" s="538" t="s">
        <v>9617</v>
      </c>
      <c r="I2798" s="540">
        <v>45493</v>
      </c>
      <c r="J2798" s="541" t="s">
        <v>16287</v>
      </c>
      <c r="K2798" s="541" t="s">
        <v>9440</v>
      </c>
      <c r="L2798" s="512" t="s">
        <v>22028</v>
      </c>
      <c r="M2798" s="512" t="s">
        <v>9460</v>
      </c>
      <c r="N2798" s="512"/>
      <c r="O2798" s="512" t="s">
        <v>15400</v>
      </c>
      <c r="P2798" s="512"/>
      <c r="Q2798" s="512" t="s">
        <v>22629</v>
      </c>
      <c r="R2798" s="16" t="s">
        <v>5971</v>
      </c>
      <c r="S2798" s="16" t="s">
        <v>5974</v>
      </c>
      <c r="T2798" s="16" t="s">
        <v>16288</v>
      </c>
      <c r="U2798" s="17">
        <v>1980</v>
      </c>
      <c r="V2798" s="18">
        <v>24948</v>
      </c>
      <c r="W2798" s="16" t="s">
        <v>16289</v>
      </c>
      <c r="X2798" s="50" t="s">
        <v>205</v>
      </c>
      <c r="Y2798" s="50"/>
    </row>
    <row r="2799" spans="1:26" ht="18" customHeight="1">
      <c r="A2799" s="539">
        <v>20240723</v>
      </c>
      <c r="B2799" s="523">
        <v>862</v>
      </c>
      <c r="C2799" s="523" t="s">
        <v>10060</v>
      </c>
      <c r="D2799" s="523" t="s">
        <v>12441</v>
      </c>
      <c r="E2799" s="523">
        <v>1200</v>
      </c>
      <c r="F2799" s="523" t="s">
        <v>8298</v>
      </c>
      <c r="G2799" s="523" t="s">
        <v>10061</v>
      </c>
      <c r="H2799" s="538" t="s">
        <v>9601</v>
      </c>
      <c r="I2799" s="540">
        <v>45496</v>
      </c>
      <c r="J2799" s="541" t="s">
        <v>14060</v>
      </c>
      <c r="K2799" s="541" t="s">
        <v>9440</v>
      </c>
      <c r="L2799" s="494" t="s">
        <v>22028</v>
      </c>
      <c r="M2799" s="494" t="s">
        <v>15344</v>
      </c>
      <c r="N2799" s="494"/>
      <c r="O2799" s="494" t="s">
        <v>15506</v>
      </c>
      <c r="P2799" s="494" t="s">
        <v>16056</v>
      </c>
      <c r="Q2799" s="494" t="s">
        <v>22851</v>
      </c>
      <c r="R2799" s="16" t="s">
        <v>16290</v>
      </c>
      <c r="S2799" s="16" t="s">
        <v>24273</v>
      </c>
      <c r="T2799" s="16" t="s">
        <v>24274</v>
      </c>
      <c r="U2799" s="17">
        <v>1200</v>
      </c>
      <c r="V2799" s="18">
        <v>24900</v>
      </c>
      <c r="W2799" s="16" t="s">
        <v>24275</v>
      </c>
      <c r="X2799" s="50" t="s">
        <v>205</v>
      </c>
      <c r="Y2799" s="50"/>
      <c r="Z2799" t="s">
        <v>16291</v>
      </c>
    </row>
    <row r="2800" spans="1:26" ht="18" customHeight="1">
      <c r="A2800" s="539">
        <v>20240723</v>
      </c>
      <c r="B2800" s="523">
        <v>863</v>
      </c>
      <c r="C2800" s="523" t="s">
        <v>16292</v>
      </c>
      <c r="D2800" s="523" t="s">
        <v>8996</v>
      </c>
      <c r="E2800" s="523">
        <v>800</v>
      </c>
      <c r="F2800" s="523" t="s">
        <v>8949</v>
      </c>
      <c r="G2800" s="523" t="s">
        <v>10059</v>
      </c>
      <c r="H2800" s="538" t="s">
        <v>10003</v>
      </c>
      <c r="I2800" s="540">
        <v>45495</v>
      </c>
      <c r="J2800" s="541" t="s">
        <v>10350</v>
      </c>
      <c r="K2800" s="541" t="s">
        <v>9440</v>
      </c>
      <c r="L2800" s="494" t="s">
        <v>9454</v>
      </c>
      <c r="M2800" s="494" t="s">
        <v>9455</v>
      </c>
      <c r="N2800" s="494"/>
      <c r="O2800" s="494" t="s">
        <v>15403</v>
      </c>
      <c r="P2800" s="494" t="s">
        <v>15592</v>
      </c>
      <c r="Q2800" s="494" t="s">
        <v>23333</v>
      </c>
      <c r="R2800" s="16" t="s">
        <v>24276</v>
      </c>
      <c r="S2800" s="16" t="s">
        <v>24277</v>
      </c>
      <c r="T2800" s="16" t="s">
        <v>24278</v>
      </c>
      <c r="U2800" s="17">
        <v>800</v>
      </c>
      <c r="V2800" s="18">
        <v>9500</v>
      </c>
      <c r="W2800" s="16" t="s">
        <v>24275</v>
      </c>
      <c r="X2800" s="50" t="s">
        <v>205</v>
      </c>
      <c r="Y2800" s="50"/>
      <c r="Z2800" t="s">
        <v>16293</v>
      </c>
    </row>
    <row r="2801" spans="1:26" ht="18" customHeight="1">
      <c r="A2801" s="539">
        <v>20240723</v>
      </c>
      <c r="B2801" s="523">
        <v>864</v>
      </c>
      <c r="C2801" s="523" t="s">
        <v>5980</v>
      </c>
      <c r="D2801" s="523" t="s">
        <v>8891</v>
      </c>
      <c r="E2801" s="523">
        <v>1917</v>
      </c>
      <c r="F2801" s="523" t="s">
        <v>8994</v>
      </c>
      <c r="G2801" s="523" t="s">
        <v>5981</v>
      </c>
      <c r="H2801" s="538" t="s">
        <v>10032</v>
      </c>
      <c r="I2801" s="540">
        <v>45495</v>
      </c>
      <c r="J2801" s="541" t="s">
        <v>13683</v>
      </c>
      <c r="K2801" s="541" t="s">
        <v>9440</v>
      </c>
      <c r="L2801" s="494" t="s">
        <v>22028</v>
      </c>
      <c r="M2801" s="494" t="s">
        <v>9442</v>
      </c>
      <c r="N2801" s="494"/>
      <c r="O2801" s="494" t="s">
        <v>15400</v>
      </c>
      <c r="P2801" s="494"/>
      <c r="Q2801" s="494" t="s">
        <v>22629</v>
      </c>
      <c r="R2801" s="16" t="s">
        <v>24279</v>
      </c>
      <c r="S2801" s="16" t="s">
        <v>24256</v>
      </c>
      <c r="T2801" s="16" t="s">
        <v>24280</v>
      </c>
      <c r="U2801" s="17">
        <v>1917</v>
      </c>
      <c r="V2801" s="18">
        <v>23962.5</v>
      </c>
      <c r="W2801" s="16" t="s">
        <v>24258</v>
      </c>
      <c r="X2801" s="50" t="s">
        <v>205</v>
      </c>
      <c r="Y2801" s="50"/>
    </row>
    <row r="2802" spans="1:26" ht="18" customHeight="1">
      <c r="A2802" s="539">
        <v>20240723</v>
      </c>
      <c r="B2802" s="523">
        <v>865</v>
      </c>
      <c r="C2802" s="523" t="s">
        <v>5985</v>
      </c>
      <c r="D2802" s="523" t="s">
        <v>9319</v>
      </c>
      <c r="E2802" s="523">
        <v>1980</v>
      </c>
      <c r="F2802" s="523" t="s">
        <v>8994</v>
      </c>
      <c r="G2802" s="523" t="s">
        <v>5986</v>
      </c>
      <c r="H2802" s="538" t="s">
        <v>9902</v>
      </c>
      <c r="I2802" s="540">
        <v>45496</v>
      </c>
      <c r="J2802" s="541" t="s">
        <v>9761</v>
      </c>
      <c r="K2802" s="541" t="s">
        <v>9440</v>
      </c>
      <c r="L2802" s="494" t="s">
        <v>9441</v>
      </c>
      <c r="M2802" s="494" t="s">
        <v>15341</v>
      </c>
      <c r="N2802" s="494"/>
      <c r="O2802" s="494" t="s">
        <v>9443</v>
      </c>
      <c r="P2802" s="494"/>
      <c r="Q2802" s="494" t="s">
        <v>22687</v>
      </c>
      <c r="R2802" s="16" t="s">
        <v>24281</v>
      </c>
      <c r="S2802" s="16" t="s">
        <v>24282</v>
      </c>
      <c r="T2802" s="16" t="s">
        <v>24283</v>
      </c>
      <c r="U2802" s="17">
        <v>1980</v>
      </c>
      <c r="V2802" s="18">
        <v>24948</v>
      </c>
      <c r="W2802" s="16" t="s">
        <v>24275</v>
      </c>
      <c r="X2802" s="50" t="s">
        <v>205</v>
      </c>
      <c r="Y2802" s="50"/>
    </row>
    <row r="2803" spans="1:26" ht="18" customHeight="1">
      <c r="A2803" s="539">
        <v>20240723</v>
      </c>
      <c r="B2803" s="523">
        <v>866</v>
      </c>
      <c r="C2803" s="523" t="s">
        <v>5990</v>
      </c>
      <c r="D2803" s="523" t="s">
        <v>8905</v>
      </c>
      <c r="E2803" s="523">
        <v>1980</v>
      </c>
      <c r="F2803" s="523" t="s">
        <v>8994</v>
      </c>
      <c r="G2803" s="523" t="s">
        <v>5991</v>
      </c>
      <c r="H2803" s="538" t="s">
        <v>9903</v>
      </c>
      <c r="I2803" s="540">
        <v>45496</v>
      </c>
      <c r="J2803" s="541" t="s">
        <v>11961</v>
      </c>
      <c r="K2803" s="541" t="s">
        <v>9440</v>
      </c>
      <c r="L2803" s="494" t="s">
        <v>19178</v>
      </c>
      <c r="M2803" s="494" t="s">
        <v>15341</v>
      </c>
      <c r="N2803" s="494"/>
      <c r="O2803" s="494" t="s">
        <v>9443</v>
      </c>
      <c r="P2803" s="494"/>
      <c r="Q2803" s="494" t="s">
        <v>9544</v>
      </c>
      <c r="R2803" s="16" t="s">
        <v>24284</v>
      </c>
      <c r="S2803" s="16" t="s">
        <v>16294</v>
      </c>
      <c r="T2803" s="16" t="s">
        <v>24285</v>
      </c>
      <c r="U2803" s="17">
        <v>1980</v>
      </c>
      <c r="V2803" s="18">
        <v>24948</v>
      </c>
      <c r="W2803" s="16" t="s">
        <v>24275</v>
      </c>
      <c r="X2803" s="50" t="s">
        <v>205</v>
      </c>
      <c r="Y2803" s="50"/>
    </row>
    <row r="2804" spans="1:26" ht="18" customHeight="1">
      <c r="A2804" s="539">
        <v>20240723</v>
      </c>
      <c r="B2804" s="523">
        <v>867</v>
      </c>
      <c r="C2804" s="523" t="s">
        <v>5993</v>
      </c>
      <c r="D2804" s="523" t="s">
        <v>51</v>
      </c>
      <c r="E2804" s="523">
        <v>1957</v>
      </c>
      <c r="F2804" s="523" t="s">
        <v>8994</v>
      </c>
      <c r="G2804" s="523" t="s">
        <v>5994</v>
      </c>
      <c r="H2804" s="538" t="s">
        <v>9478</v>
      </c>
      <c r="I2804" s="540">
        <v>45496</v>
      </c>
      <c r="J2804" s="541" t="s">
        <v>9694</v>
      </c>
      <c r="K2804" s="541" t="s">
        <v>9440</v>
      </c>
      <c r="L2804" s="494" t="s">
        <v>19178</v>
      </c>
      <c r="M2804" s="494" t="s">
        <v>9455</v>
      </c>
      <c r="N2804" s="494"/>
      <c r="O2804" s="494" t="s">
        <v>9462</v>
      </c>
      <c r="P2804" s="494"/>
      <c r="Q2804" s="494" t="s">
        <v>14787</v>
      </c>
      <c r="R2804" s="16" t="s">
        <v>16295</v>
      </c>
      <c r="S2804" s="16" t="s">
        <v>24286</v>
      </c>
      <c r="T2804" s="16" t="s">
        <v>24287</v>
      </c>
      <c r="U2804" s="17">
        <v>1957</v>
      </c>
      <c r="V2804" s="18">
        <v>24570.720000000001</v>
      </c>
      <c r="W2804" s="16" t="s">
        <v>24288</v>
      </c>
      <c r="X2804" s="50" t="s">
        <v>205</v>
      </c>
      <c r="Y2804" s="50"/>
    </row>
    <row r="2805" spans="1:26" ht="18" customHeight="1">
      <c r="A2805" s="539">
        <v>20240723</v>
      </c>
      <c r="B2805" s="523">
        <v>868</v>
      </c>
      <c r="C2805" s="523" t="s">
        <v>5998</v>
      </c>
      <c r="D2805" s="523" t="s">
        <v>9537</v>
      </c>
      <c r="E2805" s="523">
        <v>1916</v>
      </c>
      <c r="F2805" s="523" t="s">
        <v>8994</v>
      </c>
      <c r="G2805" s="523" t="s">
        <v>5999</v>
      </c>
      <c r="H2805" s="538" t="s">
        <v>9902</v>
      </c>
      <c r="I2805" s="540">
        <v>45496</v>
      </c>
      <c r="J2805" s="541" t="s">
        <v>11562</v>
      </c>
      <c r="K2805" s="541" t="s">
        <v>9440</v>
      </c>
      <c r="L2805" s="494" t="s">
        <v>19178</v>
      </c>
      <c r="M2805" s="494" t="s">
        <v>15341</v>
      </c>
      <c r="N2805" s="494"/>
      <c r="O2805" s="494" t="s">
        <v>9443</v>
      </c>
      <c r="P2805" s="494"/>
      <c r="Q2805" s="494" t="s">
        <v>22650</v>
      </c>
      <c r="R2805" s="16" t="s">
        <v>24289</v>
      </c>
      <c r="S2805" s="16" t="s">
        <v>24282</v>
      </c>
      <c r="T2805" s="16" t="s">
        <v>24290</v>
      </c>
      <c r="U2805" s="17">
        <v>1916</v>
      </c>
      <c r="V2805" s="18">
        <v>24445.26</v>
      </c>
      <c r="W2805" s="16" t="s">
        <v>24275</v>
      </c>
      <c r="X2805" s="50" t="s">
        <v>205</v>
      </c>
      <c r="Y2805" s="50"/>
    </row>
    <row r="2806" spans="1:26" ht="18" customHeight="1">
      <c r="A2806" s="539">
        <v>20240723</v>
      </c>
      <c r="B2806" s="523">
        <v>869</v>
      </c>
      <c r="C2806" s="523" t="s">
        <v>6002</v>
      </c>
      <c r="D2806" s="523" t="s">
        <v>9537</v>
      </c>
      <c r="E2806" s="523">
        <v>1916</v>
      </c>
      <c r="F2806" s="523" t="s">
        <v>8994</v>
      </c>
      <c r="G2806" s="523" t="s">
        <v>6003</v>
      </c>
      <c r="H2806" s="538" t="s">
        <v>9903</v>
      </c>
      <c r="I2806" s="540">
        <v>45496</v>
      </c>
      <c r="J2806" s="541" t="s">
        <v>13498</v>
      </c>
      <c r="K2806" s="541" t="s">
        <v>9440</v>
      </c>
      <c r="L2806" s="494" t="s">
        <v>19178</v>
      </c>
      <c r="M2806" s="494" t="s">
        <v>15341</v>
      </c>
      <c r="N2806" s="494"/>
      <c r="O2806" s="494" t="s">
        <v>9443</v>
      </c>
      <c r="P2806" s="494"/>
      <c r="Q2806" s="494" t="s">
        <v>22650</v>
      </c>
      <c r="R2806" s="16" t="s">
        <v>24291</v>
      </c>
      <c r="S2806" s="16" t="s">
        <v>16294</v>
      </c>
      <c r="T2806" s="16" t="s">
        <v>24292</v>
      </c>
      <c r="U2806" s="17">
        <v>1916</v>
      </c>
      <c r="V2806" s="18">
        <v>24509.47</v>
      </c>
      <c r="W2806" s="16" t="s">
        <v>24275</v>
      </c>
      <c r="X2806" s="50" t="s">
        <v>205</v>
      </c>
      <c r="Y2806" s="50"/>
    </row>
    <row r="2807" spans="1:26" ht="18" customHeight="1">
      <c r="A2807" s="539">
        <v>20240724</v>
      </c>
      <c r="B2807" s="523">
        <v>870</v>
      </c>
      <c r="C2807" s="523" t="s">
        <v>16296</v>
      </c>
      <c r="D2807" s="523" t="s">
        <v>8947</v>
      </c>
      <c r="E2807" s="523">
        <v>1100</v>
      </c>
      <c r="F2807" s="523" t="s">
        <v>8949</v>
      </c>
      <c r="G2807" s="523" t="s">
        <v>10066</v>
      </c>
      <c r="H2807" s="538" t="s">
        <v>9882</v>
      </c>
      <c r="I2807" s="540">
        <v>45497</v>
      </c>
      <c r="J2807" s="541" t="s">
        <v>10457</v>
      </c>
      <c r="K2807" s="541" t="s">
        <v>9440</v>
      </c>
      <c r="L2807" s="494" t="s">
        <v>9454</v>
      </c>
      <c r="M2807" s="494" t="s">
        <v>9455</v>
      </c>
      <c r="N2807" s="494"/>
      <c r="O2807" s="494" t="s">
        <v>15142</v>
      </c>
      <c r="P2807" s="494"/>
      <c r="Q2807" s="494" t="s">
        <v>9470</v>
      </c>
      <c r="R2807" s="16" t="s">
        <v>24293</v>
      </c>
      <c r="S2807" s="16" t="s">
        <v>20386</v>
      </c>
      <c r="T2807" s="16" t="s">
        <v>24294</v>
      </c>
      <c r="U2807" s="17">
        <v>1100</v>
      </c>
      <c r="V2807" s="18">
        <v>8690</v>
      </c>
      <c r="W2807" s="16" t="s">
        <v>6014</v>
      </c>
      <c r="X2807" s="50" t="s">
        <v>205</v>
      </c>
      <c r="Y2807" s="50"/>
      <c r="Z2807" t="s">
        <v>10564</v>
      </c>
    </row>
    <row r="2808" spans="1:26" ht="18" customHeight="1">
      <c r="A2808" s="539">
        <v>20240724</v>
      </c>
      <c r="B2808" s="523">
        <v>871</v>
      </c>
      <c r="C2808" s="523" t="s">
        <v>16297</v>
      </c>
      <c r="D2808" s="523" t="s">
        <v>219</v>
      </c>
      <c r="E2808" s="523">
        <v>2300</v>
      </c>
      <c r="F2808" s="523" t="s">
        <v>9269</v>
      </c>
      <c r="G2808" s="523" t="s">
        <v>10067</v>
      </c>
      <c r="H2808" s="538" t="s">
        <v>9852</v>
      </c>
      <c r="I2808" s="540">
        <v>45497</v>
      </c>
      <c r="J2808" s="541" t="s">
        <v>10485</v>
      </c>
      <c r="K2808" s="541" t="s">
        <v>9440</v>
      </c>
      <c r="L2808" s="494" t="s">
        <v>19178</v>
      </c>
      <c r="M2808" s="494" t="s">
        <v>15255</v>
      </c>
      <c r="N2808" s="494"/>
      <c r="O2808" s="494" t="s">
        <v>15400</v>
      </c>
      <c r="P2808" s="494"/>
      <c r="Q2808" s="494" t="s">
        <v>23139</v>
      </c>
      <c r="R2808" s="16" t="s">
        <v>24295</v>
      </c>
      <c r="S2808" s="16" t="s">
        <v>16298</v>
      </c>
      <c r="T2808" s="16" t="s">
        <v>16299</v>
      </c>
      <c r="U2808" s="17">
        <v>2300</v>
      </c>
      <c r="V2808" s="18">
        <v>24150</v>
      </c>
      <c r="W2808" s="16" t="s">
        <v>24296</v>
      </c>
      <c r="X2808" s="50" t="s">
        <v>205</v>
      </c>
      <c r="Y2808" s="50"/>
    </row>
    <row r="2809" spans="1:26" ht="18" customHeight="1">
      <c r="A2809" s="539">
        <v>20240724</v>
      </c>
      <c r="B2809" s="523">
        <v>872</v>
      </c>
      <c r="C2809" s="523" t="s">
        <v>6010</v>
      </c>
      <c r="D2809" s="523" t="s">
        <v>14690</v>
      </c>
      <c r="E2809" s="523">
        <v>1958</v>
      </c>
      <c r="F2809" s="523" t="s">
        <v>8994</v>
      </c>
      <c r="G2809" s="523" t="s">
        <v>6011</v>
      </c>
      <c r="H2809" s="538" t="s">
        <v>9538</v>
      </c>
      <c r="I2809" s="540">
        <v>45497</v>
      </c>
      <c r="J2809" s="541" t="s">
        <v>10388</v>
      </c>
      <c r="K2809" s="541" t="s">
        <v>9440</v>
      </c>
      <c r="L2809" s="494" t="s">
        <v>19178</v>
      </c>
      <c r="M2809" s="494" t="s">
        <v>14692</v>
      </c>
      <c r="N2809" s="494"/>
      <c r="O2809" s="494" t="s">
        <v>9462</v>
      </c>
      <c r="P2809" s="494"/>
      <c r="Q2809" s="494" t="s">
        <v>22650</v>
      </c>
      <c r="R2809" s="16" t="s">
        <v>16300</v>
      </c>
      <c r="S2809" s="16" t="s">
        <v>24297</v>
      </c>
      <c r="T2809" s="16" t="s">
        <v>24298</v>
      </c>
      <c r="U2809" s="17">
        <v>1958</v>
      </c>
      <c r="V2809" s="18">
        <v>24486.79</v>
      </c>
      <c r="W2809" s="16" t="s">
        <v>18805</v>
      </c>
      <c r="X2809" s="50" t="s">
        <v>205</v>
      </c>
      <c r="Y2809" s="50"/>
    </row>
    <row r="2810" spans="1:26" ht="18" customHeight="1">
      <c r="A2810" s="539">
        <v>20240724</v>
      </c>
      <c r="B2810" s="523">
        <v>873</v>
      </c>
      <c r="C2810" s="523" t="s">
        <v>6019</v>
      </c>
      <c r="D2810" s="523" t="s">
        <v>8897</v>
      </c>
      <c r="E2810" s="523">
        <v>1568</v>
      </c>
      <c r="F2810" s="523" t="s">
        <v>6358</v>
      </c>
      <c r="G2810" s="523" t="s">
        <v>6020</v>
      </c>
      <c r="H2810" s="538" t="s">
        <v>9976</v>
      </c>
      <c r="I2810" s="540">
        <v>45497</v>
      </c>
      <c r="J2810" s="541" t="s">
        <v>14691</v>
      </c>
      <c r="K2810" s="541" t="s">
        <v>9440</v>
      </c>
      <c r="L2810" s="494" t="s">
        <v>19178</v>
      </c>
      <c r="M2810" s="494" t="s">
        <v>14692</v>
      </c>
      <c r="N2810" s="494"/>
      <c r="O2810" s="494" t="s">
        <v>15506</v>
      </c>
      <c r="P2810" s="494"/>
      <c r="Q2810" s="494" t="s">
        <v>9444</v>
      </c>
      <c r="R2810" s="16" t="s">
        <v>24299</v>
      </c>
      <c r="S2810" s="16" t="s">
        <v>24300</v>
      </c>
      <c r="T2810" s="16" t="s">
        <v>24301</v>
      </c>
      <c r="U2810" s="17">
        <v>1568</v>
      </c>
      <c r="V2810" s="18">
        <v>24304</v>
      </c>
      <c r="W2810" s="16" t="s">
        <v>24302</v>
      </c>
      <c r="X2810" s="50" t="s">
        <v>205</v>
      </c>
      <c r="Y2810" s="50"/>
    </row>
    <row r="2811" spans="1:26" ht="18" customHeight="1">
      <c r="A2811" s="539">
        <v>20240724</v>
      </c>
      <c r="B2811" s="523">
        <v>874</v>
      </c>
      <c r="C2811" s="523" t="s">
        <v>6006</v>
      </c>
      <c r="D2811" s="523" t="s">
        <v>9537</v>
      </c>
      <c r="E2811" s="523">
        <v>1916</v>
      </c>
      <c r="F2811" s="523" t="s">
        <v>8994</v>
      </c>
      <c r="G2811" s="523" t="s">
        <v>6007</v>
      </c>
      <c r="H2811" s="538" t="s">
        <v>9876</v>
      </c>
      <c r="I2811" s="540">
        <v>45497</v>
      </c>
      <c r="J2811" s="541" t="s">
        <v>9614</v>
      </c>
      <c r="K2811" s="541" t="s">
        <v>9440</v>
      </c>
      <c r="L2811" s="512" t="s">
        <v>19178</v>
      </c>
      <c r="M2811" s="512" t="s">
        <v>14692</v>
      </c>
      <c r="N2811" s="512"/>
      <c r="O2811" s="512" t="s">
        <v>9462</v>
      </c>
      <c r="P2811" s="512"/>
      <c r="Q2811" s="512" t="s">
        <v>22650</v>
      </c>
      <c r="R2811" s="16" t="s">
        <v>24303</v>
      </c>
      <c r="S2811" s="16" t="s">
        <v>24286</v>
      </c>
      <c r="T2811" s="16" t="s">
        <v>24304</v>
      </c>
      <c r="U2811" s="17">
        <v>1916</v>
      </c>
      <c r="V2811" s="18">
        <v>24509.47</v>
      </c>
      <c r="W2811" s="16" t="s">
        <v>24288</v>
      </c>
      <c r="X2811" s="50" t="s">
        <v>205</v>
      </c>
      <c r="Y2811" s="50"/>
    </row>
    <row r="2812" spans="1:26" ht="18" customHeight="1">
      <c r="A2812" s="539">
        <v>20240724</v>
      </c>
      <c r="B2812" s="523">
        <v>875</v>
      </c>
      <c r="C2812" s="523" t="s">
        <v>6015</v>
      </c>
      <c r="D2812" s="523" t="s">
        <v>8891</v>
      </c>
      <c r="E2812" s="523">
        <v>1958</v>
      </c>
      <c r="F2812" s="523" t="s">
        <v>10924</v>
      </c>
      <c r="G2812" s="523" t="s">
        <v>6016</v>
      </c>
      <c r="H2812" s="538" t="s">
        <v>22991</v>
      </c>
      <c r="I2812" s="540">
        <v>45497</v>
      </c>
      <c r="J2812" s="541" t="s">
        <v>12277</v>
      </c>
      <c r="K2812" s="541" t="s">
        <v>9440</v>
      </c>
      <c r="L2812" s="494" t="s">
        <v>19178</v>
      </c>
      <c r="M2812" s="494" t="s">
        <v>9543</v>
      </c>
      <c r="N2812" s="494"/>
      <c r="O2812" s="494" t="s">
        <v>9462</v>
      </c>
      <c r="P2812" s="494"/>
      <c r="Q2812" s="494" t="s">
        <v>22650</v>
      </c>
      <c r="R2812" s="16" t="s">
        <v>24305</v>
      </c>
      <c r="S2812" s="16" t="s">
        <v>24286</v>
      </c>
      <c r="T2812" s="16" t="s">
        <v>24306</v>
      </c>
      <c r="U2812" s="17">
        <v>1958</v>
      </c>
      <c r="V2812" s="18">
        <v>24728.7</v>
      </c>
      <c r="W2812" s="16" t="s">
        <v>6014</v>
      </c>
      <c r="X2812" s="50"/>
      <c r="Y2812" s="50"/>
    </row>
    <row r="2813" spans="1:26" ht="18" customHeight="1">
      <c r="A2813" s="539">
        <v>20240725</v>
      </c>
      <c r="B2813" s="523">
        <v>876</v>
      </c>
      <c r="C2813" s="523">
        <v>341410069400</v>
      </c>
      <c r="D2813" s="523" t="s">
        <v>8947</v>
      </c>
      <c r="E2813" s="523">
        <v>850</v>
      </c>
      <c r="F2813" s="523" t="s">
        <v>8949</v>
      </c>
      <c r="G2813" s="523" t="s">
        <v>10068</v>
      </c>
      <c r="H2813" s="538" t="s">
        <v>9882</v>
      </c>
      <c r="I2813" s="540">
        <v>45497</v>
      </c>
      <c r="J2813" s="541" t="s">
        <v>15335</v>
      </c>
      <c r="K2813" s="541" t="s">
        <v>9440</v>
      </c>
      <c r="L2813" s="494" t="s">
        <v>9454</v>
      </c>
      <c r="M2813" s="494" t="s">
        <v>9455</v>
      </c>
      <c r="N2813" s="494"/>
      <c r="O2813" s="494" t="s">
        <v>15370</v>
      </c>
      <c r="P2813" s="494"/>
      <c r="Q2813" s="494" t="s">
        <v>22727</v>
      </c>
      <c r="R2813" s="16" t="s">
        <v>24307</v>
      </c>
      <c r="S2813" s="16" t="s">
        <v>24308</v>
      </c>
      <c r="T2813" s="16" t="s">
        <v>16302</v>
      </c>
      <c r="U2813" s="17">
        <v>850</v>
      </c>
      <c r="V2813" s="18">
        <v>9690</v>
      </c>
      <c r="W2813" s="16" t="s">
        <v>24275</v>
      </c>
      <c r="X2813" s="50" t="s">
        <v>205</v>
      </c>
      <c r="Y2813" s="50"/>
      <c r="Z2813" t="s">
        <v>10373</v>
      </c>
    </row>
    <row r="2814" spans="1:26" ht="18" customHeight="1">
      <c r="A2814" s="539">
        <v>20240725</v>
      </c>
      <c r="B2814" s="523">
        <v>877</v>
      </c>
      <c r="C2814" s="523" t="s">
        <v>10071</v>
      </c>
      <c r="D2814" s="523" t="s">
        <v>219</v>
      </c>
      <c r="E2814" s="523">
        <v>647</v>
      </c>
      <c r="F2814" s="523" t="s">
        <v>8949</v>
      </c>
      <c r="G2814" s="523" t="s">
        <v>10072</v>
      </c>
      <c r="H2814" s="538" t="s">
        <v>9606</v>
      </c>
      <c r="I2814" s="540">
        <v>45498</v>
      </c>
      <c r="J2814" s="541" t="s">
        <v>12873</v>
      </c>
      <c r="K2814" s="541" t="s">
        <v>9440</v>
      </c>
      <c r="L2814" s="494" t="s">
        <v>9454</v>
      </c>
      <c r="M2814" s="494" t="s">
        <v>15354</v>
      </c>
      <c r="N2814" s="494"/>
      <c r="O2814" s="494" t="s">
        <v>15363</v>
      </c>
      <c r="P2814" s="494"/>
      <c r="Q2814" s="494" t="s">
        <v>22727</v>
      </c>
      <c r="R2814" s="16" t="s">
        <v>24309</v>
      </c>
      <c r="S2814" s="16" t="s">
        <v>19770</v>
      </c>
      <c r="T2814" s="16" t="s">
        <v>16303</v>
      </c>
      <c r="U2814" s="17">
        <v>647</v>
      </c>
      <c r="V2814" s="18">
        <v>9381.5</v>
      </c>
      <c r="W2814" s="16" t="s">
        <v>24302</v>
      </c>
      <c r="X2814" s="50" t="s">
        <v>205</v>
      </c>
      <c r="Y2814" s="50"/>
      <c r="Z2814" t="s">
        <v>10998</v>
      </c>
    </row>
    <row r="2815" spans="1:26" ht="18" customHeight="1">
      <c r="A2815" s="539">
        <v>20240725</v>
      </c>
      <c r="B2815" s="523">
        <v>878</v>
      </c>
      <c r="C2815" s="523">
        <v>341410067482</v>
      </c>
      <c r="D2815" s="523" t="s">
        <v>8947</v>
      </c>
      <c r="E2815" s="523">
        <v>1112</v>
      </c>
      <c r="F2815" s="523" t="s">
        <v>8949</v>
      </c>
      <c r="G2815" s="523" t="s">
        <v>10070</v>
      </c>
      <c r="H2815" s="538" t="s">
        <v>9631</v>
      </c>
      <c r="I2815" s="540">
        <v>45498</v>
      </c>
      <c r="J2815" s="541" t="s">
        <v>16304</v>
      </c>
      <c r="K2815" s="541" t="s">
        <v>9440</v>
      </c>
      <c r="L2815" s="494" t="s">
        <v>9454</v>
      </c>
      <c r="M2815" s="494" t="s">
        <v>9455</v>
      </c>
      <c r="N2815" s="494"/>
      <c r="O2815" s="494" t="s">
        <v>15370</v>
      </c>
      <c r="P2815" s="494"/>
      <c r="Q2815" s="494" t="s">
        <v>9470</v>
      </c>
      <c r="R2815" s="16" t="s">
        <v>24310</v>
      </c>
      <c r="S2815" s="16" t="s">
        <v>24308</v>
      </c>
      <c r="T2815" s="16" t="s">
        <v>24311</v>
      </c>
      <c r="U2815" s="17">
        <v>1112</v>
      </c>
      <c r="V2815" s="18">
        <v>7534.8</v>
      </c>
      <c r="W2815" s="16" t="s">
        <v>24275</v>
      </c>
      <c r="X2815" s="50" t="s">
        <v>205</v>
      </c>
      <c r="Y2815" s="50"/>
      <c r="Z2815" t="s">
        <v>10373</v>
      </c>
    </row>
    <row r="2816" spans="1:26" ht="18" customHeight="1">
      <c r="A2816" s="539">
        <v>20240725</v>
      </c>
      <c r="B2816" s="523">
        <v>879</v>
      </c>
      <c r="C2816" s="523" t="s">
        <v>6032</v>
      </c>
      <c r="D2816" s="523" t="s">
        <v>8897</v>
      </c>
      <c r="E2816" s="523">
        <v>1960</v>
      </c>
      <c r="F2816" s="523" t="s">
        <v>8994</v>
      </c>
      <c r="G2816" s="523" t="s">
        <v>6033</v>
      </c>
      <c r="H2816" s="538" t="s">
        <v>9538</v>
      </c>
      <c r="I2816" s="540">
        <v>45497</v>
      </c>
      <c r="J2816" s="541" t="s">
        <v>12302</v>
      </c>
      <c r="K2816" s="541" t="s">
        <v>9440</v>
      </c>
      <c r="L2816" s="494" t="s">
        <v>19178</v>
      </c>
      <c r="M2816" s="494" t="s">
        <v>14692</v>
      </c>
      <c r="N2816" s="494"/>
      <c r="O2816" s="494" t="s">
        <v>16305</v>
      </c>
      <c r="P2816" s="494"/>
      <c r="Q2816" s="494" t="s">
        <v>22629</v>
      </c>
      <c r="R2816" s="16" t="s">
        <v>24312</v>
      </c>
      <c r="S2816" s="16" t="s">
        <v>24313</v>
      </c>
      <c r="T2816" s="16" t="s">
        <v>16306</v>
      </c>
      <c r="U2816" s="17">
        <v>1960</v>
      </c>
      <c r="V2816" s="18">
        <v>24500</v>
      </c>
      <c r="W2816" s="16" t="s">
        <v>24288</v>
      </c>
      <c r="X2816" s="50" t="s">
        <v>205</v>
      </c>
      <c r="Y2816" s="50"/>
    </row>
    <row r="2817" spans="1:26" ht="18" customHeight="1">
      <c r="A2817" s="539">
        <v>20240725</v>
      </c>
      <c r="B2817" s="523">
        <v>880</v>
      </c>
      <c r="C2817" s="523" t="s">
        <v>6024</v>
      </c>
      <c r="D2817" s="523" t="s">
        <v>9537</v>
      </c>
      <c r="E2817" s="523">
        <v>1916</v>
      </c>
      <c r="F2817" s="523" t="s">
        <v>8994</v>
      </c>
      <c r="G2817" s="523" t="s">
        <v>6025</v>
      </c>
      <c r="H2817" s="538" t="s">
        <v>10069</v>
      </c>
      <c r="I2817" s="540">
        <v>45497</v>
      </c>
      <c r="J2817" s="541" t="s">
        <v>16307</v>
      </c>
      <c r="K2817" s="541" t="s">
        <v>9440</v>
      </c>
      <c r="L2817" s="494" t="s">
        <v>19178</v>
      </c>
      <c r="M2817" s="494" t="s">
        <v>14692</v>
      </c>
      <c r="N2817" s="494"/>
      <c r="O2817" s="494" t="s">
        <v>9462</v>
      </c>
      <c r="P2817" s="494"/>
      <c r="Q2817" s="494" t="s">
        <v>9544</v>
      </c>
      <c r="R2817" s="16" t="s">
        <v>24314</v>
      </c>
      <c r="S2817" s="16" t="s">
        <v>24297</v>
      </c>
      <c r="T2817" s="16" t="s">
        <v>24315</v>
      </c>
      <c r="U2817" s="17">
        <v>1916</v>
      </c>
      <c r="V2817" s="18">
        <v>24509.47</v>
      </c>
      <c r="W2817" s="16" t="s">
        <v>24288</v>
      </c>
      <c r="X2817" s="50" t="s">
        <v>205</v>
      </c>
      <c r="Y2817" s="50"/>
    </row>
    <row r="2818" spans="1:26" ht="18" customHeight="1">
      <c r="A2818" s="539">
        <v>20240725</v>
      </c>
      <c r="B2818" s="523">
        <v>881</v>
      </c>
      <c r="C2818" s="523" t="s">
        <v>6029</v>
      </c>
      <c r="D2818" s="523" t="s">
        <v>8891</v>
      </c>
      <c r="E2818" s="523">
        <v>1958</v>
      </c>
      <c r="F2818" s="523" t="s">
        <v>10924</v>
      </c>
      <c r="G2818" s="523" t="s">
        <v>6030</v>
      </c>
      <c r="H2818" s="538"/>
      <c r="I2818" s="540">
        <v>45497</v>
      </c>
      <c r="J2818" s="541" t="s">
        <v>12779</v>
      </c>
      <c r="K2818" s="541" t="s">
        <v>9440</v>
      </c>
      <c r="L2818" s="494"/>
      <c r="M2818" s="494" t="s">
        <v>15579</v>
      </c>
      <c r="N2818" s="494"/>
      <c r="O2818" s="494" t="s">
        <v>15411</v>
      </c>
      <c r="P2818" s="494"/>
      <c r="Q2818" s="494" t="s">
        <v>22629</v>
      </c>
      <c r="R2818" s="16" t="s">
        <v>24316</v>
      </c>
      <c r="S2818" s="16" t="s">
        <v>24313</v>
      </c>
      <c r="T2818" s="16" t="s">
        <v>24317</v>
      </c>
      <c r="U2818" s="17">
        <v>1958</v>
      </c>
      <c r="V2818" s="18">
        <v>24728.720000000001</v>
      </c>
      <c r="W2818" s="16" t="s">
        <v>24288</v>
      </c>
      <c r="X2818" s="50"/>
      <c r="Y2818" s="50"/>
    </row>
    <row r="2819" spans="1:26" ht="18" customHeight="1">
      <c r="A2819" s="539">
        <v>20240725</v>
      </c>
      <c r="B2819" s="523">
        <v>882</v>
      </c>
      <c r="C2819" s="523" t="s">
        <v>6026</v>
      </c>
      <c r="D2819" s="523" t="s">
        <v>8891</v>
      </c>
      <c r="E2819" s="523">
        <v>1960</v>
      </c>
      <c r="F2819" s="523" t="s">
        <v>8994</v>
      </c>
      <c r="G2819" s="523" t="s">
        <v>6027</v>
      </c>
      <c r="H2819" s="538" t="s">
        <v>10031</v>
      </c>
      <c r="I2819" s="540">
        <v>45498</v>
      </c>
      <c r="J2819" s="541" t="s">
        <v>9466</v>
      </c>
      <c r="K2819" s="541" t="s">
        <v>9440</v>
      </c>
      <c r="L2819" s="494" t="s">
        <v>19178</v>
      </c>
      <c r="M2819" s="494" t="s">
        <v>15579</v>
      </c>
      <c r="N2819" s="494"/>
      <c r="O2819" s="494" t="s">
        <v>15411</v>
      </c>
      <c r="P2819" s="494"/>
      <c r="Q2819" s="494" t="s">
        <v>22629</v>
      </c>
      <c r="R2819" s="16" t="s">
        <v>24318</v>
      </c>
      <c r="S2819" s="16" t="s">
        <v>20308</v>
      </c>
      <c r="T2819" s="16" t="s">
        <v>24319</v>
      </c>
      <c r="U2819" s="17">
        <v>1960</v>
      </c>
      <c r="V2819" s="18">
        <v>24500</v>
      </c>
      <c r="W2819" s="16" t="s">
        <v>6014</v>
      </c>
      <c r="X2819" s="50" t="s">
        <v>205</v>
      </c>
      <c r="Y2819" s="50"/>
    </row>
    <row r="2820" spans="1:26" ht="18" customHeight="1">
      <c r="A2820" s="539">
        <v>20240725</v>
      </c>
      <c r="B2820" s="523">
        <v>883</v>
      </c>
      <c r="C2820" s="523" t="s">
        <v>10079</v>
      </c>
      <c r="D2820" s="523" t="s">
        <v>8891</v>
      </c>
      <c r="E2820" s="523">
        <v>1958</v>
      </c>
      <c r="F2820" s="523" t="s">
        <v>10924</v>
      </c>
      <c r="G2820" s="523" t="s">
        <v>10080</v>
      </c>
      <c r="H2820" s="538" t="s">
        <v>9876</v>
      </c>
      <c r="I2820" s="540">
        <v>45498</v>
      </c>
      <c r="J2820" s="541" t="s">
        <v>13914</v>
      </c>
      <c r="K2820" s="541" t="s">
        <v>9440</v>
      </c>
      <c r="L2820" s="494" t="s">
        <v>9454</v>
      </c>
      <c r="M2820" s="494" t="s">
        <v>15579</v>
      </c>
      <c r="N2820" s="494"/>
      <c r="O2820" s="494" t="s">
        <v>15411</v>
      </c>
      <c r="P2820" s="494"/>
      <c r="Q2820" s="494" t="s">
        <v>22629</v>
      </c>
      <c r="R2820" s="16" t="s">
        <v>24320</v>
      </c>
      <c r="S2820" s="16" t="s">
        <v>24313</v>
      </c>
      <c r="T2820" s="16" t="s">
        <v>18806</v>
      </c>
      <c r="U2820" s="17">
        <v>1958</v>
      </c>
      <c r="V2820" s="18">
        <v>24583.34</v>
      </c>
      <c r="W2820" s="16" t="s">
        <v>24288</v>
      </c>
      <c r="X2820" s="50"/>
      <c r="Y2820" s="50"/>
    </row>
    <row r="2821" spans="1:26" ht="18" customHeight="1">
      <c r="A2821" s="539">
        <v>20240726</v>
      </c>
      <c r="B2821" s="523">
        <v>884</v>
      </c>
      <c r="C2821" s="523" t="s">
        <v>16308</v>
      </c>
      <c r="D2821" s="523" t="s">
        <v>10578</v>
      </c>
      <c r="E2821" s="523">
        <v>798</v>
      </c>
      <c r="F2821" s="523" t="s">
        <v>9211</v>
      </c>
      <c r="G2821" s="523" t="s">
        <v>10073</v>
      </c>
      <c r="H2821" s="538" t="s">
        <v>9854</v>
      </c>
      <c r="I2821" s="540">
        <v>45499</v>
      </c>
      <c r="J2821" s="541" t="s">
        <v>11082</v>
      </c>
      <c r="K2821" s="541" t="s">
        <v>9440</v>
      </c>
      <c r="L2821" s="494" t="s">
        <v>19178</v>
      </c>
      <c r="M2821" s="494" t="s">
        <v>9455</v>
      </c>
      <c r="N2821" s="494"/>
      <c r="O2821" s="494" t="s">
        <v>15400</v>
      </c>
      <c r="P2821" s="494"/>
      <c r="Q2821" s="494" t="s">
        <v>22952</v>
      </c>
      <c r="R2821" s="16" t="s">
        <v>24321</v>
      </c>
      <c r="S2821" s="16" t="s">
        <v>24322</v>
      </c>
      <c r="T2821" s="16" t="s">
        <v>24323</v>
      </c>
      <c r="U2821" s="17">
        <v>798</v>
      </c>
      <c r="V2821" s="18">
        <v>23000</v>
      </c>
      <c r="W2821" s="16" t="s">
        <v>6092</v>
      </c>
      <c r="X2821" s="50" t="s">
        <v>205</v>
      </c>
      <c r="Y2821" s="50"/>
      <c r="Z2821" t="s">
        <v>10584</v>
      </c>
    </row>
    <row r="2822" spans="1:26" ht="18" customHeight="1">
      <c r="A2822" s="539">
        <v>20240726</v>
      </c>
      <c r="B2822" s="523">
        <v>885</v>
      </c>
      <c r="C2822" s="523" t="s">
        <v>6043</v>
      </c>
      <c r="D2822" s="523" t="s">
        <v>8896</v>
      </c>
      <c r="E2822" s="523">
        <v>1925</v>
      </c>
      <c r="F2822" s="523" t="s">
        <v>6380</v>
      </c>
      <c r="G2822" s="523" t="s">
        <v>6044</v>
      </c>
      <c r="H2822" s="538" t="s">
        <v>9622</v>
      </c>
      <c r="I2822" s="540">
        <v>45499</v>
      </c>
      <c r="J2822" s="541" t="s">
        <v>14960</v>
      </c>
      <c r="K2822" s="541" t="s">
        <v>9440</v>
      </c>
      <c r="L2822" s="494" t="s">
        <v>22028</v>
      </c>
      <c r="M2822" s="494" t="s">
        <v>9442</v>
      </c>
      <c r="N2822" s="494"/>
      <c r="O2822" s="494" t="s">
        <v>15370</v>
      </c>
      <c r="P2822" s="494"/>
      <c r="Q2822" s="494" t="s">
        <v>22723</v>
      </c>
      <c r="R2822" s="16" t="s">
        <v>16309</v>
      </c>
      <c r="S2822" s="16" t="s">
        <v>18807</v>
      </c>
      <c r="T2822" s="16" t="s">
        <v>6045</v>
      </c>
      <c r="U2822" s="17">
        <v>1925</v>
      </c>
      <c r="V2822" s="18">
        <v>24640</v>
      </c>
      <c r="W2822" s="16" t="s">
        <v>24302</v>
      </c>
      <c r="X2822" s="50" t="s">
        <v>205</v>
      </c>
      <c r="Y2822" s="50"/>
    </row>
    <row r="2823" spans="1:26" ht="18" customHeight="1">
      <c r="A2823" s="539">
        <v>20240726</v>
      </c>
      <c r="B2823" s="523">
        <v>886</v>
      </c>
      <c r="C2823" s="523" t="s">
        <v>6035</v>
      </c>
      <c r="D2823" s="523" t="s">
        <v>8891</v>
      </c>
      <c r="E2823" s="523">
        <v>1917</v>
      </c>
      <c r="F2823" s="523" t="s">
        <v>8994</v>
      </c>
      <c r="G2823" s="523" t="s">
        <v>6036</v>
      </c>
      <c r="H2823" s="538" t="s">
        <v>9960</v>
      </c>
      <c r="I2823" s="540">
        <v>45499</v>
      </c>
      <c r="J2823" s="541" t="s">
        <v>13824</v>
      </c>
      <c r="K2823" s="541" t="s">
        <v>9440</v>
      </c>
      <c r="L2823" s="494" t="s">
        <v>19178</v>
      </c>
      <c r="M2823" s="494" t="s">
        <v>9442</v>
      </c>
      <c r="N2823" s="494"/>
      <c r="O2823" s="494" t="s">
        <v>15506</v>
      </c>
      <c r="P2823" s="494"/>
      <c r="Q2823" s="494" t="s">
        <v>9444</v>
      </c>
      <c r="R2823" s="16" t="s">
        <v>24324</v>
      </c>
      <c r="S2823" s="16" t="s">
        <v>24300</v>
      </c>
      <c r="T2823" s="16" t="s">
        <v>24325</v>
      </c>
      <c r="U2823" s="17">
        <v>1917</v>
      </c>
      <c r="V2823" s="18">
        <v>23962.5</v>
      </c>
      <c r="W2823" s="16" t="s">
        <v>24302</v>
      </c>
      <c r="X2823" s="50" t="s">
        <v>205</v>
      </c>
      <c r="Y2823" s="50"/>
    </row>
    <row r="2824" spans="1:26" ht="18" customHeight="1">
      <c r="A2824" s="539">
        <v>20240726</v>
      </c>
      <c r="B2824" s="523">
        <v>887</v>
      </c>
      <c r="C2824" s="523" t="s">
        <v>6038</v>
      </c>
      <c r="D2824" s="523" t="s">
        <v>8891</v>
      </c>
      <c r="E2824" s="523">
        <v>1960</v>
      </c>
      <c r="F2824" s="523" t="s">
        <v>8994</v>
      </c>
      <c r="G2824" s="523" t="s">
        <v>6039</v>
      </c>
      <c r="H2824" s="538" t="s">
        <v>9622</v>
      </c>
      <c r="I2824" s="540">
        <v>45499</v>
      </c>
      <c r="J2824" s="541" t="s">
        <v>11792</v>
      </c>
      <c r="K2824" s="541" t="s">
        <v>9440</v>
      </c>
      <c r="L2824" s="494" t="s">
        <v>19178</v>
      </c>
      <c r="M2824" s="494" t="s">
        <v>9442</v>
      </c>
      <c r="N2824" s="494"/>
      <c r="O2824" s="494" t="s">
        <v>15506</v>
      </c>
      <c r="P2824" s="494"/>
      <c r="Q2824" s="494" t="s">
        <v>22624</v>
      </c>
      <c r="R2824" s="16" t="s">
        <v>6041</v>
      </c>
      <c r="S2824" s="16" t="s">
        <v>16301</v>
      </c>
      <c r="T2824" s="16" t="s">
        <v>24326</v>
      </c>
      <c r="U2824" s="17">
        <v>1960</v>
      </c>
      <c r="V2824" s="18">
        <v>24500</v>
      </c>
      <c r="W2824" s="16" t="s">
        <v>24302</v>
      </c>
      <c r="X2824" s="50" t="s">
        <v>205</v>
      </c>
      <c r="Y2824" s="50"/>
    </row>
    <row r="2825" spans="1:26" ht="18" customHeight="1">
      <c r="A2825" s="539">
        <v>20240726</v>
      </c>
      <c r="B2825" s="523">
        <v>888</v>
      </c>
      <c r="C2825" s="523" t="s">
        <v>6046</v>
      </c>
      <c r="D2825" s="523" t="s">
        <v>8905</v>
      </c>
      <c r="E2825" s="523">
        <v>1980</v>
      </c>
      <c r="F2825" s="523" t="s">
        <v>8994</v>
      </c>
      <c r="G2825" s="523" t="s">
        <v>6047</v>
      </c>
      <c r="H2825" s="538" t="s">
        <v>9849</v>
      </c>
      <c r="I2825" s="540">
        <v>45499</v>
      </c>
      <c r="J2825" s="541" t="s">
        <v>12097</v>
      </c>
      <c r="K2825" s="541" t="s">
        <v>9440</v>
      </c>
      <c r="L2825" s="494" t="s">
        <v>19178</v>
      </c>
      <c r="M2825" s="494" t="s">
        <v>9460</v>
      </c>
      <c r="N2825" s="494"/>
      <c r="O2825" s="494" t="s">
        <v>15400</v>
      </c>
      <c r="P2825" s="494"/>
      <c r="Q2825" s="494" t="s">
        <v>22629</v>
      </c>
      <c r="R2825" s="16" t="s">
        <v>24327</v>
      </c>
      <c r="S2825" s="16" t="s">
        <v>23402</v>
      </c>
      <c r="T2825" s="16" t="s">
        <v>24328</v>
      </c>
      <c r="U2825" s="17">
        <v>1980</v>
      </c>
      <c r="V2825" s="18">
        <v>24948</v>
      </c>
      <c r="W2825" s="16" t="s">
        <v>6042</v>
      </c>
      <c r="X2825" s="50" t="s">
        <v>205</v>
      </c>
      <c r="Y2825" s="50"/>
    </row>
    <row r="2826" spans="1:26" ht="18" customHeight="1">
      <c r="A2826" s="539">
        <v>20240726</v>
      </c>
      <c r="B2826" s="523">
        <v>889</v>
      </c>
      <c r="C2826" s="523" t="s">
        <v>6054</v>
      </c>
      <c r="D2826" s="523" t="s">
        <v>8905</v>
      </c>
      <c r="E2826" s="523">
        <v>1980</v>
      </c>
      <c r="F2826" s="523" t="s">
        <v>8994</v>
      </c>
      <c r="G2826" s="523" t="s">
        <v>6055</v>
      </c>
      <c r="H2826" s="538" t="s">
        <v>9976</v>
      </c>
      <c r="I2826" s="540">
        <v>45499</v>
      </c>
      <c r="J2826" s="541" t="s">
        <v>9809</v>
      </c>
      <c r="K2826" s="541" t="s">
        <v>9440</v>
      </c>
      <c r="L2826" s="494" t="s">
        <v>19178</v>
      </c>
      <c r="M2826" s="494" t="s">
        <v>14692</v>
      </c>
      <c r="N2826" s="494"/>
      <c r="O2826" s="494" t="s">
        <v>15385</v>
      </c>
      <c r="P2826" s="494"/>
      <c r="Q2826" s="494" t="s">
        <v>22877</v>
      </c>
      <c r="R2826" s="16" t="s">
        <v>6054</v>
      </c>
      <c r="S2826" s="16" t="s">
        <v>6052</v>
      </c>
      <c r="T2826" s="16" t="s">
        <v>16310</v>
      </c>
      <c r="U2826" s="17">
        <v>1980</v>
      </c>
      <c r="V2826" s="18">
        <v>24948</v>
      </c>
      <c r="W2826" s="16" t="s">
        <v>16311</v>
      </c>
      <c r="X2826" s="50" t="s">
        <v>205</v>
      </c>
      <c r="Y2826" s="50"/>
    </row>
    <row r="2827" spans="1:26" ht="18" customHeight="1">
      <c r="A2827" s="539">
        <v>20240726</v>
      </c>
      <c r="B2827" s="523">
        <v>890</v>
      </c>
      <c r="C2827" s="523" t="s">
        <v>6049</v>
      </c>
      <c r="D2827" s="523" t="s">
        <v>8905</v>
      </c>
      <c r="E2827" s="523">
        <v>1980</v>
      </c>
      <c r="F2827" s="523" t="s">
        <v>8994</v>
      </c>
      <c r="G2827" s="523" t="s">
        <v>6050</v>
      </c>
      <c r="H2827" s="538" t="s">
        <v>9998</v>
      </c>
      <c r="I2827" s="540">
        <v>45499</v>
      </c>
      <c r="J2827" s="541" t="s">
        <v>16312</v>
      </c>
      <c r="K2827" s="541" t="s">
        <v>9440</v>
      </c>
      <c r="L2827" s="494" t="s">
        <v>19178</v>
      </c>
      <c r="M2827" s="494" t="s">
        <v>14692</v>
      </c>
      <c r="N2827" s="494"/>
      <c r="O2827" s="494" t="s">
        <v>15385</v>
      </c>
      <c r="P2827" s="494"/>
      <c r="Q2827" s="494" t="s">
        <v>22629</v>
      </c>
      <c r="R2827" s="16" t="s">
        <v>24329</v>
      </c>
      <c r="S2827" s="16" t="s">
        <v>24330</v>
      </c>
      <c r="T2827" s="16" t="s">
        <v>24331</v>
      </c>
      <c r="U2827" s="17">
        <v>1980</v>
      </c>
      <c r="V2827" s="18">
        <v>24948</v>
      </c>
      <c r="W2827" s="16" t="s">
        <v>24332</v>
      </c>
      <c r="X2827" s="50" t="s">
        <v>205</v>
      </c>
      <c r="Y2827" s="50"/>
    </row>
    <row r="2828" spans="1:26" ht="18" customHeight="1">
      <c r="A2828" s="539">
        <v>20240726</v>
      </c>
      <c r="B2828" s="523">
        <v>891</v>
      </c>
      <c r="C2828" s="523" t="s">
        <v>16313</v>
      </c>
      <c r="D2828" s="523" t="s">
        <v>219</v>
      </c>
      <c r="E2828" s="523">
        <v>920</v>
      </c>
      <c r="F2828" s="523" t="s">
        <v>8949</v>
      </c>
      <c r="G2828" s="523" t="s">
        <v>10074</v>
      </c>
      <c r="H2828" s="538" t="s">
        <v>9987</v>
      </c>
      <c r="I2828" s="540">
        <v>45499</v>
      </c>
      <c r="J2828" s="541" t="s">
        <v>11423</v>
      </c>
      <c r="K2828" s="541" t="s">
        <v>9440</v>
      </c>
      <c r="L2828" s="494" t="s">
        <v>9454</v>
      </c>
      <c r="M2828" s="494" t="s">
        <v>9455</v>
      </c>
      <c r="N2828" s="494"/>
      <c r="O2828" s="494" t="s">
        <v>15411</v>
      </c>
      <c r="P2828" s="494"/>
      <c r="Q2828" s="494" t="s">
        <v>22727</v>
      </c>
      <c r="R2828" s="16" t="s">
        <v>24333</v>
      </c>
      <c r="S2828" s="16" t="s">
        <v>24334</v>
      </c>
      <c r="T2828" s="16" t="s">
        <v>24335</v>
      </c>
      <c r="U2828" s="17">
        <v>920</v>
      </c>
      <c r="V2828" s="18">
        <v>6624</v>
      </c>
      <c r="W2828" s="16" t="s">
        <v>24336</v>
      </c>
      <c r="X2828" s="50" t="s">
        <v>205</v>
      </c>
      <c r="Y2828" s="50"/>
      <c r="Z2828" t="s">
        <v>11025</v>
      </c>
    </row>
    <row r="2829" spans="1:26" ht="18" customHeight="1">
      <c r="A2829" s="539">
        <v>20240729</v>
      </c>
      <c r="B2829" s="523">
        <v>892</v>
      </c>
      <c r="C2829" s="523" t="s">
        <v>10077</v>
      </c>
      <c r="D2829" s="523" t="s">
        <v>10348</v>
      </c>
      <c r="E2829" s="523">
        <v>2014</v>
      </c>
      <c r="F2829" s="523" t="s">
        <v>16284</v>
      </c>
      <c r="G2829" s="523" t="s">
        <v>10078</v>
      </c>
      <c r="H2829" s="538" t="s">
        <v>9617</v>
      </c>
      <c r="I2829" s="540">
        <v>45500</v>
      </c>
      <c r="J2829" s="541" t="s">
        <v>11725</v>
      </c>
      <c r="K2829" s="541" t="s">
        <v>9440</v>
      </c>
      <c r="L2829" s="494" t="s">
        <v>9441</v>
      </c>
      <c r="M2829" s="494" t="s">
        <v>9460</v>
      </c>
      <c r="N2829" s="494"/>
      <c r="O2829" s="494" t="s">
        <v>15400</v>
      </c>
      <c r="P2829" s="494"/>
      <c r="Q2829" s="494" t="s">
        <v>23768</v>
      </c>
      <c r="R2829" s="16" t="s">
        <v>24337</v>
      </c>
      <c r="S2829" s="16" t="s">
        <v>16315</v>
      </c>
      <c r="T2829" s="16" t="s">
        <v>16316</v>
      </c>
      <c r="U2829" s="17">
        <v>2014</v>
      </c>
      <c r="V2829" s="18">
        <v>24900</v>
      </c>
      <c r="W2829" s="16" t="s">
        <v>24338</v>
      </c>
      <c r="X2829" s="50" t="s">
        <v>205</v>
      </c>
      <c r="Y2829" s="50"/>
      <c r="Z2829" t="s">
        <v>16285</v>
      </c>
    </row>
    <row r="2830" spans="1:26" ht="18" customHeight="1">
      <c r="A2830" s="539">
        <v>20240729</v>
      </c>
      <c r="B2830" s="523">
        <v>893</v>
      </c>
      <c r="C2830" s="523" t="s">
        <v>16317</v>
      </c>
      <c r="D2830" s="523" t="s">
        <v>9503</v>
      </c>
      <c r="E2830" s="523">
        <v>1440</v>
      </c>
      <c r="F2830" s="523" t="s">
        <v>16318</v>
      </c>
      <c r="G2830" s="523" t="s">
        <v>10076</v>
      </c>
      <c r="H2830" s="538" t="s">
        <v>9955</v>
      </c>
      <c r="I2830" s="540">
        <v>45500</v>
      </c>
      <c r="J2830" s="541" t="s">
        <v>10977</v>
      </c>
      <c r="K2830" s="541" t="s">
        <v>9440</v>
      </c>
      <c r="L2830" s="494" t="s">
        <v>19178</v>
      </c>
      <c r="M2830" s="494" t="s">
        <v>15255</v>
      </c>
      <c r="N2830" s="494"/>
      <c r="O2830" s="494" t="s">
        <v>15448</v>
      </c>
      <c r="P2830" s="494" t="s">
        <v>15449</v>
      </c>
      <c r="Q2830" s="494" t="s">
        <v>22708</v>
      </c>
      <c r="R2830" s="16" t="s">
        <v>24339</v>
      </c>
      <c r="S2830" s="16" t="s">
        <v>16319</v>
      </c>
      <c r="T2830" s="16" t="s">
        <v>24340</v>
      </c>
      <c r="U2830" s="17">
        <v>1440</v>
      </c>
      <c r="V2830" s="18">
        <v>17500</v>
      </c>
      <c r="W2830" s="16" t="s">
        <v>16314</v>
      </c>
      <c r="X2830" s="50" t="s">
        <v>205</v>
      </c>
      <c r="Y2830" s="50"/>
      <c r="Z2830" t="s">
        <v>10358</v>
      </c>
    </row>
    <row r="2831" spans="1:26" ht="18" customHeight="1">
      <c r="A2831" s="539">
        <v>20240729</v>
      </c>
      <c r="B2831" s="523">
        <v>894</v>
      </c>
      <c r="C2831" s="523" t="s">
        <v>16320</v>
      </c>
      <c r="D2831" s="523" t="s">
        <v>9503</v>
      </c>
      <c r="E2831" s="523">
        <v>1260</v>
      </c>
      <c r="F2831" s="523" t="s">
        <v>9142</v>
      </c>
      <c r="G2831" s="523" t="s">
        <v>10075</v>
      </c>
      <c r="H2831" s="538" t="s">
        <v>9940</v>
      </c>
      <c r="I2831" s="540">
        <v>45500</v>
      </c>
      <c r="J2831" s="541" t="s">
        <v>11267</v>
      </c>
      <c r="K2831" s="541" t="s">
        <v>9440</v>
      </c>
      <c r="L2831" s="494" t="s">
        <v>19178</v>
      </c>
      <c r="M2831" s="494" t="s">
        <v>15255</v>
      </c>
      <c r="N2831" s="494"/>
      <c r="O2831" s="494" t="s">
        <v>15448</v>
      </c>
      <c r="P2831" s="494" t="s">
        <v>15449</v>
      </c>
      <c r="Q2831" s="494" t="s">
        <v>9495</v>
      </c>
      <c r="R2831" s="16" t="s">
        <v>16321</v>
      </c>
      <c r="S2831" s="16" t="s">
        <v>24341</v>
      </c>
      <c r="T2831" s="16" t="s">
        <v>24342</v>
      </c>
      <c r="U2831" s="17">
        <v>1260</v>
      </c>
      <c r="V2831" s="18">
        <v>16500</v>
      </c>
      <c r="W2831" s="16" t="s">
        <v>24343</v>
      </c>
      <c r="X2831" s="50" t="s">
        <v>205</v>
      </c>
      <c r="Y2831" s="50"/>
      <c r="Z2831" t="s">
        <v>10358</v>
      </c>
    </row>
    <row r="2832" spans="1:26" ht="18" customHeight="1">
      <c r="A2832" s="539">
        <v>20240729</v>
      </c>
      <c r="B2832" s="523">
        <v>895</v>
      </c>
      <c r="C2832" s="523" t="s">
        <v>6062</v>
      </c>
      <c r="D2832" s="523" t="s">
        <v>8891</v>
      </c>
      <c r="E2832" s="523">
        <v>1917</v>
      </c>
      <c r="F2832" s="523" t="s">
        <v>8994</v>
      </c>
      <c r="G2832" s="523" t="s">
        <v>6063</v>
      </c>
      <c r="H2832" s="538" t="s">
        <v>9903</v>
      </c>
      <c r="I2832" s="540">
        <v>45499</v>
      </c>
      <c r="J2832" s="541" t="s">
        <v>10823</v>
      </c>
      <c r="K2832" s="541" t="s">
        <v>9440</v>
      </c>
      <c r="L2832" s="494" t="s">
        <v>19178</v>
      </c>
      <c r="M2832" s="494" t="s">
        <v>15341</v>
      </c>
      <c r="N2832" s="494"/>
      <c r="O2832" s="494" t="s">
        <v>9443</v>
      </c>
      <c r="P2832" s="494"/>
      <c r="Q2832" s="494" t="s">
        <v>22629</v>
      </c>
      <c r="R2832" s="16" t="s">
        <v>16322</v>
      </c>
      <c r="S2832" s="16" t="s">
        <v>19187</v>
      </c>
      <c r="T2832" s="16" t="s">
        <v>6065</v>
      </c>
      <c r="U2832" s="17">
        <v>1917</v>
      </c>
      <c r="V2832" s="18">
        <v>23962.5</v>
      </c>
      <c r="W2832" s="16" t="s">
        <v>24338</v>
      </c>
      <c r="X2832" s="50" t="s">
        <v>205</v>
      </c>
      <c r="Y2832" s="50"/>
    </row>
    <row r="2833" spans="1:26" ht="18" customHeight="1">
      <c r="A2833" s="539">
        <v>20240729</v>
      </c>
      <c r="B2833" s="523">
        <v>896</v>
      </c>
      <c r="C2833" s="523" t="s">
        <v>6075</v>
      </c>
      <c r="D2833" s="523" t="s">
        <v>8905</v>
      </c>
      <c r="E2833" s="523">
        <v>1980</v>
      </c>
      <c r="F2833" s="523" t="s">
        <v>8994</v>
      </c>
      <c r="G2833" s="523" t="s">
        <v>6076</v>
      </c>
      <c r="H2833" s="538" t="s">
        <v>9998</v>
      </c>
      <c r="I2833" s="540">
        <v>45500</v>
      </c>
      <c r="J2833" s="541" t="s">
        <v>12688</v>
      </c>
      <c r="K2833" s="541" t="s">
        <v>9440</v>
      </c>
      <c r="L2833" s="494" t="s">
        <v>9441</v>
      </c>
      <c r="M2833" s="494" t="s">
        <v>14692</v>
      </c>
      <c r="N2833" s="494"/>
      <c r="O2833" s="494" t="s">
        <v>15411</v>
      </c>
      <c r="P2833" s="494"/>
      <c r="Q2833" s="494" t="s">
        <v>22687</v>
      </c>
      <c r="R2833" s="16" t="s">
        <v>24344</v>
      </c>
      <c r="S2833" s="16" t="s">
        <v>23941</v>
      </c>
      <c r="T2833" s="16" t="s">
        <v>24345</v>
      </c>
      <c r="U2833" s="17">
        <v>1980</v>
      </c>
      <c r="V2833" s="18">
        <v>24948</v>
      </c>
      <c r="W2833" s="16" t="s">
        <v>24343</v>
      </c>
      <c r="X2833" s="50" t="s">
        <v>205</v>
      </c>
      <c r="Y2833" s="50"/>
    </row>
    <row r="2834" spans="1:26" ht="18" customHeight="1">
      <c r="A2834" s="539">
        <v>20240729</v>
      </c>
      <c r="B2834" s="523">
        <v>897</v>
      </c>
      <c r="C2834" s="523" t="s">
        <v>6058</v>
      </c>
      <c r="D2834" s="523" t="s">
        <v>8891</v>
      </c>
      <c r="E2834" s="523">
        <v>2300</v>
      </c>
      <c r="F2834" s="523" t="s">
        <v>121</v>
      </c>
      <c r="G2834" s="523" t="s">
        <v>6059</v>
      </c>
      <c r="H2834" s="538" t="s">
        <v>10023</v>
      </c>
      <c r="I2834" s="540">
        <v>45502</v>
      </c>
      <c r="J2834" s="541" t="s">
        <v>10962</v>
      </c>
      <c r="K2834" s="541" t="s">
        <v>9440</v>
      </c>
      <c r="L2834" s="494" t="s">
        <v>19178</v>
      </c>
      <c r="M2834" s="494" t="s">
        <v>9543</v>
      </c>
      <c r="N2834" s="494"/>
      <c r="O2834" s="494" t="s">
        <v>9462</v>
      </c>
      <c r="P2834" s="494"/>
      <c r="Q2834" s="494" t="s">
        <v>23171</v>
      </c>
      <c r="R2834" s="16" t="s">
        <v>6058</v>
      </c>
      <c r="S2834" s="16" t="s">
        <v>1050</v>
      </c>
      <c r="T2834" s="16" t="s">
        <v>6060</v>
      </c>
      <c r="U2834" s="17">
        <v>2300</v>
      </c>
      <c r="V2834" s="18">
        <v>23805</v>
      </c>
      <c r="W2834" s="16" t="s">
        <v>6061</v>
      </c>
      <c r="X2834" s="50" t="s">
        <v>205</v>
      </c>
      <c r="Y2834" s="50"/>
    </row>
    <row r="2835" spans="1:26" ht="18" customHeight="1">
      <c r="A2835" s="539">
        <v>20240729</v>
      </c>
      <c r="B2835" s="523">
        <v>898</v>
      </c>
      <c r="C2835" s="523" t="s">
        <v>6071</v>
      </c>
      <c r="D2835" s="523" t="s">
        <v>8905</v>
      </c>
      <c r="E2835" s="523">
        <v>1980</v>
      </c>
      <c r="F2835" s="523" t="s">
        <v>8994</v>
      </c>
      <c r="G2835" s="523" t="s">
        <v>6072</v>
      </c>
      <c r="H2835" s="538" t="s">
        <v>9902</v>
      </c>
      <c r="I2835" s="540">
        <v>45502</v>
      </c>
      <c r="J2835" s="541" t="s">
        <v>16323</v>
      </c>
      <c r="K2835" s="541" t="s">
        <v>9440</v>
      </c>
      <c r="L2835" s="494" t="s">
        <v>19178</v>
      </c>
      <c r="M2835" s="494" t="s">
        <v>15341</v>
      </c>
      <c r="N2835" s="494"/>
      <c r="O2835" s="494" t="s">
        <v>9443</v>
      </c>
      <c r="P2835" s="494"/>
      <c r="Q2835" s="494" t="s">
        <v>22629</v>
      </c>
      <c r="R2835" s="16" t="s">
        <v>6071</v>
      </c>
      <c r="S2835" s="16" t="s">
        <v>6073</v>
      </c>
      <c r="T2835" s="16" t="s">
        <v>6074</v>
      </c>
      <c r="U2835" s="17">
        <v>1980</v>
      </c>
      <c r="V2835" s="18">
        <v>24948</v>
      </c>
      <c r="W2835" s="16" t="s">
        <v>6070</v>
      </c>
      <c r="X2835" s="50" t="s">
        <v>205</v>
      </c>
      <c r="Y2835" s="50"/>
    </row>
    <row r="2836" spans="1:26" ht="18" customHeight="1">
      <c r="A2836" s="539">
        <v>20240729</v>
      </c>
      <c r="B2836" s="523">
        <v>899</v>
      </c>
      <c r="C2836" s="523" t="s">
        <v>6066</v>
      </c>
      <c r="D2836" s="523" t="s">
        <v>8905</v>
      </c>
      <c r="E2836" s="523">
        <v>1980</v>
      </c>
      <c r="F2836" s="523" t="s">
        <v>8994</v>
      </c>
      <c r="G2836" s="523" t="s">
        <v>6067</v>
      </c>
      <c r="H2836" s="538" t="s">
        <v>9902</v>
      </c>
      <c r="I2836" s="540">
        <v>45502</v>
      </c>
      <c r="J2836" s="541" t="s">
        <v>12410</v>
      </c>
      <c r="K2836" s="541" t="s">
        <v>9440</v>
      </c>
      <c r="L2836" s="494" t="s">
        <v>19178</v>
      </c>
      <c r="M2836" s="494" t="s">
        <v>15341</v>
      </c>
      <c r="N2836" s="494"/>
      <c r="O2836" s="494" t="s">
        <v>9443</v>
      </c>
      <c r="P2836" s="494"/>
      <c r="Q2836" s="494" t="s">
        <v>22629</v>
      </c>
      <c r="R2836" s="16" t="s">
        <v>6066</v>
      </c>
      <c r="S2836" s="16" t="s">
        <v>3893</v>
      </c>
      <c r="T2836" s="16" t="s">
        <v>6069</v>
      </c>
      <c r="U2836" s="17">
        <v>1980</v>
      </c>
      <c r="V2836" s="18">
        <v>24948</v>
      </c>
      <c r="W2836" s="16" t="s">
        <v>6070</v>
      </c>
      <c r="X2836" s="50" t="s">
        <v>205</v>
      </c>
      <c r="Y2836" s="50"/>
    </row>
    <row r="2837" spans="1:26" ht="18" customHeight="1">
      <c r="A2837" s="539">
        <v>20240730</v>
      </c>
      <c r="B2837" s="523">
        <v>900</v>
      </c>
      <c r="C2837" s="523" t="s">
        <v>10081</v>
      </c>
      <c r="D2837" s="523" t="s">
        <v>13515</v>
      </c>
      <c r="E2837" s="523">
        <v>3015</v>
      </c>
      <c r="F2837" s="523" t="s">
        <v>10407</v>
      </c>
      <c r="G2837" s="523" t="s">
        <v>10082</v>
      </c>
      <c r="H2837" s="538" t="s">
        <v>9861</v>
      </c>
      <c r="I2837" s="540">
        <v>45503</v>
      </c>
      <c r="J2837" s="541" t="s">
        <v>16324</v>
      </c>
      <c r="K2837" s="541" t="s">
        <v>9440</v>
      </c>
      <c r="L2837" s="494" t="s">
        <v>9454</v>
      </c>
      <c r="M2837" s="494" t="s">
        <v>15428</v>
      </c>
      <c r="N2837" s="494"/>
      <c r="O2837" s="494" t="s">
        <v>15142</v>
      </c>
      <c r="P2837" s="494"/>
      <c r="Q2837" s="494" t="s">
        <v>22938</v>
      </c>
      <c r="R2837" s="16" t="s">
        <v>10081</v>
      </c>
      <c r="S2837" s="16" t="s">
        <v>2377</v>
      </c>
      <c r="T2837" s="16" t="s">
        <v>16325</v>
      </c>
      <c r="U2837" s="17">
        <v>3015</v>
      </c>
      <c r="V2837" s="18">
        <v>19597.5</v>
      </c>
      <c r="W2837" s="16" t="s">
        <v>16326</v>
      </c>
      <c r="X2837" s="50" t="s">
        <v>205</v>
      </c>
      <c r="Y2837" s="50"/>
    </row>
    <row r="2838" spans="1:26" ht="18" customHeight="1">
      <c r="A2838" s="539">
        <v>20240731</v>
      </c>
      <c r="B2838" s="523">
        <v>901</v>
      </c>
      <c r="C2838" s="523" t="s">
        <v>10083</v>
      </c>
      <c r="D2838" s="523" t="s">
        <v>13413</v>
      </c>
      <c r="E2838" s="523">
        <v>1550</v>
      </c>
      <c r="F2838" s="523" t="s">
        <v>9250</v>
      </c>
      <c r="G2838" s="523" t="s">
        <v>10084</v>
      </c>
      <c r="H2838" s="538" t="s">
        <v>9982</v>
      </c>
      <c r="I2838" s="540">
        <v>45504</v>
      </c>
      <c r="J2838" s="541" t="s">
        <v>13618</v>
      </c>
      <c r="K2838" s="541" t="s">
        <v>9440</v>
      </c>
      <c r="L2838" s="494" t="s">
        <v>9454</v>
      </c>
      <c r="M2838" s="494" t="s">
        <v>16046</v>
      </c>
      <c r="N2838" s="494"/>
      <c r="O2838" s="494" t="s">
        <v>15351</v>
      </c>
      <c r="P2838" s="494"/>
      <c r="Q2838" s="494" t="s">
        <v>22727</v>
      </c>
      <c r="R2838" s="16" t="s">
        <v>10083</v>
      </c>
      <c r="S2838" s="16" t="s">
        <v>16327</v>
      </c>
      <c r="T2838" s="16" t="s">
        <v>16328</v>
      </c>
      <c r="U2838" s="17">
        <v>1550</v>
      </c>
      <c r="V2838" s="18">
        <v>8150</v>
      </c>
      <c r="W2838" s="16" t="s">
        <v>16329</v>
      </c>
      <c r="X2838" s="50" t="s">
        <v>205</v>
      </c>
      <c r="Y2838" s="50"/>
      <c r="Z2838" t="s">
        <v>16330</v>
      </c>
    </row>
    <row r="2839" spans="1:26" ht="18" customHeight="1">
      <c r="A2839" s="539">
        <v>20240731</v>
      </c>
      <c r="B2839" s="523">
        <v>902</v>
      </c>
      <c r="C2839" s="523" t="s">
        <v>16331</v>
      </c>
      <c r="D2839" s="523" t="s">
        <v>8947</v>
      </c>
      <c r="E2839" s="523">
        <v>954</v>
      </c>
      <c r="F2839" s="523" t="s">
        <v>8949</v>
      </c>
      <c r="G2839" s="523" t="s">
        <v>10085</v>
      </c>
      <c r="H2839" s="538" t="s">
        <v>9944</v>
      </c>
      <c r="I2839" s="540">
        <v>45504</v>
      </c>
      <c r="J2839" s="541" t="s">
        <v>16048</v>
      </c>
      <c r="K2839" s="541" t="s">
        <v>9440</v>
      </c>
      <c r="L2839" s="494" t="s">
        <v>9454</v>
      </c>
      <c r="M2839" s="494" t="s">
        <v>9455</v>
      </c>
      <c r="N2839" s="494"/>
      <c r="O2839" s="494" t="s">
        <v>15351</v>
      </c>
      <c r="P2839" s="494" t="s">
        <v>9457</v>
      </c>
      <c r="Q2839" s="494" t="s">
        <v>22727</v>
      </c>
      <c r="R2839" s="16" t="s">
        <v>16331</v>
      </c>
      <c r="S2839" s="16" t="s">
        <v>16327</v>
      </c>
      <c r="T2839" s="16" t="s">
        <v>16332</v>
      </c>
      <c r="U2839" s="17">
        <v>954</v>
      </c>
      <c r="V2839" s="18">
        <v>7632</v>
      </c>
      <c r="W2839" s="16" t="s">
        <v>16329</v>
      </c>
      <c r="X2839" s="50" t="s">
        <v>205</v>
      </c>
      <c r="Y2839" s="50"/>
      <c r="Z2839" t="s">
        <v>14489</v>
      </c>
    </row>
    <row r="2840" spans="1:26" ht="18" customHeight="1">
      <c r="A2840" s="539">
        <v>20240801</v>
      </c>
      <c r="B2840" s="523">
        <v>903</v>
      </c>
      <c r="C2840" s="523" t="s">
        <v>10099</v>
      </c>
      <c r="D2840" s="523" t="s">
        <v>219</v>
      </c>
      <c r="E2840" s="523">
        <v>1286</v>
      </c>
      <c r="F2840" s="523" t="s">
        <v>8949</v>
      </c>
      <c r="G2840" s="523" t="s">
        <v>10101</v>
      </c>
      <c r="H2840" s="538" t="s">
        <v>26762</v>
      </c>
      <c r="I2840" s="540">
        <v>45505</v>
      </c>
      <c r="J2840" s="541" t="s">
        <v>11083</v>
      </c>
      <c r="K2840" s="541" t="s">
        <v>9440</v>
      </c>
      <c r="L2840" s="494" t="s">
        <v>26745</v>
      </c>
      <c r="M2840" s="494" t="s">
        <v>15255</v>
      </c>
      <c r="N2840" s="494"/>
      <c r="O2840" s="494" t="s">
        <v>15400</v>
      </c>
      <c r="P2840" s="494"/>
      <c r="Q2840" s="494" t="s">
        <v>22695</v>
      </c>
      <c r="R2840" s="16" t="s">
        <v>10099</v>
      </c>
      <c r="S2840" s="16" t="s">
        <v>16333</v>
      </c>
      <c r="T2840" s="16" t="s">
        <v>16334</v>
      </c>
      <c r="U2840" s="17">
        <v>1286</v>
      </c>
      <c r="V2840" s="18">
        <v>6815.8</v>
      </c>
      <c r="W2840" s="16" t="s">
        <v>16335</v>
      </c>
      <c r="X2840" s="50" t="s">
        <v>205</v>
      </c>
      <c r="Y2840" s="50"/>
    </row>
    <row r="2841" spans="1:26" ht="18" customHeight="1">
      <c r="A2841" s="539">
        <v>20240801</v>
      </c>
      <c r="B2841" s="523">
        <v>904</v>
      </c>
      <c r="C2841" s="523" t="s">
        <v>6085</v>
      </c>
      <c r="D2841" s="523" t="s">
        <v>8896</v>
      </c>
      <c r="E2841" s="523">
        <v>1925</v>
      </c>
      <c r="F2841" s="523" t="s">
        <v>6380</v>
      </c>
      <c r="G2841" s="523" t="s">
        <v>6086</v>
      </c>
      <c r="H2841" s="538" t="s">
        <v>14681</v>
      </c>
      <c r="I2841" s="540">
        <v>45505</v>
      </c>
      <c r="J2841" s="541" t="s">
        <v>9561</v>
      </c>
      <c r="K2841" s="541" t="s">
        <v>9440</v>
      </c>
      <c r="L2841" s="494" t="s">
        <v>26742</v>
      </c>
      <c r="M2841" s="494" t="s">
        <v>9442</v>
      </c>
      <c r="N2841" s="494"/>
      <c r="O2841" s="494" t="s">
        <v>15142</v>
      </c>
      <c r="P2841" s="494"/>
      <c r="Q2841" s="494" t="s">
        <v>22669</v>
      </c>
      <c r="R2841" s="16" t="s">
        <v>6085</v>
      </c>
      <c r="S2841" s="16" t="s">
        <v>2377</v>
      </c>
      <c r="T2841" s="16" t="s">
        <v>16336</v>
      </c>
      <c r="U2841" s="17">
        <v>1925</v>
      </c>
      <c r="V2841" s="18">
        <v>24640</v>
      </c>
      <c r="W2841" s="16" t="s">
        <v>16326</v>
      </c>
      <c r="X2841" s="50" t="s">
        <v>205</v>
      </c>
      <c r="Y2841" s="50"/>
    </row>
    <row r="2842" spans="1:26" ht="18" customHeight="1">
      <c r="A2842" s="539">
        <v>20240801</v>
      </c>
      <c r="B2842" s="523">
        <v>905</v>
      </c>
      <c r="C2842" s="523" t="s">
        <v>6078</v>
      </c>
      <c r="D2842" s="523" t="s">
        <v>9319</v>
      </c>
      <c r="E2842" s="523">
        <v>1958</v>
      </c>
      <c r="F2842" s="523" t="s">
        <v>8994</v>
      </c>
      <c r="G2842" s="523" t="s">
        <v>6079</v>
      </c>
      <c r="H2842" s="538" t="s">
        <v>9510</v>
      </c>
      <c r="I2842" s="540">
        <v>45504</v>
      </c>
      <c r="J2842" s="541" t="s">
        <v>10753</v>
      </c>
      <c r="K2842" s="541" t="s">
        <v>9440</v>
      </c>
      <c r="L2842" s="494" t="s">
        <v>22028</v>
      </c>
      <c r="M2842" s="494" t="s">
        <v>9460</v>
      </c>
      <c r="N2842" s="494"/>
      <c r="O2842" s="494" t="s">
        <v>9443</v>
      </c>
      <c r="P2842" s="494"/>
      <c r="Q2842" s="494" t="s">
        <v>22650</v>
      </c>
      <c r="R2842" s="16" t="s">
        <v>6078</v>
      </c>
      <c r="S2842" s="16" t="s">
        <v>1598</v>
      </c>
      <c r="T2842" s="16" t="s">
        <v>16337</v>
      </c>
      <c r="U2842" s="17">
        <v>1958</v>
      </c>
      <c r="V2842" s="18">
        <v>24486.89</v>
      </c>
      <c r="W2842" s="16" t="s">
        <v>16329</v>
      </c>
      <c r="X2842" s="50" t="s">
        <v>205</v>
      </c>
      <c r="Y2842" s="50"/>
    </row>
    <row r="2843" spans="1:26" ht="18" customHeight="1">
      <c r="A2843" s="539">
        <v>20240801</v>
      </c>
      <c r="B2843" s="523">
        <v>906</v>
      </c>
      <c r="C2843" s="523" t="s">
        <v>6082</v>
      </c>
      <c r="D2843" s="523" t="s">
        <v>8891</v>
      </c>
      <c r="E2843" s="523">
        <v>1958</v>
      </c>
      <c r="F2843" s="523" t="s">
        <v>8994</v>
      </c>
      <c r="G2843" s="523" t="s">
        <v>10091</v>
      </c>
      <c r="H2843" s="538" t="s">
        <v>9838</v>
      </c>
      <c r="I2843" s="540">
        <v>45504</v>
      </c>
      <c r="J2843" s="541" t="s">
        <v>10750</v>
      </c>
      <c r="K2843" s="541" t="s">
        <v>9440</v>
      </c>
      <c r="L2843" s="494" t="s">
        <v>19178</v>
      </c>
      <c r="M2843" s="494" t="s">
        <v>9543</v>
      </c>
      <c r="N2843" s="494"/>
      <c r="O2843" s="494" t="s">
        <v>9443</v>
      </c>
      <c r="P2843" s="494"/>
      <c r="Q2843" s="494" t="s">
        <v>22889</v>
      </c>
      <c r="R2843" s="16" t="s">
        <v>6082</v>
      </c>
      <c r="S2843" s="16" t="s">
        <v>1598</v>
      </c>
      <c r="T2843" s="16" t="s">
        <v>16338</v>
      </c>
      <c r="U2843" s="17">
        <v>1958</v>
      </c>
      <c r="V2843" s="18">
        <v>24492.560000000001</v>
      </c>
      <c r="W2843" s="16" t="s">
        <v>16329</v>
      </c>
      <c r="X2843" s="50" t="s">
        <v>205</v>
      </c>
      <c r="Y2843" s="50"/>
    </row>
    <row r="2844" spans="1:26" ht="18" customHeight="1">
      <c r="A2844" s="539">
        <v>20240802</v>
      </c>
      <c r="B2844" s="523">
        <v>907</v>
      </c>
      <c r="C2844" s="523" t="s">
        <v>16339</v>
      </c>
      <c r="D2844" s="523" t="s">
        <v>8947</v>
      </c>
      <c r="E2844" s="523">
        <v>799</v>
      </c>
      <c r="F2844" s="523" t="s">
        <v>10744</v>
      </c>
      <c r="G2844" s="523" t="s">
        <v>10104</v>
      </c>
      <c r="H2844" s="538" t="s">
        <v>26776</v>
      </c>
      <c r="I2844" s="540">
        <v>45506</v>
      </c>
      <c r="J2844" s="541" t="s">
        <v>9632</v>
      </c>
      <c r="K2844" s="541" t="s">
        <v>9440</v>
      </c>
      <c r="L2844" s="494" t="s">
        <v>26745</v>
      </c>
      <c r="M2844" s="494" t="s">
        <v>9455</v>
      </c>
      <c r="N2844" s="494"/>
      <c r="O2844" s="494" t="s">
        <v>15351</v>
      </c>
      <c r="P2844" s="494"/>
      <c r="Q2844" s="494" t="s">
        <v>22727</v>
      </c>
      <c r="R2844" s="16" t="s">
        <v>24346</v>
      </c>
      <c r="S2844" s="16" t="s">
        <v>21069</v>
      </c>
      <c r="T2844" s="16" t="s">
        <v>24347</v>
      </c>
      <c r="U2844" s="17">
        <v>799</v>
      </c>
      <c r="V2844" s="18">
        <v>7231.02</v>
      </c>
      <c r="W2844" s="16" t="s">
        <v>24348</v>
      </c>
      <c r="X2844" s="50" t="s">
        <v>205</v>
      </c>
      <c r="Y2844" s="50"/>
      <c r="Z2844" t="s">
        <v>11395</v>
      </c>
    </row>
    <row r="2845" spans="1:26" ht="18" customHeight="1">
      <c r="A2845" s="539">
        <v>20240802</v>
      </c>
      <c r="B2845" s="523">
        <v>908</v>
      </c>
      <c r="C2845" s="523" t="s">
        <v>16340</v>
      </c>
      <c r="D2845" s="523" t="s">
        <v>8947</v>
      </c>
      <c r="E2845" s="523">
        <v>930</v>
      </c>
      <c r="F2845" s="523" t="s">
        <v>8949</v>
      </c>
      <c r="G2845" s="523" t="s">
        <v>10107</v>
      </c>
      <c r="H2845" s="538" t="s">
        <v>26777</v>
      </c>
      <c r="I2845" s="540">
        <v>45506</v>
      </c>
      <c r="J2845" s="541" t="s">
        <v>9700</v>
      </c>
      <c r="K2845" s="541" t="s">
        <v>9440</v>
      </c>
      <c r="L2845" s="494" t="s">
        <v>26745</v>
      </c>
      <c r="M2845" s="494" t="s">
        <v>9455</v>
      </c>
      <c r="N2845" s="494"/>
      <c r="O2845" s="494" t="s">
        <v>15400</v>
      </c>
      <c r="P2845" s="494"/>
      <c r="Q2845" s="494" t="s">
        <v>9470</v>
      </c>
      <c r="R2845" s="16" t="s">
        <v>24349</v>
      </c>
      <c r="S2845" s="16" t="s">
        <v>21529</v>
      </c>
      <c r="T2845" s="16" t="s">
        <v>24350</v>
      </c>
      <c r="U2845" s="17">
        <v>930</v>
      </c>
      <c r="V2845" s="18">
        <v>7068</v>
      </c>
      <c r="W2845" s="16" t="s">
        <v>6084</v>
      </c>
      <c r="X2845" s="50" t="s">
        <v>205</v>
      </c>
      <c r="Y2845" s="50"/>
      <c r="Z2845" t="s">
        <v>12881</v>
      </c>
    </row>
    <row r="2846" spans="1:26" ht="18" customHeight="1">
      <c r="A2846" s="539">
        <v>20240802</v>
      </c>
      <c r="B2846" s="523">
        <v>909</v>
      </c>
      <c r="C2846" s="523" t="s">
        <v>10115</v>
      </c>
      <c r="D2846" s="523" t="s">
        <v>9078</v>
      </c>
      <c r="E2846" s="523">
        <v>1100</v>
      </c>
      <c r="F2846" s="523" t="s">
        <v>8298</v>
      </c>
      <c r="G2846" s="523" t="s">
        <v>10117</v>
      </c>
      <c r="H2846" s="538" t="s">
        <v>26755</v>
      </c>
      <c r="I2846" s="540">
        <v>45506</v>
      </c>
      <c r="J2846" s="541" t="s">
        <v>12678</v>
      </c>
      <c r="K2846" s="541" t="s">
        <v>9440</v>
      </c>
      <c r="L2846" s="494" t="s">
        <v>26742</v>
      </c>
      <c r="M2846" s="494" t="s">
        <v>9460</v>
      </c>
      <c r="N2846" s="494"/>
      <c r="O2846" s="494" t="s">
        <v>9443</v>
      </c>
      <c r="P2846" s="494"/>
      <c r="Q2846" s="494" t="s">
        <v>24351</v>
      </c>
      <c r="R2846" s="16" t="s">
        <v>16342</v>
      </c>
      <c r="S2846" s="16" t="s">
        <v>15688</v>
      </c>
      <c r="T2846" s="16" t="s">
        <v>24352</v>
      </c>
      <c r="U2846" s="17">
        <v>1100</v>
      </c>
      <c r="V2846" s="18">
        <v>24700</v>
      </c>
      <c r="W2846" s="16" t="s">
        <v>24353</v>
      </c>
      <c r="X2846" s="50" t="s">
        <v>205</v>
      </c>
      <c r="Y2846" s="50"/>
    </row>
    <row r="2847" spans="1:26" ht="18" customHeight="1">
      <c r="A2847" s="539">
        <v>20240802</v>
      </c>
      <c r="B2847" s="523">
        <v>910</v>
      </c>
      <c r="C2847" s="523" t="s">
        <v>6089</v>
      </c>
      <c r="D2847" s="523" t="s">
        <v>8896</v>
      </c>
      <c r="E2847" s="523">
        <v>1950</v>
      </c>
      <c r="F2847" s="523" t="s">
        <v>8994</v>
      </c>
      <c r="G2847" s="523" t="s">
        <v>6090</v>
      </c>
      <c r="H2847" s="538" t="s">
        <v>26775</v>
      </c>
      <c r="I2847" s="540">
        <v>45505</v>
      </c>
      <c r="J2847" s="541" t="s">
        <v>16343</v>
      </c>
      <c r="K2847" s="541" t="s">
        <v>9440</v>
      </c>
      <c r="L2847" s="494" t="s">
        <v>26742</v>
      </c>
      <c r="M2847" s="494" t="s">
        <v>15579</v>
      </c>
      <c r="N2847" s="494"/>
      <c r="O2847" s="494" t="s">
        <v>15142</v>
      </c>
      <c r="P2847" s="494"/>
      <c r="Q2847" s="494" t="s">
        <v>15336</v>
      </c>
      <c r="R2847" s="16" t="s">
        <v>24354</v>
      </c>
      <c r="S2847" s="16" t="s">
        <v>19181</v>
      </c>
      <c r="T2847" s="16" t="s">
        <v>24355</v>
      </c>
      <c r="U2847" s="17">
        <v>1950</v>
      </c>
      <c r="V2847" s="18">
        <v>24375</v>
      </c>
      <c r="W2847" s="16" t="s">
        <v>24356</v>
      </c>
      <c r="X2847" s="50" t="s">
        <v>205</v>
      </c>
      <c r="Y2847" s="50"/>
    </row>
    <row r="2848" spans="1:26" ht="18" customHeight="1">
      <c r="A2848" s="539">
        <v>20240802</v>
      </c>
      <c r="B2848" s="523">
        <v>911</v>
      </c>
      <c r="C2848" s="523" t="s">
        <v>6093</v>
      </c>
      <c r="D2848" s="523" t="s">
        <v>168</v>
      </c>
      <c r="E2848" s="523">
        <v>1916</v>
      </c>
      <c r="F2848" s="523" t="s">
        <v>8994</v>
      </c>
      <c r="G2848" s="523" t="s">
        <v>6094</v>
      </c>
      <c r="H2848" s="538"/>
      <c r="I2848" s="540">
        <v>45506</v>
      </c>
      <c r="J2848" s="541" t="s">
        <v>10804</v>
      </c>
      <c r="K2848" s="541" t="s">
        <v>9440</v>
      </c>
      <c r="L2848" s="494" t="s">
        <v>205</v>
      </c>
      <c r="M2848" s="494" t="s">
        <v>15255</v>
      </c>
      <c r="N2848" s="494"/>
      <c r="O2848" s="494" t="s">
        <v>16194</v>
      </c>
      <c r="P2848" s="494"/>
      <c r="Q2848" s="494" t="s">
        <v>22765</v>
      </c>
      <c r="R2848" s="16" t="s">
        <v>24357</v>
      </c>
      <c r="S2848" s="16" t="s">
        <v>22281</v>
      </c>
      <c r="T2848" s="16" t="s">
        <v>24358</v>
      </c>
      <c r="U2848" s="17">
        <v>1916</v>
      </c>
      <c r="V2848" s="18">
        <v>24808.367999999999</v>
      </c>
      <c r="W2848" s="16" t="s">
        <v>6098</v>
      </c>
      <c r="X2848" s="50" t="s">
        <v>205</v>
      </c>
      <c r="Y2848" s="50"/>
    </row>
    <row r="2849" spans="1:26" ht="18" customHeight="1">
      <c r="A2849" s="539">
        <v>20240805</v>
      </c>
      <c r="B2849" s="523">
        <v>912</v>
      </c>
      <c r="C2849" s="523" t="s">
        <v>10121</v>
      </c>
      <c r="D2849" s="523" t="s">
        <v>9320</v>
      </c>
      <c r="E2849" s="523">
        <v>1100</v>
      </c>
      <c r="F2849" s="523" t="s">
        <v>8298</v>
      </c>
      <c r="G2849" s="523" t="s">
        <v>10123</v>
      </c>
      <c r="H2849" s="538" t="s">
        <v>26779</v>
      </c>
      <c r="I2849" s="540">
        <v>45507</v>
      </c>
      <c r="J2849" s="541" t="s">
        <v>10977</v>
      </c>
      <c r="K2849" s="541" t="s">
        <v>9440</v>
      </c>
      <c r="L2849" s="494" t="s">
        <v>26742</v>
      </c>
      <c r="M2849" s="494" t="s">
        <v>15255</v>
      </c>
      <c r="N2849" s="494"/>
      <c r="O2849" s="494" t="s">
        <v>15385</v>
      </c>
      <c r="P2849" s="494"/>
      <c r="Q2849" s="494" t="s">
        <v>23206</v>
      </c>
      <c r="R2849" s="16" t="s">
        <v>16344</v>
      </c>
      <c r="S2849" s="16" t="s">
        <v>24359</v>
      </c>
      <c r="T2849" s="16" t="s">
        <v>24360</v>
      </c>
      <c r="U2849" s="17">
        <v>1100</v>
      </c>
      <c r="V2849" s="18">
        <v>24260</v>
      </c>
      <c r="W2849" s="16" t="s">
        <v>24353</v>
      </c>
      <c r="X2849" s="50" t="s">
        <v>205</v>
      </c>
      <c r="Y2849" s="50"/>
      <c r="Z2849" t="s">
        <v>11293</v>
      </c>
    </row>
    <row r="2850" spans="1:26" ht="18" customHeight="1">
      <c r="A2850" s="539">
        <v>20240805</v>
      </c>
      <c r="B2850" s="523">
        <v>914</v>
      </c>
      <c r="C2850" s="523" t="s">
        <v>10144</v>
      </c>
      <c r="D2850" s="523" t="s">
        <v>219</v>
      </c>
      <c r="E2850" s="523">
        <v>2000</v>
      </c>
      <c r="F2850" s="523" t="s">
        <v>8999</v>
      </c>
      <c r="G2850" s="523" t="s">
        <v>10146</v>
      </c>
      <c r="H2850" s="538" t="s">
        <v>26760</v>
      </c>
      <c r="I2850" s="540">
        <v>45509</v>
      </c>
      <c r="J2850" s="541" t="s">
        <v>11562</v>
      </c>
      <c r="K2850" s="541" t="s">
        <v>9440</v>
      </c>
      <c r="L2850" s="494" t="s">
        <v>26745</v>
      </c>
      <c r="M2850" s="494" t="s">
        <v>15354</v>
      </c>
      <c r="N2850" s="494"/>
      <c r="O2850" s="494" t="s">
        <v>9443</v>
      </c>
      <c r="P2850" s="494"/>
      <c r="Q2850" s="494" t="s">
        <v>16345</v>
      </c>
      <c r="R2850" s="16" t="s">
        <v>24361</v>
      </c>
      <c r="S2850" s="16" t="s">
        <v>22271</v>
      </c>
      <c r="T2850" s="16" t="s">
        <v>24362</v>
      </c>
      <c r="U2850" s="17">
        <v>2000</v>
      </c>
      <c r="V2850" s="18">
        <v>21450</v>
      </c>
      <c r="W2850" s="16" t="s">
        <v>24363</v>
      </c>
      <c r="X2850" s="50"/>
      <c r="Y2850" s="50"/>
      <c r="Z2850" t="s">
        <v>16346</v>
      </c>
    </row>
    <row r="2851" spans="1:26" ht="18" customHeight="1">
      <c r="A2851" s="539">
        <v>20240806</v>
      </c>
      <c r="B2851" s="523">
        <v>913</v>
      </c>
      <c r="C2851" s="523" t="s">
        <v>10127</v>
      </c>
      <c r="D2851" s="523" t="s">
        <v>16347</v>
      </c>
      <c r="E2851" s="523">
        <v>1125</v>
      </c>
      <c r="F2851" s="523" t="s">
        <v>8298</v>
      </c>
      <c r="G2851" s="523" t="s">
        <v>10130</v>
      </c>
      <c r="H2851" s="538" t="s">
        <v>26780</v>
      </c>
      <c r="I2851" s="540">
        <v>45509</v>
      </c>
      <c r="J2851" s="541" t="s">
        <v>16348</v>
      </c>
      <c r="K2851" s="541" t="s">
        <v>9440</v>
      </c>
      <c r="L2851" s="494" t="s">
        <v>26781</v>
      </c>
      <c r="M2851" s="494" t="s">
        <v>16049</v>
      </c>
      <c r="N2851" s="494"/>
      <c r="O2851" s="494" t="s">
        <v>15385</v>
      </c>
      <c r="P2851" s="494"/>
      <c r="Q2851" s="494" t="s">
        <v>16341</v>
      </c>
      <c r="R2851" s="16" t="s">
        <v>16349</v>
      </c>
      <c r="S2851" s="16" t="s">
        <v>19593</v>
      </c>
      <c r="T2851" s="16" t="s">
        <v>24364</v>
      </c>
      <c r="U2851" s="17">
        <v>1125</v>
      </c>
      <c r="V2851" s="18">
        <v>23900</v>
      </c>
      <c r="W2851" s="16" t="s">
        <v>24353</v>
      </c>
      <c r="X2851" s="50" t="s">
        <v>205</v>
      </c>
      <c r="Y2851" s="50"/>
      <c r="Z2851" t="s">
        <v>16350</v>
      </c>
    </row>
    <row r="2852" spans="1:26" ht="18" customHeight="1">
      <c r="A2852" s="539">
        <v>20240806</v>
      </c>
      <c r="B2852" s="523">
        <v>915</v>
      </c>
      <c r="C2852" s="523" t="s">
        <v>10134</v>
      </c>
      <c r="D2852" s="523" t="s">
        <v>14565</v>
      </c>
      <c r="E2852" s="523">
        <v>2400</v>
      </c>
      <c r="F2852" s="523" t="s">
        <v>9165</v>
      </c>
      <c r="G2852" s="523" t="s">
        <v>10136</v>
      </c>
      <c r="H2852" s="538" t="s">
        <v>26782</v>
      </c>
      <c r="I2852" s="540">
        <v>45509</v>
      </c>
      <c r="J2852" s="541" t="s">
        <v>16351</v>
      </c>
      <c r="K2852" s="541" t="s">
        <v>9440</v>
      </c>
      <c r="L2852" s="494" t="s">
        <v>26757</v>
      </c>
      <c r="M2852" s="494" t="s">
        <v>14692</v>
      </c>
      <c r="N2852" s="494"/>
      <c r="O2852" s="494" t="s">
        <v>15448</v>
      </c>
      <c r="P2852" s="494" t="s">
        <v>15449</v>
      </c>
      <c r="Q2852" s="494" t="s">
        <v>9495</v>
      </c>
      <c r="R2852" s="16" t="s">
        <v>10134</v>
      </c>
      <c r="S2852" s="16" t="s">
        <v>16191</v>
      </c>
      <c r="T2852" s="16" t="s">
        <v>16352</v>
      </c>
      <c r="U2852" s="17">
        <v>2400</v>
      </c>
      <c r="V2852" s="18">
        <v>16200</v>
      </c>
      <c r="W2852" s="16" t="s">
        <v>16353</v>
      </c>
      <c r="X2852" s="50" t="s">
        <v>205</v>
      </c>
      <c r="Y2852" s="50"/>
      <c r="Z2852" t="s">
        <v>16354</v>
      </c>
    </row>
    <row r="2853" spans="1:26" ht="18" customHeight="1">
      <c r="A2853" s="539">
        <v>20240806</v>
      </c>
      <c r="B2853" s="523">
        <v>916</v>
      </c>
      <c r="C2853" s="523" t="s">
        <v>6099</v>
      </c>
      <c r="D2853" s="523" t="s">
        <v>9319</v>
      </c>
      <c r="E2853" s="523">
        <v>1534</v>
      </c>
      <c r="F2853" s="523" t="s">
        <v>121</v>
      </c>
      <c r="G2853" s="523" t="s">
        <v>6100</v>
      </c>
      <c r="H2853" s="538" t="s">
        <v>26785</v>
      </c>
      <c r="I2853" s="540">
        <v>45509</v>
      </c>
      <c r="J2853" s="541" t="s">
        <v>10820</v>
      </c>
      <c r="K2853" s="541" t="s">
        <v>9440</v>
      </c>
      <c r="L2853" s="494" t="s">
        <v>26742</v>
      </c>
      <c r="M2853" s="494" t="s">
        <v>9460</v>
      </c>
      <c r="N2853" s="494"/>
      <c r="O2853" s="494" t="s">
        <v>15411</v>
      </c>
      <c r="P2853" s="494"/>
      <c r="Q2853" s="494" t="s">
        <v>9553</v>
      </c>
      <c r="R2853" s="16" t="s">
        <v>24365</v>
      </c>
      <c r="S2853" s="16" t="s">
        <v>20308</v>
      </c>
      <c r="T2853" s="16" t="s">
        <v>24366</v>
      </c>
      <c r="U2853" s="17">
        <v>1534</v>
      </c>
      <c r="V2853" s="18">
        <v>24325</v>
      </c>
      <c r="W2853" s="16" t="s">
        <v>24288</v>
      </c>
      <c r="X2853" s="50" t="s">
        <v>205</v>
      </c>
      <c r="Y2853" s="50"/>
    </row>
    <row r="2854" spans="1:26" ht="18" customHeight="1">
      <c r="A2854" s="539">
        <v>20240806</v>
      </c>
      <c r="B2854" s="523">
        <v>917</v>
      </c>
      <c r="C2854" s="523" t="s">
        <v>6118</v>
      </c>
      <c r="D2854" s="523" t="s">
        <v>8896</v>
      </c>
      <c r="E2854" s="523">
        <v>1950</v>
      </c>
      <c r="F2854" s="523" t="s">
        <v>10924</v>
      </c>
      <c r="G2854" s="523" t="s">
        <v>6119</v>
      </c>
      <c r="H2854" s="538" t="s">
        <v>26783</v>
      </c>
      <c r="I2854" s="540">
        <v>45510</v>
      </c>
      <c r="J2854" s="541" t="s">
        <v>10883</v>
      </c>
      <c r="K2854" s="541" t="s">
        <v>9440</v>
      </c>
      <c r="L2854" s="494" t="s">
        <v>9441</v>
      </c>
      <c r="M2854" s="494" t="s">
        <v>9442</v>
      </c>
      <c r="N2854" s="494"/>
      <c r="O2854" s="494" t="s">
        <v>15358</v>
      </c>
      <c r="P2854" s="494"/>
      <c r="Q2854" s="494" t="s">
        <v>22723</v>
      </c>
      <c r="R2854" s="16" t="s">
        <v>6118</v>
      </c>
      <c r="S2854" s="16" t="s">
        <v>6120</v>
      </c>
      <c r="T2854" s="16" t="s">
        <v>16355</v>
      </c>
      <c r="U2854" s="17">
        <v>1950</v>
      </c>
      <c r="V2854" s="18">
        <v>24960</v>
      </c>
      <c r="W2854" s="16" t="s">
        <v>16353</v>
      </c>
      <c r="X2854" s="50" t="s">
        <v>205</v>
      </c>
      <c r="Y2854" s="50"/>
    </row>
    <row r="2855" spans="1:26" ht="18" customHeight="1">
      <c r="A2855" s="539">
        <v>20240806</v>
      </c>
      <c r="B2855" s="523">
        <v>918</v>
      </c>
      <c r="C2855" s="523" t="s">
        <v>6104</v>
      </c>
      <c r="D2855" s="523" t="s">
        <v>8891</v>
      </c>
      <c r="E2855" s="523">
        <v>1960</v>
      </c>
      <c r="F2855" s="523" t="s">
        <v>8994</v>
      </c>
      <c r="G2855" s="523" t="s">
        <v>6105</v>
      </c>
      <c r="H2855" s="538" t="s">
        <v>26778</v>
      </c>
      <c r="I2855" s="540">
        <v>45507</v>
      </c>
      <c r="J2855" s="541" t="s">
        <v>10704</v>
      </c>
      <c r="K2855" s="541" t="s">
        <v>9440</v>
      </c>
      <c r="L2855" s="494" t="s">
        <v>26742</v>
      </c>
      <c r="M2855" s="494" t="s">
        <v>9442</v>
      </c>
      <c r="N2855" s="494"/>
      <c r="O2855" s="494" t="s">
        <v>15420</v>
      </c>
      <c r="P2855" s="494"/>
      <c r="Q2855" s="494" t="s">
        <v>22629</v>
      </c>
      <c r="R2855" s="16" t="s">
        <v>24367</v>
      </c>
      <c r="S2855" s="16" t="s">
        <v>24368</v>
      </c>
      <c r="T2855" s="16" t="s">
        <v>16356</v>
      </c>
      <c r="U2855" s="17">
        <v>1960</v>
      </c>
      <c r="V2855" s="18">
        <v>24500</v>
      </c>
      <c r="W2855" s="16" t="s">
        <v>24369</v>
      </c>
      <c r="X2855" s="50" t="s">
        <v>205</v>
      </c>
      <c r="Y2855" s="50"/>
    </row>
    <row r="2856" spans="1:26" ht="18" customHeight="1">
      <c r="A2856" s="539">
        <v>20240806</v>
      </c>
      <c r="B2856" s="523">
        <v>919</v>
      </c>
      <c r="C2856" s="523" t="s">
        <v>6109</v>
      </c>
      <c r="D2856" s="523" t="s">
        <v>8891</v>
      </c>
      <c r="E2856" s="523">
        <v>1917</v>
      </c>
      <c r="F2856" s="523" t="s">
        <v>8994</v>
      </c>
      <c r="G2856" s="523" t="s">
        <v>6110</v>
      </c>
      <c r="H2856" s="538" t="s">
        <v>26752</v>
      </c>
      <c r="I2856" s="540">
        <v>45509</v>
      </c>
      <c r="J2856" s="541" t="s">
        <v>15534</v>
      </c>
      <c r="K2856" s="541" t="s">
        <v>9440</v>
      </c>
      <c r="L2856" s="494" t="s">
        <v>26742</v>
      </c>
      <c r="M2856" s="494" t="s">
        <v>9442</v>
      </c>
      <c r="N2856" s="494"/>
      <c r="O2856" s="494" t="s">
        <v>15420</v>
      </c>
      <c r="P2856" s="494"/>
      <c r="Q2856" s="494" t="s">
        <v>9553</v>
      </c>
      <c r="R2856" s="16" t="s">
        <v>6109</v>
      </c>
      <c r="S2856" s="16" t="s">
        <v>6107</v>
      </c>
      <c r="T2856" s="16" t="s">
        <v>16357</v>
      </c>
      <c r="U2856" s="17">
        <v>1917</v>
      </c>
      <c r="V2856" s="18">
        <v>23962.5</v>
      </c>
      <c r="W2856" s="16" t="s">
        <v>16358</v>
      </c>
      <c r="X2856" s="50" t="s">
        <v>205</v>
      </c>
      <c r="Y2856" s="50"/>
    </row>
    <row r="2857" spans="1:26" ht="18" customHeight="1">
      <c r="A2857" s="539">
        <v>20240806</v>
      </c>
      <c r="B2857" s="523">
        <v>920</v>
      </c>
      <c r="C2857" s="523" t="s">
        <v>6113</v>
      </c>
      <c r="D2857" s="523" t="s">
        <v>8891</v>
      </c>
      <c r="E2857" s="523">
        <v>1907</v>
      </c>
      <c r="F2857" s="523" t="s">
        <v>8994</v>
      </c>
      <c r="G2857" s="523" t="s">
        <v>6114</v>
      </c>
      <c r="H2857" s="538" t="s">
        <v>26747</v>
      </c>
      <c r="I2857" s="540">
        <v>45510</v>
      </c>
      <c r="J2857" s="541" t="s">
        <v>12332</v>
      </c>
      <c r="K2857" s="541" t="s">
        <v>9440</v>
      </c>
      <c r="L2857" s="494" t="s">
        <v>26742</v>
      </c>
      <c r="M2857" s="494" t="s">
        <v>9543</v>
      </c>
      <c r="N2857" s="494"/>
      <c r="O2857" s="494" t="s">
        <v>9443</v>
      </c>
      <c r="P2857" s="494"/>
      <c r="Q2857" s="494" t="s">
        <v>22650</v>
      </c>
      <c r="R2857" s="16" t="s">
        <v>16359</v>
      </c>
      <c r="S2857" s="16" t="s">
        <v>16360</v>
      </c>
      <c r="T2857" s="16" t="s">
        <v>24370</v>
      </c>
      <c r="U2857" s="17">
        <v>1907</v>
      </c>
      <c r="V2857" s="18">
        <v>23942.95</v>
      </c>
      <c r="W2857" s="16" t="s">
        <v>24363</v>
      </c>
      <c r="X2857" s="50" t="s">
        <v>205</v>
      </c>
      <c r="Y2857" s="50"/>
    </row>
    <row r="2858" spans="1:26" ht="18" customHeight="1">
      <c r="A2858" s="539">
        <v>20240807</v>
      </c>
      <c r="B2858" s="523">
        <v>921</v>
      </c>
      <c r="C2858" s="523" t="s">
        <v>16361</v>
      </c>
      <c r="D2858" s="523" t="s">
        <v>8996</v>
      </c>
      <c r="E2858" s="523">
        <v>800</v>
      </c>
      <c r="F2858" s="523" t="s">
        <v>8949</v>
      </c>
      <c r="G2858" s="523" t="s">
        <v>10149</v>
      </c>
      <c r="H2858" s="538" t="s">
        <v>26773</v>
      </c>
      <c r="I2858" s="540">
        <v>45511</v>
      </c>
      <c r="J2858" s="541" t="s">
        <v>9707</v>
      </c>
      <c r="K2858" s="541" t="s">
        <v>9440</v>
      </c>
      <c r="L2858" s="494" t="s">
        <v>26745</v>
      </c>
      <c r="M2858" s="494" t="s">
        <v>9455</v>
      </c>
      <c r="N2858" s="494"/>
      <c r="O2858" s="494" t="s">
        <v>15665</v>
      </c>
      <c r="P2858" s="494" t="s">
        <v>15592</v>
      </c>
      <c r="Q2858" s="494" t="s">
        <v>15311</v>
      </c>
      <c r="R2858" s="16" t="s">
        <v>24371</v>
      </c>
      <c r="S2858" s="16" t="s">
        <v>23653</v>
      </c>
      <c r="T2858" s="16" t="s">
        <v>24372</v>
      </c>
      <c r="U2858" s="17">
        <v>800</v>
      </c>
      <c r="V2858" s="18">
        <v>9400</v>
      </c>
      <c r="W2858" s="16" t="s">
        <v>24373</v>
      </c>
      <c r="X2858" s="50" t="s">
        <v>205</v>
      </c>
      <c r="Y2858" s="50"/>
      <c r="Z2858" t="s">
        <v>16293</v>
      </c>
    </row>
    <row r="2859" spans="1:26" ht="18" customHeight="1">
      <c r="A2859" s="539">
        <v>20240807</v>
      </c>
      <c r="B2859" s="523">
        <v>922</v>
      </c>
      <c r="C2859" s="523" t="s">
        <v>6122</v>
      </c>
      <c r="D2859" s="523" t="s">
        <v>8896</v>
      </c>
      <c r="E2859" s="523">
        <v>1950</v>
      </c>
      <c r="F2859" s="523" t="s">
        <v>10924</v>
      </c>
      <c r="G2859" s="523" t="s">
        <v>6123</v>
      </c>
      <c r="H2859" s="538" t="s">
        <v>26784</v>
      </c>
      <c r="I2859" s="540">
        <v>45511</v>
      </c>
      <c r="J2859" s="541" t="s">
        <v>10804</v>
      </c>
      <c r="K2859" s="541" t="s">
        <v>9440</v>
      </c>
      <c r="L2859" s="494" t="s">
        <v>26742</v>
      </c>
      <c r="M2859" s="494" t="s">
        <v>15579</v>
      </c>
      <c r="N2859" s="494"/>
      <c r="O2859" s="494" t="s">
        <v>15411</v>
      </c>
      <c r="P2859" s="494"/>
      <c r="Q2859" s="494" t="s">
        <v>22723</v>
      </c>
      <c r="R2859" s="16" t="s">
        <v>16362</v>
      </c>
      <c r="S2859" s="16" t="s">
        <v>24374</v>
      </c>
      <c r="T2859" s="16" t="s">
        <v>24375</v>
      </c>
      <c r="U2859" s="17">
        <v>1950</v>
      </c>
      <c r="V2859" s="18">
        <v>24375</v>
      </c>
      <c r="W2859" s="16" t="s">
        <v>24363</v>
      </c>
      <c r="X2859" s="50" t="s">
        <v>205</v>
      </c>
      <c r="Y2859" s="50"/>
    </row>
    <row r="2860" spans="1:26" ht="18" customHeight="1">
      <c r="A2860" s="539">
        <v>20240807</v>
      </c>
      <c r="B2860" s="523">
        <v>923</v>
      </c>
      <c r="C2860" s="523" t="s">
        <v>6126</v>
      </c>
      <c r="D2860" s="523" t="s">
        <v>51</v>
      </c>
      <c r="E2860" s="523">
        <v>1960</v>
      </c>
      <c r="F2860" s="523" t="s">
        <v>8994</v>
      </c>
      <c r="G2860" s="523" t="s">
        <v>6127</v>
      </c>
      <c r="H2860" s="538" t="s">
        <v>26787</v>
      </c>
      <c r="I2860" s="540">
        <v>45511</v>
      </c>
      <c r="J2860" s="541" t="s">
        <v>9810</v>
      </c>
      <c r="K2860" s="541" t="s">
        <v>9440</v>
      </c>
      <c r="L2860" s="494" t="s">
        <v>26781</v>
      </c>
      <c r="M2860" s="494" t="s">
        <v>15428</v>
      </c>
      <c r="N2860" s="494"/>
      <c r="O2860" s="494" t="s">
        <v>15420</v>
      </c>
      <c r="P2860" s="494"/>
      <c r="Q2860" s="494" t="s">
        <v>22889</v>
      </c>
      <c r="R2860" s="16" t="s">
        <v>24376</v>
      </c>
      <c r="S2860" s="16" t="s">
        <v>24377</v>
      </c>
      <c r="T2860" s="16" t="s">
        <v>24378</v>
      </c>
      <c r="U2860" s="17">
        <v>1960</v>
      </c>
      <c r="V2860" s="18">
        <v>24500</v>
      </c>
      <c r="W2860" s="16" t="s">
        <v>24373</v>
      </c>
      <c r="X2860" s="50" t="s">
        <v>205</v>
      </c>
      <c r="Y2860" s="50"/>
    </row>
    <row r="2861" spans="1:26" ht="18" customHeight="1">
      <c r="A2861" s="539">
        <v>20240808</v>
      </c>
      <c r="B2861" s="523">
        <v>924</v>
      </c>
      <c r="C2861" s="523" t="s">
        <v>16363</v>
      </c>
      <c r="D2861" s="523" t="s">
        <v>8947</v>
      </c>
      <c r="E2861" s="523">
        <v>1590</v>
      </c>
      <c r="F2861" s="523" t="s">
        <v>9095</v>
      </c>
      <c r="G2861" s="523" t="s">
        <v>10169</v>
      </c>
      <c r="H2861" s="538" t="s">
        <v>26786</v>
      </c>
      <c r="I2861" s="540">
        <v>45512</v>
      </c>
      <c r="J2861" s="541" t="s">
        <v>9688</v>
      </c>
      <c r="K2861" s="541" t="s">
        <v>9440</v>
      </c>
      <c r="L2861" s="494" t="s">
        <v>26745</v>
      </c>
      <c r="M2861" s="494" t="s">
        <v>9455</v>
      </c>
      <c r="N2861" s="494"/>
      <c r="O2861" s="494" t="s">
        <v>15142</v>
      </c>
      <c r="P2861" s="494"/>
      <c r="Q2861" s="494" t="s">
        <v>22765</v>
      </c>
      <c r="R2861" s="16" t="s">
        <v>24379</v>
      </c>
      <c r="S2861" s="16" t="s">
        <v>19360</v>
      </c>
      <c r="T2861" s="16" t="s">
        <v>16364</v>
      </c>
      <c r="U2861" s="17">
        <v>1590</v>
      </c>
      <c r="V2861" s="18">
        <v>7950</v>
      </c>
      <c r="W2861" s="16" t="s">
        <v>16365</v>
      </c>
      <c r="X2861" s="50" t="s">
        <v>205</v>
      </c>
      <c r="Y2861" s="50"/>
      <c r="Z2861" t="s">
        <v>10592</v>
      </c>
    </row>
    <row r="2862" spans="1:26" ht="18" customHeight="1">
      <c r="A2862" s="539">
        <v>20240808</v>
      </c>
      <c r="B2862" s="523">
        <v>925</v>
      </c>
      <c r="C2862" s="523" t="s">
        <v>6131</v>
      </c>
      <c r="D2862" s="523" t="s">
        <v>13823</v>
      </c>
      <c r="E2862" s="523">
        <v>1925</v>
      </c>
      <c r="F2862" s="523" t="s">
        <v>10924</v>
      </c>
      <c r="G2862" s="523" t="s">
        <v>6132</v>
      </c>
      <c r="H2862" s="538" t="s">
        <v>26788</v>
      </c>
      <c r="I2862" s="540">
        <v>45511</v>
      </c>
      <c r="J2862" s="541" t="s">
        <v>12473</v>
      </c>
      <c r="K2862" s="541" t="s">
        <v>9440</v>
      </c>
      <c r="L2862" s="494" t="s">
        <v>26745</v>
      </c>
      <c r="M2862" s="494"/>
      <c r="N2862" s="494"/>
      <c r="O2862" s="494"/>
      <c r="P2862" s="494"/>
      <c r="Q2862" s="494"/>
      <c r="R2862" s="16" t="s">
        <v>24380</v>
      </c>
      <c r="S2862" s="16" t="s">
        <v>19687</v>
      </c>
      <c r="T2862" s="16" t="s">
        <v>16366</v>
      </c>
      <c r="U2862" s="17">
        <v>1925</v>
      </c>
      <c r="V2862" s="18">
        <v>24640</v>
      </c>
      <c r="W2862" s="16" t="s">
        <v>16367</v>
      </c>
      <c r="X2862" s="50"/>
      <c r="Y2862" s="50"/>
    </row>
    <row r="2863" spans="1:26" ht="18" customHeight="1">
      <c r="A2863" s="539">
        <v>20240808</v>
      </c>
      <c r="B2863" s="523">
        <v>926</v>
      </c>
      <c r="C2863" s="523" t="s">
        <v>6134</v>
      </c>
      <c r="D2863" s="523" t="s">
        <v>8896</v>
      </c>
      <c r="E2863" s="523">
        <v>1925</v>
      </c>
      <c r="F2863" s="523" t="s">
        <v>10924</v>
      </c>
      <c r="G2863" s="523" t="s">
        <v>6135</v>
      </c>
      <c r="H2863" s="538" t="s">
        <v>26758</v>
      </c>
      <c r="I2863" s="540">
        <v>45511</v>
      </c>
      <c r="J2863" s="541" t="s">
        <v>9710</v>
      </c>
      <c r="K2863" s="541" t="s">
        <v>9440</v>
      </c>
      <c r="L2863" s="494" t="s">
        <v>26742</v>
      </c>
      <c r="M2863" s="494"/>
      <c r="N2863" s="494"/>
      <c r="O2863" s="494"/>
      <c r="P2863" s="494"/>
      <c r="Q2863" s="494"/>
      <c r="R2863" s="16" t="s">
        <v>16368</v>
      </c>
      <c r="S2863" s="16" t="s">
        <v>20239</v>
      </c>
      <c r="T2863" s="16" t="s">
        <v>24381</v>
      </c>
      <c r="U2863" s="17">
        <v>1925</v>
      </c>
      <c r="V2863" s="18">
        <v>24640</v>
      </c>
      <c r="W2863" s="16" t="s">
        <v>24373</v>
      </c>
      <c r="X2863" s="50" t="s">
        <v>205</v>
      </c>
      <c r="Y2863" s="50"/>
    </row>
    <row r="2864" spans="1:26" ht="18" customHeight="1">
      <c r="A2864" s="539">
        <v>20240808</v>
      </c>
      <c r="B2864" s="523">
        <v>927</v>
      </c>
      <c r="C2864" s="523" t="s">
        <v>10185</v>
      </c>
      <c r="D2864" s="523" t="s">
        <v>8947</v>
      </c>
      <c r="E2864" s="523">
        <v>1050</v>
      </c>
      <c r="F2864" s="523" t="s">
        <v>8949</v>
      </c>
      <c r="G2864" s="523" t="s">
        <v>10187</v>
      </c>
      <c r="H2864" s="538" t="s">
        <v>26789</v>
      </c>
      <c r="I2864" s="540">
        <v>45512</v>
      </c>
      <c r="J2864" s="541" t="s">
        <v>10645</v>
      </c>
      <c r="K2864" s="541" t="s">
        <v>9440</v>
      </c>
      <c r="L2864" s="494" t="s">
        <v>26745</v>
      </c>
      <c r="M2864" s="494"/>
      <c r="N2864" s="494"/>
      <c r="O2864" s="494"/>
      <c r="P2864" s="494"/>
      <c r="Q2864" s="494"/>
      <c r="R2864" s="16" t="s">
        <v>10185</v>
      </c>
      <c r="S2864" s="16" t="s">
        <v>16369</v>
      </c>
      <c r="T2864" s="16" t="s">
        <v>16370</v>
      </c>
      <c r="U2864" s="17">
        <v>1050</v>
      </c>
      <c r="V2864" s="18">
        <v>4725</v>
      </c>
      <c r="W2864" s="16" t="s">
        <v>16371</v>
      </c>
      <c r="X2864" s="50" t="s">
        <v>205</v>
      </c>
      <c r="Y2864" s="50"/>
      <c r="Z2864" t="s">
        <v>11540</v>
      </c>
    </row>
    <row r="2865" spans="1:26" ht="18" customHeight="1">
      <c r="A2865" s="539">
        <v>20240809</v>
      </c>
      <c r="B2865" s="523">
        <v>928</v>
      </c>
      <c r="C2865" s="523" t="s">
        <v>9665</v>
      </c>
      <c r="D2865" s="523" t="s">
        <v>9320</v>
      </c>
      <c r="E2865" s="523">
        <v>1100</v>
      </c>
      <c r="F2865" s="523" t="s">
        <v>8298</v>
      </c>
      <c r="G2865" s="523" t="s">
        <v>9666</v>
      </c>
      <c r="H2865" s="538" t="s">
        <v>26790</v>
      </c>
      <c r="I2865" s="540">
        <v>45513</v>
      </c>
      <c r="J2865" s="541" t="s">
        <v>9765</v>
      </c>
      <c r="K2865" s="541" t="s">
        <v>9440</v>
      </c>
      <c r="L2865" s="494" t="s">
        <v>26742</v>
      </c>
      <c r="M2865" s="494"/>
      <c r="N2865" s="494"/>
      <c r="O2865" s="494"/>
      <c r="P2865" s="494"/>
      <c r="Q2865" s="494"/>
      <c r="R2865" s="16" t="s">
        <v>24382</v>
      </c>
      <c r="S2865" s="16" t="s">
        <v>21454</v>
      </c>
      <c r="T2865" s="16" t="s">
        <v>24383</v>
      </c>
      <c r="U2865" s="17">
        <v>1100</v>
      </c>
      <c r="V2865" s="18">
        <v>24270</v>
      </c>
      <c r="W2865" s="16" t="s">
        <v>24384</v>
      </c>
      <c r="X2865" s="50" t="s">
        <v>205</v>
      </c>
      <c r="Y2865" s="50"/>
      <c r="Z2865" t="s">
        <v>11293</v>
      </c>
    </row>
    <row r="2866" spans="1:26" ht="18" customHeight="1">
      <c r="A2866" s="539">
        <v>20240809</v>
      </c>
      <c r="B2866" s="523">
        <v>929</v>
      </c>
      <c r="C2866" s="523" t="s">
        <v>10199</v>
      </c>
      <c r="D2866" s="523" t="s">
        <v>9062</v>
      </c>
      <c r="E2866" s="523">
        <v>1225</v>
      </c>
      <c r="F2866" s="523" t="s">
        <v>8298</v>
      </c>
      <c r="G2866" s="523" t="s">
        <v>10202</v>
      </c>
      <c r="H2866" s="538" t="s">
        <v>26792</v>
      </c>
      <c r="I2866" s="540">
        <v>45513</v>
      </c>
      <c r="J2866" s="541" t="s">
        <v>11943</v>
      </c>
      <c r="K2866" s="541" t="s">
        <v>9440</v>
      </c>
      <c r="L2866" s="494" t="s">
        <v>26742</v>
      </c>
      <c r="M2866" s="494"/>
      <c r="N2866" s="494"/>
      <c r="O2866" s="494"/>
      <c r="P2866" s="494"/>
      <c r="Q2866" s="494"/>
      <c r="R2866" s="16" t="s">
        <v>10199</v>
      </c>
      <c r="S2866" s="16" t="s">
        <v>16372</v>
      </c>
      <c r="T2866" s="16" t="s">
        <v>16373</v>
      </c>
      <c r="U2866" s="17">
        <v>1225</v>
      </c>
      <c r="V2866" s="18">
        <v>24950</v>
      </c>
      <c r="W2866" s="16" t="s">
        <v>16371</v>
      </c>
      <c r="X2866" s="50" t="s">
        <v>205</v>
      </c>
      <c r="Y2866" s="50"/>
      <c r="Z2866" t="s">
        <v>16207</v>
      </c>
    </row>
    <row r="2867" spans="1:26" ht="18" customHeight="1">
      <c r="A2867" s="539">
        <v>20240809</v>
      </c>
      <c r="B2867" s="523">
        <v>930</v>
      </c>
      <c r="C2867" s="523" t="s">
        <v>6137</v>
      </c>
      <c r="D2867" s="523" t="s">
        <v>51</v>
      </c>
      <c r="E2867" s="523">
        <v>1960</v>
      </c>
      <c r="F2867" s="523" t="s">
        <v>8994</v>
      </c>
      <c r="G2867" s="523" t="s">
        <v>6138</v>
      </c>
      <c r="H2867" s="538" t="s">
        <v>26791</v>
      </c>
      <c r="I2867" s="540">
        <v>45512</v>
      </c>
      <c r="J2867" s="541" t="s">
        <v>12424</v>
      </c>
      <c r="K2867" s="541" t="s">
        <v>9440</v>
      </c>
      <c r="L2867" s="494" t="s">
        <v>26742</v>
      </c>
      <c r="M2867" s="494"/>
      <c r="N2867" s="494"/>
      <c r="O2867" s="494"/>
      <c r="P2867" s="494"/>
      <c r="Q2867" s="494"/>
      <c r="R2867" s="16" t="s">
        <v>24385</v>
      </c>
      <c r="S2867" s="16" t="s">
        <v>24377</v>
      </c>
      <c r="T2867" s="16" t="s">
        <v>24386</v>
      </c>
      <c r="U2867" s="17">
        <v>1960</v>
      </c>
      <c r="V2867" s="18">
        <v>24500</v>
      </c>
      <c r="W2867" s="16" t="s">
        <v>24373</v>
      </c>
      <c r="X2867" s="50" t="s">
        <v>205</v>
      </c>
      <c r="Y2867" s="50"/>
    </row>
    <row r="2868" spans="1:26" ht="18" customHeight="1">
      <c r="A2868" s="539">
        <v>20240812</v>
      </c>
      <c r="B2868" s="523">
        <v>931</v>
      </c>
      <c r="C2868" s="523" t="s">
        <v>10212</v>
      </c>
      <c r="D2868" s="523" t="s">
        <v>9503</v>
      </c>
      <c r="E2868" s="523">
        <v>2600</v>
      </c>
      <c r="F2868" s="523" t="s">
        <v>16374</v>
      </c>
      <c r="G2868" s="523" t="s">
        <v>10214</v>
      </c>
      <c r="H2868" s="538" t="s">
        <v>26794</v>
      </c>
      <c r="I2868" s="540">
        <v>45516</v>
      </c>
      <c r="J2868" s="541" t="s">
        <v>16375</v>
      </c>
      <c r="K2868" s="541" t="s">
        <v>9440</v>
      </c>
      <c r="L2868" s="494" t="s">
        <v>9441</v>
      </c>
      <c r="M2868" s="494" t="s">
        <v>15255</v>
      </c>
      <c r="N2868" s="494"/>
      <c r="O2868" s="494" t="s">
        <v>15698</v>
      </c>
      <c r="P2868" s="494" t="s">
        <v>15645</v>
      </c>
      <c r="Q2868" s="494" t="s">
        <v>22714</v>
      </c>
      <c r="R2868" s="16" t="s">
        <v>10212</v>
      </c>
      <c r="S2868" s="16" t="s">
        <v>16376</v>
      </c>
      <c r="T2868" s="16" t="s">
        <v>16377</v>
      </c>
      <c r="U2868" s="17">
        <v>2600</v>
      </c>
      <c r="V2868" s="18">
        <v>21480</v>
      </c>
      <c r="W2868" s="16" t="s">
        <v>16378</v>
      </c>
      <c r="X2868" s="50" t="s">
        <v>205</v>
      </c>
      <c r="Y2868" s="50"/>
      <c r="Z2868" t="s">
        <v>15151</v>
      </c>
    </row>
    <row r="2869" spans="1:26" ht="18" customHeight="1">
      <c r="A2869" s="539">
        <v>20240813</v>
      </c>
      <c r="B2869" s="523">
        <v>932</v>
      </c>
      <c r="C2869" s="523" t="s">
        <v>10206</v>
      </c>
      <c r="D2869" s="523" t="s">
        <v>9078</v>
      </c>
      <c r="E2869" s="523">
        <v>1165</v>
      </c>
      <c r="F2869" s="523" t="s">
        <v>8298</v>
      </c>
      <c r="G2869" s="523" t="s">
        <v>10208</v>
      </c>
      <c r="H2869" s="538" t="s">
        <v>26793</v>
      </c>
      <c r="I2869" s="540">
        <v>45516</v>
      </c>
      <c r="J2869" s="541" t="s">
        <v>11594</v>
      </c>
      <c r="K2869" s="541" t="s">
        <v>9440</v>
      </c>
      <c r="L2869" s="494" t="s">
        <v>26757</v>
      </c>
      <c r="M2869" s="494" t="s">
        <v>15341</v>
      </c>
      <c r="N2869" s="494"/>
      <c r="O2869" s="494" t="s">
        <v>9443</v>
      </c>
      <c r="P2869" s="494"/>
      <c r="Q2869" s="494" t="s">
        <v>22830</v>
      </c>
      <c r="R2869" s="16" t="s">
        <v>24387</v>
      </c>
      <c r="S2869" s="16" t="s">
        <v>24388</v>
      </c>
      <c r="T2869" s="16" t="s">
        <v>24389</v>
      </c>
      <c r="U2869" s="17">
        <v>1165</v>
      </c>
      <c r="V2869" s="18">
        <v>24900</v>
      </c>
      <c r="W2869" s="16" t="s">
        <v>24390</v>
      </c>
      <c r="X2869" s="50" t="s">
        <v>205</v>
      </c>
      <c r="Y2869" s="50"/>
    </row>
    <row r="2870" spans="1:26" ht="18" customHeight="1">
      <c r="A2870" s="539">
        <v>20240813</v>
      </c>
      <c r="B2870" s="523">
        <v>933</v>
      </c>
      <c r="C2870" s="523" t="s">
        <v>10242</v>
      </c>
      <c r="D2870" s="523" t="s">
        <v>10514</v>
      </c>
      <c r="E2870" s="523">
        <v>2200</v>
      </c>
      <c r="F2870" s="523" t="s">
        <v>11055</v>
      </c>
      <c r="G2870" s="523" t="s">
        <v>10244</v>
      </c>
      <c r="H2870" s="538" t="s">
        <v>26797</v>
      </c>
      <c r="I2870" s="540">
        <v>45517</v>
      </c>
      <c r="J2870" s="541" t="s">
        <v>12274</v>
      </c>
      <c r="K2870" s="541" t="s">
        <v>9440</v>
      </c>
      <c r="L2870" s="494" t="s">
        <v>26745</v>
      </c>
      <c r="M2870" s="494" t="s">
        <v>9442</v>
      </c>
      <c r="N2870" s="494"/>
      <c r="O2870" s="494" t="s">
        <v>15684</v>
      </c>
      <c r="P2870" s="494" t="s">
        <v>15938</v>
      </c>
      <c r="Q2870" s="494" t="s">
        <v>22727</v>
      </c>
      <c r="R2870" s="16" t="s">
        <v>24391</v>
      </c>
      <c r="S2870" s="16" t="s">
        <v>9811</v>
      </c>
      <c r="T2870" s="16" t="s">
        <v>16379</v>
      </c>
      <c r="U2870" s="17">
        <v>2200</v>
      </c>
      <c r="V2870" s="18">
        <v>15400</v>
      </c>
      <c r="W2870" s="16" t="s">
        <v>24390</v>
      </c>
      <c r="X2870" s="50" t="s">
        <v>205</v>
      </c>
      <c r="Y2870" s="50"/>
    </row>
    <row r="2871" spans="1:26" ht="18" customHeight="1">
      <c r="A2871" s="539">
        <v>20240813</v>
      </c>
      <c r="B2871" s="523">
        <v>934</v>
      </c>
      <c r="C2871" s="523" t="s">
        <v>6141</v>
      </c>
      <c r="D2871" s="523" t="s">
        <v>9319</v>
      </c>
      <c r="E2871" s="523">
        <v>1960</v>
      </c>
      <c r="F2871" s="523" t="s">
        <v>8994</v>
      </c>
      <c r="G2871" s="523" t="s">
        <v>6142</v>
      </c>
      <c r="H2871" s="538" t="s">
        <v>26755</v>
      </c>
      <c r="I2871" s="540">
        <v>45517</v>
      </c>
      <c r="J2871" s="541" t="s">
        <v>10416</v>
      </c>
      <c r="K2871" s="541" t="s">
        <v>9440</v>
      </c>
      <c r="L2871" s="494" t="s">
        <v>26742</v>
      </c>
      <c r="M2871" s="494" t="s">
        <v>16380</v>
      </c>
      <c r="N2871" s="494"/>
      <c r="O2871" s="494" t="s">
        <v>9443</v>
      </c>
      <c r="P2871" s="494"/>
      <c r="Q2871" s="494" t="s">
        <v>9444</v>
      </c>
      <c r="R2871" s="16" t="s">
        <v>24392</v>
      </c>
      <c r="S2871" s="16" t="s">
        <v>18808</v>
      </c>
      <c r="T2871" s="16" t="s">
        <v>24393</v>
      </c>
      <c r="U2871" s="17">
        <v>1960</v>
      </c>
      <c r="V2871" s="18">
        <v>24500</v>
      </c>
      <c r="W2871" s="16" t="s">
        <v>24394</v>
      </c>
      <c r="X2871" s="50" t="s">
        <v>205</v>
      </c>
      <c r="Y2871" s="50"/>
    </row>
    <row r="2872" spans="1:26" ht="18" customHeight="1">
      <c r="A2872" s="539">
        <v>20240813</v>
      </c>
      <c r="B2872" s="523">
        <v>935</v>
      </c>
      <c r="C2872" s="523" t="s">
        <v>6144</v>
      </c>
      <c r="D2872" s="523" t="s">
        <v>9319</v>
      </c>
      <c r="E2872" s="523">
        <v>1960</v>
      </c>
      <c r="F2872" s="523" t="s">
        <v>8994</v>
      </c>
      <c r="G2872" s="523" t="s">
        <v>6145</v>
      </c>
      <c r="H2872" s="538" t="s">
        <v>26796</v>
      </c>
      <c r="I2872" s="540">
        <v>45517</v>
      </c>
      <c r="J2872" s="541" t="s">
        <v>15039</v>
      </c>
      <c r="K2872" s="541" t="s">
        <v>9440</v>
      </c>
      <c r="L2872" s="494" t="s">
        <v>26742</v>
      </c>
      <c r="M2872" s="494" t="s">
        <v>16380</v>
      </c>
      <c r="N2872" s="494"/>
      <c r="O2872" s="494" t="s">
        <v>9443</v>
      </c>
      <c r="P2872" s="494"/>
      <c r="Q2872" s="494" t="s">
        <v>22624</v>
      </c>
      <c r="R2872" s="16" t="s">
        <v>24395</v>
      </c>
      <c r="S2872" s="16" t="s">
        <v>24396</v>
      </c>
      <c r="T2872" s="16" t="s">
        <v>24397</v>
      </c>
      <c r="U2872" s="17">
        <v>1960</v>
      </c>
      <c r="V2872" s="18">
        <v>24500</v>
      </c>
      <c r="W2872" s="16" t="s">
        <v>24394</v>
      </c>
      <c r="X2872" s="50" t="s">
        <v>205</v>
      </c>
      <c r="Y2872" s="50"/>
    </row>
    <row r="2873" spans="1:26" ht="18" customHeight="1">
      <c r="A2873" s="539">
        <v>20240813</v>
      </c>
      <c r="B2873" s="523">
        <v>936</v>
      </c>
      <c r="C2873" s="523" t="s">
        <v>6146</v>
      </c>
      <c r="D2873" s="523" t="s">
        <v>168</v>
      </c>
      <c r="E2873" s="523">
        <v>1960</v>
      </c>
      <c r="F2873" s="523" t="s">
        <v>8994</v>
      </c>
      <c r="G2873" s="523" t="s">
        <v>6147</v>
      </c>
      <c r="H2873" s="538" t="s">
        <v>26750</v>
      </c>
      <c r="I2873" s="540">
        <v>45517</v>
      </c>
      <c r="J2873" s="541" t="s">
        <v>14408</v>
      </c>
      <c r="K2873" s="541" t="s">
        <v>9440</v>
      </c>
      <c r="L2873" s="494" t="s">
        <v>26742</v>
      </c>
      <c r="M2873" s="494" t="s">
        <v>15255</v>
      </c>
      <c r="N2873" s="494"/>
      <c r="O2873" s="494" t="s">
        <v>9443</v>
      </c>
      <c r="P2873" s="494"/>
      <c r="Q2873" s="494" t="s">
        <v>22624</v>
      </c>
      <c r="R2873" s="16" t="s">
        <v>24398</v>
      </c>
      <c r="S2873" s="16" t="s">
        <v>24396</v>
      </c>
      <c r="T2873" s="16" t="s">
        <v>16381</v>
      </c>
      <c r="U2873" s="17">
        <v>1960</v>
      </c>
      <c r="V2873" s="18">
        <v>24500</v>
      </c>
      <c r="W2873" s="16" t="s">
        <v>24394</v>
      </c>
      <c r="X2873" s="50" t="s">
        <v>205</v>
      </c>
      <c r="Y2873" s="50"/>
    </row>
    <row r="2874" spans="1:26" ht="18" customHeight="1">
      <c r="A2874" s="539">
        <v>20240814</v>
      </c>
      <c r="B2874" s="523">
        <v>937</v>
      </c>
      <c r="C2874" s="523" t="s">
        <v>10248</v>
      </c>
      <c r="D2874" s="523" t="s">
        <v>10628</v>
      </c>
      <c r="E2874" s="523">
        <v>1500</v>
      </c>
      <c r="F2874" s="523" t="s">
        <v>16382</v>
      </c>
      <c r="G2874" s="523" t="s">
        <v>10251</v>
      </c>
      <c r="H2874" s="538" t="s">
        <v>26798</v>
      </c>
      <c r="I2874" s="540">
        <v>45518</v>
      </c>
      <c r="J2874" s="541" t="s">
        <v>16383</v>
      </c>
      <c r="K2874" s="541" t="s">
        <v>9440</v>
      </c>
      <c r="L2874" s="494" t="s">
        <v>26745</v>
      </c>
      <c r="M2874" s="494"/>
      <c r="N2874" s="494"/>
      <c r="O2874" s="494"/>
      <c r="P2874" s="494"/>
      <c r="Q2874" s="494"/>
      <c r="R2874" s="16" t="s">
        <v>16384</v>
      </c>
      <c r="S2874" s="16" t="s">
        <v>24399</v>
      </c>
      <c r="T2874" s="16" t="s">
        <v>16385</v>
      </c>
      <c r="U2874" s="17">
        <v>1500</v>
      </c>
      <c r="V2874" s="18">
        <v>15190</v>
      </c>
      <c r="W2874" s="16" t="s">
        <v>9445</v>
      </c>
      <c r="X2874" s="50" t="s">
        <v>205</v>
      </c>
      <c r="Y2874" s="50"/>
    </row>
    <row r="2875" spans="1:26" ht="18" customHeight="1">
      <c r="A2875" s="539">
        <v>20240814</v>
      </c>
      <c r="B2875" s="523">
        <v>939</v>
      </c>
      <c r="C2875" s="523" t="s">
        <v>6149</v>
      </c>
      <c r="D2875" s="523" t="s">
        <v>8891</v>
      </c>
      <c r="E2875" s="523">
        <v>1917</v>
      </c>
      <c r="F2875" s="523" t="s">
        <v>8994</v>
      </c>
      <c r="G2875" s="523" t="s">
        <v>6150</v>
      </c>
      <c r="H2875" s="538" t="s">
        <v>26752</v>
      </c>
      <c r="I2875" s="540">
        <v>45517</v>
      </c>
      <c r="J2875" s="541" t="s">
        <v>10350</v>
      </c>
      <c r="K2875" s="541" t="s">
        <v>9440</v>
      </c>
      <c r="L2875" s="494" t="s">
        <v>26742</v>
      </c>
      <c r="M2875" s="494" t="s">
        <v>9442</v>
      </c>
      <c r="N2875" s="494"/>
      <c r="O2875" s="494" t="s">
        <v>9443</v>
      </c>
      <c r="P2875" s="494"/>
      <c r="Q2875" s="494" t="s">
        <v>22889</v>
      </c>
      <c r="R2875" s="16" t="s">
        <v>16386</v>
      </c>
      <c r="S2875" s="16" t="s">
        <v>24396</v>
      </c>
      <c r="T2875" s="16" t="s">
        <v>24400</v>
      </c>
      <c r="U2875" s="17">
        <v>1917</v>
      </c>
      <c r="V2875" s="18">
        <v>23962.5</v>
      </c>
      <c r="W2875" s="16" t="s">
        <v>24394</v>
      </c>
      <c r="X2875" s="50" t="s">
        <v>205</v>
      </c>
      <c r="Y2875" s="50"/>
    </row>
    <row r="2876" spans="1:26" ht="18" customHeight="1">
      <c r="A2876" s="539">
        <v>20240814</v>
      </c>
      <c r="B2876" s="523">
        <v>940</v>
      </c>
      <c r="C2876" s="523" t="s">
        <v>6155</v>
      </c>
      <c r="D2876" s="523" t="s">
        <v>8891</v>
      </c>
      <c r="E2876" s="523">
        <v>1960</v>
      </c>
      <c r="F2876" s="523" t="s">
        <v>8994</v>
      </c>
      <c r="G2876" s="523" t="s">
        <v>6156</v>
      </c>
      <c r="H2876" s="538" t="s">
        <v>26758</v>
      </c>
      <c r="I2876" s="540">
        <v>45517</v>
      </c>
      <c r="J2876" s="541" t="s">
        <v>9439</v>
      </c>
      <c r="K2876" s="541" t="s">
        <v>9440</v>
      </c>
      <c r="L2876" s="494" t="s">
        <v>26742</v>
      </c>
      <c r="M2876" s="494" t="s">
        <v>9442</v>
      </c>
      <c r="N2876" s="494"/>
      <c r="O2876" s="494" t="s">
        <v>9443</v>
      </c>
      <c r="P2876" s="494"/>
      <c r="Q2876" s="494" t="s">
        <v>22624</v>
      </c>
      <c r="R2876" s="16" t="s">
        <v>24401</v>
      </c>
      <c r="S2876" s="16" t="s">
        <v>24396</v>
      </c>
      <c r="T2876" s="16" t="s">
        <v>24402</v>
      </c>
      <c r="U2876" s="17">
        <v>1960</v>
      </c>
      <c r="V2876" s="18">
        <v>24500</v>
      </c>
      <c r="W2876" s="16" t="s">
        <v>24394</v>
      </c>
      <c r="X2876" s="50" t="s">
        <v>205</v>
      </c>
      <c r="Y2876" s="50"/>
    </row>
    <row r="2877" spans="1:26" ht="18" customHeight="1">
      <c r="A2877" s="539">
        <v>20240814</v>
      </c>
      <c r="B2877" s="523">
        <v>941</v>
      </c>
      <c r="C2877" s="523" t="s">
        <v>9450</v>
      </c>
      <c r="D2877" s="523" t="s">
        <v>8947</v>
      </c>
      <c r="E2877" s="523">
        <v>900</v>
      </c>
      <c r="F2877" s="523" t="s">
        <v>8949</v>
      </c>
      <c r="G2877" s="523" t="s">
        <v>9451</v>
      </c>
      <c r="H2877" s="538" t="s">
        <v>26744</v>
      </c>
      <c r="I2877" s="540">
        <v>45518</v>
      </c>
      <c r="J2877" s="541" t="s">
        <v>9453</v>
      </c>
      <c r="K2877" s="541" t="s">
        <v>9440</v>
      </c>
      <c r="L2877" s="494" t="s">
        <v>26745</v>
      </c>
      <c r="M2877" s="494" t="s">
        <v>9455</v>
      </c>
      <c r="N2877" s="494"/>
      <c r="O2877" s="494" t="s">
        <v>9456</v>
      </c>
      <c r="P2877" s="494" t="s">
        <v>9457</v>
      </c>
      <c r="Q2877" s="494" t="s">
        <v>23398</v>
      </c>
      <c r="R2877" s="16" t="s">
        <v>24403</v>
      </c>
      <c r="S2877" s="16" t="s">
        <v>24404</v>
      </c>
      <c r="T2877" s="16" t="s">
        <v>24405</v>
      </c>
      <c r="U2877" s="17">
        <v>900</v>
      </c>
      <c r="V2877" s="18">
        <v>7650</v>
      </c>
      <c r="W2877" s="16" t="s">
        <v>24390</v>
      </c>
      <c r="X2877" s="50" t="s">
        <v>205</v>
      </c>
      <c r="Y2877" s="50"/>
      <c r="Z2877" t="s">
        <v>12439</v>
      </c>
    </row>
    <row r="2878" spans="1:26" ht="18" customHeight="1">
      <c r="A2878" s="539">
        <v>20240814</v>
      </c>
      <c r="B2878" s="523">
        <v>942</v>
      </c>
      <c r="C2878" s="523" t="s">
        <v>9475</v>
      </c>
      <c r="D2878" s="523" t="s">
        <v>9476</v>
      </c>
      <c r="E2878" s="523">
        <v>1120</v>
      </c>
      <c r="F2878" s="523" t="s">
        <v>8298</v>
      </c>
      <c r="G2878" s="523" t="s">
        <v>9477</v>
      </c>
      <c r="H2878" s="538" t="s">
        <v>26746</v>
      </c>
      <c r="I2878" s="540">
        <v>45518</v>
      </c>
      <c r="J2878" s="541" t="s">
        <v>9479</v>
      </c>
      <c r="K2878" s="541" t="s">
        <v>9440</v>
      </c>
      <c r="L2878" s="494" t="s">
        <v>26742</v>
      </c>
      <c r="M2878" s="494"/>
      <c r="N2878" s="494"/>
      <c r="O2878" s="494"/>
      <c r="P2878" s="494"/>
      <c r="Q2878" s="494"/>
      <c r="R2878" s="16" t="s">
        <v>24406</v>
      </c>
      <c r="S2878" s="16" t="s">
        <v>24053</v>
      </c>
      <c r="T2878" s="16" t="s">
        <v>24407</v>
      </c>
      <c r="U2878" s="17">
        <v>1120</v>
      </c>
      <c r="V2878" s="18">
        <v>24230</v>
      </c>
      <c r="W2878" s="16" t="s">
        <v>6165</v>
      </c>
      <c r="X2878" s="50" t="s">
        <v>205</v>
      </c>
      <c r="Y2878" s="50"/>
      <c r="Z2878" t="s">
        <v>16387</v>
      </c>
    </row>
    <row r="2879" spans="1:26" ht="18" customHeight="1">
      <c r="A2879" s="539">
        <v>20240816</v>
      </c>
      <c r="B2879" s="523">
        <v>943</v>
      </c>
      <c r="C2879" s="523" t="s">
        <v>6159</v>
      </c>
      <c r="D2879" s="523" t="s">
        <v>8891</v>
      </c>
      <c r="E2879" s="523">
        <v>1905</v>
      </c>
      <c r="F2879" s="523" t="s">
        <v>8994</v>
      </c>
      <c r="G2879" s="523" t="s">
        <v>6160</v>
      </c>
      <c r="H2879" s="538" t="s">
        <v>9486</v>
      </c>
      <c r="I2879" s="540">
        <v>45520</v>
      </c>
      <c r="J2879" s="541" t="s">
        <v>9487</v>
      </c>
      <c r="K2879" s="541" t="s">
        <v>9440</v>
      </c>
      <c r="L2879" s="494" t="s">
        <v>26742</v>
      </c>
      <c r="M2879" s="494"/>
      <c r="N2879" s="494"/>
      <c r="O2879" s="494"/>
      <c r="P2879" s="494"/>
      <c r="Q2879" s="494"/>
      <c r="R2879" s="16" t="s">
        <v>24408</v>
      </c>
      <c r="S2879" s="16" t="s">
        <v>24409</v>
      </c>
      <c r="T2879" s="16" t="s">
        <v>24410</v>
      </c>
      <c r="U2879" s="17">
        <v>1905</v>
      </c>
      <c r="V2879" s="18">
        <v>23917.89</v>
      </c>
      <c r="W2879" s="16" t="s">
        <v>6165</v>
      </c>
      <c r="X2879" s="50" t="s">
        <v>205</v>
      </c>
      <c r="Y2879" s="50"/>
    </row>
    <row r="2880" spans="1:26" ht="18" customHeight="1">
      <c r="A2880" s="539">
        <v>20240816</v>
      </c>
      <c r="B2880" s="523">
        <v>944</v>
      </c>
      <c r="C2880" s="523" t="s">
        <v>6166</v>
      </c>
      <c r="D2880" s="523" t="s">
        <v>8891</v>
      </c>
      <c r="E2880" s="523">
        <v>1911</v>
      </c>
      <c r="F2880" s="523" t="s">
        <v>8994</v>
      </c>
      <c r="G2880" s="523" t="s">
        <v>6167</v>
      </c>
      <c r="H2880" s="538" t="s">
        <v>9500</v>
      </c>
      <c r="I2880" s="540">
        <v>45520</v>
      </c>
      <c r="J2880" s="541" t="s">
        <v>9501</v>
      </c>
      <c r="K2880" s="541" t="s">
        <v>9440</v>
      </c>
      <c r="L2880" s="494" t="s">
        <v>26742</v>
      </c>
      <c r="M2880" s="494"/>
      <c r="N2880" s="494"/>
      <c r="O2880" s="494"/>
      <c r="P2880" s="494"/>
      <c r="Q2880" s="494"/>
      <c r="R2880" s="16" t="s">
        <v>24411</v>
      </c>
      <c r="S2880" s="16" t="s">
        <v>24409</v>
      </c>
      <c r="T2880" s="16" t="s">
        <v>24412</v>
      </c>
      <c r="U2880" s="17">
        <v>1911</v>
      </c>
      <c r="V2880" s="18">
        <v>23993.27</v>
      </c>
      <c r="W2880" s="16" t="s">
        <v>24413</v>
      </c>
      <c r="X2880" s="50" t="s">
        <v>205</v>
      </c>
      <c r="Y2880" s="50"/>
    </row>
    <row r="2881" spans="1:26" ht="18" customHeight="1">
      <c r="A2881" s="539">
        <v>20240816</v>
      </c>
      <c r="B2881" s="523">
        <v>945</v>
      </c>
      <c r="C2881" s="523" t="s">
        <v>9508</v>
      </c>
      <c r="D2881" s="523" t="s">
        <v>8996</v>
      </c>
      <c r="E2881" s="523">
        <v>929</v>
      </c>
      <c r="F2881" s="523" t="s">
        <v>8949</v>
      </c>
      <c r="G2881" s="523" t="s">
        <v>9509</v>
      </c>
      <c r="H2881" s="538" t="s">
        <v>26753</v>
      </c>
      <c r="I2881" s="540">
        <v>45520</v>
      </c>
      <c r="J2881" s="541" t="s">
        <v>9511</v>
      </c>
      <c r="K2881" s="541" t="s">
        <v>9440</v>
      </c>
      <c r="L2881" s="494" t="s">
        <v>26745</v>
      </c>
      <c r="M2881" s="494"/>
      <c r="N2881" s="494"/>
      <c r="O2881" s="494"/>
      <c r="P2881" s="494"/>
      <c r="Q2881" s="494"/>
      <c r="R2881" s="16" t="s">
        <v>9512</v>
      </c>
      <c r="S2881" s="16" t="s">
        <v>9513</v>
      </c>
      <c r="T2881" s="16" t="s">
        <v>24414</v>
      </c>
      <c r="U2881" s="17">
        <v>929</v>
      </c>
      <c r="V2881" s="18">
        <v>6967.5</v>
      </c>
      <c r="W2881" s="16" t="s">
        <v>24415</v>
      </c>
      <c r="X2881" s="50" t="s">
        <v>205</v>
      </c>
      <c r="Y2881" s="50"/>
      <c r="Z2881" t="s">
        <v>13000</v>
      </c>
    </row>
    <row r="2882" spans="1:26" ht="18" customHeight="1">
      <c r="A2882" s="539">
        <v>20240816</v>
      </c>
      <c r="B2882" s="523">
        <v>946</v>
      </c>
      <c r="C2882" s="523" t="s">
        <v>6169</v>
      </c>
      <c r="D2882" s="523" t="s">
        <v>51</v>
      </c>
      <c r="E2882" s="523">
        <v>1945</v>
      </c>
      <c r="F2882" s="523" t="s">
        <v>8994</v>
      </c>
      <c r="G2882" s="523" t="s">
        <v>6170</v>
      </c>
      <c r="H2882" s="538" t="s">
        <v>26747</v>
      </c>
      <c r="I2882" s="540">
        <v>45520</v>
      </c>
      <c r="J2882" s="541" t="s">
        <v>9527</v>
      </c>
      <c r="K2882" s="541" t="s">
        <v>9440</v>
      </c>
      <c r="L2882" s="494" t="s">
        <v>26742</v>
      </c>
      <c r="M2882" s="494"/>
      <c r="N2882" s="494"/>
      <c r="O2882" s="494"/>
      <c r="P2882" s="494"/>
      <c r="Q2882" s="494"/>
      <c r="R2882" s="16" t="s">
        <v>24416</v>
      </c>
      <c r="S2882" s="16" t="s">
        <v>24409</v>
      </c>
      <c r="T2882" s="16" t="s">
        <v>24417</v>
      </c>
      <c r="U2882" s="17">
        <v>1945</v>
      </c>
      <c r="V2882" s="18">
        <v>24324.16</v>
      </c>
      <c r="W2882" s="16" t="s">
        <v>24413</v>
      </c>
      <c r="X2882" s="50" t="s">
        <v>205</v>
      </c>
      <c r="Y2882" s="50"/>
    </row>
    <row r="2883" spans="1:26" ht="18" customHeight="1">
      <c r="A2883" s="539">
        <v>20240816</v>
      </c>
      <c r="B2883" s="523">
        <v>947</v>
      </c>
      <c r="C2883" s="523" t="s">
        <v>6173</v>
      </c>
      <c r="D2883" s="523" t="s">
        <v>9537</v>
      </c>
      <c r="E2883" s="523">
        <v>1916</v>
      </c>
      <c r="F2883" s="523" t="s">
        <v>8994</v>
      </c>
      <c r="G2883" s="523" t="s">
        <v>6174</v>
      </c>
      <c r="H2883" s="538" t="s">
        <v>26801</v>
      </c>
      <c r="I2883" s="540">
        <v>45520</v>
      </c>
      <c r="J2883" s="541" t="s">
        <v>9539</v>
      </c>
      <c r="K2883" s="541" t="s">
        <v>9440</v>
      </c>
      <c r="L2883" s="494" t="s">
        <v>26742</v>
      </c>
      <c r="M2883" s="494"/>
      <c r="N2883" s="494"/>
      <c r="O2883" s="494"/>
      <c r="P2883" s="494"/>
      <c r="Q2883" s="494"/>
      <c r="R2883" s="16" t="s">
        <v>24418</v>
      </c>
      <c r="S2883" s="16" t="s">
        <v>18809</v>
      </c>
      <c r="T2883" s="550" t="s">
        <v>24419</v>
      </c>
      <c r="U2883" s="17">
        <v>1916</v>
      </c>
      <c r="V2883" s="18">
        <v>24382.47</v>
      </c>
      <c r="W2883" s="16" t="s">
        <v>24413</v>
      </c>
      <c r="X2883" s="50" t="s">
        <v>205</v>
      </c>
      <c r="Y2883" s="50"/>
    </row>
    <row r="2884" spans="1:26" ht="18" customHeight="1">
      <c r="A2884" s="539">
        <v>20240816</v>
      </c>
      <c r="B2884" s="523">
        <v>948</v>
      </c>
      <c r="C2884" s="523" t="s">
        <v>6162</v>
      </c>
      <c r="D2884" s="523" t="s">
        <v>8891</v>
      </c>
      <c r="E2884" s="523">
        <v>1958</v>
      </c>
      <c r="F2884" s="523" t="s">
        <v>8994</v>
      </c>
      <c r="G2884" s="523" t="s">
        <v>6163</v>
      </c>
      <c r="H2884" s="538" t="s">
        <v>26802</v>
      </c>
      <c r="I2884" s="540">
        <v>45520</v>
      </c>
      <c r="J2884" s="541" t="s">
        <v>9547</v>
      </c>
      <c r="K2884" s="541" t="s">
        <v>9440</v>
      </c>
      <c r="L2884" s="494" t="s">
        <v>26742</v>
      </c>
      <c r="M2884" s="494"/>
      <c r="N2884" s="494"/>
      <c r="O2884" s="494"/>
      <c r="P2884" s="494"/>
      <c r="Q2884" s="494"/>
      <c r="R2884" s="16" t="s">
        <v>24420</v>
      </c>
      <c r="S2884" s="16" t="s">
        <v>18809</v>
      </c>
      <c r="T2884" s="16" t="s">
        <v>24421</v>
      </c>
      <c r="U2884" s="17">
        <v>1958</v>
      </c>
      <c r="V2884" s="18">
        <v>24688.59</v>
      </c>
      <c r="W2884" s="16" t="s">
        <v>24413</v>
      </c>
      <c r="X2884" s="50" t="s">
        <v>205</v>
      </c>
      <c r="Y2884" s="50"/>
    </row>
    <row r="2885" spans="1:26" ht="18" customHeight="1">
      <c r="A2885" s="539">
        <v>20240816</v>
      </c>
      <c r="B2885" s="523">
        <v>949</v>
      </c>
      <c r="C2885" s="523" t="s">
        <v>6177</v>
      </c>
      <c r="D2885" s="523" t="s">
        <v>8918</v>
      </c>
      <c r="E2885" s="523">
        <v>1980</v>
      </c>
      <c r="F2885" s="523" t="s">
        <v>6346</v>
      </c>
      <c r="G2885" s="523" t="s">
        <v>6178</v>
      </c>
      <c r="H2885" s="538"/>
      <c r="I2885" s="540">
        <v>45520</v>
      </c>
      <c r="J2885" s="541" t="s">
        <v>9556</v>
      </c>
      <c r="K2885" s="541" t="s">
        <v>9440</v>
      </c>
      <c r="L2885" s="494"/>
      <c r="M2885" s="494"/>
      <c r="N2885" s="494"/>
      <c r="O2885" s="494"/>
      <c r="P2885" s="494"/>
      <c r="Q2885" s="494"/>
      <c r="R2885" s="16" t="s">
        <v>24422</v>
      </c>
      <c r="S2885" s="16" t="s">
        <v>24409</v>
      </c>
      <c r="T2885" s="16" t="s">
        <v>24423</v>
      </c>
      <c r="U2885" s="17">
        <v>1980</v>
      </c>
      <c r="V2885" s="18">
        <v>24948</v>
      </c>
      <c r="W2885" s="16" t="s">
        <v>24413</v>
      </c>
      <c r="X2885" s="50"/>
      <c r="Y2885" s="50"/>
    </row>
    <row r="2886" spans="1:26" ht="18" customHeight="1">
      <c r="A2886" s="539">
        <v>20240816</v>
      </c>
      <c r="B2886" s="523">
        <v>950</v>
      </c>
      <c r="C2886" s="523" t="s">
        <v>6181</v>
      </c>
      <c r="D2886" s="523" t="s">
        <v>9319</v>
      </c>
      <c r="E2886" s="523">
        <v>1534</v>
      </c>
      <c r="F2886" s="523" t="s">
        <v>121</v>
      </c>
      <c r="G2886" s="523" t="s">
        <v>6182</v>
      </c>
      <c r="H2886" s="538" t="s">
        <v>26799</v>
      </c>
      <c r="I2886" s="540">
        <v>45520</v>
      </c>
      <c r="J2886" s="541" t="s">
        <v>9567</v>
      </c>
      <c r="K2886" s="541" t="s">
        <v>9440</v>
      </c>
      <c r="L2886" s="494" t="s">
        <v>26800</v>
      </c>
      <c r="M2886" s="494"/>
      <c r="N2886" s="494"/>
      <c r="O2886" s="494"/>
      <c r="P2886" s="494"/>
      <c r="Q2886" s="494"/>
      <c r="R2886" s="16" t="s">
        <v>24424</v>
      </c>
      <c r="S2886" s="16" t="s">
        <v>9568</v>
      </c>
      <c r="T2886" s="16" t="s">
        <v>24425</v>
      </c>
      <c r="U2886" s="17">
        <v>1534</v>
      </c>
      <c r="V2886" s="18">
        <v>24325</v>
      </c>
      <c r="W2886" s="16" t="s">
        <v>24426</v>
      </c>
      <c r="X2886" s="50" t="s">
        <v>205</v>
      </c>
      <c r="Y2886" s="50"/>
    </row>
    <row r="2887" spans="1:26" ht="18" customHeight="1">
      <c r="A2887" s="539">
        <v>20240816</v>
      </c>
      <c r="B2887" s="523">
        <v>951</v>
      </c>
      <c r="C2887" s="523" t="s">
        <v>6187</v>
      </c>
      <c r="D2887" s="523" t="s">
        <v>9319</v>
      </c>
      <c r="E2887" s="523">
        <v>1534</v>
      </c>
      <c r="F2887" s="523" t="s">
        <v>121</v>
      </c>
      <c r="G2887" s="523" t="s">
        <v>6188</v>
      </c>
      <c r="H2887" s="538" t="s">
        <v>26748</v>
      </c>
      <c r="I2887" s="540">
        <v>45520</v>
      </c>
      <c r="J2887" s="541" t="s">
        <v>9567</v>
      </c>
      <c r="K2887" s="541" t="s">
        <v>9440</v>
      </c>
      <c r="L2887" s="512" t="s">
        <v>26742</v>
      </c>
      <c r="M2887" s="512"/>
      <c r="N2887" s="512"/>
      <c r="O2887" s="512"/>
      <c r="P2887" s="512"/>
      <c r="Q2887" s="512"/>
      <c r="R2887" s="16" t="s">
        <v>24427</v>
      </c>
      <c r="S2887" s="16" t="s">
        <v>24428</v>
      </c>
      <c r="T2887" s="16" t="s">
        <v>9581</v>
      </c>
      <c r="U2887" s="17">
        <v>1534</v>
      </c>
      <c r="V2887" s="18">
        <v>24325</v>
      </c>
      <c r="W2887" s="16" t="s">
        <v>24426</v>
      </c>
      <c r="X2887" s="50" t="s">
        <v>205</v>
      </c>
      <c r="Y2887" s="50"/>
    </row>
    <row r="2888" spans="1:26" ht="18" customHeight="1">
      <c r="A2888" s="539">
        <v>20240819</v>
      </c>
      <c r="B2888" s="523">
        <v>952</v>
      </c>
      <c r="C2888" s="523" t="s">
        <v>9585</v>
      </c>
      <c r="D2888" s="523" t="s">
        <v>219</v>
      </c>
      <c r="E2888" s="523">
        <v>1110</v>
      </c>
      <c r="F2888" s="523" t="s">
        <v>9217</v>
      </c>
      <c r="G2888" s="523" t="s">
        <v>9586</v>
      </c>
      <c r="H2888" s="538" t="s">
        <v>26750</v>
      </c>
      <c r="I2888" s="540">
        <v>45521</v>
      </c>
      <c r="J2888" s="541" t="s">
        <v>9588</v>
      </c>
      <c r="K2888" s="541" t="s">
        <v>9440</v>
      </c>
      <c r="L2888" s="494" t="s">
        <v>26742</v>
      </c>
      <c r="M2888" s="494"/>
      <c r="N2888" s="494"/>
      <c r="O2888" s="494"/>
      <c r="P2888" s="494"/>
      <c r="Q2888" s="494"/>
      <c r="R2888" s="16" t="s">
        <v>24429</v>
      </c>
      <c r="S2888" s="16" t="s">
        <v>22731</v>
      </c>
      <c r="T2888" s="16" t="s">
        <v>24430</v>
      </c>
      <c r="U2888" s="17">
        <v>1110</v>
      </c>
      <c r="V2888" s="18">
        <v>24864</v>
      </c>
      <c r="W2888" s="16" t="s">
        <v>24413</v>
      </c>
      <c r="X2888" s="50" t="s">
        <v>205</v>
      </c>
      <c r="Y2888" s="50"/>
    </row>
    <row r="2889" spans="1:26" ht="18" customHeight="1">
      <c r="A2889" s="539">
        <v>20240819</v>
      </c>
      <c r="B2889" s="523">
        <v>953</v>
      </c>
      <c r="C2889" s="523" t="s">
        <v>9590</v>
      </c>
      <c r="D2889" s="523" t="s">
        <v>219</v>
      </c>
      <c r="E2889" s="523">
        <v>1110</v>
      </c>
      <c r="F2889" s="523" t="s">
        <v>9245</v>
      </c>
      <c r="G2889" s="523" t="s">
        <v>9591</v>
      </c>
      <c r="H2889" s="538" t="s">
        <v>26751</v>
      </c>
      <c r="I2889" s="540">
        <v>45521</v>
      </c>
      <c r="J2889" s="541" t="s">
        <v>9593</v>
      </c>
      <c r="K2889" s="541" t="s">
        <v>9440</v>
      </c>
      <c r="L2889" s="494" t="s">
        <v>26742</v>
      </c>
      <c r="M2889" s="494"/>
      <c r="N2889" s="494"/>
      <c r="O2889" s="494"/>
      <c r="P2889" s="494"/>
      <c r="Q2889" s="494"/>
      <c r="R2889" s="16" t="s">
        <v>24431</v>
      </c>
      <c r="S2889" s="16" t="s">
        <v>9589</v>
      </c>
      <c r="T2889" s="16" t="s">
        <v>9594</v>
      </c>
      <c r="U2889" s="17">
        <v>1110</v>
      </c>
      <c r="V2889" s="18">
        <v>24864</v>
      </c>
      <c r="W2889" s="16" t="s">
        <v>24413</v>
      </c>
      <c r="X2889" s="50" t="s">
        <v>205</v>
      </c>
      <c r="Y2889" s="50"/>
    </row>
    <row r="2890" spans="1:26" ht="18" customHeight="1">
      <c r="A2890" s="539">
        <v>20240819</v>
      </c>
      <c r="B2890" s="523">
        <v>954</v>
      </c>
      <c r="C2890" s="523" t="s">
        <v>6191</v>
      </c>
      <c r="D2890" s="523" t="s">
        <v>8896</v>
      </c>
      <c r="E2890" s="523">
        <v>1925</v>
      </c>
      <c r="F2890" s="523" t="s">
        <v>6380</v>
      </c>
      <c r="G2890" s="523" t="s">
        <v>6192</v>
      </c>
      <c r="H2890" s="538" t="s">
        <v>26752</v>
      </c>
      <c r="I2890" s="540">
        <v>45521</v>
      </c>
      <c r="J2890" s="541" t="s">
        <v>9597</v>
      </c>
      <c r="K2890" s="541" t="s">
        <v>9440</v>
      </c>
      <c r="L2890" s="494" t="s">
        <v>26805</v>
      </c>
      <c r="M2890" s="494"/>
      <c r="N2890" s="494"/>
      <c r="O2890" s="494"/>
      <c r="P2890" s="494"/>
      <c r="Q2890" s="494"/>
      <c r="R2890" s="16" t="s">
        <v>24432</v>
      </c>
      <c r="S2890" s="16" t="s">
        <v>19323</v>
      </c>
      <c r="T2890" s="16" t="s">
        <v>24433</v>
      </c>
      <c r="U2890" s="17">
        <v>1925</v>
      </c>
      <c r="V2890" s="18">
        <v>24640</v>
      </c>
      <c r="W2890" s="16" t="s">
        <v>6186</v>
      </c>
      <c r="X2890" s="50" t="s">
        <v>205</v>
      </c>
      <c r="Y2890" s="50"/>
    </row>
    <row r="2891" spans="1:26" ht="18" customHeight="1">
      <c r="A2891" s="539">
        <v>20240819</v>
      </c>
      <c r="B2891" s="523">
        <v>955</v>
      </c>
      <c r="C2891" s="523" t="s">
        <v>9599</v>
      </c>
      <c r="D2891" s="523" t="s">
        <v>9583</v>
      </c>
      <c r="E2891" s="523">
        <v>1200</v>
      </c>
      <c r="F2891" s="523" t="s">
        <v>8298</v>
      </c>
      <c r="G2891" s="523" t="s">
        <v>9600</v>
      </c>
      <c r="H2891" s="538" t="s">
        <v>26795</v>
      </c>
      <c r="I2891" s="540">
        <v>45518</v>
      </c>
      <c r="J2891" s="541" t="s">
        <v>9602</v>
      </c>
      <c r="K2891" s="541" t="s">
        <v>9440</v>
      </c>
      <c r="L2891" s="494" t="s">
        <v>26742</v>
      </c>
      <c r="M2891" s="494"/>
      <c r="N2891" s="494"/>
      <c r="O2891" s="494"/>
      <c r="P2891" s="494"/>
      <c r="Q2891" s="494"/>
      <c r="R2891" s="16" t="s">
        <v>24434</v>
      </c>
      <c r="S2891" s="16" t="s">
        <v>24435</v>
      </c>
      <c r="T2891" s="16" t="s">
        <v>9603</v>
      </c>
      <c r="U2891" s="17">
        <v>1200</v>
      </c>
      <c r="V2891" s="18">
        <v>24600</v>
      </c>
      <c r="W2891" s="16" t="s">
        <v>24390</v>
      </c>
      <c r="X2891" s="50" t="s">
        <v>205</v>
      </c>
      <c r="Y2891" s="50"/>
    </row>
    <row r="2892" spans="1:26" ht="18" customHeight="1">
      <c r="A2892" s="539">
        <v>20240820</v>
      </c>
      <c r="B2892" s="523">
        <v>956</v>
      </c>
      <c r="C2892" s="523" t="s">
        <v>9604</v>
      </c>
      <c r="D2892" s="523" t="s">
        <v>219</v>
      </c>
      <c r="E2892" s="523">
        <v>1800</v>
      </c>
      <c r="F2892" s="523" t="s">
        <v>8949</v>
      </c>
      <c r="G2892" s="523" t="s">
        <v>9605</v>
      </c>
      <c r="H2892" s="538" t="s">
        <v>26756</v>
      </c>
      <c r="I2892" s="540">
        <v>45523</v>
      </c>
      <c r="J2892" s="541" t="s">
        <v>9607</v>
      </c>
      <c r="K2892" s="541" t="s">
        <v>9440</v>
      </c>
      <c r="L2892" s="494" t="s">
        <v>26742</v>
      </c>
      <c r="M2892" s="494"/>
      <c r="N2892" s="494"/>
      <c r="O2892" s="494"/>
      <c r="P2892" s="494"/>
      <c r="Q2892" s="494"/>
      <c r="R2892" s="16" t="s">
        <v>24436</v>
      </c>
      <c r="S2892" s="16" t="s">
        <v>19817</v>
      </c>
      <c r="T2892" s="16" t="s">
        <v>24437</v>
      </c>
      <c r="U2892" s="17">
        <v>1800</v>
      </c>
      <c r="V2892" s="18">
        <v>17556</v>
      </c>
      <c r="W2892" s="16" t="s">
        <v>24438</v>
      </c>
      <c r="X2892" s="50" t="s">
        <v>205</v>
      </c>
      <c r="Y2892" s="50"/>
      <c r="Z2892" t="s">
        <v>10998</v>
      </c>
    </row>
    <row r="2893" spans="1:26" ht="18" customHeight="1">
      <c r="A2893" s="539">
        <v>20240820</v>
      </c>
      <c r="B2893" s="523">
        <v>957</v>
      </c>
      <c r="C2893" s="523" t="s">
        <v>9608</v>
      </c>
      <c r="D2893" s="523" t="s">
        <v>8947</v>
      </c>
      <c r="E2893" s="523">
        <v>835</v>
      </c>
      <c r="F2893" s="523" t="s">
        <v>9095</v>
      </c>
      <c r="G2893" s="523" t="s">
        <v>9609</v>
      </c>
      <c r="H2893" s="538" t="s">
        <v>26807</v>
      </c>
      <c r="I2893" s="540">
        <v>45524</v>
      </c>
      <c r="J2893" s="541" t="s">
        <v>9611</v>
      </c>
      <c r="K2893" s="541" t="s">
        <v>9440</v>
      </c>
      <c r="L2893" s="494" t="s">
        <v>26745</v>
      </c>
      <c r="M2893" s="494"/>
      <c r="N2893" s="494"/>
      <c r="O2893" s="494"/>
      <c r="P2893" s="494"/>
      <c r="Q2893" s="494"/>
      <c r="R2893" s="16" t="s">
        <v>24439</v>
      </c>
      <c r="S2893" s="16" t="s">
        <v>24440</v>
      </c>
      <c r="T2893" s="16" t="s">
        <v>24441</v>
      </c>
      <c r="U2893" s="17">
        <v>835</v>
      </c>
      <c r="V2893" s="18">
        <v>7422</v>
      </c>
      <c r="W2893" s="16" t="s">
        <v>24438</v>
      </c>
      <c r="X2893" s="50"/>
      <c r="Y2893" s="50"/>
      <c r="Z2893" t="s">
        <v>16388</v>
      </c>
    </row>
    <row r="2894" spans="1:26" ht="18" customHeight="1">
      <c r="A2894" s="539">
        <v>20240820</v>
      </c>
      <c r="B2894" s="523">
        <v>958</v>
      </c>
      <c r="C2894" s="523" t="s">
        <v>6195</v>
      </c>
      <c r="D2894" s="523" t="s">
        <v>8891</v>
      </c>
      <c r="E2894" s="523">
        <v>2300</v>
      </c>
      <c r="F2894" s="523" t="s">
        <v>121</v>
      </c>
      <c r="G2894" s="523" t="s">
        <v>6196</v>
      </c>
      <c r="H2894" s="538" t="s">
        <v>26749</v>
      </c>
      <c r="I2894" s="540">
        <v>45521</v>
      </c>
      <c r="J2894" s="541" t="s">
        <v>9614</v>
      </c>
      <c r="K2894" s="541" t="s">
        <v>9440</v>
      </c>
      <c r="L2894" s="494" t="s">
        <v>26742</v>
      </c>
      <c r="M2894" s="494"/>
      <c r="N2894" s="494"/>
      <c r="O2894" s="494"/>
      <c r="P2894" s="494"/>
      <c r="Q2894" s="494"/>
      <c r="R2894" s="16" t="s">
        <v>24442</v>
      </c>
      <c r="S2894" s="16" t="s">
        <v>22731</v>
      </c>
      <c r="T2894" s="16" t="s">
        <v>9615</v>
      </c>
      <c r="U2894" s="17">
        <v>2300</v>
      </c>
      <c r="V2894" s="18">
        <v>23805</v>
      </c>
      <c r="W2894" s="16" t="s">
        <v>24426</v>
      </c>
      <c r="X2894" s="50" t="s">
        <v>205</v>
      </c>
      <c r="Y2894" s="50"/>
    </row>
    <row r="2895" spans="1:26" ht="18" customHeight="1">
      <c r="A2895" s="539">
        <v>20240820</v>
      </c>
      <c r="B2895" s="523">
        <v>959</v>
      </c>
      <c r="C2895" s="523" t="s">
        <v>6223</v>
      </c>
      <c r="D2895" s="523" t="s">
        <v>8894</v>
      </c>
      <c r="E2895" s="523">
        <v>1960</v>
      </c>
      <c r="F2895" s="523" t="s">
        <v>8994</v>
      </c>
      <c r="G2895" s="523" t="s">
        <v>6224</v>
      </c>
      <c r="H2895" s="538" t="s">
        <v>26806</v>
      </c>
      <c r="I2895" s="540">
        <v>45521</v>
      </c>
      <c r="J2895" s="541" t="s">
        <v>9618</v>
      </c>
      <c r="K2895" s="541" t="s">
        <v>9440</v>
      </c>
      <c r="L2895" s="494" t="s">
        <v>26800</v>
      </c>
      <c r="M2895" s="494"/>
      <c r="N2895" s="494"/>
      <c r="O2895" s="494"/>
      <c r="P2895" s="494"/>
      <c r="Q2895" s="494"/>
      <c r="R2895" s="16" t="s">
        <v>24443</v>
      </c>
      <c r="S2895" s="16" t="s">
        <v>19593</v>
      </c>
      <c r="T2895" s="16" t="s">
        <v>24444</v>
      </c>
      <c r="U2895" s="17">
        <v>1960</v>
      </c>
      <c r="V2895" s="18">
        <v>24500</v>
      </c>
      <c r="W2895" s="16" t="s">
        <v>9514</v>
      </c>
      <c r="X2895" s="50" t="s">
        <v>205</v>
      </c>
      <c r="Y2895" s="50"/>
    </row>
    <row r="2896" spans="1:26" ht="18" customHeight="1">
      <c r="A2896" s="539">
        <v>20240820</v>
      </c>
      <c r="B2896" s="523">
        <v>960</v>
      </c>
      <c r="C2896" s="523" t="s">
        <v>6232</v>
      </c>
      <c r="D2896" s="523" t="s">
        <v>8896</v>
      </c>
      <c r="E2896" s="523">
        <v>1950</v>
      </c>
      <c r="F2896" s="523" t="s">
        <v>6380</v>
      </c>
      <c r="G2896" s="523" t="s">
        <v>6230</v>
      </c>
      <c r="H2896" s="538" t="s">
        <v>26808</v>
      </c>
      <c r="I2896" s="540">
        <v>45523</v>
      </c>
      <c r="J2896" s="541" t="s">
        <v>9623</v>
      </c>
      <c r="K2896" s="541" t="s">
        <v>9440</v>
      </c>
      <c r="L2896" s="494" t="s">
        <v>26742</v>
      </c>
      <c r="M2896" s="494"/>
      <c r="N2896" s="494"/>
      <c r="O2896" s="494"/>
      <c r="P2896" s="494"/>
      <c r="Q2896" s="494"/>
      <c r="R2896" s="16" t="s">
        <v>24445</v>
      </c>
      <c r="S2896" s="16" t="s">
        <v>9624</v>
      </c>
      <c r="T2896" s="16" t="s">
        <v>24446</v>
      </c>
      <c r="U2896" s="17">
        <v>1950</v>
      </c>
      <c r="V2896" s="18">
        <v>24375</v>
      </c>
      <c r="W2896" s="16" t="s">
        <v>24447</v>
      </c>
      <c r="X2896" s="50" t="s">
        <v>205</v>
      </c>
      <c r="Y2896" s="50"/>
    </row>
    <row r="2897" spans="1:26" ht="18" customHeight="1">
      <c r="A2897" s="539">
        <v>20240820</v>
      </c>
      <c r="B2897" s="523">
        <v>961</v>
      </c>
      <c r="C2897" s="523" t="s">
        <v>6199</v>
      </c>
      <c r="D2897" s="523" t="s">
        <v>8891</v>
      </c>
      <c r="E2897" s="523">
        <v>1917</v>
      </c>
      <c r="F2897" s="523" t="s">
        <v>8994</v>
      </c>
      <c r="G2897" s="523" t="s">
        <v>6200</v>
      </c>
      <c r="H2897" s="538" t="s">
        <v>26743</v>
      </c>
      <c r="I2897" s="540">
        <v>45524</v>
      </c>
      <c r="J2897" s="541" t="s">
        <v>9626</v>
      </c>
      <c r="K2897" s="541" t="s">
        <v>9440</v>
      </c>
      <c r="L2897" s="494" t="s">
        <v>26742</v>
      </c>
      <c r="M2897" s="494"/>
      <c r="N2897" s="494"/>
      <c r="O2897" s="494"/>
      <c r="P2897" s="494"/>
      <c r="Q2897" s="494"/>
      <c r="R2897" s="16" t="s">
        <v>24448</v>
      </c>
      <c r="S2897" s="16" t="s">
        <v>24449</v>
      </c>
      <c r="T2897" s="16" t="s">
        <v>24450</v>
      </c>
      <c r="U2897" s="17">
        <v>1917</v>
      </c>
      <c r="V2897" s="18">
        <v>23962.5</v>
      </c>
      <c r="W2897" s="16" t="s">
        <v>9627</v>
      </c>
      <c r="X2897" s="50" t="s">
        <v>205</v>
      </c>
      <c r="Y2897" s="50"/>
    </row>
    <row r="2898" spans="1:26" ht="18" customHeight="1">
      <c r="A2898" s="539">
        <v>20240820</v>
      </c>
      <c r="B2898" s="523">
        <v>962</v>
      </c>
      <c r="C2898" s="523" t="s">
        <v>9629</v>
      </c>
      <c r="D2898" s="523" t="s">
        <v>8947</v>
      </c>
      <c r="E2898" s="523">
        <v>920</v>
      </c>
      <c r="F2898" s="523" t="s">
        <v>8949</v>
      </c>
      <c r="G2898" s="523" t="s">
        <v>9630</v>
      </c>
      <c r="H2898" s="538" t="s">
        <v>26759</v>
      </c>
      <c r="I2898" s="540">
        <v>45524</v>
      </c>
      <c r="J2898" s="541" t="s">
        <v>9632</v>
      </c>
      <c r="K2898" s="541" t="s">
        <v>9440</v>
      </c>
      <c r="L2898" s="494" t="s">
        <v>26809</v>
      </c>
      <c r="M2898" s="494"/>
      <c r="N2898" s="494"/>
      <c r="O2898" s="494"/>
      <c r="P2898" s="494"/>
      <c r="Q2898" s="494"/>
      <c r="R2898" s="16" t="s">
        <v>24451</v>
      </c>
      <c r="S2898" s="16" t="s">
        <v>24440</v>
      </c>
      <c r="T2898" s="16" t="s">
        <v>9633</v>
      </c>
      <c r="U2898" s="17">
        <v>920</v>
      </c>
      <c r="V2898" s="18">
        <v>6440</v>
      </c>
      <c r="W2898" s="16" t="s">
        <v>24438</v>
      </c>
      <c r="X2898" s="50"/>
      <c r="Y2898" s="50"/>
      <c r="Z2898" t="s">
        <v>16389</v>
      </c>
    </row>
    <row r="2899" spans="1:26" ht="18" customHeight="1">
      <c r="A2899" s="539">
        <v>20240820</v>
      </c>
      <c r="B2899" s="523">
        <v>963</v>
      </c>
      <c r="C2899" s="523" t="s">
        <v>9636</v>
      </c>
      <c r="D2899" s="523" t="s">
        <v>219</v>
      </c>
      <c r="E2899" s="523">
        <v>1800</v>
      </c>
      <c r="F2899" s="523" t="s">
        <v>8949</v>
      </c>
      <c r="G2899" s="523" t="s">
        <v>9637</v>
      </c>
      <c r="H2899" s="538" t="s">
        <v>26760</v>
      </c>
      <c r="I2899" s="540">
        <v>45524</v>
      </c>
      <c r="J2899" s="541" t="s">
        <v>9638</v>
      </c>
      <c r="K2899" s="541" t="s">
        <v>9440</v>
      </c>
      <c r="L2899" s="494" t="s">
        <v>26742</v>
      </c>
      <c r="M2899" s="494"/>
      <c r="N2899" s="494"/>
      <c r="O2899" s="494"/>
      <c r="P2899" s="494"/>
      <c r="Q2899" s="494"/>
      <c r="R2899" s="16" t="s">
        <v>9636</v>
      </c>
      <c r="S2899" s="16" t="s">
        <v>9639</v>
      </c>
      <c r="T2899" s="16" t="s">
        <v>9640</v>
      </c>
      <c r="U2899" s="17">
        <v>1800</v>
      </c>
      <c r="V2899" s="18">
        <v>17556</v>
      </c>
      <c r="W2899" s="16" t="s">
        <v>9641</v>
      </c>
      <c r="X2899" s="50" t="s">
        <v>205</v>
      </c>
      <c r="Y2899" s="50"/>
      <c r="Z2899" t="s">
        <v>10998</v>
      </c>
    </row>
    <row r="2900" spans="1:26" ht="18" customHeight="1">
      <c r="A2900" s="539">
        <v>20240820</v>
      </c>
      <c r="B2900" s="523">
        <v>964</v>
      </c>
      <c r="C2900" s="523" t="s">
        <v>9642</v>
      </c>
      <c r="D2900" s="523" t="s">
        <v>9583</v>
      </c>
      <c r="E2900" s="523">
        <v>1100</v>
      </c>
      <c r="F2900" s="523" t="s">
        <v>8298</v>
      </c>
      <c r="G2900" s="523" t="s">
        <v>9643</v>
      </c>
      <c r="H2900" s="538"/>
      <c r="I2900" s="540">
        <v>45555</v>
      </c>
      <c r="J2900" s="541" t="s">
        <v>9644</v>
      </c>
      <c r="K2900" s="541" t="s">
        <v>9440</v>
      </c>
      <c r="L2900" s="494" t="s">
        <v>205</v>
      </c>
      <c r="M2900" s="494"/>
      <c r="N2900" s="494"/>
      <c r="O2900" s="494"/>
      <c r="P2900" s="494"/>
      <c r="Q2900" s="494"/>
      <c r="R2900" s="16" t="s">
        <v>24452</v>
      </c>
      <c r="S2900" s="16" t="s">
        <v>24453</v>
      </c>
      <c r="T2900" s="16" t="s">
        <v>24454</v>
      </c>
      <c r="U2900" s="17">
        <v>1100</v>
      </c>
      <c r="V2900" s="18">
        <v>23820</v>
      </c>
      <c r="W2900" s="16" t="s">
        <v>24415</v>
      </c>
      <c r="X2900" s="50" t="s">
        <v>205</v>
      </c>
      <c r="Y2900" s="50"/>
    </row>
    <row r="2901" spans="1:26" ht="18" customHeight="1">
      <c r="A2901" s="539">
        <v>20240820</v>
      </c>
      <c r="B2901" s="523">
        <v>965</v>
      </c>
      <c r="C2901" s="523" t="s">
        <v>6204</v>
      </c>
      <c r="D2901" s="523" t="s">
        <v>9319</v>
      </c>
      <c r="E2901" s="523">
        <v>1534</v>
      </c>
      <c r="F2901" s="523" t="s">
        <v>121</v>
      </c>
      <c r="G2901" s="523" t="s">
        <v>6205</v>
      </c>
      <c r="H2901" s="538" t="s">
        <v>26763</v>
      </c>
      <c r="I2901" s="540">
        <v>45524</v>
      </c>
      <c r="J2901" s="541" t="s">
        <v>9647</v>
      </c>
      <c r="K2901" s="541" t="s">
        <v>9440</v>
      </c>
      <c r="L2901" s="494" t="s">
        <v>26742</v>
      </c>
      <c r="M2901" s="494"/>
      <c r="N2901" s="494"/>
      <c r="O2901" s="494"/>
      <c r="P2901" s="494"/>
      <c r="Q2901" s="494"/>
      <c r="R2901" s="16" t="s">
        <v>6204</v>
      </c>
      <c r="S2901" s="16" t="s">
        <v>6207</v>
      </c>
      <c r="T2901" s="16" t="s">
        <v>9648</v>
      </c>
      <c r="U2901" s="17">
        <v>1534</v>
      </c>
      <c r="V2901" s="18">
        <v>24325</v>
      </c>
      <c r="W2901" s="16" t="s">
        <v>9649</v>
      </c>
      <c r="X2901" s="50" t="s">
        <v>205</v>
      </c>
      <c r="Y2901" s="50"/>
    </row>
    <row r="2902" spans="1:26" ht="18" customHeight="1">
      <c r="A2902" s="539">
        <v>20240821</v>
      </c>
      <c r="B2902" s="523">
        <v>966</v>
      </c>
      <c r="C2902" s="523" t="s">
        <v>9650</v>
      </c>
      <c r="D2902" s="523" t="s">
        <v>219</v>
      </c>
      <c r="E2902" s="523">
        <v>788</v>
      </c>
      <c r="F2902" s="523" t="s">
        <v>9546</v>
      </c>
      <c r="G2902" s="523" t="s">
        <v>9651</v>
      </c>
      <c r="H2902" s="538" t="s">
        <v>26761</v>
      </c>
      <c r="I2902" s="540">
        <v>45524</v>
      </c>
      <c r="J2902" s="541" t="s">
        <v>9652</v>
      </c>
      <c r="K2902" s="541" t="s">
        <v>9440</v>
      </c>
      <c r="L2902" s="494" t="s">
        <v>26745</v>
      </c>
      <c r="M2902" s="494"/>
      <c r="N2902" s="494"/>
      <c r="O2902" s="494"/>
      <c r="P2902" s="494"/>
      <c r="Q2902" s="494"/>
      <c r="R2902" s="16" t="s">
        <v>9650</v>
      </c>
      <c r="S2902" s="16" t="s">
        <v>9653</v>
      </c>
      <c r="T2902" s="16" t="s">
        <v>9654</v>
      </c>
      <c r="U2902" s="17">
        <v>788</v>
      </c>
      <c r="V2902" s="18">
        <v>4130.8</v>
      </c>
      <c r="W2902" s="16" t="s">
        <v>9649</v>
      </c>
      <c r="X2902" s="50" t="s">
        <v>205</v>
      </c>
      <c r="Y2902" s="50"/>
    </row>
    <row r="2903" spans="1:26" ht="18" customHeight="1">
      <c r="A2903" s="539">
        <v>20240821</v>
      </c>
      <c r="B2903" s="523">
        <v>967</v>
      </c>
      <c r="C2903" s="523" t="s">
        <v>9656</v>
      </c>
      <c r="D2903" s="523" t="s">
        <v>219</v>
      </c>
      <c r="E2903" s="523">
        <v>1827</v>
      </c>
      <c r="F2903" s="523" t="s">
        <v>9657</v>
      </c>
      <c r="G2903" s="523" t="s">
        <v>9651</v>
      </c>
      <c r="H2903" s="538" t="s">
        <v>26761</v>
      </c>
      <c r="I2903" s="540">
        <v>45524</v>
      </c>
      <c r="J2903" s="541" t="s">
        <v>9652</v>
      </c>
      <c r="K2903" s="541" t="s">
        <v>9440</v>
      </c>
      <c r="L2903" s="494" t="s">
        <v>26764</v>
      </c>
      <c r="M2903" s="494"/>
      <c r="N2903" s="494"/>
      <c r="O2903" s="494"/>
      <c r="P2903" s="494"/>
      <c r="Q2903" s="494"/>
      <c r="R2903" s="16" t="s">
        <v>9656</v>
      </c>
      <c r="S2903" s="16" t="s">
        <v>9653</v>
      </c>
      <c r="T2903" s="16" t="s">
        <v>9658</v>
      </c>
      <c r="U2903" s="17">
        <v>1827</v>
      </c>
      <c r="V2903" s="18">
        <v>18434.5</v>
      </c>
      <c r="W2903" s="16" t="s">
        <v>9649</v>
      </c>
      <c r="X2903" s="50" t="s">
        <v>205</v>
      </c>
      <c r="Y2903" s="50"/>
    </row>
    <row r="2904" spans="1:26" ht="18" customHeight="1">
      <c r="A2904" s="539">
        <v>20240821</v>
      </c>
      <c r="B2904" s="523">
        <v>968</v>
      </c>
      <c r="C2904" s="523" t="s">
        <v>9660</v>
      </c>
      <c r="D2904" s="523" t="s">
        <v>8947</v>
      </c>
      <c r="E2904" s="523">
        <v>660</v>
      </c>
      <c r="F2904" s="523" t="s">
        <v>8949</v>
      </c>
      <c r="G2904" s="523" t="s">
        <v>9661</v>
      </c>
      <c r="H2904" s="538" t="s">
        <v>9631</v>
      </c>
      <c r="I2904" s="540">
        <v>45525</v>
      </c>
      <c r="J2904" s="541" t="s">
        <v>9662</v>
      </c>
      <c r="K2904" s="541" t="s">
        <v>9440</v>
      </c>
      <c r="L2904" s="494" t="s">
        <v>9454</v>
      </c>
      <c r="M2904" s="494"/>
      <c r="N2904" s="494"/>
      <c r="O2904" s="494"/>
      <c r="P2904" s="494"/>
      <c r="Q2904" s="494"/>
      <c r="R2904" s="16" t="s">
        <v>9660</v>
      </c>
      <c r="S2904" s="16" t="s">
        <v>9663</v>
      </c>
      <c r="T2904" s="16" t="s">
        <v>9664</v>
      </c>
      <c r="U2904" s="17">
        <v>660</v>
      </c>
      <c r="V2904" s="18">
        <v>4686</v>
      </c>
      <c r="W2904" s="16" t="s">
        <v>9649</v>
      </c>
      <c r="X2904" s="50" t="s">
        <v>205</v>
      </c>
      <c r="Y2904" s="50"/>
      <c r="Z2904" t="s">
        <v>12715</v>
      </c>
    </row>
    <row r="2905" spans="1:26" ht="18" customHeight="1">
      <c r="A2905" s="539">
        <v>20240821</v>
      </c>
      <c r="B2905" s="523">
        <v>969</v>
      </c>
      <c r="C2905" s="523" t="s">
        <v>9667</v>
      </c>
      <c r="D2905" s="523" t="s">
        <v>8947</v>
      </c>
      <c r="E2905" s="523">
        <v>932</v>
      </c>
      <c r="F2905" s="523" t="s">
        <v>8949</v>
      </c>
      <c r="G2905" s="523" t="s">
        <v>9668</v>
      </c>
      <c r="H2905" s="538" t="s">
        <v>14534</v>
      </c>
      <c r="I2905" s="540">
        <v>45525</v>
      </c>
      <c r="J2905" s="541" t="s">
        <v>9662</v>
      </c>
      <c r="K2905" s="541" t="s">
        <v>9440</v>
      </c>
      <c r="L2905" s="494" t="s">
        <v>9454</v>
      </c>
      <c r="M2905" s="494"/>
      <c r="N2905" s="494"/>
      <c r="O2905" s="494"/>
      <c r="P2905" s="494"/>
      <c r="Q2905" s="494"/>
      <c r="R2905" s="16" t="s">
        <v>9667</v>
      </c>
      <c r="S2905" s="16" t="s">
        <v>9663</v>
      </c>
      <c r="T2905" s="16" t="s">
        <v>9669</v>
      </c>
      <c r="U2905" s="17">
        <v>932</v>
      </c>
      <c r="V2905" s="18">
        <v>7269.6</v>
      </c>
      <c r="W2905" s="16" t="s">
        <v>9649</v>
      </c>
      <c r="X2905" s="50" t="s">
        <v>205</v>
      </c>
      <c r="Y2905" s="50"/>
      <c r="Z2905" t="s">
        <v>12715</v>
      </c>
    </row>
    <row r="2906" spans="1:26" ht="18" customHeight="1">
      <c r="A2906" s="539">
        <v>20240821</v>
      </c>
      <c r="B2906" s="523">
        <v>970</v>
      </c>
      <c r="C2906" s="523" t="s">
        <v>9673</v>
      </c>
      <c r="D2906" s="523" t="s">
        <v>219</v>
      </c>
      <c r="E2906" s="523">
        <v>4446</v>
      </c>
      <c r="F2906" s="523" t="s">
        <v>8949</v>
      </c>
      <c r="G2906" s="523" t="s">
        <v>9674</v>
      </c>
      <c r="H2906" s="538" t="s">
        <v>9606</v>
      </c>
      <c r="I2906" s="540">
        <v>45525</v>
      </c>
      <c r="J2906" s="541" t="s">
        <v>9675</v>
      </c>
      <c r="K2906" s="541" t="s">
        <v>9440</v>
      </c>
      <c r="L2906" s="494" t="s">
        <v>26764</v>
      </c>
      <c r="M2906" s="494"/>
      <c r="N2906" s="494"/>
      <c r="O2906" s="494"/>
      <c r="P2906" s="494"/>
      <c r="Q2906" s="494"/>
      <c r="R2906" s="16" t="s">
        <v>9673</v>
      </c>
      <c r="S2906" s="16" t="s">
        <v>4062</v>
      </c>
      <c r="T2906" s="16" t="s">
        <v>9676</v>
      </c>
      <c r="U2906" s="17">
        <v>4446</v>
      </c>
      <c r="V2906" s="18">
        <v>12448.8</v>
      </c>
      <c r="W2906" s="16" t="s">
        <v>9677</v>
      </c>
      <c r="X2906" s="50" t="s">
        <v>205</v>
      </c>
      <c r="Y2906" s="50"/>
      <c r="Z2906" t="s">
        <v>11616</v>
      </c>
    </row>
    <row r="2907" spans="1:26" ht="18" customHeight="1">
      <c r="A2907" s="539">
        <v>20240821</v>
      </c>
      <c r="B2907" s="523">
        <v>971</v>
      </c>
      <c r="C2907" s="523" t="s">
        <v>6223</v>
      </c>
      <c r="D2907" s="523" t="s">
        <v>8894</v>
      </c>
      <c r="E2907" s="523">
        <v>1960</v>
      </c>
      <c r="F2907" s="523" t="s">
        <v>8994</v>
      </c>
      <c r="G2907" s="523" t="s">
        <v>6224</v>
      </c>
      <c r="H2907" s="538" t="s">
        <v>9617</v>
      </c>
      <c r="I2907" s="540">
        <v>45521</v>
      </c>
      <c r="J2907" s="541" t="s">
        <v>9618</v>
      </c>
      <c r="K2907" s="541" t="s">
        <v>9440</v>
      </c>
      <c r="L2907" s="494" t="s">
        <v>9454</v>
      </c>
      <c r="M2907" s="494"/>
      <c r="N2907" s="494"/>
      <c r="O2907" s="494"/>
      <c r="P2907" s="494"/>
      <c r="Q2907" s="494"/>
      <c r="R2907" s="16" t="s">
        <v>24443</v>
      </c>
      <c r="S2907" s="16" t="s">
        <v>9619</v>
      </c>
      <c r="T2907" s="16" t="s">
        <v>24444</v>
      </c>
      <c r="U2907" s="17">
        <v>1960</v>
      </c>
      <c r="V2907" s="18">
        <v>24500</v>
      </c>
      <c r="W2907" s="16" t="s">
        <v>24415</v>
      </c>
      <c r="X2907" s="50"/>
      <c r="Y2907" s="50"/>
    </row>
    <row r="2908" spans="1:26" ht="18" customHeight="1">
      <c r="A2908" s="539">
        <v>20240821</v>
      </c>
      <c r="B2908" s="523">
        <v>972</v>
      </c>
      <c r="C2908" s="523" t="s">
        <v>6232</v>
      </c>
      <c r="D2908" s="523" t="s">
        <v>8896</v>
      </c>
      <c r="E2908" s="523">
        <v>1950</v>
      </c>
      <c r="F2908" s="523" t="s">
        <v>6380</v>
      </c>
      <c r="G2908" s="523" t="s">
        <v>6230</v>
      </c>
      <c r="H2908" s="538" t="s">
        <v>9622</v>
      </c>
      <c r="I2908" s="540">
        <v>45523</v>
      </c>
      <c r="J2908" s="541" t="s">
        <v>9623</v>
      </c>
      <c r="K2908" s="541" t="s">
        <v>9440</v>
      </c>
      <c r="L2908" s="494" t="s">
        <v>9454</v>
      </c>
      <c r="M2908" s="494"/>
      <c r="N2908" s="494"/>
      <c r="O2908" s="494"/>
      <c r="P2908" s="494"/>
      <c r="Q2908" s="494"/>
      <c r="R2908" s="16" t="s">
        <v>6229</v>
      </c>
      <c r="S2908" s="16" t="s">
        <v>19770</v>
      </c>
      <c r="T2908" s="16" t="s">
        <v>24446</v>
      </c>
      <c r="U2908" s="17">
        <v>1950</v>
      </c>
      <c r="V2908" s="18">
        <v>24375</v>
      </c>
      <c r="W2908" s="16" t="s">
        <v>24455</v>
      </c>
      <c r="X2908" s="50"/>
      <c r="Y2908" s="50"/>
    </row>
    <row r="2909" spans="1:26" ht="18" customHeight="1">
      <c r="A2909" s="539">
        <v>20240821</v>
      </c>
      <c r="B2909" s="523">
        <v>973</v>
      </c>
      <c r="C2909" s="523" t="s">
        <v>6220</v>
      </c>
      <c r="D2909" s="523" t="s">
        <v>8896</v>
      </c>
      <c r="E2909" s="523">
        <v>1925</v>
      </c>
      <c r="F2909" s="523" t="s">
        <v>6380</v>
      </c>
      <c r="G2909" s="523" t="s">
        <v>6221</v>
      </c>
      <c r="H2909" s="538" t="s">
        <v>9680</v>
      </c>
      <c r="I2909" s="540">
        <v>45524</v>
      </c>
      <c r="J2909" s="541" t="s">
        <v>9679</v>
      </c>
      <c r="K2909" s="541" t="s">
        <v>9440</v>
      </c>
      <c r="L2909" s="494" t="s">
        <v>9454</v>
      </c>
      <c r="M2909" s="494"/>
      <c r="N2909" s="494"/>
      <c r="O2909" s="494"/>
      <c r="P2909" s="494"/>
      <c r="Q2909" s="494"/>
      <c r="R2909" s="16" t="s">
        <v>24456</v>
      </c>
      <c r="S2909" s="16" t="s">
        <v>19770</v>
      </c>
      <c r="T2909" s="16" t="s">
        <v>24457</v>
      </c>
      <c r="U2909" s="17">
        <v>1925</v>
      </c>
      <c r="V2909" s="18">
        <v>24640</v>
      </c>
      <c r="W2909" s="16" t="s">
        <v>9627</v>
      </c>
      <c r="X2909" s="50" t="s">
        <v>9680</v>
      </c>
      <c r="Y2909" s="50"/>
    </row>
    <row r="2910" spans="1:26" ht="18" customHeight="1">
      <c r="A2910" s="539">
        <v>20240821</v>
      </c>
      <c r="B2910" s="523">
        <v>974</v>
      </c>
      <c r="C2910" s="523" t="s">
        <v>6215</v>
      </c>
      <c r="D2910" s="523" t="s">
        <v>8891</v>
      </c>
      <c r="E2910" s="523">
        <v>1958</v>
      </c>
      <c r="F2910" s="523" t="s">
        <v>8994</v>
      </c>
      <c r="G2910" s="523" t="s">
        <v>6216</v>
      </c>
      <c r="H2910" s="538" t="s">
        <v>9890</v>
      </c>
      <c r="I2910" s="540">
        <v>45524</v>
      </c>
      <c r="J2910" s="541" t="s">
        <v>9681</v>
      </c>
      <c r="K2910" s="541" t="s">
        <v>9440</v>
      </c>
      <c r="L2910" s="494" t="s">
        <v>26745</v>
      </c>
      <c r="M2910" s="494"/>
      <c r="N2910" s="494"/>
      <c r="O2910" s="494"/>
      <c r="P2910" s="494"/>
      <c r="Q2910" s="494"/>
      <c r="R2910" s="16" t="s">
        <v>24458</v>
      </c>
      <c r="S2910" s="16" t="s">
        <v>9682</v>
      </c>
      <c r="T2910" s="16" t="s">
        <v>9683</v>
      </c>
      <c r="U2910" s="17">
        <v>1958</v>
      </c>
      <c r="V2910" s="18">
        <v>24583.33</v>
      </c>
      <c r="W2910" s="16" t="s">
        <v>24459</v>
      </c>
      <c r="X2910" s="50" t="s">
        <v>205</v>
      </c>
      <c r="Y2910" s="50"/>
    </row>
    <row r="2911" spans="1:26" ht="18" customHeight="1">
      <c r="A2911" s="539">
        <v>20240821</v>
      </c>
      <c r="B2911" s="523">
        <v>975</v>
      </c>
      <c r="C2911" s="523" t="s">
        <v>6210</v>
      </c>
      <c r="D2911" s="523" t="s">
        <v>8891</v>
      </c>
      <c r="E2911" s="523">
        <v>1960</v>
      </c>
      <c r="F2911" s="523" t="s">
        <v>8994</v>
      </c>
      <c r="G2911" s="523" t="s">
        <v>6211</v>
      </c>
      <c r="H2911" s="538" t="s">
        <v>10032</v>
      </c>
      <c r="I2911" s="540">
        <v>45525</v>
      </c>
      <c r="J2911" s="541" t="s">
        <v>9684</v>
      </c>
      <c r="K2911" s="541" t="s">
        <v>9440</v>
      </c>
      <c r="L2911" s="494" t="s">
        <v>26745</v>
      </c>
      <c r="M2911" s="494"/>
      <c r="N2911" s="494"/>
      <c r="O2911" s="494"/>
      <c r="P2911" s="494"/>
      <c r="Q2911" s="494"/>
      <c r="R2911" s="16" t="s">
        <v>24460</v>
      </c>
      <c r="S2911" s="16" t="s">
        <v>21459</v>
      </c>
      <c r="T2911" s="16" t="s">
        <v>24461</v>
      </c>
      <c r="U2911" s="17">
        <v>1960</v>
      </c>
      <c r="V2911" s="18">
        <v>24500</v>
      </c>
      <c r="W2911" s="16" t="s">
        <v>24438</v>
      </c>
      <c r="X2911" s="50" t="s">
        <v>205</v>
      </c>
      <c r="Y2911" s="50"/>
    </row>
    <row r="2912" spans="1:26" ht="18" customHeight="1">
      <c r="A2912" s="539">
        <v>20240822</v>
      </c>
      <c r="B2912" s="523">
        <v>976</v>
      </c>
      <c r="C2912" s="523" t="s">
        <v>9685</v>
      </c>
      <c r="D2912" s="523" t="s">
        <v>9503</v>
      </c>
      <c r="E2912" s="523">
        <v>1497</v>
      </c>
      <c r="F2912" s="523" t="s">
        <v>9686</v>
      </c>
      <c r="G2912" s="523" t="s">
        <v>9687</v>
      </c>
      <c r="H2912" s="538" t="s">
        <v>9631</v>
      </c>
      <c r="I2912" s="540">
        <v>45526</v>
      </c>
      <c r="J2912" s="541" t="s">
        <v>9688</v>
      </c>
      <c r="K2912" s="541" t="s">
        <v>9440</v>
      </c>
      <c r="L2912" s="494" t="s">
        <v>26745</v>
      </c>
      <c r="M2912" s="494"/>
      <c r="N2912" s="494"/>
      <c r="O2912" s="494"/>
      <c r="P2912" s="494"/>
      <c r="Q2912" s="494"/>
      <c r="R2912" s="16" t="s">
        <v>9689</v>
      </c>
      <c r="S2912" s="16" t="s">
        <v>23915</v>
      </c>
      <c r="T2912" s="16" t="s">
        <v>24462</v>
      </c>
      <c r="U2912" s="17">
        <v>1497</v>
      </c>
      <c r="V2912" s="18">
        <v>16500</v>
      </c>
      <c r="W2912" s="16" t="s">
        <v>24463</v>
      </c>
      <c r="X2912" s="50" t="s">
        <v>205</v>
      </c>
      <c r="Y2912" s="50"/>
      <c r="Z2912" t="s">
        <v>24869</v>
      </c>
    </row>
    <row r="2913" spans="1:26" ht="18" customHeight="1">
      <c r="A2913" s="539">
        <v>20240822</v>
      </c>
      <c r="B2913" s="523">
        <v>977</v>
      </c>
      <c r="C2913" s="523" t="s">
        <v>6234</v>
      </c>
      <c r="D2913" s="523" t="s">
        <v>168</v>
      </c>
      <c r="E2913" s="523">
        <v>1568</v>
      </c>
      <c r="F2913" s="523" t="s">
        <v>8955</v>
      </c>
      <c r="G2913" s="523" t="s">
        <v>6235</v>
      </c>
      <c r="H2913" s="538" t="s">
        <v>25883</v>
      </c>
      <c r="I2913" s="540">
        <v>45525</v>
      </c>
      <c r="J2913" s="541" t="s">
        <v>9691</v>
      </c>
      <c r="K2913" s="541" t="s">
        <v>9440</v>
      </c>
      <c r="L2913" s="494" t="s">
        <v>26745</v>
      </c>
      <c r="M2913" s="494"/>
      <c r="N2913" s="494"/>
      <c r="O2913" s="494"/>
      <c r="P2913" s="494"/>
      <c r="Q2913" s="494"/>
      <c r="R2913" s="16" t="s">
        <v>9692</v>
      </c>
      <c r="S2913" s="16" t="s">
        <v>21459</v>
      </c>
      <c r="T2913" s="16" t="s">
        <v>9693</v>
      </c>
      <c r="U2913" s="17">
        <v>1568</v>
      </c>
      <c r="V2913" s="18">
        <v>24304</v>
      </c>
      <c r="W2913" s="16" t="s">
        <v>24438</v>
      </c>
      <c r="X2913" s="50" t="s">
        <v>205</v>
      </c>
      <c r="Y2913" s="50"/>
      <c r="Z2913" t="s">
        <v>29791</v>
      </c>
    </row>
    <row r="2914" spans="1:26" ht="18" customHeight="1">
      <c r="A2914" s="539">
        <v>20240822</v>
      </c>
      <c r="B2914" s="523">
        <v>978</v>
      </c>
      <c r="C2914" s="523" t="s">
        <v>6238</v>
      </c>
      <c r="D2914" s="523" t="s">
        <v>8905</v>
      </c>
      <c r="E2914" s="523">
        <v>1980</v>
      </c>
      <c r="F2914" s="523" t="s">
        <v>8994</v>
      </c>
      <c r="G2914" s="523" t="s">
        <v>6239</v>
      </c>
      <c r="H2914" s="538" t="s">
        <v>9566</v>
      </c>
      <c r="I2914" s="540">
        <v>45525</v>
      </c>
      <c r="J2914" s="541" t="s">
        <v>9694</v>
      </c>
      <c r="K2914" s="541" t="s">
        <v>9440</v>
      </c>
      <c r="L2914" s="494" t="s">
        <v>26745</v>
      </c>
      <c r="M2914" s="494"/>
      <c r="N2914" s="494"/>
      <c r="O2914" s="494"/>
      <c r="P2914" s="494"/>
      <c r="Q2914" s="494"/>
      <c r="R2914" s="16" t="s">
        <v>9695</v>
      </c>
      <c r="S2914" s="16" t="s">
        <v>9696</v>
      </c>
      <c r="T2914" s="16" t="s">
        <v>9697</v>
      </c>
      <c r="U2914" s="17">
        <v>1980</v>
      </c>
      <c r="V2914" s="18">
        <v>24948</v>
      </c>
      <c r="W2914" s="16" t="s">
        <v>18810</v>
      </c>
      <c r="X2914" s="50" t="s">
        <v>205</v>
      </c>
      <c r="Y2914" s="50"/>
    </row>
    <row r="2915" spans="1:26" ht="18" customHeight="1">
      <c r="A2915" s="539">
        <v>20240822</v>
      </c>
      <c r="B2915" s="523">
        <v>979</v>
      </c>
      <c r="C2915" s="523" t="s">
        <v>9698</v>
      </c>
      <c r="D2915" s="523" t="s">
        <v>9583</v>
      </c>
      <c r="E2915" s="523">
        <v>1100</v>
      </c>
      <c r="F2915" s="523" t="s">
        <v>8298</v>
      </c>
      <c r="G2915" s="523" t="s">
        <v>9699</v>
      </c>
      <c r="H2915" s="538" t="s">
        <v>9849</v>
      </c>
      <c r="I2915" s="540">
        <v>45526</v>
      </c>
      <c r="J2915" s="541" t="s">
        <v>9700</v>
      </c>
      <c r="K2915" s="541" t="s">
        <v>9440</v>
      </c>
      <c r="L2915" s="494" t="s">
        <v>9454</v>
      </c>
      <c r="M2915" s="494"/>
      <c r="N2915" s="494"/>
      <c r="O2915" s="494"/>
      <c r="P2915" s="494"/>
      <c r="Q2915" s="494"/>
      <c r="R2915" s="16" t="s">
        <v>24464</v>
      </c>
      <c r="S2915" s="16" t="s">
        <v>24465</v>
      </c>
      <c r="T2915" s="16" t="s">
        <v>24466</v>
      </c>
      <c r="U2915" s="17">
        <v>1100</v>
      </c>
      <c r="V2915" s="18">
        <v>23740</v>
      </c>
      <c r="W2915" s="16" t="s">
        <v>24463</v>
      </c>
      <c r="X2915" s="50"/>
      <c r="Y2915" s="50"/>
    </row>
    <row r="2916" spans="1:26" ht="18" customHeight="1">
      <c r="A2916" s="539">
        <v>20240823</v>
      </c>
      <c r="B2916" s="523">
        <v>980</v>
      </c>
      <c r="C2916" s="523" t="s">
        <v>9701</v>
      </c>
      <c r="D2916" s="523" t="s">
        <v>8947</v>
      </c>
      <c r="E2916" s="523">
        <v>759</v>
      </c>
      <c r="F2916" s="523" t="s">
        <v>8949</v>
      </c>
      <c r="G2916" s="523" t="s">
        <v>9702</v>
      </c>
      <c r="H2916" s="538" t="s">
        <v>9841</v>
      </c>
      <c r="I2916" s="540">
        <v>45526</v>
      </c>
      <c r="J2916" s="541" t="s">
        <v>9703</v>
      </c>
      <c r="K2916" s="541" t="s">
        <v>9440</v>
      </c>
      <c r="L2916" s="494" t="s">
        <v>9454</v>
      </c>
      <c r="M2916" s="494"/>
      <c r="N2916" s="494"/>
      <c r="O2916" s="494"/>
      <c r="P2916" s="494"/>
      <c r="Q2916" s="494"/>
      <c r="R2916" s="16" t="s">
        <v>24467</v>
      </c>
      <c r="S2916" s="16" t="s">
        <v>9612</v>
      </c>
      <c r="T2916" s="16" t="s">
        <v>9704</v>
      </c>
      <c r="U2916" s="17">
        <v>759</v>
      </c>
      <c r="V2916" s="18">
        <v>6072</v>
      </c>
      <c r="W2916" s="16" t="s">
        <v>6209</v>
      </c>
      <c r="X2916" s="50" t="s">
        <v>205</v>
      </c>
      <c r="Y2916" s="50"/>
      <c r="Z2916" t="s">
        <v>12881</v>
      </c>
    </row>
    <row r="2917" spans="1:26" ht="18" customHeight="1">
      <c r="A2917" s="539">
        <v>20240823</v>
      </c>
      <c r="B2917" s="523">
        <v>981</v>
      </c>
      <c r="C2917" s="523" t="s">
        <v>9705</v>
      </c>
      <c r="D2917" s="523" t="s">
        <v>8947</v>
      </c>
      <c r="E2917" s="523">
        <v>660</v>
      </c>
      <c r="F2917" s="523" t="s">
        <v>8949</v>
      </c>
      <c r="G2917" s="523" t="s">
        <v>9706</v>
      </c>
      <c r="H2917" s="538" t="s">
        <v>9948</v>
      </c>
      <c r="I2917" s="540">
        <v>45527</v>
      </c>
      <c r="J2917" s="541" t="s">
        <v>9707</v>
      </c>
      <c r="K2917" s="541" t="s">
        <v>9440</v>
      </c>
      <c r="L2917" s="494" t="s">
        <v>9454</v>
      </c>
      <c r="M2917" s="494"/>
      <c r="N2917" s="494"/>
      <c r="O2917" s="494"/>
      <c r="P2917" s="494"/>
      <c r="Q2917" s="494"/>
      <c r="R2917" s="16" t="s">
        <v>24468</v>
      </c>
      <c r="S2917" s="16" t="s">
        <v>24440</v>
      </c>
      <c r="T2917" s="16" t="s">
        <v>24469</v>
      </c>
      <c r="U2917" s="17">
        <v>660</v>
      </c>
      <c r="V2917" s="18">
        <v>4620</v>
      </c>
      <c r="W2917" s="16" t="s">
        <v>24470</v>
      </c>
      <c r="X2917" s="50" t="s">
        <v>205</v>
      </c>
      <c r="Y2917" s="50"/>
      <c r="Z2917" t="s">
        <v>12881</v>
      </c>
    </row>
    <row r="2918" spans="1:26" ht="18" customHeight="1">
      <c r="A2918" s="539">
        <v>20240823</v>
      </c>
      <c r="B2918" s="523">
        <v>982</v>
      </c>
      <c r="C2918" s="523" t="s">
        <v>9708</v>
      </c>
      <c r="D2918" s="523" t="s">
        <v>8947</v>
      </c>
      <c r="E2918" s="523">
        <v>930</v>
      </c>
      <c r="F2918" s="523" t="s">
        <v>8949</v>
      </c>
      <c r="G2918" s="523" t="s">
        <v>9709</v>
      </c>
      <c r="H2918" s="538" t="s">
        <v>9882</v>
      </c>
      <c r="I2918" s="540">
        <v>45526</v>
      </c>
      <c r="J2918" s="541" t="s">
        <v>9710</v>
      </c>
      <c r="K2918" s="541" t="s">
        <v>9440</v>
      </c>
      <c r="L2918" s="494" t="s">
        <v>9454</v>
      </c>
      <c r="M2918" s="494"/>
      <c r="N2918" s="494"/>
      <c r="O2918" s="494"/>
      <c r="P2918" s="494"/>
      <c r="Q2918" s="494"/>
      <c r="R2918" s="16" t="s">
        <v>9711</v>
      </c>
      <c r="S2918" s="16" t="s">
        <v>9612</v>
      </c>
      <c r="T2918" s="16" t="s">
        <v>9712</v>
      </c>
      <c r="U2918" s="17">
        <v>930</v>
      </c>
      <c r="V2918" s="18">
        <v>7068</v>
      </c>
      <c r="W2918" s="16" t="s">
        <v>6209</v>
      </c>
      <c r="X2918" s="50" t="s">
        <v>205</v>
      </c>
      <c r="Y2918" s="50"/>
      <c r="Z2918" t="s">
        <v>12881</v>
      </c>
    </row>
    <row r="2919" spans="1:26" ht="18" customHeight="1">
      <c r="A2919" s="539">
        <v>20240823</v>
      </c>
      <c r="B2919" s="523">
        <v>983</v>
      </c>
      <c r="C2919" s="523" t="s">
        <v>9713</v>
      </c>
      <c r="D2919" s="523" t="s">
        <v>8947</v>
      </c>
      <c r="E2919" s="523">
        <v>672</v>
      </c>
      <c r="F2919" s="523" t="s">
        <v>9180</v>
      </c>
      <c r="G2919" s="523" t="s">
        <v>9714</v>
      </c>
      <c r="H2919" s="538" t="s">
        <v>10023</v>
      </c>
      <c r="I2919" s="540">
        <v>45527</v>
      </c>
      <c r="J2919" s="541" t="s">
        <v>9715</v>
      </c>
      <c r="K2919" s="541" t="s">
        <v>9440</v>
      </c>
      <c r="L2919" s="494" t="s">
        <v>9454</v>
      </c>
      <c r="M2919" s="494"/>
      <c r="N2919" s="494"/>
      <c r="O2919" s="494"/>
      <c r="P2919" s="494"/>
      <c r="Q2919" s="494"/>
      <c r="R2919" s="16" t="s">
        <v>24471</v>
      </c>
      <c r="S2919" s="16" t="s">
        <v>9716</v>
      </c>
      <c r="T2919" s="16" t="s">
        <v>24472</v>
      </c>
      <c r="U2919" s="17">
        <v>672</v>
      </c>
      <c r="V2919" s="18">
        <v>6720</v>
      </c>
      <c r="W2919" s="16" t="s">
        <v>24473</v>
      </c>
      <c r="X2919" s="50"/>
      <c r="Y2919" s="50"/>
      <c r="Z2919" t="s">
        <v>10606</v>
      </c>
    </row>
    <row r="2920" spans="1:26" ht="18" customHeight="1">
      <c r="A2920" s="539">
        <v>20240823</v>
      </c>
      <c r="B2920" s="523">
        <v>984</v>
      </c>
      <c r="C2920" s="523" t="s">
        <v>6247</v>
      </c>
      <c r="D2920" s="523" t="s">
        <v>8896</v>
      </c>
      <c r="E2920" s="523">
        <v>1925</v>
      </c>
      <c r="F2920" s="523" t="s">
        <v>6380</v>
      </c>
      <c r="G2920" s="523" t="s">
        <v>6248</v>
      </c>
      <c r="H2920" s="538" t="s">
        <v>9976</v>
      </c>
      <c r="I2920" s="540">
        <v>45526</v>
      </c>
      <c r="J2920" s="541" t="s">
        <v>9717</v>
      </c>
      <c r="K2920" s="541" t="s">
        <v>9440</v>
      </c>
      <c r="L2920" s="494" t="s">
        <v>26745</v>
      </c>
      <c r="M2920" s="494"/>
      <c r="N2920" s="494"/>
      <c r="O2920" s="494"/>
      <c r="P2920" s="494"/>
      <c r="Q2920" s="494"/>
      <c r="R2920" s="16" t="s">
        <v>24474</v>
      </c>
      <c r="S2920" s="16" t="s">
        <v>22281</v>
      </c>
      <c r="T2920" s="16" t="s">
        <v>24475</v>
      </c>
      <c r="U2920" s="17">
        <v>1925</v>
      </c>
      <c r="V2920" s="18">
        <v>24640</v>
      </c>
      <c r="W2920" s="16" t="s">
        <v>6243</v>
      </c>
      <c r="X2920" s="50" t="s">
        <v>205</v>
      </c>
      <c r="Y2920" s="50"/>
    </row>
    <row r="2921" spans="1:26" ht="18" customHeight="1">
      <c r="A2921" s="539">
        <v>20240823</v>
      </c>
      <c r="B2921" s="523">
        <v>985</v>
      </c>
      <c r="C2921" s="523" t="s">
        <v>6244</v>
      </c>
      <c r="D2921" s="523" t="s">
        <v>8896</v>
      </c>
      <c r="E2921" s="523">
        <v>1925</v>
      </c>
      <c r="F2921" s="523" t="s">
        <v>6380</v>
      </c>
      <c r="G2921" s="523" t="s">
        <v>6245</v>
      </c>
      <c r="H2921" s="538" t="s">
        <v>10032</v>
      </c>
      <c r="I2921" s="540">
        <v>45526</v>
      </c>
      <c r="J2921" s="541" t="s">
        <v>9718</v>
      </c>
      <c r="K2921" s="541" t="s">
        <v>9440</v>
      </c>
      <c r="L2921" s="494" t="s">
        <v>26745</v>
      </c>
      <c r="M2921" s="494"/>
      <c r="N2921" s="494"/>
      <c r="O2921" s="494"/>
      <c r="P2921" s="494"/>
      <c r="Q2921" s="494"/>
      <c r="R2921" s="16" t="s">
        <v>9719</v>
      </c>
      <c r="S2921" s="16" t="s">
        <v>4745</v>
      </c>
      <c r="T2921" s="16" t="s">
        <v>24476</v>
      </c>
      <c r="U2921" s="17">
        <v>1925</v>
      </c>
      <c r="V2921" s="18">
        <v>24640</v>
      </c>
      <c r="W2921" s="16" t="s">
        <v>24477</v>
      </c>
      <c r="X2921" s="50" t="s">
        <v>205</v>
      </c>
      <c r="Y2921" s="50"/>
    </row>
    <row r="2922" spans="1:26" ht="18" customHeight="1">
      <c r="A2922" s="539">
        <v>20240823</v>
      </c>
      <c r="B2922" s="523">
        <v>986</v>
      </c>
      <c r="C2922" s="523" t="s">
        <v>6258</v>
      </c>
      <c r="D2922" s="523" t="s">
        <v>8897</v>
      </c>
      <c r="E2922" s="523">
        <v>1500</v>
      </c>
      <c r="F2922" s="523" t="s">
        <v>121</v>
      </c>
      <c r="G2922" s="523" t="s">
        <v>6259</v>
      </c>
      <c r="H2922" s="538" t="s">
        <v>9902</v>
      </c>
      <c r="I2922" s="540">
        <v>45527</v>
      </c>
      <c r="J2922" s="541" t="s">
        <v>9721</v>
      </c>
      <c r="K2922" s="541" t="s">
        <v>9440</v>
      </c>
      <c r="L2922" s="494" t="s">
        <v>9454</v>
      </c>
      <c r="M2922" s="494"/>
      <c r="N2922" s="494"/>
      <c r="O2922" s="494"/>
      <c r="P2922" s="494"/>
      <c r="Q2922" s="494"/>
      <c r="R2922" s="16" t="s">
        <v>9722</v>
      </c>
      <c r="S2922" s="16" t="s">
        <v>24478</v>
      </c>
      <c r="T2922" s="16" t="s">
        <v>24479</v>
      </c>
      <c r="U2922" s="17">
        <v>1500</v>
      </c>
      <c r="V2922" s="18">
        <v>23602.5</v>
      </c>
      <c r="W2922" s="16" t="s">
        <v>9720</v>
      </c>
      <c r="X2922" s="50"/>
      <c r="Y2922" s="50"/>
    </row>
    <row r="2923" spans="1:26" ht="18" customHeight="1">
      <c r="A2923" s="539">
        <v>20240823</v>
      </c>
      <c r="B2923" s="523">
        <v>987</v>
      </c>
      <c r="C2923" s="523" t="s">
        <v>6251</v>
      </c>
      <c r="D2923" s="523" t="s">
        <v>51</v>
      </c>
      <c r="E2923" s="523">
        <v>1916</v>
      </c>
      <c r="F2923" s="523" t="s">
        <v>8994</v>
      </c>
      <c r="G2923" s="523" t="s">
        <v>6252</v>
      </c>
      <c r="H2923" s="538" t="s">
        <v>9987</v>
      </c>
      <c r="I2923" s="540">
        <v>45527</v>
      </c>
      <c r="J2923" s="541" t="s">
        <v>9723</v>
      </c>
      <c r="K2923" s="541" t="s">
        <v>9440</v>
      </c>
      <c r="L2923" s="494" t="s">
        <v>26745</v>
      </c>
      <c r="M2923" s="494"/>
      <c r="N2923" s="494"/>
      <c r="O2923" s="494"/>
      <c r="P2923" s="494"/>
      <c r="Q2923" s="494"/>
      <c r="R2923" s="16" t="s">
        <v>24480</v>
      </c>
      <c r="S2923" s="16" t="s">
        <v>4137</v>
      </c>
      <c r="T2923" s="16" t="s">
        <v>24481</v>
      </c>
      <c r="U2923" s="17">
        <v>1916</v>
      </c>
      <c r="V2923" s="18">
        <v>24509.47</v>
      </c>
      <c r="W2923" s="16" t="s">
        <v>24463</v>
      </c>
      <c r="X2923" s="50" t="s">
        <v>205</v>
      </c>
      <c r="Y2923" s="50"/>
    </row>
    <row r="2924" spans="1:26" ht="18" customHeight="1">
      <c r="A2924" s="539">
        <v>20240823</v>
      </c>
      <c r="B2924" s="523">
        <v>988</v>
      </c>
      <c r="C2924" s="523" t="s">
        <v>6255</v>
      </c>
      <c r="D2924" s="523" t="s">
        <v>51</v>
      </c>
      <c r="E2924" s="523">
        <v>1916</v>
      </c>
      <c r="F2924" s="523" t="s">
        <v>8994</v>
      </c>
      <c r="G2924" s="523" t="s">
        <v>6256</v>
      </c>
      <c r="H2924" s="538" t="s">
        <v>9478</v>
      </c>
      <c r="I2924" s="540">
        <v>45527</v>
      </c>
      <c r="J2924" s="541" t="s">
        <v>9724</v>
      </c>
      <c r="K2924" s="541" t="s">
        <v>9440</v>
      </c>
      <c r="L2924" s="494" t="s">
        <v>26771</v>
      </c>
      <c r="M2924" s="494"/>
      <c r="N2924" s="494"/>
      <c r="O2924" s="494"/>
      <c r="P2924" s="494"/>
      <c r="Q2924" s="494"/>
      <c r="R2924" s="16" t="s">
        <v>9725</v>
      </c>
      <c r="S2924" s="16" t="s">
        <v>19429</v>
      </c>
      <c r="T2924" s="16" t="s">
        <v>24482</v>
      </c>
      <c r="U2924" s="17">
        <v>1916</v>
      </c>
      <c r="V2924" s="18">
        <v>24509.47</v>
      </c>
      <c r="W2924" s="16" t="s">
        <v>24463</v>
      </c>
      <c r="X2924" s="50" t="s">
        <v>205</v>
      </c>
      <c r="Y2924" s="50"/>
    </row>
    <row r="2925" spans="1:26" ht="18" customHeight="1">
      <c r="A2925" s="539">
        <v>20240826</v>
      </c>
      <c r="B2925" s="523">
        <v>989</v>
      </c>
      <c r="C2925" s="523" t="s">
        <v>6264</v>
      </c>
      <c r="D2925" s="523" t="s">
        <v>8891</v>
      </c>
      <c r="E2925" s="523">
        <v>1960</v>
      </c>
      <c r="F2925" s="523" t="s">
        <v>8994</v>
      </c>
      <c r="G2925" s="523" t="s">
        <v>6265</v>
      </c>
      <c r="H2925" s="538" t="s">
        <v>9903</v>
      </c>
      <c r="I2925" s="540">
        <v>45527</v>
      </c>
      <c r="J2925" s="541" t="s">
        <v>9726</v>
      </c>
      <c r="K2925" s="541" t="s">
        <v>9440</v>
      </c>
      <c r="L2925" s="494" t="s">
        <v>26745</v>
      </c>
      <c r="M2925" s="494"/>
      <c r="N2925" s="494"/>
      <c r="O2925" s="494"/>
      <c r="P2925" s="494"/>
      <c r="Q2925" s="494"/>
      <c r="R2925" s="16" t="s">
        <v>24483</v>
      </c>
      <c r="S2925" s="16" t="s">
        <v>6275</v>
      </c>
      <c r="T2925" s="16" t="s">
        <v>24484</v>
      </c>
      <c r="U2925" s="17">
        <v>1960</v>
      </c>
      <c r="V2925" s="18">
        <v>24500</v>
      </c>
      <c r="W2925" s="16" t="s">
        <v>24473</v>
      </c>
      <c r="X2925" s="50" t="s">
        <v>205</v>
      </c>
      <c r="Y2925" s="50"/>
    </row>
    <row r="2926" spans="1:26" ht="18" customHeight="1">
      <c r="A2926" s="539">
        <v>20240826</v>
      </c>
      <c r="B2926" s="523">
        <v>990</v>
      </c>
      <c r="C2926" s="523" t="s">
        <v>6285</v>
      </c>
      <c r="D2926" s="523" t="s">
        <v>9319</v>
      </c>
      <c r="E2926" s="523">
        <v>1936</v>
      </c>
      <c r="F2926" s="523" t="s">
        <v>8994</v>
      </c>
      <c r="G2926" s="523" t="s">
        <v>6286</v>
      </c>
      <c r="H2926" s="538" t="s">
        <v>26746</v>
      </c>
      <c r="I2926" s="540">
        <v>45528</v>
      </c>
      <c r="J2926" s="541" t="s">
        <v>9700</v>
      </c>
      <c r="K2926" s="541" t="s">
        <v>9440</v>
      </c>
      <c r="L2926" s="494" t="s">
        <v>26745</v>
      </c>
      <c r="M2926" s="494"/>
      <c r="N2926" s="494"/>
      <c r="O2926" s="494"/>
      <c r="P2926" s="494"/>
      <c r="Q2926" s="494"/>
      <c r="R2926" s="16" t="s">
        <v>9727</v>
      </c>
      <c r="S2926" s="16" t="s">
        <v>24485</v>
      </c>
      <c r="T2926" s="16" t="s">
        <v>24486</v>
      </c>
      <c r="U2926" s="17">
        <v>1936</v>
      </c>
      <c r="V2926" s="18">
        <v>24393.599999999999</v>
      </c>
      <c r="W2926" s="16" t="s">
        <v>24487</v>
      </c>
      <c r="X2926" s="50" t="s">
        <v>205</v>
      </c>
      <c r="Y2926" s="50"/>
    </row>
    <row r="2927" spans="1:26" ht="18" customHeight="1">
      <c r="A2927" s="539">
        <v>20240826</v>
      </c>
      <c r="B2927" s="523">
        <v>991</v>
      </c>
      <c r="C2927" s="523" t="s">
        <v>6289</v>
      </c>
      <c r="D2927" s="523" t="s">
        <v>9319</v>
      </c>
      <c r="E2927" s="523">
        <v>1980</v>
      </c>
      <c r="F2927" s="523" t="s">
        <v>8994</v>
      </c>
      <c r="G2927" s="523" t="s">
        <v>6290</v>
      </c>
      <c r="H2927" s="538" t="s">
        <v>26765</v>
      </c>
      <c r="I2927" s="540">
        <v>45528</v>
      </c>
      <c r="J2927" s="541" t="s">
        <v>9551</v>
      </c>
      <c r="K2927" s="541" t="s">
        <v>9440</v>
      </c>
      <c r="L2927" s="494" t="s">
        <v>26745</v>
      </c>
      <c r="M2927" s="494"/>
      <c r="N2927" s="494"/>
      <c r="O2927" s="494"/>
      <c r="P2927" s="494"/>
      <c r="Q2927" s="494"/>
      <c r="R2927" s="16" t="s">
        <v>9728</v>
      </c>
      <c r="S2927" s="16" t="s">
        <v>24488</v>
      </c>
      <c r="T2927" s="16" t="s">
        <v>24489</v>
      </c>
      <c r="U2927" s="17">
        <v>1980</v>
      </c>
      <c r="V2927" s="18">
        <v>24948</v>
      </c>
      <c r="W2927" s="16" t="s">
        <v>24487</v>
      </c>
      <c r="X2927" s="50" t="s">
        <v>205</v>
      </c>
      <c r="Y2927" s="50"/>
    </row>
    <row r="2928" spans="1:26" ht="18" customHeight="1">
      <c r="A2928" s="539">
        <v>20240826</v>
      </c>
      <c r="B2928" s="523">
        <v>992</v>
      </c>
      <c r="C2928" s="523" t="s">
        <v>6271</v>
      </c>
      <c r="D2928" s="523" t="s">
        <v>8897</v>
      </c>
      <c r="E2928" s="523">
        <v>1500</v>
      </c>
      <c r="F2928" s="523" t="s">
        <v>121</v>
      </c>
      <c r="G2928" s="523" t="s">
        <v>6272</v>
      </c>
      <c r="H2928" s="538" t="s">
        <v>26766</v>
      </c>
      <c r="I2928" s="540">
        <v>45528</v>
      </c>
      <c r="J2928" s="541" t="s">
        <v>9729</v>
      </c>
      <c r="K2928" s="541" t="s">
        <v>9440</v>
      </c>
      <c r="L2928" s="494" t="s">
        <v>26745</v>
      </c>
      <c r="M2928" s="494"/>
      <c r="N2928" s="494"/>
      <c r="O2928" s="494"/>
      <c r="P2928" s="494"/>
      <c r="Q2928" s="494"/>
      <c r="R2928" s="16" t="s">
        <v>24490</v>
      </c>
      <c r="S2928" s="16" t="s">
        <v>24485</v>
      </c>
      <c r="T2928" s="16" t="s">
        <v>24491</v>
      </c>
      <c r="U2928" s="17">
        <v>1500</v>
      </c>
      <c r="V2928" s="18">
        <v>23602.5</v>
      </c>
      <c r="W2928" s="16" t="s">
        <v>24487</v>
      </c>
      <c r="X2928" s="50" t="s">
        <v>205</v>
      </c>
      <c r="Y2928" s="50"/>
    </row>
    <row r="2929" spans="1:26" ht="18" customHeight="1">
      <c r="A2929" s="539">
        <v>20240826</v>
      </c>
      <c r="B2929" s="523">
        <v>993</v>
      </c>
      <c r="C2929" s="523" t="s">
        <v>6276</v>
      </c>
      <c r="D2929" s="523" t="s">
        <v>8897</v>
      </c>
      <c r="E2929" s="523">
        <v>1500</v>
      </c>
      <c r="F2929" s="523" t="s">
        <v>121</v>
      </c>
      <c r="G2929" s="523" t="s">
        <v>6277</v>
      </c>
      <c r="H2929" s="538" t="s">
        <v>26810</v>
      </c>
      <c r="I2929" s="540">
        <v>45528</v>
      </c>
      <c r="J2929" s="541" t="s">
        <v>9730</v>
      </c>
      <c r="K2929" s="541" t="s">
        <v>9440</v>
      </c>
      <c r="L2929" s="494" t="s">
        <v>26745</v>
      </c>
      <c r="M2929" s="494"/>
      <c r="N2929" s="494"/>
      <c r="O2929" s="494"/>
      <c r="P2929" s="494"/>
      <c r="Q2929" s="494"/>
      <c r="R2929" s="16" t="s">
        <v>24492</v>
      </c>
      <c r="S2929" s="16" t="s">
        <v>24488</v>
      </c>
      <c r="T2929" s="16" t="s">
        <v>9731</v>
      </c>
      <c r="U2929" s="17">
        <v>1500</v>
      </c>
      <c r="V2929" s="18">
        <v>23850</v>
      </c>
      <c r="W2929" s="16" t="s">
        <v>24487</v>
      </c>
      <c r="X2929" s="50" t="s">
        <v>205</v>
      </c>
      <c r="Y2929" s="50"/>
    </row>
    <row r="2930" spans="1:26" ht="18" customHeight="1">
      <c r="A2930" s="539">
        <v>20240826</v>
      </c>
      <c r="B2930" s="523">
        <v>994</v>
      </c>
      <c r="C2930" s="523" t="s">
        <v>6282</v>
      </c>
      <c r="D2930" s="523" t="s">
        <v>8905</v>
      </c>
      <c r="E2930" s="523">
        <v>1980</v>
      </c>
      <c r="F2930" s="523" t="s">
        <v>8994</v>
      </c>
      <c r="G2930" s="523" t="s">
        <v>6283</v>
      </c>
      <c r="H2930" s="538" t="s">
        <v>9902</v>
      </c>
      <c r="I2930" s="540">
        <v>45528</v>
      </c>
      <c r="J2930" s="541" t="s">
        <v>9732</v>
      </c>
      <c r="K2930" s="541" t="s">
        <v>9440</v>
      </c>
      <c r="L2930" s="494" t="s">
        <v>26745</v>
      </c>
      <c r="M2930" s="494"/>
      <c r="N2930" s="494"/>
      <c r="O2930" s="494"/>
      <c r="P2930" s="494"/>
      <c r="Q2930" s="494"/>
      <c r="R2930" s="16" t="s">
        <v>24493</v>
      </c>
      <c r="S2930" s="16" t="s">
        <v>24485</v>
      </c>
      <c r="T2930" s="16" t="s">
        <v>9733</v>
      </c>
      <c r="U2930" s="17">
        <v>1980</v>
      </c>
      <c r="V2930" s="18">
        <v>24948</v>
      </c>
      <c r="W2930" s="16" t="s">
        <v>24487</v>
      </c>
      <c r="X2930" s="50" t="s">
        <v>205</v>
      </c>
      <c r="Y2930" s="50"/>
    </row>
    <row r="2931" spans="1:26" ht="18" customHeight="1">
      <c r="A2931" s="539">
        <v>20240826</v>
      </c>
      <c r="B2931" s="523">
        <v>995</v>
      </c>
      <c r="C2931" s="523" t="s">
        <v>9734</v>
      </c>
      <c r="D2931" s="523" t="s">
        <v>219</v>
      </c>
      <c r="E2931" s="523">
        <v>1600</v>
      </c>
      <c r="F2931" s="523" t="s">
        <v>9546</v>
      </c>
      <c r="G2931" s="523" t="s">
        <v>9735</v>
      </c>
      <c r="H2931" s="538" t="s">
        <v>9864</v>
      </c>
      <c r="I2931" s="540">
        <v>45530</v>
      </c>
      <c r="J2931" s="541" t="s">
        <v>9736</v>
      </c>
      <c r="K2931" s="541" t="s">
        <v>9440</v>
      </c>
      <c r="L2931" s="494" t="s">
        <v>26745</v>
      </c>
      <c r="M2931" s="494"/>
      <c r="N2931" s="494"/>
      <c r="O2931" s="494"/>
      <c r="P2931" s="494"/>
      <c r="Q2931" s="494"/>
      <c r="R2931" s="16" t="s">
        <v>8898</v>
      </c>
      <c r="S2931" s="16" t="s">
        <v>24494</v>
      </c>
      <c r="T2931" s="16" t="s">
        <v>9737</v>
      </c>
      <c r="U2931" s="17">
        <v>1600</v>
      </c>
      <c r="V2931" s="18">
        <v>19000</v>
      </c>
      <c r="W2931" s="16" t="s">
        <v>6295</v>
      </c>
      <c r="X2931" s="50" t="s">
        <v>205</v>
      </c>
      <c r="Y2931" s="50"/>
    </row>
    <row r="2932" spans="1:26" ht="18" customHeight="1">
      <c r="A2932" s="539">
        <v>20240827</v>
      </c>
      <c r="B2932" s="523">
        <v>997</v>
      </c>
      <c r="C2932" s="523" t="s">
        <v>6293</v>
      </c>
      <c r="D2932" s="523" t="s">
        <v>8905</v>
      </c>
      <c r="E2932" s="523">
        <v>1980</v>
      </c>
      <c r="F2932" s="523" t="s">
        <v>8994</v>
      </c>
      <c r="G2932" s="523" t="s">
        <v>6294</v>
      </c>
      <c r="H2932" s="538" t="s">
        <v>9902</v>
      </c>
      <c r="I2932" s="540">
        <v>45530</v>
      </c>
      <c r="J2932" s="541" t="s">
        <v>9715</v>
      </c>
      <c r="K2932" s="541" t="s">
        <v>9440</v>
      </c>
      <c r="L2932" s="494" t="s">
        <v>26745</v>
      </c>
      <c r="M2932" s="494"/>
      <c r="N2932" s="494"/>
      <c r="O2932" s="494"/>
      <c r="P2932" s="494"/>
      <c r="Q2932" s="494"/>
      <c r="R2932" s="16" t="s">
        <v>9738</v>
      </c>
      <c r="S2932" s="16" t="s">
        <v>18811</v>
      </c>
      <c r="T2932" s="16" t="s">
        <v>24495</v>
      </c>
      <c r="U2932" s="17">
        <v>1980</v>
      </c>
      <c r="V2932" s="18">
        <v>24948</v>
      </c>
      <c r="W2932" s="16" t="s">
        <v>24487</v>
      </c>
      <c r="X2932" s="50" t="s">
        <v>205</v>
      </c>
      <c r="Y2932" s="50"/>
    </row>
    <row r="2933" spans="1:26" ht="18" customHeight="1">
      <c r="A2933" s="539">
        <v>20240827</v>
      </c>
      <c r="B2933" s="523">
        <v>998</v>
      </c>
      <c r="C2933" s="523" t="s">
        <v>9739</v>
      </c>
      <c r="D2933" s="523" t="s">
        <v>8905</v>
      </c>
      <c r="E2933" s="523">
        <v>1980</v>
      </c>
      <c r="F2933" s="523" t="s">
        <v>8994</v>
      </c>
      <c r="G2933" s="523" t="s">
        <v>9740</v>
      </c>
      <c r="H2933" s="538" t="s">
        <v>9903</v>
      </c>
      <c r="I2933" s="540">
        <v>45530</v>
      </c>
      <c r="J2933" s="541" t="s">
        <v>9741</v>
      </c>
      <c r="K2933" s="541" t="s">
        <v>9440</v>
      </c>
      <c r="L2933" s="494" t="s">
        <v>26745</v>
      </c>
      <c r="M2933" s="494"/>
      <c r="N2933" s="494"/>
      <c r="O2933" s="494"/>
      <c r="P2933" s="494"/>
      <c r="Q2933" s="494"/>
      <c r="R2933" s="16" t="s">
        <v>24496</v>
      </c>
      <c r="S2933" s="16" t="s">
        <v>24488</v>
      </c>
      <c r="T2933" s="16" t="s">
        <v>24497</v>
      </c>
      <c r="U2933" s="17">
        <v>1980</v>
      </c>
      <c r="V2933" s="18">
        <v>24948</v>
      </c>
      <c r="W2933" s="16" t="s">
        <v>6295</v>
      </c>
      <c r="X2933" s="50" t="s">
        <v>205</v>
      </c>
      <c r="Y2933" s="50"/>
    </row>
    <row r="2934" spans="1:26" ht="18" customHeight="1">
      <c r="A2934" s="539">
        <v>20240827</v>
      </c>
      <c r="B2934" s="523">
        <v>999</v>
      </c>
      <c r="C2934" s="523" t="s">
        <v>9742</v>
      </c>
      <c r="D2934" s="523" t="s">
        <v>9743</v>
      </c>
      <c r="E2934" s="523">
        <v>2172</v>
      </c>
      <c r="F2934" s="523" t="s">
        <v>9206</v>
      </c>
      <c r="G2934" s="523" t="s">
        <v>9744</v>
      </c>
      <c r="H2934" s="538" t="s">
        <v>9452</v>
      </c>
      <c r="I2934" s="540">
        <v>45530</v>
      </c>
      <c r="J2934" s="541" t="s">
        <v>9745</v>
      </c>
      <c r="K2934" s="541" t="s">
        <v>9440</v>
      </c>
      <c r="L2934" s="494" t="s">
        <v>26745</v>
      </c>
      <c r="M2934" s="494"/>
      <c r="N2934" s="494"/>
      <c r="O2934" s="494"/>
      <c r="P2934" s="494"/>
      <c r="Q2934" s="494"/>
      <c r="R2934" s="16" t="s">
        <v>9746</v>
      </c>
      <c r="S2934" s="16" t="s">
        <v>9747</v>
      </c>
      <c r="T2934" s="16" t="s">
        <v>24498</v>
      </c>
      <c r="U2934" s="17">
        <v>2172</v>
      </c>
      <c r="V2934" s="18">
        <v>23500</v>
      </c>
      <c r="W2934" s="16" t="s">
        <v>24499</v>
      </c>
      <c r="X2934" s="50" t="s">
        <v>205</v>
      </c>
      <c r="Y2934" s="50"/>
      <c r="Z2934" t="s">
        <v>10621</v>
      </c>
    </row>
    <row r="2935" spans="1:26" ht="18" customHeight="1">
      <c r="A2935" s="539">
        <v>20240827</v>
      </c>
      <c r="B2935" s="523">
        <v>1000</v>
      </c>
      <c r="C2935" s="523" t="s">
        <v>9748</v>
      </c>
      <c r="D2935" s="523" t="s">
        <v>8947</v>
      </c>
      <c r="E2935" s="523">
        <v>832</v>
      </c>
      <c r="F2935" s="523" t="s">
        <v>8949</v>
      </c>
      <c r="G2935" s="523" t="s">
        <v>9749</v>
      </c>
      <c r="H2935" s="538"/>
      <c r="I2935" s="540">
        <v>45531</v>
      </c>
      <c r="J2935" s="541" t="s">
        <v>9750</v>
      </c>
      <c r="K2935" s="541" t="s">
        <v>9440</v>
      </c>
      <c r="L2935" s="494">
        <v>20</v>
      </c>
      <c r="M2935" s="494"/>
      <c r="N2935" s="494"/>
      <c r="O2935" s="494"/>
      <c r="P2935" s="494"/>
      <c r="Q2935" s="494"/>
      <c r="R2935" s="16" t="s">
        <v>24500</v>
      </c>
      <c r="S2935" s="16" t="s">
        <v>9751</v>
      </c>
      <c r="T2935" s="16" t="s">
        <v>24501</v>
      </c>
      <c r="U2935" s="17">
        <v>832</v>
      </c>
      <c r="V2935" s="18">
        <v>10400</v>
      </c>
      <c r="W2935" s="16" t="s">
        <v>24502</v>
      </c>
      <c r="X2935" s="50" t="s">
        <v>205</v>
      </c>
      <c r="Y2935" s="50"/>
      <c r="Z2935" t="s">
        <v>14489</v>
      </c>
    </row>
    <row r="2936" spans="1:26" ht="18" customHeight="1">
      <c r="A2936" s="539">
        <v>20240828</v>
      </c>
      <c r="B2936" s="523">
        <v>1001</v>
      </c>
      <c r="C2936" s="523" t="s">
        <v>9752</v>
      </c>
      <c r="D2936" s="523" t="s">
        <v>9753</v>
      </c>
      <c r="E2936" s="523">
        <v>800</v>
      </c>
      <c r="F2936" s="523" t="s">
        <v>8949</v>
      </c>
      <c r="G2936" s="523" t="s">
        <v>9754</v>
      </c>
      <c r="H2936" s="538" t="s">
        <v>9995</v>
      </c>
      <c r="I2936" s="540">
        <v>45532</v>
      </c>
      <c r="J2936" s="541" t="s">
        <v>9755</v>
      </c>
      <c r="K2936" s="541" t="s">
        <v>9440</v>
      </c>
      <c r="L2936" s="494" t="s">
        <v>9454</v>
      </c>
      <c r="M2936" s="494"/>
      <c r="N2936" s="494"/>
      <c r="O2936" s="494"/>
      <c r="P2936" s="494"/>
      <c r="Q2936" s="494"/>
      <c r="R2936" s="16" t="s">
        <v>9756</v>
      </c>
      <c r="S2936" s="16" t="s">
        <v>23779</v>
      </c>
      <c r="T2936" s="16" t="s">
        <v>9758</v>
      </c>
      <c r="U2936" s="17">
        <v>800</v>
      </c>
      <c r="V2936" s="18">
        <v>4600</v>
      </c>
      <c r="W2936" s="16" t="s">
        <v>24503</v>
      </c>
      <c r="X2936" s="50" t="s">
        <v>205</v>
      </c>
      <c r="Y2936" s="50"/>
      <c r="Z2936" t="s">
        <v>12259</v>
      </c>
    </row>
    <row r="2937" spans="1:26" ht="18" customHeight="1">
      <c r="A2937" s="539">
        <v>20240828</v>
      </c>
      <c r="B2937" s="523">
        <v>1002</v>
      </c>
      <c r="C2937" s="523" t="s">
        <v>9759</v>
      </c>
      <c r="D2937" s="523" t="s">
        <v>9583</v>
      </c>
      <c r="E2937" s="523">
        <v>1100</v>
      </c>
      <c r="F2937" s="523" t="s">
        <v>8298</v>
      </c>
      <c r="G2937" s="523" t="s">
        <v>9760</v>
      </c>
      <c r="H2937" s="538" t="s">
        <v>9849</v>
      </c>
      <c r="I2937" s="540">
        <v>45532</v>
      </c>
      <c r="J2937" s="541" t="s">
        <v>9761</v>
      </c>
      <c r="K2937" s="541" t="s">
        <v>9440</v>
      </c>
      <c r="L2937" s="494" t="s">
        <v>26745</v>
      </c>
      <c r="M2937" s="494"/>
      <c r="N2937" s="494"/>
      <c r="O2937" s="494"/>
      <c r="P2937" s="494"/>
      <c r="Q2937" s="494"/>
      <c r="R2937" s="16" t="s">
        <v>24504</v>
      </c>
      <c r="S2937" s="16" t="s">
        <v>9762</v>
      </c>
      <c r="T2937" s="16" t="s">
        <v>24505</v>
      </c>
      <c r="U2937" s="17">
        <v>1100</v>
      </c>
      <c r="V2937" s="18">
        <v>23670</v>
      </c>
      <c r="W2937" s="16" t="s">
        <v>6312</v>
      </c>
      <c r="X2937" s="50" t="s">
        <v>205</v>
      </c>
      <c r="Y2937" s="50"/>
    </row>
    <row r="2938" spans="1:26" ht="18" customHeight="1">
      <c r="A2938" s="539">
        <v>20240828</v>
      </c>
      <c r="B2938" s="523">
        <v>1003</v>
      </c>
      <c r="C2938" s="523" t="s">
        <v>9763</v>
      </c>
      <c r="D2938" s="523" t="s">
        <v>9503</v>
      </c>
      <c r="E2938" s="523">
        <v>2050</v>
      </c>
      <c r="F2938" s="523" t="s">
        <v>9260</v>
      </c>
      <c r="G2938" s="523" t="s">
        <v>9764</v>
      </c>
      <c r="H2938" s="538" t="s">
        <v>9957</v>
      </c>
      <c r="I2938" s="540">
        <v>45532</v>
      </c>
      <c r="J2938" s="541" t="s">
        <v>9765</v>
      </c>
      <c r="K2938" s="541" t="s">
        <v>9440</v>
      </c>
      <c r="L2938" s="494" t="s">
        <v>26764</v>
      </c>
      <c r="M2938" s="494"/>
      <c r="N2938" s="494"/>
      <c r="O2938" s="494"/>
      <c r="P2938" s="494"/>
      <c r="Q2938" s="494"/>
      <c r="R2938" s="16" t="s">
        <v>8893</v>
      </c>
      <c r="S2938" s="16" t="s">
        <v>9690</v>
      </c>
      <c r="T2938" s="16" t="s">
        <v>24506</v>
      </c>
      <c r="U2938" s="17">
        <v>2050</v>
      </c>
      <c r="V2938" s="18">
        <v>24700</v>
      </c>
      <c r="W2938" s="16" t="s">
        <v>24507</v>
      </c>
      <c r="X2938" s="50" t="s">
        <v>205</v>
      </c>
      <c r="Y2938" s="50"/>
      <c r="Z2938" t="s">
        <v>10752</v>
      </c>
    </row>
    <row r="2939" spans="1:26" ht="18" customHeight="1">
      <c r="A2939" s="539">
        <v>20240828</v>
      </c>
      <c r="B2939" s="523">
        <v>1004</v>
      </c>
      <c r="C2939" s="523" t="s">
        <v>6302</v>
      </c>
      <c r="D2939" s="523" t="s">
        <v>9766</v>
      </c>
      <c r="E2939" s="523">
        <v>1958</v>
      </c>
      <c r="F2939" s="523" t="s">
        <v>8994</v>
      </c>
      <c r="G2939" s="523" t="s">
        <v>6303</v>
      </c>
      <c r="H2939" s="538" t="s">
        <v>9902</v>
      </c>
      <c r="I2939" s="540">
        <v>45531</v>
      </c>
      <c r="J2939" s="541" t="s">
        <v>9767</v>
      </c>
      <c r="K2939" s="541" t="s">
        <v>9440</v>
      </c>
      <c r="L2939" s="494" t="s">
        <v>26745</v>
      </c>
      <c r="M2939" s="494"/>
      <c r="N2939" s="494"/>
      <c r="O2939" s="494"/>
      <c r="P2939" s="494"/>
      <c r="Q2939" s="494"/>
      <c r="R2939" s="16" t="s">
        <v>24508</v>
      </c>
      <c r="S2939" s="16" t="s">
        <v>24485</v>
      </c>
      <c r="T2939" s="16" t="s">
        <v>24509</v>
      </c>
      <c r="U2939" s="17">
        <v>1958</v>
      </c>
      <c r="V2939" s="18">
        <v>24583.39</v>
      </c>
      <c r="W2939" s="16" t="s">
        <v>24510</v>
      </c>
      <c r="X2939" s="50" t="s">
        <v>205</v>
      </c>
      <c r="Y2939" s="50"/>
    </row>
    <row r="2940" spans="1:26" ht="18" customHeight="1">
      <c r="A2940" s="539">
        <v>20240828</v>
      </c>
      <c r="B2940" s="523">
        <v>1005</v>
      </c>
      <c r="C2940" s="523" t="s">
        <v>6305</v>
      </c>
      <c r="D2940" s="523" t="s">
        <v>8896</v>
      </c>
      <c r="E2940" s="523">
        <v>1925</v>
      </c>
      <c r="F2940" s="523" t="s">
        <v>6380</v>
      </c>
      <c r="G2940" s="523" t="s">
        <v>6306</v>
      </c>
      <c r="H2940" s="538" t="s">
        <v>10069</v>
      </c>
      <c r="I2940" s="540">
        <v>45531</v>
      </c>
      <c r="J2940" s="541" t="s">
        <v>9768</v>
      </c>
      <c r="K2940" s="541" t="s">
        <v>9440</v>
      </c>
      <c r="L2940" s="494" t="s">
        <v>26745</v>
      </c>
      <c r="M2940" s="494"/>
      <c r="N2940" s="494"/>
      <c r="O2940" s="494"/>
      <c r="P2940" s="494"/>
      <c r="Q2940" s="494"/>
      <c r="R2940" s="16" t="s">
        <v>9769</v>
      </c>
      <c r="S2940" s="16" t="s">
        <v>24511</v>
      </c>
      <c r="T2940" s="16" t="s">
        <v>24512</v>
      </c>
      <c r="U2940" s="17">
        <v>1925</v>
      </c>
      <c r="V2940" s="18">
        <v>24640</v>
      </c>
      <c r="W2940" s="16" t="s">
        <v>24502</v>
      </c>
      <c r="X2940" s="50" t="s">
        <v>205</v>
      </c>
      <c r="Y2940" s="50"/>
    </row>
    <row r="2941" spans="1:26" ht="18" customHeight="1">
      <c r="A2941" s="539">
        <v>20240828</v>
      </c>
      <c r="B2941" s="523">
        <v>1006</v>
      </c>
      <c r="C2941" s="523" t="s">
        <v>6296</v>
      </c>
      <c r="D2941" s="523" t="s">
        <v>8891</v>
      </c>
      <c r="E2941" s="523">
        <v>1892</v>
      </c>
      <c r="F2941" s="523" t="s">
        <v>8994</v>
      </c>
      <c r="G2941" s="523" t="s">
        <v>6297</v>
      </c>
      <c r="H2941" s="538" t="s">
        <v>9902</v>
      </c>
      <c r="I2941" s="540">
        <v>45531</v>
      </c>
      <c r="J2941" s="541" t="s">
        <v>9770</v>
      </c>
      <c r="K2941" s="541" t="s">
        <v>9440</v>
      </c>
      <c r="L2941" s="494" t="s">
        <v>26745</v>
      </c>
      <c r="M2941" s="494"/>
      <c r="N2941" s="494"/>
      <c r="O2941" s="494"/>
      <c r="P2941" s="494"/>
      <c r="Q2941" s="494"/>
      <c r="R2941" s="16" t="s">
        <v>24513</v>
      </c>
      <c r="S2941" s="16" t="s">
        <v>24514</v>
      </c>
      <c r="T2941" s="16" t="s">
        <v>24515</v>
      </c>
      <c r="U2941" s="17">
        <v>1892</v>
      </c>
      <c r="V2941" s="18">
        <v>23754.69</v>
      </c>
      <c r="W2941" s="16" t="s">
        <v>24503</v>
      </c>
      <c r="X2941" s="50" t="s">
        <v>205</v>
      </c>
      <c r="Y2941" s="50"/>
    </row>
    <row r="2942" spans="1:26" ht="18" customHeight="1">
      <c r="A2942" s="539">
        <v>20240829</v>
      </c>
      <c r="B2942" s="523">
        <v>1007</v>
      </c>
      <c r="C2942" s="523" t="s">
        <v>6309</v>
      </c>
      <c r="D2942" s="523" t="s">
        <v>8894</v>
      </c>
      <c r="E2942" s="523">
        <v>1960</v>
      </c>
      <c r="F2942" s="523" t="s">
        <v>8994</v>
      </c>
      <c r="G2942" s="523" t="s">
        <v>6310</v>
      </c>
      <c r="H2942" s="538" t="s">
        <v>10031</v>
      </c>
      <c r="I2942" s="540">
        <v>45532</v>
      </c>
      <c r="J2942" s="541" t="s">
        <v>9771</v>
      </c>
      <c r="K2942" s="541" t="s">
        <v>9440</v>
      </c>
      <c r="L2942" s="494" t="s">
        <v>26745</v>
      </c>
      <c r="M2942" s="494"/>
      <c r="N2942" s="494"/>
      <c r="O2942" s="494"/>
      <c r="P2942" s="494"/>
      <c r="Q2942" s="494"/>
      <c r="R2942" s="16" t="s">
        <v>24516</v>
      </c>
      <c r="S2942" s="16" t="s">
        <v>22530</v>
      </c>
      <c r="T2942" s="16" t="s">
        <v>24517</v>
      </c>
      <c r="U2942" s="17">
        <v>1960</v>
      </c>
      <c r="V2942" s="18">
        <v>24500</v>
      </c>
      <c r="W2942" s="16" t="s">
        <v>24507</v>
      </c>
      <c r="X2942" s="50" t="s">
        <v>205</v>
      </c>
    </row>
    <row r="2943" spans="1:26" ht="18" customHeight="1">
      <c r="A2943" s="539">
        <v>20240829</v>
      </c>
      <c r="B2943" s="523">
        <v>1008</v>
      </c>
      <c r="C2943" s="523" t="s">
        <v>6313</v>
      </c>
      <c r="D2943" s="523" t="s">
        <v>8897</v>
      </c>
      <c r="E2943" s="523">
        <v>1960</v>
      </c>
      <c r="F2943" s="523" t="s">
        <v>8994</v>
      </c>
      <c r="G2943" s="523" t="s">
        <v>6314</v>
      </c>
      <c r="H2943" s="538" t="s">
        <v>9870</v>
      </c>
      <c r="I2943" s="540">
        <v>45532</v>
      </c>
      <c r="J2943" s="541" t="s">
        <v>9772</v>
      </c>
      <c r="K2943" s="541" t="s">
        <v>9440</v>
      </c>
      <c r="L2943" s="494" t="s">
        <v>26745</v>
      </c>
      <c r="M2943" s="494"/>
      <c r="N2943" s="494"/>
      <c r="O2943" s="494"/>
      <c r="P2943" s="494"/>
      <c r="Q2943" s="494"/>
      <c r="R2943" s="16" t="s">
        <v>24518</v>
      </c>
      <c r="S2943" s="16" t="s">
        <v>22530</v>
      </c>
      <c r="T2943" s="16" t="s">
        <v>24519</v>
      </c>
      <c r="U2943" s="17">
        <v>1960</v>
      </c>
      <c r="V2943" s="18">
        <v>24500</v>
      </c>
      <c r="W2943" s="16" t="s">
        <v>24507</v>
      </c>
      <c r="X2943" s="50" t="s">
        <v>205</v>
      </c>
    </row>
    <row r="2944" spans="1:26" ht="18" customHeight="1">
      <c r="A2944" s="539">
        <v>20240829</v>
      </c>
      <c r="B2944" s="523">
        <v>1009</v>
      </c>
      <c r="C2944" s="523" t="s">
        <v>6316</v>
      </c>
      <c r="D2944" s="523" t="s">
        <v>8891</v>
      </c>
      <c r="E2944" s="523">
        <v>1958</v>
      </c>
      <c r="F2944" s="523" t="s">
        <v>8994</v>
      </c>
      <c r="G2944" s="523" t="s">
        <v>6317</v>
      </c>
      <c r="H2944" s="538" t="s">
        <v>10069</v>
      </c>
      <c r="I2944" s="540">
        <v>45532</v>
      </c>
      <c r="J2944" s="541" t="s">
        <v>9773</v>
      </c>
      <c r="K2944" s="541" t="s">
        <v>9440</v>
      </c>
      <c r="L2944" s="494" t="s">
        <v>26745</v>
      </c>
      <c r="M2944" s="494"/>
      <c r="N2944" s="494"/>
      <c r="O2944" s="494"/>
      <c r="P2944" s="494"/>
      <c r="Q2944" s="494"/>
      <c r="R2944" s="16" t="s">
        <v>24520</v>
      </c>
      <c r="S2944" s="16" t="s">
        <v>20599</v>
      </c>
      <c r="T2944" s="16" t="s">
        <v>9774</v>
      </c>
      <c r="U2944" s="17">
        <v>1958</v>
      </c>
      <c r="V2944" s="18">
        <v>24583.32</v>
      </c>
      <c r="W2944" s="16" t="s">
        <v>109</v>
      </c>
      <c r="X2944" s="50" t="s">
        <v>205</v>
      </c>
    </row>
    <row r="2945" spans="1:26" ht="18" customHeight="1">
      <c r="A2945" s="539">
        <v>20240829</v>
      </c>
      <c r="B2945" s="523">
        <v>1010</v>
      </c>
      <c r="C2945" s="523" t="s">
        <v>9775</v>
      </c>
      <c r="D2945" s="523" t="s">
        <v>8947</v>
      </c>
      <c r="E2945" s="523">
        <v>1020</v>
      </c>
      <c r="F2945" s="523" t="s">
        <v>8949</v>
      </c>
      <c r="G2945" s="523" t="s">
        <v>9776</v>
      </c>
      <c r="H2945" s="538" t="s">
        <v>9841</v>
      </c>
      <c r="I2945" s="540">
        <v>45532</v>
      </c>
      <c r="J2945" s="541" t="s">
        <v>9777</v>
      </c>
      <c r="K2945" s="541" t="s">
        <v>9440</v>
      </c>
      <c r="L2945" s="494" t="s">
        <v>9454</v>
      </c>
      <c r="M2945" s="494"/>
      <c r="N2945" s="494"/>
      <c r="O2945" s="494"/>
      <c r="P2945" s="494"/>
      <c r="Q2945" s="494"/>
      <c r="R2945" s="16" t="s">
        <v>9778</v>
      </c>
      <c r="S2945" s="16" t="s">
        <v>24521</v>
      </c>
      <c r="T2945" s="16" t="s">
        <v>24522</v>
      </c>
      <c r="U2945" s="17">
        <v>1020</v>
      </c>
      <c r="V2945" s="18">
        <v>10740.6</v>
      </c>
      <c r="W2945" s="16" t="s">
        <v>24507</v>
      </c>
      <c r="X2945" s="50" t="s">
        <v>205</v>
      </c>
      <c r="Z2945" t="s">
        <v>12715</v>
      </c>
    </row>
    <row r="2946" spans="1:26" ht="18" customHeight="1">
      <c r="A2946" s="539">
        <v>20240829</v>
      </c>
      <c r="B2946" s="523">
        <v>1011</v>
      </c>
      <c r="C2946" s="523" t="s">
        <v>9779</v>
      </c>
      <c r="D2946" s="523" t="s">
        <v>219</v>
      </c>
      <c r="E2946" s="523">
        <v>1800</v>
      </c>
      <c r="F2946" s="523" t="s">
        <v>8949</v>
      </c>
      <c r="G2946" s="523" t="s">
        <v>9780</v>
      </c>
      <c r="H2946" s="538" t="s">
        <v>9606</v>
      </c>
      <c r="I2946" s="540">
        <v>45533</v>
      </c>
      <c r="J2946" s="541" t="s">
        <v>9781</v>
      </c>
      <c r="K2946" s="541" t="s">
        <v>9440</v>
      </c>
      <c r="L2946" s="494" t="s">
        <v>26745</v>
      </c>
      <c r="M2946" s="494"/>
      <c r="N2946" s="494"/>
      <c r="O2946" s="494"/>
      <c r="P2946" s="494"/>
      <c r="Q2946" s="494"/>
      <c r="R2946" s="16" t="s">
        <v>8892</v>
      </c>
      <c r="S2946" s="16" t="s">
        <v>24523</v>
      </c>
      <c r="T2946" s="16" t="s">
        <v>24524</v>
      </c>
      <c r="U2946" s="17">
        <v>1800</v>
      </c>
      <c r="V2946" s="18">
        <v>19052</v>
      </c>
      <c r="W2946" s="16" t="s">
        <v>6312</v>
      </c>
      <c r="X2946" s="50" t="s">
        <v>205</v>
      </c>
      <c r="Z2946" t="s">
        <v>10998</v>
      </c>
    </row>
    <row r="2947" spans="1:26" ht="18" customHeight="1">
      <c r="A2947" s="539">
        <v>20240830</v>
      </c>
      <c r="B2947" s="523">
        <v>1012</v>
      </c>
      <c r="C2947" s="523" t="s">
        <v>9783</v>
      </c>
      <c r="D2947" s="523" t="s">
        <v>8947</v>
      </c>
      <c r="E2947" s="523">
        <v>604</v>
      </c>
      <c r="F2947" s="523" t="s">
        <v>8949</v>
      </c>
      <c r="G2947" s="523" t="s">
        <v>9784</v>
      </c>
      <c r="H2947" s="538" t="s">
        <v>14534</v>
      </c>
      <c r="I2947" s="540">
        <v>45534</v>
      </c>
      <c r="J2947" s="541" t="s">
        <v>9785</v>
      </c>
      <c r="K2947" s="541" t="s">
        <v>9440</v>
      </c>
      <c r="L2947" s="494" t="s">
        <v>9454</v>
      </c>
      <c r="M2947" s="494"/>
      <c r="N2947" s="494"/>
      <c r="O2947" s="494"/>
      <c r="P2947" s="494"/>
      <c r="Q2947" s="494"/>
      <c r="R2947" s="16" t="s">
        <v>24525</v>
      </c>
      <c r="S2947" s="16" t="s">
        <v>9786</v>
      </c>
      <c r="T2947" s="16" t="s">
        <v>24526</v>
      </c>
      <c r="U2947" s="17">
        <v>604</v>
      </c>
      <c r="V2947" s="18">
        <v>3298</v>
      </c>
      <c r="W2947" s="16" t="s">
        <v>24527</v>
      </c>
      <c r="X2947" s="50" t="s">
        <v>205</v>
      </c>
      <c r="Z2947" t="s">
        <v>12715</v>
      </c>
    </row>
    <row r="2948" spans="1:26" ht="18" customHeight="1">
      <c r="A2948" s="539">
        <v>20240830</v>
      </c>
      <c r="B2948" s="523">
        <v>1013</v>
      </c>
      <c r="C2948" s="523" t="s">
        <v>9787</v>
      </c>
      <c r="D2948" s="523" t="s">
        <v>8947</v>
      </c>
      <c r="E2948" s="523">
        <v>1227</v>
      </c>
      <c r="F2948" s="523" t="s">
        <v>8949</v>
      </c>
      <c r="G2948" s="523" t="s">
        <v>9788</v>
      </c>
      <c r="H2948" s="538" t="s">
        <v>9882</v>
      </c>
      <c r="I2948" s="540">
        <v>45534</v>
      </c>
      <c r="J2948" s="541" t="s">
        <v>9789</v>
      </c>
      <c r="K2948" s="541" t="s">
        <v>9440</v>
      </c>
      <c r="L2948" s="494" t="s">
        <v>9454</v>
      </c>
      <c r="M2948" s="494"/>
      <c r="N2948" s="494"/>
      <c r="O2948" s="494"/>
      <c r="P2948" s="494"/>
      <c r="Q2948" s="494"/>
      <c r="R2948" s="16" t="s">
        <v>9790</v>
      </c>
      <c r="S2948" s="16" t="s">
        <v>23653</v>
      </c>
      <c r="T2948" s="16" t="s">
        <v>24528</v>
      </c>
      <c r="U2948" s="17">
        <v>1227</v>
      </c>
      <c r="V2948" s="18">
        <v>6748.5</v>
      </c>
      <c r="W2948" s="16" t="s">
        <v>24527</v>
      </c>
      <c r="X2948" s="50" t="s">
        <v>205</v>
      </c>
      <c r="Z2948" t="s">
        <v>12715</v>
      </c>
    </row>
    <row r="2949" spans="1:26" ht="18" customHeight="1">
      <c r="A2949" s="539">
        <v>20240830</v>
      </c>
      <c r="B2949" s="523">
        <v>1014</v>
      </c>
      <c r="C2949" s="523" t="s">
        <v>6319</v>
      </c>
      <c r="D2949" s="523" t="s">
        <v>8891</v>
      </c>
      <c r="E2949" s="523">
        <v>1917</v>
      </c>
      <c r="F2949" s="523" t="s">
        <v>8994</v>
      </c>
      <c r="G2949" s="523" t="s">
        <v>6320</v>
      </c>
      <c r="H2949" s="538" t="s">
        <v>9998</v>
      </c>
      <c r="I2949" s="540">
        <v>45533</v>
      </c>
      <c r="J2949" s="541" t="s">
        <v>9791</v>
      </c>
      <c r="K2949" s="541" t="s">
        <v>9440</v>
      </c>
      <c r="L2949" s="494" t="s">
        <v>26745</v>
      </c>
      <c r="M2949" s="494"/>
      <c r="N2949" s="494"/>
      <c r="O2949" s="494"/>
      <c r="P2949" s="494"/>
      <c r="Q2949" s="494"/>
      <c r="R2949" s="16" t="s">
        <v>24529</v>
      </c>
      <c r="S2949" s="16" t="s">
        <v>21935</v>
      </c>
      <c r="T2949" s="16" t="s">
        <v>24530</v>
      </c>
      <c r="U2949" s="17">
        <v>1917</v>
      </c>
      <c r="V2949" s="18">
        <v>23962.5</v>
      </c>
      <c r="W2949" s="16" t="s">
        <v>109</v>
      </c>
      <c r="X2949" s="50" t="s">
        <v>205</v>
      </c>
    </row>
    <row r="2950" spans="1:26" ht="18" customHeight="1">
      <c r="A2950" s="539">
        <v>20240902</v>
      </c>
      <c r="B2950" s="523">
        <v>1015</v>
      </c>
      <c r="C2950" s="523" t="s">
        <v>9792</v>
      </c>
      <c r="D2950" s="523" t="s">
        <v>8947</v>
      </c>
      <c r="E2950" s="523">
        <v>801</v>
      </c>
      <c r="F2950" s="523" t="s">
        <v>8949</v>
      </c>
      <c r="G2950" s="523" t="s">
        <v>9793</v>
      </c>
      <c r="H2950" s="538" t="s">
        <v>9948</v>
      </c>
      <c r="I2950" s="540">
        <v>45535</v>
      </c>
      <c r="J2950" s="541" t="s">
        <v>9724</v>
      </c>
      <c r="K2950" s="541" t="s">
        <v>9440</v>
      </c>
      <c r="L2950" s="494" t="s">
        <v>9454</v>
      </c>
      <c r="M2950" s="494"/>
      <c r="N2950" s="494"/>
      <c r="O2950" s="494"/>
      <c r="P2950" s="494"/>
      <c r="Q2950" s="494"/>
      <c r="R2950" s="16" t="s">
        <v>8907</v>
      </c>
      <c r="S2950" s="16" t="s">
        <v>23653</v>
      </c>
      <c r="T2950" s="16" t="s">
        <v>24531</v>
      </c>
      <c r="U2950" s="17">
        <v>801</v>
      </c>
      <c r="V2950" s="18">
        <v>6247.8</v>
      </c>
      <c r="W2950" s="16" t="s">
        <v>24532</v>
      </c>
      <c r="X2950" s="50" t="s">
        <v>205</v>
      </c>
      <c r="Z2950" t="s">
        <v>12715</v>
      </c>
    </row>
    <row r="2951" spans="1:26" ht="18" customHeight="1">
      <c r="A2951" s="539">
        <v>20240902</v>
      </c>
      <c r="B2951" s="523">
        <v>1016</v>
      </c>
      <c r="C2951" s="523" t="s">
        <v>9794</v>
      </c>
      <c r="D2951" s="523" t="s">
        <v>8947</v>
      </c>
      <c r="E2951" s="523">
        <v>1350</v>
      </c>
      <c r="F2951" s="523" t="s">
        <v>8949</v>
      </c>
      <c r="G2951" s="523" t="s">
        <v>9795</v>
      </c>
      <c r="H2951" s="538" t="s">
        <v>9613</v>
      </c>
      <c r="I2951" s="540">
        <v>45537</v>
      </c>
      <c r="J2951" s="541" t="s">
        <v>9750</v>
      </c>
      <c r="K2951" s="541" t="s">
        <v>9440</v>
      </c>
      <c r="L2951" s="494" t="s">
        <v>9454</v>
      </c>
      <c r="M2951" s="494"/>
      <c r="N2951" s="494"/>
      <c r="O2951" s="494"/>
      <c r="P2951" s="494"/>
      <c r="Q2951" s="494"/>
      <c r="R2951" s="16" t="s">
        <v>8904</v>
      </c>
      <c r="S2951" s="16" t="s">
        <v>23770</v>
      </c>
      <c r="T2951" s="16" t="s">
        <v>24533</v>
      </c>
      <c r="U2951" s="17">
        <v>1350</v>
      </c>
      <c r="V2951" s="18">
        <v>9895.5</v>
      </c>
      <c r="W2951" s="16" t="s">
        <v>24534</v>
      </c>
      <c r="X2951" s="50" t="s">
        <v>205</v>
      </c>
      <c r="Z2951" t="s">
        <v>14924</v>
      </c>
    </row>
    <row r="2952" spans="1:26" ht="18" customHeight="1">
      <c r="A2952" s="539">
        <v>20240902</v>
      </c>
      <c r="B2952" s="523">
        <v>1017</v>
      </c>
      <c r="C2952" s="523" t="s">
        <v>60</v>
      </c>
      <c r="D2952" s="523" t="s">
        <v>8896</v>
      </c>
      <c r="E2952" s="523">
        <v>1925</v>
      </c>
      <c r="F2952" s="523" t="s">
        <v>6380</v>
      </c>
      <c r="G2952" s="523" t="s">
        <v>61</v>
      </c>
      <c r="H2952" s="538" t="s">
        <v>9622</v>
      </c>
      <c r="I2952" s="540">
        <v>45537</v>
      </c>
      <c r="J2952" s="541" t="s">
        <v>9797</v>
      </c>
      <c r="K2952" s="541" t="s">
        <v>9440</v>
      </c>
      <c r="L2952" s="494" t="s">
        <v>26745</v>
      </c>
      <c r="M2952" s="494"/>
      <c r="N2952" s="494"/>
      <c r="O2952" s="494"/>
      <c r="P2952" s="494"/>
      <c r="Q2952" s="494"/>
      <c r="R2952" s="16" t="s">
        <v>24535</v>
      </c>
      <c r="S2952" s="16" t="s">
        <v>19360</v>
      </c>
      <c r="T2952" s="16" t="s">
        <v>24536</v>
      </c>
      <c r="U2952" s="17">
        <v>1925</v>
      </c>
      <c r="V2952" s="18">
        <v>24640</v>
      </c>
      <c r="W2952" s="16" t="s">
        <v>18812</v>
      </c>
      <c r="X2952" s="50" t="s">
        <v>205</v>
      </c>
    </row>
    <row r="2953" spans="1:26" ht="18" customHeight="1">
      <c r="A2953" s="539">
        <v>20240902</v>
      </c>
      <c r="B2953" s="523">
        <v>1018</v>
      </c>
      <c r="C2953" s="523" t="s">
        <v>49</v>
      </c>
      <c r="D2953" s="523" t="s">
        <v>8905</v>
      </c>
      <c r="E2953" s="523">
        <v>1986</v>
      </c>
      <c r="F2953" s="523" t="s">
        <v>8994</v>
      </c>
      <c r="G2953" s="523" t="s">
        <v>50</v>
      </c>
      <c r="H2953" s="538" t="s">
        <v>9876</v>
      </c>
      <c r="I2953" s="540">
        <v>45537</v>
      </c>
      <c r="J2953" s="541" t="s">
        <v>9798</v>
      </c>
      <c r="K2953" s="541" t="s">
        <v>9440</v>
      </c>
      <c r="L2953" s="494" t="s">
        <v>26745</v>
      </c>
      <c r="M2953" s="494"/>
      <c r="N2953" s="494"/>
      <c r="O2953" s="494"/>
      <c r="P2953" s="494"/>
      <c r="Q2953" s="494"/>
      <c r="R2953" s="16" t="s">
        <v>24537</v>
      </c>
      <c r="S2953" s="16" t="s">
        <v>19767</v>
      </c>
      <c r="T2953" s="16" t="s">
        <v>24538</v>
      </c>
      <c r="U2953" s="17">
        <v>1986</v>
      </c>
      <c r="V2953" s="18">
        <v>24999.768</v>
      </c>
      <c r="W2953" s="16" t="s">
        <v>58</v>
      </c>
      <c r="X2953" s="50" t="s">
        <v>205</v>
      </c>
    </row>
    <row r="2954" spans="1:26" ht="18" customHeight="1">
      <c r="A2954" s="539">
        <v>20240903</v>
      </c>
      <c r="B2954" s="523">
        <v>1019</v>
      </c>
      <c r="C2954" s="523" t="s">
        <v>9061</v>
      </c>
      <c r="D2954" s="523" t="s">
        <v>9062</v>
      </c>
      <c r="E2954" s="523">
        <v>1200</v>
      </c>
      <c r="F2954" s="523" t="s">
        <v>8298</v>
      </c>
      <c r="G2954" s="523" t="s">
        <v>9063</v>
      </c>
      <c r="H2954" s="538" t="s">
        <v>15078</v>
      </c>
      <c r="I2954" s="540">
        <v>45538</v>
      </c>
      <c r="J2954" s="541" t="s">
        <v>9800</v>
      </c>
      <c r="K2954" s="541" t="s">
        <v>9440</v>
      </c>
      <c r="L2954" s="494" t="s">
        <v>26745</v>
      </c>
      <c r="M2954" s="494"/>
      <c r="N2954" s="494"/>
      <c r="O2954" s="494"/>
      <c r="P2954" s="494"/>
      <c r="Q2954" s="494"/>
      <c r="R2954" s="16" t="s">
        <v>24539</v>
      </c>
      <c r="S2954" s="16" t="s">
        <v>24540</v>
      </c>
      <c r="T2954" s="16" t="s">
        <v>9801</v>
      </c>
      <c r="U2954" s="17">
        <v>1200</v>
      </c>
      <c r="V2954" s="18">
        <v>24450</v>
      </c>
      <c r="W2954" s="16" t="s">
        <v>24541</v>
      </c>
      <c r="X2954" s="50" t="s">
        <v>205</v>
      </c>
      <c r="Z2954" t="s">
        <v>16390</v>
      </c>
    </row>
    <row r="2955" spans="1:26" ht="18" customHeight="1">
      <c r="A2955" s="539">
        <v>20240903</v>
      </c>
      <c r="B2955" s="523">
        <v>1020</v>
      </c>
      <c r="C2955" s="523" t="s">
        <v>92</v>
      </c>
      <c r="D2955" s="523" t="s">
        <v>8891</v>
      </c>
      <c r="E2955" s="523">
        <v>1960</v>
      </c>
      <c r="F2955" s="523" t="s">
        <v>8994</v>
      </c>
      <c r="G2955" s="523" t="s">
        <v>93</v>
      </c>
      <c r="H2955" s="538" t="s">
        <v>9438</v>
      </c>
      <c r="I2955" s="540">
        <v>45538</v>
      </c>
      <c r="J2955" s="541" t="s">
        <v>9802</v>
      </c>
      <c r="K2955" s="541" t="s">
        <v>9440</v>
      </c>
      <c r="L2955" s="494" t="s">
        <v>26745</v>
      </c>
      <c r="M2955" s="494"/>
      <c r="N2955" s="494"/>
      <c r="O2955" s="494"/>
      <c r="P2955" s="494"/>
      <c r="Q2955" s="494"/>
      <c r="R2955" s="16" t="s">
        <v>92</v>
      </c>
      <c r="S2955" s="16" t="s">
        <v>56</v>
      </c>
      <c r="T2955" s="16" t="s">
        <v>9803</v>
      </c>
      <c r="U2955" s="17">
        <v>1960</v>
      </c>
      <c r="V2955" s="18">
        <v>24500</v>
      </c>
      <c r="W2955" s="16" t="s">
        <v>9804</v>
      </c>
      <c r="X2955" s="50" t="s">
        <v>205</v>
      </c>
    </row>
    <row r="2956" spans="1:26" ht="18" customHeight="1">
      <c r="A2956" s="539">
        <v>20240903</v>
      </c>
      <c r="B2956" s="523">
        <v>1021</v>
      </c>
      <c r="C2956" s="523" t="s">
        <v>98</v>
      </c>
      <c r="D2956" s="523" t="s">
        <v>8891</v>
      </c>
      <c r="E2956" s="523">
        <v>1960</v>
      </c>
      <c r="F2956" s="523" t="s">
        <v>8994</v>
      </c>
      <c r="G2956" s="523" t="s">
        <v>99</v>
      </c>
      <c r="H2956" s="538" t="s">
        <v>9990</v>
      </c>
      <c r="I2956" s="540">
        <v>45538</v>
      </c>
      <c r="J2956" s="541" t="s">
        <v>9805</v>
      </c>
      <c r="K2956" s="541" t="s">
        <v>9440</v>
      </c>
      <c r="L2956" s="494" t="s">
        <v>26745</v>
      </c>
      <c r="M2956" s="494"/>
      <c r="N2956" s="494"/>
      <c r="O2956" s="494"/>
      <c r="P2956" s="494"/>
      <c r="Q2956" s="494"/>
      <c r="R2956" s="16" t="s">
        <v>98</v>
      </c>
      <c r="S2956" s="16" t="s">
        <v>56</v>
      </c>
      <c r="T2956" s="16" t="s">
        <v>9806</v>
      </c>
      <c r="U2956" s="17">
        <v>1960</v>
      </c>
      <c r="V2956" s="18">
        <v>24500</v>
      </c>
      <c r="W2956" s="16" t="s">
        <v>9804</v>
      </c>
      <c r="X2956" s="50" t="s">
        <v>205</v>
      </c>
    </row>
    <row r="2957" spans="1:26" ht="18" customHeight="1">
      <c r="A2957" s="539">
        <v>20240903</v>
      </c>
      <c r="B2957" s="523">
        <v>1022</v>
      </c>
      <c r="C2957" s="523" t="s">
        <v>87</v>
      </c>
      <c r="D2957" s="523" t="s">
        <v>51</v>
      </c>
      <c r="E2957" s="523">
        <v>1960</v>
      </c>
      <c r="F2957" s="523" t="s">
        <v>8994</v>
      </c>
      <c r="G2957" s="523" t="s">
        <v>88</v>
      </c>
      <c r="H2957" s="538" t="s">
        <v>9846</v>
      </c>
      <c r="I2957" s="540">
        <v>45538</v>
      </c>
      <c r="J2957" s="541" t="s">
        <v>9807</v>
      </c>
      <c r="K2957" s="541" t="s">
        <v>9440</v>
      </c>
      <c r="L2957" s="494" t="s">
        <v>26745</v>
      </c>
      <c r="M2957" s="494"/>
      <c r="N2957" s="494"/>
      <c r="O2957" s="494"/>
      <c r="P2957" s="494"/>
      <c r="Q2957" s="494"/>
      <c r="R2957" s="16" t="s">
        <v>8913</v>
      </c>
      <c r="S2957" s="16" t="s">
        <v>24542</v>
      </c>
      <c r="T2957" s="16" t="s">
        <v>24543</v>
      </c>
      <c r="U2957" s="17">
        <v>1960</v>
      </c>
      <c r="V2957" s="18">
        <v>24500</v>
      </c>
      <c r="W2957" s="16" t="s">
        <v>58</v>
      </c>
      <c r="X2957" s="50" t="s">
        <v>205</v>
      </c>
    </row>
    <row r="2958" spans="1:26" ht="18" customHeight="1">
      <c r="A2958" s="539">
        <v>20240903</v>
      </c>
      <c r="B2958" s="523">
        <v>1023</v>
      </c>
      <c r="C2958" s="523" t="s">
        <v>69</v>
      </c>
      <c r="D2958" s="523" t="s">
        <v>8891</v>
      </c>
      <c r="E2958" s="523">
        <v>1958</v>
      </c>
      <c r="F2958" s="523" t="s">
        <v>8994</v>
      </c>
      <c r="G2958" s="523" t="s">
        <v>70</v>
      </c>
      <c r="H2958" s="538" t="s">
        <v>15505</v>
      </c>
      <c r="I2958" s="540">
        <v>45538</v>
      </c>
      <c r="J2958" s="541" t="s">
        <v>9808</v>
      </c>
      <c r="K2958" s="541" t="s">
        <v>9440</v>
      </c>
      <c r="L2958" s="494" t="s">
        <v>26754</v>
      </c>
      <c r="M2958" s="494"/>
      <c r="N2958" s="494"/>
      <c r="O2958" s="494"/>
      <c r="P2958" s="494"/>
      <c r="Q2958" s="494"/>
      <c r="R2958" s="16" t="s">
        <v>24544</v>
      </c>
      <c r="S2958" s="16" t="s">
        <v>24545</v>
      </c>
      <c r="T2958" s="16" t="s">
        <v>24546</v>
      </c>
      <c r="U2958" s="17">
        <v>1958</v>
      </c>
      <c r="V2958" s="18">
        <v>24486.86</v>
      </c>
      <c r="W2958" s="16" t="s">
        <v>24547</v>
      </c>
      <c r="X2958" s="50" t="s">
        <v>205</v>
      </c>
    </row>
    <row r="2959" spans="1:26" ht="18" customHeight="1">
      <c r="A2959" s="539">
        <v>20240903</v>
      </c>
      <c r="B2959" s="523">
        <v>1024</v>
      </c>
      <c r="C2959" s="523" t="s">
        <v>149</v>
      </c>
      <c r="D2959" s="523" t="s">
        <v>8891</v>
      </c>
      <c r="E2959" s="523">
        <v>1958</v>
      </c>
      <c r="F2959" s="523" t="s">
        <v>8994</v>
      </c>
      <c r="G2959" s="523" t="s">
        <v>150</v>
      </c>
      <c r="H2959" s="538" t="s">
        <v>9886</v>
      </c>
      <c r="I2959" s="540">
        <v>45538</v>
      </c>
      <c r="J2959" s="541" t="s">
        <v>9809</v>
      </c>
      <c r="K2959" s="541" t="s">
        <v>9440</v>
      </c>
      <c r="L2959" s="494" t="s">
        <v>26764</v>
      </c>
      <c r="M2959" s="494"/>
      <c r="N2959" s="494"/>
      <c r="O2959" s="494"/>
      <c r="P2959" s="494"/>
      <c r="Q2959" s="494"/>
      <c r="R2959" s="16" t="s">
        <v>24548</v>
      </c>
      <c r="S2959" s="16" t="s">
        <v>5399</v>
      </c>
      <c r="T2959" s="16" t="s">
        <v>24549</v>
      </c>
      <c r="U2959" s="17">
        <v>1958</v>
      </c>
      <c r="V2959" s="18">
        <v>24492.6</v>
      </c>
      <c r="W2959" s="16" t="s">
        <v>24547</v>
      </c>
      <c r="X2959" s="50" t="s">
        <v>205</v>
      </c>
    </row>
    <row r="2960" spans="1:26" ht="18" customHeight="1">
      <c r="A2960" s="539">
        <v>20240903</v>
      </c>
      <c r="B2960" s="523">
        <v>1025</v>
      </c>
      <c r="C2960" s="523" t="s">
        <v>9070</v>
      </c>
      <c r="D2960" s="523" t="s">
        <v>8947</v>
      </c>
      <c r="E2960" s="523">
        <v>898</v>
      </c>
      <c r="F2960" s="523" t="s">
        <v>8949</v>
      </c>
      <c r="G2960" s="523" t="s">
        <v>9071</v>
      </c>
      <c r="H2960" s="538" t="s">
        <v>9972</v>
      </c>
      <c r="I2960" s="540">
        <v>45538</v>
      </c>
      <c r="J2960" s="541" t="s">
        <v>9810</v>
      </c>
      <c r="K2960" s="541" t="s">
        <v>9440</v>
      </c>
      <c r="L2960" s="494" t="s">
        <v>9454</v>
      </c>
      <c r="M2960" s="494"/>
      <c r="N2960" s="494"/>
      <c r="O2960" s="494"/>
      <c r="P2960" s="494"/>
      <c r="Q2960" s="494"/>
      <c r="R2960" s="16" t="s">
        <v>24550</v>
      </c>
      <c r="S2960" s="16" t="s">
        <v>24551</v>
      </c>
      <c r="T2960" s="16" t="s">
        <v>24552</v>
      </c>
      <c r="U2960" s="17">
        <v>898</v>
      </c>
      <c r="V2960" s="18">
        <v>7363.6</v>
      </c>
      <c r="W2960" s="16" t="s">
        <v>24553</v>
      </c>
      <c r="X2960" s="50" t="s">
        <v>205</v>
      </c>
      <c r="Z2960" t="s">
        <v>11552</v>
      </c>
    </row>
    <row r="2961" spans="1:26" ht="18" customHeight="1">
      <c r="A2961" s="539">
        <v>20240903</v>
      </c>
      <c r="B2961" s="523">
        <v>1026</v>
      </c>
      <c r="C2961" s="523" t="s">
        <v>131</v>
      </c>
      <c r="D2961" s="523" t="s">
        <v>168</v>
      </c>
      <c r="E2961" s="523">
        <v>1960</v>
      </c>
      <c r="F2961" s="523" t="s">
        <v>8994</v>
      </c>
      <c r="G2961" s="523" t="s">
        <v>132</v>
      </c>
      <c r="H2961" s="538" t="s">
        <v>9888</v>
      </c>
      <c r="I2961" s="540">
        <v>45538</v>
      </c>
      <c r="J2961" s="541" t="s">
        <v>9812</v>
      </c>
      <c r="K2961" s="541" t="s">
        <v>9440</v>
      </c>
      <c r="L2961" s="512" t="s">
        <v>26745</v>
      </c>
      <c r="M2961" s="512"/>
      <c r="N2961" s="512"/>
      <c r="O2961" s="512"/>
      <c r="P2961" s="512"/>
      <c r="Q2961" s="512"/>
      <c r="R2961" s="16" t="s">
        <v>24554</v>
      </c>
      <c r="S2961" s="16" t="s">
        <v>24540</v>
      </c>
      <c r="T2961" s="16" t="s">
        <v>24555</v>
      </c>
      <c r="U2961" s="17">
        <v>1960</v>
      </c>
      <c r="V2961" s="18">
        <v>24500</v>
      </c>
      <c r="W2961" s="16" t="s">
        <v>24541</v>
      </c>
      <c r="X2961" s="50" t="s">
        <v>205</v>
      </c>
    </row>
    <row r="2962" spans="1:26" ht="18" customHeight="1">
      <c r="A2962" s="539">
        <v>20240903</v>
      </c>
      <c r="B2962" s="523">
        <v>1027</v>
      </c>
      <c r="C2962" s="523" t="s">
        <v>9113</v>
      </c>
      <c r="D2962" s="523" t="s">
        <v>8891</v>
      </c>
      <c r="E2962" s="523">
        <v>1917</v>
      </c>
      <c r="F2962" s="523" t="s">
        <v>8994</v>
      </c>
      <c r="G2962" s="523" t="s">
        <v>9114</v>
      </c>
      <c r="H2962" s="538" t="s">
        <v>9680</v>
      </c>
      <c r="I2962" s="540">
        <v>45538</v>
      </c>
      <c r="J2962" s="541" t="s">
        <v>9813</v>
      </c>
      <c r="K2962" s="541" t="s">
        <v>9440</v>
      </c>
      <c r="L2962" s="494" t="s">
        <v>26745</v>
      </c>
      <c r="M2962" s="494"/>
      <c r="N2962" s="494"/>
      <c r="O2962" s="494"/>
      <c r="P2962" s="494"/>
      <c r="Q2962" s="494"/>
      <c r="R2962" s="16" t="s">
        <v>9113</v>
      </c>
      <c r="S2962" s="16" t="s">
        <v>56</v>
      </c>
      <c r="T2962" s="16" t="s">
        <v>9814</v>
      </c>
      <c r="U2962" s="17">
        <v>1917</v>
      </c>
      <c r="V2962" s="18">
        <v>23962.5</v>
      </c>
      <c r="W2962" s="16" t="s">
        <v>9804</v>
      </c>
      <c r="X2962" s="50" t="s">
        <v>205</v>
      </c>
    </row>
    <row r="2963" spans="1:26" ht="18" customHeight="1">
      <c r="A2963" s="539">
        <v>20240903</v>
      </c>
      <c r="B2963" s="523">
        <v>1028</v>
      </c>
      <c r="C2963" s="523" t="s">
        <v>79</v>
      </c>
      <c r="D2963" s="523" t="s">
        <v>51</v>
      </c>
      <c r="E2963" s="523">
        <v>1960</v>
      </c>
      <c r="F2963" s="523" t="s">
        <v>8994</v>
      </c>
      <c r="G2963" s="523" t="s">
        <v>80</v>
      </c>
      <c r="H2963" s="538" t="s">
        <v>9846</v>
      </c>
      <c r="I2963" s="540">
        <v>45538</v>
      </c>
      <c r="J2963" s="541" t="s">
        <v>9815</v>
      </c>
      <c r="K2963" s="541" t="s">
        <v>9440</v>
      </c>
      <c r="L2963" s="494" t="s">
        <v>26745</v>
      </c>
      <c r="M2963" s="494"/>
      <c r="N2963" s="494"/>
      <c r="O2963" s="494"/>
      <c r="P2963" s="494"/>
      <c r="Q2963" s="494"/>
      <c r="R2963" s="16" t="s">
        <v>24556</v>
      </c>
      <c r="S2963" s="16" t="s">
        <v>19767</v>
      </c>
      <c r="T2963" s="16" t="s">
        <v>24557</v>
      </c>
      <c r="U2963" s="17">
        <v>1960</v>
      </c>
      <c r="V2963" s="18">
        <v>24500</v>
      </c>
      <c r="W2963" s="16" t="s">
        <v>24547</v>
      </c>
      <c r="X2963" s="50" t="s">
        <v>205</v>
      </c>
    </row>
    <row r="2964" spans="1:26" ht="18" customHeight="1">
      <c r="A2964" s="539">
        <v>20240904</v>
      </c>
      <c r="B2964" s="523">
        <v>1029</v>
      </c>
      <c r="C2964" s="523" t="s">
        <v>8941</v>
      </c>
      <c r="D2964" s="523" t="s">
        <v>219</v>
      </c>
      <c r="E2964" s="523">
        <v>250</v>
      </c>
      <c r="F2964" s="523" t="s">
        <v>8943</v>
      </c>
      <c r="G2964" s="523" t="s">
        <v>8942</v>
      </c>
      <c r="H2964" s="538" t="s">
        <v>26756</v>
      </c>
      <c r="I2964" s="540">
        <v>45539</v>
      </c>
      <c r="J2964" s="541" t="s">
        <v>9765</v>
      </c>
      <c r="K2964" s="541" t="s">
        <v>9440</v>
      </c>
      <c r="L2964" s="494" t="s">
        <v>26745</v>
      </c>
      <c r="M2964" s="494"/>
      <c r="N2964" s="494"/>
      <c r="O2964" s="494"/>
      <c r="P2964" s="494"/>
      <c r="Q2964" s="494"/>
      <c r="R2964" s="16" t="s">
        <v>8941</v>
      </c>
      <c r="S2964" s="16" t="s">
        <v>9816</v>
      </c>
      <c r="T2964" s="16" t="s">
        <v>9817</v>
      </c>
      <c r="U2964" s="17">
        <v>250</v>
      </c>
      <c r="V2964" s="18">
        <v>5250</v>
      </c>
      <c r="W2964" s="16" t="s">
        <v>9818</v>
      </c>
      <c r="X2964" s="50"/>
      <c r="Z2964" t="s">
        <v>25036</v>
      </c>
    </row>
    <row r="2965" spans="1:26" ht="18" customHeight="1">
      <c r="A2965" s="539">
        <v>20240904</v>
      </c>
      <c r="B2965" s="523">
        <v>1030</v>
      </c>
      <c r="C2965" s="523" t="s">
        <v>8944</v>
      </c>
      <c r="D2965" s="523" t="s">
        <v>219</v>
      </c>
      <c r="E2965" s="523">
        <v>250</v>
      </c>
      <c r="F2965" s="523" t="s">
        <v>8943</v>
      </c>
      <c r="G2965" s="523" t="s">
        <v>8942</v>
      </c>
      <c r="H2965" s="538" t="s">
        <v>26756</v>
      </c>
      <c r="I2965" s="540">
        <v>45539</v>
      </c>
      <c r="J2965" s="541" t="s">
        <v>9765</v>
      </c>
      <c r="K2965" s="541" t="s">
        <v>9440</v>
      </c>
      <c r="L2965" s="494" t="s">
        <v>26771</v>
      </c>
      <c r="M2965" s="494"/>
      <c r="N2965" s="494"/>
      <c r="O2965" s="494"/>
      <c r="P2965" s="494"/>
      <c r="Q2965" s="494"/>
      <c r="R2965" s="16" t="s">
        <v>8944</v>
      </c>
      <c r="S2965" s="16" t="s">
        <v>9816</v>
      </c>
      <c r="T2965" s="16" t="s">
        <v>9819</v>
      </c>
      <c r="U2965" s="17">
        <v>250</v>
      </c>
      <c r="V2965" s="18">
        <v>5250</v>
      </c>
      <c r="W2965" s="16" t="s">
        <v>9818</v>
      </c>
      <c r="X2965" s="50" t="s">
        <v>205</v>
      </c>
      <c r="Z2965" t="s">
        <v>25036</v>
      </c>
    </row>
    <row r="2966" spans="1:26" ht="18" customHeight="1">
      <c r="A2966" s="539">
        <v>20240904</v>
      </c>
      <c r="B2966" s="523">
        <v>1031</v>
      </c>
      <c r="C2966" s="523" t="s">
        <v>110</v>
      </c>
      <c r="D2966" s="523" t="s">
        <v>8897</v>
      </c>
      <c r="E2966" s="523">
        <v>1568</v>
      </c>
      <c r="F2966" s="523" t="s">
        <v>8955</v>
      </c>
      <c r="G2966" s="523" t="s">
        <v>105</v>
      </c>
      <c r="H2966" s="538" t="s">
        <v>10090</v>
      </c>
      <c r="I2966" s="540">
        <v>45538</v>
      </c>
      <c r="J2966" s="541" t="s">
        <v>10789</v>
      </c>
      <c r="K2966" s="541" t="s">
        <v>9440</v>
      </c>
      <c r="L2966" s="494" t="s">
        <v>26745</v>
      </c>
      <c r="M2966" s="494"/>
      <c r="N2966" s="494"/>
      <c r="O2966" s="494"/>
      <c r="P2966" s="494"/>
      <c r="Q2966" s="494"/>
      <c r="R2966" s="16" t="s">
        <v>110</v>
      </c>
      <c r="S2966" s="16" t="s">
        <v>107</v>
      </c>
      <c r="T2966" s="16" t="s">
        <v>9291</v>
      </c>
      <c r="U2966" s="17">
        <v>1568</v>
      </c>
      <c r="V2966" s="18">
        <v>24304</v>
      </c>
      <c r="W2966" s="16" t="s">
        <v>9292</v>
      </c>
      <c r="X2966" s="50" t="s">
        <v>205</v>
      </c>
      <c r="Y2966" s="50"/>
    </row>
    <row r="2967" spans="1:26" ht="18" customHeight="1">
      <c r="A2967" s="539">
        <v>20240904</v>
      </c>
      <c r="B2967" s="523">
        <v>1032</v>
      </c>
      <c r="C2967" s="523" t="s">
        <v>118</v>
      </c>
      <c r="D2967" s="523" t="s">
        <v>8891</v>
      </c>
      <c r="E2967" s="523">
        <v>2300</v>
      </c>
      <c r="F2967" s="523" t="s">
        <v>121</v>
      </c>
      <c r="G2967" s="523" t="s">
        <v>119</v>
      </c>
      <c r="H2967" s="538" t="s">
        <v>26767</v>
      </c>
      <c r="I2967" s="540">
        <v>45539</v>
      </c>
      <c r="J2967" s="541" t="s">
        <v>9791</v>
      </c>
      <c r="K2967" s="541" t="s">
        <v>9440</v>
      </c>
      <c r="L2967" s="494" t="s">
        <v>26745</v>
      </c>
      <c r="M2967" s="494"/>
      <c r="N2967" s="494"/>
      <c r="O2967" s="494"/>
      <c r="P2967" s="494"/>
      <c r="Q2967" s="494"/>
      <c r="R2967" s="16" t="s">
        <v>118</v>
      </c>
      <c r="S2967" s="16" t="s">
        <v>3194</v>
      </c>
      <c r="T2967" s="16" t="s">
        <v>9295</v>
      </c>
      <c r="U2967" s="17">
        <v>2300</v>
      </c>
      <c r="V2967" s="18">
        <v>23805</v>
      </c>
      <c r="W2967" s="16" t="s">
        <v>9296</v>
      </c>
      <c r="X2967" s="50" t="s">
        <v>205</v>
      </c>
      <c r="Y2967" s="50"/>
    </row>
    <row r="2968" spans="1:26" ht="18" customHeight="1">
      <c r="A2968" s="539">
        <v>20240904</v>
      </c>
      <c r="B2968" s="523">
        <v>1033</v>
      </c>
      <c r="C2968" s="523" t="s">
        <v>123</v>
      </c>
      <c r="D2968" s="523" t="s">
        <v>8891</v>
      </c>
      <c r="E2968" s="523">
        <v>2300</v>
      </c>
      <c r="F2968" s="523" t="s">
        <v>121</v>
      </c>
      <c r="G2968" s="523" t="s">
        <v>124</v>
      </c>
      <c r="H2968" s="538" t="s">
        <v>9844</v>
      </c>
      <c r="I2968" s="540">
        <v>45539</v>
      </c>
      <c r="J2968" s="541" t="s">
        <v>10962</v>
      </c>
      <c r="K2968" s="541" t="s">
        <v>9440</v>
      </c>
      <c r="L2968" s="494" t="s">
        <v>26745</v>
      </c>
      <c r="M2968" s="494"/>
      <c r="N2968" s="494"/>
      <c r="O2968" s="494"/>
      <c r="P2968" s="494"/>
      <c r="Q2968" s="494"/>
      <c r="R2968" s="16" t="s">
        <v>123</v>
      </c>
      <c r="S2968" s="16" t="s">
        <v>3194</v>
      </c>
      <c r="T2968" s="16" t="s">
        <v>9298</v>
      </c>
      <c r="U2968" s="17">
        <v>2300</v>
      </c>
      <c r="V2968" s="18">
        <v>23805</v>
      </c>
      <c r="W2968" s="16" t="s">
        <v>9296</v>
      </c>
      <c r="X2968" s="50" t="s">
        <v>205</v>
      </c>
      <c r="Y2968" s="50"/>
    </row>
    <row r="2969" spans="1:26" ht="18" customHeight="1">
      <c r="A2969" s="539">
        <v>20240904</v>
      </c>
      <c r="B2969" s="523">
        <v>1034</v>
      </c>
      <c r="C2969" s="523" t="s">
        <v>138</v>
      </c>
      <c r="D2969" s="523" t="s">
        <v>8896</v>
      </c>
      <c r="E2969" s="523">
        <v>1950</v>
      </c>
      <c r="F2969" s="523" t="s">
        <v>6380</v>
      </c>
      <c r="G2969" s="523" t="s">
        <v>139</v>
      </c>
      <c r="H2969" s="538" t="s">
        <v>9596</v>
      </c>
      <c r="I2969" s="540">
        <v>45539</v>
      </c>
      <c r="J2969" s="541" t="s">
        <v>11035</v>
      </c>
      <c r="K2969" s="541" t="s">
        <v>9440</v>
      </c>
      <c r="L2969" s="494" t="s">
        <v>26745</v>
      </c>
      <c r="M2969" s="494"/>
      <c r="N2969" s="494"/>
      <c r="O2969" s="494"/>
      <c r="P2969" s="494"/>
      <c r="Q2969" s="494"/>
      <c r="R2969" s="16" t="s">
        <v>24558</v>
      </c>
      <c r="S2969" s="16" t="s">
        <v>24559</v>
      </c>
      <c r="T2969" s="16" t="s">
        <v>24560</v>
      </c>
      <c r="U2969" s="17">
        <v>1950</v>
      </c>
      <c r="V2969" s="18">
        <v>24375</v>
      </c>
      <c r="W2969" s="16" t="s">
        <v>24561</v>
      </c>
      <c r="X2969" s="50" t="s">
        <v>205</v>
      </c>
      <c r="Y2969" s="50"/>
    </row>
    <row r="2970" spans="1:26" ht="18" customHeight="1">
      <c r="A2970" s="539">
        <v>20240905</v>
      </c>
      <c r="B2970" s="523">
        <v>1035</v>
      </c>
      <c r="C2970" s="523" t="s">
        <v>104</v>
      </c>
      <c r="D2970" s="523" t="s">
        <v>8897</v>
      </c>
      <c r="E2970" s="523">
        <v>1960</v>
      </c>
      <c r="F2970" s="523" t="s">
        <v>8994</v>
      </c>
      <c r="G2970" s="523" t="s">
        <v>8911</v>
      </c>
      <c r="H2970" s="538" t="s">
        <v>9926</v>
      </c>
      <c r="I2970" s="540">
        <v>45539</v>
      </c>
      <c r="J2970" s="541" t="s">
        <v>11474</v>
      </c>
      <c r="K2970" s="541" t="s">
        <v>9440</v>
      </c>
      <c r="L2970" s="494" t="s">
        <v>26745</v>
      </c>
      <c r="M2970" s="494"/>
      <c r="N2970" s="494"/>
      <c r="O2970" s="494"/>
      <c r="P2970" s="494"/>
      <c r="Q2970" s="494"/>
      <c r="R2970" s="16" t="s">
        <v>104</v>
      </c>
      <c r="S2970" s="16" t="s">
        <v>107</v>
      </c>
      <c r="T2970" s="16" t="s">
        <v>19117</v>
      </c>
      <c r="U2970" s="17">
        <v>1960</v>
      </c>
      <c r="V2970" s="18">
        <v>24500</v>
      </c>
      <c r="W2970" s="16" t="s">
        <v>9292</v>
      </c>
      <c r="X2970" s="50" t="s">
        <v>205</v>
      </c>
      <c r="Y2970" s="50"/>
    </row>
    <row r="2971" spans="1:26" ht="18" customHeight="1">
      <c r="A2971" s="539">
        <v>20240905</v>
      </c>
      <c r="B2971" s="523">
        <v>1036</v>
      </c>
      <c r="C2971" s="523" t="s">
        <v>8946</v>
      </c>
      <c r="D2971" s="523" t="s">
        <v>8947</v>
      </c>
      <c r="E2971" s="523">
        <v>1262</v>
      </c>
      <c r="F2971" s="523" t="s">
        <v>8949</v>
      </c>
      <c r="G2971" s="523" t="s">
        <v>8948</v>
      </c>
      <c r="H2971" s="538" t="s">
        <v>9631</v>
      </c>
      <c r="I2971" s="540">
        <v>45540</v>
      </c>
      <c r="J2971" s="541" t="s">
        <v>10769</v>
      </c>
      <c r="K2971" s="541" t="s">
        <v>9440</v>
      </c>
      <c r="L2971" s="494" t="s">
        <v>9454</v>
      </c>
      <c r="M2971" s="494"/>
      <c r="N2971" s="494"/>
      <c r="O2971" s="494"/>
      <c r="P2971" s="494"/>
      <c r="Q2971" s="494"/>
      <c r="R2971" s="16" t="s">
        <v>8946</v>
      </c>
      <c r="S2971" s="16" t="s">
        <v>8912</v>
      </c>
      <c r="T2971" s="16" t="s">
        <v>19118</v>
      </c>
      <c r="U2971" s="17">
        <v>1262</v>
      </c>
      <c r="V2971" s="18">
        <v>9489.2000000000007</v>
      </c>
      <c r="W2971" s="16" t="s">
        <v>9804</v>
      </c>
      <c r="X2971" s="50" t="s">
        <v>205</v>
      </c>
      <c r="Y2971" s="50"/>
      <c r="Z2971" t="s">
        <v>13735</v>
      </c>
    </row>
    <row r="2972" spans="1:26" ht="18" customHeight="1">
      <c r="A2972" s="539">
        <v>20240906</v>
      </c>
      <c r="B2972" s="523">
        <v>1037</v>
      </c>
      <c r="C2972" s="523" t="s">
        <v>8995</v>
      </c>
      <c r="D2972" s="523" t="s">
        <v>8996</v>
      </c>
      <c r="E2972" s="523">
        <v>929</v>
      </c>
      <c r="F2972" s="523" t="s">
        <v>8949</v>
      </c>
      <c r="G2972" s="523" t="s">
        <v>8997</v>
      </c>
      <c r="H2972" s="538" t="s">
        <v>15505</v>
      </c>
      <c r="I2972" s="540">
        <v>45541</v>
      </c>
      <c r="J2972" s="541" t="s">
        <v>15491</v>
      </c>
      <c r="K2972" s="541" t="s">
        <v>9440</v>
      </c>
      <c r="L2972" s="494" t="s">
        <v>9454</v>
      </c>
      <c r="M2972" s="494"/>
      <c r="N2972" s="494"/>
      <c r="O2972" s="494"/>
      <c r="P2972" s="494"/>
      <c r="Q2972" s="494"/>
      <c r="R2972" s="16" t="s">
        <v>24562</v>
      </c>
      <c r="S2972" s="16" t="s">
        <v>24563</v>
      </c>
      <c r="T2972" s="16" t="s">
        <v>24564</v>
      </c>
      <c r="U2972" s="17">
        <v>929</v>
      </c>
      <c r="V2972" s="18">
        <v>6967.5</v>
      </c>
      <c r="W2972" s="16" t="s">
        <v>24565</v>
      </c>
      <c r="X2972" s="50" t="s">
        <v>205</v>
      </c>
      <c r="Y2972" s="50"/>
      <c r="Z2972" t="s">
        <v>10596</v>
      </c>
    </row>
    <row r="2973" spans="1:26" ht="18" customHeight="1">
      <c r="A2973" s="539">
        <v>20240906</v>
      </c>
      <c r="B2973" s="523">
        <v>1038</v>
      </c>
      <c r="C2973" s="523" t="s">
        <v>18685</v>
      </c>
      <c r="D2973" s="523" t="s">
        <v>8905</v>
      </c>
      <c r="E2973" s="523">
        <v>1980</v>
      </c>
      <c r="F2973" s="523" t="s">
        <v>8994</v>
      </c>
      <c r="G2973" s="523" t="s">
        <v>18686</v>
      </c>
      <c r="H2973" s="538" t="s">
        <v>9566</v>
      </c>
      <c r="I2973" s="540">
        <v>45541</v>
      </c>
      <c r="J2973" s="541" t="s">
        <v>11882</v>
      </c>
      <c r="K2973" s="541" t="s">
        <v>9440</v>
      </c>
      <c r="L2973" s="494" t="s">
        <v>26764</v>
      </c>
      <c r="M2973" s="494"/>
      <c r="N2973" s="494"/>
      <c r="O2973" s="494"/>
      <c r="P2973" s="494"/>
      <c r="Q2973" s="494"/>
      <c r="R2973" s="16" t="s">
        <v>24566</v>
      </c>
      <c r="S2973" s="16" t="s">
        <v>23081</v>
      </c>
      <c r="T2973" s="16" t="s">
        <v>24567</v>
      </c>
      <c r="U2973" s="17">
        <v>1980</v>
      </c>
      <c r="V2973" s="18">
        <v>24948</v>
      </c>
      <c r="W2973" s="16" t="s">
        <v>24568</v>
      </c>
      <c r="X2973" s="50" t="s">
        <v>205</v>
      </c>
      <c r="Y2973" s="50"/>
    </row>
    <row r="2974" spans="1:26" ht="18" customHeight="1">
      <c r="A2974" s="539">
        <v>20240906</v>
      </c>
      <c r="B2974" s="523">
        <v>1039</v>
      </c>
      <c r="C2974" s="523" t="s">
        <v>18683</v>
      </c>
      <c r="D2974" s="523" t="s">
        <v>8896</v>
      </c>
      <c r="E2974" s="523">
        <v>1950</v>
      </c>
      <c r="F2974" s="523" t="s">
        <v>10924</v>
      </c>
      <c r="G2974" s="523" t="s">
        <v>19119</v>
      </c>
      <c r="H2974" s="538" t="s">
        <v>9680</v>
      </c>
      <c r="I2974" s="540">
        <v>45541</v>
      </c>
      <c r="J2974" s="541" t="s">
        <v>19120</v>
      </c>
      <c r="K2974" s="541" t="s">
        <v>9440</v>
      </c>
      <c r="L2974" s="494" t="s">
        <v>9454</v>
      </c>
      <c r="M2974" s="494"/>
      <c r="N2974" s="494"/>
      <c r="O2974" s="494"/>
      <c r="P2974" s="494"/>
      <c r="Q2974" s="494"/>
      <c r="R2974" s="16" t="s">
        <v>18740</v>
      </c>
      <c r="S2974" s="16" t="s">
        <v>9598</v>
      </c>
      <c r="T2974" s="16" t="s">
        <v>19121</v>
      </c>
      <c r="U2974" s="17">
        <v>1950</v>
      </c>
      <c r="V2974" s="18">
        <v>24960</v>
      </c>
      <c r="W2974" s="16" t="s">
        <v>24568</v>
      </c>
      <c r="X2974" s="50"/>
      <c r="Y2974" s="50"/>
    </row>
    <row r="2975" spans="1:26" ht="18" customHeight="1">
      <c r="A2975" s="539">
        <v>20240909</v>
      </c>
      <c r="B2975" s="523">
        <v>1040</v>
      </c>
      <c r="C2975" s="523" t="s">
        <v>8998</v>
      </c>
      <c r="D2975" s="523" t="s">
        <v>219</v>
      </c>
      <c r="E2975" s="523">
        <v>2000</v>
      </c>
      <c r="F2975" s="523" t="s">
        <v>8999</v>
      </c>
      <c r="G2975" s="523" t="s">
        <v>8917</v>
      </c>
      <c r="H2975" s="538" t="s">
        <v>9838</v>
      </c>
      <c r="I2975" s="540">
        <v>45542</v>
      </c>
      <c r="J2975" s="541" t="s">
        <v>10453</v>
      </c>
      <c r="K2975" s="541" t="s">
        <v>9440</v>
      </c>
      <c r="L2975" s="494" t="s">
        <v>26745</v>
      </c>
      <c r="M2975" s="494"/>
      <c r="N2975" s="494"/>
      <c r="O2975" s="494"/>
      <c r="P2975" s="494"/>
      <c r="Q2975" s="494"/>
      <c r="R2975" s="16" t="s">
        <v>24569</v>
      </c>
      <c r="S2975" s="16" t="s">
        <v>24570</v>
      </c>
      <c r="T2975" s="16" t="s">
        <v>19122</v>
      </c>
      <c r="U2975" s="17">
        <v>2000</v>
      </c>
      <c r="V2975" s="18">
        <v>21450</v>
      </c>
      <c r="W2975" s="16" t="s">
        <v>18739</v>
      </c>
      <c r="X2975" s="50" t="s">
        <v>205</v>
      </c>
      <c r="Y2975" s="50"/>
      <c r="Z2975" t="s">
        <v>16346</v>
      </c>
    </row>
    <row r="2976" spans="1:26" ht="18" customHeight="1">
      <c r="A2976" s="539">
        <v>20240909</v>
      </c>
      <c r="B2976" s="523">
        <v>1041</v>
      </c>
      <c r="C2976" s="523" t="s">
        <v>9004</v>
      </c>
      <c r="D2976" s="523" t="s">
        <v>219</v>
      </c>
      <c r="E2976" s="523">
        <v>1800</v>
      </c>
      <c r="F2976" s="523" t="s">
        <v>8949</v>
      </c>
      <c r="G2976" s="523" t="s">
        <v>9005</v>
      </c>
      <c r="H2976" s="538" t="s">
        <v>9948</v>
      </c>
      <c r="I2976" s="540">
        <v>45542</v>
      </c>
      <c r="J2976" s="541" t="s">
        <v>12101</v>
      </c>
      <c r="K2976" s="541" t="s">
        <v>9440</v>
      </c>
      <c r="L2976" s="494" t="s">
        <v>26745</v>
      </c>
      <c r="M2976" s="494"/>
      <c r="N2976" s="494"/>
      <c r="O2976" s="494"/>
      <c r="P2976" s="494"/>
      <c r="Q2976" s="494"/>
      <c r="R2976" s="16" t="s">
        <v>19123</v>
      </c>
      <c r="S2976" s="16" t="s">
        <v>24571</v>
      </c>
      <c r="T2976" s="16" t="s">
        <v>24572</v>
      </c>
      <c r="U2976" s="17">
        <v>1800</v>
      </c>
      <c r="V2976" s="18">
        <v>19052</v>
      </c>
      <c r="W2976" s="16" t="s">
        <v>24573</v>
      </c>
      <c r="X2976" s="50" t="s">
        <v>205</v>
      </c>
      <c r="Y2976" s="50"/>
      <c r="Z2976" t="s">
        <v>10998</v>
      </c>
    </row>
    <row r="2977" spans="1:26" ht="18" customHeight="1">
      <c r="A2977" s="539">
        <v>20240909</v>
      </c>
      <c r="B2977" s="523">
        <v>1042</v>
      </c>
      <c r="C2977" s="523" t="s">
        <v>9315</v>
      </c>
      <c r="D2977" s="523" t="s">
        <v>8947</v>
      </c>
      <c r="E2977" s="523">
        <v>480</v>
      </c>
      <c r="F2977" s="523" t="s">
        <v>8949</v>
      </c>
      <c r="G2977" s="523" t="s">
        <v>9316</v>
      </c>
      <c r="H2977" s="538" t="s">
        <v>9631</v>
      </c>
      <c r="I2977" s="540">
        <v>45542</v>
      </c>
      <c r="J2977" s="541" t="s">
        <v>11358</v>
      </c>
      <c r="K2977" s="541" t="s">
        <v>9440</v>
      </c>
      <c r="L2977" s="494" t="s">
        <v>9454</v>
      </c>
      <c r="M2977" s="494"/>
      <c r="N2977" s="494"/>
      <c r="O2977" s="494"/>
      <c r="P2977" s="494"/>
      <c r="Q2977" s="494"/>
      <c r="R2977" s="16" t="s">
        <v>24574</v>
      </c>
      <c r="S2977" s="16" t="s">
        <v>19268</v>
      </c>
      <c r="T2977" s="16" t="s">
        <v>24575</v>
      </c>
      <c r="U2977" s="17">
        <v>480</v>
      </c>
      <c r="V2977" s="18">
        <v>5556</v>
      </c>
      <c r="W2977" s="16" t="s">
        <v>24573</v>
      </c>
      <c r="X2977" s="50" t="s">
        <v>205</v>
      </c>
      <c r="Y2977" s="50"/>
      <c r="Z2977" t="s">
        <v>10564</v>
      </c>
    </row>
    <row r="2978" spans="1:26" ht="18" customHeight="1">
      <c r="A2978" s="539">
        <v>20240909</v>
      </c>
      <c r="B2978" s="523">
        <v>1043</v>
      </c>
      <c r="C2978" s="523" t="s">
        <v>9006</v>
      </c>
      <c r="D2978" s="523" t="s">
        <v>8947</v>
      </c>
      <c r="E2978" s="523">
        <v>1000</v>
      </c>
      <c r="F2978" s="523" t="s">
        <v>8949</v>
      </c>
      <c r="G2978" s="523" t="s">
        <v>9007</v>
      </c>
      <c r="H2978" s="538" t="s">
        <v>9948</v>
      </c>
      <c r="I2978" s="540">
        <v>45544</v>
      </c>
      <c r="J2978" s="541" t="s">
        <v>16242</v>
      </c>
      <c r="K2978" s="541" t="s">
        <v>9440</v>
      </c>
      <c r="L2978" s="494" t="s">
        <v>9454</v>
      </c>
      <c r="M2978" s="494"/>
      <c r="N2978" s="494"/>
      <c r="O2978" s="494"/>
      <c r="P2978" s="494"/>
      <c r="Q2978" s="494"/>
      <c r="R2978" s="16" t="s">
        <v>24576</v>
      </c>
      <c r="S2978" s="16" t="s">
        <v>21219</v>
      </c>
      <c r="T2978" s="16" t="s">
        <v>24577</v>
      </c>
      <c r="U2978" s="17">
        <v>1000</v>
      </c>
      <c r="V2978" s="18">
        <v>10368</v>
      </c>
      <c r="W2978" s="16" t="s">
        <v>24573</v>
      </c>
      <c r="X2978" s="50" t="s">
        <v>205</v>
      </c>
      <c r="Y2978" s="50"/>
      <c r="Z2978" t="s">
        <v>14387</v>
      </c>
    </row>
    <row r="2979" spans="1:26" ht="18" customHeight="1">
      <c r="A2979" s="539">
        <v>20240909</v>
      </c>
      <c r="B2979" s="523">
        <v>1044</v>
      </c>
      <c r="C2979" s="523" t="s">
        <v>166</v>
      </c>
      <c r="D2979" s="523" t="s">
        <v>9319</v>
      </c>
      <c r="E2979" s="523">
        <v>1980</v>
      </c>
      <c r="F2979" s="523" t="s">
        <v>8994</v>
      </c>
      <c r="G2979" s="523" t="s">
        <v>167</v>
      </c>
      <c r="H2979" s="538" t="s">
        <v>9566</v>
      </c>
      <c r="I2979" s="540">
        <v>45544</v>
      </c>
      <c r="J2979" s="541" t="s">
        <v>11168</v>
      </c>
      <c r="K2979" s="541" t="s">
        <v>9440</v>
      </c>
      <c r="L2979" s="494" t="s">
        <v>26745</v>
      </c>
      <c r="M2979" s="494"/>
      <c r="N2979" s="494"/>
      <c r="O2979" s="494"/>
      <c r="P2979" s="494"/>
      <c r="Q2979" s="494"/>
      <c r="R2979" s="16" t="s">
        <v>166</v>
      </c>
      <c r="S2979" s="16" t="s">
        <v>19125</v>
      </c>
      <c r="T2979" s="16" t="s">
        <v>19126</v>
      </c>
      <c r="U2979" s="17">
        <v>1980</v>
      </c>
      <c r="V2979" s="18">
        <v>24948</v>
      </c>
      <c r="W2979" s="16" t="s">
        <v>19127</v>
      </c>
      <c r="X2979" s="50" t="s">
        <v>205</v>
      </c>
      <c r="Y2979" s="50"/>
    </row>
    <row r="2980" spans="1:26" ht="18" customHeight="1">
      <c r="A2980" s="539">
        <v>20240909</v>
      </c>
      <c r="B2980" s="523">
        <v>1045</v>
      </c>
      <c r="C2980" s="523" t="s">
        <v>182</v>
      </c>
      <c r="D2980" s="523" t="s">
        <v>9319</v>
      </c>
      <c r="E2980" s="523">
        <v>1985</v>
      </c>
      <c r="F2980" s="523" t="s">
        <v>8994</v>
      </c>
      <c r="G2980" s="523" t="s">
        <v>183</v>
      </c>
      <c r="H2980" s="538" t="s">
        <v>9903</v>
      </c>
      <c r="I2980" s="540">
        <v>45544</v>
      </c>
      <c r="J2980" s="541" t="s">
        <v>11035</v>
      </c>
      <c r="K2980" s="541" t="s">
        <v>9440</v>
      </c>
      <c r="L2980" s="494" t="s">
        <v>26745</v>
      </c>
      <c r="M2980" s="494"/>
      <c r="N2980" s="494"/>
      <c r="O2980" s="494"/>
      <c r="P2980" s="494"/>
      <c r="Q2980" s="494"/>
      <c r="R2980" s="16" t="s">
        <v>24578</v>
      </c>
      <c r="S2980" s="16" t="s">
        <v>24579</v>
      </c>
      <c r="T2980" s="16" t="s">
        <v>24580</v>
      </c>
      <c r="U2980" s="17">
        <v>1985</v>
      </c>
      <c r="V2980" s="18">
        <v>24796.62</v>
      </c>
      <c r="W2980" s="16" t="s">
        <v>24573</v>
      </c>
      <c r="X2980" s="50" t="s">
        <v>205</v>
      </c>
      <c r="Y2980" s="50"/>
    </row>
    <row r="2981" spans="1:26" ht="18" customHeight="1">
      <c r="A2981" s="539">
        <v>20240909</v>
      </c>
      <c r="B2981" s="523">
        <v>1046</v>
      </c>
      <c r="C2981" s="523" t="s">
        <v>9008</v>
      </c>
      <c r="D2981" s="523" t="s">
        <v>8947</v>
      </c>
      <c r="E2981" s="523">
        <v>896</v>
      </c>
      <c r="F2981" s="523" t="s">
        <v>8949</v>
      </c>
      <c r="G2981" s="523" t="s">
        <v>9009</v>
      </c>
      <c r="H2981" s="538" t="s">
        <v>15078</v>
      </c>
      <c r="I2981" s="540">
        <v>45544</v>
      </c>
      <c r="J2981" s="541" t="s">
        <v>12058</v>
      </c>
      <c r="K2981" s="541" t="s">
        <v>9440</v>
      </c>
      <c r="L2981" s="494" t="s">
        <v>9454</v>
      </c>
      <c r="M2981" s="494"/>
      <c r="N2981" s="494"/>
      <c r="O2981" s="494"/>
      <c r="P2981" s="494"/>
      <c r="Q2981" s="494"/>
      <c r="R2981" s="16" t="s">
        <v>19128</v>
      </c>
      <c r="S2981" s="16" t="s">
        <v>24334</v>
      </c>
      <c r="T2981" s="16" t="s">
        <v>24581</v>
      </c>
      <c r="U2981" s="17">
        <v>896</v>
      </c>
      <c r="V2981" s="18">
        <v>6988.8</v>
      </c>
      <c r="W2981" s="16" t="s">
        <v>24573</v>
      </c>
      <c r="X2981" s="50" t="s">
        <v>205</v>
      </c>
      <c r="Y2981" s="50"/>
      <c r="Z2981" t="s">
        <v>10606</v>
      </c>
    </row>
    <row r="2982" spans="1:26" ht="18" customHeight="1">
      <c r="A2982" s="539">
        <v>20240910</v>
      </c>
      <c r="B2982" s="523">
        <v>1047</v>
      </c>
      <c r="C2982" s="523" t="s">
        <v>155</v>
      </c>
      <c r="D2982" s="523" t="s">
        <v>8891</v>
      </c>
      <c r="E2982" s="523">
        <v>1924</v>
      </c>
      <c r="F2982" s="523" t="s">
        <v>8994</v>
      </c>
      <c r="G2982" s="523" t="s">
        <v>156</v>
      </c>
      <c r="H2982" s="538" t="s">
        <v>9601</v>
      </c>
      <c r="I2982" s="540">
        <v>45544</v>
      </c>
      <c r="J2982" s="541" t="s">
        <v>11198</v>
      </c>
      <c r="K2982" s="541" t="s">
        <v>9440</v>
      </c>
      <c r="L2982" s="494" t="s">
        <v>26745</v>
      </c>
      <c r="M2982" s="494"/>
      <c r="N2982" s="494"/>
      <c r="O2982" s="494"/>
      <c r="P2982" s="494"/>
      <c r="Q2982" s="494"/>
      <c r="R2982" s="16" t="s">
        <v>24582</v>
      </c>
      <c r="S2982" s="16" t="s">
        <v>24583</v>
      </c>
      <c r="T2982" s="16" t="s">
        <v>24584</v>
      </c>
      <c r="U2982" s="17">
        <v>1924</v>
      </c>
      <c r="V2982" s="18">
        <v>24156.54</v>
      </c>
      <c r="W2982" s="16" t="s">
        <v>18739</v>
      </c>
      <c r="X2982" s="50" t="s">
        <v>205</v>
      </c>
      <c r="Y2982" s="50"/>
    </row>
    <row r="2983" spans="1:26" ht="18" customHeight="1">
      <c r="A2983" s="539">
        <v>20240910</v>
      </c>
      <c r="B2983" s="523">
        <v>1049</v>
      </c>
      <c r="C2983" s="523" t="s">
        <v>18690</v>
      </c>
      <c r="D2983" s="523" t="s">
        <v>8891</v>
      </c>
      <c r="E2983" s="523">
        <v>1917</v>
      </c>
      <c r="F2983" s="523" t="s">
        <v>8994</v>
      </c>
      <c r="G2983" s="523" t="s">
        <v>18691</v>
      </c>
      <c r="H2983" s="538" t="s">
        <v>9876</v>
      </c>
      <c r="I2983" s="540">
        <v>45545</v>
      </c>
      <c r="J2983" s="541" t="s">
        <v>10568</v>
      </c>
      <c r="K2983" s="541" t="s">
        <v>9440</v>
      </c>
      <c r="L2983" s="494" t="s">
        <v>26745</v>
      </c>
      <c r="M2983" s="494"/>
      <c r="N2983" s="494"/>
      <c r="O2983" s="494"/>
      <c r="P2983" s="494"/>
      <c r="Q2983" s="494"/>
      <c r="R2983" s="16" t="s">
        <v>24585</v>
      </c>
      <c r="S2983" s="16" t="s">
        <v>9799</v>
      </c>
      <c r="T2983" s="16" t="s">
        <v>24586</v>
      </c>
      <c r="U2983" s="17">
        <v>1917</v>
      </c>
      <c r="V2983" s="18">
        <v>23962.5</v>
      </c>
      <c r="W2983" s="16" t="s">
        <v>24587</v>
      </c>
      <c r="X2983" s="50" t="s">
        <v>205</v>
      </c>
      <c r="Y2983" s="50"/>
    </row>
    <row r="2984" spans="1:26" ht="18" customHeight="1">
      <c r="A2984" s="539">
        <v>20240910</v>
      </c>
      <c r="B2984" s="523">
        <v>1050</v>
      </c>
      <c r="C2984" s="523" t="s">
        <v>134</v>
      </c>
      <c r="D2984" s="523" t="s">
        <v>8891</v>
      </c>
      <c r="E2984" s="523">
        <v>1850</v>
      </c>
      <c r="F2984" s="523" t="s">
        <v>8994</v>
      </c>
      <c r="G2984" s="523" t="s">
        <v>135</v>
      </c>
      <c r="H2984" s="538" t="s">
        <v>10069</v>
      </c>
      <c r="I2984" s="540">
        <v>45545</v>
      </c>
      <c r="J2984" s="541" t="s">
        <v>10885</v>
      </c>
      <c r="K2984" s="541" t="s">
        <v>9440</v>
      </c>
      <c r="L2984" s="494" t="s">
        <v>26745</v>
      </c>
      <c r="M2984" s="494"/>
      <c r="N2984" s="494"/>
      <c r="O2984" s="494"/>
      <c r="P2984" s="494"/>
      <c r="Q2984" s="494"/>
      <c r="R2984" s="16" t="s">
        <v>24588</v>
      </c>
      <c r="S2984" s="16" t="s">
        <v>14892</v>
      </c>
      <c r="T2984" s="16" t="s">
        <v>24589</v>
      </c>
      <c r="U2984" s="17">
        <v>1850</v>
      </c>
      <c r="V2984" s="18">
        <v>23227.35</v>
      </c>
      <c r="W2984" s="16" t="s">
        <v>24590</v>
      </c>
      <c r="X2984" s="50" t="s">
        <v>205</v>
      </c>
      <c r="Y2984" s="50"/>
    </row>
    <row r="2985" spans="1:26" ht="18" customHeight="1">
      <c r="A2985" s="539">
        <v>20240911</v>
      </c>
      <c r="B2985" s="523">
        <v>1051</v>
      </c>
      <c r="C2985" s="523" t="s">
        <v>24857</v>
      </c>
      <c r="D2985" s="523" t="s">
        <v>17784</v>
      </c>
      <c r="E2985" s="523">
        <v>850</v>
      </c>
      <c r="F2985" s="523" t="s">
        <v>24858</v>
      </c>
      <c r="G2985" s="523" t="s">
        <v>24859</v>
      </c>
      <c r="H2985" s="538" t="s">
        <v>9890</v>
      </c>
      <c r="I2985" s="540">
        <v>45545</v>
      </c>
      <c r="J2985" s="541" t="s">
        <v>24860</v>
      </c>
      <c r="K2985" s="541" t="s">
        <v>9440</v>
      </c>
      <c r="L2985" s="494" t="s">
        <v>26745</v>
      </c>
      <c r="M2985" s="494"/>
      <c r="N2985" s="494"/>
      <c r="O2985" s="494"/>
      <c r="P2985" s="494"/>
      <c r="Q2985" s="494"/>
      <c r="R2985" s="16"/>
      <c r="S2985" s="16"/>
      <c r="T2985" s="16"/>
      <c r="U2985" s="17"/>
      <c r="V2985" s="18"/>
      <c r="W2985" s="16"/>
      <c r="X2985" s="50"/>
      <c r="Y2985" s="50"/>
      <c r="Z2985" t="s">
        <v>24861</v>
      </c>
    </row>
    <row r="2986" spans="1:26" ht="18" customHeight="1">
      <c r="A2986" s="539">
        <v>20240911</v>
      </c>
      <c r="B2986" s="523">
        <v>1052</v>
      </c>
      <c r="C2986" s="523" t="s">
        <v>24862</v>
      </c>
      <c r="D2986" s="523" t="s">
        <v>17538</v>
      </c>
      <c r="E2986" s="523">
        <v>1100</v>
      </c>
      <c r="F2986" s="523" t="s">
        <v>24864</v>
      </c>
      <c r="G2986" s="523" t="s">
        <v>24863</v>
      </c>
      <c r="H2986" s="538" t="s">
        <v>9613</v>
      </c>
      <c r="I2986" s="540">
        <v>45546</v>
      </c>
      <c r="J2986" s="541" t="s">
        <v>24865</v>
      </c>
      <c r="K2986" s="541" t="s">
        <v>9440</v>
      </c>
      <c r="L2986" s="494" t="s">
        <v>26745</v>
      </c>
      <c r="M2986" s="494"/>
      <c r="N2986" s="494"/>
      <c r="O2986" s="494"/>
      <c r="P2986" s="494"/>
      <c r="Q2986" s="494"/>
      <c r="R2986" s="16"/>
      <c r="S2986" s="16"/>
      <c r="T2986" s="16"/>
      <c r="U2986" s="17"/>
      <c r="V2986" s="18"/>
      <c r="W2986" s="16"/>
      <c r="X2986" s="50"/>
      <c r="Y2986" s="50"/>
      <c r="Z2986" t="s">
        <v>24866</v>
      </c>
    </row>
    <row r="2987" spans="1:26" ht="18" customHeight="1">
      <c r="A2987" s="539">
        <v>20240911</v>
      </c>
      <c r="B2987" s="523">
        <v>1053</v>
      </c>
      <c r="C2987" s="523" t="s">
        <v>162</v>
      </c>
      <c r="D2987" s="523" t="s">
        <v>8891</v>
      </c>
      <c r="E2987" s="523">
        <v>2300</v>
      </c>
      <c r="F2987" s="523" t="s">
        <v>121</v>
      </c>
      <c r="G2987" s="523" t="s">
        <v>163</v>
      </c>
      <c r="H2987" s="538" t="s">
        <v>9892</v>
      </c>
      <c r="I2987" s="540">
        <v>45546</v>
      </c>
      <c r="J2987" s="541" t="s">
        <v>9539</v>
      </c>
      <c r="K2987" s="541" t="s">
        <v>9440</v>
      </c>
      <c r="L2987" s="494" t="s">
        <v>26745</v>
      </c>
      <c r="M2987" s="494"/>
      <c r="N2987" s="494"/>
      <c r="O2987" s="494"/>
      <c r="P2987" s="494"/>
      <c r="Q2987" s="494"/>
      <c r="R2987" s="16" t="s">
        <v>19145</v>
      </c>
      <c r="S2987" s="16" t="s">
        <v>19146</v>
      </c>
      <c r="T2987" s="16" t="s">
        <v>19147</v>
      </c>
      <c r="U2987" s="17">
        <v>2300</v>
      </c>
      <c r="V2987" s="18">
        <v>23805</v>
      </c>
      <c r="W2987" s="16" t="s">
        <v>18938</v>
      </c>
      <c r="X2987" s="50" t="s">
        <v>205</v>
      </c>
      <c r="Y2987" s="50"/>
    </row>
    <row r="2988" spans="1:26" ht="18" customHeight="1">
      <c r="A2988" s="539">
        <v>20240911</v>
      </c>
      <c r="B2988" s="523">
        <v>1054</v>
      </c>
      <c r="C2988" s="523" t="s">
        <v>9000</v>
      </c>
      <c r="D2988" s="523" t="s">
        <v>8896</v>
      </c>
      <c r="E2988" s="523">
        <v>1925</v>
      </c>
      <c r="F2988" s="523" t="s">
        <v>6380</v>
      </c>
      <c r="G2988" s="523" t="s">
        <v>9001</v>
      </c>
      <c r="H2988" s="538" t="s">
        <v>10069</v>
      </c>
      <c r="I2988" s="540">
        <v>45545</v>
      </c>
      <c r="J2988" s="541" t="s">
        <v>10713</v>
      </c>
      <c r="K2988" s="541" t="s">
        <v>9440</v>
      </c>
      <c r="L2988" s="494" t="s">
        <v>26745</v>
      </c>
      <c r="M2988" s="494"/>
      <c r="N2988" s="494"/>
      <c r="O2988" s="494"/>
      <c r="P2988" s="494"/>
      <c r="Q2988" s="494"/>
      <c r="R2988" s="16" t="s">
        <v>9000</v>
      </c>
      <c r="S2988" s="16" t="s">
        <v>606</v>
      </c>
      <c r="T2988" s="16" t="s">
        <v>19138</v>
      </c>
      <c r="U2988" s="17">
        <v>1925</v>
      </c>
      <c r="V2988" s="18">
        <v>24640</v>
      </c>
      <c r="W2988" s="16" t="s">
        <v>19136</v>
      </c>
      <c r="X2988" s="50" t="s">
        <v>205</v>
      </c>
      <c r="Y2988" s="50"/>
    </row>
    <row r="2989" spans="1:26" ht="18" customHeight="1">
      <c r="A2989" s="539">
        <v>20240911</v>
      </c>
      <c r="B2989" s="523">
        <v>1055</v>
      </c>
      <c r="C2989" s="523" t="s">
        <v>9002</v>
      </c>
      <c r="D2989" s="523" t="s">
        <v>8896</v>
      </c>
      <c r="E2989" s="523">
        <v>1925</v>
      </c>
      <c r="F2989" s="523" t="s">
        <v>6380</v>
      </c>
      <c r="G2989" s="523" t="s">
        <v>9003</v>
      </c>
      <c r="H2989" s="538" t="s">
        <v>10032</v>
      </c>
      <c r="I2989" s="540">
        <v>45545</v>
      </c>
      <c r="J2989" s="541" t="s">
        <v>19139</v>
      </c>
      <c r="K2989" s="541" t="s">
        <v>9440</v>
      </c>
      <c r="L2989" s="494" t="s">
        <v>26745</v>
      </c>
      <c r="M2989" s="494"/>
      <c r="N2989" s="494"/>
      <c r="O2989" s="494"/>
      <c r="P2989" s="494"/>
      <c r="Q2989" s="494"/>
      <c r="R2989" s="16" t="s">
        <v>9002</v>
      </c>
      <c r="S2989" s="16" t="s">
        <v>606</v>
      </c>
      <c r="T2989" s="16" t="s">
        <v>19140</v>
      </c>
      <c r="U2989" s="17">
        <v>1925</v>
      </c>
      <c r="V2989" s="18">
        <v>24640</v>
      </c>
      <c r="W2989" s="16" t="s">
        <v>19136</v>
      </c>
      <c r="X2989" s="50" t="s">
        <v>205</v>
      </c>
      <c r="Y2989" s="50"/>
    </row>
    <row r="2990" spans="1:26" ht="18" customHeight="1">
      <c r="A2990" s="539">
        <v>20240911</v>
      </c>
      <c r="B2990" s="523">
        <v>1056</v>
      </c>
      <c r="C2990" s="523" t="s">
        <v>18900</v>
      </c>
      <c r="D2990" s="523" t="s">
        <v>8891</v>
      </c>
      <c r="E2990" s="523">
        <v>1960</v>
      </c>
      <c r="F2990" s="523" t="s">
        <v>8994</v>
      </c>
      <c r="G2990" s="523" t="s">
        <v>18901</v>
      </c>
      <c r="H2990" s="538" t="s">
        <v>9538</v>
      </c>
      <c r="I2990" s="540">
        <v>45545</v>
      </c>
      <c r="J2990" s="541" t="s">
        <v>11919</v>
      </c>
      <c r="K2990" s="541" t="s">
        <v>9440</v>
      </c>
      <c r="L2990" s="494" t="s">
        <v>26745</v>
      </c>
      <c r="M2990" s="494"/>
      <c r="N2990" s="494"/>
      <c r="O2990" s="494"/>
      <c r="P2990" s="494"/>
      <c r="Q2990" s="494"/>
      <c r="R2990" s="16" t="s">
        <v>18900</v>
      </c>
      <c r="S2990" s="16" t="s">
        <v>15973</v>
      </c>
      <c r="T2990" s="16" t="s">
        <v>19141</v>
      </c>
      <c r="U2990" s="17">
        <v>1960</v>
      </c>
      <c r="V2990" s="18">
        <v>24500</v>
      </c>
      <c r="W2990" s="16" t="s">
        <v>19142</v>
      </c>
      <c r="X2990" s="50" t="s">
        <v>205</v>
      </c>
      <c r="Y2990" s="50"/>
    </row>
    <row r="2991" spans="1:26" ht="18" customHeight="1">
      <c r="A2991" s="539">
        <v>20240911</v>
      </c>
      <c r="B2991" s="523">
        <v>1057</v>
      </c>
      <c r="C2991" s="523" t="s">
        <v>18902</v>
      </c>
      <c r="D2991" s="523" t="s">
        <v>8891</v>
      </c>
      <c r="E2991" s="523">
        <v>1960</v>
      </c>
      <c r="F2991" s="523" t="s">
        <v>8994</v>
      </c>
      <c r="G2991" s="523" t="s">
        <v>18903</v>
      </c>
      <c r="H2991" s="538" t="s">
        <v>9876</v>
      </c>
      <c r="I2991" s="540">
        <v>45545</v>
      </c>
      <c r="J2991" s="541" t="s">
        <v>12195</v>
      </c>
      <c r="K2991" s="541" t="s">
        <v>9440</v>
      </c>
      <c r="L2991" s="494" t="s">
        <v>26745</v>
      </c>
      <c r="M2991" s="494"/>
      <c r="N2991" s="494"/>
      <c r="O2991" s="494"/>
      <c r="P2991" s="494"/>
      <c r="Q2991" s="494"/>
      <c r="R2991" s="16" t="s">
        <v>18902</v>
      </c>
      <c r="S2991" s="16" t="s">
        <v>15973</v>
      </c>
      <c r="T2991" s="16" t="s">
        <v>19143</v>
      </c>
      <c r="U2991" s="17">
        <v>1960</v>
      </c>
      <c r="V2991" s="18">
        <v>24500</v>
      </c>
      <c r="W2991" s="16" t="s">
        <v>19142</v>
      </c>
      <c r="X2991" s="50" t="s">
        <v>205</v>
      </c>
      <c r="Y2991" s="50"/>
    </row>
    <row r="2992" spans="1:26" ht="18" customHeight="1">
      <c r="A2992" s="539">
        <v>20240911</v>
      </c>
      <c r="B2992" s="523">
        <v>1058</v>
      </c>
      <c r="C2992" s="523" t="s">
        <v>18904</v>
      </c>
      <c r="D2992" s="523" t="s">
        <v>8891</v>
      </c>
      <c r="E2992" s="523">
        <v>1960</v>
      </c>
      <c r="F2992" s="523" t="s">
        <v>8994</v>
      </c>
      <c r="G2992" s="523" t="s">
        <v>18905</v>
      </c>
      <c r="H2992" s="538" t="s">
        <v>9998</v>
      </c>
      <c r="I2992" s="540">
        <v>45545</v>
      </c>
      <c r="J2992" s="541" t="s">
        <v>14975</v>
      </c>
      <c r="K2992" s="541" t="s">
        <v>9440</v>
      </c>
      <c r="L2992" s="494" t="s">
        <v>26745</v>
      </c>
      <c r="M2992" s="494"/>
      <c r="N2992" s="494"/>
      <c r="O2992" s="494"/>
      <c r="P2992" s="494"/>
      <c r="Q2992" s="494"/>
      <c r="R2992" s="16" t="s">
        <v>18904</v>
      </c>
      <c r="S2992" s="16" t="s">
        <v>15973</v>
      </c>
      <c r="T2992" s="16" t="s">
        <v>19144</v>
      </c>
      <c r="U2992" s="17">
        <v>1960</v>
      </c>
      <c r="V2992" s="18">
        <v>24500</v>
      </c>
      <c r="W2992" s="16" t="s">
        <v>19142</v>
      </c>
      <c r="X2992" s="50" t="s">
        <v>205</v>
      </c>
      <c r="Y2992" s="50"/>
    </row>
    <row r="2993" spans="1:26" ht="18" customHeight="1">
      <c r="A2993" s="539">
        <v>20240912</v>
      </c>
      <c r="B2993" s="523">
        <v>1059</v>
      </c>
      <c r="C2993" s="523" t="s">
        <v>18821</v>
      </c>
      <c r="D2993" s="523" t="s">
        <v>8947</v>
      </c>
      <c r="E2993" s="523">
        <v>850</v>
      </c>
      <c r="F2993" s="523" t="s">
        <v>8949</v>
      </c>
      <c r="G2993" s="523" t="s">
        <v>18822</v>
      </c>
      <c r="H2993" s="538" t="s">
        <v>15237</v>
      </c>
      <c r="I2993" s="540">
        <v>45547</v>
      </c>
      <c r="J2993" s="541" t="s">
        <v>11234</v>
      </c>
      <c r="K2993" s="541" t="s">
        <v>9440</v>
      </c>
      <c r="L2993" s="494" t="s">
        <v>9454</v>
      </c>
      <c r="M2993" s="494"/>
      <c r="N2993" s="494"/>
      <c r="O2993" s="494"/>
      <c r="P2993" s="494"/>
      <c r="Q2993" s="494"/>
      <c r="R2993" s="16" t="s">
        <v>18930</v>
      </c>
      <c r="S2993" s="16" t="s">
        <v>12557</v>
      </c>
      <c r="T2993" s="16" t="s">
        <v>18931</v>
      </c>
      <c r="U2993" s="17">
        <v>850</v>
      </c>
      <c r="V2993" s="18">
        <v>9690</v>
      </c>
      <c r="W2993" s="16" t="s">
        <v>18932</v>
      </c>
      <c r="X2993" s="50" t="s">
        <v>205</v>
      </c>
      <c r="Y2993" s="50"/>
      <c r="Z2993" t="s">
        <v>13735</v>
      </c>
    </row>
    <row r="2994" spans="1:26" ht="18" customHeight="1">
      <c r="A2994" s="539">
        <v>20240912</v>
      </c>
      <c r="B2994" s="523">
        <v>1060</v>
      </c>
      <c r="C2994" s="523" t="s">
        <v>18825</v>
      </c>
      <c r="D2994" s="523" t="s">
        <v>219</v>
      </c>
      <c r="E2994" s="523">
        <v>1800</v>
      </c>
      <c r="F2994" s="523" t="s">
        <v>8949</v>
      </c>
      <c r="G2994" s="523" t="s">
        <v>18826</v>
      </c>
      <c r="H2994" s="538" t="s">
        <v>9526</v>
      </c>
      <c r="I2994" s="540">
        <v>45546</v>
      </c>
      <c r="J2994" s="541" t="s">
        <v>24667</v>
      </c>
      <c r="K2994" s="541" t="s">
        <v>9440</v>
      </c>
      <c r="L2994" s="494" t="s">
        <v>26745</v>
      </c>
      <c r="M2994" s="494"/>
      <c r="N2994" s="494"/>
      <c r="O2994" s="494"/>
      <c r="P2994" s="494"/>
      <c r="Q2994" s="494"/>
      <c r="R2994" s="16" t="s">
        <v>18936</v>
      </c>
      <c r="S2994" s="16" t="s">
        <v>13529</v>
      </c>
      <c r="T2994" s="16" t="s">
        <v>18937</v>
      </c>
      <c r="U2994" s="17">
        <v>1800</v>
      </c>
      <c r="V2994" s="18">
        <v>19052</v>
      </c>
      <c r="W2994" s="16" t="s">
        <v>18938</v>
      </c>
      <c r="X2994" s="50" t="s">
        <v>205</v>
      </c>
      <c r="Y2994" s="50"/>
      <c r="Z2994" t="s">
        <v>10998</v>
      </c>
    </row>
    <row r="2995" spans="1:26" ht="18" customHeight="1">
      <c r="A2995" s="539">
        <v>20240912</v>
      </c>
      <c r="B2995" s="523">
        <v>1061</v>
      </c>
      <c r="C2995" s="523" t="s">
        <v>18827</v>
      </c>
      <c r="D2995" s="523" t="s">
        <v>8947</v>
      </c>
      <c r="E2995" s="523">
        <v>849</v>
      </c>
      <c r="F2995" s="523" t="s">
        <v>8949</v>
      </c>
      <c r="G2995" s="523" t="s">
        <v>18828</v>
      </c>
      <c r="H2995" s="538" t="s">
        <v>9948</v>
      </c>
      <c r="I2995" s="540">
        <v>45547</v>
      </c>
      <c r="J2995" s="541" t="s">
        <v>24668</v>
      </c>
      <c r="K2995" s="541" t="s">
        <v>9440</v>
      </c>
      <c r="L2995" s="494" t="s">
        <v>9454</v>
      </c>
      <c r="M2995" s="494"/>
      <c r="N2995" s="494"/>
      <c r="O2995" s="494"/>
      <c r="P2995" s="494"/>
      <c r="Q2995" s="494"/>
      <c r="R2995" s="16" t="s">
        <v>18939</v>
      </c>
      <c r="S2995" s="16" t="s">
        <v>12557</v>
      </c>
      <c r="T2995" s="16" t="s">
        <v>18940</v>
      </c>
      <c r="U2995" s="17">
        <v>849</v>
      </c>
      <c r="V2995" s="18">
        <v>9678.6</v>
      </c>
      <c r="W2995" s="16" t="s">
        <v>18932</v>
      </c>
      <c r="X2995" s="50" t="s">
        <v>205</v>
      </c>
      <c r="Y2995" s="50"/>
      <c r="Z2995" t="s">
        <v>13735</v>
      </c>
    </row>
    <row r="2996" spans="1:26" ht="18" customHeight="1">
      <c r="A2996" s="539">
        <v>20240912</v>
      </c>
      <c r="B2996" s="523">
        <v>1062</v>
      </c>
      <c r="C2996" s="523" t="s">
        <v>18823</v>
      </c>
      <c r="D2996" s="523" t="s">
        <v>9078</v>
      </c>
      <c r="E2996" s="523">
        <v>1200</v>
      </c>
      <c r="F2996" s="523" t="s">
        <v>8298</v>
      </c>
      <c r="G2996" s="523" t="s">
        <v>18824</v>
      </c>
      <c r="H2996" s="538" t="s">
        <v>9984</v>
      </c>
      <c r="I2996" s="540">
        <v>45547</v>
      </c>
      <c r="J2996" s="541" t="s">
        <v>11711</v>
      </c>
      <c r="K2996" s="541" t="s">
        <v>9440</v>
      </c>
      <c r="L2996" s="494" t="s">
        <v>26764</v>
      </c>
      <c r="M2996" s="494"/>
      <c r="N2996" s="494"/>
      <c r="O2996" s="494"/>
      <c r="P2996" s="494"/>
      <c r="Q2996" s="494"/>
      <c r="R2996" s="16" t="s">
        <v>18823</v>
      </c>
      <c r="S2996" s="16" t="s">
        <v>18933</v>
      </c>
      <c r="T2996" s="16" t="s">
        <v>18934</v>
      </c>
      <c r="U2996" s="17">
        <v>3600</v>
      </c>
      <c r="V2996" s="18">
        <v>74880</v>
      </c>
      <c r="W2996" s="16" t="s">
        <v>18935</v>
      </c>
      <c r="X2996" s="50" t="s">
        <v>205</v>
      </c>
      <c r="Y2996" s="50"/>
      <c r="Z2996" t="s">
        <v>24867</v>
      </c>
    </row>
    <row r="2997" spans="1:26" ht="18" customHeight="1">
      <c r="A2997" s="539">
        <v>20240912</v>
      </c>
      <c r="B2997" s="523">
        <v>1062</v>
      </c>
      <c r="C2997" s="523" t="s">
        <v>18823</v>
      </c>
      <c r="D2997" s="523" t="s">
        <v>9078</v>
      </c>
      <c r="E2997" s="523">
        <v>1200</v>
      </c>
      <c r="F2997" s="523" t="s">
        <v>8298</v>
      </c>
      <c r="G2997" s="523" t="s">
        <v>18830</v>
      </c>
      <c r="H2997" s="538" t="s">
        <v>26157</v>
      </c>
      <c r="I2997" s="540">
        <v>45547</v>
      </c>
      <c r="J2997" s="541" t="s">
        <v>11711</v>
      </c>
      <c r="K2997" s="541" t="s">
        <v>9440</v>
      </c>
      <c r="L2997" s="494" t="s">
        <v>26764</v>
      </c>
      <c r="M2997" s="494"/>
      <c r="N2997" s="494"/>
      <c r="O2997" s="494"/>
      <c r="P2997" s="494"/>
      <c r="Q2997" s="494"/>
      <c r="R2997" s="16"/>
      <c r="S2997" s="16"/>
      <c r="T2997" s="16"/>
      <c r="U2997" s="17"/>
      <c r="V2997" s="18"/>
      <c r="W2997" s="16"/>
      <c r="X2997" s="50"/>
      <c r="Y2997" s="50"/>
      <c r="Z2997" t="s">
        <v>24867</v>
      </c>
    </row>
    <row r="2998" spans="1:26" ht="18" customHeight="1">
      <c r="A2998" s="539">
        <v>20240912</v>
      </c>
      <c r="B2998" s="523">
        <v>1062</v>
      </c>
      <c r="C2998" s="523" t="s">
        <v>18823</v>
      </c>
      <c r="D2998" s="523" t="s">
        <v>9078</v>
      </c>
      <c r="E2998" s="523">
        <v>1200</v>
      </c>
      <c r="F2998" s="523" t="s">
        <v>8298</v>
      </c>
      <c r="G2998" s="523" t="s">
        <v>18832</v>
      </c>
      <c r="H2998" s="538" t="s">
        <v>26160</v>
      </c>
      <c r="I2998" s="540">
        <v>45547</v>
      </c>
      <c r="J2998" s="541" t="s">
        <v>11711</v>
      </c>
      <c r="K2998" s="541" t="s">
        <v>9440</v>
      </c>
      <c r="L2998" s="494" t="s">
        <v>26745</v>
      </c>
      <c r="M2998" s="494"/>
      <c r="N2998" s="494"/>
      <c r="O2998" s="494"/>
      <c r="P2998" s="494"/>
      <c r="Q2998" s="494"/>
      <c r="R2998" s="16"/>
      <c r="S2998" s="16"/>
      <c r="T2998" s="16"/>
      <c r="U2998" s="17"/>
      <c r="V2998" s="18"/>
      <c r="W2998" s="16"/>
      <c r="X2998" s="50"/>
      <c r="Y2998" s="50"/>
      <c r="Z2998" t="s">
        <v>24867</v>
      </c>
    </row>
    <row r="2999" spans="1:26" ht="18" customHeight="1">
      <c r="A2999" s="539">
        <v>20240913</v>
      </c>
      <c r="B2999" s="523">
        <v>1063</v>
      </c>
      <c r="C2999" s="523" t="s">
        <v>18856</v>
      </c>
      <c r="D2999" s="523" t="s">
        <v>8947</v>
      </c>
      <c r="E2999" s="523">
        <v>1068</v>
      </c>
      <c r="F2999" s="523" t="s">
        <v>8949</v>
      </c>
      <c r="G2999" s="523" t="s">
        <v>18857</v>
      </c>
      <c r="H2999" s="538" t="s">
        <v>9944</v>
      </c>
      <c r="I2999" s="540">
        <v>45548</v>
      </c>
      <c r="J2999" s="541" t="s">
        <v>11386</v>
      </c>
      <c r="K2999" s="541" t="s">
        <v>9440</v>
      </c>
      <c r="L2999" s="494" t="s">
        <v>9454</v>
      </c>
      <c r="M2999" s="494"/>
      <c r="N2999" s="494"/>
      <c r="O2999" s="494"/>
      <c r="P2999" s="494"/>
      <c r="Q2999" s="494"/>
      <c r="R2999" s="16" t="s">
        <v>24698</v>
      </c>
      <c r="S2999" s="16" t="s">
        <v>22884</v>
      </c>
      <c r="T2999" s="16" t="s">
        <v>24699</v>
      </c>
      <c r="U2999" s="17">
        <v>1068</v>
      </c>
      <c r="V2999" s="18">
        <v>4806</v>
      </c>
      <c r="W2999" s="16" t="s">
        <v>24692</v>
      </c>
      <c r="X2999" s="50" t="s">
        <v>205</v>
      </c>
      <c r="Y2999" s="50"/>
      <c r="Z2999" t="s">
        <v>10592</v>
      </c>
    </row>
    <row r="3000" spans="1:26" ht="18" customHeight="1">
      <c r="A3000" s="539">
        <v>20240913</v>
      </c>
      <c r="B3000" s="523">
        <v>1064</v>
      </c>
      <c r="C3000" s="523" t="s">
        <v>18850</v>
      </c>
      <c r="D3000" s="523" t="s">
        <v>8896</v>
      </c>
      <c r="E3000" s="523">
        <v>1925</v>
      </c>
      <c r="F3000" s="523" t="s">
        <v>6380</v>
      </c>
      <c r="G3000" s="523" t="s">
        <v>18851</v>
      </c>
      <c r="H3000" s="538" t="s">
        <v>26768</v>
      </c>
      <c r="I3000" s="540">
        <v>45548</v>
      </c>
      <c r="J3000" s="541" t="s">
        <v>10866</v>
      </c>
      <c r="K3000" s="541" t="s">
        <v>9440</v>
      </c>
      <c r="L3000" s="494" t="s">
        <v>26745</v>
      </c>
      <c r="M3000" s="494"/>
      <c r="N3000" s="494"/>
      <c r="O3000" s="494"/>
      <c r="P3000" s="494"/>
      <c r="Q3000" s="494"/>
      <c r="R3000" s="16" t="s">
        <v>18741</v>
      </c>
      <c r="S3000" s="16" t="s">
        <v>11394</v>
      </c>
      <c r="T3000" s="16" t="s">
        <v>18947</v>
      </c>
      <c r="U3000" s="17">
        <v>1925</v>
      </c>
      <c r="V3000" s="18">
        <v>24640</v>
      </c>
      <c r="W3000" s="16" t="s">
        <v>19137</v>
      </c>
      <c r="X3000" s="50" t="s">
        <v>205</v>
      </c>
      <c r="Y3000" s="50"/>
    </row>
    <row r="3001" spans="1:26" ht="18" customHeight="1">
      <c r="A3001" s="539">
        <v>20240913</v>
      </c>
      <c r="B3001" s="523">
        <v>1065</v>
      </c>
      <c r="C3001" s="523" t="s">
        <v>193</v>
      </c>
      <c r="D3001" s="523" t="s">
        <v>9319</v>
      </c>
      <c r="E3001" s="523">
        <v>1568</v>
      </c>
      <c r="F3001" s="523" t="s">
        <v>8955</v>
      </c>
      <c r="G3001" s="523" t="s">
        <v>194</v>
      </c>
      <c r="H3001" s="538" t="s">
        <v>9849</v>
      </c>
      <c r="I3001" s="540">
        <v>45547</v>
      </c>
      <c r="J3001" s="541" t="s">
        <v>9547</v>
      </c>
      <c r="K3001" s="541" t="s">
        <v>9440</v>
      </c>
      <c r="L3001" s="494" t="s">
        <v>26745</v>
      </c>
      <c r="M3001" s="494"/>
      <c r="N3001" s="494"/>
      <c r="O3001" s="494"/>
      <c r="P3001" s="494"/>
      <c r="Q3001" s="494"/>
      <c r="R3001" s="16" t="s">
        <v>24694</v>
      </c>
      <c r="S3001" s="16" t="s">
        <v>24688</v>
      </c>
      <c r="T3001" s="16" t="s">
        <v>24695</v>
      </c>
      <c r="U3001" s="17">
        <v>1568</v>
      </c>
      <c r="V3001" s="18">
        <v>24304</v>
      </c>
      <c r="W3001" s="16" t="s">
        <v>18932</v>
      </c>
      <c r="X3001" s="50" t="s">
        <v>205</v>
      </c>
      <c r="Y3001" s="50"/>
    </row>
    <row r="3002" spans="1:26" ht="18" customHeight="1">
      <c r="A3002" s="539">
        <v>20240913</v>
      </c>
      <c r="B3002" s="523">
        <v>1066</v>
      </c>
      <c r="C3002" s="523" t="s">
        <v>18852</v>
      </c>
      <c r="D3002" s="523" t="s">
        <v>8891</v>
      </c>
      <c r="E3002" s="523">
        <v>1960</v>
      </c>
      <c r="F3002" s="523" t="s">
        <v>8994</v>
      </c>
      <c r="G3002" s="523" t="s">
        <v>18853</v>
      </c>
      <c r="H3002" s="538" t="s">
        <v>9902</v>
      </c>
      <c r="I3002" s="540">
        <v>45548</v>
      </c>
      <c r="J3002" s="541" t="s">
        <v>13296</v>
      </c>
      <c r="K3002" s="541" t="s">
        <v>9440</v>
      </c>
      <c r="L3002" s="494" t="s">
        <v>26745</v>
      </c>
      <c r="M3002" s="494"/>
      <c r="N3002" s="494"/>
      <c r="O3002" s="494"/>
      <c r="P3002" s="494"/>
      <c r="Q3002" s="494"/>
      <c r="R3002" s="16" t="s">
        <v>24693</v>
      </c>
      <c r="S3002" s="16" t="s">
        <v>4396</v>
      </c>
      <c r="T3002" s="16" t="s">
        <v>24685</v>
      </c>
      <c r="U3002" s="17">
        <v>1960</v>
      </c>
      <c r="V3002" s="18">
        <v>24500</v>
      </c>
      <c r="W3002" s="16" t="s">
        <v>18932</v>
      </c>
      <c r="X3002" s="50" t="s">
        <v>205</v>
      </c>
      <c r="Y3002" s="50"/>
    </row>
    <row r="3003" spans="1:26" ht="18" customHeight="1">
      <c r="A3003" s="539">
        <v>20240913</v>
      </c>
      <c r="B3003" s="523">
        <v>1067</v>
      </c>
      <c r="C3003" s="523" t="s">
        <v>18983</v>
      </c>
      <c r="D3003" s="523" t="s">
        <v>8891</v>
      </c>
      <c r="E3003" s="523">
        <v>975</v>
      </c>
      <c r="F3003" s="523" t="s">
        <v>8994</v>
      </c>
      <c r="G3003" s="523" t="s">
        <v>18984</v>
      </c>
      <c r="H3003" s="538" t="s">
        <v>10032</v>
      </c>
      <c r="I3003" s="540">
        <v>45547</v>
      </c>
      <c r="J3003" s="541" t="s">
        <v>15335</v>
      </c>
      <c r="K3003" s="541" t="s">
        <v>9440</v>
      </c>
      <c r="L3003" s="494" t="s">
        <v>9454</v>
      </c>
      <c r="M3003" s="494"/>
      <c r="N3003" s="494"/>
      <c r="O3003" s="494"/>
      <c r="P3003" s="494"/>
      <c r="Q3003" s="494"/>
      <c r="R3003" s="16" t="s">
        <v>24689</v>
      </c>
      <c r="S3003" s="16" t="s">
        <v>10858</v>
      </c>
      <c r="T3003" s="16" t="s">
        <v>24690</v>
      </c>
      <c r="U3003" s="17">
        <v>975</v>
      </c>
      <c r="V3003" s="18">
        <v>12382.5</v>
      </c>
      <c r="W3003" s="16" t="s">
        <v>18932</v>
      </c>
      <c r="X3003" s="50" t="s">
        <v>205</v>
      </c>
      <c r="Y3003" s="50"/>
    </row>
    <row r="3004" spans="1:26" ht="18" customHeight="1">
      <c r="A3004" s="539">
        <v>20240913</v>
      </c>
      <c r="B3004" s="523">
        <v>1068</v>
      </c>
      <c r="C3004" s="523" t="s">
        <v>159</v>
      </c>
      <c r="D3004" s="523" t="s">
        <v>168</v>
      </c>
      <c r="E3004" s="523">
        <v>1568</v>
      </c>
      <c r="F3004" s="523" t="s">
        <v>8955</v>
      </c>
      <c r="G3004" s="523" t="s">
        <v>160</v>
      </c>
      <c r="H3004" s="538" t="s">
        <v>9852</v>
      </c>
      <c r="I3004" s="540">
        <v>45548</v>
      </c>
      <c r="J3004" s="541" t="s">
        <v>9501</v>
      </c>
      <c r="K3004" s="541" t="s">
        <v>9440</v>
      </c>
      <c r="L3004" s="494" t="s">
        <v>26745</v>
      </c>
      <c r="M3004" s="494"/>
      <c r="N3004" s="494"/>
      <c r="O3004" s="494"/>
      <c r="P3004" s="494"/>
      <c r="Q3004" s="494"/>
      <c r="R3004" s="16" t="s">
        <v>24696</v>
      </c>
      <c r="S3004" s="16" t="s">
        <v>24688</v>
      </c>
      <c r="T3004" s="16" t="s">
        <v>24697</v>
      </c>
      <c r="U3004" s="17">
        <v>1568</v>
      </c>
      <c r="V3004" s="18">
        <v>24304</v>
      </c>
      <c r="W3004" s="16" t="s">
        <v>18932</v>
      </c>
      <c r="X3004" s="50" t="s">
        <v>205</v>
      </c>
      <c r="Y3004" s="50"/>
    </row>
    <row r="3005" spans="1:26" ht="18" customHeight="1">
      <c r="A3005" s="539">
        <v>20240910</v>
      </c>
      <c r="B3005" s="523">
        <v>1069</v>
      </c>
      <c r="C3005" s="523" t="s">
        <v>9312</v>
      </c>
      <c r="D3005" s="523" t="s">
        <v>19133</v>
      </c>
      <c r="E3005" s="523">
        <v>1960</v>
      </c>
      <c r="F3005" s="523" t="s">
        <v>8994</v>
      </c>
      <c r="G3005" s="523" t="s">
        <v>9313</v>
      </c>
      <c r="H3005" s="538" t="s">
        <v>9596</v>
      </c>
      <c r="I3005" s="540">
        <v>45545</v>
      </c>
      <c r="J3005" s="541" t="s">
        <v>10724</v>
      </c>
      <c r="K3005" s="541" t="s">
        <v>9440</v>
      </c>
      <c r="L3005" s="494" t="s">
        <v>26745</v>
      </c>
      <c r="M3005" s="494"/>
      <c r="N3005" s="494"/>
      <c r="O3005" s="494"/>
      <c r="P3005" s="494"/>
      <c r="Q3005" s="494"/>
      <c r="R3005" s="16" t="s">
        <v>19134</v>
      </c>
      <c r="S3005" s="16" t="s">
        <v>9799</v>
      </c>
      <c r="T3005" s="16" t="s">
        <v>19135</v>
      </c>
      <c r="U3005" s="17">
        <v>1960</v>
      </c>
      <c r="V3005" s="18">
        <v>24500</v>
      </c>
      <c r="W3005" s="16" t="s">
        <v>18938</v>
      </c>
      <c r="X3005" s="50" t="s">
        <v>205</v>
      </c>
      <c r="Y3005" s="50"/>
    </row>
    <row r="3006" spans="1:26" ht="18" customHeight="1">
      <c r="A3006" s="539">
        <v>20240910</v>
      </c>
      <c r="B3006" s="523">
        <v>1070</v>
      </c>
      <c r="C3006" s="523" t="s">
        <v>9310</v>
      </c>
      <c r="D3006" s="523" t="s">
        <v>8891</v>
      </c>
      <c r="E3006" s="523">
        <v>1960</v>
      </c>
      <c r="F3006" s="523" t="s">
        <v>8994</v>
      </c>
      <c r="G3006" s="523" t="s">
        <v>9311</v>
      </c>
      <c r="H3006" s="538" t="s">
        <v>10250</v>
      </c>
      <c r="I3006" s="540">
        <v>45545</v>
      </c>
      <c r="J3006" s="541" t="s">
        <v>19130</v>
      </c>
      <c r="K3006" s="541" t="s">
        <v>9440</v>
      </c>
      <c r="L3006" s="494" t="s">
        <v>26745</v>
      </c>
      <c r="M3006" s="494"/>
      <c r="N3006" s="494"/>
      <c r="O3006" s="494"/>
      <c r="P3006" s="494"/>
      <c r="Q3006" s="494"/>
      <c r="R3006" s="16" t="s">
        <v>19131</v>
      </c>
      <c r="S3006" s="16" t="s">
        <v>9799</v>
      </c>
      <c r="T3006" s="16" t="s">
        <v>19132</v>
      </c>
      <c r="U3006" s="17">
        <v>1960</v>
      </c>
      <c r="V3006" s="18">
        <v>24500</v>
      </c>
      <c r="W3006" s="16" t="s">
        <v>18938</v>
      </c>
      <c r="X3006" s="50" t="s">
        <v>205</v>
      </c>
      <c r="Y3006" s="50"/>
    </row>
    <row r="3007" spans="1:26" ht="18" customHeight="1">
      <c r="A3007" s="539">
        <v>20240913</v>
      </c>
      <c r="B3007" s="523">
        <v>1071</v>
      </c>
      <c r="C3007" s="523" t="s">
        <v>18854</v>
      </c>
      <c r="D3007" s="523" t="s">
        <v>8891</v>
      </c>
      <c r="E3007" s="523">
        <v>1917</v>
      </c>
      <c r="F3007" s="523" t="s">
        <v>8994</v>
      </c>
      <c r="G3007" s="523" t="s">
        <v>18855</v>
      </c>
      <c r="H3007" s="538" t="s">
        <v>9902</v>
      </c>
      <c r="I3007" s="540">
        <v>45548</v>
      </c>
      <c r="J3007" s="541" t="s">
        <v>10388</v>
      </c>
      <c r="K3007" s="541" t="s">
        <v>9440</v>
      </c>
      <c r="L3007" s="494" t="s">
        <v>26754</v>
      </c>
      <c r="M3007" s="494"/>
      <c r="N3007" s="494"/>
      <c r="O3007" s="494"/>
      <c r="P3007" s="494"/>
      <c r="Q3007" s="494"/>
      <c r="R3007" s="16" t="s">
        <v>24686</v>
      </c>
      <c r="S3007" s="16" t="s">
        <v>4396</v>
      </c>
      <c r="T3007" s="16" t="s">
        <v>24687</v>
      </c>
      <c r="U3007" s="17">
        <v>1917</v>
      </c>
      <c r="V3007" s="18">
        <v>23962.5</v>
      </c>
      <c r="W3007" s="16" t="s">
        <v>18932</v>
      </c>
      <c r="X3007" s="50" t="s">
        <v>205</v>
      </c>
      <c r="Y3007" s="50"/>
    </row>
    <row r="3008" spans="1:26" ht="18" customHeight="1">
      <c r="A3008" s="539">
        <v>20240913</v>
      </c>
      <c r="B3008" s="523">
        <v>1072</v>
      </c>
      <c r="C3008" s="523" t="s">
        <v>9324</v>
      </c>
      <c r="D3008" s="523" t="s">
        <v>8947</v>
      </c>
      <c r="E3008" s="523">
        <v>1600</v>
      </c>
      <c r="F3008" s="523" t="s">
        <v>9095</v>
      </c>
      <c r="G3008" s="523" t="s">
        <v>24671</v>
      </c>
      <c r="H3008" s="538" t="s">
        <v>26744</v>
      </c>
      <c r="I3008" s="540">
        <v>45548</v>
      </c>
      <c r="J3008" s="541" t="s">
        <v>11372</v>
      </c>
      <c r="K3008" s="541" t="s">
        <v>9440</v>
      </c>
      <c r="L3008" s="494" t="s">
        <v>26745</v>
      </c>
      <c r="M3008" s="494"/>
      <c r="N3008" s="494"/>
      <c r="O3008" s="494"/>
      <c r="P3008" s="494"/>
      <c r="Q3008" s="494"/>
      <c r="R3008" s="16" t="s">
        <v>8919</v>
      </c>
      <c r="S3008" s="16" t="s">
        <v>4745</v>
      </c>
      <c r="T3008" s="16" t="s">
        <v>24691</v>
      </c>
      <c r="U3008" s="17">
        <v>1600</v>
      </c>
      <c r="V3008" s="18">
        <v>8000</v>
      </c>
      <c r="W3008" s="16" t="s">
        <v>24692</v>
      </c>
      <c r="X3008" s="50" t="s">
        <v>205</v>
      </c>
      <c r="Y3008" s="50"/>
      <c r="Z3008" t="s">
        <v>10747</v>
      </c>
    </row>
    <row r="3009" spans="1:26" ht="18" customHeight="1">
      <c r="A3009" s="539">
        <v>20240913</v>
      </c>
      <c r="B3009" s="523">
        <v>1073</v>
      </c>
      <c r="C3009" s="523" t="s">
        <v>24675</v>
      </c>
      <c r="D3009" s="523" t="s">
        <v>24674</v>
      </c>
      <c r="E3009" s="523">
        <v>705</v>
      </c>
      <c r="F3009" s="523" t="s">
        <v>10924</v>
      </c>
      <c r="G3009" s="523" t="s">
        <v>24676</v>
      </c>
      <c r="H3009" s="538" t="s">
        <v>9957</v>
      </c>
      <c r="I3009" s="540">
        <v>45548</v>
      </c>
      <c r="J3009" s="541" t="s">
        <v>11028</v>
      </c>
      <c r="K3009" s="541" t="s">
        <v>9440</v>
      </c>
      <c r="L3009" s="494" t="s">
        <v>9454</v>
      </c>
      <c r="M3009" s="494"/>
      <c r="N3009" s="494"/>
      <c r="O3009" s="494"/>
      <c r="P3009" s="494"/>
      <c r="Q3009" s="494"/>
      <c r="R3009" s="16" t="s">
        <v>24675</v>
      </c>
      <c r="S3009" s="16" t="s">
        <v>944</v>
      </c>
      <c r="T3009" s="16" t="s">
        <v>24700</v>
      </c>
      <c r="U3009" s="17">
        <v>705</v>
      </c>
      <c r="V3009" s="18">
        <v>8512.9500000000007</v>
      </c>
      <c r="W3009" s="16" t="s">
        <v>24701</v>
      </c>
      <c r="X3009" s="50" t="s">
        <v>205</v>
      </c>
      <c r="Y3009" s="50"/>
      <c r="Z3009" t="s">
        <v>25163</v>
      </c>
    </row>
    <row r="3010" spans="1:26" ht="18" customHeight="1">
      <c r="A3010" s="539">
        <v>20240919</v>
      </c>
      <c r="B3010" s="523">
        <v>1074</v>
      </c>
      <c r="C3010" s="523" t="s">
        <v>24707</v>
      </c>
      <c r="D3010" s="523" t="s">
        <v>9503</v>
      </c>
      <c r="E3010" s="523">
        <v>2000</v>
      </c>
      <c r="F3010" s="523" t="s">
        <v>9176</v>
      </c>
      <c r="G3010" s="523" t="s">
        <v>18957</v>
      </c>
      <c r="H3010" s="538"/>
      <c r="I3010" s="540">
        <v>45549</v>
      </c>
      <c r="J3010" s="541" t="s">
        <v>11082</v>
      </c>
      <c r="K3010" s="541" t="s">
        <v>9440</v>
      </c>
      <c r="L3010" s="494" t="s">
        <v>205</v>
      </c>
      <c r="M3010" s="494"/>
      <c r="N3010" s="494"/>
      <c r="O3010" s="494"/>
      <c r="P3010" s="494"/>
      <c r="Q3010" s="494"/>
      <c r="R3010" s="16" t="s">
        <v>24707</v>
      </c>
      <c r="S3010" s="16" t="s">
        <v>24708</v>
      </c>
      <c r="T3010" s="16" t="s">
        <v>24706</v>
      </c>
      <c r="U3010" s="17">
        <v>2000</v>
      </c>
      <c r="V3010" s="18">
        <v>16000</v>
      </c>
      <c r="W3010" s="16" t="s">
        <v>24711</v>
      </c>
      <c r="X3010" s="50" t="s">
        <v>205</v>
      </c>
      <c r="Y3010" s="50"/>
      <c r="Z3010" t="s">
        <v>10358</v>
      </c>
    </row>
    <row r="3011" spans="1:26" ht="18" customHeight="1">
      <c r="A3011" s="539">
        <v>20240919</v>
      </c>
      <c r="B3011" s="523">
        <v>1075</v>
      </c>
      <c r="C3011" s="523" t="s">
        <v>18958</v>
      </c>
      <c r="D3011" s="523" t="s">
        <v>9503</v>
      </c>
      <c r="E3011" s="523">
        <v>1846</v>
      </c>
      <c r="F3011" s="523" t="s">
        <v>12076</v>
      </c>
      <c r="G3011" s="523" t="s">
        <v>18959</v>
      </c>
      <c r="H3011" s="538" t="s">
        <v>9910</v>
      </c>
      <c r="I3011" s="540">
        <v>45554</v>
      </c>
      <c r="J3011" s="541" t="s">
        <v>13649</v>
      </c>
      <c r="K3011" s="541" t="s">
        <v>9440</v>
      </c>
      <c r="L3011" s="494" t="s">
        <v>26745</v>
      </c>
      <c r="M3011" s="494"/>
      <c r="N3011" s="494"/>
      <c r="O3011" s="494"/>
      <c r="P3011" s="494"/>
      <c r="Q3011" s="494"/>
      <c r="R3011" s="16" t="s">
        <v>24661</v>
      </c>
      <c r="S3011" s="16" t="s">
        <v>11676</v>
      </c>
      <c r="T3011" s="16" t="s">
        <v>24709</v>
      </c>
      <c r="U3011" s="17">
        <v>1846</v>
      </c>
      <c r="V3011" s="18">
        <v>24500</v>
      </c>
      <c r="W3011" s="16" t="s">
        <v>24710</v>
      </c>
      <c r="X3011" s="50" t="s">
        <v>205</v>
      </c>
      <c r="Y3011" s="50"/>
      <c r="Z3011" t="s">
        <v>24870</v>
      </c>
    </row>
    <row r="3012" spans="1:26" ht="18" customHeight="1">
      <c r="A3012" s="539">
        <v>20240919</v>
      </c>
      <c r="B3012" s="523">
        <v>1076</v>
      </c>
      <c r="C3012" s="523" t="s">
        <v>24679</v>
      </c>
      <c r="D3012" s="523" t="s">
        <v>8996</v>
      </c>
      <c r="E3012" s="523">
        <v>800</v>
      </c>
      <c r="F3012" s="523" t="s">
        <v>8949</v>
      </c>
      <c r="G3012" s="523" t="s">
        <v>24680</v>
      </c>
      <c r="H3012" s="538" t="s">
        <v>26769</v>
      </c>
      <c r="I3012" s="540">
        <v>45554</v>
      </c>
      <c r="J3012" s="541" t="s">
        <v>24723</v>
      </c>
      <c r="K3012" s="541" t="s">
        <v>9440</v>
      </c>
      <c r="L3012" s="494" t="s">
        <v>26745</v>
      </c>
      <c r="M3012" s="494"/>
      <c r="N3012" s="494"/>
      <c r="O3012" s="494"/>
      <c r="P3012" s="494"/>
      <c r="Q3012" s="494"/>
      <c r="R3012" s="16" t="s">
        <v>24715</v>
      </c>
      <c r="S3012" s="16" t="s">
        <v>4045</v>
      </c>
      <c r="T3012" s="16" t="s">
        <v>24716</v>
      </c>
      <c r="U3012" s="17">
        <v>800</v>
      </c>
      <c r="V3012" s="18">
        <v>9400</v>
      </c>
      <c r="W3012" s="16" t="s">
        <v>24710</v>
      </c>
      <c r="X3012" s="50" t="s">
        <v>205</v>
      </c>
      <c r="Y3012" s="50"/>
      <c r="Z3012" t="s">
        <v>25499</v>
      </c>
    </row>
    <row r="3013" spans="1:26" ht="18" customHeight="1">
      <c r="A3013" s="539">
        <v>20240919</v>
      </c>
      <c r="B3013" s="523">
        <v>1077</v>
      </c>
      <c r="C3013" s="523" t="s">
        <v>24677</v>
      </c>
      <c r="D3013" s="523" t="s">
        <v>8996</v>
      </c>
      <c r="E3013" s="523">
        <v>929</v>
      </c>
      <c r="F3013" s="523" t="s">
        <v>8949</v>
      </c>
      <c r="G3013" s="523" t="s">
        <v>24678</v>
      </c>
      <c r="H3013" s="538" t="s">
        <v>14534</v>
      </c>
      <c r="I3013" s="540">
        <v>45551</v>
      </c>
      <c r="J3013" s="541" t="s">
        <v>14076</v>
      </c>
      <c r="K3013" s="541" t="s">
        <v>9440</v>
      </c>
      <c r="L3013" s="494" t="s">
        <v>9454</v>
      </c>
      <c r="M3013" s="494"/>
      <c r="N3013" s="494"/>
      <c r="O3013" s="494"/>
      <c r="P3013" s="494"/>
      <c r="Q3013" s="494"/>
      <c r="R3013" s="16" t="s">
        <v>24720</v>
      </c>
      <c r="S3013" s="16" t="s">
        <v>9757</v>
      </c>
      <c r="T3013" s="16" t="s">
        <v>24721</v>
      </c>
      <c r="U3013" s="17">
        <v>929</v>
      </c>
      <c r="V3013" s="18">
        <v>6967.5</v>
      </c>
      <c r="W3013" s="16" t="s">
        <v>24710</v>
      </c>
      <c r="X3013" s="50" t="s">
        <v>205</v>
      </c>
      <c r="Y3013" s="50"/>
    </row>
    <row r="3014" spans="1:26" ht="18" customHeight="1">
      <c r="A3014" s="539">
        <v>20240919</v>
      </c>
      <c r="B3014" s="523">
        <v>1078</v>
      </c>
      <c r="C3014" s="523" t="s">
        <v>18960</v>
      </c>
      <c r="D3014" s="523" t="s">
        <v>219</v>
      </c>
      <c r="E3014" s="523">
        <v>1800</v>
      </c>
      <c r="F3014" s="523" t="s">
        <v>8949</v>
      </c>
      <c r="G3014" s="523" t="s">
        <v>18961</v>
      </c>
      <c r="H3014" s="538" t="s">
        <v>9606</v>
      </c>
      <c r="I3014" s="540">
        <v>45554</v>
      </c>
      <c r="J3014" s="541" t="s">
        <v>10711</v>
      </c>
      <c r="K3014" s="541" t="s">
        <v>9440</v>
      </c>
      <c r="L3014" s="494" t="s">
        <v>26764</v>
      </c>
      <c r="M3014" s="494"/>
      <c r="N3014" s="494"/>
      <c r="O3014" s="494"/>
      <c r="P3014" s="494"/>
      <c r="Q3014" s="494"/>
      <c r="R3014" s="16" t="s">
        <v>18960</v>
      </c>
      <c r="S3014" s="16" t="s">
        <v>12922</v>
      </c>
      <c r="T3014" s="16" t="s">
        <v>24714</v>
      </c>
      <c r="U3014" s="17">
        <v>1800</v>
      </c>
      <c r="V3014" s="18">
        <v>19800</v>
      </c>
      <c r="W3014" s="16" t="s">
        <v>24722</v>
      </c>
      <c r="X3014" s="50" t="s">
        <v>205</v>
      </c>
      <c r="Y3014" s="50"/>
      <c r="Z3014" t="s">
        <v>10998</v>
      </c>
    </row>
    <row r="3015" spans="1:26" ht="18" customHeight="1">
      <c r="A3015" s="539">
        <v>20240919</v>
      </c>
      <c r="B3015" s="523">
        <v>1079</v>
      </c>
      <c r="C3015" s="523" t="s">
        <v>24683</v>
      </c>
      <c r="D3015" s="523" t="s">
        <v>8905</v>
      </c>
      <c r="E3015" s="523">
        <v>1980</v>
      </c>
      <c r="F3015" s="523" t="s">
        <v>8994</v>
      </c>
      <c r="G3015" s="523" t="s">
        <v>24684</v>
      </c>
      <c r="H3015" s="538" t="s">
        <v>9876</v>
      </c>
      <c r="I3015" s="540">
        <v>45554</v>
      </c>
      <c r="J3015" s="541" t="s">
        <v>12960</v>
      </c>
      <c r="K3015" s="541" t="s">
        <v>9440</v>
      </c>
      <c r="L3015" s="494" t="s">
        <v>26745</v>
      </c>
      <c r="M3015" s="494"/>
      <c r="N3015" s="494"/>
      <c r="O3015" s="494"/>
      <c r="P3015" s="494"/>
      <c r="Q3015" s="494"/>
      <c r="R3015" s="16" t="s">
        <v>24717</v>
      </c>
      <c r="S3015" s="16" t="s">
        <v>14969</v>
      </c>
      <c r="T3015" s="16" t="s">
        <v>24718</v>
      </c>
      <c r="U3015" s="17">
        <v>1980</v>
      </c>
      <c r="V3015" s="18">
        <v>24971.759999999998</v>
      </c>
      <c r="W3015" s="16" t="s">
        <v>24719</v>
      </c>
      <c r="X3015" s="50" t="s">
        <v>205</v>
      </c>
      <c r="Y3015" s="50"/>
    </row>
    <row r="3016" spans="1:26" ht="18" customHeight="1">
      <c r="A3016" s="539">
        <v>20240920</v>
      </c>
      <c r="B3016" s="523">
        <v>1080</v>
      </c>
      <c r="C3016" s="523" t="s">
        <v>18978</v>
      </c>
      <c r="D3016" s="523" t="s">
        <v>9476</v>
      </c>
      <c r="E3016" s="523">
        <v>1584</v>
      </c>
      <c r="F3016" s="523" t="s">
        <v>8949</v>
      </c>
      <c r="G3016" s="523" t="s">
        <v>18979</v>
      </c>
      <c r="H3016" s="538" t="s">
        <v>9902</v>
      </c>
      <c r="I3016" s="540">
        <v>45554</v>
      </c>
      <c r="J3016" s="541" t="s">
        <v>11659</v>
      </c>
      <c r="K3016" s="541" t="s">
        <v>9440</v>
      </c>
      <c r="L3016" s="494" t="s">
        <v>26745</v>
      </c>
      <c r="M3016" s="494"/>
      <c r="N3016" s="494"/>
      <c r="O3016" s="494"/>
      <c r="P3016" s="494"/>
      <c r="Q3016" s="494"/>
      <c r="R3016" s="16" t="s">
        <v>24751</v>
      </c>
      <c r="S3016" s="16" t="s">
        <v>22674</v>
      </c>
      <c r="T3016" s="16" t="s">
        <v>24752</v>
      </c>
      <c r="U3016" s="17">
        <v>1584</v>
      </c>
      <c r="V3016" s="18">
        <v>21652.34</v>
      </c>
      <c r="W3016" s="16" t="s">
        <v>24692</v>
      </c>
      <c r="X3016" s="50" t="s">
        <v>205</v>
      </c>
      <c r="Y3016" s="50"/>
      <c r="Z3016" t="s">
        <v>11781</v>
      </c>
    </row>
    <row r="3017" spans="1:26" ht="18" customHeight="1">
      <c r="A3017" s="539">
        <v>20240920</v>
      </c>
      <c r="B3017" s="523">
        <v>1081</v>
      </c>
      <c r="C3017" s="523" t="s">
        <v>18962</v>
      </c>
      <c r="D3017" s="523" t="s">
        <v>219</v>
      </c>
      <c r="E3017" s="523">
        <v>1800</v>
      </c>
      <c r="F3017" s="523" t="s">
        <v>8949</v>
      </c>
      <c r="G3017" s="523" t="s">
        <v>15096</v>
      </c>
      <c r="H3017" s="538" t="s">
        <v>9606</v>
      </c>
      <c r="I3017" s="540">
        <v>45554</v>
      </c>
      <c r="J3017" s="541" t="s">
        <v>11574</v>
      </c>
      <c r="K3017" s="541" t="s">
        <v>9440</v>
      </c>
      <c r="L3017" s="494" t="s">
        <v>26745</v>
      </c>
      <c r="M3017" s="494"/>
      <c r="N3017" s="494"/>
      <c r="O3017" s="494"/>
      <c r="P3017" s="494"/>
      <c r="Q3017" s="494"/>
      <c r="R3017" s="16" t="s">
        <v>24744</v>
      </c>
      <c r="S3017" s="16" t="s">
        <v>11993</v>
      </c>
      <c r="T3017" s="16" t="s">
        <v>24745</v>
      </c>
      <c r="U3017" s="17">
        <v>1800</v>
      </c>
      <c r="V3017" s="18">
        <v>19800</v>
      </c>
      <c r="W3017" s="16" t="s">
        <v>24746</v>
      </c>
      <c r="X3017" s="50" t="s">
        <v>205</v>
      </c>
      <c r="Y3017" s="50"/>
      <c r="Z3017" t="s">
        <v>10998</v>
      </c>
    </row>
    <row r="3018" spans="1:26" ht="18" customHeight="1">
      <c r="A3018" s="539">
        <v>20240920</v>
      </c>
      <c r="B3018" s="523">
        <v>1082</v>
      </c>
      <c r="C3018" s="523" t="s">
        <v>24712</v>
      </c>
      <c r="D3018" s="523" t="s">
        <v>219</v>
      </c>
      <c r="E3018" s="523">
        <v>2024</v>
      </c>
      <c r="F3018" s="523" t="s">
        <v>8949</v>
      </c>
      <c r="G3018" s="523" t="s">
        <v>24713</v>
      </c>
      <c r="H3018" s="538" t="s">
        <v>9510</v>
      </c>
      <c r="I3018" s="540">
        <v>45555</v>
      </c>
      <c r="J3018" s="541" t="s">
        <v>10478</v>
      </c>
      <c r="K3018" s="541" t="s">
        <v>9440</v>
      </c>
      <c r="L3018" s="494" t="s">
        <v>26745</v>
      </c>
      <c r="M3018" s="494"/>
      <c r="N3018" s="494"/>
      <c r="O3018" s="494"/>
      <c r="P3018" s="494"/>
      <c r="Q3018" s="494"/>
      <c r="R3018" s="16" t="s">
        <v>24712</v>
      </c>
      <c r="S3018" s="16" t="s">
        <v>11848</v>
      </c>
      <c r="T3018" s="16" t="s">
        <v>24743</v>
      </c>
      <c r="U3018" s="17">
        <v>2024</v>
      </c>
      <c r="V3018" s="18">
        <v>5020</v>
      </c>
      <c r="W3018" s="16" t="s">
        <v>24741</v>
      </c>
      <c r="X3018" s="50" t="s">
        <v>205</v>
      </c>
      <c r="Y3018" s="50"/>
      <c r="Z3018" t="s">
        <v>24868</v>
      </c>
    </row>
    <row r="3019" spans="1:26" ht="18" customHeight="1">
      <c r="A3019" s="539">
        <v>20240920</v>
      </c>
      <c r="B3019" s="523">
        <v>1083</v>
      </c>
      <c r="C3019" s="523" t="s">
        <v>18858</v>
      </c>
      <c r="D3019" s="523" t="s">
        <v>8896</v>
      </c>
      <c r="E3019" s="523">
        <v>1925</v>
      </c>
      <c r="F3019" s="523" t="s">
        <v>6380</v>
      </c>
      <c r="G3019" s="523" t="s">
        <v>11945</v>
      </c>
      <c r="H3019" s="538" t="s">
        <v>26812</v>
      </c>
      <c r="I3019" s="540">
        <v>45554</v>
      </c>
      <c r="J3019" s="541" t="s">
        <v>12784</v>
      </c>
      <c r="K3019" s="541" t="s">
        <v>9440</v>
      </c>
      <c r="L3019" s="494" t="s">
        <v>26745</v>
      </c>
      <c r="M3019" s="494"/>
      <c r="N3019" s="494"/>
      <c r="O3019" s="494"/>
      <c r="P3019" s="494"/>
      <c r="Q3019" s="494"/>
      <c r="R3019" s="16" t="s">
        <v>24759</v>
      </c>
      <c r="S3019" s="16" t="s">
        <v>4045</v>
      </c>
      <c r="T3019" s="16" t="s">
        <v>24740</v>
      </c>
      <c r="U3019" s="17">
        <v>1925</v>
      </c>
      <c r="V3019" s="18">
        <v>24640</v>
      </c>
      <c r="W3019" s="16" t="s">
        <v>24710</v>
      </c>
      <c r="X3019" s="50" t="s">
        <v>205</v>
      </c>
      <c r="Y3019" s="50"/>
    </row>
    <row r="3020" spans="1:26" ht="18" customHeight="1">
      <c r="A3020" s="539">
        <v>20240920</v>
      </c>
      <c r="B3020" s="523">
        <v>1084</v>
      </c>
      <c r="C3020" s="523" t="s">
        <v>174</v>
      </c>
      <c r="D3020" s="523" t="s">
        <v>9319</v>
      </c>
      <c r="E3020" s="523">
        <v>1958</v>
      </c>
      <c r="F3020" s="523" t="s">
        <v>8994</v>
      </c>
      <c r="G3020" s="523" t="s">
        <v>175</v>
      </c>
      <c r="H3020" s="538" t="s">
        <v>9566</v>
      </c>
      <c r="I3020" s="540">
        <v>45554</v>
      </c>
      <c r="J3020" s="541" t="s">
        <v>24756</v>
      </c>
      <c r="K3020" s="541" t="s">
        <v>9440</v>
      </c>
      <c r="L3020" s="494" t="s">
        <v>26745</v>
      </c>
      <c r="M3020" s="494"/>
      <c r="N3020" s="494"/>
      <c r="O3020" s="494"/>
      <c r="P3020" s="494"/>
      <c r="Q3020" s="494"/>
      <c r="R3020" s="16" t="s">
        <v>24760</v>
      </c>
      <c r="S3020" s="16" t="s">
        <v>13989</v>
      </c>
      <c r="T3020" s="16" t="s">
        <v>24761</v>
      </c>
      <c r="U3020" s="17">
        <v>1958</v>
      </c>
      <c r="V3020" s="18">
        <v>24486.880000000001</v>
      </c>
      <c r="W3020" s="16" t="s">
        <v>24762</v>
      </c>
      <c r="X3020" s="50" t="s">
        <v>205</v>
      </c>
      <c r="Y3020" s="50"/>
    </row>
    <row r="3021" spans="1:26" ht="18" customHeight="1">
      <c r="A3021" s="539">
        <v>20240920</v>
      </c>
      <c r="B3021" s="523">
        <v>1085</v>
      </c>
      <c r="C3021" s="523" t="s">
        <v>146</v>
      </c>
      <c r="D3021" s="523" t="s">
        <v>8894</v>
      </c>
      <c r="E3021" s="523">
        <v>1960</v>
      </c>
      <c r="F3021" s="523" t="s">
        <v>8994</v>
      </c>
      <c r="G3021" s="523" t="s">
        <v>147</v>
      </c>
      <c r="H3021" s="538" t="s">
        <v>9874</v>
      </c>
      <c r="I3021" s="540">
        <v>45555</v>
      </c>
      <c r="J3021" s="541" t="s">
        <v>11271</v>
      </c>
      <c r="K3021" s="541" t="s">
        <v>9440</v>
      </c>
      <c r="L3021" s="494" t="s">
        <v>26745</v>
      </c>
      <c r="M3021" s="494"/>
      <c r="N3021" s="494"/>
      <c r="O3021" s="494"/>
      <c r="P3021" s="494"/>
      <c r="Q3021" s="494"/>
      <c r="R3021" s="16" t="s">
        <v>24665</v>
      </c>
      <c r="S3021" s="16" t="s">
        <v>24753</v>
      </c>
      <c r="T3021" s="16" t="s">
        <v>24763</v>
      </c>
      <c r="U3021" s="17">
        <v>1960</v>
      </c>
      <c r="V3021" s="18">
        <v>24500</v>
      </c>
      <c r="W3021" s="16" t="s">
        <v>24755</v>
      </c>
      <c r="X3021" s="50" t="s">
        <v>205</v>
      </c>
      <c r="Y3021" s="50"/>
    </row>
    <row r="3022" spans="1:26" ht="18" customHeight="1">
      <c r="A3022" s="539">
        <v>20240920</v>
      </c>
      <c r="B3022" s="523">
        <v>1086</v>
      </c>
      <c r="C3022" s="523" t="s">
        <v>114</v>
      </c>
      <c r="D3022" s="523" t="s">
        <v>8897</v>
      </c>
      <c r="E3022" s="523">
        <v>1960</v>
      </c>
      <c r="F3022" s="523" t="s">
        <v>8994</v>
      </c>
      <c r="G3022" s="523" t="s">
        <v>115</v>
      </c>
      <c r="H3022" s="538" t="s">
        <v>10036</v>
      </c>
      <c r="I3022" s="540">
        <v>45555</v>
      </c>
      <c r="J3022" s="541" t="s">
        <v>10453</v>
      </c>
      <c r="K3022" s="541" t="s">
        <v>9440</v>
      </c>
      <c r="L3022" s="494" t="s">
        <v>26745</v>
      </c>
      <c r="M3022" s="494"/>
      <c r="N3022" s="494"/>
      <c r="O3022" s="494"/>
      <c r="P3022" s="494"/>
      <c r="Q3022" s="494"/>
      <c r="R3022" s="16" t="s">
        <v>8920</v>
      </c>
      <c r="S3022" s="16" t="s">
        <v>24753</v>
      </c>
      <c r="T3022" s="16" t="s">
        <v>24754</v>
      </c>
      <c r="U3022" s="17">
        <v>1960</v>
      </c>
      <c r="V3022" s="18">
        <v>24500</v>
      </c>
      <c r="W3022" s="16" t="s">
        <v>24755</v>
      </c>
      <c r="X3022" s="50" t="s">
        <v>205</v>
      </c>
      <c r="Y3022" s="50"/>
    </row>
    <row r="3023" spans="1:26" ht="18" customHeight="1">
      <c r="A3023" s="539">
        <v>20240920</v>
      </c>
      <c r="B3023" s="523">
        <v>1087</v>
      </c>
      <c r="C3023" s="523" t="s">
        <v>18980</v>
      </c>
      <c r="D3023" s="523" t="s">
        <v>10514</v>
      </c>
      <c r="E3023" s="523">
        <v>2300</v>
      </c>
      <c r="F3023" s="523" t="s">
        <v>9234</v>
      </c>
      <c r="G3023" s="523" t="s">
        <v>18981</v>
      </c>
      <c r="H3023" s="538" t="s">
        <v>9596</v>
      </c>
      <c r="I3023" s="540">
        <v>45555</v>
      </c>
      <c r="J3023" s="541" t="s">
        <v>11648</v>
      </c>
      <c r="K3023" s="541" t="s">
        <v>9440</v>
      </c>
      <c r="L3023" s="494" t="s">
        <v>9454</v>
      </c>
      <c r="M3023" s="494"/>
      <c r="N3023" s="494"/>
      <c r="O3023" s="494"/>
      <c r="P3023" s="494"/>
      <c r="Q3023" s="494"/>
      <c r="R3023" s="16" t="s">
        <v>24747</v>
      </c>
      <c r="S3023" s="16" t="s">
        <v>19108</v>
      </c>
      <c r="T3023" s="16" t="s">
        <v>24748</v>
      </c>
      <c r="U3023" s="17">
        <v>2300</v>
      </c>
      <c r="V3023" s="18">
        <v>15180</v>
      </c>
      <c r="W3023" s="16" t="s">
        <v>24750</v>
      </c>
      <c r="X3023" s="50" t="s">
        <v>205</v>
      </c>
      <c r="Y3023" s="50"/>
      <c r="Z3023" t="s">
        <v>14202</v>
      </c>
    </row>
    <row r="3024" spans="1:26" ht="18" customHeight="1">
      <c r="A3024" s="539">
        <v>20240923</v>
      </c>
      <c r="B3024" s="523">
        <v>1088</v>
      </c>
      <c r="C3024" s="523" t="s">
        <v>18859</v>
      </c>
      <c r="D3024" s="523" t="s">
        <v>8947</v>
      </c>
      <c r="E3024" s="523">
        <v>1280</v>
      </c>
      <c r="F3024" s="523" t="s">
        <v>8949</v>
      </c>
      <c r="G3024" s="523" t="s">
        <v>18860</v>
      </c>
      <c r="H3024" s="538" t="s">
        <v>9452</v>
      </c>
      <c r="I3024" s="540">
        <v>45556</v>
      </c>
      <c r="J3024" s="541" t="s">
        <v>15669</v>
      </c>
      <c r="K3024" s="541" t="s">
        <v>9440</v>
      </c>
      <c r="L3024" s="494" t="s">
        <v>9454</v>
      </c>
      <c r="M3024" s="494"/>
      <c r="N3024" s="494"/>
      <c r="O3024" s="494"/>
      <c r="P3024" s="494"/>
      <c r="Q3024" s="494"/>
      <c r="R3024" s="16" t="s">
        <v>24772</v>
      </c>
      <c r="S3024" s="16" t="s">
        <v>19616</v>
      </c>
      <c r="T3024" s="16" t="s">
        <v>24773</v>
      </c>
      <c r="U3024" s="17">
        <v>1280</v>
      </c>
      <c r="V3024" s="18">
        <v>5856</v>
      </c>
      <c r="W3024" s="16" t="s">
        <v>24774</v>
      </c>
      <c r="X3024" s="50" t="s">
        <v>205</v>
      </c>
      <c r="Y3024" s="50"/>
      <c r="Z3024" t="s">
        <v>10564</v>
      </c>
    </row>
    <row r="3025" spans="1:26" ht="18" customHeight="1">
      <c r="A3025" s="539">
        <v>20240923</v>
      </c>
      <c r="B3025" s="523">
        <v>1089</v>
      </c>
      <c r="C3025" s="523" t="s">
        <v>18966</v>
      </c>
      <c r="D3025" s="523" t="s">
        <v>8896</v>
      </c>
      <c r="E3025" s="523">
        <v>1950</v>
      </c>
      <c r="F3025" s="523" t="s">
        <v>6380</v>
      </c>
      <c r="G3025" s="523" t="s">
        <v>18967</v>
      </c>
      <c r="H3025" s="538" t="s">
        <v>9680</v>
      </c>
      <c r="I3025" s="540">
        <v>45556</v>
      </c>
      <c r="J3025" s="541" t="s">
        <v>24819</v>
      </c>
      <c r="K3025" s="541" t="s">
        <v>9440</v>
      </c>
      <c r="L3025" s="494" t="s">
        <v>26745</v>
      </c>
      <c r="M3025" s="494"/>
      <c r="N3025" s="494"/>
      <c r="O3025" s="494"/>
      <c r="P3025" s="494"/>
      <c r="Q3025" s="494"/>
      <c r="R3025" s="16" t="s">
        <v>18966</v>
      </c>
      <c r="S3025" s="16" t="s">
        <v>3120</v>
      </c>
      <c r="T3025" s="16" t="s">
        <v>24768</v>
      </c>
      <c r="U3025" s="17">
        <v>1950</v>
      </c>
      <c r="V3025" s="18">
        <v>24375</v>
      </c>
      <c r="W3025" s="16" t="s">
        <v>24749</v>
      </c>
      <c r="X3025" s="50" t="s">
        <v>205</v>
      </c>
      <c r="Y3025" s="50"/>
    </row>
    <row r="3026" spans="1:26" ht="18" customHeight="1">
      <c r="A3026" s="539">
        <v>20240923</v>
      </c>
      <c r="B3026" s="523">
        <v>1090</v>
      </c>
      <c r="C3026" s="523" t="s">
        <v>127</v>
      </c>
      <c r="D3026" s="523" t="s">
        <v>8894</v>
      </c>
      <c r="E3026" s="523">
        <v>1960</v>
      </c>
      <c r="F3026" s="523" t="s">
        <v>8994</v>
      </c>
      <c r="G3026" s="523" t="s">
        <v>128</v>
      </c>
      <c r="H3026" s="538" t="s">
        <v>9998</v>
      </c>
      <c r="I3026" s="540">
        <v>45556</v>
      </c>
      <c r="J3026" s="541" t="s">
        <v>12797</v>
      </c>
      <c r="K3026" s="541" t="s">
        <v>9440</v>
      </c>
      <c r="L3026" s="494" t="s">
        <v>26745</v>
      </c>
      <c r="M3026" s="494"/>
      <c r="N3026" s="494"/>
      <c r="O3026" s="494"/>
      <c r="P3026" s="494"/>
      <c r="Q3026" s="494"/>
      <c r="R3026" s="16" t="s">
        <v>24770</v>
      </c>
      <c r="S3026" s="16" t="s">
        <v>23512</v>
      </c>
      <c r="T3026" s="16" t="s">
        <v>24771</v>
      </c>
      <c r="U3026" s="17">
        <v>1960</v>
      </c>
      <c r="V3026" s="18">
        <v>24500</v>
      </c>
      <c r="W3026" s="16" t="s">
        <v>24750</v>
      </c>
      <c r="X3026" s="50" t="s">
        <v>205</v>
      </c>
      <c r="Y3026" s="50"/>
    </row>
    <row r="3027" spans="1:26" ht="18" customHeight="1">
      <c r="A3027" s="539">
        <v>20240923</v>
      </c>
      <c r="B3027" s="523">
        <v>1091</v>
      </c>
      <c r="C3027" s="523" t="s">
        <v>18986</v>
      </c>
      <c r="D3027" s="523" t="s">
        <v>168</v>
      </c>
      <c r="E3027" s="523">
        <v>1960</v>
      </c>
      <c r="F3027" s="523" t="s">
        <v>8994</v>
      </c>
      <c r="G3027" s="523" t="s">
        <v>18987</v>
      </c>
      <c r="H3027" s="538" t="s">
        <v>9864</v>
      </c>
      <c r="I3027" s="540">
        <v>45556</v>
      </c>
      <c r="J3027" s="541" t="s">
        <v>11404</v>
      </c>
      <c r="K3027" s="541" t="s">
        <v>9440</v>
      </c>
      <c r="L3027" s="494" t="s">
        <v>26745</v>
      </c>
      <c r="M3027" s="494"/>
      <c r="N3027" s="494"/>
      <c r="O3027" s="494"/>
      <c r="P3027" s="494"/>
      <c r="Q3027" s="494"/>
      <c r="R3027" s="16" t="s">
        <v>18986</v>
      </c>
      <c r="S3027" s="16" t="s">
        <v>611</v>
      </c>
      <c r="T3027" s="16" t="s">
        <v>24769</v>
      </c>
      <c r="U3027" s="17">
        <v>1960</v>
      </c>
      <c r="V3027" s="18">
        <v>24500</v>
      </c>
      <c r="W3027" s="16" t="s">
        <v>24749</v>
      </c>
      <c r="X3027" s="50" t="s">
        <v>205</v>
      </c>
      <c r="Y3027" s="50"/>
    </row>
    <row r="3028" spans="1:26" ht="18" customHeight="1">
      <c r="A3028" s="539">
        <v>20240923</v>
      </c>
      <c r="B3028" s="523">
        <v>1092</v>
      </c>
      <c r="C3028" s="523" t="s">
        <v>24704</v>
      </c>
      <c r="D3028" s="523" t="s">
        <v>8896</v>
      </c>
      <c r="E3028" s="523">
        <v>1925</v>
      </c>
      <c r="F3028" s="523" t="s">
        <v>6380</v>
      </c>
      <c r="G3028" s="523" t="s">
        <v>24705</v>
      </c>
      <c r="H3028" s="538" t="s">
        <v>9478</v>
      </c>
      <c r="I3028" s="540">
        <v>45556</v>
      </c>
      <c r="J3028" s="541" t="s">
        <v>9556</v>
      </c>
      <c r="K3028" s="541" t="s">
        <v>9440</v>
      </c>
      <c r="L3028" s="494" t="s">
        <v>26754</v>
      </c>
      <c r="M3028" s="494"/>
      <c r="N3028" s="494"/>
      <c r="O3028" s="494"/>
      <c r="P3028" s="494"/>
      <c r="Q3028" s="494"/>
      <c r="R3028" s="16" t="s">
        <v>24704</v>
      </c>
      <c r="S3028" s="16" t="s">
        <v>3120</v>
      </c>
      <c r="T3028" s="16" t="s">
        <v>24767</v>
      </c>
      <c r="U3028" s="17">
        <v>1925</v>
      </c>
      <c r="V3028" s="18">
        <v>24640</v>
      </c>
      <c r="W3028" s="16" t="s">
        <v>24749</v>
      </c>
      <c r="X3028" s="50" t="s">
        <v>205</v>
      </c>
      <c r="Y3028" s="50"/>
    </row>
    <row r="3029" spans="1:26" ht="18" customHeight="1">
      <c r="A3029" s="539">
        <v>20240923</v>
      </c>
      <c r="B3029" s="523">
        <v>1093</v>
      </c>
      <c r="C3029" s="523" t="s">
        <v>24728</v>
      </c>
      <c r="D3029" s="523" t="s">
        <v>8891</v>
      </c>
      <c r="E3029" s="523">
        <v>1960</v>
      </c>
      <c r="F3029" s="523" t="s">
        <v>8994</v>
      </c>
      <c r="G3029" s="523" t="s">
        <v>24729</v>
      </c>
      <c r="H3029" s="538" t="s">
        <v>9438</v>
      </c>
      <c r="I3029" s="540">
        <v>45558</v>
      </c>
      <c r="J3029" s="541" t="s">
        <v>13659</v>
      </c>
      <c r="K3029" s="541" t="s">
        <v>9440</v>
      </c>
      <c r="L3029" s="494" t="s">
        <v>26745</v>
      </c>
      <c r="M3029" s="494"/>
      <c r="N3029" s="494"/>
      <c r="O3029" s="494"/>
      <c r="P3029" s="494"/>
      <c r="Q3029" s="494"/>
      <c r="R3029" s="16" t="s">
        <v>24775</v>
      </c>
      <c r="S3029" s="16" t="s">
        <v>23512</v>
      </c>
      <c r="T3029" s="16" t="s">
        <v>24776</v>
      </c>
      <c r="U3029" s="17">
        <v>1960</v>
      </c>
      <c r="V3029" s="18">
        <v>24500</v>
      </c>
      <c r="W3029" s="16" t="s">
        <v>24750</v>
      </c>
      <c r="X3029" s="50" t="s">
        <v>205</v>
      </c>
      <c r="Y3029" s="50"/>
    </row>
    <row r="3030" spans="1:26" ht="18" customHeight="1">
      <c r="A3030" s="539">
        <v>20240923</v>
      </c>
      <c r="B3030" s="523">
        <v>1094</v>
      </c>
      <c r="C3030" s="523" t="s">
        <v>18975</v>
      </c>
      <c r="D3030" s="523" t="s">
        <v>9476</v>
      </c>
      <c r="E3030" s="523">
        <v>1584</v>
      </c>
      <c r="F3030" s="523" t="s">
        <v>8949</v>
      </c>
      <c r="G3030" s="523" t="s">
        <v>18976</v>
      </c>
      <c r="H3030" s="538"/>
      <c r="I3030" s="540">
        <v>45558</v>
      </c>
      <c r="J3030" s="541" t="s">
        <v>11423</v>
      </c>
      <c r="K3030" s="541" t="s">
        <v>9440</v>
      </c>
      <c r="L3030" s="494" t="s">
        <v>205</v>
      </c>
      <c r="M3030" s="494"/>
      <c r="N3030" s="494"/>
      <c r="O3030" s="494"/>
      <c r="P3030" s="494"/>
      <c r="Q3030" s="494"/>
      <c r="R3030" s="16" t="s">
        <v>24844</v>
      </c>
      <c r="S3030" s="16" t="s">
        <v>24845</v>
      </c>
      <c r="T3030" s="16" t="s">
        <v>24846</v>
      </c>
      <c r="U3030" s="17">
        <v>1584</v>
      </c>
      <c r="V3030" s="18">
        <v>21652.34</v>
      </c>
      <c r="W3030" s="16" t="s">
        <v>24774</v>
      </c>
      <c r="X3030" s="50" t="s">
        <v>205</v>
      </c>
      <c r="Y3030" s="50"/>
      <c r="Z3030" t="s">
        <v>13875</v>
      </c>
    </row>
    <row r="3031" spans="1:26" ht="18" customHeight="1">
      <c r="A3031" s="539">
        <v>20240924</v>
      </c>
      <c r="B3031" s="523">
        <v>1095</v>
      </c>
      <c r="C3031" s="523" t="s">
        <v>24830</v>
      </c>
      <c r="D3031" s="523" t="s">
        <v>8947</v>
      </c>
      <c r="E3031" s="523">
        <v>600</v>
      </c>
      <c r="F3031" s="523" t="s">
        <v>9053</v>
      </c>
      <c r="G3031" s="523" t="s">
        <v>13384</v>
      </c>
      <c r="H3031" s="538" t="s">
        <v>26266</v>
      </c>
      <c r="I3031" s="540">
        <v>45559</v>
      </c>
      <c r="J3031" s="541" t="s">
        <v>14056</v>
      </c>
      <c r="K3031" s="541" t="s">
        <v>9440</v>
      </c>
      <c r="L3031" s="494" t="s">
        <v>9454</v>
      </c>
      <c r="M3031" s="494"/>
      <c r="N3031" s="494"/>
      <c r="O3031" s="494"/>
      <c r="P3031" s="494"/>
      <c r="Q3031" s="494"/>
      <c r="R3031" s="16" t="s">
        <v>24840</v>
      </c>
      <c r="S3031" s="16" t="s">
        <v>24841</v>
      </c>
      <c r="T3031" s="16" t="s">
        <v>24842</v>
      </c>
      <c r="U3031" s="17">
        <v>600</v>
      </c>
      <c r="V3031" s="18">
        <v>5060</v>
      </c>
      <c r="W3031" s="16" t="s">
        <v>24843</v>
      </c>
      <c r="X3031" s="50"/>
      <c r="Y3031" s="50"/>
      <c r="Z3031" t="s">
        <v>11160</v>
      </c>
    </row>
    <row r="3032" spans="1:26" ht="18" customHeight="1">
      <c r="A3032" s="539">
        <v>20240924</v>
      </c>
      <c r="B3032" s="523">
        <v>1096</v>
      </c>
      <c r="C3032" s="523" t="s">
        <v>24824</v>
      </c>
      <c r="D3032" s="523" t="s">
        <v>8891</v>
      </c>
      <c r="E3032" s="523">
        <v>1917</v>
      </c>
      <c r="F3032" s="523" t="s">
        <v>8994</v>
      </c>
      <c r="G3032" s="523" t="s">
        <v>24825</v>
      </c>
      <c r="H3032" s="538" t="s">
        <v>9910</v>
      </c>
      <c r="I3032" s="540">
        <v>45559</v>
      </c>
      <c r="J3032" s="541" t="s">
        <v>9789</v>
      </c>
      <c r="K3032" s="541" t="s">
        <v>9440</v>
      </c>
      <c r="L3032" s="494" t="s">
        <v>26745</v>
      </c>
      <c r="M3032" s="494"/>
      <c r="N3032" s="494"/>
      <c r="O3032" s="494"/>
      <c r="P3032" s="494"/>
      <c r="Q3032" s="494"/>
      <c r="R3032" s="16" t="s">
        <v>24824</v>
      </c>
      <c r="S3032" s="16" t="s">
        <v>24739</v>
      </c>
      <c r="T3032" s="16" t="s">
        <v>24836</v>
      </c>
      <c r="U3032" s="17">
        <v>1917</v>
      </c>
      <c r="V3032" s="18">
        <v>23962.5</v>
      </c>
      <c r="W3032" s="16" t="s">
        <v>24741</v>
      </c>
      <c r="X3032" s="50" t="s">
        <v>205</v>
      </c>
      <c r="Y3032" s="50"/>
    </row>
    <row r="3033" spans="1:26" ht="18" customHeight="1">
      <c r="A3033" s="539">
        <v>20240924</v>
      </c>
      <c r="B3033" s="523">
        <v>1097</v>
      </c>
      <c r="C3033" s="523" t="s">
        <v>24726</v>
      </c>
      <c r="D3033" s="523" t="s">
        <v>8896</v>
      </c>
      <c r="E3033" s="523">
        <v>1925</v>
      </c>
      <c r="F3033" s="523" t="s">
        <v>6380</v>
      </c>
      <c r="G3033" s="523" t="s">
        <v>24727</v>
      </c>
      <c r="H3033" s="538" t="s">
        <v>9596</v>
      </c>
      <c r="I3033" s="540">
        <v>45558</v>
      </c>
      <c r="J3033" s="541" t="s">
        <v>14038</v>
      </c>
      <c r="K3033" s="541" t="s">
        <v>9440</v>
      </c>
      <c r="L3033" s="494" t="s">
        <v>26745</v>
      </c>
      <c r="M3033" s="494"/>
      <c r="N3033" s="494"/>
      <c r="O3033" s="494"/>
      <c r="P3033" s="494"/>
      <c r="Q3033" s="494"/>
      <c r="R3033" s="16" t="s">
        <v>24847</v>
      </c>
      <c r="S3033" s="16" t="s">
        <v>11615</v>
      </c>
      <c r="T3033" s="16" t="s">
        <v>24848</v>
      </c>
      <c r="U3033" s="17">
        <v>1925</v>
      </c>
      <c r="V3033" s="18">
        <v>24640</v>
      </c>
      <c r="W3033" s="16" t="s">
        <v>24774</v>
      </c>
      <c r="X3033" s="50" t="s">
        <v>205</v>
      </c>
      <c r="Y3033" s="50"/>
    </row>
    <row r="3034" spans="1:26" ht="18" customHeight="1">
      <c r="A3034" s="539">
        <v>20240924</v>
      </c>
      <c r="B3034" s="523">
        <v>1098</v>
      </c>
      <c r="C3034" s="523" t="s">
        <v>24834</v>
      </c>
      <c r="D3034" s="523" t="s">
        <v>16187</v>
      </c>
      <c r="E3034" s="523">
        <v>1700</v>
      </c>
      <c r="F3034" s="523" t="s">
        <v>15343</v>
      </c>
      <c r="G3034" s="523" t="s">
        <v>24758</v>
      </c>
      <c r="H3034" s="538" t="s">
        <v>9844</v>
      </c>
      <c r="I3034" s="540">
        <v>45558</v>
      </c>
      <c r="J3034" s="541" t="s">
        <v>11116</v>
      </c>
      <c r="K3034" s="541" t="s">
        <v>9440</v>
      </c>
      <c r="L3034" s="494" t="s">
        <v>26745</v>
      </c>
      <c r="M3034" s="494"/>
      <c r="N3034" s="494"/>
      <c r="O3034" s="494"/>
      <c r="P3034" s="494"/>
      <c r="Q3034" s="494"/>
      <c r="R3034" s="16" t="s">
        <v>24835</v>
      </c>
      <c r="S3034" s="16" t="s">
        <v>24837</v>
      </c>
      <c r="T3034" s="16" t="s">
        <v>24838</v>
      </c>
      <c r="U3034" s="17">
        <v>1700</v>
      </c>
      <c r="V3034" s="18">
        <v>13340.15</v>
      </c>
      <c r="W3034" s="16" t="s">
        <v>24839</v>
      </c>
      <c r="X3034" s="50" t="s">
        <v>205</v>
      </c>
      <c r="Y3034" s="50"/>
    </row>
    <row r="3035" spans="1:26" ht="18" customHeight="1">
      <c r="A3035" s="539">
        <v>20240924</v>
      </c>
      <c r="B3035" s="523">
        <v>1099</v>
      </c>
      <c r="C3035" s="523" t="s">
        <v>24732</v>
      </c>
      <c r="D3035" s="523" t="s">
        <v>8947</v>
      </c>
      <c r="E3035" s="523">
        <v>660</v>
      </c>
      <c r="F3035" s="523" t="s">
        <v>8949</v>
      </c>
      <c r="G3035" s="523" t="s">
        <v>24733</v>
      </c>
      <c r="H3035" s="538" t="s">
        <v>9478</v>
      </c>
      <c r="I3035" s="540">
        <v>45559</v>
      </c>
      <c r="J3035" s="541" t="s">
        <v>11972</v>
      </c>
      <c r="K3035" s="541" t="s">
        <v>9440</v>
      </c>
      <c r="L3035" s="512" t="s">
        <v>9454</v>
      </c>
      <c r="M3035" s="512"/>
      <c r="N3035" s="512"/>
      <c r="O3035" s="512"/>
      <c r="P3035" s="512"/>
      <c r="Q3035" s="512"/>
      <c r="R3035" s="16" t="s">
        <v>24732</v>
      </c>
      <c r="S3035" s="16" t="s">
        <v>15711</v>
      </c>
      <c r="T3035" s="16" t="s">
        <v>24878</v>
      </c>
      <c r="U3035" s="17">
        <v>660</v>
      </c>
      <c r="V3035" s="18">
        <v>4620</v>
      </c>
      <c r="W3035" s="16" t="s">
        <v>24880</v>
      </c>
      <c r="X3035" s="50" t="s">
        <v>205</v>
      </c>
      <c r="Y3035" s="50"/>
      <c r="Z3035" t="s">
        <v>10606</v>
      </c>
    </row>
    <row r="3036" spans="1:26" ht="18" customHeight="1">
      <c r="A3036" s="539">
        <v>20240924</v>
      </c>
      <c r="B3036" s="523">
        <v>1100</v>
      </c>
      <c r="C3036" s="523" t="s">
        <v>24730</v>
      </c>
      <c r="D3036" s="523" t="s">
        <v>8947</v>
      </c>
      <c r="E3036" s="523">
        <v>786</v>
      </c>
      <c r="F3036" s="523" t="s">
        <v>8949</v>
      </c>
      <c r="G3036" s="523" t="s">
        <v>24731</v>
      </c>
      <c r="H3036" s="538" t="s">
        <v>9526</v>
      </c>
      <c r="I3036" s="540">
        <v>45559</v>
      </c>
      <c r="J3036" s="541" t="s">
        <v>11838</v>
      </c>
      <c r="K3036" s="541" t="s">
        <v>9440</v>
      </c>
      <c r="L3036" s="512" t="s">
        <v>9454</v>
      </c>
      <c r="M3036" s="512"/>
      <c r="N3036" s="512"/>
      <c r="O3036" s="512"/>
      <c r="P3036" s="512"/>
      <c r="Q3036" s="512"/>
      <c r="R3036" s="16" t="s">
        <v>24730</v>
      </c>
      <c r="S3036" s="16" t="s">
        <v>24877</v>
      </c>
      <c r="T3036" s="16" t="s">
        <v>24876</v>
      </c>
      <c r="U3036" s="17">
        <v>786</v>
      </c>
      <c r="V3036" s="18">
        <v>5109</v>
      </c>
      <c r="W3036" s="16" t="s">
        <v>24879</v>
      </c>
      <c r="X3036" s="50" t="s">
        <v>205</v>
      </c>
      <c r="Y3036" s="50"/>
      <c r="Z3036" t="s">
        <v>10606</v>
      </c>
    </row>
    <row r="3037" spans="1:26" ht="18" customHeight="1">
      <c r="A3037" s="539">
        <v>20240925</v>
      </c>
      <c r="B3037" s="523">
        <v>1101</v>
      </c>
      <c r="C3037" s="523" t="s">
        <v>24893</v>
      </c>
      <c r="D3037" s="523" t="s">
        <v>219</v>
      </c>
      <c r="E3037" s="523">
        <v>1800</v>
      </c>
      <c r="F3037" s="523" t="s">
        <v>8949</v>
      </c>
      <c r="G3037" s="523" t="s">
        <v>24764</v>
      </c>
      <c r="H3037" s="538" t="s">
        <v>9606</v>
      </c>
      <c r="I3037" s="540">
        <v>45560</v>
      </c>
      <c r="J3037" s="541" t="s">
        <v>12206</v>
      </c>
      <c r="K3037" s="541" t="s">
        <v>9440</v>
      </c>
      <c r="L3037" s="494" t="s">
        <v>26772</v>
      </c>
      <c r="M3037" s="494"/>
      <c r="N3037" s="494"/>
      <c r="O3037" s="494"/>
      <c r="P3037" s="494"/>
      <c r="Q3037" s="494"/>
      <c r="R3037" s="16" t="s">
        <v>24893</v>
      </c>
      <c r="S3037" s="16" t="s">
        <v>24818</v>
      </c>
      <c r="T3037" s="16" t="s">
        <v>24892</v>
      </c>
      <c r="U3037" s="17">
        <v>1800</v>
      </c>
      <c r="V3037" s="18">
        <v>19140</v>
      </c>
      <c r="W3037" s="16" t="s">
        <v>24879</v>
      </c>
      <c r="X3037" s="50" t="s">
        <v>205</v>
      </c>
      <c r="Y3037" s="50"/>
      <c r="Z3037" t="s">
        <v>10998</v>
      </c>
    </row>
    <row r="3038" spans="1:26" ht="18" customHeight="1">
      <c r="A3038" s="539">
        <v>20240925</v>
      </c>
      <c r="B3038" s="523">
        <v>1102</v>
      </c>
      <c r="C3038" s="523" t="s">
        <v>24736</v>
      </c>
      <c r="D3038" s="523" t="s">
        <v>8947</v>
      </c>
      <c r="E3038" s="523">
        <v>850</v>
      </c>
      <c r="F3038" s="523" t="s">
        <v>9090</v>
      </c>
      <c r="G3038" s="523" t="s">
        <v>24737</v>
      </c>
      <c r="H3038" s="538" t="s">
        <v>9944</v>
      </c>
      <c r="I3038" s="540">
        <v>45560</v>
      </c>
      <c r="J3038" s="541" t="s">
        <v>12592</v>
      </c>
      <c r="K3038" s="541" t="s">
        <v>9440</v>
      </c>
      <c r="L3038" s="494" t="s">
        <v>9454</v>
      </c>
      <c r="M3038" s="494"/>
      <c r="N3038" s="494"/>
      <c r="O3038" s="494"/>
      <c r="P3038" s="494"/>
      <c r="Q3038" s="494"/>
      <c r="R3038" s="16" t="s">
        <v>24900</v>
      </c>
      <c r="S3038" s="16" t="s">
        <v>23534</v>
      </c>
      <c r="T3038" s="16" t="s">
        <v>24901</v>
      </c>
      <c r="U3038" s="17">
        <v>850</v>
      </c>
      <c r="V3038" s="18">
        <v>9945</v>
      </c>
      <c r="W3038" s="16" t="s">
        <v>24774</v>
      </c>
      <c r="X3038" s="50" t="s">
        <v>205</v>
      </c>
      <c r="Y3038" s="50"/>
      <c r="Z3038" t="s">
        <v>11610</v>
      </c>
    </row>
    <row r="3039" spans="1:26" ht="18" customHeight="1">
      <c r="A3039" s="539">
        <v>20240925</v>
      </c>
      <c r="B3039" s="523">
        <v>1103</v>
      </c>
      <c r="C3039" s="523" t="s">
        <v>24724</v>
      </c>
      <c r="D3039" s="523" t="s">
        <v>8947</v>
      </c>
      <c r="E3039" s="523">
        <v>1200</v>
      </c>
      <c r="F3039" s="523" t="s">
        <v>8949</v>
      </c>
      <c r="G3039" s="523" t="s">
        <v>24725</v>
      </c>
      <c r="H3039" s="538" t="s">
        <v>9948</v>
      </c>
      <c r="I3039" s="540">
        <v>45560</v>
      </c>
      <c r="J3039" s="541" t="s">
        <v>11663</v>
      </c>
      <c r="K3039" s="541" t="s">
        <v>9440</v>
      </c>
      <c r="L3039" s="494" t="s">
        <v>9454</v>
      </c>
      <c r="M3039" s="494"/>
      <c r="N3039" s="494"/>
      <c r="O3039" s="494"/>
      <c r="P3039" s="494"/>
      <c r="Q3039" s="494"/>
      <c r="R3039" s="16" t="s">
        <v>24724</v>
      </c>
      <c r="S3039" s="16" t="s">
        <v>24664</v>
      </c>
      <c r="T3039" s="16" t="s">
        <v>24896</v>
      </c>
      <c r="U3039" s="17">
        <v>1200</v>
      </c>
      <c r="V3039" s="18">
        <v>9423</v>
      </c>
      <c r="W3039" s="16" t="s">
        <v>24895</v>
      </c>
      <c r="X3039" s="50" t="s">
        <v>205</v>
      </c>
      <c r="Y3039" s="50"/>
      <c r="Z3039" t="s">
        <v>12715</v>
      </c>
    </row>
    <row r="3040" spans="1:26" ht="18" customHeight="1">
      <c r="A3040" s="539">
        <v>20240926</v>
      </c>
      <c r="B3040" s="523">
        <v>1104</v>
      </c>
      <c r="C3040" s="523" t="s">
        <v>18970</v>
      </c>
      <c r="D3040" s="523" t="s">
        <v>9319</v>
      </c>
      <c r="E3040" s="523">
        <v>1985</v>
      </c>
      <c r="F3040" s="523" t="s">
        <v>8994</v>
      </c>
      <c r="G3040" s="523" t="s">
        <v>18971</v>
      </c>
      <c r="H3040" s="538" t="s">
        <v>26796</v>
      </c>
      <c r="I3040" s="540">
        <v>45561</v>
      </c>
      <c r="J3040" s="541" t="s">
        <v>10769</v>
      </c>
      <c r="K3040" s="541" t="s">
        <v>9440</v>
      </c>
      <c r="L3040" s="494" t="s">
        <v>26745</v>
      </c>
      <c r="M3040" s="494"/>
      <c r="N3040" s="494"/>
      <c r="O3040" s="494"/>
      <c r="P3040" s="494"/>
      <c r="Q3040" s="494"/>
      <c r="R3040" s="16" t="s">
        <v>24943</v>
      </c>
      <c r="S3040" s="16" t="s">
        <v>21967</v>
      </c>
      <c r="T3040" s="16" t="s">
        <v>24944</v>
      </c>
      <c r="U3040" s="17">
        <v>1985</v>
      </c>
      <c r="V3040" s="18">
        <v>24796.62</v>
      </c>
      <c r="W3040" s="16" t="s">
        <v>24894</v>
      </c>
      <c r="X3040" s="50" t="s">
        <v>205</v>
      </c>
      <c r="Y3040" s="50"/>
    </row>
    <row r="3041" spans="1:26" ht="18" customHeight="1">
      <c r="A3041" s="539">
        <v>20240926</v>
      </c>
      <c r="B3041" s="523">
        <v>1105</v>
      </c>
      <c r="C3041" s="523" t="s">
        <v>188</v>
      </c>
      <c r="D3041" s="523" t="s">
        <v>9319</v>
      </c>
      <c r="E3041" s="523">
        <v>1985</v>
      </c>
      <c r="F3041" s="523" t="s">
        <v>8994</v>
      </c>
      <c r="G3041" s="523" t="s">
        <v>189</v>
      </c>
      <c r="H3041" s="538" t="s">
        <v>9903</v>
      </c>
      <c r="I3041" s="540">
        <v>45561</v>
      </c>
      <c r="J3041" s="541" t="s">
        <v>11592</v>
      </c>
      <c r="K3041" s="541" t="s">
        <v>9440</v>
      </c>
      <c r="L3041" s="494" t="s">
        <v>26754</v>
      </c>
      <c r="M3041" s="494"/>
      <c r="N3041" s="494"/>
      <c r="O3041" s="494"/>
      <c r="P3041" s="494"/>
      <c r="Q3041" s="494"/>
      <c r="R3041" s="16" t="s">
        <v>24899</v>
      </c>
      <c r="S3041" s="16" t="s">
        <v>21967</v>
      </c>
      <c r="T3041" s="16" t="s">
        <v>24945</v>
      </c>
      <c r="U3041" s="17">
        <v>1985</v>
      </c>
      <c r="V3041" s="18">
        <v>24796.62</v>
      </c>
      <c r="W3041" s="16" t="s">
        <v>24894</v>
      </c>
      <c r="X3041" s="50" t="s">
        <v>205</v>
      </c>
      <c r="Y3041" s="50"/>
    </row>
    <row r="3042" spans="1:26" ht="18" customHeight="1">
      <c r="A3042" s="539">
        <v>20240926</v>
      </c>
      <c r="B3042" s="523">
        <v>1106</v>
      </c>
      <c r="C3042" s="523" t="s">
        <v>24889</v>
      </c>
      <c r="D3042" s="523" t="s">
        <v>8905</v>
      </c>
      <c r="E3042" s="523">
        <v>1980</v>
      </c>
      <c r="F3042" s="523" t="s">
        <v>8994</v>
      </c>
      <c r="G3042" s="523" t="s">
        <v>24890</v>
      </c>
      <c r="H3042" s="538" t="s">
        <v>10158</v>
      </c>
      <c r="I3042" s="540">
        <v>45561</v>
      </c>
      <c r="J3042" s="541" t="s">
        <v>10635</v>
      </c>
      <c r="K3042" s="541" t="s">
        <v>9440</v>
      </c>
      <c r="L3042" s="494" t="s">
        <v>26745</v>
      </c>
      <c r="M3042" s="494"/>
      <c r="N3042" s="494"/>
      <c r="O3042" s="494"/>
      <c r="P3042" s="494"/>
      <c r="Q3042" s="494"/>
      <c r="R3042" s="16" t="s">
        <v>24897</v>
      </c>
      <c r="S3042" s="16" t="s">
        <v>21967</v>
      </c>
      <c r="T3042" s="16" t="s">
        <v>24898</v>
      </c>
      <c r="U3042" s="17">
        <v>1980</v>
      </c>
      <c r="V3042" s="18">
        <v>24948</v>
      </c>
      <c r="W3042" s="16" t="s">
        <v>24894</v>
      </c>
      <c r="X3042" s="50" t="s">
        <v>205</v>
      </c>
      <c r="Y3042" s="50"/>
    </row>
    <row r="3043" spans="1:26" ht="18" customHeight="1">
      <c r="A3043" s="539">
        <v>20240927</v>
      </c>
      <c r="B3043" s="523">
        <v>1107</v>
      </c>
      <c r="C3043" s="523" t="s">
        <v>24855</v>
      </c>
      <c r="D3043" s="523" t="s">
        <v>219</v>
      </c>
      <c r="E3043" s="523">
        <v>1836</v>
      </c>
      <c r="F3043" s="523" t="s">
        <v>8949</v>
      </c>
      <c r="G3043" s="523" t="s">
        <v>24856</v>
      </c>
      <c r="H3043" s="538" t="s">
        <v>9606</v>
      </c>
      <c r="I3043" s="540">
        <v>45562</v>
      </c>
      <c r="J3043" s="541" t="s">
        <v>11191</v>
      </c>
      <c r="K3043" s="541" t="s">
        <v>9440</v>
      </c>
      <c r="L3043" s="494" t="s">
        <v>9454</v>
      </c>
      <c r="M3043" s="494"/>
      <c r="N3043" s="494"/>
      <c r="O3043" s="494"/>
      <c r="P3043" s="494"/>
      <c r="Q3043" s="494"/>
      <c r="R3043" s="16" t="s">
        <v>24855</v>
      </c>
      <c r="S3043" s="16" t="s">
        <v>15166</v>
      </c>
      <c r="T3043" s="16" t="s">
        <v>24959</v>
      </c>
      <c r="U3043" s="17">
        <v>1836</v>
      </c>
      <c r="V3043" s="18">
        <v>4619.7</v>
      </c>
      <c r="W3043" s="16" t="s">
        <v>24956</v>
      </c>
      <c r="X3043" s="50" t="s">
        <v>205</v>
      </c>
      <c r="Y3043" s="50"/>
      <c r="Z3043" t="s">
        <v>11616</v>
      </c>
    </row>
    <row r="3044" spans="1:26" ht="18" customHeight="1">
      <c r="A3044" s="539">
        <v>20240927</v>
      </c>
      <c r="B3044" s="523">
        <v>1108</v>
      </c>
      <c r="C3044" s="523" t="s">
        <v>24902</v>
      </c>
      <c r="D3044" s="523" t="s">
        <v>8891</v>
      </c>
      <c r="E3044" s="523">
        <v>1960</v>
      </c>
      <c r="F3044" s="523" t="s">
        <v>8994</v>
      </c>
      <c r="G3044" s="523" t="s">
        <v>24903</v>
      </c>
      <c r="H3044" s="538"/>
      <c r="I3044" s="540">
        <v>45561</v>
      </c>
      <c r="J3044" s="541" t="s">
        <v>11414</v>
      </c>
      <c r="K3044" s="541" t="s">
        <v>9440</v>
      </c>
      <c r="L3044" s="494" t="s">
        <v>205</v>
      </c>
      <c r="M3044" s="494"/>
      <c r="N3044" s="494"/>
      <c r="O3044" s="494"/>
      <c r="P3044" s="494"/>
      <c r="Q3044" s="494"/>
      <c r="R3044" s="16" t="s">
        <v>24967</v>
      </c>
      <c r="S3044" s="16" t="s">
        <v>10946</v>
      </c>
      <c r="T3044" s="16" t="s">
        <v>24968</v>
      </c>
      <c r="U3044" s="17">
        <v>1960</v>
      </c>
      <c r="V3044" s="18">
        <v>24500</v>
      </c>
      <c r="W3044" s="16" t="s">
        <v>24750</v>
      </c>
      <c r="X3044" s="50" t="s">
        <v>205</v>
      </c>
      <c r="Y3044" s="50"/>
    </row>
    <row r="3045" spans="1:26" ht="18" customHeight="1">
      <c r="A3045" s="539">
        <v>20240927</v>
      </c>
      <c r="B3045" s="523">
        <v>1109</v>
      </c>
      <c r="C3045" s="523" t="s">
        <v>24816</v>
      </c>
      <c r="D3045" s="523" t="s">
        <v>8896</v>
      </c>
      <c r="E3045" s="523">
        <v>1925</v>
      </c>
      <c r="F3045" s="523" t="s">
        <v>6380</v>
      </c>
      <c r="G3045" s="523" t="s">
        <v>24815</v>
      </c>
      <c r="H3045" s="538" t="s">
        <v>10250</v>
      </c>
      <c r="I3045" s="540">
        <v>45562</v>
      </c>
      <c r="J3045" s="541" t="s">
        <v>9519</v>
      </c>
      <c r="K3045" s="541" t="s">
        <v>9440</v>
      </c>
      <c r="L3045" s="494" t="s">
        <v>26745</v>
      </c>
      <c r="M3045" s="494"/>
      <c r="N3045" s="494"/>
      <c r="O3045" s="494"/>
      <c r="P3045" s="494"/>
      <c r="Q3045" s="494"/>
      <c r="R3045" s="16" t="s">
        <v>24916</v>
      </c>
      <c r="S3045" s="16" t="s">
        <v>16283</v>
      </c>
      <c r="T3045" s="16" t="s">
        <v>24966</v>
      </c>
      <c r="U3045" s="17">
        <v>1925</v>
      </c>
      <c r="V3045" s="18">
        <v>24640</v>
      </c>
      <c r="W3045" s="16" t="s">
        <v>24894</v>
      </c>
      <c r="X3045" s="50" t="s">
        <v>205</v>
      </c>
      <c r="Y3045" s="50"/>
    </row>
    <row r="3046" spans="1:26" ht="18" customHeight="1">
      <c r="A3046" s="539">
        <v>20240927</v>
      </c>
      <c r="B3046" s="523">
        <v>1110</v>
      </c>
      <c r="C3046" s="523" t="s">
        <v>24681</v>
      </c>
      <c r="D3046" s="523" t="s">
        <v>8905</v>
      </c>
      <c r="E3046" s="523">
        <v>1980</v>
      </c>
      <c r="F3046" s="523" t="s">
        <v>8994</v>
      </c>
      <c r="G3046" s="523" t="s">
        <v>24682</v>
      </c>
      <c r="H3046" s="538" t="s">
        <v>9903</v>
      </c>
      <c r="I3046" s="540">
        <v>45562</v>
      </c>
      <c r="J3046" s="541" t="s">
        <v>24977</v>
      </c>
      <c r="K3046" s="541" t="s">
        <v>9440</v>
      </c>
      <c r="L3046" s="494" t="s">
        <v>26745</v>
      </c>
      <c r="M3046" s="494"/>
      <c r="N3046" s="494"/>
      <c r="O3046" s="494"/>
      <c r="P3046" s="494"/>
      <c r="Q3046" s="494"/>
      <c r="R3046" s="16" t="s">
        <v>24960</v>
      </c>
      <c r="S3046" s="16" t="s">
        <v>24961</v>
      </c>
      <c r="T3046" s="16" t="s">
        <v>24962</v>
      </c>
      <c r="U3046" s="17">
        <v>1980</v>
      </c>
      <c r="V3046" s="18">
        <v>24948</v>
      </c>
      <c r="W3046" s="16" t="s">
        <v>24955</v>
      </c>
      <c r="X3046" s="50" t="s">
        <v>205</v>
      </c>
      <c r="Y3046" s="50"/>
    </row>
    <row r="3047" spans="1:26" ht="18" customHeight="1">
      <c r="A3047" s="539">
        <v>20240927</v>
      </c>
      <c r="B3047" s="523">
        <v>1111</v>
      </c>
      <c r="C3047" s="523" t="s">
        <v>18964</v>
      </c>
      <c r="D3047" s="523" t="s">
        <v>13413</v>
      </c>
      <c r="E3047" s="523">
        <v>1584</v>
      </c>
      <c r="F3047" s="523" t="s">
        <v>8949</v>
      </c>
      <c r="G3047" s="523" t="s">
        <v>18965</v>
      </c>
      <c r="H3047" s="538" t="s">
        <v>9902</v>
      </c>
      <c r="I3047" s="540">
        <v>45562</v>
      </c>
      <c r="J3047" s="541" t="s">
        <v>11492</v>
      </c>
      <c r="K3047" s="541" t="s">
        <v>9440</v>
      </c>
      <c r="L3047" s="494" t="s">
        <v>26745</v>
      </c>
      <c r="M3047" s="494"/>
      <c r="N3047" s="494"/>
      <c r="O3047" s="494"/>
      <c r="P3047" s="494"/>
      <c r="Q3047" s="494"/>
      <c r="R3047" s="16" t="s">
        <v>24935</v>
      </c>
      <c r="S3047" s="16" t="s">
        <v>24953</v>
      </c>
      <c r="T3047" s="16" t="s">
        <v>24954</v>
      </c>
      <c r="U3047" s="17">
        <v>1584</v>
      </c>
      <c r="V3047" s="18">
        <v>21652.34</v>
      </c>
      <c r="W3047" s="16" t="s">
        <v>24955</v>
      </c>
      <c r="X3047" s="50" t="s">
        <v>205</v>
      </c>
      <c r="Y3047" s="50"/>
      <c r="Z3047" t="s">
        <v>15261</v>
      </c>
    </row>
    <row r="3048" spans="1:26" ht="18" customHeight="1">
      <c r="A3048" s="539">
        <v>20240927</v>
      </c>
      <c r="B3048" s="523">
        <v>1112</v>
      </c>
      <c r="C3048" s="523" t="s">
        <v>24871</v>
      </c>
      <c r="D3048" s="523" t="s">
        <v>8947</v>
      </c>
      <c r="E3048" s="523">
        <v>924</v>
      </c>
      <c r="F3048" s="523" t="s">
        <v>8949</v>
      </c>
      <c r="G3048" s="523" t="s">
        <v>24872</v>
      </c>
      <c r="H3048" s="538" t="s">
        <v>9838</v>
      </c>
      <c r="I3048" s="540">
        <v>45562</v>
      </c>
      <c r="J3048" s="541" t="s">
        <v>14943</v>
      </c>
      <c r="K3048" s="541" t="s">
        <v>9440</v>
      </c>
      <c r="L3048" s="494" t="s">
        <v>9454</v>
      </c>
      <c r="M3048" s="494"/>
      <c r="N3048" s="494"/>
      <c r="O3048" s="494"/>
      <c r="P3048" s="494"/>
      <c r="Q3048" s="494"/>
      <c r="R3048" s="16" t="s">
        <v>24963</v>
      </c>
      <c r="S3048" s="16" t="s">
        <v>10506</v>
      </c>
      <c r="T3048" s="16" t="s">
        <v>24964</v>
      </c>
      <c r="U3048" s="17">
        <v>924</v>
      </c>
      <c r="V3048" s="18">
        <v>7576.8</v>
      </c>
      <c r="W3048" s="16" t="s">
        <v>24965</v>
      </c>
      <c r="X3048" s="50" t="s">
        <v>205</v>
      </c>
      <c r="Y3048" s="50"/>
      <c r="Z3048" t="s">
        <v>14489</v>
      </c>
    </row>
    <row r="3049" spans="1:26" ht="18" customHeight="1">
      <c r="A3049" s="539">
        <v>20240930</v>
      </c>
      <c r="B3049" s="523">
        <v>1113</v>
      </c>
      <c r="C3049" s="523" t="s">
        <v>24822</v>
      </c>
      <c r="D3049" s="523" t="s">
        <v>24821</v>
      </c>
      <c r="E3049" s="523">
        <v>1200</v>
      </c>
      <c r="F3049" s="523" t="s">
        <v>8298</v>
      </c>
      <c r="G3049" s="523" t="s">
        <v>24823</v>
      </c>
      <c r="H3049" s="538" t="s">
        <v>15237</v>
      </c>
      <c r="I3049" s="540">
        <v>45565</v>
      </c>
      <c r="J3049" s="541" t="s">
        <v>10697</v>
      </c>
      <c r="K3049" s="541" t="s">
        <v>9440</v>
      </c>
      <c r="L3049" s="494" t="s">
        <v>26745</v>
      </c>
      <c r="M3049" s="494"/>
      <c r="N3049" s="494"/>
      <c r="O3049" s="494"/>
      <c r="P3049" s="494"/>
      <c r="Q3049" s="494"/>
      <c r="R3049" s="16" t="s">
        <v>24822</v>
      </c>
      <c r="S3049" s="16" t="s">
        <v>24937</v>
      </c>
      <c r="T3049" s="16" t="s">
        <v>24989</v>
      </c>
      <c r="U3049" s="17">
        <v>1200</v>
      </c>
      <c r="V3049" s="18">
        <v>24960</v>
      </c>
      <c r="W3049" s="16" t="s">
        <v>24991</v>
      </c>
      <c r="X3049" s="50" t="s">
        <v>205</v>
      </c>
      <c r="Y3049" s="50"/>
      <c r="Z3049" t="s">
        <v>25162</v>
      </c>
    </row>
    <row r="3050" spans="1:26" ht="18" customHeight="1">
      <c r="A3050" s="539">
        <v>20240930</v>
      </c>
      <c r="B3050" s="523">
        <v>1114</v>
      </c>
      <c r="C3050" s="523" t="s">
        <v>24988</v>
      </c>
      <c r="D3050" s="523" t="s">
        <v>14868</v>
      </c>
      <c r="E3050" s="523">
        <v>1000</v>
      </c>
      <c r="F3050" s="523" t="s">
        <v>9165</v>
      </c>
      <c r="G3050" s="523" t="s">
        <v>24891</v>
      </c>
      <c r="H3050" s="538" t="s">
        <v>9910</v>
      </c>
      <c r="I3050" s="540">
        <v>45565</v>
      </c>
      <c r="J3050" s="541" t="s">
        <v>11424</v>
      </c>
      <c r="K3050" s="541" t="s">
        <v>9440</v>
      </c>
      <c r="L3050" s="494" t="s">
        <v>9454</v>
      </c>
      <c r="M3050" s="494"/>
      <c r="N3050" s="494"/>
      <c r="O3050" s="494"/>
      <c r="P3050" s="494"/>
      <c r="Q3050" s="494"/>
      <c r="R3050" s="16" t="s">
        <v>24988</v>
      </c>
      <c r="S3050" s="16" t="s">
        <v>24938</v>
      </c>
      <c r="T3050" s="16" t="s">
        <v>24987</v>
      </c>
      <c r="U3050" s="17">
        <v>1000</v>
      </c>
      <c r="V3050" s="18">
        <v>10800</v>
      </c>
      <c r="W3050" s="16" t="s">
        <v>24990</v>
      </c>
      <c r="X3050" s="50" t="s">
        <v>205</v>
      </c>
      <c r="Y3050" s="50"/>
      <c r="Z3050" t="s">
        <v>13506</v>
      </c>
    </row>
    <row r="3051" spans="1:26" ht="18" customHeight="1">
      <c r="A3051" s="539">
        <v>20240930</v>
      </c>
      <c r="B3051" s="523">
        <v>1115</v>
      </c>
      <c r="C3051" s="523" t="s">
        <v>18972</v>
      </c>
      <c r="D3051" s="523" t="s">
        <v>219</v>
      </c>
      <c r="E3051" s="523">
        <v>1110</v>
      </c>
      <c r="F3051" s="523" t="s">
        <v>9217</v>
      </c>
      <c r="G3051" s="523" t="s">
        <v>18973</v>
      </c>
      <c r="H3051" s="538" t="s">
        <v>26341</v>
      </c>
      <c r="I3051" s="540">
        <v>45565</v>
      </c>
      <c r="J3051" s="541" t="s">
        <v>9527</v>
      </c>
      <c r="K3051" s="541" t="s">
        <v>9440</v>
      </c>
      <c r="L3051" s="494" t="s">
        <v>26745</v>
      </c>
      <c r="M3051" s="494"/>
      <c r="N3051" s="494"/>
      <c r="O3051" s="494"/>
      <c r="P3051" s="494"/>
      <c r="Q3051" s="494"/>
      <c r="R3051" s="16" t="s">
        <v>18972</v>
      </c>
      <c r="S3051" s="16" t="s">
        <v>4764</v>
      </c>
      <c r="T3051" s="16" t="s">
        <v>24992</v>
      </c>
      <c r="U3051" s="17">
        <v>1110</v>
      </c>
      <c r="V3051" s="18">
        <v>24864</v>
      </c>
      <c r="W3051" s="16" t="s">
        <v>24990</v>
      </c>
      <c r="X3051" s="50" t="s">
        <v>205</v>
      </c>
      <c r="Y3051" s="50"/>
    </row>
    <row r="3052" spans="1:26" ht="18" customHeight="1">
      <c r="A3052" s="539">
        <v>20241002</v>
      </c>
      <c r="B3052" s="523">
        <v>1116</v>
      </c>
      <c r="C3052" s="523" t="s">
        <v>24853</v>
      </c>
      <c r="D3052" s="523" t="s">
        <v>8947</v>
      </c>
      <c r="E3052" s="523">
        <v>1600</v>
      </c>
      <c r="F3052" s="523" t="s">
        <v>9095</v>
      </c>
      <c r="G3052" s="523" t="s">
        <v>24854</v>
      </c>
      <c r="H3052" s="538" t="s">
        <v>9948</v>
      </c>
      <c r="I3052" s="540">
        <v>45567</v>
      </c>
      <c r="J3052" s="541" t="s">
        <v>12864</v>
      </c>
      <c r="K3052" s="541" t="s">
        <v>9440</v>
      </c>
      <c r="L3052" s="494" t="s">
        <v>9454</v>
      </c>
      <c r="M3052" s="494"/>
      <c r="N3052" s="494"/>
      <c r="O3052" s="494"/>
      <c r="P3052" s="494"/>
      <c r="Q3052" s="494"/>
      <c r="R3052" s="16" t="s">
        <v>24941</v>
      </c>
      <c r="S3052" s="16" t="s">
        <v>23663</v>
      </c>
      <c r="T3052" s="16" t="s">
        <v>25032</v>
      </c>
      <c r="U3052" s="17">
        <v>1600</v>
      </c>
      <c r="V3052" s="18">
        <v>8000</v>
      </c>
      <c r="W3052" s="16" t="s">
        <v>25008</v>
      </c>
      <c r="X3052" s="50" t="s">
        <v>205</v>
      </c>
      <c r="Y3052" s="50"/>
    </row>
    <row r="3053" spans="1:26" ht="18" customHeight="1">
      <c r="A3053" s="539">
        <v>20241002</v>
      </c>
      <c r="B3053" s="523">
        <v>1117</v>
      </c>
      <c r="C3053" s="523" t="s">
        <v>24998</v>
      </c>
      <c r="D3053" s="523" t="s">
        <v>8896</v>
      </c>
      <c r="E3053" s="523">
        <v>1925</v>
      </c>
      <c r="F3053" s="523" t="s">
        <v>6380</v>
      </c>
      <c r="G3053" s="523" t="s">
        <v>24999</v>
      </c>
      <c r="H3053" s="538" t="s">
        <v>9622</v>
      </c>
      <c r="I3053" s="540">
        <v>45565</v>
      </c>
      <c r="J3053" s="541" t="s">
        <v>15042</v>
      </c>
      <c r="K3053" s="541" t="s">
        <v>9440</v>
      </c>
      <c r="L3053" s="494" t="s">
        <v>26745</v>
      </c>
      <c r="M3053" s="494"/>
      <c r="N3053" s="494"/>
      <c r="O3053" s="494"/>
      <c r="P3053" s="494"/>
      <c r="Q3053" s="494"/>
      <c r="R3053" s="16" t="s">
        <v>25033</v>
      </c>
      <c r="S3053" s="16" t="s">
        <v>9301</v>
      </c>
      <c r="T3053" s="16" t="s">
        <v>25034</v>
      </c>
      <c r="U3053" s="17">
        <v>1925</v>
      </c>
      <c r="V3053" s="18">
        <v>24640</v>
      </c>
      <c r="W3053" s="16" t="s">
        <v>24965</v>
      </c>
      <c r="X3053" s="50" t="s">
        <v>205</v>
      </c>
      <c r="Y3053" s="50"/>
    </row>
    <row r="3054" spans="1:26" ht="18" customHeight="1">
      <c r="A3054" s="539">
        <v>20241002</v>
      </c>
      <c r="B3054" s="523">
        <v>1118</v>
      </c>
      <c r="C3054" s="523" t="s">
        <v>24881</v>
      </c>
      <c r="D3054" s="523" t="s">
        <v>219</v>
      </c>
      <c r="E3054" s="523">
        <v>1800</v>
      </c>
      <c r="F3054" s="523" t="s">
        <v>8949</v>
      </c>
      <c r="G3054" s="523" t="s">
        <v>24882</v>
      </c>
      <c r="H3054" s="538" t="s">
        <v>9606</v>
      </c>
      <c r="I3054" s="540">
        <v>45567</v>
      </c>
      <c r="J3054" s="541" t="s">
        <v>10711</v>
      </c>
      <c r="K3054" s="541" t="s">
        <v>9440</v>
      </c>
      <c r="L3054" s="494" t="s">
        <v>26745</v>
      </c>
      <c r="M3054" s="494"/>
      <c r="N3054" s="494"/>
      <c r="O3054" s="494"/>
      <c r="P3054" s="494"/>
      <c r="Q3054" s="494"/>
      <c r="R3054" s="16" t="s">
        <v>24939</v>
      </c>
      <c r="S3054" s="16" t="s">
        <v>23927</v>
      </c>
      <c r="T3054" s="16" t="s">
        <v>25040</v>
      </c>
      <c r="U3054" s="17">
        <v>1800</v>
      </c>
      <c r="V3054" s="18">
        <v>19052</v>
      </c>
      <c r="W3054" s="16" t="s">
        <v>25041</v>
      </c>
      <c r="X3054" s="50" t="s">
        <v>205</v>
      </c>
      <c r="Y3054" s="50"/>
      <c r="Z3054" t="s">
        <v>10998</v>
      </c>
    </row>
    <row r="3055" spans="1:26" ht="18" customHeight="1">
      <c r="A3055" s="539">
        <v>20241002</v>
      </c>
      <c r="B3055" s="523">
        <v>1119</v>
      </c>
      <c r="C3055" s="523" t="s">
        <v>25035</v>
      </c>
      <c r="D3055" s="523" t="s">
        <v>219</v>
      </c>
      <c r="E3055" s="523">
        <v>1800</v>
      </c>
      <c r="F3055" s="523" t="s">
        <v>8949</v>
      </c>
      <c r="G3055" s="523" t="s">
        <v>14542</v>
      </c>
      <c r="H3055" s="538" t="s">
        <v>9606</v>
      </c>
      <c r="I3055" s="540">
        <v>45567</v>
      </c>
      <c r="J3055" s="541" t="s">
        <v>12822</v>
      </c>
      <c r="K3055" s="541" t="s">
        <v>9440</v>
      </c>
      <c r="L3055" s="512" t="s">
        <v>26764</v>
      </c>
      <c r="M3055" s="512"/>
      <c r="N3055" s="512"/>
      <c r="O3055" s="512"/>
      <c r="P3055" s="512"/>
      <c r="Q3055" s="512"/>
      <c r="R3055" s="16" t="s">
        <v>25035</v>
      </c>
      <c r="S3055" s="16" t="s">
        <v>8440</v>
      </c>
      <c r="T3055" s="16" t="s">
        <v>25046</v>
      </c>
      <c r="U3055" s="17">
        <v>1800</v>
      </c>
      <c r="V3055" s="18">
        <v>19052</v>
      </c>
      <c r="W3055" s="16" t="s">
        <v>25051</v>
      </c>
      <c r="X3055" s="50" t="s">
        <v>205</v>
      </c>
      <c r="Y3055" s="50"/>
      <c r="Z3055" t="s">
        <v>10998</v>
      </c>
    </row>
    <row r="3056" spans="1:26" ht="18" customHeight="1">
      <c r="A3056" s="539">
        <v>20241004</v>
      </c>
      <c r="B3056" s="523">
        <v>1120</v>
      </c>
      <c r="C3056" s="523" t="s">
        <v>18968</v>
      </c>
      <c r="D3056" s="523" t="s">
        <v>13413</v>
      </c>
      <c r="E3056" s="523">
        <v>1584</v>
      </c>
      <c r="F3056" s="523" t="s">
        <v>8949</v>
      </c>
      <c r="G3056" s="523" t="s">
        <v>18969</v>
      </c>
      <c r="H3056" s="538" t="s">
        <v>9613</v>
      </c>
      <c r="I3056" s="540">
        <v>45569</v>
      </c>
      <c r="J3056" s="541" t="s">
        <v>10728</v>
      </c>
      <c r="K3056" s="541" t="s">
        <v>9440</v>
      </c>
      <c r="L3056" s="494" t="s">
        <v>26745</v>
      </c>
      <c r="M3056" s="494"/>
      <c r="N3056" s="494"/>
      <c r="O3056" s="494"/>
      <c r="P3056" s="494"/>
      <c r="Q3056" s="494"/>
      <c r="R3056" s="16" t="s">
        <v>25031</v>
      </c>
      <c r="S3056" s="16" t="s">
        <v>25060</v>
      </c>
      <c r="T3056" s="16" t="s">
        <v>25050</v>
      </c>
      <c r="U3056" s="17">
        <v>1584</v>
      </c>
      <c r="V3056" s="18">
        <v>21652.34</v>
      </c>
      <c r="W3056" s="16" t="s">
        <v>25039</v>
      </c>
      <c r="X3056" s="50" t="s">
        <v>205</v>
      </c>
      <c r="Y3056" s="50"/>
    </row>
    <row r="3057" spans="1:26" ht="18" customHeight="1">
      <c r="A3057" s="539">
        <v>20241004</v>
      </c>
      <c r="B3057" s="523">
        <v>1121</v>
      </c>
      <c r="C3057" s="523">
        <v>341410091951</v>
      </c>
      <c r="D3057" s="523" t="s">
        <v>8947</v>
      </c>
      <c r="E3057" s="523">
        <v>1117</v>
      </c>
      <c r="F3057" s="523" t="s">
        <v>8949</v>
      </c>
      <c r="G3057" s="523" t="s">
        <v>24734</v>
      </c>
      <c r="H3057" s="538" t="s">
        <v>9846</v>
      </c>
      <c r="I3057" s="540">
        <v>45569</v>
      </c>
      <c r="J3057" s="541" t="s">
        <v>25071</v>
      </c>
      <c r="K3057" s="541" t="s">
        <v>9440</v>
      </c>
      <c r="L3057" s="494" t="s">
        <v>9454</v>
      </c>
      <c r="M3057" s="494"/>
      <c r="N3057" s="494"/>
      <c r="O3057" s="494"/>
      <c r="P3057" s="494"/>
      <c r="Q3057" s="494"/>
      <c r="R3057" s="16" t="s">
        <v>24817</v>
      </c>
      <c r="S3057" s="16" t="s">
        <v>25058</v>
      </c>
      <c r="T3057" s="16" t="s">
        <v>25059</v>
      </c>
      <c r="U3057" s="17">
        <v>1117</v>
      </c>
      <c r="V3057" s="18">
        <v>8712.6</v>
      </c>
      <c r="W3057" s="16" t="s">
        <v>25039</v>
      </c>
      <c r="X3057" s="50" t="s">
        <v>205</v>
      </c>
      <c r="Y3057" s="50"/>
      <c r="Z3057" t="s">
        <v>10373</v>
      </c>
    </row>
    <row r="3058" spans="1:26" ht="18" customHeight="1">
      <c r="A3058" s="539">
        <v>20241004</v>
      </c>
      <c r="B3058" s="523">
        <v>1122</v>
      </c>
      <c r="C3058" s="523">
        <v>341410091968</v>
      </c>
      <c r="D3058" s="523" t="s">
        <v>8947</v>
      </c>
      <c r="E3058" s="523">
        <v>774</v>
      </c>
      <c r="F3058" s="523" t="s">
        <v>8949</v>
      </c>
      <c r="G3058" s="523" t="s">
        <v>24735</v>
      </c>
      <c r="H3058" s="538" t="s">
        <v>15237</v>
      </c>
      <c r="I3058" s="540">
        <v>45569</v>
      </c>
      <c r="J3058" s="541" t="s">
        <v>10724</v>
      </c>
      <c r="K3058" s="541" t="s">
        <v>9440</v>
      </c>
      <c r="L3058" s="494" t="s">
        <v>9454</v>
      </c>
      <c r="M3058" s="494"/>
      <c r="N3058" s="494"/>
      <c r="O3058" s="494"/>
      <c r="P3058" s="494"/>
      <c r="Q3058" s="494"/>
      <c r="R3058" s="16" t="s">
        <v>24940</v>
      </c>
      <c r="S3058" s="16" t="s">
        <v>25058</v>
      </c>
      <c r="T3058" s="16" t="s">
        <v>25049</v>
      </c>
      <c r="U3058" s="17">
        <v>774</v>
      </c>
      <c r="V3058" s="18">
        <v>6037.2</v>
      </c>
      <c r="W3058" s="16" t="s">
        <v>25039</v>
      </c>
      <c r="X3058" s="50" t="s">
        <v>205</v>
      </c>
      <c r="Y3058" s="50"/>
      <c r="Z3058" t="s">
        <v>10373</v>
      </c>
    </row>
    <row r="3059" spans="1:26" ht="18" customHeight="1">
      <c r="A3059" s="539">
        <v>20241004</v>
      </c>
      <c r="B3059" s="523">
        <v>1123</v>
      </c>
      <c r="C3059" s="523" t="s">
        <v>25000</v>
      </c>
      <c r="D3059" s="523" t="s">
        <v>9503</v>
      </c>
      <c r="E3059" s="523">
        <v>1952</v>
      </c>
      <c r="F3059" s="523" t="s">
        <v>16014</v>
      </c>
      <c r="G3059" s="523" t="s">
        <v>25001</v>
      </c>
      <c r="H3059" s="538" t="s">
        <v>9631</v>
      </c>
      <c r="I3059" s="540">
        <v>45569</v>
      </c>
      <c r="J3059" s="541" t="s">
        <v>11636</v>
      </c>
      <c r="K3059" s="541" t="s">
        <v>9440</v>
      </c>
      <c r="L3059" s="494" t="s">
        <v>26745</v>
      </c>
      <c r="M3059" s="494"/>
      <c r="N3059" s="494"/>
      <c r="O3059" s="494"/>
      <c r="P3059" s="494"/>
      <c r="Q3059" s="494"/>
      <c r="R3059" s="16" t="s">
        <v>25000</v>
      </c>
      <c r="S3059" s="16" t="s">
        <v>13339</v>
      </c>
      <c r="T3059" s="16" t="s">
        <v>25066</v>
      </c>
      <c r="U3059" s="17">
        <v>1952</v>
      </c>
      <c r="V3059" s="18">
        <v>23000</v>
      </c>
      <c r="W3059" s="16" t="s">
        <v>25038</v>
      </c>
      <c r="X3059" s="50" t="s">
        <v>205</v>
      </c>
      <c r="Y3059" s="50"/>
      <c r="Z3059" t="s">
        <v>24869</v>
      </c>
    </row>
    <row r="3060" spans="1:26" ht="18" customHeight="1">
      <c r="A3060" s="539">
        <v>20241004</v>
      </c>
      <c r="B3060" s="523">
        <v>1124</v>
      </c>
      <c r="C3060" s="523" t="s">
        <v>24765</v>
      </c>
      <c r="D3060" s="523" t="s">
        <v>8891</v>
      </c>
      <c r="E3060" s="523">
        <v>2300</v>
      </c>
      <c r="F3060" s="523" t="s">
        <v>121</v>
      </c>
      <c r="G3060" s="523" t="s">
        <v>24766</v>
      </c>
      <c r="H3060" s="538" t="s">
        <v>9886</v>
      </c>
      <c r="I3060" s="540">
        <v>45567</v>
      </c>
      <c r="J3060" s="541" t="s">
        <v>10834</v>
      </c>
      <c r="K3060" s="541" t="s">
        <v>9440</v>
      </c>
      <c r="L3060" s="512" t="s">
        <v>26745</v>
      </c>
      <c r="M3060" s="512"/>
      <c r="N3060" s="512"/>
      <c r="O3060" s="512"/>
      <c r="P3060" s="512"/>
      <c r="Q3060" s="512"/>
      <c r="R3060" s="16" t="s">
        <v>24791</v>
      </c>
      <c r="S3060" s="16" t="s">
        <v>19471</v>
      </c>
      <c r="T3060" s="16" t="s">
        <v>25061</v>
      </c>
      <c r="U3060" s="17">
        <v>2300</v>
      </c>
      <c r="V3060" s="18">
        <v>23805</v>
      </c>
      <c r="W3060" s="16" t="s">
        <v>25008</v>
      </c>
      <c r="X3060" s="50" t="s">
        <v>205</v>
      </c>
      <c r="Y3060" s="50"/>
    </row>
    <row r="3061" spans="1:26" ht="18" customHeight="1">
      <c r="A3061" s="539">
        <v>20241004</v>
      </c>
      <c r="B3061" s="523">
        <v>1125</v>
      </c>
      <c r="C3061" s="523" t="s">
        <v>190</v>
      </c>
      <c r="D3061" s="523" t="s">
        <v>9319</v>
      </c>
      <c r="E3061" s="523">
        <v>1913</v>
      </c>
      <c r="F3061" s="523" t="s">
        <v>8994</v>
      </c>
      <c r="G3061" s="523" t="s">
        <v>191</v>
      </c>
      <c r="H3061" s="538" t="s">
        <v>9903</v>
      </c>
      <c r="I3061" s="540">
        <v>45569</v>
      </c>
      <c r="J3061" s="541" t="s">
        <v>11784</v>
      </c>
      <c r="K3061" s="541" t="s">
        <v>9440</v>
      </c>
      <c r="L3061" s="512" t="s">
        <v>26745</v>
      </c>
      <c r="M3061" s="512"/>
      <c r="N3061" s="512"/>
      <c r="O3061" s="512"/>
      <c r="P3061" s="512"/>
      <c r="Q3061" s="512"/>
      <c r="R3061" s="16" t="s">
        <v>25068</v>
      </c>
      <c r="S3061" s="16" t="s">
        <v>25060</v>
      </c>
      <c r="T3061" s="16" t="s">
        <v>25069</v>
      </c>
      <c r="U3061" s="17">
        <v>1913</v>
      </c>
      <c r="V3061" s="18">
        <v>24471.096000000001</v>
      </c>
      <c r="W3061" s="16" t="s">
        <v>25039</v>
      </c>
      <c r="X3061" s="50" t="s">
        <v>205</v>
      </c>
      <c r="Y3061" s="50"/>
    </row>
    <row r="3062" spans="1:26" ht="18" customHeight="1">
      <c r="A3062" s="539">
        <v>20241004</v>
      </c>
      <c r="B3062" s="523">
        <v>1126</v>
      </c>
      <c r="C3062" s="523" t="s">
        <v>24669</v>
      </c>
      <c r="D3062" s="523" t="s">
        <v>8891</v>
      </c>
      <c r="E3062" s="523">
        <v>1915</v>
      </c>
      <c r="F3062" s="523" t="s">
        <v>8994</v>
      </c>
      <c r="G3062" s="523" t="s">
        <v>24670</v>
      </c>
      <c r="H3062" s="538" t="s">
        <v>9903</v>
      </c>
      <c r="I3062" s="540">
        <v>45569</v>
      </c>
      <c r="J3062" s="541" t="s">
        <v>9791</v>
      </c>
      <c r="K3062" s="541" t="s">
        <v>9440</v>
      </c>
      <c r="L3062" s="512" t="s">
        <v>26745</v>
      </c>
      <c r="M3062" s="512"/>
      <c r="N3062" s="512"/>
      <c r="O3062" s="512"/>
      <c r="P3062" s="512"/>
      <c r="Q3062" s="512"/>
      <c r="R3062" s="16" t="s">
        <v>25070</v>
      </c>
      <c r="S3062" s="16" t="s">
        <v>25060</v>
      </c>
      <c r="T3062" s="16" t="s">
        <v>25062</v>
      </c>
      <c r="U3062" s="17">
        <v>1915</v>
      </c>
      <c r="V3062" s="18">
        <v>24043.43</v>
      </c>
      <c r="W3062" s="16" t="s">
        <v>25039</v>
      </c>
      <c r="X3062" s="50" t="s">
        <v>205</v>
      </c>
      <c r="Y3062" s="50"/>
    </row>
    <row r="3063" spans="1:26" ht="18" customHeight="1">
      <c r="A3063" s="539">
        <v>20241004</v>
      </c>
      <c r="B3063" s="523">
        <v>1127</v>
      </c>
      <c r="C3063" s="523" t="s">
        <v>24973</v>
      </c>
      <c r="D3063" s="523" t="s">
        <v>8947</v>
      </c>
      <c r="E3063" s="523">
        <v>748</v>
      </c>
      <c r="F3063" s="523" t="s">
        <v>8949</v>
      </c>
      <c r="G3063" s="523" t="s">
        <v>24974</v>
      </c>
      <c r="H3063" s="538" t="s">
        <v>9892</v>
      </c>
      <c r="I3063" s="540">
        <v>45569</v>
      </c>
      <c r="J3063" s="541" t="s">
        <v>9791</v>
      </c>
      <c r="K3063" s="541" t="s">
        <v>9440</v>
      </c>
      <c r="L3063" s="494" t="s">
        <v>9454</v>
      </c>
      <c r="M3063" s="494"/>
      <c r="N3063" s="494"/>
      <c r="O3063" s="494"/>
      <c r="P3063" s="494"/>
      <c r="Q3063" s="494"/>
      <c r="R3063" s="16" t="s">
        <v>25027</v>
      </c>
      <c r="S3063" s="16" t="s">
        <v>23285</v>
      </c>
      <c r="T3063" s="16" t="s">
        <v>25067</v>
      </c>
      <c r="U3063" s="17">
        <v>748</v>
      </c>
      <c r="V3063" s="18">
        <v>5984</v>
      </c>
      <c r="W3063" s="16" t="s">
        <v>25039</v>
      </c>
      <c r="X3063" s="50" t="s">
        <v>205</v>
      </c>
      <c r="Y3063" s="50"/>
      <c r="Z3063" t="s">
        <v>10606</v>
      </c>
    </row>
    <row r="3064" spans="1:26" ht="18" customHeight="1">
      <c r="A3064" s="539">
        <v>20241004</v>
      </c>
      <c r="B3064" s="523">
        <v>1128</v>
      </c>
      <c r="C3064" s="523" t="s">
        <v>24969</v>
      </c>
      <c r="D3064" s="523" t="s">
        <v>8947</v>
      </c>
      <c r="E3064" s="523">
        <v>846</v>
      </c>
      <c r="F3064" s="523" t="s">
        <v>8949</v>
      </c>
      <c r="G3064" s="523" t="s">
        <v>24970</v>
      </c>
      <c r="H3064" s="538" t="s">
        <v>9526</v>
      </c>
      <c r="I3064" s="540">
        <v>45569</v>
      </c>
      <c r="J3064" s="541" t="s">
        <v>11564</v>
      </c>
      <c r="K3064" s="541" t="s">
        <v>9440</v>
      </c>
      <c r="L3064" s="494" t="s">
        <v>9454</v>
      </c>
      <c r="M3064" s="494"/>
      <c r="N3064" s="494"/>
      <c r="O3064" s="494"/>
      <c r="P3064" s="494"/>
      <c r="Q3064" s="494"/>
      <c r="R3064" s="16" t="s">
        <v>25029</v>
      </c>
      <c r="S3064" s="16" t="s">
        <v>23285</v>
      </c>
      <c r="T3064" s="16" t="s">
        <v>25048</v>
      </c>
      <c r="U3064" s="17">
        <v>846</v>
      </c>
      <c r="V3064" s="18">
        <v>9644.4</v>
      </c>
      <c r="W3064" s="16" t="s">
        <v>25039</v>
      </c>
      <c r="X3064" s="50" t="s">
        <v>205</v>
      </c>
      <c r="Y3064" s="50"/>
      <c r="Z3064" t="s">
        <v>10606</v>
      </c>
    </row>
    <row r="3065" spans="1:26" ht="18" customHeight="1">
      <c r="A3065" s="539">
        <v>20241004</v>
      </c>
      <c r="B3065" s="523">
        <v>1129</v>
      </c>
      <c r="C3065" s="523" t="s">
        <v>24852</v>
      </c>
      <c r="D3065" s="523" t="s">
        <v>219</v>
      </c>
      <c r="E3065" s="523">
        <v>250</v>
      </c>
      <c r="F3065" s="523" t="s">
        <v>8943</v>
      </c>
      <c r="G3065" s="523" t="s">
        <v>24942</v>
      </c>
      <c r="H3065" s="538"/>
      <c r="I3065" s="540">
        <v>45569</v>
      </c>
      <c r="J3065" s="541" t="s">
        <v>11319</v>
      </c>
      <c r="K3065" s="541" t="s">
        <v>9440</v>
      </c>
      <c r="L3065" s="494">
        <v>20</v>
      </c>
      <c r="M3065" s="494"/>
      <c r="N3065" s="494"/>
      <c r="O3065" s="494"/>
      <c r="P3065" s="494"/>
      <c r="Q3065" s="494"/>
      <c r="R3065" s="16" t="s">
        <v>24852</v>
      </c>
      <c r="S3065" s="16" t="s">
        <v>25065</v>
      </c>
      <c r="T3065" s="16" t="s">
        <v>25064</v>
      </c>
      <c r="U3065" s="17">
        <v>250</v>
      </c>
      <c r="V3065" s="18">
        <v>5250</v>
      </c>
      <c r="W3065" s="16" t="s">
        <v>25038</v>
      </c>
      <c r="X3065" s="50" t="s">
        <v>205</v>
      </c>
      <c r="Y3065" s="50"/>
    </row>
    <row r="3066" spans="1:26" ht="18" customHeight="1">
      <c r="A3066" s="539">
        <v>20241004</v>
      </c>
      <c r="B3066" s="523">
        <v>1130</v>
      </c>
      <c r="C3066" s="523" t="s">
        <v>18695</v>
      </c>
      <c r="D3066" s="523" t="s">
        <v>9766</v>
      </c>
      <c r="E3066" s="523">
        <v>1535</v>
      </c>
      <c r="F3066" s="523" t="s">
        <v>6380</v>
      </c>
      <c r="G3066" s="523" t="s">
        <v>18696</v>
      </c>
      <c r="H3066" s="538" t="s">
        <v>15078</v>
      </c>
      <c r="I3066" s="540">
        <v>45569</v>
      </c>
      <c r="J3066" s="541" t="s">
        <v>9770</v>
      </c>
      <c r="K3066" s="541" t="s">
        <v>9440</v>
      </c>
      <c r="L3066" s="512" t="s">
        <v>26745</v>
      </c>
      <c r="M3066" s="512"/>
      <c r="N3066" s="512"/>
      <c r="O3066" s="512"/>
      <c r="P3066" s="512"/>
      <c r="Q3066" s="512"/>
      <c r="R3066" s="16" t="s">
        <v>18695</v>
      </c>
      <c r="S3066" s="16" t="s">
        <v>24663</v>
      </c>
      <c r="T3066" s="16" t="s">
        <v>25063</v>
      </c>
      <c r="U3066" s="17">
        <v>1535</v>
      </c>
      <c r="V3066" s="18">
        <v>23641.86</v>
      </c>
      <c r="W3066" s="16" t="s">
        <v>25038</v>
      </c>
      <c r="X3066" s="50" t="s">
        <v>205</v>
      </c>
      <c r="Y3066" s="50"/>
    </row>
    <row r="3067" spans="1:26" ht="18" customHeight="1">
      <c r="A3067" s="539">
        <v>20241004</v>
      </c>
      <c r="B3067" s="523">
        <v>1131</v>
      </c>
      <c r="C3067" s="523" t="s">
        <v>24971</v>
      </c>
      <c r="D3067" s="523" t="s">
        <v>8947</v>
      </c>
      <c r="E3067" s="523">
        <v>952</v>
      </c>
      <c r="F3067" s="523" t="s">
        <v>8949</v>
      </c>
      <c r="G3067" s="523" t="s">
        <v>24972</v>
      </c>
      <c r="H3067" s="538" t="s">
        <v>9613</v>
      </c>
      <c r="I3067" s="540">
        <v>45569</v>
      </c>
      <c r="J3067" s="541" t="s">
        <v>10433</v>
      </c>
      <c r="K3067" s="541" t="s">
        <v>9440</v>
      </c>
      <c r="L3067" s="494" t="s">
        <v>9454</v>
      </c>
      <c r="M3067" s="494"/>
      <c r="N3067" s="494"/>
      <c r="O3067" s="494"/>
      <c r="P3067" s="494"/>
      <c r="Q3067" s="494"/>
      <c r="R3067" s="16" t="s">
        <v>25028</v>
      </c>
      <c r="S3067" s="16" t="s">
        <v>23285</v>
      </c>
      <c r="T3067" s="16" t="s">
        <v>25047</v>
      </c>
      <c r="U3067" s="17">
        <v>952</v>
      </c>
      <c r="V3067" s="18">
        <v>7425.6</v>
      </c>
      <c r="W3067" s="16" t="s">
        <v>25039</v>
      </c>
      <c r="X3067" s="50" t="s">
        <v>205</v>
      </c>
      <c r="Y3067" s="50"/>
      <c r="Z3067" t="s">
        <v>10606</v>
      </c>
    </row>
    <row r="3068" spans="1:26" ht="18" customHeight="1">
      <c r="A3068" s="539">
        <v>20241004</v>
      </c>
      <c r="B3068" s="523">
        <v>1132</v>
      </c>
      <c r="C3068" s="523" t="s">
        <v>24993</v>
      </c>
      <c r="D3068" s="523" t="s">
        <v>8947</v>
      </c>
      <c r="E3068" s="523">
        <v>660</v>
      </c>
      <c r="F3068" s="523" t="s">
        <v>8949</v>
      </c>
      <c r="G3068" s="523" t="s">
        <v>24994</v>
      </c>
      <c r="H3068" s="538" t="s">
        <v>10023</v>
      </c>
      <c r="I3068" s="540">
        <v>45569</v>
      </c>
      <c r="J3068" s="541" t="s">
        <v>12974</v>
      </c>
      <c r="K3068" s="541" t="s">
        <v>9440</v>
      </c>
      <c r="L3068" s="494" t="s">
        <v>9454</v>
      </c>
      <c r="M3068" s="494"/>
      <c r="N3068" s="494"/>
      <c r="O3068" s="494"/>
      <c r="P3068" s="494"/>
      <c r="Q3068" s="494"/>
      <c r="R3068" s="16" t="s">
        <v>25030</v>
      </c>
      <c r="S3068" s="16" t="s">
        <v>23285</v>
      </c>
      <c r="T3068" s="16" t="s">
        <v>25037</v>
      </c>
      <c r="U3068" s="17">
        <v>660</v>
      </c>
      <c r="V3068" s="18">
        <v>4620</v>
      </c>
      <c r="W3068" s="16" t="s">
        <v>25039</v>
      </c>
      <c r="X3068" s="50" t="s">
        <v>205</v>
      </c>
      <c r="Y3068" s="50"/>
      <c r="Z3068" t="s">
        <v>10606</v>
      </c>
    </row>
    <row r="3069" spans="1:26" ht="18" customHeight="1">
      <c r="A3069" s="539">
        <v>20241007</v>
      </c>
      <c r="B3069" s="523">
        <v>1133</v>
      </c>
      <c r="C3069" s="523" t="s">
        <v>25079</v>
      </c>
      <c r="D3069" s="523" t="s">
        <v>8996</v>
      </c>
      <c r="E3069" s="523">
        <v>800</v>
      </c>
      <c r="F3069" s="523" t="s">
        <v>8949</v>
      </c>
      <c r="G3069" s="523" t="s">
        <v>25080</v>
      </c>
      <c r="H3069" s="538" t="s">
        <v>9452</v>
      </c>
      <c r="I3069" s="540">
        <v>45572</v>
      </c>
      <c r="J3069" s="541" t="s">
        <v>11652</v>
      </c>
      <c r="K3069" s="541" t="s">
        <v>9440</v>
      </c>
      <c r="L3069" s="494" t="s">
        <v>9454</v>
      </c>
      <c r="M3069" s="494"/>
      <c r="N3069" s="494"/>
      <c r="O3069" s="494"/>
      <c r="P3069" s="494"/>
      <c r="Q3069" s="494"/>
      <c r="R3069" s="16" t="s">
        <v>25079</v>
      </c>
      <c r="S3069" s="16" t="s">
        <v>9663</v>
      </c>
      <c r="T3069" s="16" t="s">
        <v>25086</v>
      </c>
      <c r="U3069" s="17">
        <v>800</v>
      </c>
      <c r="V3069" s="18">
        <v>9400</v>
      </c>
      <c r="W3069" s="16" t="s">
        <v>25088</v>
      </c>
      <c r="X3069" s="50" t="s">
        <v>205</v>
      </c>
      <c r="Y3069" s="50"/>
      <c r="Z3069" t="s">
        <v>26820</v>
      </c>
    </row>
    <row r="3070" spans="1:26" ht="18" customHeight="1">
      <c r="A3070" s="539">
        <v>20241007</v>
      </c>
      <c r="B3070" s="523">
        <v>1134</v>
      </c>
      <c r="C3070" s="523" t="s">
        <v>24982</v>
      </c>
      <c r="D3070" s="523" t="s">
        <v>8891</v>
      </c>
      <c r="E3070" s="523">
        <v>975</v>
      </c>
      <c r="F3070" s="523" t="s">
        <v>10924</v>
      </c>
      <c r="G3070" s="523" t="s">
        <v>24983</v>
      </c>
      <c r="H3070" s="538" t="s">
        <v>9622</v>
      </c>
      <c r="I3070" s="540">
        <v>45569</v>
      </c>
      <c r="J3070" s="541" t="s">
        <v>15026</v>
      </c>
      <c r="K3070" s="541" t="s">
        <v>9440</v>
      </c>
      <c r="L3070" s="512" t="s">
        <v>9454</v>
      </c>
      <c r="M3070" s="512"/>
      <c r="N3070" s="512"/>
      <c r="O3070" s="512"/>
      <c r="P3070" s="512"/>
      <c r="Q3070" s="512"/>
      <c r="R3070" s="16" t="s">
        <v>24982</v>
      </c>
      <c r="S3070" s="16" t="s">
        <v>3937</v>
      </c>
      <c r="T3070" s="16" t="s">
        <v>25085</v>
      </c>
      <c r="U3070" s="17">
        <v>975</v>
      </c>
      <c r="V3070" s="18">
        <v>12382.5</v>
      </c>
      <c r="W3070" s="16" t="s">
        <v>25087</v>
      </c>
      <c r="X3070" s="50" t="s">
        <v>205</v>
      </c>
      <c r="Y3070" s="50"/>
    </row>
    <row r="3071" spans="1:26" ht="18" customHeight="1">
      <c r="A3071" s="539">
        <v>20241007</v>
      </c>
      <c r="B3071" s="523">
        <v>1135</v>
      </c>
      <c r="C3071" s="523" t="s">
        <v>25081</v>
      </c>
      <c r="D3071" s="523" t="s">
        <v>10348</v>
      </c>
      <c r="E3071" s="523">
        <v>1700</v>
      </c>
      <c r="F3071" s="523" t="s">
        <v>9686</v>
      </c>
      <c r="G3071" s="523" t="s">
        <v>25082</v>
      </c>
      <c r="H3071" s="538" t="s">
        <v>10090</v>
      </c>
      <c r="I3071" s="540">
        <v>45572</v>
      </c>
      <c r="J3071" s="541" t="s">
        <v>10779</v>
      </c>
      <c r="K3071" s="541" t="s">
        <v>9440</v>
      </c>
      <c r="L3071" s="494" t="s">
        <v>26745</v>
      </c>
      <c r="M3071" s="494"/>
      <c r="N3071" s="494"/>
      <c r="O3071" s="494"/>
      <c r="P3071" s="494"/>
      <c r="Q3071" s="494"/>
      <c r="R3071" s="16" t="s">
        <v>25081</v>
      </c>
      <c r="S3071" s="16" t="s">
        <v>25092</v>
      </c>
      <c r="T3071" s="16" t="s">
        <v>25091</v>
      </c>
      <c r="U3071" s="17">
        <v>1700</v>
      </c>
      <c r="V3071" s="18">
        <v>24900</v>
      </c>
      <c r="W3071" s="16" t="s">
        <v>25094</v>
      </c>
      <c r="X3071" s="50" t="s">
        <v>205</v>
      </c>
      <c r="Y3071" s="50"/>
      <c r="Z3071" t="s">
        <v>13150</v>
      </c>
    </row>
    <row r="3072" spans="1:26" ht="18" customHeight="1">
      <c r="A3072" s="539">
        <v>20241007</v>
      </c>
      <c r="B3072" s="523">
        <v>1136</v>
      </c>
      <c r="C3072" s="523" t="s">
        <v>25098</v>
      </c>
      <c r="D3072" s="523" t="s">
        <v>8947</v>
      </c>
      <c r="E3072" s="523">
        <v>852</v>
      </c>
      <c r="F3072" s="523" t="s">
        <v>10744</v>
      </c>
      <c r="G3072" s="523" t="s">
        <v>25099</v>
      </c>
      <c r="H3072" s="538" t="s">
        <v>9841</v>
      </c>
      <c r="I3072" s="540">
        <v>45572</v>
      </c>
      <c r="J3072" s="541" t="s">
        <v>11648</v>
      </c>
      <c r="K3072" s="541" t="s">
        <v>9440</v>
      </c>
      <c r="L3072" s="494" t="s">
        <v>9454</v>
      </c>
      <c r="M3072" s="494"/>
      <c r="N3072" s="494"/>
      <c r="O3072" s="494"/>
      <c r="P3072" s="494"/>
      <c r="Q3072" s="494"/>
      <c r="R3072" s="16" t="s">
        <v>25098</v>
      </c>
      <c r="S3072" s="16" t="s">
        <v>9663</v>
      </c>
      <c r="T3072" s="16" t="s">
        <v>25105</v>
      </c>
      <c r="U3072" s="17">
        <v>852</v>
      </c>
      <c r="V3072" s="18">
        <v>8064.6</v>
      </c>
      <c r="W3072" s="16" t="s">
        <v>25088</v>
      </c>
      <c r="X3072" s="50" t="s">
        <v>205</v>
      </c>
      <c r="Y3072" s="50"/>
      <c r="Z3072" t="s">
        <v>12715</v>
      </c>
    </row>
    <row r="3073" spans="1:26" ht="18" customHeight="1">
      <c r="A3073" s="539">
        <v>20241007</v>
      </c>
      <c r="B3073" s="523">
        <v>1137</v>
      </c>
      <c r="C3073" s="523" t="s">
        <v>24975</v>
      </c>
      <c r="D3073" s="523" t="s">
        <v>8947</v>
      </c>
      <c r="E3073" s="523">
        <v>900</v>
      </c>
      <c r="F3073" s="523" t="s">
        <v>8949</v>
      </c>
      <c r="G3073" s="523" t="s">
        <v>24976</v>
      </c>
      <c r="H3073" s="538" t="s">
        <v>9944</v>
      </c>
      <c r="I3073" s="540">
        <v>45572</v>
      </c>
      <c r="J3073" s="541" t="s">
        <v>15943</v>
      </c>
      <c r="K3073" s="541" t="s">
        <v>9440</v>
      </c>
      <c r="L3073" s="494" t="s">
        <v>9454</v>
      </c>
      <c r="M3073" s="494"/>
      <c r="N3073" s="494"/>
      <c r="O3073" s="494"/>
      <c r="P3073" s="494"/>
      <c r="Q3073" s="494"/>
      <c r="R3073" s="16" t="s">
        <v>24975</v>
      </c>
      <c r="S3073" s="16" t="s">
        <v>4199</v>
      </c>
      <c r="T3073" s="16" t="s">
        <v>25104</v>
      </c>
      <c r="U3073" s="17">
        <v>900</v>
      </c>
      <c r="V3073" s="18">
        <v>10800</v>
      </c>
      <c r="W3073" s="16" t="s">
        <v>25051</v>
      </c>
      <c r="X3073" s="50" t="s">
        <v>205</v>
      </c>
      <c r="Y3073" s="50"/>
    </row>
    <row r="3074" spans="1:26" ht="18" customHeight="1">
      <c r="A3074" s="539">
        <v>20241007</v>
      </c>
      <c r="B3074" s="523">
        <v>1138</v>
      </c>
      <c r="C3074" s="523" t="s">
        <v>24957</v>
      </c>
      <c r="D3074" s="523" t="s">
        <v>8947</v>
      </c>
      <c r="E3074" s="523">
        <v>600</v>
      </c>
      <c r="F3074" s="523" t="s">
        <v>9105</v>
      </c>
      <c r="G3074" s="523" t="s">
        <v>24958</v>
      </c>
      <c r="H3074" s="538" t="s">
        <v>9846</v>
      </c>
      <c r="I3074" s="540">
        <v>45572</v>
      </c>
      <c r="J3074" s="541" t="s">
        <v>12156</v>
      </c>
      <c r="K3074" s="541" t="s">
        <v>9440</v>
      </c>
      <c r="L3074" s="494" t="s">
        <v>9454</v>
      </c>
      <c r="M3074" s="494"/>
      <c r="N3074" s="494"/>
      <c r="O3074" s="494"/>
      <c r="P3074" s="494"/>
      <c r="Q3074" s="494"/>
      <c r="R3074" s="16" t="s">
        <v>24957</v>
      </c>
      <c r="S3074" s="16" t="s">
        <v>8456</v>
      </c>
      <c r="T3074" s="16" t="s">
        <v>25109</v>
      </c>
      <c r="U3074" s="17">
        <v>600</v>
      </c>
      <c r="V3074" s="18">
        <v>3740</v>
      </c>
      <c r="W3074" s="16" t="s">
        <v>24991</v>
      </c>
      <c r="X3074" s="50" t="s">
        <v>205</v>
      </c>
      <c r="Y3074" s="50"/>
      <c r="Z3074" t="s">
        <v>25161</v>
      </c>
    </row>
    <row r="3075" spans="1:26" ht="18" customHeight="1">
      <c r="A3075" s="539">
        <v>20241008</v>
      </c>
      <c r="B3075" s="523">
        <v>1139</v>
      </c>
      <c r="C3075" s="523" t="s">
        <v>25089</v>
      </c>
      <c r="D3075" s="523" t="s">
        <v>9078</v>
      </c>
      <c r="E3075" s="523">
        <v>1200</v>
      </c>
      <c r="F3075" s="523" t="s">
        <v>8298</v>
      </c>
      <c r="G3075" s="523" t="s">
        <v>25111</v>
      </c>
      <c r="H3075" s="538" t="s">
        <v>9938</v>
      </c>
      <c r="I3075" s="540">
        <v>45573</v>
      </c>
      <c r="J3075" s="541" t="s">
        <v>9810</v>
      </c>
      <c r="K3075" s="541" t="s">
        <v>9440</v>
      </c>
      <c r="L3075" s="494" t="s">
        <v>9454</v>
      </c>
      <c r="M3075" s="494"/>
      <c r="N3075" s="494"/>
      <c r="O3075" s="494"/>
      <c r="P3075" s="494"/>
      <c r="Q3075" s="494"/>
      <c r="R3075" s="16" t="s">
        <v>25076</v>
      </c>
      <c r="S3075" s="16" t="s">
        <v>25106</v>
      </c>
      <c r="T3075" s="16" t="s">
        <v>25107</v>
      </c>
      <c r="U3075" s="17">
        <v>3600</v>
      </c>
      <c r="V3075" s="18">
        <v>74880</v>
      </c>
      <c r="W3075" s="16" t="s">
        <v>25108</v>
      </c>
      <c r="X3075" s="50"/>
      <c r="Y3075" s="50"/>
      <c r="Z3075" t="s">
        <v>25165</v>
      </c>
    </row>
    <row r="3076" spans="1:26" ht="18" customHeight="1">
      <c r="A3076" s="539">
        <v>20241008</v>
      </c>
      <c r="B3076" s="523">
        <v>1139</v>
      </c>
      <c r="C3076" s="523" t="s">
        <v>25089</v>
      </c>
      <c r="D3076" s="523" t="s">
        <v>9078</v>
      </c>
      <c r="E3076" s="523">
        <v>1200</v>
      </c>
      <c r="F3076" s="523" t="s">
        <v>8298</v>
      </c>
      <c r="G3076" s="523" t="s">
        <v>25112</v>
      </c>
      <c r="H3076" s="538" t="s">
        <v>9982</v>
      </c>
      <c r="I3076" s="540">
        <v>45573</v>
      </c>
      <c r="J3076" s="541" t="s">
        <v>9810</v>
      </c>
      <c r="K3076" s="541" t="s">
        <v>9440</v>
      </c>
      <c r="L3076" s="494" t="s">
        <v>9454</v>
      </c>
      <c r="M3076" s="494"/>
      <c r="N3076" s="494"/>
      <c r="O3076" s="494"/>
      <c r="P3076" s="494"/>
      <c r="Q3076" s="494"/>
      <c r="R3076" s="16"/>
      <c r="S3076" s="16"/>
      <c r="T3076" s="16"/>
      <c r="U3076" s="17"/>
      <c r="V3076" s="18"/>
      <c r="W3076" s="16"/>
      <c r="X3076" s="50"/>
      <c r="Y3076" s="50"/>
      <c r="Z3076" t="s">
        <v>25165</v>
      </c>
    </row>
    <row r="3077" spans="1:26" ht="18" customHeight="1">
      <c r="A3077" s="539">
        <v>20241008</v>
      </c>
      <c r="B3077" s="523">
        <v>1139</v>
      </c>
      <c r="C3077" s="523" t="s">
        <v>25089</v>
      </c>
      <c r="D3077" s="523" t="s">
        <v>9078</v>
      </c>
      <c r="E3077" s="523">
        <v>1200</v>
      </c>
      <c r="F3077" s="523" t="s">
        <v>8298</v>
      </c>
      <c r="G3077" s="523" t="s">
        <v>25090</v>
      </c>
      <c r="H3077" s="538" t="s">
        <v>26202</v>
      </c>
      <c r="I3077" s="540">
        <v>45573</v>
      </c>
      <c r="J3077" s="541" t="s">
        <v>9810</v>
      </c>
      <c r="K3077" s="541" t="s">
        <v>9440</v>
      </c>
      <c r="L3077" s="494" t="s">
        <v>9454</v>
      </c>
      <c r="M3077" s="494"/>
      <c r="N3077" s="494"/>
      <c r="O3077" s="494"/>
      <c r="P3077" s="494"/>
      <c r="Q3077" s="494"/>
      <c r="R3077" s="16" t="s">
        <v>25076</v>
      </c>
      <c r="S3077" s="16" t="s">
        <v>25106</v>
      </c>
      <c r="T3077" s="16" t="s">
        <v>25107</v>
      </c>
      <c r="U3077" s="17">
        <v>3600</v>
      </c>
      <c r="V3077" s="18">
        <v>74880</v>
      </c>
      <c r="W3077" s="16" t="s">
        <v>25108</v>
      </c>
      <c r="X3077" s="50"/>
      <c r="Y3077" s="50"/>
      <c r="Z3077" t="s">
        <v>25165</v>
      </c>
    </row>
    <row r="3078" spans="1:26" ht="18" customHeight="1">
      <c r="A3078" s="539">
        <v>20241008</v>
      </c>
      <c r="B3078" s="523">
        <v>1140</v>
      </c>
      <c r="C3078" s="523">
        <v>341410093139</v>
      </c>
      <c r="D3078" s="523" t="s">
        <v>8947</v>
      </c>
      <c r="E3078" s="523">
        <v>1978</v>
      </c>
      <c r="F3078" s="523" t="s">
        <v>8949</v>
      </c>
      <c r="G3078" s="523" t="s">
        <v>25097</v>
      </c>
      <c r="H3078" s="538" t="s">
        <v>9948</v>
      </c>
      <c r="I3078" s="540">
        <v>45572</v>
      </c>
      <c r="J3078" s="541" t="s">
        <v>10833</v>
      </c>
      <c r="K3078" s="541" t="s">
        <v>9440</v>
      </c>
      <c r="L3078" s="494" t="s">
        <v>9454</v>
      </c>
      <c r="M3078" s="494"/>
      <c r="N3078" s="494"/>
      <c r="O3078" s="494"/>
      <c r="P3078" s="494"/>
      <c r="Q3078" s="494"/>
      <c r="R3078" s="16" t="s">
        <v>25125</v>
      </c>
      <c r="S3078" s="16" t="s">
        <v>23581</v>
      </c>
      <c r="T3078" s="16" t="s">
        <v>25126</v>
      </c>
      <c r="U3078" s="17">
        <v>1978</v>
      </c>
      <c r="V3078" s="18">
        <v>8040.73</v>
      </c>
      <c r="W3078" s="16" t="s">
        <v>25127</v>
      </c>
      <c r="X3078" s="50" t="s">
        <v>205</v>
      </c>
      <c r="Y3078" s="50"/>
      <c r="Z3078" t="s">
        <v>205</v>
      </c>
    </row>
    <row r="3079" spans="1:26" ht="18" customHeight="1">
      <c r="A3079" s="539">
        <v>20241008</v>
      </c>
      <c r="B3079" s="523">
        <v>1141</v>
      </c>
      <c r="C3079" s="523" t="s">
        <v>24702</v>
      </c>
      <c r="D3079" s="523" t="s">
        <v>9062</v>
      </c>
      <c r="E3079" s="523">
        <v>1225</v>
      </c>
      <c r="F3079" s="523" t="s">
        <v>8298</v>
      </c>
      <c r="G3079" s="523" t="s">
        <v>24703</v>
      </c>
      <c r="H3079" s="538" t="s">
        <v>10201</v>
      </c>
      <c r="I3079" s="540">
        <v>45573</v>
      </c>
      <c r="J3079" s="541" t="s">
        <v>11040</v>
      </c>
      <c r="K3079" s="541" t="s">
        <v>9440</v>
      </c>
      <c r="L3079" s="494" t="s">
        <v>26813</v>
      </c>
      <c r="M3079" s="494"/>
      <c r="N3079" s="494"/>
      <c r="O3079" s="494"/>
      <c r="P3079" s="494"/>
      <c r="Q3079" s="494"/>
      <c r="R3079" s="16" t="s">
        <v>24702</v>
      </c>
      <c r="S3079" s="16" t="s">
        <v>14228</v>
      </c>
      <c r="T3079" s="16" t="s">
        <v>25120</v>
      </c>
      <c r="U3079" s="17">
        <v>1225</v>
      </c>
      <c r="V3079" s="18">
        <v>24950</v>
      </c>
      <c r="W3079" s="16" t="s">
        <v>25093</v>
      </c>
      <c r="X3079" s="50" t="s">
        <v>205</v>
      </c>
      <c r="Y3079" s="50"/>
      <c r="Z3079" t="s">
        <v>16207</v>
      </c>
    </row>
    <row r="3080" spans="1:26" ht="18" customHeight="1">
      <c r="A3080" s="539">
        <v>20241008</v>
      </c>
      <c r="B3080" s="523">
        <v>1142</v>
      </c>
      <c r="C3080" s="523" t="s">
        <v>25102</v>
      </c>
      <c r="D3080" s="523" t="s">
        <v>10628</v>
      </c>
      <c r="E3080" s="523">
        <v>1015</v>
      </c>
      <c r="F3080" s="523" t="s">
        <v>13351</v>
      </c>
      <c r="G3080" s="523" t="s">
        <v>25103</v>
      </c>
      <c r="H3080" s="538" t="s">
        <v>9646</v>
      </c>
      <c r="I3080" s="540">
        <v>45573</v>
      </c>
      <c r="J3080" s="541" t="s">
        <v>9644</v>
      </c>
      <c r="K3080" s="541" t="s">
        <v>9440</v>
      </c>
      <c r="L3080" s="512" t="s">
        <v>9454</v>
      </c>
      <c r="M3080" s="512"/>
      <c r="N3080" s="512"/>
      <c r="O3080" s="512"/>
      <c r="P3080" s="512"/>
      <c r="Q3080" s="512"/>
      <c r="R3080" s="16" t="s">
        <v>25102</v>
      </c>
      <c r="S3080" s="16" t="s">
        <v>2747</v>
      </c>
      <c r="T3080" s="16" t="s">
        <v>25119</v>
      </c>
      <c r="U3080" s="17">
        <v>1015</v>
      </c>
      <c r="V3080" s="18">
        <v>9804.4</v>
      </c>
      <c r="W3080" s="16" t="s">
        <v>25088</v>
      </c>
      <c r="X3080" s="50" t="s">
        <v>205</v>
      </c>
      <c r="Y3080" s="50"/>
    </row>
    <row r="3081" spans="1:26" ht="18" customHeight="1">
      <c r="A3081" s="539">
        <v>20241008</v>
      </c>
      <c r="B3081" s="523">
        <v>1143</v>
      </c>
      <c r="C3081" s="523" t="s">
        <v>25072</v>
      </c>
      <c r="D3081" s="523" t="s">
        <v>9078</v>
      </c>
      <c r="E3081" s="523">
        <v>1200</v>
      </c>
      <c r="F3081" s="523" t="s">
        <v>8298</v>
      </c>
      <c r="G3081" s="523" t="s">
        <v>25073</v>
      </c>
      <c r="H3081" s="538" t="s">
        <v>9982</v>
      </c>
      <c r="I3081" s="540">
        <v>45573</v>
      </c>
      <c r="J3081" s="541" t="s">
        <v>15605</v>
      </c>
      <c r="K3081" s="541" t="s">
        <v>9440</v>
      </c>
      <c r="L3081" s="494" t="s">
        <v>26745</v>
      </c>
      <c r="M3081" s="494"/>
      <c r="N3081" s="494"/>
      <c r="O3081" s="494"/>
      <c r="P3081" s="494"/>
      <c r="Q3081" s="494"/>
      <c r="R3081" s="16" t="s">
        <v>25121</v>
      </c>
      <c r="S3081" s="16" t="s">
        <v>25106</v>
      </c>
      <c r="T3081" s="16" t="s">
        <v>25122</v>
      </c>
      <c r="U3081" s="17">
        <v>3600</v>
      </c>
      <c r="V3081" s="18">
        <v>74880</v>
      </c>
      <c r="W3081" s="16" t="s">
        <v>25108</v>
      </c>
      <c r="X3081" s="50" t="s">
        <v>205</v>
      </c>
      <c r="Y3081" s="50"/>
      <c r="Z3081" t="s">
        <v>25164</v>
      </c>
    </row>
    <row r="3082" spans="1:26" ht="18" customHeight="1">
      <c r="A3082" s="539">
        <v>20241008</v>
      </c>
      <c r="B3082" s="523">
        <v>1143</v>
      </c>
      <c r="C3082" s="523" t="s">
        <v>25072</v>
      </c>
      <c r="D3082" s="523" t="s">
        <v>9078</v>
      </c>
      <c r="E3082" s="523">
        <v>1200</v>
      </c>
      <c r="F3082" s="523" t="s">
        <v>8298</v>
      </c>
      <c r="G3082" s="523" t="s">
        <v>25074</v>
      </c>
      <c r="H3082" s="538" t="s">
        <v>26428</v>
      </c>
      <c r="I3082" s="540">
        <v>45573</v>
      </c>
      <c r="J3082" s="541" t="s">
        <v>15605</v>
      </c>
      <c r="K3082" s="541" t="s">
        <v>9440</v>
      </c>
      <c r="L3082" s="494" t="s">
        <v>9454</v>
      </c>
      <c r="M3082" s="494"/>
      <c r="N3082" s="494"/>
      <c r="O3082" s="494"/>
      <c r="P3082" s="494"/>
      <c r="Q3082" s="494"/>
      <c r="R3082" s="16"/>
      <c r="S3082" s="16"/>
      <c r="T3082" s="16"/>
      <c r="U3082" s="17"/>
      <c r="V3082" s="18"/>
      <c r="W3082" s="16"/>
      <c r="X3082" s="50"/>
      <c r="Y3082" s="50"/>
      <c r="Z3082" t="s">
        <v>25165</v>
      </c>
    </row>
    <row r="3083" spans="1:26" ht="18" customHeight="1">
      <c r="A3083" s="539">
        <v>20241008</v>
      </c>
      <c r="B3083" s="523">
        <v>1143</v>
      </c>
      <c r="C3083" s="523" t="s">
        <v>25072</v>
      </c>
      <c r="D3083" s="523" t="s">
        <v>9078</v>
      </c>
      <c r="E3083" s="523">
        <v>1200</v>
      </c>
      <c r="F3083" s="523" t="s">
        <v>8298</v>
      </c>
      <c r="G3083" s="523" t="s">
        <v>25075</v>
      </c>
      <c r="H3083" s="538" t="s">
        <v>18147</v>
      </c>
      <c r="I3083" s="540">
        <v>45573</v>
      </c>
      <c r="J3083" s="541" t="s">
        <v>15605</v>
      </c>
      <c r="K3083" s="541" t="s">
        <v>9440</v>
      </c>
      <c r="L3083" s="494" t="s">
        <v>9454</v>
      </c>
      <c r="M3083" s="494"/>
      <c r="N3083" s="494"/>
      <c r="O3083" s="494"/>
      <c r="P3083" s="494"/>
      <c r="Q3083" s="494"/>
      <c r="R3083" s="16"/>
      <c r="S3083" s="16"/>
      <c r="T3083" s="16"/>
      <c r="U3083" s="17"/>
      <c r="V3083" s="18"/>
      <c r="W3083" s="16"/>
      <c r="X3083" s="50"/>
      <c r="Y3083" s="50"/>
      <c r="Z3083" t="s">
        <v>25164</v>
      </c>
    </row>
    <row r="3084" spans="1:26" ht="18" customHeight="1">
      <c r="A3084" s="539">
        <v>20241010</v>
      </c>
      <c r="B3084" s="523">
        <v>1144</v>
      </c>
      <c r="C3084" s="523" t="s">
        <v>24978</v>
      </c>
      <c r="D3084" s="523" t="s">
        <v>8896</v>
      </c>
      <c r="E3084" s="523">
        <v>1925</v>
      </c>
      <c r="F3084" s="523" t="s">
        <v>6380</v>
      </c>
      <c r="G3084" s="523" t="s">
        <v>24979</v>
      </c>
      <c r="H3084" s="538" t="s">
        <v>9882</v>
      </c>
      <c r="I3084" s="540">
        <v>45573</v>
      </c>
      <c r="J3084" s="541" t="s">
        <v>25227</v>
      </c>
      <c r="K3084" s="541" t="s">
        <v>9440</v>
      </c>
      <c r="L3084" s="494" t="s">
        <v>26745</v>
      </c>
      <c r="M3084" s="494"/>
      <c r="N3084" s="494"/>
      <c r="O3084" s="494"/>
      <c r="P3084" s="494"/>
      <c r="Q3084" s="494"/>
      <c r="R3084" s="16" t="s">
        <v>25140</v>
      </c>
      <c r="S3084" s="16" t="s">
        <v>11394</v>
      </c>
      <c r="T3084" s="16" t="s">
        <v>25141</v>
      </c>
      <c r="U3084" s="17">
        <v>1925</v>
      </c>
      <c r="V3084" s="18">
        <v>24640</v>
      </c>
      <c r="W3084" s="16" t="s">
        <v>25124</v>
      </c>
      <c r="X3084" s="50" t="s">
        <v>205</v>
      </c>
      <c r="Y3084" s="50"/>
    </row>
    <row r="3085" spans="1:26" ht="18" customHeight="1">
      <c r="A3085" s="539">
        <v>20241010</v>
      </c>
      <c r="B3085" s="523">
        <v>1145</v>
      </c>
      <c r="C3085" s="523" t="s">
        <v>24980</v>
      </c>
      <c r="D3085" s="523" t="s">
        <v>8896</v>
      </c>
      <c r="E3085" s="523">
        <v>1925</v>
      </c>
      <c r="F3085" s="523" t="s">
        <v>6380</v>
      </c>
      <c r="G3085" s="523" t="s">
        <v>24981</v>
      </c>
      <c r="H3085" s="538" t="s">
        <v>9631</v>
      </c>
      <c r="I3085" s="540">
        <v>45573</v>
      </c>
      <c r="J3085" s="541" t="s">
        <v>10885</v>
      </c>
      <c r="K3085" s="541" t="s">
        <v>9440</v>
      </c>
      <c r="L3085" s="494" t="s">
        <v>26745</v>
      </c>
      <c r="M3085" s="494"/>
      <c r="N3085" s="494"/>
      <c r="O3085" s="494"/>
      <c r="P3085" s="494"/>
      <c r="Q3085" s="494"/>
      <c r="R3085" s="16" t="s">
        <v>25142</v>
      </c>
      <c r="S3085" s="16" t="s">
        <v>10858</v>
      </c>
      <c r="T3085" s="16" t="s">
        <v>25143</v>
      </c>
      <c r="U3085" s="17">
        <v>1925</v>
      </c>
      <c r="V3085" s="18">
        <v>24640</v>
      </c>
      <c r="W3085" s="16" t="s">
        <v>25039</v>
      </c>
      <c r="X3085" s="50" t="s">
        <v>205</v>
      </c>
      <c r="Y3085" s="50"/>
    </row>
    <row r="3086" spans="1:26" ht="18" customHeight="1">
      <c r="A3086" s="539">
        <v>20241010</v>
      </c>
      <c r="B3086" s="523">
        <v>1146</v>
      </c>
      <c r="C3086" s="523" t="s">
        <v>25100</v>
      </c>
      <c r="D3086" s="523" t="s">
        <v>8947</v>
      </c>
      <c r="E3086" s="523">
        <v>869</v>
      </c>
      <c r="F3086" s="523" t="s">
        <v>8949</v>
      </c>
      <c r="G3086" s="523" t="s">
        <v>25101</v>
      </c>
      <c r="H3086" s="538" t="s">
        <v>9844</v>
      </c>
      <c r="I3086" s="540">
        <v>45573</v>
      </c>
      <c r="J3086" s="541" t="s">
        <v>9745</v>
      </c>
      <c r="K3086" s="541" t="s">
        <v>9440</v>
      </c>
      <c r="L3086" s="494" t="s">
        <v>9454</v>
      </c>
      <c r="M3086" s="494"/>
      <c r="N3086" s="494"/>
      <c r="O3086" s="494"/>
      <c r="P3086" s="494"/>
      <c r="Q3086" s="494"/>
      <c r="R3086" s="16" t="s">
        <v>25110</v>
      </c>
      <c r="S3086" s="16" t="s">
        <v>25136</v>
      </c>
      <c r="T3086" s="16" t="s">
        <v>25137</v>
      </c>
      <c r="U3086" s="17">
        <v>869</v>
      </c>
      <c r="V3086" s="18">
        <v>5561.6</v>
      </c>
      <c r="W3086" s="16" t="s">
        <v>25123</v>
      </c>
      <c r="X3086" s="50" t="s">
        <v>205</v>
      </c>
      <c r="Y3086" s="50"/>
      <c r="Z3086" t="s">
        <v>10606</v>
      </c>
    </row>
    <row r="3087" spans="1:26" ht="18" customHeight="1">
      <c r="A3087" s="539">
        <v>20241010</v>
      </c>
      <c r="B3087" s="523">
        <v>1147</v>
      </c>
      <c r="C3087" s="523" t="s">
        <v>25095</v>
      </c>
      <c r="D3087" s="523" t="s">
        <v>8947</v>
      </c>
      <c r="E3087" s="523">
        <v>1200</v>
      </c>
      <c r="F3087" s="523" t="s">
        <v>8949</v>
      </c>
      <c r="G3087" s="523" t="s">
        <v>25096</v>
      </c>
      <c r="H3087" s="538" t="s">
        <v>9846</v>
      </c>
      <c r="I3087" s="540">
        <v>45575</v>
      </c>
      <c r="J3087" s="541" t="s">
        <v>11558</v>
      </c>
      <c r="K3087" s="541" t="s">
        <v>9440</v>
      </c>
      <c r="L3087" s="494" t="s">
        <v>9454</v>
      </c>
      <c r="M3087" s="494"/>
      <c r="N3087" s="494"/>
      <c r="O3087" s="494"/>
      <c r="P3087" s="494"/>
      <c r="Q3087" s="494"/>
      <c r="R3087" s="16" t="s">
        <v>25138</v>
      </c>
      <c r="S3087" s="16" t="s">
        <v>15857</v>
      </c>
      <c r="T3087" s="16" t="s">
        <v>25139</v>
      </c>
      <c r="U3087" s="17">
        <v>1200</v>
      </c>
      <c r="V3087" s="18">
        <v>6360</v>
      </c>
      <c r="W3087" s="16" t="s">
        <v>25123</v>
      </c>
      <c r="X3087" s="50" t="s">
        <v>205</v>
      </c>
      <c r="Y3087" s="50"/>
      <c r="Z3087" t="s">
        <v>10564</v>
      </c>
    </row>
    <row r="3088" spans="1:26" ht="18" customHeight="1">
      <c r="A3088" s="539">
        <v>20241010</v>
      </c>
      <c r="B3088" s="523">
        <v>1148</v>
      </c>
      <c r="C3088" s="523" t="s">
        <v>24833</v>
      </c>
      <c r="D3088" s="523" t="s">
        <v>219</v>
      </c>
      <c r="E3088" s="523">
        <v>946</v>
      </c>
      <c r="F3088" s="523" t="s">
        <v>9546</v>
      </c>
      <c r="G3088" s="523" t="s">
        <v>24832</v>
      </c>
      <c r="H3088" s="538"/>
      <c r="I3088" s="540">
        <v>45575</v>
      </c>
      <c r="J3088" s="541" t="s">
        <v>12986</v>
      </c>
      <c r="K3088" s="541" t="s">
        <v>9440</v>
      </c>
      <c r="L3088" s="512" t="s">
        <v>205</v>
      </c>
      <c r="M3088" s="512"/>
      <c r="N3088" s="512"/>
      <c r="O3088" s="512"/>
      <c r="P3088" s="512"/>
      <c r="Q3088" s="512"/>
      <c r="R3088" s="16" t="s">
        <v>25132</v>
      </c>
      <c r="S3088" s="16" t="s">
        <v>22273</v>
      </c>
      <c r="T3088" s="16" t="s">
        <v>25148</v>
      </c>
      <c r="U3088" s="17">
        <v>946</v>
      </c>
      <c r="V3088" s="18">
        <v>4668.3999999999996</v>
      </c>
      <c r="W3088" s="16" t="s">
        <v>25149</v>
      </c>
      <c r="X3088" s="50" t="s">
        <v>205</v>
      </c>
      <c r="Y3088" s="50"/>
    </row>
    <row r="3089" spans="1:26" ht="18" customHeight="1">
      <c r="A3089" s="539">
        <v>20241010</v>
      </c>
      <c r="B3089" s="523">
        <v>1149</v>
      </c>
      <c r="C3089" s="523" t="s">
        <v>24831</v>
      </c>
      <c r="D3089" s="523" t="s">
        <v>219</v>
      </c>
      <c r="E3089" s="523">
        <v>1376</v>
      </c>
      <c r="F3089" s="523" t="s">
        <v>14351</v>
      </c>
      <c r="G3089" s="523" t="s">
        <v>24832</v>
      </c>
      <c r="H3089" s="538"/>
      <c r="I3089" s="540">
        <v>45575</v>
      </c>
      <c r="J3089" s="541" t="s">
        <v>12986</v>
      </c>
      <c r="K3089" s="541" t="s">
        <v>9440</v>
      </c>
      <c r="L3089" s="512" t="s">
        <v>205</v>
      </c>
      <c r="M3089" s="512"/>
      <c r="N3089" s="512"/>
      <c r="O3089" s="512"/>
      <c r="P3089" s="512"/>
      <c r="Q3089" s="512"/>
      <c r="R3089" s="16" t="s">
        <v>25133</v>
      </c>
      <c r="S3089" s="16" t="s">
        <v>22273</v>
      </c>
      <c r="T3089" s="16" t="s">
        <v>25150</v>
      </c>
      <c r="U3089" s="17">
        <v>1376</v>
      </c>
      <c r="V3089" s="18">
        <v>14201.65</v>
      </c>
      <c r="W3089" s="16" t="s">
        <v>25149</v>
      </c>
      <c r="X3089" s="50" t="s">
        <v>205</v>
      </c>
      <c r="Y3089" s="50"/>
    </row>
    <row r="3090" spans="1:26" ht="18" customHeight="1">
      <c r="A3090" s="539">
        <v>20241010</v>
      </c>
      <c r="B3090" s="523">
        <v>1150</v>
      </c>
      <c r="C3090" s="523" t="s">
        <v>25042</v>
      </c>
      <c r="D3090" s="523" t="s">
        <v>51</v>
      </c>
      <c r="E3090" s="523">
        <v>1941</v>
      </c>
      <c r="F3090" s="523" t="s">
        <v>8994</v>
      </c>
      <c r="G3090" s="523" t="s">
        <v>25043</v>
      </c>
      <c r="H3090" s="538" t="s">
        <v>9844</v>
      </c>
      <c r="I3090" s="540">
        <v>45575</v>
      </c>
      <c r="J3090" s="541" t="s">
        <v>9770</v>
      </c>
      <c r="K3090" s="541" t="s">
        <v>9440</v>
      </c>
      <c r="L3090" s="494" t="s">
        <v>26745</v>
      </c>
      <c r="M3090" s="494"/>
      <c r="N3090" s="494"/>
      <c r="O3090" s="494"/>
      <c r="P3090" s="494"/>
      <c r="Q3090" s="494"/>
      <c r="R3090" s="16" t="s">
        <v>25146</v>
      </c>
      <c r="S3090" s="16" t="s">
        <v>25144</v>
      </c>
      <c r="T3090" s="16" t="s">
        <v>25147</v>
      </c>
      <c r="U3090" s="17">
        <v>1941</v>
      </c>
      <c r="V3090" s="18">
        <v>24071.200000000001</v>
      </c>
      <c r="W3090" s="16" t="s">
        <v>25123</v>
      </c>
      <c r="X3090" s="50" t="s">
        <v>205</v>
      </c>
      <c r="Y3090" s="50"/>
    </row>
    <row r="3091" spans="1:26" ht="18" customHeight="1">
      <c r="A3091" s="539">
        <v>20241010</v>
      </c>
      <c r="B3091" s="523">
        <v>1151</v>
      </c>
      <c r="C3091" s="523" t="s">
        <v>24984</v>
      </c>
      <c r="D3091" s="523" t="s">
        <v>8905</v>
      </c>
      <c r="E3091" s="523">
        <v>1980</v>
      </c>
      <c r="F3091" s="523" t="s">
        <v>8994</v>
      </c>
      <c r="G3091" s="523" t="s">
        <v>24985</v>
      </c>
      <c r="H3091" s="538" t="s">
        <v>9852</v>
      </c>
      <c r="I3091" s="540">
        <v>45575</v>
      </c>
      <c r="J3091" s="541" t="s">
        <v>10666</v>
      </c>
      <c r="K3091" s="541" t="s">
        <v>9440</v>
      </c>
      <c r="L3091" s="494" t="s">
        <v>26745</v>
      </c>
      <c r="M3091" s="494"/>
      <c r="N3091" s="494"/>
      <c r="O3091" s="494"/>
      <c r="P3091" s="494"/>
      <c r="Q3091" s="494"/>
      <c r="R3091" s="16" t="s">
        <v>25168</v>
      </c>
      <c r="S3091" s="16" t="s">
        <v>25144</v>
      </c>
      <c r="T3091" s="16" t="s">
        <v>25145</v>
      </c>
      <c r="U3091" s="17">
        <v>1980</v>
      </c>
      <c r="V3091" s="18">
        <v>24948</v>
      </c>
      <c r="W3091" s="16" t="s">
        <v>25123</v>
      </c>
      <c r="X3091" s="50" t="s">
        <v>205</v>
      </c>
      <c r="Y3091" s="50"/>
    </row>
    <row r="3092" spans="1:26" ht="18" customHeight="1">
      <c r="A3092" s="539">
        <v>20241010</v>
      </c>
      <c r="B3092" s="523">
        <v>1152</v>
      </c>
      <c r="C3092" s="523" t="s">
        <v>24949</v>
      </c>
      <c r="D3092" s="523" t="s">
        <v>8891</v>
      </c>
      <c r="E3092" s="523">
        <v>1928</v>
      </c>
      <c r="F3092" s="523" t="s">
        <v>8994</v>
      </c>
      <c r="G3092" s="523" t="s">
        <v>24950</v>
      </c>
      <c r="H3092" s="538" t="s">
        <v>9894</v>
      </c>
      <c r="I3092" s="540">
        <v>45575</v>
      </c>
      <c r="J3092" s="541" t="s">
        <v>10652</v>
      </c>
      <c r="K3092" s="541" t="s">
        <v>9440</v>
      </c>
      <c r="L3092" s="494" t="s">
        <v>26745</v>
      </c>
      <c r="M3092" s="494"/>
      <c r="N3092" s="494"/>
      <c r="O3092" s="494"/>
      <c r="P3092" s="494"/>
      <c r="Q3092" s="494"/>
      <c r="R3092" s="16" t="s">
        <v>25151</v>
      </c>
      <c r="S3092" s="16" t="s">
        <v>25144</v>
      </c>
      <c r="T3092" s="16" t="s">
        <v>25152</v>
      </c>
      <c r="U3092" s="17">
        <v>1928</v>
      </c>
      <c r="V3092" s="18">
        <v>24206.65</v>
      </c>
      <c r="W3092" s="16" t="s">
        <v>25123</v>
      </c>
      <c r="X3092" s="50" t="s">
        <v>205</v>
      </c>
      <c r="Y3092" s="50"/>
    </row>
    <row r="3093" spans="1:26" ht="18" customHeight="1">
      <c r="A3093" s="539">
        <v>20241011</v>
      </c>
      <c r="B3093" s="523">
        <v>1153</v>
      </c>
      <c r="C3093" s="523" t="s">
        <v>25083</v>
      </c>
      <c r="D3093" s="523" t="s">
        <v>10348</v>
      </c>
      <c r="E3093" s="523">
        <v>1743</v>
      </c>
      <c r="F3093" s="523" t="s">
        <v>9686</v>
      </c>
      <c r="G3093" s="523" t="s">
        <v>25084</v>
      </c>
      <c r="H3093" s="538" t="s">
        <v>9580</v>
      </c>
      <c r="I3093" s="540">
        <v>45575</v>
      </c>
      <c r="J3093" s="541" t="s">
        <v>11732</v>
      </c>
      <c r="K3093" s="541" t="s">
        <v>9440</v>
      </c>
      <c r="L3093" s="494" t="s">
        <v>26745</v>
      </c>
      <c r="M3093" s="494"/>
      <c r="N3093" s="494"/>
      <c r="O3093" s="494"/>
      <c r="P3093" s="494"/>
      <c r="Q3093" s="494"/>
      <c r="R3093" s="16" t="s">
        <v>25222</v>
      </c>
      <c r="S3093" s="16" t="s">
        <v>25232</v>
      </c>
      <c r="T3093" s="16" t="s">
        <v>25233</v>
      </c>
      <c r="U3093" s="17">
        <v>1743</v>
      </c>
      <c r="V3093" s="18">
        <v>24800</v>
      </c>
      <c r="W3093" s="16" t="s">
        <v>25234</v>
      </c>
      <c r="X3093" s="50" t="s">
        <v>205</v>
      </c>
      <c r="Y3093" s="50"/>
      <c r="Z3093" t="s">
        <v>13150</v>
      </c>
    </row>
    <row r="3094" spans="1:26" ht="18" customHeight="1">
      <c r="A3094" s="539">
        <v>20241011</v>
      </c>
      <c r="B3094" s="523">
        <v>1154</v>
      </c>
      <c r="C3094" s="523" t="s">
        <v>25077</v>
      </c>
      <c r="D3094" s="523" t="s">
        <v>8947</v>
      </c>
      <c r="E3094" s="523">
        <v>868</v>
      </c>
      <c r="F3094" s="523" t="s">
        <v>9095</v>
      </c>
      <c r="G3094" s="523" t="s">
        <v>25078</v>
      </c>
      <c r="H3094" s="538" t="s">
        <v>10031</v>
      </c>
      <c r="I3094" s="540">
        <v>45576</v>
      </c>
      <c r="J3094" s="541" t="s">
        <v>13208</v>
      </c>
      <c r="K3094" s="541" t="s">
        <v>9440</v>
      </c>
      <c r="L3094" s="494" t="s">
        <v>9454</v>
      </c>
      <c r="M3094" s="494"/>
      <c r="N3094" s="494"/>
      <c r="O3094" s="494"/>
      <c r="P3094" s="494"/>
      <c r="Q3094" s="494"/>
      <c r="R3094" s="16" t="s">
        <v>25170</v>
      </c>
      <c r="S3094" s="16" t="s">
        <v>19124</v>
      </c>
      <c r="T3094" s="16" t="s">
        <v>25228</v>
      </c>
      <c r="U3094" s="17">
        <v>868</v>
      </c>
      <c r="V3094" s="18">
        <v>7832.8</v>
      </c>
      <c r="W3094" s="16" t="s">
        <v>25123</v>
      </c>
      <c r="X3094" s="50" t="s">
        <v>205</v>
      </c>
      <c r="Y3094" s="50"/>
      <c r="Z3094" t="s">
        <v>25312</v>
      </c>
    </row>
    <row r="3095" spans="1:26" ht="18" customHeight="1">
      <c r="A3095" s="539">
        <v>20241011</v>
      </c>
      <c r="B3095" s="523">
        <v>1155</v>
      </c>
      <c r="C3095" s="523" t="s">
        <v>25166</v>
      </c>
      <c r="D3095" s="523" t="s">
        <v>10483</v>
      </c>
      <c r="E3095" s="523">
        <v>5000</v>
      </c>
      <c r="F3095" s="523" t="s">
        <v>9069</v>
      </c>
      <c r="G3095" s="523" t="s">
        <v>25167</v>
      </c>
      <c r="H3095" s="538" t="s">
        <v>9538</v>
      </c>
      <c r="I3095" s="540">
        <v>45575</v>
      </c>
      <c r="J3095" s="541" t="s">
        <v>15905</v>
      </c>
      <c r="K3095" s="541" t="s">
        <v>9440</v>
      </c>
      <c r="L3095" s="494" t="s">
        <v>9454</v>
      </c>
      <c r="M3095" s="494"/>
      <c r="N3095" s="494"/>
      <c r="O3095" s="494"/>
      <c r="P3095" s="494"/>
      <c r="Q3095" s="494"/>
      <c r="R3095" s="16" t="s">
        <v>25229</v>
      </c>
      <c r="S3095" s="16" t="s">
        <v>25230</v>
      </c>
      <c r="T3095" s="16" t="s">
        <v>25231</v>
      </c>
      <c r="U3095" s="17">
        <v>5000</v>
      </c>
      <c r="V3095" s="18">
        <v>24900</v>
      </c>
      <c r="W3095" s="16" t="s">
        <v>25149</v>
      </c>
      <c r="X3095" s="50"/>
      <c r="Y3095" s="50"/>
      <c r="Z3095" t="s">
        <v>10986</v>
      </c>
    </row>
    <row r="3096" spans="1:26" ht="18" customHeight="1">
      <c r="A3096" s="539">
        <v>20241011</v>
      </c>
      <c r="B3096" s="523">
        <v>1156</v>
      </c>
      <c r="C3096" s="523" t="s">
        <v>9330</v>
      </c>
      <c r="D3096" s="523" t="s">
        <v>8897</v>
      </c>
      <c r="E3096" s="523">
        <v>1960</v>
      </c>
      <c r="F3096" s="523" t="s">
        <v>8994</v>
      </c>
      <c r="G3096" s="523" t="s">
        <v>9331</v>
      </c>
      <c r="H3096" s="538" t="s">
        <v>9978</v>
      </c>
      <c r="I3096" s="540">
        <v>45576</v>
      </c>
      <c r="J3096" s="541" t="s">
        <v>12410</v>
      </c>
      <c r="K3096" s="541" t="s">
        <v>9440</v>
      </c>
      <c r="L3096" s="494" t="s">
        <v>26745</v>
      </c>
      <c r="M3096" s="494"/>
      <c r="N3096" s="494"/>
      <c r="O3096" s="494"/>
      <c r="P3096" s="494"/>
      <c r="Q3096" s="494"/>
      <c r="R3096" s="16" t="s">
        <v>25130</v>
      </c>
      <c r="S3096" s="16" t="s">
        <v>11626</v>
      </c>
      <c r="T3096" s="16" t="s">
        <v>25131</v>
      </c>
      <c r="U3096" s="17">
        <v>1960</v>
      </c>
      <c r="V3096" s="18">
        <v>24500</v>
      </c>
      <c r="W3096" s="16" t="s">
        <v>25123</v>
      </c>
      <c r="X3096" s="50" t="s">
        <v>205</v>
      </c>
      <c r="Y3096" s="50"/>
    </row>
    <row r="3097" spans="1:26" ht="18" customHeight="1">
      <c r="A3097" s="539">
        <v>20241011</v>
      </c>
      <c r="B3097" s="523">
        <v>1157</v>
      </c>
      <c r="C3097" s="523" t="s">
        <v>24883</v>
      </c>
      <c r="D3097" s="523" t="s">
        <v>8891</v>
      </c>
      <c r="E3097" s="523">
        <v>1866</v>
      </c>
      <c r="F3097" s="523" t="s">
        <v>8994</v>
      </c>
      <c r="G3097" s="523" t="s">
        <v>24884</v>
      </c>
      <c r="H3097" s="538" t="s">
        <v>9601</v>
      </c>
      <c r="I3097" s="540">
        <v>45576</v>
      </c>
      <c r="J3097" s="541" t="s">
        <v>11584</v>
      </c>
      <c r="K3097" s="541" t="s">
        <v>9440</v>
      </c>
      <c r="L3097" s="494" t="s">
        <v>26745</v>
      </c>
      <c r="M3097" s="494"/>
      <c r="N3097" s="494"/>
      <c r="O3097" s="494"/>
      <c r="P3097" s="494"/>
      <c r="Q3097" s="494"/>
      <c r="R3097" s="16" t="s">
        <v>25154</v>
      </c>
      <c r="S3097" s="16" t="s">
        <v>25144</v>
      </c>
      <c r="T3097" s="16" t="s">
        <v>25155</v>
      </c>
      <c r="U3097" s="17">
        <v>1866</v>
      </c>
      <c r="V3097" s="18">
        <v>23428.29</v>
      </c>
      <c r="W3097" s="16" t="s">
        <v>25123</v>
      </c>
      <c r="X3097" s="50" t="s">
        <v>205</v>
      </c>
      <c r="Y3097" s="50"/>
    </row>
    <row r="3098" spans="1:26" ht="18" customHeight="1">
      <c r="A3098" s="539">
        <v>20241011</v>
      </c>
      <c r="B3098" s="523">
        <v>1158</v>
      </c>
      <c r="C3098" s="523" t="s">
        <v>24951</v>
      </c>
      <c r="D3098" s="523" t="s">
        <v>8891</v>
      </c>
      <c r="E3098" s="523">
        <v>1958</v>
      </c>
      <c r="F3098" s="523" t="s">
        <v>8994</v>
      </c>
      <c r="G3098" s="523" t="s">
        <v>24952</v>
      </c>
      <c r="H3098" s="538" t="s">
        <v>15078</v>
      </c>
      <c r="I3098" s="540">
        <v>45576</v>
      </c>
      <c r="J3098" s="541" t="s">
        <v>11010</v>
      </c>
      <c r="K3098" s="541" t="s">
        <v>9440</v>
      </c>
      <c r="L3098" s="494" t="s">
        <v>26745</v>
      </c>
      <c r="M3098" s="494"/>
      <c r="N3098" s="494"/>
      <c r="O3098" s="494"/>
      <c r="P3098" s="494"/>
      <c r="Q3098" s="494"/>
      <c r="R3098" s="16" t="s">
        <v>25169</v>
      </c>
      <c r="S3098" s="16" t="s">
        <v>25144</v>
      </c>
      <c r="T3098" s="16" t="s">
        <v>25175</v>
      </c>
      <c r="U3098" s="17">
        <v>1958</v>
      </c>
      <c r="V3098" s="18">
        <v>24728.78</v>
      </c>
      <c r="W3098" s="16" t="s">
        <v>25123</v>
      </c>
      <c r="X3098" s="50" t="s">
        <v>205</v>
      </c>
      <c r="Y3098" s="50"/>
    </row>
    <row r="3099" spans="1:26" ht="18" customHeight="1">
      <c r="A3099" s="539">
        <v>20241011</v>
      </c>
      <c r="B3099" s="523">
        <v>1159</v>
      </c>
      <c r="C3099" s="523" t="s">
        <v>24885</v>
      </c>
      <c r="D3099" s="523" t="s">
        <v>8891</v>
      </c>
      <c r="E3099" s="523">
        <v>1958</v>
      </c>
      <c r="F3099" s="523" t="s">
        <v>8994</v>
      </c>
      <c r="G3099" s="523" t="s">
        <v>24886</v>
      </c>
      <c r="H3099" s="538" t="s">
        <v>10023</v>
      </c>
      <c r="I3099" s="540">
        <v>45576</v>
      </c>
      <c r="J3099" s="541" t="s">
        <v>12049</v>
      </c>
      <c r="K3099" s="541" t="s">
        <v>9440</v>
      </c>
      <c r="L3099" s="494" t="s">
        <v>26745</v>
      </c>
      <c r="M3099" s="494"/>
      <c r="N3099" s="494"/>
      <c r="O3099" s="494"/>
      <c r="P3099" s="494"/>
      <c r="Q3099" s="494"/>
      <c r="R3099" s="16" t="s">
        <v>25176</v>
      </c>
      <c r="S3099" s="16" t="s">
        <v>25144</v>
      </c>
      <c r="T3099" s="16" t="s">
        <v>25153</v>
      </c>
      <c r="U3099" s="17">
        <v>1958</v>
      </c>
      <c r="V3099" s="18">
        <v>24486.76</v>
      </c>
      <c r="W3099" s="16" t="s">
        <v>25123</v>
      </c>
      <c r="X3099" s="50" t="s">
        <v>205</v>
      </c>
      <c r="Y3099" s="50"/>
    </row>
    <row r="3100" spans="1:26" ht="18" customHeight="1">
      <c r="A3100" s="539">
        <v>20241014</v>
      </c>
      <c r="B3100" s="523">
        <v>1160</v>
      </c>
      <c r="C3100" s="523" t="s">
        <v>24910</v>
      </c>
      <c r="D3100" s="523" t="s">
        <v>8891</v>
      </c>
      <c r="E3100" s="523">
        <v>1917</v>
      </c>
      <c r="F3100" s="523" t="s">
        <v>8994</v>
      </c>
      <c r="G3100" s="523" t="s">
        <v>24911</v>
      </c>
      <c r="H3100" s="538" t="s">
        <v>9960</v>
      </c>
      <c r="I3100" s="540">
        <v>45576</v>
      </c>
      <c r="J3100" s="541" t="s">
        <v>25245</v>
      </c>
      <c r="K3100" s="541" t="s">
        <v>9440</v>
      </c>
      <c r="L3100" s="494" t="s">
        <v>26764</v>
      </c>
      <c r="M3100" s="494"/>
      <c r="N3100" s="494"/>
      <c r="O3100" s="494"/>
      <c r="P3100" s="494"/>
      <c r="Q3100" s="494"/>
      <c r="R3100" s="16" t="s">
        <v>25177</v>
      </c>
      <c r="S3100" s="16" t="s">
        <v>25178</v>
      </c>
      <c r="T3100" s="16" t="s">
        <v>25179</v>
      </c>
      <c r="U3100" s="17">
        <v>1917</v>
      </c>
      <c r="V3100" s="18">
        <v>23962.5</v>
      </c>
      <c r="W3100" s="16" t="s">
        <v>25180</v>
      </c>
      <c r="X3100" s="50" t="s">
        <v>205</v>
      </c>
      <c r="Y3100" s="50"/>
    </row>
    <row r="3101" spans="1:26" ht="18" customHeight="1">
      <c r="A3101" s="539">
        <v>20241014</v>
      </c>
      <c r="B3101" s="523">
        <v>1161</v>
      </c>
      <c r="C3101" s="523" t="s">
        <v>24906</v>
      </c>
      <c r="D3101" s="523" t="s">
        <v>8891</v>
      </c>
      <c r="E3101" s="523">
        <v>1917</v>
      </c>
      <c r="F3101" s="523" t="s">
        <v>8994</v>
      </c>
      <c r="G3101" s="523" t="s">
        <v>24907</v>
      </c>
      <c r="H3101" s="538" t="s">
        <v>9990</v>
      </c>
      <c r="I3101" s="540">
        <v>45576</v>
      </c>
      <c r="J3101" s="541" t="s">
        <v>25244</v>
      </c>
      <c r="K3101" s="541" t="s">
        <v>9440</v>
      </c>
      <c r="L3101" s="494" t="s">
        <v>26745</v>
      </c>
      <c r="M3101" s="494"/>
      <c r="N3101" s="494"/>
      <c r="O3101" s="494"/>
      <c r="P3101" s="494"/>
      <c r="Q3101" s="494"/>
      <c r="R3101" s="16" t="s">
        <v>25181</v>
      </c>
      <c r="S3101" s="16" t="s">
        <v>25178</v>
      </c>
      <c r="T3101" s="16" t="s">
        <v>25182</v>
      </c>
      <c r="U3101" s="17">
        <v>1917</v>
      </c>
      <c r="V3101" s="18">
        <v>23962.5</v>
      </c>
      <c r="W3101" s="16" t="s">
        <v>25180</v>
      </c>
      <c r="X3101" s="50" t="s">
        <v>205</v>
      </c>
      <c r="Y3101" s="50"/>
    </row>
    <row r="3102" spans="1:26" ht="18" customHeight="1">
      <c r="A3102" s="539">
        <v>20241014</v>
      </c>
      <c r="B3102" s="523">
        <v>1162</v>
      </c>
      <c r="C3102" s="523" t="s">
        <v>24908</v>
      </c>
      <c r="D3102" s="523" t="s">
        <v>8891</v>
      </c>
      <c r="E3102" s="523">
        <v>1917</v>
      </c>
      <c r="F3102" s="523" t="s">
        <v>8994</v>
      </c>
      <c r="G3102" s="523" t="s">
        <v>24909</v>
      </c>
      <c r="H3102" s="538" t="s">
        <v>9596</v>
      </c>
      <c r="I3102" s="540">
        <v>45576</v>
      </c>
      <c r="J3102" s="541" t="s">
        <v>13584</v>
      </c>
      <c r="K3102" s="541" t="s">
        <v>9440</v>
      </c>
      <c r="L3102" s="494" t="s">
        <v>26745</v>
      </c>
      <c r="M3102" s="494"/>
      <c r="N3102" s="494"/>
      <c r="O3102" s="494"/>
      <c r="P3102" s="494"/>
      <c r="Q3102" s="494"/>
      <c r="R3102" s="16" t="s">
        <v>25183</v>
      </c>
      <c r="S3102" s="16" t="s">
        <v>25178</v>
      </c>
      <c r="T3102" s="16" t="s">
        <v>25184</v>
      </c>
      <c r="U3102" s="17">
        <v>1917</v>
      </c>
      <c r="V3102" s="18">
        <v>23962.5</v>
      </c>
      <c r="W3102" s="16" t="s">
        <v>25180</v>
      </c>
      <c r="X3102" s="50" t="s">
        <v>205</v>
      </c>
      <c r="Y3102" s="50"/>
    </row>
    <row r="3103" spans="1:26" ht="18" customHeight="1">
      <c r="A3103" s="539">
        <v>20241014</v>
      </c>
      <c r="B3103" s="523">
        <v>1163</v>
      </c>
      <c r="C3103" s="523" t="s">
        <v>25011</v>
      </c>
      <c r="D3103" s="523" t="s">
        <v>51</v>
      </c>
      <c r="E3103" s="523">
        <v>1960</v>
      </c>
      <c r="F3103" s="523" t="s">
        <v>8994</v>
      </c>
      <c r="G3103" s="523" t="s">
        <v>24946</v>
      </c>
      <c r="H3103" s="538" t="s">
        <v>9613</v>
      </c>
      <c r="I3103" s="540">
        <v>45579</v>
      </c>
      <c r="J3103" s="541" t="s">
        <v>11792</v>
      </c>
      <c r="K3103" s="541" t="s">
        <v>9440</v>
      </c>
      <c r="L3103" s="512" t="s">
        <v>26745</v>
      </c>
      <c r="M3103" s="512"/>
      <c r="N3103" s="512"/>
      <c r="O3103" s="512"/>
      <c r="P3103" s="512"/>
      <c r="Q3103" s="512"/>
      <c r="R3103" s="16" t="s">
        <v>25011</v>
      </c>
      <c r="S3103" s="16" t="s">
        <v>8921</v>
      </c>
      <c r="T3103" s="16" t="s">
        <v>25246</v>
      </c>
      <c r="U3103" s="17">
        <v>1960</v>
      </c>
      <c r="V3103" s="18">
        <v>24500</v>
      </c>
      <c r="W3103" s="16" t="s">
        <v>25248</v>
      </c>
      <c r="X3103" s="50" t="s">
        <v>205</v>
      </c>
      <c r="Y3103" s="50"/>
    </row>
    <row r="3104" spans="1:26" ht="18" customHeight="1">
      <c r="A3104" s="539">
        <v>20241014</v>
      </c>
      <c r="B3104" s="523">
        <v>1164</v>
      </c>
      <c r="C3104" s="523" t="s">
        <v>25251</v>
      </c>
      <c r="D3104" s="523" t="s">
        <v>219</v>
      </c>
      <c r="E3104" s="523">
        <v>1800</v>
      </c>
      <c r="F3104" s="523" t="s">
        <v>8949</v>
      </c>
      <c r="G3104" s="523" t="s">
        <v>25171</v>
      </c>
      <c r="H3104" s="538" t="s">
        <v>9606</v>
      </c>
      <c r="I3104" s="540">
        <v>45579</v>
      </c>
      <c r="J3104" s="541" t="s">
        <v>9810</v>
      </c>
      <c r="K3104" s="541" t="s">
        <v>9440</v>
      </c>
      <c r="L3104" s="494" t="s">
        <v>26745</v>
      </c>
      <c r="M3104" s="494"/>
      <c r="N3104" s="494"/>
      <c r="O3104" s="494"/>
      <c r="P3104" s="494"/>
      <c r="Q3104" s="494"/>
      <c r="R3104" s="16" t="s">
        <v>25251</v>
      </c>
      <c r="S3104" s="16" t="s">
        <v>12922</v>
      </c>
      <c r="T3104" s="16" t="s">
        <v>25250</v>
      </c>
      <c r="U3104" s="17">
        <v>1800</v>
      </c>
      <c r="V3104" s="18">
        <v>19052</v>
      </c>
      <c r="W3104" s="16" t="s">
        <v>25247</v>
      </c>
      <c r="X3104" s="50" t="s">
        <v>205</v>
      </c>
      <c r="Y3104" s="50"/>
      <c r="Z3104" t="s">
        <v>10998</v>
      </c>
    </row>
    <row r="3105" spans="1:26" ht="18" customHeight="1">
      <c r="A3105" s="539">
        <v>20241014</v>
      </c>
      <c r="B3105" s="523">
        <v>1165</v>
      </c>
      <c r="C3105" s="523" t="s">
        <v>25185</v>
      </c>
      <c r="D3105" s="523" t="s">
        <v>8896</v>
      </c>
      <c r="E3105" s="523">
        <v>1925</v>
      </c>
      <c r="F3105" s="523" t="s">
        <v>10924</v>
      </c>
      <c r="G3105" s="523" t="s">
        <v>25186</v>
      </c>
      <c r="H3105" s="538" t="s">
        <v>10032</v>
      </c>
      <c r="I3105" s="540">
        <v>45576</v>
      </c>
      <c r="J3105" s="541" t="s">
        <v>25249</v>
      </c>
      <c r="K3105" s="541" t="s">
        <v>9440</v>
      </c>
      <c r="L3105" s="494" t="s">
        <v>9454</v>
      </c>
      <c r="M3105" s="494"/>
      <c r="N3105" s="494"/>
      <c r="O3105" s="494"/>
      <c r="P3105" s="494"/>
      <c r="Q3105" s="494"/>
      <c r="R3105" s="16" t="s">
        <v>25187</v>
      </c>
      <c r="S3105" s="16" t="s">
        <v>10549</v>
      </c>
      <c r="T3105" s="16" t="s">
        <v>25252</v>
      </c>
      <c r="U3105" s="17">
        <v>1925</v>
      </c>
      <c r="V3105" s="18">
        <v>24640</v>
      </c>
      <c r="W3105" s="16" t="s">
        <v>25149</v>
      </c>
      <c r="X3105" s="50"/>
      <c r="Y3105" s="50"/>
    </row>
    <row r="3106" spans="1:26" ht="18" customHeight="1">
      <c r="A3106" s="539">
        <v>20241014</v>
      </c>
      <c r="B3106" s="523">
        <v>1166</v>
      </c>
      <c r="C3106" s="523" t="s">
        <v>142</v>
      </c>
      <c r="D3106" s="523" t="s">
        <v>8897</v>
      </c>
      <c r="E3106" s="523">
        <v>1960</v>
      </c>
      <c r="F3106" s="523" t="s">
        <v>8994</v>
      </c>
      <c r="G3106" s="523" t="s">
        <v>143</v>
      </c>
      <c r="H3106" s="538" t="s">
        <v>10090</v>
      </c>
      <c r="I3106" s="540">
        <v>45579</v>
      </c>
      <c r="J3106" s="541" t="s">
        <v>14856</v>
      </c>
      <c r="K3106" s="541" t="s">
        <v>9440</v>
      </c>
      <c r="L3106" s="494" t="s">
        <v>26745</v>
      </c>
      <c r="M3106" s="494"/>
      <c r="N3106" s="494"/>
      <c r="O3106" s="494"/>
      <c r="P3106" s="494"/>
      <c r="Q3106" s="494"/>
      <c r="R3106" s="16" t="s">
        <v>25259</v>
      </c>
      <c r="S3106" s="16" t="s">
        <v>23490</v>
      </c>
      <c r="T3106" s="16" t="s">
        <v>25260</v>
      </c>
      <c r="U3106" s="17">
        <v>1960</v>
      </c>
      <c r="V3106" s="18">
        <v>24500</v>
      </c>
      <c r="W3106" s="16" t="s">
        <v>25261</v>
      </c>
      <c r="X3106" s="50" t="s">
        <v>205</v>
      </c>
      <c r="Y3106" s="50"/>
    </row>
    <row r="3107" spans="1:26" ht="18" customHeight="1">
      <c r="A3107" s="539">
        <v>20241015</v>
      </c>
      <c r="B3107" s="523">
        <v>1167</v>
      </c>
      <c r="C3107" s="523" t="s">
        <v>24904</v>
      </c>
      <c r="D3107" s="523" t="s">
        <v>8891</v>
      </c>
      <c r="E3107" s="523">
        <v>1917</v>
      </c>
      <c r="F3107" s="523" t="s">
        <v>8994</v>
      </c>
      <c r="G3107" s="523" t="s">
        <v>24905</v>
      </c>
      <c r="H3107" s="538" t="s">
        <v>26770</v>
      </c>
      <c r="I3107" s="540">
        <v>45579</v>
      </c>
      <c r="J3107" s="541" t="s">
        <v>25279</v>
      </c>
      <c r="K3107" s="541" t="s">
        <v>9440</v>
      </c>
      <c r="L3107" s="494" t="s">
        <v>26754</v>
      </c>
      <c r="M3107" s="494"/>
      <c r="N3107" s="494"/>
      <c r="O3107" s="494"/>
      <c r="P3107" s="494"/>
      <c r="Q3107" s="494"/>
      <c r="R3107" s="16" t="s">
        <v>24904</v>
      </c>
      <c r="S3107" s="16" t="s">
        <v>8921</v>
      </c>
      <c r="T3107" s="16" t="s">
        <v>25265</v>
      </c>
      <c r="U3107" s="17">
        <v>1917</v>
      </c>
      <c r="V3107" s="18">
        <v>23962.5</v>
      </c>
      <c r="W3107" s="16" t="s">
        <v>25248</v>
      </c>
      <c r="X3107" s="50" t="s">
        <v>205</v>
      </c>
      <c r="Y3107" s="50"/>
    </row>
    <row r="3108" spans="1:26" ht="18" customHeight="1">
      <c r="A3108" s="539">
        <v>20241015</v>
      </c>
      <c r="B3108" s="523">
        <v>1168</v>
      </c>
      <c r="C3108" s="523" t="s">
        <v>25128</v>
      </c>
      <c r="D3108" s="523" t="s">
        <v>8896</v>
      </c>
      <c r="E3108" s="523">
        <v>1950</v>
      </c>
      <c r="F3108" s="523" t="s">
        <v>6380</v>
      </c>
      <c r="G3108" s="523" t="s">
        <v>25129</v>
      </c>
      <c r="H3108" s="538" t="s">
        <v>10032</v>
      </c>
      <c r="I3108" s="540">
        <v>45579</v>
      </c>
      <c r="J3108" s="541" t="s">
        <v>13927</v>
      </c>
      <c r="K3108" s="541" t="s">
        <v>9440</v>
      </c>
      <c r="L3108" s="494" t="s">
        <v>26745</v>
      </c>
      <c r="M3108" s="494"/>
      <c r="N3108" s="494"/>
      <c r="O3108" s="494"/>
      <c r="P3108" s="494"/>
      <c r="Q3108" s="494"/>
      <c r="R3108" s="16" t="s">
        <v>25257</v>
      </c>
      <c r="S3108" s="16" t="s">
        <v>4253</v>
      </c>
      <c r="T3108" s="16" t="s">
        <v>25269</v>
      </c>
      <c r="U3108" s="17">
        <v>1950</v>
      </c>
      <c r="V3108" s="18">
        <v>24375</v>
      </c>
      <c r="W3108" s="16" t="s">
        <v>25258</v>
      </c>
      <c r="X3108" s="50" t="s">
        <v>205</v>
      </c>
      <c r="Y3108" s="50"/>
    </row>
    <row r="3109" spans="1:26" ht="18" customHeight="1">
      <c r="A3109" s="539">
        <v>20241015</v>
      </c>
      <c r="B3109" s="523">
        <v>1169</v>
      </c>
      <c r="C3109" s="523" t="s">
        <v>25253</v>
      </c>
      <c r="D3109" s="523" t="s">
        <v>8896</v>
      </c>
      <c r="E3109" s="523">
        <v>1925</v>
      </c>
      <c r="F3109" s="523" t="s">
        <v>6380</v>
      </c>
      <c r="G3109" s="523" t="s">
        <v>25254</v>
      </c>
      <c r="H3109" s="538" t="s">
        <v>9972</v>
      </c>
      <c r="I3109" s="540">
        <v>45579</v>
      </c>
      <c r="J3109" s="541" t="s">
        <v>25280</v>
      </c>
      <c r="K3109" s="541" t="s">
        <v>9440</v>
      </c>
      <c r="L3109" s="494" t="s">
        <v>26745</v>
      </c>
      <c r="M3109" s="494"/>
      <c r="N3109" s="494"/>
      <c r="O3109" s="494"/>
      <c r="P3109" s="494"/>
      <c r="Q3109" s="494"/>
      <c r="R3109" s="16" t="s">
        <v>25253</v>
      </c>
      <c r="S3109" s="16" t="s">
        <v>3120</v>
      </c>
      <c r="T3109" s="16" t="s">
        <v>25266</v>
      </c>
      <c r="U3109" s="17">
        <v>1925</v>
      </c>
      <c r="V3109" s="18">
        <v>24640</v>
      </c>
      <c r="W3109" s="16" t="s">
        <v>25247</v>
      </c>
      <c r="X3109" s="50" t="s">
        <v>205</v>
      </c>
      <c r="Y3109" s="50"/>
    </row>
    <row r="3110" spans="1:26" ht="18" customHeight="1">
      <c r="A3110" s="539">
        <v>20241015</v>
      </c>
      <c r="B3110" s="523">
        <v>1170</v>
      </c>
      <c r="C3110" s="523" t="s">
        <v>25255</v>
      </c>
      <c r="D3110" s="523" t="s">
        <v>10514</v>
      </c>
      <c r="E3110" s="523">
        <v>2200</v>
      </c>
      <c r="F3110" s="523" t="s">
        <v>11055</v>
      </c>
      <c r="G3110" s="523" t="s">
        <v>25256</v>
      </c>
      <c r="H3110" s="538" t="s">
        <v>10032</v>
      </c>
      <c r="I3110" s="540">
        <v>45580</v>
      </c>
      <c r="J3110" s="541" t="s">
        <v>9511</v>
      </c>
      <c r="K3110" s="541" t="s">
        <v>9440</v>
      </c>
      <c r="L3110" s="494" t="s">
        <v>9454</v>
      </c>
      <c r="M3110" s="494"/>
      <c r="N3110" s="494"/>
      <c r="O3110" s="494"/>
      <c r="P3110" s="494"/>
      <c r="Q3110" s="494"/>
      <c r="R3110" s="16" t="s">
        <v>25270</v>
      </c>
      <c r="S3110" s="16" t="s">
        <v>12898</v>
      </c>
      <c r="T3110" s="16" t="s">
        <v>25271</v>
      </c>
      <c r="U3110" s="17">
        <v>2200</v>
      </c>
      <c r="V3110" s="18">
        <v>15400</v>
      </c>
      <c r="W3110" s="16" t="s">
        <v>25272</v>
      </c>
      <c r="X3110" s="50"/>
      <c r="Y3110" s="50"/>
    </row>
    <row r="3111" spans="1:26" ht="18" customHeight="1">
      <c r="A3111" s="539">
        <v>20241015</v>
      </c>
      <c r="B3111" s="523">
        <v>1171</v>
      </c>
      <c r="C3111" s="523" t="s">
        <v>25235</v>
      </c>
      <c r="D3111" s="523" t="s">
        <v>219</v>
      </c>
      <c r="E3111" s="523">
        <v>3516</v>
      </c>
      <c r="F3111" s="523" t="s">
        <v>8949</v>
      </c>
      <c r="G3111" s="523" t="s">
        <v>25236</v>
      </c>
      <c r="H3111" s="538" t="s">
        <v>9892</v>
      </c>
      <c r="I3111" s="540">
        <v>45580</v>
      </c>
      <c r="J3111" s="541" t="s">
        <v>13018</v>
      </c>
      <c r="K3111" s="541" t="s">
        <v>9440</v>
      </c>
      <c r="L3111" s="494" t="s">
        <v>26745</v>
      </c>
      <c r="M3111" s="494"/>
      <c r="N3111" s="494"/>
      <c r="O3111" s="494"/>
      <c r="P3111" s="494"/>
      <c r="Q3111" s="494"/>
      <c r="R3111" s="16" t="s">
        <v>25235</v>
      </c>
      <c r="S3111" s="16" t="s">
        <v>12922</v>
      </c>
      <c r="T3111" s="16" t="s">
        <v>25267</v>
      </c>
      <c r="U3111" s="17">
        <v>3516</v>
      </c>
      <c r="V3111" s="18">
        <v>6395.07</v>
      </c>
      <c r="W3111" s="16" t="s">
        <v>25247</v>
      </c>
      <c r="X3111" s="50" t="s">
        <v>205</v>
      </c>
      <c r="Y3111" s="50"/>
      <c r="Z3111" t="s">
        <v>10998</v>
      </c>
    </row>
    <row r="3112" spans="1:26" ht="18" customHeight="1">
      <c r="A3112" s="539">
        <v>20241015</v>
      </c>
      <c r="B3112" s="523">
        <v>1172</v>
      </c>
      <c r="C3112" s="523" t="s">
        <v>25113</v>
      </c>
      <c r="D3112" s="523" t="s">
        <v>8947</v>
      </c>
      <c r="E3112" s="523">
        <v>1350</v>
      </c>
      <c r="F3112" s="523" t="s">
        <v>8949</v>
      </c>
      <c r="G3112" s="523" t="s">
        <v>25114</v>
      </c>
      <c r="H3112" s="538" t="s">
        <v>9601</v>
      </c>
      <c r="I3112" s="540">
        <v>45580</v>
      </c>
      <c r="J3112" s="541" t="s">
        <v>10388</v>
      </c>
      <c r="K3112" s="541" t="s">
        <v>9440</v>
      </c>
      <c r="L3112" s="494" t="s">
        <v>9454</v>
      </c>
      <c r="M3112" s="494"/>
      <c r="N3112" s="494"/>
      <c r="O3112" s="494"/>
      <c r="P3112" s="494"/>
      <c r="Q3112" s="494"/>
      <c r="R3112" s="16" t="s">
        <v>25113</v>
      </c>
      <c r="S3112" s="16" t="s">
        <v>15181</v>
      </c>
      <c r="T3112" s="16" t="s">
        <v>25268</v>
      </c>
      <c r="U3112" s="17">
        <v>1350</v>
      </c>
      <c r="V3112" s="18">
        <v>9895.5</v>
      </c>
      <c r="W3112" s="16" t="s">
        <v>25247</v>
      </c>
      <c r="X3112" s="50" t="s">
        <v>205</v>
      </c>
      <c r="Y3112" s="50"/>
      <c r="Z3112" t="s">
        <v>14924</v>
      </c>
    </row>
    <row r="3113" spans="1:26" ht="18" customHeight="1">
      <c r="A3113" s="539">
        <v>20241016</v>
      </c>
      <c r="B3113" s="523">
        <v>1173</v>
      </c>
      <c r="C3113" s="523" t="s">
        <v>25237</v>
      </c>
      <c r="D3113" s="523" t="s">
        <v>8947</v>
      </c>
      <c r="E3113" s="523">
        <v>900</v>
      </c>
      <c r="F3113" s="523" t="s">
        <v>8949</v>
      </c>
      <c r="G3113" s="523" t="s">
        <v>25238</v>
      </c>
      <c r="H3113" s="538" t="s">
        <v>9631</v>
      </c>
      <c r="I3113" s="540">
        <v>45581</v>
      </c>
      <c r="J3113" s="541" t="s">
        <v>11477</v>
      </c>
      <c r="K3113" s="541" t="s">
        <v>9440</v>
      </c>
      <c r="L3113" s="494" t="s">
        <v>9454</v>
      </c>
      <c r="M3113" s="494"/>
      <c r="N3113" s="494"/>
      <c r="O3113" s="494"/>
      <c r="P3113" s="494"/>
      <c r="Q3113" s="494"/>
      <c r="R3113" s="16" t="s">
        <v>25308</v>
      </c>
      <c r="S3113" s="16" t="s">
        <v>25305</v>
      </c>
      <c r="T3113" s="16" t="s">
        <v>25309</v>
      </c>
      <c r="U3113" s="17">
        <v>900</v>
      </c>
      <c r="V3113" s="18">
        <v>9900</v>
      </c>
      <c r="W3113" s="16" t="s">
        <v>25261</v>
      </c>
      <c r="X3113" s="50" t="s">
        <v>205</v>
      </c>
      <c r="Y3113" s="50"/>
      <c r="Z3113" t="s">
        <v>10592</v>
      </c>
    </row>
    <row r="3114" spans="1:26" ht="18" customHeight="1">
      <c r="A3114" s="539">
        <v>20241016</v>
      </c>
      <c r="B3114" s="523">
        <v>1174</v>
      </c>
      <c r="C3114" s="523" t="s">
        <v>25263</v>
      </c>
      <c r="D3114" s="523" t="s">
        <v>9503</v>
      </c>
      <c r="E3114" s="523">
        <v>2110</v>
      </c>
      <c r="F3114" s="523" t="s">
        <v>9260</v>
      </c>
      <c r="G3114" s="523" t="s">
        <v>25264</v>
      </c>
      <c r="H3114" s="538" t="s">
        <v>9452</v>
      </c>
      <c r="I3114" s="540">
        <v>45581</v>
      </c>
      <c r="J3114" s="541" t="s">
        <v>11386</v>
      </c>
      <c r="K3114" s="541" t="s">
        <v>9440</v>
      </c>
      <c r="L3114" s="494" t="s">
        <v>26745</v>
      </c>
      <c r="M3114" s="494"/>
      <c r="N3114" s="494"/>
      <c r="O3114" s="494"/>
      <c r="P3114" s="494"/>
      <c r="Q3114" s="494"/>
      <c r="R3114" s="16" t="s">
        <v>25299</v>
      </c>
      <c r="S3114" s="16" t="s">
        <v>25300</v>
      </c>
      <c r="T3114" s="16" t="s">
        <v>25301</v>
      </c>
      <c r="U3114" s="17">
        <v>2110</v>
      </c>
      <c r="V3114" s="18">
        <v>24478</v>
      </c>
      <c r="W3114" s="16" t="s">
        <v>25302</v>
      </c>
      <c r="X3114" s="50" t="s">
        <v>205</v>
      </c>
      <c r="Y3114" s="50"/>
      <c r="Z3114" t="s">
        <v>25603</v>
      </c>
    </row>
    <row r="3115" spans="1:26" ht="18" customHeight="1">
      <c r="A3115" s="539">
        <v>20241016</v>
      </c>
      <c r="B3115" s="523">
        <v>1175</v>
      </c>
      <c r="C3115" s="523" t="s">
        <v>25134</v>
      </c>
      <c r="D3115" s="523" t="s">
        <v>8947</v>
      </c>
      <c r="E3115" s="523">
        <v>600</v>
      </c>
      <c r="F3115" s="523" t="s">
        <v>8949</v>
      </c>
      <c r="G3115" s="523" t="s">
        <v>25135</v>
      </c>
      <c r="H3115" s="538" t="s">
        <v>9972</v>
      </c>
      <c r="I3115" s="540">
        <v>45581</v>
      </c>
      <c r="J3115" s="541" t="s">
        <v>25071</v>
      </c>
      <c r="K3115" s="541" t="s">
        <v>9440</v>
      </c>
      <c r="L3115" s="494" t="s">
        <v>9454</v>
      </c>
      <c r="M3115" s="494"/>
      <c r="N3115" s="494"/>
      <c r="O3115" s="494"/>
      <c r="P3115" s="494"/>
      <c r="Q3115" s="494"/>
      <c r="R3115" s="16" t="s">
        <v>25225</v>
      </c>
      <c r="S3115" s="16" t="s">
        <v>12023</v>
      </c>
      <c r="T3115" s="16" t="s">
        <v>25307</v>
      </c>
      <c r="U3115" s="17">
        <v>600</v>
      </c>
      <c r="V3115" s="18">
        <v>6945</v>
      </c>
      <c r="W3115" s="16" t="s">
        <v>25302</v>
      </c>
      <c r="X3115" s="50" t="s">
        <v>205</v>
      </c>
      <c r="Y3115" s="50"/>
      <c r="Z3115" t="s">
        <v>10592</v>
      </c>
    </row>
    <row r="3116" spans="1:26" ht="18" customHeight="1">
      <c r="A3116" s="539">
        <v>20241016</v>
      </c>
      <c r="B3116" s="523">
        <v>1176</v>
      </c>
      <c r="C3116" s="523" t="s">
        <v>25117</v>
      </c>
      <c r="D3116" s="523" t="s">
        <v>8947</v>
      </c>
      <c r="E3116" s="523">
        <v>1000</v>
      </c>
      <c r="F3116" s="523" t="s">
        <v>8949</v>
      </c>
      <c r="G3116" s="523" t="s">
        <v>25118</v>
      </c>
      <c r="H3116" s="538" t="s">
        <v>9882</v>
      </c>
      <c r="I3116" s="540">
        <v>45581</v>
      </c>
      <c r="J3116" s="541" t="s">
        <v>25313</v>
      </c>
      <c r="K3116" s="541" t="s">
        <v>9440</v>
      </c>
      <c r="L3116" s="494" t="s">
        <v>9454</v>
      </c>
      <c r="M3116" s="494"/>
      <c r="N3116" s="494"/>
      <c r="O3116" s="494"/>
      <c r="P3116" s="494"/>
      <c r="Q3116" s="494"/>
      <c r="R3116" s="16" t="s">
        <v>25223</v>
      </c>
      <c r="S3116" s="16" t="s">
        <v>25305</v>
      </c>
      <c r="T3116" s="16" t="s">
        <v>25306</v>
      </c>
      <c r="U3116" s="17">
        <v>1000</v>
      </c>
      <c r="V3116" s="18">
        <v>9792</v>
      </c>
      <c r="W3116" s="16" t="s">
        <v>25261</v>
      </c>
      <c r="X3116" s="50" t="s">
        <v>205</v>
      </c>
      <c r="Y3116" s="50"/>
      <c r="Z3116" t="s">
        <v>11395</v>
      </c>
    </row>
    <row r="3117" spans="1:26" ht="18" customHeight="1">
      <c r="A3117" s="539">
        <v>20241016</v>
      </c>
      <c r="B3117" s="523">
        <v>1177</v>
      </c>
      <c r="C3117" s="523" t="s">
        <v>25115</v>
      </c>
      <c r="D3117" s="523" t="s">
        <v>8947</v>
      </c>
      <c r="E3117" s="523">
        <v>918</v>
      </c>
      <c r="F3117" s="523" t="s">
        <v>8949</v>
      </c>
      <c r="G3117" s="523" t="s">
        <v>25116</v>
      </c>
      <c r="H3117" s="538" t="s">
        <v>9910</v>
      </c>
      <c r="I3117" s="540">
        <v>45581</v>
      </c>
      <c r="J3117" s="541" t="s">
        <v>12830</v>
      </c>
      <c r="K3117" s="541" t="s">
        <v>9440</v>
      </c>
      <c r="L3117" s="494" t="s">
        <v>9454</v>
      </c>
      <c r="M3117" s="494"/>
      <c r="N3117" s="494"/>
      <c r="O3117" s="494"/>
      <c r="P3117" s="494"/>
      <c r="Q3117" s="494"/>
      <c r="R3117" s="16" t="s">
        <v>25224</v>
      </c>
      <c r="S3117" s="16" t="s">
        <v>25305</v>
      </c>
      <c r="T3117" s="16" t="s">
        <v>25310</v>
      </c>
      <c r="U3117" s="17">
        <v>918</v>
      </c>
      <c r="V3117" s="18">
        <v>11897.28</v>
      </c>
      <c r="W3117" s="16" t="s">
        <v>25261</v>
      </c>
      <c r="X3117" s="50" t="s">
        <v>205</v>
      </c>
      <c r="Y3117" s="50"/>
      <c r="Z3117" t="s">
        <v>10758</v>
      </c>
    </row>
    <row r="3118" spans="1:26" ht="18" customHeight="1">
      <c r="A3118" s="539">
        <v>20241016</v>
      </c>
      <c r="B3118" s="523">
        <v>1178</v>
      </c>
      <c r="C3118" s="523" t="s">
        <v>25277</v>
      </c>
      <c r="D3118" s="523" t="s">
        <v>10483</v>
      </c>
      <c r="E3118" s="523">
        <v>4570</v>
      </c>
      <c r="F3118" s="523" t="s">
        <v>9069</v>
      </c>
      <c r="G3118" s="523" t="s">
        <v>25278</v>
      </c>
      <c r="H3118" s="538" t="s">
        <v>10069</v>
      </c>
      <c r="I3118" s="540">
        <v>45581</v>
      </c>
      <c r="J3118" s="541" t="s">
        <v>9614</v>
      </c>
      <c r="K3118" s="541" t="s">
        <v>9440</v>
      </c>
      <c r="L3118" s="494" t="s">
        <v>9454</v>
      </c>
      <c r="M3118" s="494"/>
      <c r="N3118" s="494"/>
      <c r="O3118" s="494"/>
      <c r="P3118" s="494"/>
      <c r="Q3118" s="494"/>
      <c r="R3118" s="16" t="s">
        <v>25303</v>
      </c>
      <c r="S3118" s="16" t="s">
        <v>25230</v>
      </c>
      <c r="T3118" s="16" t="s">
        <v>25304</v>
      </c>
      <c r="U3118" s="17">
        <v>4570</v>
      </c>
      <c r="V3118" s="18">
        <v>24900</v>
      </c>
      <c r="W3118" s="16" t="s">
        <v>25302</v>
      </c>
      <c r="X3118" s="50"/>
      <c r="Y3118" s="50"/>
      <c r="Z3118" t="s">
        <v>10986</v>
      </c>
    </row>
    <row r="3119" spans="1:26" ht="18" customHeight="1">
      <c r="A3119" s="539">
        <v>20241017</v>
      </c>
      <c r="B3119" s="523">
        <v>1179</v>
      </c>
      <c r="C3119" s="523" t="s">
        <v>25292</v>
      </c>
      <c r="D3119" s="523" t="s">
        <v>8947</v>
      </c>
      <c r="E3119" s="523">
        <v>1300</v>
      </c>
      <c r="F3119" s="523" t="s">
        <v>8949</v>
      </c>
      <c r="G3119" s="523" t="s">
        <v>25294</v>
      </c>
      <c r="H3119" s="538" t="s">
        <v>9526</v>
      </c>
      <c r="I3119" s="540">
        <v>45582</v>
      </c>
      <c r="J3119" s="541" t="s">
        <v>11819</v>
      </c>
      <c r="K3119" s="541" t="s">
        <v>9440</v>
      </c>
      <c r="L3119" s="494" t="s">
        <v>9454</v>
      </c>
      <c r="M3119" s="494"/>
      <c r="N3119" s="494"/>
      <c r="O3119" s="494"/>
      <c r="P3119" s="494"/>
      <c r="Q3119" s="494"/>
      <c r="R3119" s="16" t="s">
        <v>25321</v>
      </c>
      <c r="S3119" s="16" t="s">
        <v>25322</v>
      </c>
      <c r="T3119" s="16" t="s">
        <v>25323</v>
      </c>
      <c r="U3119" s="17">
        <v>1300</v>
      </c>
      <c r="V3119" s="18">
        <v>8580</v>
      </c>
      <c r="W3119" s="16" t="s">
        <v>25325</v>
      </c>
      <c r="X3119" s="50"/>
      <c r="Y3119" s="50"/>
      <c r="Z3119" t="s">
        <v>10606</v>
      </c>
    </row>
    <row r="3120" spans="1:26" ht="18" customHeight="1">
      <c r="A3120" s="539">
        <v>20241017</v>
      </c>
      <c r="B3120" s="523">
        <v>1180</v>
      </c>
      <c r="C3120" s="523" t="s">
        <v>25189</v>
      </c>
      <c r="D3120" s="523" t="s">
        <v>8896</v>
      </c>
      <c r="E3120" s="523">
        <v>1950</v>
      </c>
      <c r="F3120" s="523" t="s">
        <v>6380</v>
      </c>
      <c r="G3120" s="523" t="s">
        <v>25160</v>
      </c>
      <c r="H3120" s="538" t="s">
        <v>10032</v>
      </c>
      <c r="I3120" s="540">
        <v>45582</v>
      </c>
      <c r="J3120" s="541" t="s">
        <v>14056</v>
      </c>
      <c r="K3120" s="541" t="s">
        <v>9440</v>
      </c>
      <c r="L3120" s="494" t="s">
        <v>26745</v>
      </c>
      <c r="M3120" s="494"/>
      <c r="N3120" s="494"/>
      <c r="O3120" s="494"/>
      <c r="P3120" s="494"/>
      <c r="Q3120" s="494"/>
      <c r="R3120" s="16" t="s">
        <v>25262</v>
      </c>
      <c r="S3120" s="16" t="s">
        <v>19616</v>
      </c>
      <c r="T3120" s="16" t="s">
        <v>25318</v>
      </c>
      <c r="U3120" s="17">
        <v>1950</v>
      </c>
      <c r="V3120" s="18">
        <v>24960</v>
      </c>
      <c r="W3120" s="16" t="s">
        <v>25272</v>
      </c>
      <c r="X3120" s="50" t="s">
        <v>205</v>
      </c>
      <c r="Y3120" s="50"/>
    </row>
    <row r="3121" spans="1:26" ht="18" customHeight="1">
      <c r="A3121" s="539">
        <v>20241017</v>
      </c>
      <c r="B3121" s="523">
        <v>1181</v>
      </c>
      <c r="C3121" s="523" t="s">
        <v>25241</v>
      </c>
      <c r="D3121" s="523" t="s">
        <v>8891</v>
      </c>
      <c r="E3121" s="523">
        <v>1946</v>
      </c>
      <c r="F3121" s="523" t="s">
        <v>8994</v>
      </c>
      <c r="G3121" s="523" t="s">
        <v>25242</v>
      </c>
      <c r="H3121" s="538" t="s">
        <v>9613</v>
      </c>
      <c r="I3121" s="540">
        <v>45581</v>
      </c>
      <c r="J3121" s="541" t="s">
        <v>10660</v>
      </c>
      <c r="K3121" s="541" t="s">
        <v>9440</v>
      </c>
      <c r="L3121" s="494" t="s">
        <v>26745</v>
      </c>
      <c r="M3121" s="494"/>
      <c r="N3121" s="494"/>
      <c r="O3121" s="494"/>
      <c r="P3121" s="494"/>
      <c r="Q3121" s="494"/>
      <c r="R3121" s="16" t="s">
        <v>25319</v>
      </c>
      <c r="S3121" s="16" t="s">
        <v>15139</v>
      </c>
      <c r="T3121" s="16" t="s">
        <v>25320</v>
      </c>
      <c r="U3121" s="17">
        <v>1946</v>
      </c>
      <c r="V3121" s="18">
        <v>24432.62</v>
      </c>
      <c r="W3121" s="16" t="s">
        <v>25302</v>
      </c>
      <c r="X3121" s="50" t="s">
        <v>205</v>
      </c>
      <c r="Y3121" s="50"/>
    </row>
    <row r="3122" spans="1:26" ht="18" customHeight="1">
      <c r="A3122" s="539">
        <v>20241017</v>
      </c>
      <c r="B3122" s="523">
        <v>1182</v>
      </c>
      <c r="C3122" s="523" t="s">
        <v>25281</v>
      </c>
      <c r="D3122" s="523" t="s">
        <v>8896</v>
      </c>
      <c r="E3122" s="523">
        <v>1925</v>
      </c>
      <c r="F3122" s="523" t="s">
        <v>6380</v>
      </c>
      <c r="G3122" s="523" t="s">
        <v>25317</v>
      </c>
      <c r="H3122" s="538" t="s">
        <v>9680</v>
      </c>
      <c r="I3122" s="540">
        <v>45581</v>
      </c>
      <c r="J3122" s="541" t="s">
        <v>11281</v>
      </c>
      <c r="K3122" s="541" t="s">
        <v>9440</v>
      </c>
      <c r="L3122" s="494" t="s">
        <v>26745</v>
      </c>
      <c r="M3122" s="494"/>
      <c r="N3122" s="494"/>
      <c r="O3122" s="494"/>
      <c r="P3122" s="494"/>
      <c r="Q3122" s="494"/>
      <c r="R3122" s="16" t="s">
        <v>25281</v>
      </c>
      <c r="S3122" s="16" t="s">
        <v>2620</v>
      </c>
      <c r="T3122" s="16" t="s">
        <v>25316</v>
      </c>
      <c r="U3122" s="17">
        <v>1925</v>
      </c>
      <c r="V3122" s="18">
        <v>24640</v>
      </c>
      <c r="W3122" s="16" t="s">
        <v>25311</v>
      </c>
      <c r="X3122" s="50" t="s">
        <v>205</v>
      </c>
      <c r="Y3122" s="50"/>
    </row>
    <row r="3123" spans="1:26" ht="18" customHeight="1">
      <c r="A3123" s="539">
        <v>20241017</v>
      </c>
      <c r="B3123" s="523">
        <v>1183</v>
      </c>
      <c r="C3123" s="523" t="s">
        <v>25158</v>
      </c>
      <c r="D3123" s="523" t="s">
        <v>8891</v>
      </c>
      <c r="E3123" s="523">
        <v>2300</v>
      </c>
      <c r="F3123" s="523" t="s">
        <v>121</v>
      </c>
      <c r="G3123" s="523" t="s">
        <v>25159</v>
      </c>
      <c r="H3123" s="538" t="s">
        <v>9892</v>
      </c>
      <c r="I3123" s="540">
        <v>45582</v>
      </c>
      <c r="J3123" s="541" t="s">
        <v>15064</v>
      </c>
      <c r="K3123" s="541" t="s">
        <v>9440</v>
      </c>
      <c r="L3123" s="494" t="s">
        <v>26745</v>
      </c>
      <c r="M3123" s="494"/>
      <c r="N3123" s="494"/>
      <c r="O3123" s="494"/>
      <c r="P3123" s="494"/>
      <c r="Q3123" s="494"/>
      <c r="R3123" s="16" t="s">
        <v>25158</v>
      </c>
      <c r="S3123" s="16" t="s">
        <v>1918</v>
      </c>
      <c r="T3123" s="16" t="s">
        <v>25315</v>
      </c>
      <c r="U3123" s="17">
        <v>2300</v>
      </c>
      <c r="V3123" s="18">
        <v>23805</v>
      </c>
      <c r="W3123" s="16" t="s">
        <v>25324</v>
      </c>
      <c r="X3123" s="50" t="s">
        <v>205</v>
      </c>
      <c r="Y3123" s="50"/>
    </row>
    <row r="3124" spans="1:26" ht="18" customHeight="1">
      <c r="A3124" s="539">
        <v>20241017</v>
      </c>
      <c r="B3124" s="523">
        <v>1184</v>
      </c>
      <c r="C3124" s="523" t="s">
        <v>25239</v>
      </c>
      <c r="D3124" s="523" t="s">
        <v>8891</v>
      </c>
      <c r="E3124" s="523">
        <v>1953</v>
      </c>
      <c r="F3124" s="523" t="s">
        <v>8994</v>
      </c>
      <c r="G3124" s="523" t="s">
        <v>25240</v>
      </c>
      <c r="H3124" s="538" t="s">
        <v>15505</v>
      </c>
      <c r="I3124" s="540">
        <v>45582</v>
      </c>
      <c r="J3124" s="541" t="s">
        <v>10388</v>
      </c>
      <c r="K3124" s="541" t="s">
        <v>9440</v>
      </c>
      <c r="L3124" s="494" t="s">
        <v>26745</v>
      </c>
      <c r="M3124" s="494"/>
      <c r="N3124" s="494"/>
      <c r="O3124" s="494"/>
      <c r="P3124" s="494"/>
      <c r="Q3124" s="494"/>
      <c r="R3124" s="16" t="s">
        <v>25239</v>
      </c>
      <c r="S3124" s="16" t="s">
        <v>1918</v>
      </c>
      <c r="T3124" s="16" t="s">
        <v>25314</v>
      </c>
      <c r="U3124" s="17">
        <v>1953</v>
      </c>
      <c r="V3124" s="18">
        <v>24424.22</v>
      </c>
      <c r="W3124" s="16" t="s">
        <v>25324</v>
      </c>
      <c r="X3124" s="50" t="s">
        <v>205</v>
      </c>
      <c r="Y3124" s="50"/>
    </row>
    <row r="3125" spans="1:26" ht="18" customHeight="1">
      <c r="A3125" s="539">
        <v>20241018</v>
      </c>
      <c r="B3125" s="523">
        <v>1185</v>
      </c>
      <c r="C3125" s="523" t="s">
        <v>25326</v>
      </c>
      <c r="D3125" s="523" t="s">
        <v>10840</v>
      </c>
      <c r="E3125" s="523">
        <v>1949</v>
      </c>
      <c r="F3125" s="523" t="s">
        <v>8994</v>
      </c>
      <c r="G3125" s="523" t="s">
        <v>25327</v>
      </c>
      <c r="H3125" s="538" t="s">
        <v>9526</v>
      </c>
      <c r="I3125" s="540">
        <v>45583</v>
      </c>
      <c r="J3125" s="541" t="s">
        <v>12960</v>
      </c>
      <c r="K3125" s="541" t="s">
        <v>9440</v>
      </c>
      <c r="L3125" s="494" t="s">
        <v>26754</v>
      </c>
      <c r="M3125" s="494"/>
      <c r="N3125" s="494"/>
      <c r="O3125" s="494"/>
      <c r="P3125" s="494"/>
      <c r="Q3125" s="494"/>
      <c r="R3125" s="16"/>
      <c r="S3125" s="16"/>
      <c r="T3125" s="16"/>
      <c r="U3125" s="17"/>
      <c r="V3125" s="18"/>
      <c r="W3125" s="16"/>
      <c r="X3125" s="50" t="s">
        <v>205</v>
      </c>
      <c r="Y3125" s="50"/>
    </row>
    <row r="3126" spans="1:26" ht="18" customHeight="1">
      <c r="A3126" s="539">
        <v>20241018</v>
      </c>
      <c r="B3126" s="523">
        <v>1186</v>
      </c>
      <c r="C3126" s="523" t="s">
        <v>25156</v>
      </c>
      <c r="D3126" s="523" t="s">
        <v>8891</v>
      </c>
      <c r="E3126" s="523">
        <v>2300</v>
      </c>
      <c r="F3126" s="523" t="s">
        <v>121</v>
      </c>
      <c r="G3126" s="523" t="s">
        <v>25157</v>
      </c>
      <c r="H3126" s="538" t="s">
        <v>15505</v>
      </c>
      <c r="I3126" s="540">
        <v>45583</v>
      </c>
      <c r="J3126" s="541" t="s">
        <v>10742</v>
      </c>
      <c r="K3126" s="541" t="s">
        <v>9440</v>
      </c>
      <c r="L3126" s="494" t="s">
        <v>26745</v>
      </c>
      <c r="M3126" s="494"/>
      <c r="N3126" s="494"/>
      <c r="O3126" s="494"/>
      <c r="P3126" s="494"/>
      <c r="Q3126" s="494"/>
      <c r="R3126" s="16" t="s">
        <v>25156</v>
      </c>
      <c r="S3126" s="16" t="s">
        <v>25345</v>
      </c>
      <c r="T3126" s="16" t="s">
        <v>25344</v>
      </c>
      <c r="U3126" s="17">
        <v>2300</v>
      </c>
      <c r="V3126" s="18">
        <v>23805</v>
      </c>
      <c r="W3126" s="16" t="s">
        <v>25348</v>
      </c>
      <c r="X3126" s="50" t="s">
        <v>205</v>
      </c>
      <c r="Y3126" s="50"/>
    </row>
    <row r="3127" spans="1:26" ht="18" customHeight="1">
      <c r="A3127" s="539">
        <v>20241021</v>
      </c>
      <c r="B3127" s="523">
        <v>1187</v>
      </c>
      <c r="C3127" s="523" t="s">
        <v>25226</v>
      </c>
      <c r="D3127" s="523" t="s">
        <v>13413</v>
      </c>
      <c r="E3127" s="523">
        <v>1584</v>
      </c>
      <c r="F3127" s="523" t="s">
        <v>8949</v>
      </c>
      <c r="G3127" s="523" t="s">
        <v>24875</v>
      </c>
      <c r="H3127" s="538" t="s">
        <v>9438</v>
      </c>
      <c r="I3127" s="540">
        <v>45584</v>
      </c>
      <c r="J3127" s="541" t="s">
        <v>14309</v>
      </c>
      <c r="K3127" s="541" t="s">
        <v>9440</v>
      </c>
      <c r="L3127" s="494" t="s">
        <v>26745</v>
      </c>
      <c r="M3127" s="494"/>
      <c r="N3127" s="494"/>
      <c r="O3127" s="494"/>
      <c r="P3127" s="494"/>
      <c r="Q3127" s="494"/>
      <c r="R3127" s="16" t="s">
        <v>25349</v>
      </c>
      <c r="S3127" s="16" t="s">
        <v>12419</v>
      </c>
      <c r="T3127" s="16" t="s">
        <v>25366</v>
      </c>
      <c r="U3127" s="17">
        <v>1584</v>
      </c>
      <c r="V3127" s="18">
        <v>21652.34</v>
      </c>
      <c r="W3127" s="16" t="s">
        <v>25367</v>
      </c>
      <c r="X3127" s="50" t="s">
        <v>205</v>
      </c>
      <c r="Y3127" s="50"/>
      <c r="Z3127" t="s">
        <v>14146</v>
      </c>
    </row>
    <row r="3128" spans="1:26" ht="18" customHeight="1">
      <c r="A3128" s="539">
        <v>20241021</v>
      </c>
      <c r="B3128" s="523">
        <v>1188</v>
      </c>
      <c r="C3128" s="523" t="s">
        <v>25295</v>
      </c>
      <c r="D3128" s="523" t="s">
        <v>219</v>
      </c>
      <c r="E3128" s="523">
        <v>4446</v>
      </c>
      <c r="F3128" s="523" t="s">
        <v>8949</v>
      </c>
      <c r="G3128" s="523" t="s">
        <v>25296</v>
      </c>
      <c r="H3128" s="538" t="s">
        <v>9606</v>
      </c>
      <c r="I3128" s="540">
        <v>45586</v>
      </c>
      <c r="J3128" s="541" t="s">
        <v>12268</v>
      </c>
      <c r="K3128" s="541" t="s">
        <v>9440</v>
      </c>
      <c r="L3128" s="494" t="s">
        <v>26745</v>
      </c>
      <c r="M3128" s="494"/>
      <c r="N3128" s="494"/>
      <c r="O3128" s="494"/>
      <c r="P3128" s="494"/>
      <c r="Q3128" s="494"/>
      <c r="R3128" s="16" t="s">
        <v>25295</v>
      </c>
      <c r="S3128" s="16" t="s">
        <v>24936</v>
      </c>
      <c r="T3128" s="16" t="s">
        <v>25365</v>
      </c>
      <c r="U3128" s="17">
        <v>4446</v>
      </c>
      <c r="V3128" s="18">
        <v>11608.8</v>
      </c>
      <c r="W3128" s="16" t="s">
        <v>25350</v>
      </c>
      <c r="X3128" s="50" t="s">
        <v>205</v>
      </c>
      <c r="Y3128" s="50"/>
      <c r="Z3128" t="s">
        <v>11616</v>
      </c>
    </row>
    <row r="3129" spans="1:26" ht="18" customHeight="1">
      <c r="A3129" s="539">
        <v>20241021</v>
      </c>
      <c r="B3129" s="523">
        <v>1189</v>
      </c>
      <c r="C3129" s="523" t="s">
        <v>24873</v>
      </c>
      <c r="D3129" s="523" t="s">
        <v>13413</v>
      </c>
      <c r="E3129" s="523">
        <v>1584</v>
      </c>
      <c r="F3129" s="523" t="s">
        <v>8949</v>
      </c>
      <c r="G3129" s="523" t="s">
        <v>24874</v>
      </c>
      <c r="H3129" s="538" t="s">
        <v>26266</v>
      </c>
      <c r="I3129" s="540">
        <v>45586</v>
      </c>
      <c r="J3129" s="541" t="s">
        <v>9511</v>
      </c>
      <c r="K3129" s="541" t="s">
        <v>9440</v>
      </c>
      <c r="L3129" s="494" t="s">
        <v>26745</v>
      </c>
      <c r="M3129" s="494"/>
      <c r="N3129" s="494"/>
      <c r="O3129" s="494"/>
      <c r="P3129" s="494"/>
      <c r="Q3129" s="494"/>
      <c r="R3129" s="16" t="s">
        <v>25375</v>
      </c>
      <c r="S3129" s="16" t="s">
        <v>19619</v>
      </c>
      <c r="T3129" s="16" t="s">
        <v>25376</v>
      </c>
      <c r="U3129" s="17">
        <v>1584</v>
      </c>
      <c r="V3129" s="18">
        <v>21652.34</v>
      </c>
      <c r="W3129" s="16" t="s">
        <v>25374</v>
      </c>
      <c r="X3129" s="50" t="s">
        <v>205</v>
      </c>
      <c r="Y3129" s="50"/>
      <c r="Z3129" t="s">
        <v>14146</v>
      </c>
    </row>
    <row r="3130" spans="1:26" ht="18" customHeight="1">
      <c r="A3130" s="539">
        <v>20241021</v>
      </c>
      <c r="B3130" s="523">
        <v>1190</v>
      </c>
      <c r="C3130" s="523" t="s">
        <v>25337</v>
      </c>
      <c r="D3130" s="523" t="s">
        <v>9743</v>
      </c>
      <c r="E3130" s="523">
        <v>1849</v>
      </c>
      <c r="F3130" s="523" t="s">
        <v>9206</v>
      </c>
      <c r="G3130" s="523" t="s">
        <v>25338</v>
      </c>
      <c r="H3130" s="538" t="s">
        <v>9592</v>
      </c>
      <c r="I3130" s="540">
        <v>45586</v>
      </c>
      <c r="J3130" s="541" t="s">
        <v>11809</v>
      </c>
      <c r="K3130" s="541" t="s">
        <v>9440</v>
      </c>
      <c r="L3130" s="494" t="s">
        <v>26764</v>
      </c>
      <c r="M3130" s="494"/>
      <c r="N3130" s="494"/>
      <c r="O3130" s="494"/>
      <c r="P3130" s="494"/>
      <c r="Q3130" s="494"/>
      <c r="R3130" s="16" t="s">
        <v>25337</v>
      </c>
      <c r="S3130" s="16" t="s">
        <v>25371</v>
      </c>
      <c r="T3130" s="16" t="s">
        <v>25370</v>
      </c>
      <c r="U3130" s="17">
        <v>1849</v>
      </c>
      <c r="V3130" s="18">
        <v>23000</v>
      </c>
      <c r="W3130" s="16" t="s">
        <v>25377</v>
      </c>
      <c r="X3130" s="50" t="s">
        <v>205</v>
      </c>
      <c r="Y3130" s="50"/>
      <c r="Z3130" t="s">
        <v>27026</v>
      </c>
    </row>
    <row r="3131" spans="1:26" ht="18" customHeight="1">
      <c r="A3131" s="539">
        <v>20241022</v>
      </c>
      <c r="B3131" s="523">
        <v>1191</v>
      </c>
      <c r="C3131" s="523" t="s">
        <v>25044</v>
      </c>
      <c r="D3131" s="523" t="s">
        <v>9062</v>
      </c>
      <c r="E3131" s="523">
        <v>1225</v>
      </c>
      <c r="F3131" s="523" t="s">
        <v>8298</v>
      </c>
      <c r="G3131" s="523" t="s">
        <v>25045</v>
      </c>
      <c r="H3131" s="538" t="s">
        <v>9918</v>
      </c>
      <c r="I3131" s="540">
        <v>45587</v>
      </c>
      <c r="J3131" s="541" t="s">
        <v>9675</v>
      </c>
      <c r="K3131" s="541" t="s">
        <v>9440</v>
      </c>
      <c r="L3131" s="494" t="s">
        <v>26745</v>
      </c>
      <c r="M3131" s="494"/>
      <c r="N3131" s="494"/>
      <c r="O3131" s="494"/>
      <c r="P3131" s="494"/>
      <c r="Q3131" s="494"/>
      <c r="R3131" s="16" t="s">
        <v>25476</v>
      </c>
      <c r="S3131" s="16" t="s">
        <v>20558</v>
      </c>
      <c r="T3131" s="16" t="s">
        <v>25477</v>
      </c>
      <c r="U3131" s="17">
        <v>1225</v>
      </c>
      <c r="V3131" s="18">
        <v>24950</v>
      </c>
      <c r="W3131" s="16" t="s">
        <v>25390</v>
      </c>
      <c r="X3131" s="50" t="s">
        <v>205</v>
      </c>
      <c r="Y3131" s="50"/>
      <c r="Z3131" t="s">
        <v>16207</v>
      </c>
    </row>
    <row r="3132" spans="1:26" ht="18" customHeight="1">
      <c r="A3132" s="539">
        <v>20241022</v>
      </c>
      <c r="B3132" s="523">
        <v>1192</v>
      </c>
      <c r="C3132" s="523" t="s">
        <v>25346</v>
      </c>
      <c r="D3132" s="523" t="s">
        <v>8947</v>
      </c>
      <c r="E3132" s="523">
        <v>876</v>
      </c>
      <c r="F3132" s="523" t="s">
        <v>25364</v>
      </c>
      <c r="G3132" s="523" t="s">
        <v>25347</v>
      </c>
      <c r="H3132" s="538" t="s">
        <v>9631</v>
      </c>
      <c r="I3132" s="540">
        <v>45587</v>
      </c>
      <c r="J3132" s="541" t="s">
        <v>9466</v>
      </c>
      <c r="K3132" s="541" t="s">
        <v>9440</v>
      </c>
      <c r="L3132" s="494" t="s">
        <v>9454</v>
      </c>
      <c r="M3132" s="494"/>
      <c r="N3132" s="494"/>
      <c r="O3132" s="494"/>
      <c r="P3132" s="494"/>
      <c r="Q3132" s="494"/>
      <c r="R3132" s="16" t="s">
        <v>25372</v>
      </c>
      <c r="S3132" s="16" t="s">
        <v>12557</v>
      </c>
      <c r="T3132" s="16" t="s">
        <v>25373</v>
      </c>
      <c r="U3132" s="17">
        <v>876</v>
      </c>
      <c r="V3132" s="18">
        <v>7173.08</v>
      </c>
      <c r="W3132" s="16" t="s">
        <v>25374</v>
      </c>
      <c r="X3132" s="50"/>
      <c r="Y3132" s="50"/>
    </row>
    <row r="3133" spans="1:26" ht="18" customHeight="1">
      <c r="A3133" s="539">
        <v>20241022</v>
      </c>
      <c r="B3133" s="523">
        <v>1193</v>
      </c>
      <c r="C3133" s="523" t="s">
        <v>25284</v>
      </c>
      <c r="D3133" s="523" t="s">
        <v>8891</v>
      </c>
      <c r="E3133" s="523">
        <v>1958</v>
      </c>
      <c r="F3133" s="523" t="s">
        <v>8994</v>
      </c>
      <c r="G3133" s="523" t="s">
        <v>25285</v>
      </c>
      <c r="H3133" s="538" t="s">
        <v>10069</v>
      </c>
      <c r="I3133" s="540">
        <v>45586</v>
      </c>
      <c r="J3133" s="541" t="s">
        <v>12550</v>
      </c>
      <c r="K3133" s="541" t="s">
        <v>9440</v>
      </c>
      <c r="L3133" s="494" t="s">
        <v>26745</v>
      </c>
      <c r="M3133" s="494"/>
      <c r="N3133" s="494"/>
      <c r="O3133" s="494"/>
      <c r="P3133" s="494"/>
      <c r="Q3133" s="494"/>
      <c r="R3133" s="16" t="s">
        <v>25453</v>
      </c>
      <c r="S3133" s="16" t="s">
        <v>25471</v>
      </c>
      <c r="T3133" s="16" t="s">
        <v>25472</v>
      </c>
      <c r="U3133" s="17">
        <v>1958</v>
      </c>
      <c r="V3133" s="18">
        <v>24728.79</v>
      </c>
      <c r="W3133" s="16" t="s">
        <v>25390</v>
      </c>
      <c r="X3133" s="50" t="s">
        <v>205</v>
      </c>
      <c r="Y3133" s="50"/>
    </row>
    <row r="3134" spans="1:26" ht="18" customHeight="1">
      <c r="A3134" s="539">
        <v>20241022</v>
      </c>
      <c r="B3134" s="523">
        <v>1194</v>
      </c>
      <c r="C3134" s="523" t="s">
        <v>25282</v>
      </c>
      <c r="D3134" s="523" t="s">
        <v>8891</v>
      </c>
      <c r="E3134" s="523">
        <v>1958</v>
      </c>
      <c r="F3134" s="523" t="s">
        <v>8994</v>
      </c>
      <c r="G3134" s="523" t="s">
        <v>25283</v>
      </c>
      <c r="H3134" s="538" t="s">
        <v>9870</v>
      </c>
      <c r="I3134" s="540">
        <v>45586</v>
      </c>
      <c r="J3134" s="541" t="s">
        <v>12167</v>
      </c>
      <c r="K3134" s="541" t="s">
        <v>9440</v>
      </c>
      <c r="L3134" s="494" t="s">
        <v>26745</v>
      </c>
      <c r="M3134" s="494"/>
      <c r="N3134" s="494"/>
      <c r="O3134" s="494"/>
      <c r="P3134" s="494"/>
      <c r="Q3134" s="494"/>
      <c r="R3134" s="16" t="s">
        <v>25454</v>
      </c>
      <c r="S3134" s="16" t="s">
        <v>25471</v>
      </c>
      <c r="T3134" s="16" t="s">
        <v>25473</v>
      </c>
      <c r="U3134" s="17">
        <v>1958</v>
      </c>
      <c r="V3134" s="18">
        <v>24583.31</v>
      </c>
      <c r="W3134" s="16" t="s">
        <v>25390</v>
      </c>
      <c r="X3134" s="50" t="s">
        <v>205</v>
      </c>
      <c r="Y3134" s="50"/>
    </row>
    <row r="3135" spans="1:26" ht="18" customHeight="1">
      <c r="A3135" s="539">
        <v>20241022</v>
      </c>
      <c r="B3135" s="523">
        <v>1195</v>
      </c>
      <c r="C3135" s="523" t="s">
        <v>18988</v>
      </c>
      <c r="D3135" s="523" t="s">
        <v>168</v>
      </c>
      <c r="E3135" s="523">
        <v>1960</v>
      </c>
      <c r="F3135" s="523" t="s">
        <v>8994</v>
      </c>
      <c r="G3135" s="523" t="s">
        <v>18989</v>
      </c>
      <c r="H3135" s="538" t="s">
        <v>26575</v>
      </c>
      <c r="I3135" s="540">
        <v>45587</v>
      </c>
      <c r="J3135" s="541" t="s">
        <v>14936</v>
      </c>
      <c r="K3135" s="541" t="s">
        <v>9440</v>
      </c>
      <c r="L3135" s="494" t="s">
        <v>26764</v>
      </c>
      <c r="M3135" s="494"/>
      <c r="N3135" s="494"/>
      <c r="O3135" s="494"/>
      <c r="P3135" s="494"/>
      <c r="Q3135" s="494"/>
      <c r="R3135" s="16" t="s">
        <v>25474</v>
      </c>
      <c r="S3135" s="16" t="s">
        <v>8184</v>
      </c>
      <c r="T3135" s="16" t="s">
        <v>25475</v>
      </c>
      <c r="U3135" s="17">
        <v>1960</v>
      </c>
      <c r="V3135" s="18">
        <v>24500</v>
      </c>
      <c r="W3135" s="16" t="s">
        <v>25390</v>
      </c>
      <c r="X3135" s="50" t="s">
        <v>205</v>
      </c>
      <c r="Y3135" s="50"/>
    </row>
    <row r="3136" spans="1:26" ht="18" customHeight="1">
      <c r="A3136" s="539">
        <v>20241022</v>
      </c>
      <c r="B3136" s="523">
        <v>1196</v>
      </c>
      <c r="C3136" s="523" t="s">
        <v>25339</v>
      </c>
      <c r="D3136" s="523" t="s">
        <v>8947</v>
      </c>
      <c r="E3136" s="523">
        <v>920</v>
      </c>
      <c r="F3136" s="523" t="s">
        <v>8949</v>
      </c>
      <c r="G3136" s="523" t="s">
        <v>25340</v>
      </c>
      <c r="H3136" s="538" t="s">
        <v>26814</v>
      </c>
      <c r="I3136" s="540">
        <v>45587</v>
      </c>
      <c r="J3136" s="541" t="s">
        <v>9809</v>
      </c>
      <c r="K3136" s="541" t="s">
        <v>9440</v>
      </c>
      <c r="L3136" s="494" t="s">
        <v>26745</v>
      </c>
      <c r="M3136" s="494"/>
      <c r="N3136" s="494"/>
      <c r="O3136" s="494"/>
      <c r="P3136" s="494"/>
      <c r="Q3136" s="494"/>
      <c r="R3136" s="16" t="s">
        <v>25452</v>
      </c>
      <c r="S3136" s="16" t="s">
        <v>12557</v>
      </c>
      <c r="T3136" s="16" t="s">
        <v>25470</v>
      </c>
      <c r="U3136" s="17">
        <v>920</v>
      </c>
      <c r="V3136" s="18">
        <v>6440</v>
      </c>
      <c r="W3136" s="16" t="s">
        <v>25374</v>
      </c>
      <c r="X3136" s="50" t="s">
        <v>205</v>
      </c>
      <c r="Y3136" s="50"/>
    </row>
    <row r="3137" spans="1:26" ht="18" customHeight="1">
      <c r="A3137" s="539">
        <v>20241022</v>
      </c>
      <c r="B3137" s="523">
        <v>1197</v>
      </c>
      <c r="C3137" s="523" t="s">
        <v>24947</v>
      </c>
      <c r="D3137" s="523" t="s">
        <v>10427</v>
      </c>
      <c r="E3137" s="523">
        <v>992</v>
      </c>
      <c r="F3137" s="523" t="s">
        <v>9266</v>
      </c>
      <c r="G3137" s="523" t="s">
        <v>24948</v>
      </c>
      <c r="H3137" s="538" t="s">
        <v>18220</v>
      </c>
      <c r="I3137" s="540">
        <v>45587</v>
      </c>
      <c r="J3137" s="541" t="s">
        <v>12410</v>
      </c>
      <c r="K3137" s="541" t="s">
        <v>9440</v>
      </c>
      <c r="L3137" s="494" t="s">
        <v>26745</v>
      </c>
      <c r="M3137" s="494"/>
      <c r="N3137" s="494"/>
      <c r="O3137" s="494"/>
      <c r="P3137" s="494"/>
      <c r="Q3137" s="494"/>
      <c r="R3137" s="16" t="s">
        <v>24947</v>
      </c>
      <c r="S3137" s="16" t="s">
        <v>5133</v>
      </c>
      <c r="T3137" s="16" t="s">
        <v>25469</v>
      </c>
      <c r="U3137" s="17">
        <v>992</v>
      </c>
      <c r="V3137" s="18">
        <v>24142</v>
      </c>
      <c r="W3137" s="16" t="s">
        <v>25377</v>
      </c>
      <c r="X3137" s="50" t="s">
        <v>205</v>
      </c>
      <c r="Y3137" s="50"/>
      <c r="Z3137" t="s">
        <v>25604</v>
      </c>
    </row>
    <row r="3138" spans="1:26" ht="18" customHeight="1">
      <c r="A3138" s="539">
        <v>20241023</v>
      </c>
      <c r="B3138" s="523">
        <v>1198</v>
      </c>
      <c r="C3138" s="523" t="s">
        <v>25384</v>
      </c>
      <c r="D3138" s="523" t="s">
        <v>8947</v>
      </c>
      <c r="E3138" s="523">
        <v>1587</v>
      </c>
      <c r="F3138" s="523" t="s">
        <v>11956</v>
      </c>
      <c r="G3138" s="523" t="s">
        <v>25385</v>
      </c>
      <c r="H3138" s="538" t="s">
        <v>9987</v>
      </c>
      <c r="I3138" s="540">
        <v>45587</v>
      </c>
      <c r="J3138" s="541" t="s">
        <v>14135</v>
      </c>
      <c r="K3138" s="541" t="s">
        <v>9440</v>
      </c>
      <c r="L3138" s="494" t="s">
        <v>9454</v>
      </c>
      <c r="M3138" s="494"/>
      <c r="N3138" s="494"/>
      <c r="O3138" s="494"/>
      <c r="P3138" s="494"/>
      <c r="Q3138" s="494"/>
      <c r="R3138" s="16" t="s">
        <v>25384</v>
      </c>
      <c r="S3138" s="16" t="s">
        <v>25293</v>
      </c>
      <c r="T3138" s="16" t="s">
        <v>25486</v>
      </c>
      <c r="U3138" s="17">
        <v>1587</v>
      </c>
      <c r="V3138" s="18">
        <v>8728.5</v>
      </c>
      <c r="W3138" s="16" t="s">
        <v>25324</v>
      </c>
      <c r="X3138" s="50" t="s">
        <v>205</v>
      </c>
      <c r="Y3138" s="50"/>
      <c r="Z3138" t="s">
        <v>10606</v>
      </c>
    </row>
    <row r="3139" spans="1:26" ht="18" customHeight="1">
      <c r="A3139" s="539">
        <v>20241023</v>
      </c>
      <c r="B3139" s="523">
        <v>1199</v>
      </c>
      <c r="C3139" s="523" t="s">
        <v>25360</v>
      </c>
      <c r="D3139" s="523" t="s">
        <v>8947</v>
      </c>
      <c r="E3139" s="523">
        <v>929</v>
      </c>
      <c r="F3139" s="523" t="s">
        <v>8949</v>
      </c>
      <c r="G3139" s="523" t="s">
        <v>25361</v>
      </c>
      <c r="H3139" s="538" t="s">
        <v>26815</v>
      </c>
      <c r="I3139" s="540">
        <v>45587</v>
      </c>
      <c r="J3139" s="541" t="s">
        <v>9736</v>
      </c>
      <c r="K3139" s="541" t="s">
        <v>9440</v>
      </c>
      <c r="L3139" s="494" t="s">
        <v>26745</v>
      </c>
      <c r="M3139" s="494"/>
      <c r="N3139" s="494"/>
      <c r="O3139" s="494"/>
      <c r="P3139" s="494"/>
      <c r="Q3139" s="494"/>
      <c r="R3139" s="16" t="s">
        <v>25461</v>
      </c>
      <c r="S3139" s="16" t="s">
        <v>9612</v>
      </c>
      <c r="T3139" s="16" t="s">
        <v>25490</v>
      </c>
      <c r="U3139" s="17">
        <v>929</v>
      </c>
      <c r="V3139" s="18">
        <v>10453.799999999999</v>
      </c>
      <c r="W3139" s="16" t="s">
        <v>25491</v>
      </c>
      <c r="X3139" s="50" t="s">
        <v>205</v>
      </c>
      <c r="Y3139" s="50"/>
      <c r="Z3139" t="s">
        <v>11552</v>
      </c>
    </row>
    <row r="3140" spans="1:26" ht="18" customHeight="1">
      <c r="A3140" s="539">
        <v>20241023</v>
      </c>
      <c r="B3140" s="523">
        <v>1200</v>
      </c>
      <c r="C3140" s="523" t="s">
        <v>25297</v>
      </c>
      <c r="D3140" s="523" t="s">
        <v>8947</v>
      </c>
      <c r="E3140" s="523">
        <v>757</v>
      </c>
      <c r="F3140" s="523" t="s">
        <v>8949</v>
      </c>
      <c r="G3140" s="523" t="s">
        <v>25298</v>
      </c>
      <c r="H3140" s="538" t="s">
        <v>9601</v>
      </c>
      <c r="I3140" s="540">
        <v>45588</v>
      </c>
      <c r="J3140" s="541" t="s">
        <v>11564</v>
      </c>
      <c r="K3140" s="541" t="s">
        <v>9440</v>
      </c>
      <c r="L3140" s="494" t="s">
        <v>9454</v>
      </c>
      <c r="M3140" s="494"/>
      <c r="N3140" s="494"/>
      <c r="O3140" s="494"/>
      <c r="P3140" s="494"/>
      <c r="Q3140" s="494"/>
      <c r="R3140" s="16" t="s">
        <v>25455</v>
      </c>
      <c r="S3140" s="16" t="s">
        <v>19129</v>
      </c>
      <c r="T3140" s="16" t="s">
        <v>25493</v>
      </c>
      <c r="U3140" s="17">
        <v>757</v>
      </c>
      <c r="V3140" s="18">
        <v>6056</v>
      </c>
      <c r="W3140" s="16" t="s">
        <v>25487</v>
      </c>
      <c r="X3140" s="50" t="s">
        <v>205</v>
      </c>
      <c r="Y3140" s="50"/>
      <c r="Z3140" t="s">
        <v>10606</v>
      </c>
    </row>
    <row r="3141" spans="1:26" ht="18" customHeight="1">
      <c r="A3141" s="539">
        <v>20241023</v>
      </c>
      <c r="B3141" s="523">
        <v>1201</v>
      </c>
      <c r="C3141" s="523" t="s">
        <v>25478</v>
      </c>
      <c r="D3141" s="523" t="s">
        <v>8947</v>
      </c>
      <c r="E3141" s="523">
        <v>970</v>
      </c>
      <c r="F3141" s="523" t="s">
        <v>8949</v>
      </c>
      <c r="G3141" s="523" t="s">
        <v>25343</v>
      </c>
      <c r="H3141" s="538"/>
      <c r="I3141" s="540">
        <v>45588</v>
      </c>
      <c r="J3141" s="541" t="s">
        <v>10388</v>
      </c>
      <c r="K3141" s="541" t="s">
        <v>9440</v>
      </c>
      <c r="L3141" s="494">
        <v>20</v>
      </c>
      <c r="M3141" s="494"/>
      <c r="N3141" s="494"/>
      <c r="O3141" s="494"/>
      <c r="P3141" s="494"/>
      <c r="Q3141" s="494"/>
      <c r="R3141" s="16" t="s">
        <v>25457</v>
      </c>
      <c r="S3141" s="16" t="s">
        <v>19129</v>
      </c>
      <c r="T3141" s="16" t="s">
        <v>25494</v>
      </c>
      <c r="U3141" s="17">
        <v>970</v>
      </c>
      <c r="V3141" s="18">
        <v>7672</v>
      </c>
      <c r="W3141" s="16" t="s">
        <v>25487</v>
      </c>
      <c r="X3141" s="50" t="s">
        <v>205</v>
      </c>
      <c r="Y3141" s="50"/>
      <c r="Z3141" t="s">
        <v>10606</v>
      </c>
    </row>
    <row r="3142" spans="1:26" ht="18" customHeight="1">
      <c r="A3142" s="539">
        <v>20241023</v>
      </c>
      <c r="B3142" s="523">
        <v>1202</v>
      </c>
      <c r="C3142" s="523" t="s">
        <v>25334</v>
      </c>
      <c r="D3142" s="523" t="s">
        <v>8905</v>
      </c>
      <c r="E3142" s="523">
        <v>1980</v>
      </c>
      <c r="F3142" s="523" t="s">
        <v>8994</v>
      </c>
      <c r="G3142" s="523" t="s">
        <v>25335</v>
      </c>
      <c r="H3142" s="538" t="s">
        <v>10031</v>
      </c>
      <c r="I3142" s="540">
        <v>45588</v>
      </c>
      <c r="J3142" s="541" t="s">
        <v>11168</v>
      </c>
      <c r="K3142" s="541" t="s">
        <v>9440</v>
      </c>
      <c r="L3142" s="494" t="s">
        <v>26745</v>
      </c>
      <c r="M3142" s="494"/>
      <c r="N3142" s="494"/>
      <c r="O3142" s="494"/>
      <c r="P3142" s="494"/>
      <c r="Q3142" s="494"/>
      <c r="R3142" s="16" t="s">
        <v>25460</v>
      </c>
      <c r="S3142" s="16" t="s">
        <v>25488</v>
      </c>
      <c r="T3142" s="16" t="s">
        <v>25489</v>
      </c>
      <c r="U3142" s="17">
        <v>1980</v>
      </c>
      <c r="V3142" s="18">
        <v>24948</v>
      </c>
      <c r="W3142" s="16" t="s">
        <v>25390</v>
      </c>
      <c r="X3142" s="50" t="s">
        <v>205</v>
      </c>
      <c r="Y3142" s="50"/>
    </row>
    <row r="3143" spans="1:26" ht="18" customHeight="1">
      <c r="A3143" s="539">
        <v>20241023</v>
      </c>
      <c r="B3143" s="523">
        <v>1203</v>
      </c>
      <c r="C3143" s="523" t="s">
        <v>25328</v>
      </c>
      <c r="D3143" s="523" t="s">
        <v>8891</v>
      </c>
      <c r="E3143" s="523">
        <v>1930</v>
      </c>
      <c r="F3143" s="523" t="s">
        <v>8994</v>
      </c>
      <c r="G3143" s="523" t="s">
        <v>25329</v>
      </c>
      <c r="H3143" s="538" t="s">
        <v>9903</v>
      </c>
      <c r="I3143" s="540">
        <v>45588</v>
      </c>
      <c r="J3143" s="541" t="s">
        <v>9791</v>
      </c>
      <c r="K3143" s="541" t="s">
        <v>9440</v>
      </c>
      <c r="L3143" s="494" t="s">
        <v>26745</v>
      </c>
      <c r="M3143" s="494"/>
      <c r="N3143" s="494"/>
      <c r="O3143" s="494"/>
      <c r="P3143" s="494"/>
      <c r="Q3143" s="494"/>
      <c r="R3143" s="16" t="s">
        <v>25396</v>
      </c>
      <c r="S3143" s="16" t="s">
        <v>25479</v>
      </c>
      <c r="T3143" s="16" t="s">
        <v>25480</v>
      </c>
      <c r="U3143" s="17">
        <v>1930</v>
      </c>
      <c r="V3143" s="18">
        <v>24231.78</v>
      </c>
      <c r="W3143" s="16" t="s">
        <v>25487</v>
      </c>
      <c r="X3143" s="50" t="s">
        <v>205</v>
      </c>
      <c r="Y3143" s="50"/>
    </row>
    <row r="3144" spans="1:26" ht="18" customHeight="1">
      <c r="A3144" s="539">
        <v>20241023</v>
      </c>
      <c r="B3144" s="523">
        <v>1204</v>
      </c>
      <c r="C3144" s="523" t="s">
        <v>25341</v>
      </c>
      <c r="D3144" s="523" t="s">
        <v>8947</v>
      </c>
      <c r="E3144" s="523">
        <v>660</v>
      </c>
      <c r="F3144" s="523" t="s">
        <v>8949</v>
      </c>
      <c r="G3144" s="523" t="s">
        <v>25342</v>
      </c>
      <c r="H3144" s="538" t="s">
        <v>26816</v>
      </c>
      <c r="I3144" s="540">
        <v>45588</v>
      </c>
      <c r="J3144" s="541" t="s">
        <v>11092</v>
      </c>
      <c r="K3144" s="541" t="s">
        <v>9440</v>
      </c>
      <c r="L3144" s="494" t="s">
        <v>26771</v>
      </c>
      <c r="M3144" s="494"/>
      <c r="N3144" s="494"/>
      <c r="O3144" s="494"/>
      <c r="P3144" s="494"/>
      <c r="Q3144" s="494"/>
      <c r="R3144" s="16" t="s">
        <v>25456</v>
      </c>
      <c r="S3144" s="16" t="s">
        <v>19129</v>
      </c>
      <c r="T3144" s="16" t="s">
        <v>25492</v>
      </c>
      <c r="U3144" s="17">
        <v>660</v>
      </c>
      <c r="V3144" s="18">
        <v>4620</v>
      </c>
      <c r="W3144" s="16" t="s">
        <v>25487</v>
      </c>
      <c r="X3144" s="50" t="s">
        <v>205</v>
      </c>
      <c r="Y3144" s="50"/>
      <c r="Z3144" t="s">
        <v>10606</v>
      </c>
    </row>
    <row r="3145" spans="1:26" ht="18" customHeight="1">
      <c r="A3145" s="539">
        <v>20241024</v>
      </c>
      <c r="B3145" s="523">
        <v>1205</v>
      </c>
      <c r="C3145" s="523" t="s">
        <v>25273</v>
      </c>
      <c r="D3145" s="523" t="s">
        <v>8896</v>
      </c>
      <c r="E3145" s="523">
        <v>1950</v>
      </c>
      <c r="F3145" s="523" t="s">
        <v>6380</v>
      </c>
      <c r="G3145" s="523" t="s">
        <v>25274</v>
      </c>
      <c r="H3145" s="538" t="s">
        <v>9622</v>
      </c>
      <c r="I3145" s="540">
        <v>45588</v>
      </c>
      <c r="J3145" s="541" t="s">
        <v>11632</v>
      </c>
      <c r="K3145" s="541" t="s">
        <v>9440</v>
      </c>
      <c r="L3145" s="494" t="s">
        <v>26745</v>
      </c>
      <c r="M3145" s="494"/>
      <c r="N3145" s="494"/>
      <c r="O3145" s="494"/>
      <c r="P3145" s="494"/>
      <c r="Q3145" s="494"/>
      <c r="R3145" s="16" t="s">
        <v>25273</v>
      </c>
      <c r="S3145" s="16" t="s">
        <v>606</v>
      </c>
      <c r="T3145" s="16" t="s">
        <v>25502</v>
      </c>
      <c r="U3145" s="17">
        <v>1950</v>
      </c>
      <c r="V3145" s="18">
        <v>24765</v>
      </c>
      <c r="W3145" s="16" t="s">
        <v>25504</v>
      </c>
      <c r="X3145" s="50" t="s">
        <v>205</v>
      </c>
      <c r="Y3145" s="50"/>
    </row>
    <row r="3146" spans="1:26" ht="18" customHeight="1">
      <c r="A3146" s="539">
        <v>20241024</v>
      </c>
      <c r="B3146" s="523">
        <v>1206</v>
      </c>
      <c r="C3146" s="523" t="s">
        <v>25332</v>
      </c>
      <c r="D3146" s="523" t="s">
        <v>8905</v>
      </c>
      <c r="E3146" s="523">
        <v>1980</v>
      </c>
      <c r="F3146" s="523" t="s">
        <v>8994</v>
      </c>
      <c r="G3146" s="523" t="s">
        <v>25333</v>
      </c>
      <c r="H3146" s="538" t="s">
        <v>9998</v>
      </c>
      <c r="I3146" s="540">
        <v>45588</v>
      </c>
      <c r="J3146" s="541" t="s">
        <v>25505</v>
      </c>
      <c r="K3146" s="541" t="s">
        <v>9440</v>
      </c>
      <c r="L3146" s="494" t="s">
        <v>26745</v>
      </c>
      <c r="M3146" s="494"/>
      <c r="N3146" s="494"/>
      <c r="O3146" s="494"/>
      <c r="P3146" s="494"/>
      <c r="Q3146" s="494"/>
      <c r="R3146" s="16" t="s">
        <v>25332</v>
      </c>
      <c r="S3146" s="16" t="s">
        <v>25459</v>
      </c>
      <c r="T3146" s="16" t="s">
        <v>25501</v>
      </c>
      <c r="U3146" s="17">
        <v>1980</v>
      </c>
      <c r="V3146" s="18">
        <v>24948</v>
      </c>
      <c r="W3146" s="16" t="s">
        <v>25503</v>
      </c>
      <c r="X3146" s="50" t="s">
        <v>205</v>
      </c>
      <c r="Y3146" s="50"/>
    </row>
    <row r="3147" spans="1:26" ht="18" customHeight="1">
      <c r="A3147" s="539">
        <v>20241025</v>
      </c>
      <c r="B3147" s="523">
        <v>1207</v>
      </c>
      <c r="C3147" s="523" t="s">
        <v>25512</v>
      </c>
      <c r="D3147" s="523" t="s">
        <v>8947</v>
      </c>
      <c r="E3147" s="523">
        <v>849</v>
      </c>
      <c r="F3147" s="523" t="s">
        <v>8949</v>
      </c>
      <c r="G3147" s="523" t="s">
        <v>15495</v>
      </c>
      <c r="H3147" s="538" t="s">
        <v>10023</v>
      </c>
      <c r="I3147" s="540">
        <v>45589</v>
      </c>
      <c r="J3147" s="541" t="s">
        <v>15523</v>
      </c>
      <c r="K3147" s="541" t="s">
        <v>9440</v>
      </c>
      <c r="L3147" s="494" t="s">
        <v>9454</v>
      </c>
      <c r="M3147" s="494"/>
      <c r="N3147" s="494"/>
      <c r="O3147" s="494"/>
      <c r="P3147" s="494"/>
      <c r="Q3147" s="494"/>
      <c r="R3147" s="16" t="s">
        <v>25515</v>
      </c>
      <c r="S3147" s="16" t="s">
        <v>23405</v>
      </c>
      <c r="T3147" s="16" t="s">
        <v>25516</v>
      </c>
      <c r="U3147" s="17">
        <v>849</v>
      </c>
      <c r="V3147" s="18">
        <v>9763.5</v>
      </c>
      <c r="W3147" s="16" t="s">
        <v>25517</v>
      </c>
      <c r="X3147" s="50"/>
      <c r="Y3147" s="50"/>
      <c r="Z3147" t="s">
        <v>10606</v>
      </c>
    </row>
    <row r="3148" spans="1:26" ht="18" customHeight="1">
      <c r="A3148" s="539">
        <v>20241025</v>
      </c>
      <c r="B3148" s="523">
        <v>1208</v>
      </c>
      <c r="C3148" s="523" t="s">
        <v>25355</v>
      </c>
      <c r="D3148" s="523" t="s">
        <v>8947</v>
      </c>
      <c r="E3148" s="523">
        <v>930</v>
      </c>
      <c r="F3148" s="523" t="s">
        <v>8949</v>
      </c>
      <c r="G3148" s="523" t="s">
        <v>25356</v>
      </c>
      <c r="H3148" s="538"/>
      <c r="I3148" s="540">
        <v>45590</v>
      </c>
      <c r="J3148" s="541" t="s">
        <v>10861</v>
      </c>
      <c r="K3148" s="541" t="s">
        <v>9440</v>
      </c>
      <c r="L3148" s="494">
        <v>20</v>
      </c>
      <c r="M3148" s="494"/>
      <c r="N3148" s="494"/>
      <c r="O3148" s="494"/>
      <c r="P3148" s="494"/>
      <c r="Q3148" s="494"/>
      <c r="R3148" s="16" t="s">
        <v>25463</v>
      </c>
      <c r="S3148" s="16" t="s">
        <v>23405</v>
      </c>
      <c r="T3148" s="16" t="s">
        <v>25518</v>
      </c>
      <c r="U3148" s="17">
        <v>930</v>
      </c>
      <c r="V3148" s="18">
        <v>7068</v>
      </c>
      <c r="W3148" s="16" t="s">
        <v>25517</v>
      </c>
      <c r="X3148" s="50" t="s">
        <v>205</v>
      </c>
      <c r="Y3148" s="50"/>
      <c r="Z3148" t="s">
        <v>10606</v>
      </c>
    </row>
    <row r="3149" spans="1:26" ht="18" customHeight="1">
      <c r="A3149" s="539">
        <v>20241025</v>
      </c>
      <c r="B3149" s="523">
        <v>1209</v>
      </c>
      <c r="C3149" s="523" t="s">
        <v>25353</v>
      </c>
      <c r="D3149" s="523" t="s">
        <v>8947</v>
      </c>
      <c r="E3149" s="523">
        <v>672</v>
      </c>
      <c r="F3149" s="523" t="s">
        <v>8949</v>
      </c>
      <c r="G3149" s="523" t="s">
        <v>25354</v>
      </c>
      <c r="H3149" s="538" t="s">
        <v>9838</v>
      </c>
      <c r="I3149" s="540">
        <v>45590</v>
      </c>
      <c r="J3149" s="541" t="s">
        <v>12097</v>
      </c>
      <c r="K3149" s="541" t="s">
        <v>9440</v>
      </c>
      <c r="L3149" s="494" t="s">
        <v>9454</v>
      </c>
      <c r="M3149" s="494"/>
      <c r="N3149" s="494"/>
      <c r="O3149" s="494"/>
      <c r="P3149" s="494"/>
      <c r="Q3149" s="494"/>
      <c r="R3149" s="16" t="s">
        <v>25462</v>
      </c>
      <c r="S3149" s="16" t="s">
        <v>23405</v>
      </c>
      <c r="T3149" s="16" t="s">
        <v>25519</v>
      </c>
      <c r="U3149" s="17">
        <v>672</v>
      </c>
      <c r="V3149" s="18">
        <v>6652.8</v>
      </c>
      <c r="W3149" s="16" t="s">
        <v>25517</v>
      </c>
      <c r="X3149" s="50" t="s">
        <v>205</v>
      </c>
      <c r="Y3149" s="50"/>
      <c r="Z3149" t="s">
        <v>10606</v>
      </c>
    </row>
    <row r="3150" spans="1:26" ht="18" customHeight="1">
      <c r="A3150" s="539">
        <v>20241028</v>
      </c>
      <c r="B3150" s="523">
        <v>1210</v>
      </c>
      <c r="C3150" s="523" t="s">
        <v>25510</v>
      </c>
      <c r="D3150" s="523" t="s">
        <v>8996</v>
      </c>
      <c r="E3150" s="523">
        <v>929</v>
      </c>
      <c r="F3150" s="523" t="s">
        <v>8949</v>
      </c>
      <c r="G3150" s="523" t="s">
        <v>25511</v>
      </c>
      <c r="H3150" s="538" t="s">
        <v>14534</v>
      </c>
      <c r="I3150" s="540">
        <v>45591</v>
      </c>
      <c r="J3150" s="541" t="s">
        <v>11402</v>
      </c>
      <c r="K3150" s="541" t="s">
        <v>9440</v>
      </c>
      <c r="L3150" s="494" t="s">
        <v>9454</v>
      </c>
      <c r="M3150" s="494"/>
      <c r="N3150" s="494"/>
      <c r="O3150" s="494"/>
      <c r="P3150" s="494"/>
      <c r="Q3150" s="494"/>
      <c r="R3150" s="16" t="s">
        <v>25538</v>
      </c>
      <c r="S3150" s="16" t="s">
        <v>9757</v>
      </c>
      <c r="T3150" s="16" t="s">
        <v>25539</v>
      </c>
      <c r="U3150" s="17">
        <v>929</v>
      </c>
      <c r="V3150" s="18">
        <v>6967.5</v>
      </c>
      <c r="W3150" s="16" t="s">
        <v>25540</v>
      </c>
      <c r="X3150" s="50" t="s">
        <v>205</v>
      </c>
      <c r="Y3150" s="50"/>
    </row>
    <row r="3151" spans="1:26" ht="18" customHeight="1">
      <c r="A3151" s="539">
        <v>20241028</v>
      </c>
      <c r="B3151" s="523">
        <v>1211</v>
      </c>
      <c r="C3151" s="523" t="s">
        <v>25357</v>
      </c>
      <c r="D3151" s="523" t="s">
        <v>9503</v>
      </c>
      <c r="E3151" s="523">
        <v>1928</v>
      </c>
      <c r="F3151" s="523" t="s">
        <v>25359</v>
      </c>
      <c r="G3151" s="523" t="s">
        <v>25358</v>
      </c>
      <c r="H3151" s="538" t="s">
        <v>9942</v>
      </c>
      <c r="I3151" s="540">
        <v>45593</v>
      </c>
      <c r="J3151" s="541" t="s">
        <v>10635</v>
      </c>
      <c r="K3151" s="541" t="s">
        <v>9440</v>
      </c>
      <c r="L3151" s="494" t="s">
        <v>26745</v>
      </c>
      <c r="M3151" s="494"/>
      <c r="N3151" s="494"/>
      <c r="O3151" s="494"/>
      <c r="P3151" s="494"/>
      <c r="Q3151" s="494"/>
      <c r="R3151" s="16" t="s">
        <v>25464</v>
      </c>
      <c r="S3151" s="16" t="s">
        <v>25230</v>
      </c>
      <c r="T3151" s="16" t="s">
        <v>25541</v>
      </c>
      <c r="U3151" s="17">
        <v>1928</v>
      </c>
      <c r="V3151" s="18">
        <v>23200</v>
      </c>
      <c r="W3151" s="16" t="s">
        <v>25542</v>
      </c>
      <c r="X3151" s="50" t="s">
        <v>205</v>
      </c>
      <c r="Y3151" s="50"/>
      <c r="Z3151" t="s">
        <v>10358</v>
      </c>
    </row>
    <row r="3152" spans="1:26" ht="18" customHeight="1">
      <c r="A3152" s="539">
        <v>20241028</v>
      </c>
      <c r="B3152" s="523">
        <v>1212</v>
      </c>
      <c r="C3152" s="523" t="s">
        <v>25534</v>
      </c>
      <c r="D3152" s="523" t="s">
        <v>8947</v>
      </c>
      <c r="E3152" s="523">
        <v>900</v>
      </c>
      <c r="F3152" s="523" t="s">
        <v>8949</v>
      </c>
      <c r="G3152" s="523" t="s">
        <v>25535</v>
      </c>
      <c r="H3152" s="538" t="s">
        <v>10039</v>
      </c>
      <c r="I3152" s="540">
        <v>45593</v>
      </c>
      <c r="J3152" s="541" t="s">
        <v>10697</v>
      </c>
      <c r="K3152" s="541" t="s">
        <v>9440</v>
      </c>
      <c r="L3152" s="494" t="s">
        <v>9454</v>
      </c>
      <c r="M3152" s="494"/>
      <c r="N3152" s="494"/>
      <c r="O3152" s="494"/>
      <c r="P3152" s="494"/>
      <c r="Q3152" s="494"/>
      <c r="R3152" s="16" t="s">
        <v>25544</v>
      </c>
      <c r="S3152" s="16" t="s">
        <v>23309</v>
      </c>
      <c r="T3152" s="16" t="s">
        <v>25546</v>
      </c>
      <c r="U3152" s="17">
        <v>900</v>
      </c>
      <c r="V3152" s="18">
        <v>4400</v>
      </c>
      <c r="W3152" s="16" t="s">
        <v>25540</v>
      </c>
      <c r="X3152" s="50"/>
      <c r="Y3152" s="50"/>
      <c r="Z3152" t="s">
        <v>26822</v>
      </c>
    </row>
    <row r="3153" spans="1:26" ht="18" customHeight="1">
      <c r="A3153" s="539">
        <v>20241028</v>
      </c>
      <c r="B3153" s="523">
        <v>1212</v>
      </c>
      <c r="C3153" s="523" t="s">
        <v>25534</v>
      </c>
      <c r="D3153" s="523" t="s">
        <v>8947</v>
      </c>
      <c r="E3153" s="523">
        <v>900</v>
      </c>
      <c r="F3153" s="523" t="s">
        <v>8949</v>
      </c>
      <c r="G3153" s="523" t="s">
        <v>25535</v>
      </c>
      <c r="H3153" s="538" t="s">
        <v>10039</v>
      </c>
      <c r="I3153" s="540">
        <v>45593</v>
      </c>
      <c r="J3153" s="541" t="s">
        <v>10697</v>
      </c>
      <c r="K3153" s="541" t="s">
        <v>9440</v>
      </c>
      <c r="L3153" s="494" t="s">
        <v>9454</v>
      </c>
      <c r="M3153" s="494"/>
      <c r="N3153" s="494"/>
      <c r="O3153" s="494"/>
      <c r="P3153" s="494"/>
      <c r="Q3153" s="494"/>
      <c r="R3153" s="16"/>
      <c r="S3153" s="16"/>
      <c r="T3153" s="16"/>
      <c r="U3153" s="17"/>
      <c r="V3153" s="18"/>
      <c r="W3153" s="16"/>
      <c r="X3153" s="50"/>
      <c r="Y3153" s="50"/>
    </row>
    <row r="3154" spans="1:26" ht="18" customHeight="1">
      <c r="A3154" s="539">
        <v>20241028</v>
      </c>
      <c r="B3154" s="523">
        <v>1213</v>
      </c>
      <c r="C3154" s="523" t="s">
        <v>25500</v>
      </c>
      <c r="D3154" s="523" t="s">
        <v>219</v>
      </c>
      <c r="E3154" s="523">
        <v>1800</v>
      </c>
      <c r="F3154" s="523" t="s">
        <v>8949</v>
      </c>
      <c r="G3154" s="523" t="s">
        <v>25551</v>
      </c>
      <c r="H3154" s="538" t="s">
        <v>9606</v>
      </c>
      <c r="I3154" s="540">
        <v>45593</v>
      </c>
      <c r="J3154" s="541" t="s">
        <v>9466</v>
      </c>
      <c r="K3154" s="541" t="s">
        <v>9440</v>
      </c>
      <c r="L3154" s="494" t="s">
        <v>26772</v>
      </c>
      <c r="M3154" s="494"/>
      <c r="N3154" s="494"/>
      <c r="O3154" s="494"/>
      <c r="P3154" s="494"/>
      <c r="Q3154" s="494"/>
      <c r="R3154" s="16" t="s">
        <v>25500</v>
      </c>
      <c r="S3154" s="16" t="s">
        <v>8746</v>
      </c>
      <c r="T3154" s="16" t="s">
        <v>25550</v>
      </c>
      <c r="U3154" s="17">
        <v>1800</v>
      </c>
      <c r="V3154" s="18">
        <v>19052</v>
      </c>
      <c r="W3154" s="16" t="s">
        <v>25537</v>
      </c>
      <c r="X3154" s="50" t="s">
        <v>205</v>
      </c>
      <c r="Y3154" s="50"/>
      <c r="Z3154" t="s">
        <v>10998</v>
      </c>
    </row>
    <row r="3155" spans="1:26" ht="18" customHeight="1">
      <c r="A3155" s="539">
        <v>20241028</v>
      </c>
      <c r="B3155" s="523">
        <v>1214</v>
      </c>
      <c r="C3155" s="523" t="s">
        <v>25529</v>
      </c>
      <c r="D3155" s="523" t="s">
        <v>8891</v>
      </c>
      <c r="E3155" s="523">
        <v>1950</v>
      </c>
      <c r="F3155" s="523" t="s">
        <v>8994</v>
      </c>
      <c r="G3155" s="523" t="s">
        <v>25530</v>
      </c>
      <c r="H3155" s="538" t="s">
        <v>14469</v>
      </c>
      <c r="I3155" s="540">
        <v>45593</v>
      </c>
      <c r="J3155" s="541" t="s">
        <v>11819</v>
      </c>
      <c r="K3155" s="541" t="s">
        <v>9440</v>
      </c>
      <c r="L3155" s="494" t="s">
        <v>26745</v>
      </c>
      <c r="M3155" s="494"/>
      <c r="N3155" s="494"/>
      <c r="O3155" s="494"/>
      <c r="P3155" s="494"/>
      <c r="Q3155" s="494"/>
      <c r="R3155" s="16" t="s">
        <v>25553</v>
      </c>
      <c r="S3155" s="16" t="s">
        <v>24146</v>
      </c>
      <c r="T3155" s="16" t="s">
        <v>25555</v>
      </c>
      <c r="U3155" s="17">
        <v>1950</v>
      </c>
      <c r="V3155" s="18">
        <v>24765</v>
      </c>
      <c r="W3155" s="16" t="s">
        <v>25543</v>
      </c>
      <c r="X3155" s="50" t="s">
        <v>205</v>
      </c>
      <c r="Y3155" s="50"/>
    </row>
    <row r="3156" spans="1:26" ht="18" customHeight="1">
      <c r="A3156" s="539">
        <v>20241028</v>
      </c>
      <c r="B3156" s="523">
        <v>1215</v>
      </c>
      <c r="C3156" s="523" t="s">
        <v>25558</v>
      </c>
      <c r="D3156" s="523" t="s">
        <v>10483</v>
      </c>
      <c r="E3156" s="523">
        <v>4570</v>
      </c>
      <c r="F3156" s="523" t="s">
        <v>9069</v>
      </c>
      <c r="G3156" s="523" t="s">
        <v>25336</v>
      </c>
      <c r="H3156" s="538" t="s">
        <v>9876</v>
      </c>
      <c r="I3156" s="540">
        <v>45593</v>
      </c>
      <c r="J3156" s="541" t="s">
        <v>16312</v>
      </c>
      <c r="K3156" s="541" t="s">
        <v>9440</v>
      </c>
      <c r="L3156" s="494" t="s">
        <v>26745</v>
      </c>
      <c r="M3156" s="494"/>
      <c r="N3156" s="494"/>
      <c r="O3156" s="494"/>
      <c r="P3156" s="494"/>
      <c r="Q3156" s="494"/>
      <c r="R3156" s="16" t="s">
        <v>25558</v>
      </c>
      <c r="S3156" s="16" t="s">
        <v>25533</v>
      </c>
      <c r="T3156" s="16" t="s">
        <v>25557</v>
      </c>
      <c r="U3156" s="17">
        <v>4570</v>
      </c>
      <c r="V3156" s="18">
        <v>24900</v>
      </c>
      <c r="W3156" s="16" t="s">
        <v>25536</v>
      </c>
      <c r="X3156" s="50" t="s">
        <v>205</v>
      </c>
      <c r="Y3156" s="50"/>
      <c r="Z3156" t="s">
        <v>10986</v>
      </c>
    </row>
    <row r="3157" spans="1:26" ht="18" customHeight="1">
      <c r="A3157" s="539">
        <v>20241029</v>
      </c>
      <c r="B3157" s="523">
        <v>1216</v>
      </c>
      <c r="C3157" s="523" t="s">
        <v>25275</v>
      </c>
      <c r="D3157" s="523" t="s">
        <v>10348</v>
      </c>
      <c r="E3157" s="523">
        <v>1620</v>
      </c>
      <c r="F3157" s="523" t="s">
        <v>9054</v>
      </c>
      <c r="G3157" s="523" t="s">
        <v>25276</v>
      </c>
      <c r="H3157" s="538" t="s">
        <v>9849</v>
      </c>
      <c r="I3157" s="540">
        <v>45594</v>
      </c>
      <c r="J3157" s="541" t="s">
        <v>10773</v>
      </c>
      <c r="K3157" s="541" t="s">
        <v>9440</v>
      </c>
      <c r="L3157" s="494" t="s">
        <v>26745</v>
      </c>
      <c r="M3157" s="494"/>
      <c r="N3157" s="494"/>
      <c r="O3157" s="494"/>
      <c r="P3157" s="494"/>
      <c r="Q3157" s="494"/>
      <c r="R3157" s="16" t="s">
        <v>25574</v>
      </c>
      <c r="S3157" s="16" t="s">
        <v>25575</v>
      </c>
      <c r="T3157" s="16" t="s">
        <v>25576</v>
      </c>
      <c r="U3157" s="17">
        <v>1620</v>
      </c>
      <c r="V3157" s="18">
        <v>24800</v>
      </c>
      <c r="W3157" s="16" t="s">
        <v>25577</v>
      </c>
      <c r="X3157" s="50" t="s">
        <v>205</v>
      </c>
      <c r="Y3157" s="50"/>
      <c r="Z3157" t="s">
        <v>13150</v>
      </c>
    </row>
    <row r="3158" spans="1:26" ht="18" customHeight="1">
      <c r="A3158" s="539">
        <v>20241029</v>
      </c>
      <c r="B3158" s="523">
        <v>1217</v>
      </c>
      <c r="C3158" s="523" t="s">
        <v>25508</v>
      </c>
      <c r="D3158" s="523" t="s">
        <v>10840</v>
      </c>
      <c r="E3158" s="523">
        <v>1958</v>
      </c>
      <c r="F3158" s="523" t="s">
        <v>8994</v>
      </c>
      <c r="G3158" s="523" t="s">
        <v>25509</v>
      </c>
      <c r="H3158" s="538" t="s">
        <v>15078</v>
      </c>
      <c r="I3158" s="540">
        <v>45593</v>
      </c>
      <c r="J3158" s="541" t="s">
        <v>11297</v>
      </c>
      <c r="K3158" s="541" t="s">
        <v>9440</v>
      </c>
      <c r="L3158" s="494" t="s">
        <v>26764</v>
      </c>
      <c r="M3158" s="494"/>
      <c r="N3158" s="494"/>
      <c r="O3158" s="494"/>
      <c r="P3158" s="494"/>
      <c r="Q3158" s="494"/>
      <c r="R3158" s="16" t="s">
        <v>25559</v>
      </c>
      <c r="S3158" s="16" t="s">
        <v>25560</v>
      </c>
      <c r="T3158" s="16" t="s">
        <v>25572</v>
      </c>
      <c r="U3158" s="17">
        <v>1958</v>
      </c>
      <c r="V3158" s="18">
        <v>24559.17</v>
      </c>
      <c r="W3158" s="16" t="s">
        <v>25573</v>
      </c>
      <c r="X3158" s="50" t="s">
        <v>205</v>
      </c>
      <c r="Y3158" s="50"/>
    </row>
    <row r="3159" spans="1:26" ht="18" customHeight="1">
      <c r="A3159" s="539">
        <v>20241029</v>
      </c>
      <c r="B3159" s="523">
        <v>1218</v>
      </c>
      <c r="C3159" s="523" t="s">
        <v>25569</v>
      </c>
      <c r="D3159" s="523" t="s">
        <v>8947</v>
      </c>
      <c r="E3159" s="523">
        <v>660</v>
      </c>
      <c r="F3159" s="523" t="s">
        <v>8949</v>
      </c>
      <c r="G3159" s="523" t="s">
        <v>25570</v>
      </c>
      <c r="H3159" s="538" t="s">
        <v>9854</v>
      </c>
      <c r="I3159" s="540">
        <v>45594</v>
      </c>
      <c r="J3159" s="541" t="s">
        <v>11274</v>
      </c>
      <c r="K3159" s="541" t="s">
        <v>9440</v>
      </c>
      <c r="L3159" s="494" t="s">
        <v>9454</v>
      </c>
      <c r="M3159" s="494"/>
      <c r="N3159" s="494"/>
      <c r="O3159" s="494"/>
      <c r="P3159" s="494"/>
      <c r="Q3159" s="494"/>
      <c r="R3159" s="16" t="s">
        <v>25569</v>
      </c>
      <c r="S3159" s="16" t="s">
        <v>25564</v>
      </c>
      <c r="T3159" s="16" t="s">
        <v>25568</v>
      </c>
      <c r="U3159" s="17">
        <v>660</v>
      </c>
      <c r="V3159" s="18">
        <v>4620</v>
      </c>
      <c r="W3159" s="16" t="s">
        <v>25578</v>
      </c>
      <c r="X3159" s="50"/>
      <c r="Y3159" s="50"/>
      <c r="Z3159" t="s">
        <v>10606</v>
      </c>
    </row>
    <row r="3160" spans="1:26" ht="18" customHeight="1">
      <c r="A3160" s="539">
        <v>20241029</v>
      </c>
      <c r="B3160" s="523">
        <v>1219</v>
      </c>
      <c r="C3160" s="523" t="s">
        <v>25548</v>
      </c>
      <c r="D3160" s="523" t="s">
        <v>8947</v>
      </c>
      <c r="E3160" s="523">
        <v>828</v>
      </c>
      <c r="F3160" s="523" t="s">
        <v>8949</v>
      </c>
      <c r="G3160" s="523" t="s">
        <v>25549</v>
      </c>
      <c r="H3160" s="538" t="s">
        <v>9844</v>
      </c>
      <c r="I3160" s="540">
        <v>45594</v>
      </c>
      <c r="J3160" s="541" t="s">
        <v>12167</v>
      </c>
      <c r="K3160" s="541" t="s">
        <v>9440</v>
      </c>
      <c r="L3160" s="512" t="s">
        <v>9454</v>
      </c>
      <c r="M3160" s="512"/>
      <c r="N3160" s="512"/>
      <c r="O3160" s="512"/>
      <c r="P3160" s="512"/>
      <c r="Q3160" s="512"/>
      <c r="R3160" s="16" t="s">
        <v>25548</v>
      </c>
      <c r="S3160" s="16" t="s">
        <v>25564</v>
      </c>
      <c r="T3160" s="16" t="s">
        <v>25565</v>
      </c>
      <c r="U3160" s="17">
        <v>828</v>
      </c>
      <c r="V3160" s="18">
        <v>8179.2</v>
      </c>
      <c r="W3160" s="16" t="s">
        <v>25578</v>
      </c>
      <c r="X3160" s="50" t="s">
        <v>205</v>
      </c>
      <c r="Y3160" s="50"/>
      <c r="Z3160" t="s">
        <v>10606</v>
      </c>
    </row>
    <row r="3161" spans="1:26" ht="18" customHeight="1">
      <c r="A3161" s="539">
        <v>20241029</v>
      </c>
      <c r="B3161" s="523">
        <v>1220</v>
      </c>
      <c r="C3161" s="523">
        <v>341640415391</v>
      </c>
      <c r="D3161" s="523" t="s">
        <v>16187</v>
      </c>
      <c r="E3161" s="523">
        <v>5000</v>
      </c>
      <c r="F3161" s="523" t="s">
        <v>9075</v>
      </c>
      <c r="G3161" s="523" t="s">
        <v>25563</v>
      </c>
      <c r="H3161" s="538" t="s">
        <v>9478</v>
      </c>
      <c r="I3161" s="540">
        <v>45594</v>
      </c>
      <c r="J3161" s="541" t="s">
        <v>14987</v>
      </c>
      <c r="K3161" s="541" t="s">
        <v>9440</v>
      </c>
      <c r="L3161" s="494" t="s">
        <v>9454</v>
      </c>
      <c r="M3161" s="494"/>
      <c r="N3161" s="494"/>
      <c r="O3161" s="494"/>
      <c r="P3161" s="494"/>
      <c r="Q3161" s="494"/>
      <c r="R3161" s="16">
        <v>341640415391</v>
      </c>
      <c r="S3161" s="16" t="s">
        <v>5648</v>
      </c>
      <c r="T3161" s="16" t="s">
        <v>25562</v>
      </c>
      <c r="U3161" s="17">
        <v>5000</v>
      </c>
      <c r="V3161" s="18">
        <v>15785.175999999999</v>
      </c>
      <c r="W3161" s="16" t="s">
        <v>25580</v>
      </c>
      <c r="X3161" s="50"/>
      <c r="Y3161" s="50"/>
    </row>
    <row r="3162" spans="1:26" ht="18" customHeight="1">
      <c r="A3162" s="539">
        <v>20241029</v>
      </c>
      <c r="B3162" s="523">
        <v>1221</v>
      </c>
      <c r="C3162" s="523" t="s">
        <v>25523</v>
      </c>
      <c r="D3162" s="523" t="s">
        <v>51</v>
      </c>
      <c r="E3162" s="523">
        <v>1958</v>
      </c>
      <c r="F3162" s="523" t="s">
        <v>8994</v>
      </c>
      <c r="G3162" s="523" t="s">
        <v>25524</v>
      </c>
      <c r="H3162" s="538" t="s">
        <v>10023</v>
      </c>
      <c r="I3162" s="540">
        <v>45594</v>
      </c>
      <c r="J3162" s="541" t="s">
        <v>14408</v>
      </c>
      <c r="K3162" s="541" t="s">
        <v>9440</v>
      </c>
      <c r="L3162" s="494" t="s">
        <v>26745</v>
      </c>
      <c r="M3162" s="494"/>
      <c r="N3162" s="494"/>
      <c r="O3162" s="494"/>
      <c r="P3162" s="494"/>
      <c r="Q3162" s="494"/>
      <c r="R3162" s="16" t="s">
        <v>25523</v>
      </c>
      <c r="S3162" s="16" t="s">
        <v>25552</v>
      </c>
      <c r="T3162" s="16" t="s">
        <v>25561</v>
      </c>
      <c r="U3162" s="17">
        <v>1958</v>
      </c>
      <c r="V3162" s="18">
        <v>24486.79</v>
      </c>
      <c r="W3162" s="16" t="s">
        <v>25536</v>
      </c>
      <c r="X3162" s="50" t="s">
        <v>205</v>
      </c>
      <c r="Y3162" s="50"/>
    </row>
    <row r="3163" spans="1:26" ht="18" customHeight="1">
      <c r="A3163" s="539">
        <v>20241030</v>
      </c>
      <c r="B3163" s="523">
        <v>1222</v>
      </c>
      <c r="C3163" s="523" t="s">
        <v>25495</v>
      </c>
      <c r="D3163" s="523" t="s">
        <v>25598</v>
      </c>
      <c r="E3163" s="523">
        <v>701</v>
      </c>
      <c r="F3163" s="523" t="s">
        <v>8949</v>
      </c>
      <c r="G3163" s="523" t="s">
        <v>25781</v>
      </c>
      <c r="H3163" s="538" t="s">
        <v>9987</v>
      </c>
      <c r="I3163" s="540">
        <v>45594</v>
      </c>
      <c r="J3163" s="541" t="s">
        <v>25782</v>
      </c>
      <c r="K3163" s="541" t="s">
        <v>9440</v>
      </c>
      <c r="L3163" s="494" t="s">
        <v>9454</v>
      </c>
      <c r="M3163" s="494"/>
      <c r="N3163" s="494"/>
      <c r="O3163" s="494"/>
      <c r="P3163" s="494"/>
      <c r="Q3163" s="494"/>
      <c r="R3163" s="16"/>
      <c r="S3163" s="16"/>
      <c r="T3163" s="16"/>
      <c r="U3163" s="17"/>
      <c r="V3163" s="18"/>
      <c r="W3163" s="16"/>
      <c r="X3163" s="50"/>
      <c r="Y3163" s="50"/>
      <c r="Z3163" t="s">
        <v>10606</v>
      </c>
    </row>
    <row r="3164" spans="1:26" ht="18" customHeight="1">
      <c r="A3164" s="539">
        <v>20241030</v>
      </c>
      <c r="B3164" s="523">
        <v>1223</v>
      </c>
      <c r="C3164" s="523" t="s">
        <v>25571</v>
      </c>
      <c r="D3164" s="523" t="s">
        <v>25598</v>
      </c>
      <c r="E3164" s="523">
        <v>1470</v>
      </c>
      <c r="F3164" s="523" t="s">
        <v>8949</v>
      </c>
      <c r="G3164" s="523" t="s">
        <v>25787</v>
      </c>
      <c r="H3164" s="538" t="s">
        <v>26773</v>
      </c>
      <c r="I3164" s="540">
        <v>45595</v>
      </c>
      <c r="J3164" s="541" t="s">
        <v>25788</v>
      </c>
      <c r="K3164" s="541" t="s">
        <v>9440</v>
      </c>
      <c r="L3164" s="494" t="s">
        <v>26745</v>
      </c>
      <c r="M3164" s="494"/>
      <c r="N3164" s="494"/>
      <c r="O3164" s="494"/>
      <c r="P3164" s="494"/>
      <c r="Q3164" s="494"/>
      <c r="R3164" s="16"/>
      <c r="S3164" s="16"/>
      <c r="T3164" s="16"/>
      <c r="U3164" s="17"/>
      <c r="V3164" s="18"/>
      <c r="W3164" s="16"/>
      <c r="X3164" s="50"/>
      <c r="Y3164" s="50"/>
      <c r="Z3164" t="s">
        <v>10592</v>
      </c>
    </row>
    <row r="3165" spans="1:26" ht="18" customHeight="1">
      <c r="A3165" s="539">
        <v>20241030</v>
      </c>
      <c r="B3165" s="523">
        <v>1224</v>
      </c>
      <c r="C3165" s="523" t="s">
        <v>25056</v>
      </c>
      <c r="D3165" s="523" t="s">
        <v>25771</v>
      </c>
      <c r="E3165" s="523">
        <v>2300</v>
      </c>
      <c r="F3165" s="523" t="s">
        <v>9269</v>
      </c>
      <c r="G3165" s="523" t="s">
        <v>25801</v>
      </c>
      <c r="H3165" s="538" t="s">
        <v>10036</v>
      </c>
      <c r="I3165" s="540">
        <v>45595</v>
      </c>
      <c r="J3165" s="541" t="s">
        <v>25802</v>
      </c>
      <c r="K3165" s="541" t="s">
        <v>9440</v>
      </c>
      <c r="L3165" s="494" t="s">
        <v>9454</v>
      </c>
      <c r="M3165" s="494"/>
      <c r="N3165" s="494"/>
      <c r="O3165" s="494"/>
      <c r="P3165" s="494"/>
      <c r="Q3165" s="494"/>
      <c r="R3165" s="16"/>
      <c r="S3165" s="16"/>
      <c r="T3165" s="16"/>
      <c r="U3165" s="17"/>
      <c r="V3165" s="18"/>
      <c r="W3165" s="16"/>
      <c r="X3165" s="50"/>
      <c r="Y3165" s="50"/>
    </row>
    <row r="3166" spans="1:26" ht="18" customHeight="1">
      <c r="A3166" s="539">
        <v>20241030</v>
      </c>
      <c r="B3166" s="523">
        <v>1225</v>
      </c>
      <c r="C3166" s="523" t="s">
        <v>25497</v>
      </c>
      <c r="D3166" s="523" t="s">
        <v>25598</v>
      </c>
      <c r="E3166" s="523">
        <v>807</v>
      </c>
      <c r="F3166" s="523" t="s">
        <v>8949</v>
      </c>
      <c r="G3166" s="523" t="s">
        <v>25785</v>
      </c>
      <c r="H3166" s="538" t="s">
        <v>9995</v>
      </c>
      <c r="I3166" s="540">
        <v>45595</v>
      </c>
      <c r="J3166" s="541" t="s">
        <v>25786</v>
      </c>
      <c r="K3166" s="541" t="s">
        <v>9440</v>
      </c>
      <c r="L3166" s="494" t="s">
        <v>9454</v>
      </c>
      <c r="M3166" s="494"/>
      <c r="N3166" s="494"/>
      <c r="O3166" s="494"/>
      <c r="P3166" s="494"/>
      <c r="Q3166" s="494"/>
      <c r="R3166" s="16"/>
      <c r="S3166" s="16"/>
      <c r="T3166" s="16"/>
      <c r="U3166" s="17"/>
      <c r="V3166" s="18"/>
      <c r="W3166" s="16"/>
      <c r="X3166" s="50"/>
      <c r="Y3166" s="50"/>
      <c r="Z3166" t="s">
        <v>26821</v>
      </c>
    </row>
    <row r="3167" spans="1:26" ht="18" customHeight="1">
      <c r="A3167" s="539">
        <v>20241030</v>
      </c>
      <c r="B3167" s="523">
        <v>1226</v>
      </c>
      <c r="C3167" s="523" t="s">
        <v>25566</v>
      </c>
      <c r="D3167" s="523" t="s">
        <v>25598</v>
      </c>
      <c r="E3167" s="523">
        <v>930</v>
      </c>
      <c r="F3167" s="523" t="s">
        <v>8949</v>
      </c>
      <c r="G3167" s="523" t="s">
        <v>25783</v>
      </c>
      <c r="H3167" s="538" t="s">
        <v>9838</v>
      </c>
      <c r="I3167" s="540">
        <v>45595</v>
      </c>
      <c r="J3167" s="541" t="s">
        <v>25784</v>
      </c>
      <c r="K3167" s="541" t="s">
        <v>9440</v>
      </c>
      <c r="L3167" s="494" t="s">
        <v>9454</v>
      </c>
      <c r="M3167" s="494"/>
      <c r="N3167" s="494"/>
      <c r="O3167" s="494"/>
      <c r="P3167" s="494"/>
      <c r="Q3167" s="494"/>
      <c r="R3167" s="16"/>
      <c r="S3167" s="16"/>
      <c r="T3167" s="16"/>
      <c r="U3167" s="17"/>
      <c r="V3167" s="18"/>
      <c r="W3167" s="16"/>
      <c r="X3167" s="50"/>
      <c r="Y3167" s="50"/>
      <c r="Z3167" t="s">
        <v>10606</v>
      </c>
    </row>
    <row r="3168" spans="1:26" ht="18" customHeight="1">
      <c r="A3168" s="539">
        <v>20241030</v>
      </c>
      <c r="B3168" s="523">
        <v>1227</v>
      </c>
      <c r="C3168" s="523" t="s">
        <v>25588</v>
      </c>
      <c r="D3168" s="523" t="s">
        <v>68</v>
      </c>
      <c r="E3168" s="523">
        <v>1917</v>
      </c>
      <c r="F3168" s="523" t="s">
        <v>52</v>
      </c>
      <c r="G3168" s="523" t="s">
        <v>25775</v>
      </c>
      <c r="H3168" s="538" t="s">
        <v>10069</v>
      </c>
      <c r="I3168" s="540">
        <v>45594</v>
      </c>
      <c r="J3168" s="541" t="s">
        <v>25776</v>
      </c>
      <c r="K3168" s="541" t="s">
        <v>9440</v>
      </c>
      <c r="L3168" s="494" t="s">
        <v>9454</v>
      </c>
      <c r="M3168" s="494"/>
      <c r="N3168" s="494"/>
      <c r="O3168" s="494"/>
      <c r="P3168" s="494"/>
      <c r="Q3168" s="494"/>
      <c r="R3168" s="16"/>
      <c r="S3168" s="16"/>
      <c r="T3168" s="16"/>
      <c r="U3168" s="17"/>
      <c r="V3168" s="18"/>
      <c r="W3168" s="16"/>
      <c r="X3168" s="50"/>
      <c r="Y3168" s="50"/>
    </row>
    <row r="3169" spans="1:26" ht="18" customHeight="1">
      <c r="A3169" s="539">
        <v>20241030</v>
      </c>
      <c r="B3169" s="523">
        <v>1228</v>
      </c>
      <c r="C3169" s="523" t="s">
        <v>25590</v>
      </c>
      <c r="D3169" s="523" t="s">
        <v>68</v>
      </c>
      <c r="E3169" s="523">
        <v>1960</v>
      </c>
      <c r="F3169" s="523" t="s">
        <v>52</v>
      </c>
      <c r="G3169" s="523" t="s">
        <v>25777</v>
      </c>
      <c r="H3169" s="538" t="s">
        <v>10031</v>
      </c>
      <c r="I3169" s="540">
        <v>45594</v>
      </c>
      <c r="J3169" s="541" t="s">
        <v>25778</v>
      </c>
      <c r="K3169" s="541" t="s">
        <v>9440</v>
      </c>
      <c r="L3169" s="494" t="s">
        <v>9454</v>
      </c>
      <c r="M3169" s="494"/>
      <c r="N3169" s="494"/>
      <c r="O3169" s="494"/>
      <c r="P3169" s="494"/>
      <c r="Q3169" s="494"/>
      <c r="R3169" s="16"/>
      <c r="S3169" s="16"/>
      <c r="T3169" s="16"/>
      <c r="U3169" s="17"/>
      <c r="V3169" s="18"/>
      <c r="W3169" s="16"/>
      <c r="X3169" s="50"/>
      <c r="Y3169" s="50"/>
    </row>
    <row r="3170" spans="1:26" ht="18" customHeight="1">
      <c r="A3170" s="539">
        <v>20241030</v>
      </c>
      <c r="B3170" s="523">
        <v>1229</v>
      </c>
      <c r="C3170" s="523" t="s">
        <v>25520</v>
      </c>
      <c r="D3170" s="523" t="s">
        <v>25771</v>
      </c>
      <c r="E3170" s="523">
        <v>2100</v>
      </c>
      <c r="F3170" s="523" t="s">
        <v>8949</v>
      </c>
      <c r="G3170" s="523" t="s">
        <v>25779</v>
      </c>
      <c r="H3170" s="538" t="s">
        <v>15237</v>
      </c>
      <c r="I3170" s="540">
        <v>45595</v>
      </c>
      <c r="J3170" s="541" t="s">
        <v>25780</v>
      </c>
      <c r="K3170" s="541" t="s">
        <v>9440</v>
      </c>
      <c r="L3170" s="494" t="s">
        <v>9454</v>
      </c>
      <c r="M3170" s="494"/>
      <c r="N3170" s="494"/>
      <c r="O3170" s="494"/>
      <c r="P3170" s="494"/>
      <c r="Q3170" s="494"/>
      <c r="R3170" s="16"/>
      <c r="S3170" s="16"/>
      <c r="T3170" s="16"/>
      <c r="U3170" s="17"/>
      <c r="V3170" s="18"/>
      <c r="W3170" s="16"/>
      <c r="X3170" s="50"/>
      <c r="Y3170" s="50"/>
      <c r="Z3170" t="s">
        <v>12794</v>
      </c>
    </row>
    <row r="3171" spans="1:26" ht="18" customHeight="1">
      <c r="A3171" s="539">
        <v>20241030</v>
      </c>
      <c r="B3171" s="523">
        <v>1230</v>
      </c>
      <c r="C3171" s="523" t="s">
        <v>25506</v>
      </c>
      <c r="D3171" s="523" t="s">
        <v>25772</v>
      </c>
      <c r="E3171" s="523">
        <v>1910</v>
      </c>
      <c r="F3171" s="523" t="s">
        <v>9095</v>
      </c>
      <c r="G3171" s="523" t="s">
        <v>25799</v>
      </c>
      <c r="H3171" s="538" t="s">
        <v>14582</v>
      </c>
      <c r="I3171" s="540">
        <v>45595</v>
      </c>
      <c r="J3171" s="541" t="s">
        <v>25800</v>
      </c>
      <c r="K3171" s="541" t="s">
        <v>9440</v>
      </c>
      <c r="L3171" s="494" t="s">
        <v>9454</v>
      </c>
      <c r="M3171" s="494"/>
      <c r="N3171" s="494"/>
      <c r="O3171" s="494"/>
      <c r="P3171" s="494"/>
      <c r="Q3171" s="494"/>
      <c r="R3171" s="16"/>
      <c r="S3171" s="16"/>
      <c r="T3171" s="16"/>
      <c r="U3171" s="17"/>
      <c r="V3171" s="18"/>
      <c r="W3171" s="16"/>
      <c r="X3171" s="50"/>
      <c r="Y3171" s="50"/>
    </row>
    <row r="3172" spans="1:26" ht="18" customHeight="1">
      <c r="A3172" s="539">
        <v>20241031</v>
      </c>
      <c r="B3172" s="523">
        <v>1231</v>
      </c>
      <c r="C3172" s="523" t="s">
        <v>25658</v>
      </c>
      <c r="D3172" s="523" t="s">
        <v>25773</v>
      </c>
      <c r="E3172" s="523">
        <v>1960</v>
      </c>
      <c r="F3172" s="523" t="s">
        <v>52</v>
      </c>
      <c r="G3172" s="523" t="s">
        <v>25789</v>
      </c>
      <c r="H3172" s="538" t="s">
        <v>10201</v>
      </c>
      <c r="I3172" s="540">
        <v>45596</v>
      </c>
      <c r="J3172" s="541" t="s">
        <v>25790</v>
      </c>
      <c r="K3172" s="541" t="s">
        <v>9440</v>
      </c>
      <c r="L3172" s="494" t="s">
        <v>9454</v>
      </c>
      <c r="M3172" s="494"/>
      <c r="N3172" s="494"/>
      <c r="O3172" s="494"/>
      <c r="P3172" s="494"/>
      <c r="Q3172" s="494"/>
      <c r="R3172" s="16"/>
      <c r="S3172" s="16"/>
      <c r="T3172" s="16"/>
      <c r="U3172" s="17"/>
      <c r="V3172" s="18"/>
      <c r="W3172" s="16"/>
      <c r="X3172" s="50"/>
      <c r="Y3172" s="50"/>
    </row>
    <row r="3173" spans="1:26" ht="18" customHeight="1">
      <c r="A3173" s="539">
        <v>20241031</v>
      </c>
      <c r="B3173" s="523">
        <v>1232</v>
      </c>
      <c r="C3173" s="523" t="s">
        <v>25605</v>
      </c>
      <c r="D3173" s="523" t="s">
        <v>301</v>
      </c>
      <c r="E3173" s="523">
        <v>1925</v>
      </c>
      <c r="F3173" s="523" t="s">
        <v>52</v>
      </c>
      <c r="G3173" s="523" t="s">
        <v>25791</v>
      </c>
      <c r="H3173" s="538" t="s">
        <v>15237</v>
      </c>
      <c r="I3173" s="540">
        <v>45595</v>
      </c>
      <c r="J3173" s="541" t="s">
        <v>25792</v>
      </c>
      <c r="K3173" s="541" t="s">
        <v>9440</v>
      </c>
      <c r="L3173" s="494" t="s">
        <v>9454</v>
      </c>
      <c r="M3173" s="494"/>
      <c r="N3173" s="494"/>
      <c r="O3173" s="494"/>
      <c r="P3173" s="494"/>
      <c r="Q3173" s="494"/>
      <c r="R3173" s="16"/>
      <c r="S3173" s="16"/>
      <c r="T3173" s="16"/>
      <c r="U3173" s="17"/>
      <c r="V3173" s="18"/>
      <c r="W3173" s="16"/>
      <c r="X3173" s="50"/>
      <c r="Y3173" s="50"/>
    </row>
    <row r="3174" spans="1:26" ht="18" customHeight="1">
      <c r="A3174" s="539">
        <v>20241101</v>
      </c>
      <c r="B3174" s="523">
        <v>1233</v>
      </c>
      <c r="C3174" s="523" t="s">
        <v>25607</v>
      </c>
      <c r="D3174" s="523" t="s">
        <v>25774</v>
      </c>
      <c r="E3174" s="523">
        <v>800</v>
      </c>
      <c r="F3174" s="523" t="s">
        <v>8949</v>
      </c>
      <c r="G3174" s="523" t="s">
        <v>25795</v>
      </c>
      <c r="H3174" s="538" t="s">
        <v>14534</v>
      </c>
      <c r="I3174" s="540">
        <v>45597</v>
      </c>
      <c r="J3174" s="541" t="s">
        <v>25796</v>
      </c>
      <c r="K3174" s="541" t="s">
        <v>9440</v>
      </c>
      <c r="L3174" s="494" t="s">
        <v>9454</v>
      </c>
      <c r="M3174" s="494"/>
      <c r="N3174" s="494"/>
      <c r="O3174" s="494"/>
      <c r="P3174" s="494"/>
      <c r="Q3174" s="494"/>
      <c r="R3174" s="16"/>
      <c r="S3174" s="16"/>
      <c r="T3174" s="16"/>
      <c r="U3174" s="17"/>
      <c r="V3174" s="18"/>
      <c r="W3174" s="16"/>
      <c r="X3174" s="50"/>
      <c r="Y3174" s="50"/>
      <c r="Z3174" t="s">
        <v>26820</v>
      </c>
    </row>
    <row r="3175" spans="1:26" ht="18" customHeight="1">
      <c r="A3175" s="539">
        <v>20241101</v>
      </c>
      <c r="B3175" s="523">
        <v>1234</v>
      </c>
      <c r="C3175" s="523" t="s">
        <v>25522</v>
      </c>
      <c r="D3175" s="523" t="s">
        <v>25598</v>
      </c>
      <c r="E3175" s="523">
        <v>1700</v>
      </c>
      <c r="F3175" s="523" t="s">
        <v>8949</v>
      </c>
      <c r="G3175" s="523" t="s">
        <v>25797</v>
      </c>
      <c r="H3175" s="538" t="s">
        <v>9948</v>
      </c>
      <c r="I3175" s="540">
        <v>45597</v>
      </c>
      <c r="J3175" s="541" t="s">
        <v>25798</v>
      </c>
      <c r="K3175" s="541" t="s">
        <v>9440</v>
      </c>
      <c r="L3175" s="494" t="s">
        <v>9454</v>
      </c>
      <c r="M3175" s="494"/>
      <c r="N3175" s="494"/>
      <c r="O3175" s="494"/>
      <c r="P3175" s="494"/>
      <c r="Q3175" s="494"/>
      <c r="R3175" s="16"/>
      <c r="S3175" s="16"/>
      <c r="T3175" s="16"/>
      <c r="U3175" s="17"/>
      <c r="V3175" s="18"/>
      <c r="W3175" s="16"/>
      <c r="X3175" s="50"/>
      <c r="Y3175" s="50"/>
      <c r="Z3175" t="s">
        <v>12715</v>
      </c>
    </row>
    <row r="3176" spans="1:26" ht="18" customHeight="1">
      <c r="A3176" s="539">
        <v>20241101</v>
      </c>
      <c r="B3176" s="523">
        <v>1235</v>
      </c>
      <c r="C3176" s="523" t="s">
        <v>25481</v>
      </c>
      <c r="D3176" s="523" t="s">
        <v>25484</v>
      </c>
      <c r="E3176" s="523">
        <v>1656</v>
      </c>
      <c r="F3176" s="523" t="s">
        <v>9054</v>
      </c>
      <c r="G3176" s="523" t="s">
        <v>25793</v>
      </c>
      <c r="H3176" s="538" t="s">
        <v>9617</v>
      </c>
      <c r="I3176" s="540">
        <v>45597</v>
      </c>
      <c r="J3176" s="541" t="s">
        <v>25794</v>
      </c>
      <c r="K3176" s="541" t="s">
        <v>9440</v>
      </c>
      <c r="L3176" s="494" t="s">
        <v>9454</v>
      </c>
      <c r="M3176" s="494"/>
      <c r="N3176" s="494"/>
      <c r="O3176" s="494"/>
      <c r="P3176" s="494"/>
      <c r="Q3176" s="494"/>
      <c r="R3176" s="16"/>
      <c r="S3176" s="16"/>
      <c r="T3176" s="16"/>
      <c r="U3176" s="17"/>
      <c r="V3176" s="18"/>
      <c r="W3176" s="16"/>
      <c r="X3176" s="50"/>
      <c r="Y3176" s="50"/>
      <c r="Z3176" t="s">
        <v>16285</v>
      </c>
    </row>
    <row r="3177" spans="1:26" ht="18" customHeight="1">
      <c r="A3177" s="539">
        <v>20241104</v>
      </c>
      <c r="B3177" s="523">
        <v>1236</v>
      </c>
      <c r="C3177" s="523" t="s">
        <v>25636</v>
      </c>
      <c r="D3177" s="523" t="s">
        <v>8947</v>
      </c>
      <c r="E3177" s="523">
        <v>852</v>
      </c>
      <c r="F3177" s="523" t="s">
        <v>8949</v>
      </c>
      <c r="G3177" s="523" t="s">
        <v>25637</v>
      </c>
      <c r="H3177" s="538" t="s">
        <v>9631</v>
      </c>
      <c r="I3177" s="540">
        <v>45600</v>
      </c>
      <c r="J3177" s="541" t="s">
        <v>11070</v>
      </c>
      <c r="K3177" s="541" t="s">
        <v>9440</v>
      </c>
      <c r="L3177" s="494" t="s">
        <v>9454</v>
      </c>
      <c r="M3177" s="494"/>
      <c r="N3177" s="494"/>
      <c r="O3177" s="494"/>
      <c r="P3177" s="494"/>
      <c r="Q3177" s="494"/>
      <c r="R3177" s="16" t="s">
        <v>25636</v>
      </c>
      <c r="S3177" s="16" t="s">
        <v>4924</v>
      </c>
      <c r="T3177" s="16" t="s">
        <v>25805</v>
      </c>
      <c r="U3177" s="17">
        <v>852</v>
      </c>
      <c r="V3177" s="18">
        <v>9048</v>
      </c>
      <c r="W3177" s="16" t="s">
        <v>25807</v>
      </c>
      <c r="X3177" s="50"/>
      <c r="Y3177" s="50"/>
      <c r="Z3177" t="s">
        <v>14489</v>
      </c>
    </row>
    <row r="3178" spans="1:26" ht="18" customHeight="1">
      <c r="A3178" s="539">
        <v>20241104</v>
      </c>
      <c r="B3178" s="523">
        <v>1237</v>
      </c>
      <c r="C3178" s="523" t="s">
        <v>25638</v>
      </c>
      <c r="D3178" s="523" t="s">
        <v>8947</v>
      </c>
      <c r="E3178" s="523">
        <v>1000</v>
      </c>
      <c r="F3178" s="523" t="s">
        <v>8949</v>
      </c>
      <c r="G3178" s="523" t="s">
        <v>25639</v>
      </c>
      <c r="H3178" s="538" t="s">
        <v>9841</v>
      </c>
      <c r="I3178" s="540">
        <v>45600</v>
      </c>
      <c r="J3178" s="541" t="s">
        <v>9700</v>
      </c>
      <c r="K3178" s="541" t="s">
        <v>9440</v>
      </c>
      <c r="L3178" s="494" t="s">
        <v>9454</v>
      </c>
      <c r="M3178" s="494"/>
      <c r="N3178" s="494"/>
      <c r="O3178" s="494"/>
      <c r="P3178" s="494"/>
      <c r="Q3178" s="494"/>
      <c r="R3178" s="16" t="s">
        <v>25638</v>
      </c>
      <c r="S3178" s="16" t="s">
        <v>16369</v>
      </c>
      <c r="T3178" s="16" t="s">
        <v>25806</v>
      </c>
      <c r="U3178" s="17">
        <v>1000</v>
      </c>
      <c r="V3178" s="18">
        <v>7000</v>
      </c>
      <c r="W3178" s="16" t="s">
        <v>25808</v>
      </c>
      <c r="X3178" s="50"/>
      <c r="Y3178" s="50"/>
      <c r="Z3178" t="s">
        <v>14140</v>
      </c>
    </row>
    <row r="3179" spans="1:26" ht="18" customHeight="1">
      <c r="A3179" s="539">
        <v>20241104</v>
      </c>
      <c r="B3179" s="523">
        <v>1238</v>
      </c>
      <c r="C3179" s="523" t="s">
        <v>25810</v>
      </c>
      <c r="D3179" s="523" t="s">
        <v>9320</v>
      </c>
      <c r="E3179" s="523">
        <v>1200</v>
      </c>
      <c r="F3179" s="523" t="s">
        <v>8298</v>
      </c>
      <c r="G3179" s="523" t="s">
        <v>25811</v>
      </c>
      <c r="H3179" s="538" t="s">
        <v>10023</v>
      </c>
      <c r="I3179" s="540">
        <v>45600</v>
      </c>
      <c r="J3179" s="541" t="s">
        <v>13320</v>
      </c>
      <c r="K3179" s="541" t="s">
        <v>9440</v>
      </c>
      <c r="L3179" s="494" t="s">
        <v>9454</v>
      </c>
      <c r="M3179" s="494"/>
      <c r="N3179" s="494"/>
      <c r="O3179" s="494"/>
      <c r="P3179" s="494"/>
      <c r="Q3179" s="494"/>
      <c r="R3179" s="16" t="s">
        <v>25810</v>
      </c>
      <c r="S3179" s="16" t="s">
        <v>13970</v>
      </c>
      <c r="T3179" s="16" t="s">
        <v>25809</v>
      </c>
      <c r="U3179" s="17">
        <v>1200</v>
      </c>
      <c r="V3179" s="18">
        <v>24500</v>
      </c>
      <c r="W3179" s="16" t="s">
        <v>25807</v>
      </c>
      <c r="X3179" s="50"/>
      <c r="Y3179" s="50"/>
      <c r="Z3179" t="s">
        <v>27025</v>
      </c>
    </row>
    <row r="3180" spans="1:26" ht="18" customHeight="1">
      <c r="A3180" s="539">
        <v>20241105</v>
      </c>
      <c r="B3180" s="523">
        <v>1239</v>
      </c>
      <c r="C3180" s="523" t="s">
        <v>25641</v>
      </c>
      <c r="D3180" s="523" t="s">
        <v>8947</v>
      </c>
      <c r="E3180" s="523">
        <v>800</v>
      </c>
      <c r="F3180" s="523" t="s">
        <v>8949</v>
      </c>
      <c r="G3180" s="523" t="s">
        <v>25642</v>
      </c>
      <c r="H3180" s="538" t="s">
        <v>15396</v>
      </c>
      <c r="I3180" s="540">
        <v>45601</v>
      </c>
      <c r="J3180" s="541" t="s">
        <v>19120</v>
      </c>
      <c r="K3180" s="541" t="s">
        <v>9440</v>
      </c>
      <c r="L3180" s="494" t="s">
        <v>9441</v>
      </c>
      <c r="M3180" s="494"/>
      <c r="N3180" s="494"/>
      <c r="O3180" s="494"/>
      <c r="P3180" s="494"/>
      <c r="Q3180" s="494"/>
      <c r="R3180" s="16" t="s">
        <v>25756</v>
      </c>
      <c r="S3180" s="16" t="s">
        <v>19124</v>
      </c>
      <c r="T3180" s="16" t="s">
        <v>25817</v>
      </c>
      <c r="U3180" s="17">
        <v>800</v>
      </c>
      <c r="V3180" s="18">
        <v>6400</v>
      </c>
      <c r="W3180" s="16" t="s">
        <v>25640</v>
      </c>
      <c r="X3180" s="50"/>
      <c r="Y3180" s="50"/>
      <c r="Z3180" t="s">
        <v>14140</v>
      </c>
    </row>
    <row r="3181" spans="1:26" ht="18" customHeight="1">
      <c r="A3181" s="539">
        <v>20241105</v>
      </c>
      <c r="B3181" s="523">
        <v>1240</v>
      </c>
      <c r="C3181" s="523" t="s">
        <v>25054</v>
      </c>
      <c r="D3181" s="523" t="s">
        <v>9319</v>
      </c>
      <c r="E3181" s="523">
        <v>1568</v>
      </c>
      <c r="F3181" s="523" t="s">
        <v>8955</v>
      </c>
      <c r="G3181" s="523" t="s">
        <v>25055</v>
      </c>
      <c r="H3181" s="538" t="s">
        <v>9849</v>
      </c>
      <c r="I3181" s="540">
        <v>45601</v>
      </c>
      <c r="J3181" s="541" t="s">
        <v>9770</v>
      </c>
      <c r="K3181" s="541" t="s">
        <v>9440</v>
      </c>
      <c r="L3181" s="494" t="s">
        <v>9441</v>
      </c>
      <c r="M3181" s="494"/>
      <c r="N3181" s="494"/>
      <c r="O3181" s="494"/>
      <c r="P3181" s="494"/>
      <c r="Q3181" s="494"/>
      <c r="R3181" s="16" t="s">
        <v>25759</v>
      </c>
      <c r="S3181" s="16" t="s">
        <v>5421</v>
      </c>
      <c r="T3181" s="16" t="s">
        <v>25833</v>
      </c>
      <c r="U3181" s="17">
        <v>1568</v>
      </c>
      <c r="V3181" s="18">
        <v>24304</v>
      </c>
      <c r="W3181" s="16" t="s">
        <v>25640</v>
      </c>
      <c r="X3181" s="50" t="s">
        <v>205</v>
      </c>
      <c r="Y3181" s="50"/>
    </row>
    <row r="3182" spans="1:26" ht="18" customHeight="1">
      <c r="A3182" s="539">
        <v>20241105</v>
      </c>
      <c r="B3182" s="523">
        <v>1241</v>
      </c>
      <c r="C3182" s="523" t="s">
        <v>25052</v>
      </c>
      <c r="D3182" s="523" t="s">
        <v>8897</v>
      </c>
      <c r="E3182" s="523">
        <v>1960</v>
      </c>
      <c r="F3182" s="523" t="s">
        <v>8994</v>
      </c>
      <c r="G3182" s="523" t="s">
        <v>25053</v>
      </c>
      <c r="H3182" s="538" t="s">
        <v>26575</v>
      </c>
      <c r="I3182" s="540">
        <v>45600</v>
      </c>
      <c r="J3182" s="541" t="s">
        <v>25839</v>
      </c>
      <c r="K3182" s="541" t="s">
        <v>9440</v>
      </c>
      <c r="L3182" s="494" t="s">
        <v>9441</v>
      </c>
      <c r="M3182" s="494"/>
      <c r="N3182" s="494"/>
      <c r="O3182" s="494"/>
      <c r="P3182" s="494"/>
      <c r="Q3182" s="494"/>
      <c r="R3182" s="16" t="s">
        <v>25758</v>
      </c>
      <c r="S3182" s="16" t="s">
        <v>5421</v>
      </c>
      <c r="T3182" s="16" t="s">
        <v>25829</v>
      </c>
      <c r="U3182" s="17">
        <v>1960</v>
      </c>
      <c r="V3182" s="18">
        <v>24500</v>
      </c>
      <c r="W3182" s="16" t="s">
        <v>25640</v>
      </c>
      <c r="X3182" s="50" t="s">
        <v>205</v>
      </c>
      <c r="Y3182" s="50"/>
    </row>
    <row r="3183" spans="1:26" ht="18" customHeight="1">
      <c r="A3183" s="539">
        <v>20241105</v>
      </c>
      <c r="B3183" s="523">
        <v>1242</v>
      </c>
      <c r="C3183" s="523" t="s">
        <v>25601</v>
      </c>
      <c r="D3183" s="523" t="s">
        <v>8905</v>
      </c>
      <c r="E3183" s="523">
        <v>1985</v>
      </c>
      <c r="F3183" s="523" t="s">
        <v>8994</v>
      </c>
      <c r="G3183" s="523" t="s">
        <v>25602</v>
      </c>
      <c r="H3183" s="538" t="s">
        <v>9852</v>
      </c>
      <c r="I3183" s="540">
        <v>45601</v>
      </c>
      <c r="J3183" s="541" t="s">
        <v>12313</v>
      </c>
      <c r="K3183" s="541" t="s">
        <v>9440</v>
      </c>
      <c r="L3183" s="494" t="s">
        <v>9441</v>
      </c>
      <c r="M3183" s="494"/>
      <c r="N3183" s="494"/>
      <c r="O3183" s="494"/>
      <c r="P3183" s="494"/>
      <c r="Q3183" s="494"/>
      <c r="R3183" s="16" t="s">
        <v>25763</v>
      </c>
      <c r="S3183" s="16" t="s">
        <v>23248</v>
      </c>
      <c r="T3183" s="16" t="s">
        <v>25837</v>
      </c>
      <c r="U3183" s="17">
        <v>1985</v>
      </c>
      <c r="V3183" s="18">
        <v>24796.62</v>
      </c>
      <c r="W3183" s="16" t="s">
        <v>25838</v>
      </c>
      <c r="X3183" s="50" t="s">
        <v>205</v>
      </c>
      <c r="Y3183" s="50"/>
    </row>
    <row r="3184" spans="1:26" ht="18" customHeight="1">
      <c r="A3184" s="539">
        <v>20241106</v>
      </c>
      <c r="B3184" s="523">
        <v>1243</v>
      </c>
      <c r="C3184" s="523" t="s">
        <v>25803</v>
      </c>
      <c r="D3184" s="523" t="s">
        <v>8947</v>
      </c>
      <c r="E3184" s="523">
        <v>850</v>
      </c>
      <c r="F3184" s="523" t="s">
        <v>8949</v>
      </c>
      <c r="G3184" s="523" t="s">
        <v>25762</v>
      </c>
      <c r="H3184" s="538"/>
      <c r="I3184" s="540">
        <v>45602</v>
      </c>
      <c r="J3184" s="541" t="s">
        <v>9466</v>
      </c>
      <c r="K3184" s="541" t="s">
        <v>9440</v>
      </c>
      <c r="L3184" s="494">
        <v>20</v>
      </c>
      <c r="M3184" s="494"/>
      <c r="N3184" s="494"/>
      <c r="O3184" s="494"/>
      <c r="P3184" s="494"/>
      <c r="Q3184" s="494"/>
      <c r="R3184" s="16" t="s">
        <v>25803</v>
      </c>
      <c r="S3184" s="16" t="s">
        <v>25761</v>
      </c>
      <c r="T3184" s="16" t="s">
        <v>25826</v>
      </c>
      <c r="U3184" s="17">
        <v>850</v>
      </c>
      <c r="V3184" s="18">
        <v>9860</v>
      </c>
      <c r="W3184" s="16" t="s">
        <v>25818</v>
      </c>
      <c r="X3184" s="50"/>
      <c r="Y3184" s="50"/>
      <c r="Z3184" t="s">
        <v>10606</v>
      </c>
    </row>
    <row r="3185" spans="1:26" ht="18" customHeight="1">
      <c r="A3185" s="539">
        <v>20241106</v>
      </c>
      <c r="B3185" s="523">
        <v>1244</v>
      </c>
      <c r="C3185" s="523" t="s">
        <v>25824</v>
      </c>
      <c r="D3185" s="523" t="s">
        <v>8947</v>
      </c>
      <c r="E3185" s="523">
        <v>850</v>
      </c>
      <c r="F3185" s="523" t="s">
        <v>8949</v>
      </c>
      <c r="G3185" s="523" t="s">
        <v>25760</v>
      </c>
      <c r="H3185" s="538"/>
      <c r="I3185" s="540">
        <v>45602</v>
      </c>
      <c r="J3185" s="541" t="s">
        <v>14215</v>
      </c>
      <c r="K3185" s="541" t="s">
        <v>9440</v>
      </c>
      <c r="L3185" s="494">
        <v>20</v>
      </c>
      <c r="M3185" s="494"/>
      <c r="N3185" s="494"/>
      <c r="O3185" s="494"/>
      <c r="P3185" s="494"/>
      <c r="Q3185" s="494"/>
      <c r="R3185" s="16" t="s">
        <v>25824</v>
      </c>
      <c r="S3185" s="16" t="s">
        <v>25761</v>
      </c>
      <c r="T3185" s="16" t="s">
        <v>25823</v>
      </c>
      <c r="U3185" s="17">
        <v>850</v>
      </c>
      <c r="V3185" s="18">
        <v>9690</v>
      </c>
      <c r="W3185" s="16" t="s">
        <v>25818</v>
      </c>
      <c r="X3185" s="50" t="s">
        <v>15505</v>
      </c>
      <c r="Y3185" s="50"/>
      <c r="Z3185" t="s">
        <v>10606</v>
      </c>
    </row>
    <row r="3186" spans="1:26" ht="18" customHeight="1">
      <c r="A3186" s="539">
        <v>20241106</v>
      </c>
      <c r="B3186" s="523">
        <v>1245</v>
      </c>
      <c r="C3186" s="523" t="s">
        <v>25821</v>
      </c>
      <c r="D3186" s="523" t="s">
        <v>13515</v>
      </c>
      <c r="E3186" s="523">
        <v>1646</v>
      </c>
      <c r="F3186" s="523" t="s">
        <v>9234</v>
      </c>
      <c r="G3186" s="523" t="s">
        <v>25822</v>
      </c>
      <c r="H3186" s="538"/>
      <c r="I3186" s="540">
        <v>45602</v>
      </c>
      <c r="J3186" s="541" t="s">
        <v>14106</v>
      </c>
      <c r="K3186" s="541" t="s">
        <v>9440</v>
      </c>
      <c r="L3186" s="494">
        <v>20</v>
      </c>
      <c r="M3186" s="494"/>
      <c r="N3186" s="494"/>
      <c r="O3186" s="494"/>
      <c r="P3186" s="494"/>
      <c r="Q3186" s="494"/>
      <c r="R3186" s="16"/>
      <c r="S3186" s="16"/>
      <c r="T3186" s="16"/>
      <c r="U3186" s="17"/>
      <c r="V3186" s="18"/>
      <c r="W3186" s="16"/>
      <c r="X3186" s="50" t="s">
        <v>205</v>
      </c>
      <c r="Y3186" s="50"/>
    </row>
    <row r="3187" spans="1:26" ht="18" customHeight="1">
      <c r="A3187" s="539">
        <v>20241107</v>
      </c>
      <c r="B3187" s="523">
        <v>1246</v>
      </c>
      <c r="C3187" s="523" t="s">
        <v>25368</v>
      </c>
      <c r="D3187" s="523" t="s">
        <v>8891</v>
      </c>
      <c r="E3187" s="523">
        <v>2300</v>
      </c>
      <c r="F3187" s="523" t="s">
        <v>121</v>
      </c>
      <c r="G3187" s="523" t="s">
        <v>25369</v>
      </c>
      <c r="H3187" s="538"/>
      <c r="I3187" s="540">
        <v>45603</v>
      </c>
      <c r="J3187" s="541" t="s">
        <v>10568</v>
      </c>
      <c r="K3187" s="541" t="s">
        <v>9440</v>
      </c>
      <c r="L3187" s="494" t="s">
        <v>205</v>
      </c>
      <c r="M3187" s="494"/>
      <c r="N3187" s="494"/>
      <c r="O3187" s="494"/>
      <c r="P3187" s="494"/>
      <c r="Q3187" s="494"/>
      <c r="R3187" s="16" t="s">
        <v>25368</v>
      </c>
      <c r="S3187" s="16" t="s">
        <v>25764</v>
      </c>
      <c r="T3187" s="16" t="s">
        <v>26828</v>
      </c>
      <c r="U3187" s="17">
        <v>2300</v>
      </c>
      <c r="V3187" s="18">
        <v>23805</v>
      </c>
      <c r="W3187" s="16" t="s">
        <v>26830</v>
      </c>
      <c r="X3187" s="50" t="s">
        <v>205</v>
      </c>
      <c r="Y3187" s="50"/>
    </row>
    <row r="3188" spans="1:26" ht="18" customHeight="1">
      <c r="A3188" s="539">
        <v>20241107</v>
      </c>
      <c r="B3188" s="523">
        <v>1247</v>
      </c>
      <c r="C3188" s="523" t="s">
        <v>25288</v>
      </c>
      <c r="D3188" s="523" t="s">
        <v>8891</v>
      </c>
      <c r="E3188" s="523">
        <v>1960</v>
      </c>
      <c r="F3188" s="523" t="s">
        <v>8994</v>
      </c>
      <c r="G3188" s="523" t="s">
        <v>25289</v>
      </c>
      <c r="H3188" s="538"/>
      <c r="I3188" s="540">
        <v>45603</v>
      </c>
      <c r="J3188" s="541" t="s">
        <v>11943</v>
      </c>
      <c r="K3188" s="541" t="s">
        <v>9440</v>
      </c>
      <c r="L3188" s="494" t="s">
        <v>205</v>
      </c>
      <c r="M3188" s="494"/>
      <c r="N3188" s="494"/>
      <c r="O3188" s="494"/>
      <c r="P3188" s="494"/>
      <c r="Q3188" s="494"/>
      <c r="R3188" s="16" t="s">
        <v>25288</v>
      </c>
      <c r="S3188" s="16" t="s">
        <v>13288</v>
      </c>
      <c r="T3188" s="16" t="s">
        <v>26829</v>
      </c>
      <c r="U3188" s="17">
        <v>1960</v>
      </c>
      <c r="V3188" s="18">
        <v>24500</v>
      </c>
      <c r="W3188" s="16" t="s">
        <v>26830</v>
      </c>
      <c r="X3188" s="50" t="s">
        <v>205</v>
      </c>
      <c r="Y3188" s="50"/>
    </row>
    <row r="3189" spans="1:26" ht="18" customHeight="1">
      <c r="A3189" s="539">
        <v>20241107</v>
      </c>
      <c r="B3189" s="523">
        <v>1248</v>
      </c>
      <c r="C3189" s="523" t="s">
        <v>25613</v>
      </c>
      <c r="D3189" s="523" t="s">
        <v>51</v>
      </c>
      <c r="E3189" s="523">
        <v>1960</v>
      </c>
      <c r="F3189" s="523" t="s">
        <v>6346</v>
      </c>
      <c r="G3189" s="523" t="s">
        <v>25614</v>
      </c>
      <c r="H3189" s="538"/>
      <c r="I3189" s="540">
        <v>45603</v>
      </c>
      <c r="J3189" s="541" t="s">
        <v>11083</v>
      </c>
      <c r="K3189" s="541" t="s">
        <v>9440</v>
      </c>
      <c r="L3189" s="494"/>
      <c r="M3189" s="494"/>
      <c r="N3189" s="494"/>
      <c r="O3189" s="494"/>
      <c r="P3189" s="494"/>
      <c r="Q3189" s="494"/>
      <c r="R3189" s="16" t="s">
        <v>25613</v>
      </c>
      <c r="S3189" s="16" t="s">
        <v>13288</v>
      </c>
      <c r="T3189" s="16" t="s">
        <v>26827</v>
      </c>
      <c r="U3189" s="17">
        <v>1960</v>
      </c>
      <c r="V3189" s="18">
        <v>24500</v>
      </c>
      <c r="W3189" s="16" t="s">
        <v>26830</v>
      </c>
      <c r="X3189" s="50"/>
      <c r="Y3189" s="50"/>
    </row>
    <row r="3190" spans="1:26" ht="18" customHeight="1">
      <c r="A3190" s="539">
        <v>20241108</v>
      </c>
      <c r="B3190" s="523">
        <v>1249</v>
      </c>
      <c r="C3190" s="523" t="s">
        <v>26831</v>
      </c>
      <c r="D3190" s="523" t="s">
        <v>219</v>
      </c>
      <c r="E3190" s="523">
        <v>1800</v>
      </c>
      <c r="F3190" s="523" t="s">
        <v>8949</v>
      </c>
      <c r="G3190" s="523" t="s">
        <v>26838</v>
      </c>
      <c r="H3190" s="538"/>
      <c r="I3190" s="540">
        <v>45604</v>
      </c>
      <c r="J3190" s="541" t="s">
        <v>12373</v>
      </c>
      <c r="K3190" s="541" t="s">
        <v>9440</v>
      </c>
      <c r="L3190" s="494" t="s">
        <v>205</v>
      </c>
      <c r="M3190" s="494"/>
      <c r="N3190" s="494"/>
      <c r="O3190" s="494"/>
      <c r="P3190" s="494"/>
      <c r="Q3190" s="494"/>
      <c r="R3190" s="16" t="s">
        <v>26841</v>
      </c>
      <c r="S3190" s="16" t="s">
        <v>26842</v>
      </c>
      <c r="T3190" s="16" t="s">
        <v>26843</v>
      </c>
      <c r="U3190" s="17">
        <v>1800</v>
      </c>
      <c r="V3190" s="18">
        <v>19052</v>
      </c>
      <c r="W3190" s="16" t="s">
        <v>26840</v>
      </c>
      <c r="X3190" s="50" t="s">
        <v>205</v>
      </c>
      <c r="Y3190" s="50"/>
      <c r="Z3190" t="s">
        <v>10998</v>
      </c>
    </row>
    <row r="3191" spans="1:26" ht="18" customHeight="1">
      <c r="A3191" s="539">
        <v>20241108</v>
      </c>
      <c r="B3191" s="523">
        <v>1250</v>
      </c>
      <c r="C3191" s="523" t="s">
        <v>25619</v>
      </c>
      <c r="D3191" s="523" t="s">
        <v>8891</v>
      </c>
      <c r="E3191" s="523">
        <v>1941</v>
      </c>
      <c r="F3191" s="523" t="s">
        <v>6346</v>
      </c>
      <c r="G3191" s="523" t="s">
        <v>25620</v>
      </c>
      <c r="H3191" s="538"/>
      <c r="I3191" s="540">
        <v>45604</v>
      </c>
      <c r="J3191" s="541" t="s">
        <v>11570</v>
      </c>
      <c r="K3191" s="541" t="s">
        <v>9440</v>
      </c>
      <c r="L3191" s="494"/>
      <c r="M3191" s="494"/>
      <c r="N3191" s="494"/>
      <c r="O3191" s="494"/>
      <c r="P3191" s="494"/>
      <c r="Q3191" s="494"/>
      <c r="R3191" s="16" t="s">
        <v>25766</v>
      </c>
      <c r="S3191" s="16" t="s">
        <v>5033</v>
      </c>
      <c r="T3191" s="16" t="s">
        <v>26839</v>
      </c>
      <c r="U3191" s="17">
        <v>1941</v>
      </c>
      <c r="V3191" s="18">
        <v>24279.93</v>
      </c>
      <c r="W3191" s="16" t="s">
        <v>26840</v>
      </c>
      <c r="X3191" s="50"/>
      <c r="Y3191" s="50"/>
    </row>
    <row r="3192" spans="1:26" ht="18" customHeight="1">
      <c r="A3192" s="539">
        <v>20241108</v>
      </c>
      <c r="B3192" s="523">
        <v>1251</v>
      </c>
      <c r="C3192" s="523" t="s">
        <v>26818</v>
      </c>
      <c r="D3192" s="523" t="s">
        <v>8896</v>
      </c>
      <c r="E3192" s="523">
        <v>1925</v>
      </c>
      <c r="F3192" s="523" t="s">
        <v>6380</v>
      </c>
      <c r="G3192" s="523" t="s">
        <v>26819</v>
      </c>
      <c r="H3192" s="538"/>
      <c r="I3192" s="540">
        <v>45604</v>
      </c>
      <c r="J3192" s="541" t="s">
        <v>12763</v>
      </c>
      <c r="K3192" s="541" t="s">
        <v>9440</v>
      </c>
      <c r="L3192" s="494" t="s">
        <v>205</v>
      </c>
      <c r="M3192" s="494"/>
      <c r="N3192" s="494"/>
      <c r="O3192" s="494"/>
      <c r="P3192" s="494"/>
      <c r="Q3192" s="494"/>
      <c r="R3192" s="16" t="s">
        <v>26868</v>
      </c>
      <c r="S3192" s="16" t="s">
        <v>23663</v>
      </c>
      <c r="T3192" s="16" t="s">
        <v>26870</v>
      </c>
      <c r="U3192" s="17">
        <v>1925</v>
      </c>
      <c r="V3192" s="18">
        <v>24640</v>
      </c>
      <c r="W3192" s="16" t="s">
        <v>26840</v>
      </c>
      <c r="X3192" s="50" t="s">
        <v>205</v>
      </c>
      <c r="Y3192" s="50"/>
    </row>
    <row r="3193" spans="1:26" ht="18" customHeight="1">
      <c r="A3193" s="539">
        <v>20241111</v>
      </c>
      <c r="B3193" s="523">
        <v>1252</v>
      </c>
      <c r="C3193" s="523" t="s">
        <v>26880</v>
      </c>
      <c r="D3193" s="523" t="s">
        <v>8947</v>
      </c>
      <c r="E3193" s="523">
        <v>600</v>
      </c>
      <c r="F3193" s="523" t="s">
        <v>9053</v>
      </c>
      <c r="G3193" s="523" t="s">
        <v>26882</v>
      </c>
      <c r="H3193" s="538"/>
      <c r="I3193" s="540">
        <v>45607</v>
      </c>
      <c r="J3193" s="541" t="s">
        <v>10804</v>
      </c>
      <c r="K3193" s="541" t="s">
        <v>9440</v>
      </c>
      <c r="L3193" s="494">
        <v>20</v>
      </c>
      <c r="M3193" s="494"/>
      <c r="N3193" s="494"/>
      <c r="O3193" s="494"/>
      <c r="P3193" s="494"/>
      <c r="Q3193" s="494"/>
      <c r="R3193" s="16" t="s">
        <v>26880</v>
      </c>
      <c r="S3193" s="16" t="s">
        <v>26881</v>
      </c>
      <c r="T3193" s="16" t="s">
        <v>26879</v>
      </c>
      <c r="U3193" s="17">
        <v>600</v>
      </c>
      <c r="V3193" s="18">
        <v>5060</v>
      </c>
      <c r="W3193" s="16" t="s">
        <v>26889</v>
      </c>
      <c r="X3193" s="50"/>
      <c r="Y3193" s="50"/>
      <c r="Z3193" t="s">
        <v>11160</v>
      </c>
    </row>
    <row r="3194" spans="1:26" ht="18" customHeight="1">
      <c r="A3194" s="539">
        <v>20241111</v>
      </c>
      <c r="B3194" s="523">
        <v>1253</v>
      </c>
      <c r="C3194" s="523" t="s">
        <v>25840</v>
      </c>
      <c r="D3194" s="523" t="s">
        <v>219</v>
      </c>
      <c r="E3194" s="523">
        <v>1800</v>
      </c>
      <c r="F3194" s="523" t="s">
        <v>8949</v>
      </c>
      <c r="G3194" s="523" t="s">
        <v>26883</v>
      </c>
      <c r="H3194" s="538"/>
      <c r="I3194" s="540">
        <v>45607</v>
      </c>
      <c r="J3194" s="541" t="s">
        <v>12274</v>
      </c>
      <c r="K3194" s="541" t="s">
        <v>9440</v>
      </c>
      <c r="L3194" s="494" t="s">
        <v>205</v>
      </c>
      <c r="M3194" s="494"/>
      <c r="N3194" s="494"/>
      <c r="O3194" s="494"/>
      <c r="P3194" s="494"/>
      <c r="Q3194" s="494"/>
      <c r="R3194" s="16" t="s">
        <v>26896</v>
      </c>
      <c r="S3194" s="16" t="s">
        <v>11993</v>
      </c>
      <c r="T3194" s="16" t="s">
        <v>26897</v>
      </c>
      <c r="U3194" s="17">
        <v>1800</v>
      </c>
      <c r="V3194" s="18">
        <v>19052</v>
      </c>
      <c r="W3194" s="16" t="s">
        <v>26898</v>
      </c>
      <c r="X3194" s="50" t="s">
        <v>205</v>
      </c>
      <c r="Y3194" s="50"/>
      <c r="Z3194" t="s">
        <v>10998</v>
      </c>
    </row>
    <row r="3195" spans="1:26" ht="18" customHeight="1">
      <c r="A3195" s="539">
        <v>20241111</v>
      </c>
      <c r="B3195" s="523">
        <v>1254</v>
      </c>
      <c r="C3195" s="523" t="s">
        <v>25467</v>
      </c>
      <c r="D3195" s="523" t="s">
        <v>8947</v>
      </c>
      <c r="E3195" s="523">
        <v>1280</v>
      </c>
      <c r="F3195" s="523" t="s">
        <v>8949</v>
      </c>
      <c r="G3195" s="523" t="s">
        <v>25386</v>
      </c>
      <c r="H3195" s="538"/>
      <c r="I3195" s="540">
        <v>45607</v>
      </c>
      <c r="J3195" s="541" t="s">
        <v>10453</v>
      </c>
      <c r="K3195" s="541" t="s">
        <v>9440</v>
      </c>
      <c r="L3195" s="494">
        <v>20</v>
      </c>
      <c r="M3195" s="494"/>
      <c r="N3195" s="494"/>
      <c r="O3195" s="494"/>
      <c r="P3195" s="494"/>
      <c r="Q3195" s="494"/>
      <c r="R3195" s="16" t="s">
        <v>25467</v>
      </c>
      <c r="S3195" s="16" t="s">
        <v>25466</v>
      </c>
      <c r="T3195" s="16" t="s">
        <v>26893</v>
      </c>
      <c r="U3195" s="17">
        <v>1280</v>
      </c>
      <c r="V3195" s="18">
        <v>6056</v>
      </c>
      <c r="W3195" s="16" t="s">
        <v>26890</v>
      </c>
      <c r="X3195" s="50" t="s">
        <v>205</v>
      </c>
      <c r="Y3195" s="50"/>
      <c r="Z3195" t="s">
        <v>10475</v>
      </c>
    </row>
    <row r="3196" spans="1:26" ht="18" customHeight="1">
      <c r="A3196" s="539">
        <v>20241111</v>
      </c>
      <c r="B3196" s="523">
        <v>1255</v>
      </c>
      <c r="C3196" s="523" t="s">
        <v>26865</v>
      </c>
      <c r="D3196" s="523" t="s">
        <v>8918</v>
      </c>
      <c r="E3196" s="523">
        <v>1534</v>
      </c>
      <c r="F3196" s="523" t="s">
        <v>121</v>
      </c>
      <c r="G3196" s="523" t="s">
        <v>24624</v>
      </c>
      <c r="H3196" s="538"/>
      <c r="I3196" s="540">
        <v>45604</v>
      </c>
      <c r="J3196" s="541" t="s">
        <v>15498</v>
      </c>
      <c r="K3196" s="541" t="s">
        <v>9440</v>
      </c>
      <c r="L3196" s="494"/>
      <c r="M3196" s="494"/>
      <c r="N3196" s="494"/>
      <c r="O3196" s="494"/>
      <c r="P3196" s="494"/>
      <c r="Q3196" s="494"/>
      <c r="R3196" s="16" t="s">
        <v>26872</v>
      </c>
      <c r="S3196" s="16" t="s">
        <v>26895</v>
      </c>
      <c r="T3196" s="16" t="s">
        <v>26887</v>
      </c>
      <c r="U3196" s="17">
        <v>1534</v>
      </c>
      <c r="V3196" s="18">
        <v>24325</v>
      </c>
      <c r="W3196" s="16" t="s">
        <v>26888</v>
      </c>
      <c r="X3196" s="50"/>
      <c r="Y3196" s="50"/>
    </row>
    <row r="3197" spans="1:26" ht="18" customHeight="1">
      <c r="A3197" s="539">
        <v>20241111</v>
      </c>
      <c r="B3197" s="523">
        <v>1256</v>
      </c>
      <c r="C3197" s="523" t="s">
        <v>25616</v>
      </c>
      <c r="D3197" s="523" t="s">
        <v>8891</v>
      </c>
      <c r="E3197" s="523">
        <v>1958</v>
      </c>
      <c r="F3197" s="523" t="s">
        <v>6346</v>
      </c>
      <c r="G3197" s="523" t="s">
        <v>25617</v>
      </c>
      <c r="H3197" s="538"/>
      <c r="I3197" s="540">
        <v>45605</v>
      </c>
      <c r="J3197" s="541" t="s">
        <v>11732</v>
      </c>
      <c r="K3197" s="541" t="s">
        <v>9440</v>
      </c>
      <c r="L3197" s="494"/>
      <c r="M3197" s="494"/>
      <c r="N3197" s="494"/>
      <c r="O3197" s="494"/>
      <c r="P3197" s="494"/>
      <c r="Q3197" s="494"/>
      <c r="R3197" s="16" t="s">
        <v>25767</v>
      </c>
      <c r="S3197" s="16" t="s">
        <v>5033</v>
      </c>
      <c r="T3197" s="16" t="s">
        <v>26894</v>
      </c>
      <c r="U3197" s="17">
        <v>1958</v>
      </c>
      <c r="V3197" s="18">
        <v>24728.76</v>
      </c>
      <c r="W3197" s="16" t="s">
        <v>26840</v>
      </c>
      <c r="X3197" s="50"/>
      <c r="Y3197" s="50"/>
    </row>
    <row r="3198" spans="1:26" ht="18" customHeight="1">
      <c r="A3198" s="539">
        <v>20241111</v>
      </c>
      <c r="B3198" s="523">
        <v>1257</v>
      </c>
      <c r="C3198" s="523" t="s">
        <v>25622</v>
      </c>
      <c r="D3198" s="523" t="s">
        <v>8891</v>
      </c>
      <c r="E3198" s="523">
        <v>1958</v>
      </c>
      <c r="F3198" s="523" t="s">
        <v>6346</v>
      </c>
      <c r="G3198" s="523" t="s">
        <v>25623</v>
      </c>
      <c r="H3198" s="538"/>
      <c r="I3198" s="540">
        <v>45605</v>
      </c>
      <c r="J3198" s="541" t="s">
        <v>9723</v>
      </c>
      <c r="K3198" s="541" t="s">
        <v>9440</v>
      </c>
      <c r="L3198" s="494"/>
      <c r="M3198" s="494"/>
      <c r="N3198" s="494"/>
      <c r="O3198" s="494"/>
      <c r="P3198" s="494"/>
      <c r="Q3198" s="494"/>
      <c r="R3198" s="16" t="s">
        <v>26884</v>
      </c>
      <c r="S3198" s="16" t="s">
        <v>21721</v>
      </c>
      <c r="T3198" s="16" t="s">
        <v>26885</v>
      </c>
      <c r="U3198" s="17">
        <v>1958</v>
      </c>
      <c r="V3198" s="18">
        <v>24728.76</v>
      </c>
      <c r="W3198" s="16" t="s">
        <v>26886</v>
      </c>
      <c r="X3198" s="50"/>
      <c r="Y3198" s="50"/>
    </row>
    <row r="3199" spans="1:26" ht="18" customHeight="1">
      <c r="A3199" s="539">
        <v>20241111</v>
      </c>
      <c r="B3199" s="523">
        <v>1258</v>
      </c>
      <c r="C3199" s="523" t="s">
        <v>25804</v>
      </c>
      <c r="D3199" s="523" t="s">
        <v>10348</v>
      </c>
      <c r="E3199" s="523">
        <v>1653</v>
      </c>
      <c r="F3199" s="523" t="s">
        <v>25359</v>
      </c>
      <c r="G3199" s="523" t="s">
        <v>25769</v>
      </c>
      <c r="H3199" s="538"/>
      <c r="I3199" s="540">
        <v>45607</v>
      </c>
      <c r="J3199" s="541" t="s">
        <v>10453</v>
      </c>
      <c r="K3199" s="541" t="s">
        <v>9440</v>
      </c>
      <c r="L3199" s="494"/>
      <c r="M3199" s="494"/>
      <c r="N3199" s="494"/>
      <c r="O3199" s="494"/>
      <c r="P3199" s="494"/>
      <c r="Q3199" s="494"/>
      <c r="R3199" s="16" t="s">
        <v>25770</v>
      </c>
      <c r="S3199" s="16" t="s">
        <v>26899</v>
      </c>
      <c r="T3199" s="16" t="s">
        <v>26900</v>
      </c>
      <c r="U3199" s="17">
        <v>1653</v>
      </c>
      <c r="V3199" s="18">
        <v>24800</v>
      </c>
      <c r="W3199" s="16" t="s">
        <v>26901</v>
      </c>
      <c r="X3199" s="50"/>
      <c r="Y3199" s="50"/>
      <c r="Z3199" t="s">
        <v>13150</v>
      </c>
    </row>
    <row r="3200" spans="1:26" ht="18" customHeight="1">
      <c r="A3200" s="539">
        <v>20241111</v>
      </c>
      <c r="B3200" s="523">
        <v>1259</v>
      </c>
      <c r="C3200" s="523" t="s">
        <v>26832</v>
      </c>
      <c r="D3200" s="523" t="s">
        <v>51</v>
      </c>
      <c r="E3200" s="523">
        <v>1960</v>
      </c>
      <c r="F3200" s="523" t="s">
        <v>8994</v>
      </c>
      <c r="G3200" s="523" t="s">
        <v>26833</v>
      </c>
      <c r="H3200" s="538"/>
      <c r="I3200" s="540">
        <v>45607</v>
      </c>
      <c r="J3200" s="541" t="s">
        <v>11172</v>
      </c>
      <c r="K3200" s="541" t="s">
        <v>9440</v>
      </c>
      <c r="L3200" s="512" t="s">
        <v>205</v>
      </c>
      <c r="M3200" s="512"/>
      <c r="N3200" s="512"/>
      <c r="O3200" s="512"/>
      <c r="P3200" s="512"/>
      <c r="Q3200" s="512"/>
      <c r="R3200" s="16" t="s">
        <v>26965</v>
      </c>
      <c r="S3200" s="16" t="s">
        <v>26969</v>
      </c>
      <c r="T3200" s="16" t="s">
        <v>26966</v>
      </c>
      <c r="U3200" s="17">
        <v>1960</v>
      </c>
      <c r="V3200" s="18">
        <v>24500</v>
      </c>
      <c r="W3200" s="16" t="s">
        <v>26964</v>
      </c>
      <c r="X3200" s="50" t="s">
        <v>205</v>
      </c>
      <c r="Y3200" s="50"/>
    </row>
    <row r="3201" spans="1:26" ht="18" customHeight="1">
      <c r="A3201" s="539">
        <v>20241112</v>
      </c>
      <c r="B3201" s="523">
        <v>1260</v>
      </c>
      <c r="C3201" s="523" t="s">
        <v>25843</v>
      </c>
      <c r="D3201" s="523" t="s">
        <v>9078</v>
      </c>
      <c r="E3201" s="523">
        <v>1130</v>
      </c>
      <c r="F3201" s="523" t="s">
        <v>8298</v>
      </c>
      <c r="G3201" s="523" t="s">
        <v>26892</v>
      </c>
      <c r="H3201" s="538"/>
      <c r="I3201" s="540">
        <v>45607</v>
      </c>
      <c r="J3201" s="541" t="s">
        <v>14235</v>
      </c>
      <c r="K3201" s="541" t="s">
        <v>9440</v>
      </c>
      <c r="L3201" s="494" t="s">
        <v>205</v>
      </c>
      <c r="M3201" s="494"/>
      <c r="N3201" s="494"/>
      <c r="O3201" s="494"/>
      <c r="P3201" s="494"/>
      <c r="Q3201" s="494"/>
      <c r="R3201" s="16" t="s">
        <v>26948</v>
      </c>
      <c r="S3201" s="16" t="s">
        <v>26947</v>
      </c>
      <c r="T3201" s="16" t="s">
        <v>26979</v>
      </c>
      <c r="U3201" s="17">
        <v>1130</v>
      </c>
      <c r="V3201" s="18">
        <v>24295</v>
      </c>
      <c r="W3201" s="16" t="s">
        <v>26886</v>
      </c>
      <c r="X3201" s="50" t="s">
        <v>205</v>
      </c>
      <c r="Y3201" s="50"/>
      <c r="Z3201" t="s">
        <v>27027</v>
      </c>
    </row>
    <row r="3202" spans="1:26" ht="18" customHeight="1">
      <c r="A3202" s="539">
        <v>20241112</v>
      </c>
      <c r="B3202" s="523">
        <v>1261</v>
      </c>
      <c r="C3202" s="523" t="s">
        <v>25819</v>
      </c>
      <c r="D3202" s="523" t="s">
        <v>8947</v>
      </c>
      <c r="E3202" s="523">
        <v>1450</v>
      </c>
      <c r="F3202" s="523" t="s">
        <v>8949</v>
      </c>
      <c r="G3202" s="523" t="s">
        <v>25820</v>
      </c>
      <c r="H3202" s="538"/>
      <c r="I3202" s="540">
        <v>45607</v>
      </c>
      <c r="J3202" s="541" t="s">
        <v>15685</v>
      </c>
      <c r="K3202" s="541" t="s">
        <v>9440</v>
      </c>
      <c r="L3202" s="494">
        <v>40</v>
      </c>
      <c r="M3202" s="494"/>
      <c r="N3202" s="494"/>
      <c r="O3202" s="494"/>
      <c r="P3202" s="494"/>
      <c r="Q3202" s="494"/>
      <c r="R3202" s="16" t="s">
        <v>25819</v>
      </c>
      <c r="S3202" s="16" t="s">
        <v>12803</v>
      </c>
      <c r="T3202" s="16" t="s">
        <v>26967</v>
      </c>
      <c r="U3202" s="17">
        <v>1450</v>
      </c>
      <c r="V3202" s="18">
        <v>13500</v>
      </c>
      <c r="W3202" s="16" t="s">
        <v>26977</v>
      </c>
      <c r="X3202" s="50" t="s">
        <v>205</v>
      </c>
      <c r="Y3202" s="50"/>
      <c r="Z3202" t="s">
        <v>11837</v>
      </c>
    </row>
    <row r="3203" spans="1:26" ht="18" customHeight="1">
      <c r="A3203" s="539">
        <v>20241112</v>
      </c>
      <c r="B3203" s="523">
        <v>1262</v>
      </c>
      <c r="C3203" s="523" t="s">
        <v>25814</v>
      </c>
      <c r="D3203" s="523" t="s">
        <v>9503</v>
      </c>
      <c r="E3203" s="523">
        <v>3675</v>
      </c>
      <c r="F3203" s="523" t="s">
        <v>9176</v>
      </c>
      <c r="G3203" s="523" t="s">
        <v>25815</v>
      </c>
      <c r="H3203" s="538"/>
      <c r="I3203" s="540">
        <v>45607</v>
      </c>
      <c r="J3203" s="541" t="s">
        <v>25839</v>
      </c>
      <c r="K3203" s="541" t="s">
        <v>9440</v>
      </c>
      <c r="L3203" s="494" t="s">
        <v>205</v>
      </c>
      <c r="M3203" s="494"/>
      <c r="N3203" s="494"/>
      <c r="O3203" s="494"/>
      <c r="P3203" s="494"/>
      <c r="Q3203" s="494"/>
      <c r="R3203" s="16" t="s">
        <v>26951</v>
      </c>
      <c r="S3203" s="16" t="s">
        <v>25230</v>
      </c>
      <c r="T3203" s="16" t="s">
        <v>26968</v>
      </c>
      <c r="U3203" s="17">
        <v>3675</v>
      </c>
      <c r="V3203" s="18">
        <v>24360</v>
      </c>
      <c r="W3203" s="16" t="s">
        <v>26901</v>
      </c>
      <c r="X3203" s="50" t="s">
        <v>205</v>
      </c>
      <c r="Y3203" s="50"/>
      <c r="Z3203" t="s">
        <v>10358</v>
      </c>
    </row>
    <row r="3204" spans="1:26" ht="18" customHeight="1">
      <c r="A3204" s="539">
        <v>20241112</v>
      </c>
      <c r="B3204" s="523">
        <v>1263</v>
      </c>
      <c r="C3204" s="523" t="s">
        <v>26862</v>
      </c>
      <c r="D3204" s="523" t="s">
        <v>9743</v>
      </c>
      <c r="E3204" s="523">
        <v>1799</v>
      </c>
      <c r="F3204" s="523" t="s">
        <v>9206</v>
      </c>
      <c r="G3204" s="523" t="s">
        <v>15604</v>
      </c>
      <c r="H3204" s="538"/>
      <c r="I3204" s="540">
        <v>45608</v>
      </c>
      <c r="J3204" s="541" t="s">
        <v>19130</v>
      </c>
      <c r="K3204" s="541" t="s">
        <v>9440</v>
      </c>
      <c r="L3204" s="494" t="s">
        <v>205</v>
      </c>
      <c r="M3204" s="494"/>
      <c r="N3204" s="494"/>
      <c r="O3204" s="494"/>
      <c r="P3204" s="494"/>
      <c r="Q3204" s="494"/>
      <c r="R3204" s="16" t="s">
        <v>26950</v>
      </c>
      <c r="S3204" s="16" t="s">
        <v>25230</v>
      </c>
      <c r="T3204" s="16" t="s">
        <v>26978</v>
      </c>
      <c r="U3204" s="17">
        <v>1799</v>
      </c>
      <c r="V3204" s="18">
        <v>23000</v>
      </c>
      <c r="W3204" s="16" t="s">
        <v>26901</v>
      </c>
      <c r="X3204" s="50" t="s">
        <v>205</v>
      </c>
      <c r="Y3204" s="50"/>
      <c r="Z3204" t="s">
        <v>27024</v>
      </c>
    </row>
    <row r="3205" spans="1:26" ht="18" customHeight="1">
      <c r="A3205" s="539">
        <v>20241112</v>
      </c>
      <c r="B3205" s="523">
        <v>1264</v>
      </c>
      <c r="C3205" s="523" t="s">
        <v>26858</v>
      </c>
      <c r="D3205" s="523" t="s">
        <v>8947</v>
      </c>
      <c r="E3205" s="523">
        <v>850</v>
      </c>
      <c r="F3205" s="523" t="s">
        <v>8949</v>
      </c>
      <c r="G3205" s="523" t="s">
        <v>26859</v>
      </c>
      <c r="H3205" s="538"/>
      <c r="I3205" s="540">
        <v>45608</v>
      </c>
      <c r="J3205" s="541" t="s">
        <v>12873</v>
      </c>
      <c r="K3205" s="541" t="s">
        <v>9440</v>
      </c>
      <c r="L3205" s="494">
        <v>20</v>
      </c>
      <c r="M3205" s="494"/>
      <c r="N3205" s="494"/>
      <c r="O3205" s="494"/>
      <c r="P3205" s="494"/>
      <c r="Q3205" s="494"/>
      <c r="R3205" s="16" t="s">
        <v>26949</v>
      </c>
      <c r="S3205" s="16" t="s">
        <v>22318</v>
      </c>
      <c r="T3205" s="16" t="s">
        <v>26971</v>
      </c>
      <c r="U3205" s="17">
        <v>850</v>
      </c>
      <c r="V3205" s="18">
        <v>5950</v>
      </c>
      <c r="W3205" s="16" t="s">
        <v>26972</v>
      </c>
      <c r="X3205" s="50" t="s">
        <v>205</v>
      </c>
      <c r="Y3205" s="50"/>
      <c r="Z3205" t="s">
        <v>14140</v>
      </c>
    </row>
    <row r="3206" spans="1:26" ht="18" customHeight="1">
      <c r="A3206" s="539">
        <v>20241112</v>
      </c>
      <c r="B3206" s="523">
        <v>1265</v>
      </c>
      <c r="C3206" s="523" t="s">
        <v>26850</v>
      </c>
      <c r="D3206" s="523" t="s">
        <v>8947</v>
      </c>
      <c r="E3206" s="523">
        <v>800</v>
      </c>
      <c r="F3206" s="523" t="s">
        <v>8949</v>
      </c>
      <c r="G3206" s="523" t="s">
        <v>26851</v>
      </c>
      <c r="H3206" s="538"/>
      <c r="I3206" s="540">
        <v>45608</v>
      </c>
      <c r="J3206" s="541" t="s">
        <v>11819</v>
      </c>
      <c r="K3206" s="541" t="s">
        <v>9440</v>
      </c>
      <c r="L3206" s="494">
        <v>20</v>
      </c>
      <c r="M3206" s="494"/>
      <c r="N3206" s="494"/>
      <c r="O3206" s="494"/>
      <c r="P3206" s="494"/>
      <c r="Q3206" s="494"/>
      <c r="R3206" s="16" t="s">
        <v>26952</v>
      </c>
      <c r="S3206" s="16" t="s">
        <v>23685</v>
      </c>
      <c r="T3206" s="16" t="s">
        <v>26974</v>
      </c>
      <c r="U3206" s="17">
        <v>800</v>
      </c>
      <c r="V3206" s="18">
        <v>5440</v>
      </c>
      <c r="W3206" s="16" t="s">
        <v>26901</v>
      </c>
      <c r="X3206" s="50" t="s">
        <v>205</v>
      </c>
      <c r="Y3206" s="50"/>
      <c r="Z3206" t="s">
        <v>12881</v>
      </c>
    </row>
    <row r="3207" spans="1:26" ht="18" customHeight="1">
      <c r="A3207" s="539">
        <v>20241112</v>
      </c>
      <c r="B3207" s="523">
        <v>1266</v>
      </c>
      <c r="C3207" s="523" t="s">
        <v>26852</v>
      </c>
      <c r="D3207" s="523" t="s">
        <v>8947</v>
      </c>
      <c r="E3207" s="523">
        <v>1353</v>
      </c>
      <c r="F3207" s="523" t="s">
        <v>8949</v>
      </c>
      <c r="G3207" s="523" t="s">
        <v>26853</v>
      </c>
      <c r="H3207" s="538"/>
      <c r="I3207" s="540">
        <v>45608</v>
      </c>
      <c r="J3207" s="541" t="s">
        <v>13617</v>
      </c>
      <c r="K3207" s="541" t="s">
        <v>9440</v>
      </c>
      <c r="L3207" s="494">
        <v>20</v>
      </c>
      <c r="M3207" s="494"/>
      <c r="N3207" s="494"/>
      <c r="O3207" s="494"/>
      <c r="P3207" s="494"/>
      <c r="Q3207" s="494"/>
      <c r="R3207" s="16" t="s">
        <v>26954</v>
      </c>
      <c r="S3207" s="16" t="s">
        <v>23685</v>
      </c>
      <c r="T3207" s="16" t="s">
        <v>26975</v>
      </c>
      <c r="U3207" s="17">
        <v>1353</v>
      </c>
      <c r="V3207" s="18">
        <v>8929.7999999999993</v>
      </c>
      <c r="W3207" s="16" t="s">
        <v>26901</v>
      </c>
      <c r="X3207" s="50" t="s">
        <v>205</v>
      </c>
      <c r="Y3207" s="50"/>
      <c r="Z3207" t="s">
        <v>12881</v>
      </c>
    </row>
    <row r="3208" spans="1:26" ht="18" customHeight="1">
      <c r="A3208" s="539">
        <v>20241112</v>
      </c>
      <c r="B3208" s="523">
        <v>1267</v>
      </c>
      <c r="C3208" s="523" t="s">
        <v>26854</v>
      </c>
      <c r="D3208" s="523" t="s">
        <v>8947</v>
      </c>
      <c r="E3208" s="523">
        <v>930</v>
      </c>
      <c r="F3208" s="523" t="s">
        <v>8949</v>
      </c>
      <c r="G3208" s="523" t="s">
        <v>26855</v>
      </c>
      <c r="H3208" s="538"/>
      <c r="I3208" s="540">
        <v>45608</v>
      </c>
      <c r="J3208" s="541" t="s">
        <v>14987</v>
      </c>
      <c r="K3208" s="541" t="s">
        <v>9440</v>
      </c>
      <c r="L3208" s="494">
        <v>20</v>
      </c>
      <c r="M3208" s="494"/>
      <c r="N3208" s="494"/>
      <c r="O3208" s="494"/>
      <c r="P3208" s="494"/>
      <c r="Q3208" s="494"/>
      <c r="R3208" s="16" t="s">
        <v>26953</v>
      </c>
      <c r="S3208" s="16" t="s">
        <v>23685</v>
      </c>
      <c r="T3208" s="16" t="s">
        <v>26973</v>
      </c>
      <c r="U3208" s="17">
        <v>930</v>
      </c>
      <c r="V3208" s="18">
        <v>7068</v>
      </c>
      <c r="W3208" s="16" t="s">
        <v>26901</v>
      </c>
      <c r="X3208" s="50" t="s">
        <v>205</v>
      </c>
      <c r="Y3208" s="50"/>
      <c r="Z3208" t="s">
        <v>12881</v>
      </c>
    </row>
    <row r="3209" spans="1:26" ht="18" customHeight="1">
      <c r="A3209" s="539">
        <v>20241112</v>
      </c>
      <c r="B3209" s="523">
        <v>1268</v>
      </c>
      <c r="C3209" s="523" t="s">
        <v>26856</v>
      </c>
      <c r="D3209" s="523" t="s">
        <v>8947</v>
      </c>
      <c r="E3209" s="523">
        <v>1055</v>
      </c>
      <c r="F3209" s="523" t="s">
        <v>8949</v>
      </c>
      <c r="G3209" s="523" t="s">
        <v>26857</v>
      </c>
      <c r="H3209" s="538"/>
      <c r="I3209" s="540">
        <v>45608</v>
      </c>
      <c r="J3209" s="541" t="s">
        <v>11274</v>
      </c>
      <c r="K3209" s="541" t="s">
        <v>9440</v>
      </c>
      <c r="L3209" s="494">
        <v>20</v>
      </c>
      <c r="M3209" s="494"/>
      <c r="N3209" s="494"/>
      <c r="O3209" s="494"/>
      <c r="P3209" s="494"/>
      <c r="Q3209" s="494"/>
      <c r="R3209" s="16" t="s">
        <v>26955</v>
      </c>
      <c r="S3209" s="16" t="s">
        <v>23685</v>
      </c>
      <c r="T3209" s="16" t="s">
        <v>26976</v>
      </c>
      <c r="U3209" s="17">
        <v>1055</v>
      </c>
      <c r="V3209" s="18">
        <v>16669</v>
      </c>
      <c r="W3209" s="16" t="s">
        <v>26901</v>
      </c>
      <c r="X3209" s="50" t="s">
        <v>205</v>
      </c>
      <c r="Y3209" s="50"/>
      <c r="Z3209" t="s">
        <v>12881</v>
      </c>
    </row>
    <row r="3210" spans="1:26" ht="18" customHeight="1">
      <c r="A3210" s="539">
        <v>20241113</v>
      </c>
      <c r="B3210" s="523">
        <v>1269</v>
      </c>
      <c r="C3210" s="523" t="s">
        <v>26848</v>
      </c>
      <c r="D3210" s="523" t="s">
        <v>8996</v>
      </c>
      <c r="E3210" s="523">
        <v>1000</v>
      </c>
      <c r="F3210" s="523" t="s">
        <v>8949</v>
      </c>
      <c r="G3210" s="523" t="s">
        <v>26849</v>
      </c>
      <c r="H3210" s="538"/>
      <c r="I3210" s="540">
        <v>45608</v>
      </c>
      <c r="J3210" s="541" t="s">
        <v>10691</v>
      </c>
      <c r="K3210" s="541" t="s">
        <v>9440</v>
      </c>
      <c r="L3210" s="494">
        <v>20</v>
      </c>
      <c r="M3210" s="494"/>
      <c r="N3210" s="494"/>
      <c r="O3210" s="494"/>
      <c r="P3210" s="494"/>
      <c r="Q3210" s="494"/>
      <c r="R3210" s="16" t="s">
        <v>27015</v>
      </c>
      <c r="S3210" s="16" t="s">
        <v>27016</v>
      </c>
      <c r="T3210" s="16" t="s">
        <v>27017</v>
      </c>
      <c r="U3210" s="17">
        <v>1000</v>
      </c>
      <c r="V3210" s="18">
        <v>7200</v>
      </c>
      <c r="W3210" s="16" t="s">
        <v>27018</v>
      </c>
      <c r="X3210" s="50" t="s">
        <v>205</v>
      </c>
      <c r="Y3210" s="50"/>
      <c r="Z3210" t="s">
        <v>13279</v>
      </c>
    </row>
    <row r="3211" spans="1:26" ht="18" customHeight="1">
      <c r="A3211" s="539">
        <v>20241113</v>
      </c>
      <c r="B3211" s="523">
        <v>1270</v>
      </c>
      <c r="C3211" s="523" t="s">
        <v>26877</v>
      </c>
      <c r="D3211" s="523" t="s">
        <v>8891</v>
      </c>
      <c r="E3211" s="523">
        <v>1960</v>
      </c>
      <c r="F3211" s="523" t="s">
        <v>8994</v>
      </c>
      <c r="G3211" s="523" t="s">
        <v>26878</v>
      </c>
      <c r="H3211" s="538"/>
      <c r="I3211" s="540">
        <v>45609</v>
      </c>
      <c r="J3211" s="541" t="s">
        <v>14215</v>
      </c>
      <c r="K3211" s="541" t="s">
        <v>9440</v>
      </c>
      <c r="L3211" s="494" t="s">
        <v>205</v>
      </c>
      <c r="M3211" s="494"/>
      <c r="N3211" s="494"/>
      <c r="O3211" s="494"/>
      <c r="P3211" s="494"/>
      <c r="Q3211" s="494"/>
      <c r="R3211" s="16" t="s">
        <v>27003</v>
      </c>
      <c r="S3211" s="16" t="s">
        <v>27000</v>
      </c>
      <c r="T3211" s="16" t="s">
        <v>27004</v>
      </c>
      <c r="U3211" s="17">
        <v>1960</v>
      </c>
      <c r="V3211" s="18">
        <v>24500</v>
      </c>
      <c r="W3211" s="16" t="s">
        <v>27002</v>
      </c>
      <c r="X3211" s="50" t="s">
        <v>205</v>
      </c>
      <c r="Y3211" s="50"/>
    </row>
    <row r="3212" spans="1:26" ht="18" customHeight="1">
      <c r="A3212" s="539">
        <v>20241113</v>
      </c>
      <c r="B3212" s="523">
        <v>1271</v>
      </c>
      <c r="C3212" s="523" t="s">
        <v>26846</v>
      </c>
      <c r="D3212" s="523" t="s">
        <v>8905</v>
      </c>
      <c r="E3212" s="523">
        <v>1980</v>
      </c>
      <c r="F3212" s="523" t="s">
        <v>8994</v>
      </c>
      <c r="G3212" s="523" t="s">
        <v>26847</v>
      </c>
      <c r="H3212" s="538"/>
      <c r="I3212" s="540">
        <v>45608</v>
      </c>
      <c r="J3212" s="541" t="s">
        <v>11377</v>
      </c>
      <c r="K3212" s="541" t="s">
        <v>9440</v>
      </c>
      <c r="L3212" s="494" t="s">
        <v>205</v>
      </c>
      <c r="M3212" s="494"/>
      <c r="N3212" s="494"/>
      <c r="O3212" s="494"/>
      <c r="P3212" s="494"/>
      <c r="Q3212" s="494"/>
      <c r="R3212" s="16" t="s">
        <v>26999</v>
      </c>
      <c r="S3212" s="16" t="s">
        <v>27000</v>
      </c>
      <c r="T3212" s="16" t="s">
        <v>27001</v>
      </c>
      <c r="U3212" s="17">
        <v>1980</v>
      </c>
      <c r="V3212" s="18">
        <v>24948</v>
      </c>
      <c r="W3212" s="16" t="s">
        <v>27002</v>
      </c>
      <c r="X3212" s="50" t="s">
        <v>205</v>
      </c>
      <c r="Y3212" s="50"/>
    </row>
    <row r="3213" spans="1:26" ht="18" customHeight="1">
      <c r="A3213" s="539">
        <v>20241113</v>
      </c>
      <c r="B3213" s="523">
        <v>1272</v>
      </c>
      <c r="C3213" s="523" t="s">
        <v>25397</v>
      </c>
      <c r="D3213" s="523" t="s">
        <v>8891</v>
      </c>
      <c r="E3213" s="523">
        <v>1917</v>
      </c>
      <c r="F3213" s="523" t="s">
        <v>8994</v>
      </c>
      <c r="G3213" s="523" t="s">
        <v>25286</v>
      </c>
      <c r="H3213" s="538"/>
      <c r="I3213" s="540">
        <v>45609</v>
      </c>
      <c r="J3213" s="541" t="s">
        <v>14935</v>
      </c>
      <c r="K3213" s="541" t="s">
        <v>9440</v>
      </c>
      <c r="L3213" s="494" t="s">
        <v>205</v>
      </c>
      <c r="M3213" s="494"/>
      <c r="N3213" s="494"/>
      <c r="O3213" s="494"/>
      <c r="P3213" s="494"/>
      <c r="Q3213" s="494"/>
      <c r="R3213" s="16" t="s">
        <v>27007</v>
      </c>
      <c r="S3213" s="16" t="s">
        <v>26989</v>
      </c>
      <c r="T3213" s="16" t="s">
        <v>27008</v>
      </c>
      <c r="U3213" s="17">
        <v>1917</v>
      </c>
      <c r="V3213" s="18">
        <v>23962.5</v>
      </c>
      <c r="W3213" s="16" t="s">
        <v>27009</v>
      </c>
      <c r="X3213" s="50" t="s">
        <v>205</v>
      </c>
      <c r="Y3213" s="50"/>
    </row>
    <row r="3214" spans="1:26" ht="18" customHeight="1">
      <c r="A3214" s="539">
        <v>20241113</v>
      </c>
      <c r="B3214" s="523">
        <v>1273</v>
      </c>
      <c r="C3214" s="523" t="s">
        <v>25399</v>
      </c>
      <c r="D3214" s="523" t="s">
        <v>8891</v>
      </c>
      <c r="E3214" s="523">
        <v>1917</v>
      </c>
      <c r="F3214" s="523" t="s">
        <v>8994</v>
      </c>
      <c r="G3214" s="523" t="s">
        <v>25287</v>
      </c>
      <c r="H3214" s="538"/>
      <c r="I3214" s="540">
        <v>45609</v>
      </c>
      <c r="J3214" s="541" t="s">
        <v>9501</v>
      </c>
      <c r="K3214" s="541" t="s">
        <v>9440</v>
      </c>
      <c r="L3214" s="494" t="s">
        <v>205</v>
      </c>
      <c r="M3214" s="494"/>
      <c r="N3214" s="494"/>
      <c r="O3214" s="494"/>
      <c r="P3214" s="494"/>
      <c r="Q3214" s="494"/>
      <c r="R3214" s="16" t="s">
        <v>27012</v>
      </c>
      <c r="S3214" s="16" t="s">
        <v>27013</v>
      </c>
      <c r="T3214" s="16" t="s">
        <v>27014</v>
      </c>
      <c r="U3214" s="17">
        <v>1917</v>
      </c>
      <c r="V3214" s="18">
        <v>23962.5</v>
      </c>
      <c r="W3214" s="16" t="s">
        <v>27009</v>
      </c>
      <c r="X3214" s="50" t="s">
        <v>205</v>
      </c>
      <c r="Y3214" s="50"/>
    </row>
    <row r="3215" spans="1:26" ht="18" customHeight="1">
      <c r="A3215" s="539">
        <v>20241113</v>
      </c>
      <c r="B3215" s="523">
        <v>1274</v>
      </c>
      <c r="C3215" s="523" t="s">
        <v>26891</v>
      </c>
      <c r="D3215" s="523" t="s">
        <v>9583</v>
      </c>
      <c r="E3215" s="523">
        <v>1900</v>
      </c>
      <c r="F3215" s="523" t="s">
        <v>8298</v>
      </c>
      <c r="G3215" s="523" t="s">
        <v>26997</v>
      </c>
      <c r="H3215" s="538"/>
      <c r="I3215" s="540">
        <v>45609</v>
      </c>
      <c r="J3215" s="541" t="s">
        <v>14918</v>
      </c>
      <c r="K3215" s="541" t="s">
        <v>9440</v>
      </c>
      <c r="L3215" s="494" t="s">
        <v>205</v>
      </c>
      <c r="M3215" s="494"/>
      <c r="N3215" s="494"/>
      <c r="O3215" s="494"/>
      <c r="P3215" s="494"/>
      <c r="Q3215" s="494"/>
      <c r="R3215" s="16" t="s">
        <v>26891</v>
      </c>
      <c r="S3215" s="16" t="s">
        <v>26957</v>
      </c>
      <c r="T3215" s="16" t="s">
        <v>26996</v>
      </c>
      <c r="U3215" s="17">
        <v>3800</v>
      </c>
      <c r="V3215" s="18">
        <v>38760</v>
      </c>
      <c r="W3215" s="16" t="s">
        <v>26998</v>
      </c>
      <c r="X3215" s="50" t="s">
        <v>205</v>
      </c>
      <c r="Y3215" s="50"/>
      <c r="Z3215" t="s">
        <v>27045</v>
      </c>
    </row>
    <row r="3216" spans="1:26" ht="18" customHeight="1">
      <c r="A3216" s="539">
        <v>20241113</v>
      </c>
      <c r="B3216" s="523">
        <v>1274</v>
      </c>
      <c r="C3216" s="523" t="s">
        <v>26891</v>
      </c>
      <c r="D3216" s="523" t="s">
        <v>9583</v>
      </c>
      <c r="E3216" s="523">
        <v>1900</v>
      </c>
      <c r="F3216" s="523" t="s">
        <v>8298</v>
      </c>
      <c r="G3216" s="523" t="s">
        <v>26980</v>
      </c>
      <c r="H3216" s="538"/>
      <c r="I3216" s="540">
        <v>45609</v>
      </c>
      <c r="J3216" s="541" t="s">
        <v>14918</v>
      </c>
      <c r="K3216" s="541" t="s">
        <v>9440</v>
      </c>
      <c r="L3216" s="494"/>
      <c r="M3216" s="494"/>
      <c r="N3216" s="494"/>
      <c r="O3216" s="494"/>
      <c r="P3216" s="494"/>
      <c r="Q3216" s="494"/>
      <c r="R3216" s="16"/>
      <c r="S3216" s="16"/>
      <c r="T3216" s="16"/>
      <c r="U3216" s="17"/>
      <c r="V3216" s="18"/>
      <c r="W3216" s="16"/>
      <c r="X3216" s="50"/>
      <c r="Y3216" s="50"/>
      <c r="Z3216" t="s">
        <v>27046</v>
      </c>
    </row>
    <row r="3217" spans="1:26" ht="18" customHeight="1">
      <c r="A3217" s="539">
        <v>20241113</v>
      </c>
      <c r="B3217" s="523">
        <v>1275</v>
      </c>
      <c r="C3217" s="523" t="s">
        <v>25290</v>
      </c>
      <c r="D3217" s="523" t="s">
        <v>8891</v>
      </c>
      <c r="E3217" s="523">
        <v>1960</v>
      </c>
      <c r="F3217" s="523" t="s">
        <v>8994</v>
      </c>
      <c r="G3217" s="523" t="s">
        <v>25291</v>
      </c>
      <c r="H3217" s="538"/>
      <c r="I3217" s="540">
        <v>45609</v>
      </c>
      <c r="J3217" s="541" t="s">
        <v>10570</v>
      </c>
      <c r="K3217" s="541" t="s">
        <v>9440</v>
      </c>
      <c r="L3217" s="494" t="s">
        <v>205</v>
      </c>
      <c r="M3217" s="494"/>
      <c r="N3217" s="494"/>
      <c r="O3217" s="494"/>
      <c r="P3217" s="494"/>
      <c r="Q3217" s="494"/>
      <c r="R3217" s="16" t="s">
        <v>27010</v>
      </c>
      <c r="S3217" s="16" t="s">
        <v>26989</v>
      </c>
      <c r="T3217" s="16" t="s">
        <v>27011</v>
      </c>
      <c r="U3217" s="17">
        <v>1960</v>
      </c>
      <c r="V3217" s="18">
        <v>24500</v>
      </c>
      <c r="W3217" s="16" t="s">
        <v>26910</v>
      </c>
      <c r="X3217" s="50" t="s">
        <v>205</v>
      </c>
      <c r="Y3217" s="50"/>
    </row>
    <row r="3218" spans="1:26" ht="18" customHeight="1">
      <c r="A3218" s="539">
        <v>20241113</v>
      </c>
      <c r="B3218" s="523">
        <v>1276</v>
      </c>
      <c r="C3218" s="523" t="s">
        <v>26875</v>
      </c>
      <c r="D3218" s="523" t="s">
        <v>8891</v>
      </c>
      <c r="E3218" s="523">
        <v>1960</v>
      </c>
      <c r="F3218" s="523" t="s">
        <v>8994</v>
      </c>
      <c r="G3218" s="523" t="s">
        <v>26876</v>
      </c>
      <c r="H3218" s="538"/>
      <c r="I3218" s="540">
        <v>45609</v>
      </c>
      <c r="J3218" s="541" t="s">
        <v>11492</v>
      </c>
      <c r="K3218" s="541" t="s">
        <v>9440</v>
      </c>
      <c r="L3218" s="494" t="s">
        <v>205</v>
      </c>
      <c r="M3218" s="494"/>
      <c r="N3218" s="494"/>
      <c r="O3218" s="494"/>
      <c r="P3218" s="494"/>
      <c r="Q3218" s="494"/>
      <c r="R3218" s="16" t="s">
        <v>27005</v>
      </c>
      <c r="S3218" s="16" t="s">
        <v>26989</v>
      </c>
      <c r="T3218" s="16" t="s">
        <v>27006</v>
      </c>
      <c r="U3218" s="17">
        <v>1960</v>
      </c>
      <c r="V3218" s="18">
        <v>24500</v>
      </c>
      <c r="W3218" s="16" t="s">
        <v>26910</v>
      </c>
      <c r="X3218" s="50" t="s">
        <v>205</v>
      </c>
      <c r="Y3218" s="50"/>
    </row>
    <row r="3219" spans="1:26" ht="18" customHeight="1">
      <c r="A3219" s="539">
        <v>20241114</v>
      </c>
      <c r="B3219" s="523">
        <v>1277</v>
      </c>
      <c r="C3219" s="523" t="s">
        <v>26902</v>
      </c>
      <c r="D3219" s="523" t="s">
        <v>8947</v>
      </c>
      <c r="E3219" s="523">
        <v>1000</v>
      </c>
      <c r="F3219" s="523" t="s">
        <v>8949</v>
      </c>
      <c r="G3219" s="523" t="s">
        <v>26903</v>
      </c>
      <c r="H3219" s="538"/>
      <c r="I3219" s="540">
        <v>45610</v>
      </c>
      <c r="J3219" s="541" t="s">
        <v>13921</v>
      </c>
      <c r="K3219" s="541" t="s">
        <v>9440</v>
      </c>
      <c r="L3219" s="494">
        <v>20</v>
      </c>
      <c r="M3219" s="494"/>
      <c r="N3219" s="494"/>
      <c r="O3219" s="494"/>
      <c r="P3219" s="494"/>
      <c r="Q3219" s="494"/>
      <c r="R3219" s="16" t="s">
        <v>26956</v>
      </c>
      <c r="S3219" s="16" t="s">
        <v>16283</v>
      </c>
      <c r="T3219" s="16" t="s">
        <v>27035</v>
      </c>
      <c r="U3219" s="17">
        <v>1000</v>
      </c>
      <c r="V3219" s="18">
        <v>7200</v>
      </c>
      <c r="W3219" s="16" t="s">
        <v>27023</v>
      </c>
      <c r="X3219" s="50" t="s">
        <v>205</v>
      </c>
      <c r="Y3219" s="50"/>
      <c r="Z3219" t="s">
        <v>10564</v>
      </c>
    </row>
    <row r="3220" spans="1:26" ht="18" customHeight="1">
      <c r="A3220" s="539">
        <v>20241114</v>
      </c>
      <c r="B3220" s="523">
        <v>1278</v>
      </c>
      <c r="C3220" s="523" t="s">
        <v>25513</v>
      </c>
      <c r="D3220" s="523" t="s">
        <v>8891</v>
      </c>
      <c r="E3220" s="523">
        <v>1960</v>
      </c>
      <c r="F3220" s="523" t="s">
        <v>6346</v>
      </c>
      <c r="G3220" s="523" t="s">
        <v>25631</v>
      </c>
      <c r="H3220" s="538"/>
      <c r="I3220" s="540">
        <v>45609</v>
      </c>
      <c r="J3220" s="541" t="s">
        <v>27040</v>
      </c>
      <c r="K3220" s="541" t="s">
        <v>9440</v>
      </c>
      <c r="L3220" s="494"/>
      <c r="M3220" s="494"/>
      <c r="N3220" s="494"/>
      <c r="O3220" s="494"/>
      <c r="P3220" s="494"/>
      <c r="Q3220" s="494"/>
      <c r="R3220" s="16" t="s">
        <v>27030</v>
      </c>
      <c r="S3220" s="16" t="s">
        <v>26988</v>
      </c>
      <c r="T3220" s="16" t="s">
        <v>26970</v>
      </c>
      <c r="U3220" s="17">
        <v>1960</v>
      </c>
      <c r="V3220" s="18">
        <v>24500</v>
      </c>
      <c r="W3220" s="16" t="s">
        <v>26910</v>
      </c>
      <c r="X3220" s="50"/>
      <c r="Y3220" s="50"/>
    </row>
    <row r="3221" spans="1:26" ht="18" customHeight="1">
      <c r="A3221" s="539">
        <v>20241114</v>
      </c>
      <c r="B3221" s="523">
        <v>1279</v>
      </c>
      <c r="C3221" s="523" t="s">
        <v>25625</v>
      </c>
      <c r="D3221" s="523" t="s">
        <v>27041</v>
      </c>
      <c r="E3221" s="523">
        <v>1960</v>
      </c>
      <c r="F3221" s="523" t="s">
        <v>6346</v>
      </c>
      <c r="G3221" s="523" t="s">
        <v>25626</v>
      </c>
      <c r="H3221" s="538"/>
      <c r="I3221" s="540">
        <v>45609</v>
      </c>
      <c r="J3221" s="541" t="s">
        <v>10374</v>
      </c>
      <c r="K3221" s="541" t="s">
        <v>9440</v>
      </c>
      <c r="L3221" s="494"/>
      <c r="M3221" s="494"/>
      <c r="N3221" s="494"/>
      <c r="O3221" s="494"/>
      <c r="P3221" s="494"/>
      <c r="Q3221" s="494"/>
      <c r="R3221" s="16" t="s">
        <v>27033</v>
      </c>
      <c r="S3221" s="16" t="s">
        <v>26989</v>
      </c>
      <c r="T3221" s="16" t="s">
        <v>27034</v>
      </c>
      <c r="U3221" s="17">
        <v>1960</v>
      </c>
      <c r="V3221" s="18">
        <v>24500</v>
      </c>
      <c r="W3221" s="16" t="s">
        <v>26910</v>
      </c>
      <c r="X3221" s="50"/>
      <c r="Y3221" s="50"/>
    </row>
    <row r="3222" spans="1:26" ht="18" customHeight="1">
      <c r="A3222" s="539">
        <v>20241114</v>
      </c>
      <c r="B3222" s="523">
        <v>1280</v>
      </c>
      <c r="C3222" s="523" t="s">
        <v>24995</v>
      </c>
      <c r="D3222" s="523" t="s">
        <v>8897</v>
      </c>
      <c r="E3222" s="523">
        <v>1500</v>
      </c>
      <c r="F3222" s="523" t="s">
        <v>121</v>
      </c>
      <c r="G3222" s="523" t="s">
        <v>24996</v>
      </c>
      <c r="H3222" s="538"/>
      <c r="I3222" s="540">
        <v>45610</v>
      </c>
      <c r="J3222" s="541" t="s">
        <v>12724</v>
      </c>
      <c r="K3222" s="541" t="s">
        <v>9440</v>
      </c>
      <c r="L3222" s="494" t="s">
        <v>205</v>
      </c>
      <c r="M3222" s="494"/>
      <c r="N3222" s="494"/>
      <c r="O3222" s="494"/>
      <c r="P3222" s="494"/>
      <c r="Q3222" s="494"/>
      <c r="R3222" s="16" t="s">
        <v>27031</v>
      </c>
      <c r="S3222" s="16" t="s">
        <v>26988</v>
      </c>
      <c r="T3222" s="16" t="s">
        <v>27032</v>
      </c>
      <c r="U3222" s="17">
        <v>1500</v>
      </c>
      <c r="V3222" s="18">
        <v>23602.5</v>
      </c>
      <c r="W3222" s="16" t="s">
        <v>27023</v>
      </c>
      <c r="X3222" s="50" t="s">
        <v>205</v>
      </c>
      <c r="Y3222" s="50"/>
    </row>
    <row r="3223" spans="1:26" ht="18" customHeight="1">
      <c r="A3223" s="539">
        <v>20241114</v>
      </c>
      <c r="B3223" s="523">
        <v>1281</v>
      </c>
      <c r="C3223" s="523" t="s">
        <v>25243</v>
      </c>
      <c r="D3223" s="523" t="s">
        <v>9319</v>
      </c>
      <c r="E3223" s="523">
        <v>1568</v>
      </c>
      <c r="F3223" s="523" t="s">
        <v>8955</v>
      </c>
      <c r="G3223" s="523" t="s">
        <v>1301</v>
      </c>
      <c r="H3223" s="538"/>
      <c r="I3223" s="540">
        <v>45610</v>
      </c>
      <c r="J3223" s="541" t="s">
        <v>9812</v>
      </c>
      <c r="K3223" s="541" t="s">
        <v>9440</v>
      </c>
      <c r="L3223" s="494" t="s">
        <v>205</v>
      </c>
      <c r="M3223" s="494"/>
      <c r="N3223" s="494"/>
      <c r="O3223" s="494"/>
      <c r="P3223" s="494"/>
      <c r="Q3223" s="494"/>
      <c r="R3223" s="16" t="s">
        <v>25243</v>
      </c>
      <c r="S3223" s="16" t="s">
        <v>3690</v>
      </c>
      <c r="T3223" s="16" t="s">
        <v>27042</v>
      </c>
      <c r="U3223" s="17">
        <v>1568</v>
      </c>
      <c r="V3223" s="18">
        <v>24304</v>
      </c>
      <c r="W3223" s="16" t="s">
        <v>27019</v>
      </c>
      <c r="X3223" s="50" t="s">
        <v>205</v>
      </c>
      <c r="Y3223" s="50"/>
    </row>
    <row r="3224" spans="1:26" ht="18" customHeight="1">
      <c r="A3224" s="539">
        <v>20241115</v>
      </c>
      <c r="B3224" s="523">
        <v>1282</v>
      </c>
      <c r="C3224" s="523" t="s">
        <v>26860</v>
      </c>
      <c r="D3224" s="523" t="s">
        <v>219</v>
      </c>
      <c r="E3224" s="523">
        <v>1868</v>
      </c>
      <c r="F3224" s="523" t="s">
        <v>9179</v>
      </c>
      <c r="G3224" s="523" t="s">
        <v>26861</v>
      </c>
      <c r="H3224" s="538"/>
      <c r="I3224" s="540">
        <v>45611</v>
      </c>
      <c r="J3224" s="541" t="s">
        <v>13180</v>
      </c>
      <c r="K3224" s="541" t="s">
        <v>9440</v>
      </c>
      <c r="L3224" s="494" t="s">
        <v>205</v>
      </c>
      <c r="M3224" s="494"/>
      <c r="N3224" s="494"/>
      <c r="O3224" s="494"/>
      <c r="P3224" s="494"/>
      <c r="Q3224" s="494"/>
      <c r="R3224" s="16" t="s">
        <v>26860</v>
      </c>
      <c r="S3224" s="16" t="s">
        <v>26959</v>
      </c>
      <c r="T3224" s="16" t="s">
        <v>27053</v>
      </c>
      <c r="U3224" s="17">
        <v>1868</v>
      </c>
      <c r="V3224" s="18">
        <v>18672.45</v>
      </c>
      <c r="W3224" s="16" t="s">
        <v>27056</v>
      </c>
      <c r="X3224" s="50" t="s">
        <v>205</v>
      </c>
      <c r="Y3224" s="50"/>
    </row>
    <row r="3225" spans="1:26" ht="18" customHeight="1">
      <c r="A3225" s="539">
        <v>20241115</v>
      </c>
      <c r="B3225" s="523">
        <v>1283</v>
      </c>
      <c r="C3225" s="523" t="s">
        <v>26823</v>
      </c>
      <c r="D3225" s="523" t="s">
        <v>8896</v>
      </c>
      <c r="E3225" s="523">
        <v>1925</v>
      </c>
      <c r="F3225" s="523" t="s">
        <v>6380</v>
      </c>
      <c r="G3225" s="523" t="s">
        <v>26824</v>
      </c>
      <c r="H3225" s="538"/>
      <c r="I3225" s="540">
        <v>45611</v>
      </c>
      <c r="J3225" s="541" t="s">
        <v>11497</v>
      </c>
      <c r="K3225" s="541" t="s">
        <v>9440</v>
      </c>
      <c r="L3225" s="494" t="s">
        <v>205</v>
      </c>
      <c r="M3225" s="494"/>
      <c r="N3225" s="494"/>
      <c r="O3225" s="494"/>
      <c r="P3225" s="494"/>
      <c r="Q3225" s="494"/>
      <c r="R3225" s="16" t="s">
        <v>26823</v>
      </c>
      <c r="S3225" s="16" t="s">
        <v>24936</v>
      </c>
      <c r="T3225" s="16" t="s">
        <v>27051</v>
      </c>
      <c r="U3225" s="17">
        <v>1925</v>
      </c>
      <c r="V3225" s="18">
        <v>24640</v>
      </c>
      <c r="W3225" s="16" t="s">
        <v>27019</v>
      </c>
      <c r="X3225" s="50" t="s">
        <v>205</v>
      </c>
      <c r="Y3225" s="50"/>
    </row>
    <row r="3226" spans="1:26" ht="18" customHeight="1">
      <c r="A3226" s="539">
        <v>20241115</v>
      </c>
      <c r="B3226" s="523">
        <v>1284</v>
      </c>
      <c r="C3226" s="523" t="s">
        <v>27028</v>
      </c>
      <c r="D3226" s="523" t="s">
        <v>8891</v>
      </c>
      <c r="E3226" s="523">
        <v>1917</v>
      </c>
      <c r="F3226" s="523" t="s">
        <v>10924</v>
      </c>
      <c r="G3226" s="523" t="s">
        <v>27029</v>
      </c>
      <c r="H3226" s="538"/>
      <c r="I3226" s="540">
        <v>45611</v>
      </c>
      <c r="J3226" s="541" t="s">
        <v>9561</v>
      </c>
      <c r="K3226" s="541" t="s">
        <v>9440</v>
      </c>
      <c r="L3226" s="494"/>
      <c r="M3226" s="494"/>
      <c r="N3226" s="494"/>
      <c r="O3226" s="494"/>
      <c r="P3226" s="494"/>
      <c r="Q3226" s="494"/>
      <c r="R3226" s="16" t="s">
        <v>27054</v>
      </c>
      <c r="S3226" s="16" t="s">
        <v>4690</v>
      </c>
      <c r="T3226" s="16" t="s">
        <v>27055</v>
      </c>
      <c r="U3226" s="17">
        <v>1917</v>
      </c>
      <c r="V3226" s="18">
        <v>23962.5</v>
      </c>
      <c r="W3226" s="16" t="s">
        <v>27023</v>
      </c>
      <c r="X3226" s="50"/>
      <c r="Y3226" s="50"/>
    </row>
    <row r="3227" spans="1:26" ht="18" customHeight="1">
      <c r="A3227" s="539">
        <v>20241115</v>
      </c>
      <c r="B3227" s="523">
        <v>1285</v>
      </c>
      <c r="C3227" s="523" t="s">
        <v>25527</v>
      </c>
      <c r="D3227" s="523" t="s">
        <v>8891</v>
      </c>
      <c r="E3227" s="523">
        <v>1958</v>
      </c>
      <c r="F3227" s="523" t="s">
        <v>8994</v>
      </c>
      <c r="G3227" s="523" t="s">
        <v>25528</v>
      </c>
      <c r="H3227" s="538"/>
      <c r="I3227" s="540">
        <v>45610</v>
      </c>
      <c r="J3227" s="541" t="s">
        <v>27058</v>
      </c>
      <c r="K3227" s="541" t="s">
        <v>9440</v>
      </c>
      <c r="L3227" s="494" t="s">
        <v>205</v>
      </c>
      <c r="M3227" s="494"/>
      <c r="N3227" s="494"/>
      <c r="O3227" s="494"/>
      <c r="P3227" s="494"/>
      <c r="Q3227" s="494"/>
      <c r="R3227" s="16" t="s">
        <v>26958</v>
      </c>
      <c r="S3227" s="16" t="s">
        <v>4690</v>
      </c>
      <c r="T3227" s="16" t="s">
        <v>27022</v>
      </c>
      <c r="U3227" s="17">
        <v>1958</v>
      </c>
      <c r="V3227" s="18">
        <v>24492.57</v>
      </c>
      <c r="W3227" s="16" t="s">
        <v>27023</v>
      </c>
      <c r="X3227" s="50" t="s">
        <v>205</v>
      </c>
      <c r="Y3227" s="50"/>
    </row>
    <row r="3228" spans="1:26" ht="18" customHeight="1">
      <c r="A3228" s="539">
        <v>20241115</v>
      </c>
      <c r="B3228" s="523">
        <v>1286</v>
      </c>
      <c r="C3228" s="523" t="s">
        <v>27043</v>
      </c>
      <c r="D3228" s="523" t="s">
        <v>8896</v>
      </c>
      <c r="E3228" s="523">
        <v>1925</v>
      </c>
      <c r="F3228" s="523" t="s">
        <v>6380</v>
      </c>
      <c r="G3228" s="523" t="s">
        <v>27044</v>
      </c>
      <c r="H3228" s="538"/>
      <c r="I3228" s="540">
        <v>45611</v>
      </c>
      <c r="J3228" s="541" t="s">
        <v>11402</v>
      </c>
      <c r="K3228" s="541" t="s">
        <v>9440</v>
      </c>
      <c r="L3228" s="494" t="s">
        <v>205</v>
      </c>
      <c r="M3228" s="494"/>
      <c r="N3228" s="494"/>
      <c r="O3228" s="494"/>
      <c r="P3228" s="494"/>
      <c r="Q3228" s="494"/>
      <c r="R3228" s="16" t="s">
        <v>27043</v>
      </c>
      <c r="S3228" s="16" t="s">
        <v>2102</v>
      </c>
      <c r="T3228" s="16" t="s">
        <v>27052</v>
      </c>
      <c r="U3228" s="17">
        <v>1925</v>
      </c>
      <c r="V3228" s="18">
        <v>24640</v>
      </c>
      <c r="W3228" s="16" t="s">
        <v>27056</v>
      </c>
      <c r="X3228" s="50" t="s">
        <v>205</v>
      </c>
      <c r="Y3228" s="50"/>
    </row>
    <row r="3229" spans="1:26" ht="18" customHeight="1">
      <c r="A3229" s="539">
        <v>20241118</v>
      </c>
      <c r="B3229" s="523">
        <v>1287</v>
      </c>
      <c r="C3229" s="523" t="s">
        <v>25378</v>
      </c>
      <c r="D3229" s="523" t="s">
        <v>8891</v>
      </c>
      <c r="E3229" s="523">
        <v>1864</v>
      </c>
      <c r="F3229" s="523" t="s">
        <v>8994</v>
      </c>
      <c r="G3229" s="523" t="s">
        <v>25379</v>
      </c>
      <c r="H3229" s="538"/>
      <c r="I3229" s="540">
        <v>45611</v>
      </c>
      <c r="J3229" s="541" t="s">
        <v>9741</v>
      </c>
      <c r="K3229" s="541" t="s">
        <v>9440</v>
      </c>
      <c r="L3229" s="494" t="s">
        <v>205</v>
      </c>
      <c r="M3229" s="494"/>
      <c r="N3229" s="494"/>
      <c r="O3229" s="494"/>
      <c r="P3229" s="494"/>
      <c r="Q3229" s="494"/>
      <c r="R3229" s="16" t="s">
        <v>25378</v>
      </c>
      <c r="S3229" s="16" t="s">
        <v>1050</v>
      </c>
      <c r="T3229" s="16" t="s">
        <v>27059</v>
      </c>
      <c r="U3229" s="17">
        <v>1864</v>
      </c>
      <c r="V3229" s="18">
        <v>23403.47</v>
      </c>
      <c r="W3229" s="16" t="s">
        <v>27019</v>
      </c>
      <c r="X3229" s="50" t="s">
        <v>205</v>
      </c>
      <c r="Y3229" s="50"/>
    </row>
    <row r="3230" spans="1:26" ht="18" customHeight="1">
      <c r="A3230" s="539">
        <v>20241118</v>
      </c>
      <c r="B3230" s="523">
        <v>1288</v>
      </c>
      <c r="C3230" s="523" t="s">
        <v>25841</v>
      </c>
      <c r="D3230" s="523" t="s">
        <v>10628</v>
      </c>
      <c r="E3230" s="523">
        <v>1400</v>
      </c>
      <c r="F3230" s="523" t="s">
        <v>9095</v>
      </c>
      <c r="G3230" s="523" t="s">
        <v>25842</v>
      </c>
      <c r="H3230" s="538"/>
      <c r="I3230" s="540">
        <v>45614</v>
      </c>
      <c r="J3230" s="541" t="s">
        <v>12747</v>
      </c>
      <c r="K3230" s="541" t="s">
        <v>9440</v>
      </c>
      <c r="L3230" s="494">
        <v>20</v>
      </c>
      <c r="M3230" s="494"/>
      <c r="N3230" s="494"/>
      <c r="O3230" s="494"/>
      <c r="P3230" s="494"/>
      <c r="Q3230" s="494"/>
      <c r="R3230" s="16" t="s">
        <v>25841</v>
      </c>
      <c r="S3230" s="16" t="s">
        <v>26960</v>
      </c>
      <c r="T3230" s="16" t="s">
        <v>27064</v>
      </c>
      <c r="U3230" s="17">
        <v>1400</v>
      </c>
      <c r="V3230" s="18">
        <v>4928</v>
      </c>
      <c r="W3230" s="16" t="s">
        <v>27065</v>
      </c>
      <c r="X3230" s="50" t="s">
        <v>205</v>
      </c>
      <c r="Y3230" s="50"/>
    </row>
    <row r="3231" spans="1:26" ht="18" customHeight="1">
      <c r="A3231" s="539">
        <v>20241118</v>
      </c>
      <c r="B3231" s="523">
        <v>1289</v>
      </c>
      <c r="C3231" s="523" t="s">
        <v>27066</v>
      </c>
      <c r="D3231" s="523" t="s">
        <v>9743</v>
      </c>
      <c r="E3231" s="523">
        <v>1870</v>
      </c>
      <c r="F3231" s="523" t="s">
        <v>9206</v>
      </c>
      <c r="G3231" s="523" t="s">
        <v>27067</v>
      </c>
      <c r="H3231" s="538"/>
      <c r="I3231" s="540">
        <v>45614</v>
      </c>
      <c r="J3231" s="541" t="s">
        <v>10420</v>
      </c>
      <c r="K3231" s="541" t="s">
        <v>9440</v>
      </c>
      <c r="L3231" s="494" t="s">
        <v>205</v>
      </c>
      <c r="M3231" s="494"/>
      <c r="N3231" s="494"/>
      <c r="O3231" s="494"/>
      <c r="P3231" s="494"/>
      <c r="Q3231" s="494"/>
      <c r="R3231" s="16" t="s">
        <v>27066</v>
      </c>
      <c r="S3231" s="16" t="s">
        <v>13970</v>
      </c>
      <c r="T3231" s="16" t="s">
        <v>27071</v>
      </c>
      <c r="U3231" s="17">
        <v>1870</v>
      </c>
      <c r="V3231" s="18">
        <v>23500</v>
      </c>
      <c r="W3231" s="16" t="s">
        <v>27065</v>
      </c>
      <c r="X3231" s="50" t="s">
        <v>205</v>
      </c>
      <c r="Y3231" s="50"/>
      <c r="Z3231" t="s">
        <v>27270</v>
      </c>
    </row>
    <row r="3232" spans="1:26" ht="18" customHeight="1">
      <c r="A3232" s="539">
        <v>20241119</v>
      </c>
      <c r="B3232" s="523">
        <v>1290</v>
      </c>
      <c r="C3232" s="523" t="s">
        <v>27075</v>
      </c>
      <c r="D3232" s="523" t="s">
        <v>10431</v>
      </c>
      <c r="E3232" s="523">
        <v>5500</v>
      </c>
      <c r="F3232" s="523" t="s">
        <v>8298</v>
      </c>
      <c r="G3232" s="523" t="s">
        <v>14285</v>
      </c>
      <c r="H3232" s="538"/>
      <c r="I3232" s="540">
        <v>45614</v>
      </c>
      <c r="J3232" s="541" t="s">
        <v>11625</v>
      </c>
      <c r="K3232" s="541" t="s">
        <v>9440</v>
      </c>
      <c r="L3232" s="494"/>
      <c r="M3232" s="494"/>
      <c r="N3232" s="494"/>
      <c r="O3232" s="494"/>
      <c r="P3232" s="494"/>
      <c r="Q3232" s="494"/>
      <c r="R3232" s="16" t="s">
        <v>27098</v>
      </c>
      <c r="S3232" s="16" t="s">
        <v>25230</v>
      </c>
      <c r="T3232" s="16" t="s">
        <v>27100</v>
      </c>
      <c r="U3232" s="17">
        <v>5500</v>
      </c>
      <c r="V3232" s="18">
        <v>23650</v>
      </c>
      <c r="W3232" s="16" t="s">
        <v>27093</v>
      </c>
      <c r="X3232" s="50"/>
      <c r="Y3232" s="50"/>
    </row>
    <row r="3233" spans="1:26" ht="18" customHeight="1">
      <c r="A3233" s="539">
        <v>20241119</v>
      </c>
      <c r="B3233" s="523">
        <v>1291</v>
      </c>
      <c r="C3233" s="523" t="s">
        <v>27048</v>
      </c>
      <c r="D3233" s="523" t="s">
        <v>10514</v>
      </c>
      <c r="E3233" s="523">
        <v>2600</v>
      </c>
      <c r="F3233" s="523" t="s">
        <v>27050</v>
      </c>
      <c r="G3233" s="523" t="s">
        <v>27049</v>
      </c>
      <c r="H3233" s="538"/>
      <c r="I3233" s="540">
        <v>45615</v>
      </c>
      <c r="J3233" s="541" t="s">
        <v>12787</v>
      </c>
      <c r="K3233" s="541" t="s">
        <v>9440</v>
      </c>
      <c r="L3233" s="494" t="s">
        <v>205</v>
      </c>
      <c r="M3233" s="494"/>
      <c r="N3233" s="494"/>
      <c r="O3233" s="494"/>
      <c r="P3233" s="494"/>
      <c r="Q3233" s="494"/>
      <c r="R3233" s="16" t="s">
        <v>27048</v>
      </c>
      <c r="S3233" s="16" t="s">
        <v>27084</v>
      </c>
      <c r="T3233" s="16" t="s">
        <v>27083</v>
      </c>
      <c r="U3233" s="17">
        <v>2600</v>
      </c>
      <c r="V3233" s="18">
        <v>21840</v>
      </c>
      <c r="W3233" s="16" t="s">
        <v>27077</v>
      </c>
      <c r="X3233" s="50" t="s">
        <v>205</v>
      </c>
      <c r="Y3233" s="50"/>
      <c r="Z3233" t="s">
        <v>27851</v>
      </c>
    </row>
    <row r="3234" spans="1:26" ht="18" customHeight="1">
      <c r="A3234" s="539">
        <v>20241119</v>
      </c>
      <c r="B3234" s="523">
        <v>1292</v>
      </c>
      <c r="C3234" s="523" t="s">
        <v>26825</v>
      </c>
      <c r="D3234" s="523" t="s">
        <v>8896</v>
      </c>
      <c r="E3234" s="523">
        <v>1925</v>
      </c>
      <c r="F3234" s="523" t="s">
        <v>6380</v>
      </c>
      <c r="G3234" s="523" t="s">
        <v>26826</v>
      </c>
      <c r="H3234" s="538"/>
      <c r="I3234" s="540">
        <v>45614</v>
      </c>
      <c r="J3234" s="541" t="s">
        <v>11047</v>
      </c>
      <c r="K3234" s="541" t="s">
        <v>9440</v>
      </c>
      <c r="L3234" s="494" t="s">
        <v>205</v>
      </c>
      <c r="M3234" s="494"/>
      <c r="N3234" s="494"/>
      <c r="O3234" s="494"/>
      <c r="P3234" s="494"/>
      <c r="Q3234" s="494"/>
      <c r="R3234" s="16" t="s">
        <v>26911</v>
      </c>
      <c r="S3234" s="16" t="s">
        <v>16283</v>
      </c>
      <c r="T3234" s="16" t="s">
        <v>27096</v>
      </c>
      <c r="U3234" s="17">
        <v>1925</v>
      </c>
      <c r="V3234" s="18">
        <v>24640</v>
      </c>
      <c r="W3234" s="16" t="s">
        <v>27023</v>
      </c>
      <c r="X3234" s="50" t="s">
        <v>205</v>
      </c>
      <c r="Y3234" s="50"/>
    </row>
    <row r="3235" spans="1:26" ht="18" customHeight="1">
      <c r="A3235" s="539">
        <v>20241119</v>
      </c>
      <c r="B3235" s="523">
        <v>1293</v>
      </c>
      <c r="C3235" s="523" t="s">
        <v>26836</v>
      </c>
      <c r="D3235" s="523" t="s">
        <v>8891</v>
      </c>
      <c r="E3235" s="523">
        <v>2300</v>
      </c>
      <c r="F3235" s="523" t="s">
        <v>121</v>
      </c>
      <c r="G3235" s="523" t="s">
        <v>26837</v>
      </c>
      <c r="H3235" s="538"/>
      <c r="I3235" s="540">
        <v>45612</v>
      </c>
      <c r="J3235" s="541" t="s">
        <v>12729</v>
      </c>
      <c r="K3235" s="541" t="s">
        <v>9440</v>
      </c>
      <c r="L3235" s="494" t="s">
        <v>205</v>
      </c>
      <c r="M3235" s="494"/>
      <c r="N3235" s="494"/>
      <c r="O3235" s="494"/>
      <c r="P3235" s="494"/>
      <c r="Q3235" s="494"/>
      <c r="R3235" s="16" t="s">
        <v>27087</v>
      </c>
      <c r="S3235" s="16" t="s">
        <v>19909</v>
      </c>
      <c r="T3235" s="16" t="s">
        <v>27089</v>
      </c>
      <c r="U3235" s="17">
        <v>2300</v>
      </c>
      <c r="V3235" s="18">
        <v>23805</v>
      </c>
      <c r="W3235" s="16" t="s">
        <v>27023</v>
      </c>
      <c r="X3235" s="50" t="s">
        <v>205</v>
      </c>
      <c r="Y3235" s="50"/>
    </row>
    <row r="3236" spans="1:26" ht="18" customHeight="1">
      <c r="A3236" s="539">
        <v>20241119</v>
      </c>
      <c r="B3236" s="523">
        <v>1294</v>
      </c>
      <c r="C3236" s="523" t="s">
        <v>26985</v>
      </c>
      <c r="D3236" s="523" t="s">
        <v>8896</v>
      </c>
      <c r="E3236" s="523">
        <v>1925</v>
      </c>
      <c r="F3236" s="523" t="s">
        <v>6380</v>
      </c>
      <c r="G3236" s="523" t="s">
        <v>5342</v>
      </c>
      <c r="H3236" s="538"/>
      <c r="I3236" s="540">
        <v>45615</v>
      </c>
      <c r="J3236" s="541" t="s">
        <v>10724</v>
      </c>
      <c r="K3236" s="541" t="s">
        <v>9440</v>
      </c>
      <c r="L3236" s="494" t="s">
        <v>205</v>
      </c>
      <c r="M3236" s="494"/>
      <c r="N3236" s="494"/>
      <c r="O3236" s="494"/>
      <c r="P3236" s="494"/>
      <c r="Q3236" s="494"/>
      <c r="R3236" s="16" t="s">
        <v>27090</v>
      </c>
      <c r="S3236" s="16" t="s">
        <v>24146</v>
      </c>
      <c r="T3236" s="16" t="s">
        <v>27092</v>
      </c>
      <c r="U3236" s="17">
        <v>1925</v>
      </c>
      <c r="V3236" s="18">
        <v>24640</v>
      </c>
      <c r="W3236" s="16" t="s">
        <v>27093</v>
      </c>
      <c r="X3236" s="50" t="s">
        <v>205</v>
      </c>
      <c r="Y3236" s="50"/>
    </row>
    <row r="3237" spans="1:26" ht="18" customHeight="1">
      <c r="A3237" s="539">
        <v>20241119</v>
      </c>
      <c r="B3237" s="523">
        <v>1295</v>
      </c>
      <c r="C3237" s="523" t="s">
        <v>27062</v>
      </c>
      <c r="D3237" s="523" t="s">
        <v>8891</v>
      </c>
      <c r="E3237" s="523">
        <v>1917</v>
      </c>
      <c r="F3237" s="523" t="s">
        <v>10924</v>
      </c>
      <c r="G3237" s="523" t="s">
        <v>27063</v>
      </c>
      <c r="H3237" s="538"/>
      <c r="I3237" s="540">
        <v>45615</v>
      </c>
      <c r="J3237" s="541" t="s">
        <v>11342</v>
      </c>
      <c r="K3237" s="541" t="s">
        <v>9440</v>
      </c>
      <c r="L3237" s="494"/>
      <c r="M3237" s="494"/>
      <c r="N3237" s="494"/>
      <c r="O3237" s="494"/>
      <c r="P3237" s="494"/>
      <c r="Q3237" s="494"/>
      <c r="R3237" s="16" t="s">
        <v>27085</v>
      </c>
      <c r="S3237" s="16" t="s">
        <v>9568</v>
      </c>
      <c r="T3237" s="16" t="s">
        <v>27072</v>
      </c>
      <c r="U3237" s="17">
        <v>1917</v>
      </c>
      <c r="V3237" s="18">
        <v>23962.5</v>
      </c>
      <c r="W3237" s="16" t="s">
        <v>27076</v>
      </c>
      <c r="X3237" s="50"/>
      <c r="Y3237" s="50"/>
    </row>
    <row r="3238" spans="1:26" ht="18" customHeight="1">
      <c r="A3238" s="539">
        <v>20241121</v>
      </c>
      <c r="B3238" s="523">
        <v>1296</v>
      </c>
      <c r="C3238" s="523" t="s">
        <v>27078</v>
      </c>
      <c r="D3238" s="523" t="s">
        <v>9503</v>
      </c>
      <c r="E3238" s="523">
        <v>1570</v>
      </c>
      <c r="F3238" s="523" t="s">
        <v>9142</v>
      </c>
      <c r="G3238" s="523" t="s">
        <v>27079</v>
      </c>
      <c r="H3238" s="538"/>
      <c r="I3238" s="540">
        <v>45617</v>
      </c>
      <c r="J3238" s="541" t="s">
        <v>11590</v>
      </c>
      <c r="K3238" s="541" t="s">
        <v>9440</v>
      </c>
      <c r="L3238" s="494" t="s">
        <v>205</v>
      </c>
      <c r="M3238" s="494"/>
      <c r="N3238" s="494"/>
      <c r="O3238" s="494"/>
      <c r="P3238" s="494"/>
      <c r="Q3238" s="494"/>
      <c r="R3238" s="16" t="s">
        <v>27141</v>
      </c>
      <c r="S3238" s="16" t="s">
        <v>10479</v>
      </c>
      <c r="T3238" s="16" t="s">
        <v>27142</v>
      </c>
      <c r="U3238" s="17">
        <v>1570</v>
      </c>
      <c r="V3238" s="18">
        <v>24500</v>
      </c>
      <c r="W3238" s="16" t="s">
        <v>27093</v>
      </c>
      <c r="X3238" s="50" t="s">
        <v>205</v>
      </c>
      <c r="Y3238" s="50"/>
      <c r="Z3238" t="s">
        <v>24869</v>
      </c>
    </row>
    <row r="3239" spans="1:26" ht="18" customHeight="1">
      <c r="A3239" s="539">
        <v>20241121</v>
      </c>
      <c r="B3239" s="523">
        <v>1297</v>
      </c>
      <c r="C3239" s="523" t="s">
        <v>27080</v>
      </c>
      <c r="D3239" s="523" t="s">
        <v>9503</v>
      </c>
      <c r="E3239" s="523">
        <v>1570</v>
      </c>
      <c r="F3239" s="523" t="s">
        <v>9142</v>
      </c>
      <c r="G3239" s="523" t="s">
        <v>27081</v>
      </c>
      <c r="H3239" s="538"/>
      <c r="I3239" s="540">
        <v>45617</v>
      </c>
      <c r="J3239" s="541" t="s">
        <v>16375</v>
      </c>
      <c r="K3239" s="541" t="s">
        <v>9440</v>
      </c>
      <c r="L3239" s="494" t="s">
        <v>205</v>
      </c>
      <c r="M3239" s="494"/>
      <c r="N3239" s="494"/>
      <c r="O3239" s="494"/>
      <c r="P3239" s="494"/>
      <c r="Q3239" s="494"/>
      <c r="R3239" s="16" t="s">
        <v>27139</v>
      </c>
      <c r="S3239" s="16" t="s">
        <v>10479</v>
      </c>
      <c r="T3239" s="16" t="s">
        <v>27140</v>
      </c>
      <c r="U3239" s="17">
        <v>1570</v>
      </c>
      <c r="V3239" s="18">
        <v>24500</v>
      </c>
      <c r="W3239" s="16" t="s">
        <v>27093</v>
      </c>
      <c r="X3239" s="50" t="s">
        <v>205</v>
      </c>
      <c r="Y3239" s="50"/>
      <c r="Z3239" t="s">
        <v>24869</v>
      </c>
    </row>
    <row r="3240" spans="1:26" ht="18" customHeight="1">
      <c r="A3240" s="539">
        <v>20241121</v>
      </c>
      <c r="B3240" s="523">
        <v>1298</v>
      </c>
      <c r="C3240" s="523" t="s">
        <v>26863</v>
      </c>
      <c r="D3240" s="523" t="s">
        <v>219</v>
      </c>
      <c r="E3240" s="523">
        <v>1500</v>
      </c>
      <c r="F3240" s="523" t="s">
        <v>9546</v>
      </c>
      <c r="G3240" s="523" t="s">
        <v>26864</v>
      </c>
      <c r="H3240" s="538"/>
      <c r="I3240" s="540">
        <v>45616</v>
      </c>
      <c r="J3240" s="541" t="s">
        <v>14235</v>
      </c>
      <c r="K3240" s="541" t="s">
        <v>9440</v>
      </c>
      <c r="L3240" s="494" t="s">
        <v>205</v>
      </c>
      <c r="M3240" s="494"/>
      <c r="N3240" s="494"/>
      <c r="O3240" s="494"/>
      <c r="P3240" s="494"/>
      <c r="Q3240" s="494"/>
      <c r="R3240" s="16" t="s">
        <v>26961</v>
      </c>
      <c r="S3240" s="16" t="s">
        <v>27148</v>
      </c>
      <c r="T3240" s="16" t="s">
        <v>27149</v>
      </c>
      <c r="U3240" s="17">
        <v>1500</v>
      </c>
      <c r="V3240" s="18">
        <v>17760</v>
      </c>
      <c r="W3240" s="16" t="s">
        <v>27093</v>
      </c>
      <c r="X3240" s="50" t="s">
        <v>205</v>
      </c>
      <c r="Y3240" s="50"/>
    </row>
    <row r="3241" spans="1:26" ht="18" customHeight="1">
      <c r="A3241" s="539">
        <v>20241121</v>
      </c>
      <c r="B3241" s="523">
        <v>1299</v>
      </c>
      <c r="C3241" s="523" t="s">
        <v>25583</v>
      </c>
      <c r="D3241" s="523" t="s">
        <v>219</v>
      </c>
      <c r="E3241" s="523">
        <v>2300</v>
      </c>
      <c r="F3241" s="523" t="s">
        <v>9199</v>
      </c>
      <c r="G3241" s="523" t="s">
        <v>25584</v>
      </c>
      <c r="H3241" s="538"/>
      <c r="I3241" s="540">
        <v>45617</v>
      </c>
      <c r="J3241" s="541" t="s">
        <v>11082</v>
      </c>
      <c r="K3241" s="541" t="s">
        <v>9440</v>
      </c>
      <c r="L3241" s="494" t="s">
        <v>205</v>
      </c>
      <c r="M3241" s="494"/>
      <c r="N3241" s="494"/>
      <c r="O3241" s="494"/>
      <c r="P3241" s="494"/>
      <c r="Q3241" s="494"/>
      <c r="R3241" s="16" t="s">
        <v>26962</v>
      </c>
      <c r="S3241" s="16" t="s">
        <v>27143</v>
      </c>
      <c r="T3241" s="16" t="s">
        <v>27144</v>
      </c>
      <c r="U3241" s="17">
        <v>2300</v>
      </c>
      <c r="V3241" s="18">
        <v>24725</v>
      </c>
      <c r="W3241" s="16" t="s">
        <v>27145</v>
      </c>
      <c r="X3241" s="50" t="s">
        <v>205</v>
      </c>
      <c r="Y3241" s="50"/>
    </row>
    <row r="3242" spans="1:26" ht="18" customHeight="1">
      <c r="A3242" s="539">
        <v>20241121</v>
      </c>
      <c r="B3242" s="523">
        <v>1300</v>
      </c>
      <c r="C3242" s="523" t="s">
        <v>27069</v>
      </c>
      <c r="D3242" s="523" t="s">
        <v>219</v>
      </c>
      <c r="E3242" s="523">
        <v>1800</v>
      </c>
      <c r="F3242" s="523" t="s">
        <v>8949</v>
      </c>
      <c r="G3242" s="523" t="s">
        <v>27070</v>
      </c>
      <c r="H3242" s="538"/>
      <c r="I3242" s="540">
        <v>45617</v>
      </c>
      <c r="J3242" s="541" t="s">
        <v>9597</v>
      </c>
      <c r="K3242" s="541" t="s">
        <v>9440</v>
      </c>
      <c r="L3242" s="494" t="s">
        <v>205</v>
      </c>
      <c r="M3242" s="494"/>
      <c r="N3242" s="494"/>
      <c r="O3242" s="494"/>
      <c r="P3242" s="494"/>
      <c r="Q3242" s="494"/>
      <c r="R3242" s="16" t="s">
        <v>27150</v>
      </c>
      <c r="S3242" s="16" t="s">
        <v>27151</v>
      </c>
      <c r="T3242" s="16" t="s">
        <v>27152</v>
      </c>
      <c r="U3242" s="17">
        <v>1800</v>
      </c>
      <c r="V3242" s="18">
        <v>19096</v>
      </c>
      <c r="W3242" s="16" t="s">
        <v>27093</v>
      </c>
      <c r="X3242" s="50" t="s">
        <v>205</v>
      </c>
      <c r="Y3242" s="50"/>
      <c r="Z3242" t="s">
        <v>10998</v>
      </c>
    </row>
    <row r="3243" spans="1:26" ht="18" customHeight="1">
      <c r="A3243" s="539">
        <v>20241121</v>
      </c>
      <c r="B3243" s="523">
        <v>1301</v>
      </c>
      <c r="C3243" s="523" t="s">
        <v>26986</v>
      </c>
      <c r="D3243" s="523" t="s">
        <v>8947</v>
      </c>
      <c r="E3243" s="523">
        <v>600</v>
      </c>
      <c r="F3243" s="523" t="s">
        <v>8949</v>
      </c>
      <c r="G3243" s="523" t="s">
        <v>26987</v>
      </c>
      <c r="H3243" s="538"/>
      <c r="I3243" s="540">
        <v>45617</v>
      </c>
      <c r="J3243" s="541" t="s">
        <v>10757</v>
      </c>
      <c r="K3243" s="541" t="s">
        <v>9440</v>
      </c>
      <c r="L3243" s="494">
        <v>20</v>
      </c>
      <c r="M3243" s="494"/>
      <c r="N3243" s="494"/>
      <c r="O3243" s="494"/>
      <c r="P3243" s="494"/>
      <c r="Q3243" s="494"/>
      <c r="R3243" s="16" t="s">
        <v>26986</v>
      </c>
      <c r="S3243" s="16" t="s">
        <v>27211</v>
      </c>
      <c r="T3243" s="16" t="s">
        <v>27235</v>
      </c>
      <c r="U3243" s="17">
        <v>600</v>
      </c>
      <c r="V3243" s="18">
        <v>6945</v>
      </c>
      <c r="W3243" s="16" t="s">
        <v>27156</v>
      </c>
      <c r="X3243" s="50" t="s">
        <v>205</v>
      </c>
      <c r="Y3243" s="50"/>
      <c r="Z3243" t="s">
        <v>10592</v>
      </c>
    </row>
    <row r="3244" spans="1:26" ht="18" customHeight="1">
      <c r="A3244" s="539">
        <v>20241122</v>
      </c>
      <c r="B3244" s="523">
        <v>1302</v>
      </c>
      <c r="C3244" s="523" t="s">
        <v>27119</v>
      </c>
      <c r="D3244" s="523" t="s">
        <v>219</v>
      </c>
      <c r="E3244" s="523">
        <v>1800</v>
      </c>
      <c r="F3244" s="523" t="s">
        <v>8949</v>
      </c>
      <c r="G3244" s="523" t="s">
        <v>27120</v>
      </c>
      <c r="H3244" s="538"/>
      <c r="I3244" s="540">
        <v>45618</v>
      </c>
      <c r="J3244" s="541" t="s">
        <v>10978</v>
      </c>
      <c r="K3244" s="541" t="s">
        <v>9440</v>
      </c>
      <c r="L3244" s="494" t="s">
        <v>205</v>
      </c>
      <c r="M3244" s="494"/>
      <c r="N3244" s="494"/>
      <c r="O3244" s="494"/>
      <c r="P3244" s="494"/>
      <c r="Q3244" s="494"/>
      <c r="R3244" s="16" t="s">
        <v>27243</v>
      </c>
      <c r="S3244" s="16" t="s">
        <v>27244</v>
      </c>
      <c r="T3244" s="16" t="s">
        <v>27245</v>
      </c>
      <c r="U3244" s="17">
        <v>1800</v>
      </c>
      <c r="V3244" s="18">
        <v>19140</v>
      </c>
      <c r="W3244" s="16" t="s">
        <v>27246</v>
      </c>
      <c r="X3244" s="50" t="s">
        <v>205</v>
      </c>
      <c r="Y3244" s="50"/>
      <c r="Z3244" t="s">
        <v>10998</v>
      </c>
    </row>
    <row r="3245" spans="1:26" ht="18" customHeight="1">
      <c r="A3245" s="539">
        <v>20241122</v>
      </c>
      <c r="B3245" s="523">
        <v>1303</v>
      </c>
      <c r="C3245" s="523" t="s">
        <v>27082</v>
      </c>
      <c r="D3245" s="523" t="s">
        <v>9078</v>
      </c>
      <c r="E3245" s="523">
        <v>1200</v>
      </c>
      <c r="F3245" s="523" t="s">
        <v>8298</v>
      </c>
      <c r="G3245" s="523" t="s">
        <v>27116</v>
      </c>
      <c r="H3245" s="538"/>
      <c r="I3245" s="540">
        <v>45618</v>
      </c>
      <c r="J3245" s="541" t="s">
        <v>11301</v>
      </c>
      <c r="K3245" s="541" t="s">
        <v>9440</v>
      </c>
      <c r="L3245" s="494" t="s">
        <v>205</v>
      </c>
      <c r="M3245" s="494"/>
      <c r="N3245" s="494"/>
      <c r="O3245" s="494"/>
      <c r="P3245" s="494"/>
      <c r="Q3245" s="494"/>
      <c r="R3245" s="16" t="s">
        <v>27242</v>
      </c>
      <c r="S3245" s="16" t="s">
        <v>21231</v>
      </c>
      <c r="T3245" s="16" t="s">
        <v>27146</v>
      </c>
      <c r="U3245" s="17">
        <v>2400</v>
      </c>
      <c r="V3245" s="18">
        <v>49920</v>
      </c>
      <c r="W3245" s="16" t="s">
        <v>27147</v>
      </c>
      <c r="X3245" s="50" t="s">
        <v>205</v>
      </c>
      <c r="Y3245" s="50"/>
      <c r="Z3245" t="s">
        <v>27535</v>
      </c>
    </row>
    <row r="3246" spans="1:26" ht="18" customHeight="1">
      <c r="A3246" s="539">
        <v>20241122</v>
      </c>
      <c r="B3246" s="523">
        <v>1303</v>
      </c>
      <c r="C3246" s="523" t="s">
        <v>27082</v>
      </c>
      <c r="D3246" s="523" t="s">
        <v>9078</v>
      </c>
      <c r="E3246" s="523">
        <v>1200</v>
      </c>
      <c r="F3246" s="523" t="s">
        <v>8298</v>
      </c>
      <c r="G3246" s="523" t="s">
        <v>27117</v>
      </c>
      <c r="H3246" s="538"/>
      <c r="I3246" s="540">
        <v>45618</v>
      </c>
      <c r="J3246" s="541" t="s">
        <v>11301</v>
      </c>
      <c r="K3246" s="541" t="s">
        <v>9440</v>
      </c>
      <c r="L3246" s="494"/>
      <c r="M3246" s="494"/>
      <c r="N3246" s="494"/>
      <c r="O3246" s="494"/>
      <c r="P3246" s="494"/>
      <c r="Q3246" s="494"/>
      <c r="R3246" s="16"/>
      <c r="S3246" s="16"/>
      <c r="T3246" s="16"/>
      <c r="U3246" s="17"/>
      <c r="V3246" s="18"/>
      <c r="W3246" s="16"/>
      <c r="X3246" s="50"/>
      <c r="Y3246" s="50"/>
      <c r="Z3246" t="s">
        <v>27535</v>
      </c>
    </row>
    <row r="3247" spans="1:26" ht="18" customHeight="1">
      <c r="A3247" s="539">
        <v>20241125</v>
      </c>
      <c r="B3247" s="523">
        <v>1304</v>
      </c>
      <c r="C3247" s="523">
        <v>910513080010</v>
      </c>
      <c r="D3247" s="523" t="s">
        <v>26981</v>
      </c>
      <c r="E3247" s="523">
        <v>1100</v>
      </c>
      <c r="F3247" s="523" t="s">
        <v>9206</v>
      </c>
      <c r="G3247" s="523" t="s">
        <v>26982</v>
      </c>
      <c r="H3247" s="538"/>
      <c r="I3247" s="540">
        <v>45618</v>
      </c>
      <c r="J3247" s="541" t="s">
        <v>13080</v>
      </c>
      <c r="K3247" s="541" t="s">
        <v>9440</v>
      </c>
      <c r="L3247" s="494" t="s">
        <v>205</v>
      </c>
      <c r="M3247" s="494"/>
      <c r="N3247" s="494"/>
      <c r="O3247" s="494"/>
      <c r="P3247" s="494"/>
      <c r="Q3247" s="494"/>
      <c r="R3247" s="16" t="s">
        <v>27229</v>
      </c>
      <c r="S3247" s="16" t="s">
        <v>27256</v>
      </c>
      <c r="T3247" s="16" t="s">
        <v>27257</v>
      </c>
      <c r="U3247" s="17">
        <v>1100</v>
      </c>
      <c r="V3247" s="18">
        <v>24200</v>
      </c>
      <c r="W3247" s="16" t="s">
        <v>27246</v>
      </c>
      <c r="X3247" s="50" t="s">
        <v>205</v>
      </c>
      <c r="Y3247" s="50"/>
      <c r="Z3247" t="s">
        <v>27534</v>
      </c>
    </row>
    <row r="3248" spans="1:26" ht="18" customHeight="1">
      <c r="A3248" s="539">
        <v>20241125</v>
      </c>
      <c r="B3248" s="523">
        <v>1305</v>
      </c>
      <c r="C3248" s="523" t="s">
        <v>27250</v>
      </c>
      <c r="D3248" s="523" t="s">
        <v>8947</v>
      </c>
      <c r="E3248" s="523">
        <v>1280</v>
      </c>
      <c r="F3248" s="523" t="s">
        <v>8949</v>
      </c>
      <c r="G3248" s="523" t="s">
        <v>27251</v>
      </c>
      <c r="H3248" s="538"/>
      <c r="I3248" s="540">
        <v>45619</v>
      </c>
      <c r="J3248" s="541" t="s">
        <v>12889</v>
      </c>
      <c r="K3248" s="541" t="s">
        <v>9440</v>
      </c>
      <c r="L3248" s="494">
        <v>20</v>
      </c>
      <c r="M3248" s="494"/>
      <c r="N3248" s="494"/>
      <c r="O3248" s="494"/>
      <c r="P3248" s="494"/>
      <c r="Q3248" s="494"/>
      <c r="R3248" s="16" t="s">
        <v>27250</v>
      </c>
      <c r="S3248" s="16" t="s">
        <v>27253</v>
      </c>
      <c r="T3248" s="16" t="s">
        <v>27252</v>
      </c>
      <c r="U3248" s="17">
        <v>1280</v>
      </c>
      <c r="V3248" s="18">
        <v>6056</v>
      </c>
      <c r="W3248" s="16" t="s">
        <v>27237</v>
      </c>
      <c r="X3248" s="50" t="s">
        <v>205</v>
      </c>
      <c r="Y3248" s="50"/>
      <c r="Z3248" t="s">
        <v>10475</v>
      </c>
    </row>
    <row r="3249" spans="1:26" ht="18" customHeight="1">
      <c r="A3249" s="539">
        <v>20241125</v>
      </c>
      <c r="B3249" s="523">
        <v>1306</v>
      </c>
      <c r="C3249" s="523" t="s">
        <v>27233</v>
      </c>
      <c r="D3249" s="523" t="s">
        <v>8947</v>
      </c>
      <c r="E3249" s="523">
        <v>812</v>
      </c>
      <c r="F3249" s="523" t="s">
        <v>8949</v>
      </c>
      <c r="G3249" s="523" t="s">
        <v>27234</v>
      </c>
      <c r="H3249" s="538"/>
      <c r="I3249" s="540">
        <v>45621</v>
      </c>
      <c r="J3249" s="541" t="s">
        <v>14415</v>
      </c>
      <c r="K3249" s="541" t="s">
        <v>9440</v>
      </c>
      <c r="L3249" s="494">
        <v>20</v>
      </c>
      <c r="M3249" s="494"/>
      <c r="N3249" s="494"/>
      <c r="O3249" s="494"/>
      <c r="P3249" s="494"/>
      <c r="Q3249" s="494"/>
      <c r="R3249" s="16" t="s">
        <v>27233</v>
      </c>
      <c r="S3249" s="16" t="s">
        <v>6207</v>
      </c>
      <c r="T3249" s="16" t="s">
        <v>27254</v>
      </c>
      <c r="U3249" s="17">
        <v>812</v>
      </c>
      <c r="V3249" s="18">
        <v>7103.59</v>
      </c>
      <c r="W3249" s="16" t="s">
        <v>27247</v>
      </c>
      <c r="X3249" s="50" t="s">
        <v>205</v>
      </c>
      <c r="Y3249" s="50"/>
      <c r="Z3249" t="s">
        <v>12881</v>
      </c>
    </row>
    <row r="3250" spans="1:26" ht="18" customHeight="1">
      <c r="A3250" s="539">
        <v>20241125</v>
      </c>
      <c r="B3250" s="523">
        <v>1307</v>
      </c>
      <c r="C3250" s="523" t="s">
        <v>27232</v>
      </c>
      <c r="D3250" s="523" t="s">
        <v>8947</v>
      </c>
      <c r="E3250" s="523">
        <v>855</v>
      </c>
      <c r="F3250" s="523" t="s">
        <v>8949</v>
      </c>
      <c r="G3250" s="523" t="s">
        <v>27293</v>
      </c>
      <c r="H3250" s="538"/>
      <c r="I3250" s="540">
        <v>45621</v>
      </c>
      <c r="J3250" s="541" t="s">
        <v>11768</v>
      </c>
      <c r="K3250" s="541" t="s">
        <v>9440</v>
      </c>
      <c r="L3250" s="494">
        <v>20</v>
      </c>
      <c r="M3250" s="494"/>
      <c r="N3250" s="494"/>
      <c r="O3250" s="494"/>
      <c r="P3250" s="494"/>
      <c r="Q3250" s="494"/>
      <c r="R3250" s="16" t="s">
        <v>27232</v>
      </c>
      <c r="S3250" s="16" t="s">
        <v>6207</v>
      </c>
      <c r="T3250" s="16" t="s">
        <v>27292</v>
      </c>
      <c r="U3250" s="17">
        <v>855</v>
      </c>
      <c r="V3250" s="18">
        <v>10260</v>
      </c>
      <c r="W3250" s="16" t="s">
        <v>27258</v>
      </c>
      <c r="X3250" s="50" t="s">
        <v>205</v>
      </c>
      <c r="Y3250" s="50"/>
      <c r="Z3250" t="s">
        <v>13735</v>
      </c>
    </row>
    <row r="3251" spans="1:26" ht="18" customHeight="1">
      <c r="A3251" s="539">
        <v>20241125</v>
      </c>
      <c r="B3251" s="523">
        <v>1308</v>
      </c>
      <c r="C3251" s="523" t="s">
        <v>27112</v>
      </c>
      <c r="D3251" s="523" t="s">
        <v>8891</v>
      </c>
      <c r="E3251" s="523">
        <v>1960</v>
      </c>
      <c r="F3251" s="523" t="s">
        <v>8994</v>
      </c>
      <c r="G3251" s="523" t="s">
        <v>27113</v>
      </c>
      <c r="H3251" s="538"/>
      <c r="I3251" s="540">
        <v>45621</v>
      </c>
      <c r="J3251" s="541" t="s">
        <v>11864</v>
      </c>
      <c r="K3251" s="541" t="s">
        <v>9440</v>
      </c>
      <c r="L3251" s="494" t="s">
        <v>205</v>
      </c>
      <c r="M3251" s="494"/>
      <c r="N3251" s="494"/>
      <c r="O3251" s="494"/>
      <c r="P3251" s="494"/>
      <c r="Q3251" s="494"/>
      <c r="R3251" s="16" t="s">
        <v>27300</v>
      </c>
      <c r="S3251" s="16" t="s">
        <v>4079</v>
      </c>
      <c r="T3251" s="16" t="s">
        <v>27302</v>
      </c>
      <c r="U3251" s="17">
        <v>1960</v>
      </c>
      <c r="V3251" s="18">
        <v>24500</v>
      </c>
      <c r="W3251" s="16" t="s">
        <v>27255</v>
      </c>
      <c r="X3251" s="50" t="s">
        <v>205</v>
      </c>
      <c r="Y3251" s="50"/>
    </row>
    <row r="3252" spans="1:26" ht="18" customHeight="1">
      <c r="A3252" s="539">
        <v>20241125</v>
      </c>
      <c r="B3252" s="523">
        <v>1309</v>
      </c>
      <c r="C3252" s="523" t="s">
        <v>27110</v>
      </c>
      <c r="D3252" s="523" t="s">
        <v>8891</v>
      </c>
      <c r="E3252" s="523">
        <v>1960</v>
      </c>
      <c r="F3252" s="523" t="s">
        <v>8994</v>
      </c>
      <c r="G3252" s="523" t="s">
        <v>27111</v>
      </c>
      <c r="H3252" s="538"/>
      <c r="I3252" s="540">
        <v>45621</v>
      </c>
      <c r="J3252" s="541" t="s">
        <v>11035</v>
      </c>
      <c r="K3252" s="541" t="s">
        <v>9440</v>
      </c>
      <c r="L3252" s="494" t="s">
        <v>205</v>
      </c>
      <c r="M3252" s="494"/>
      <c r="N3252" s="494"/>
      <c r="O3252" s="494"/>
      <c r="P3252" s="494"/>
      <c r="Q3252" s="494"/>
      <c r="R3252" s="16" t="s">
        <v>27284</v>
      </c>
      <c r="S3252" s="16" t="s">
        <v>4079</v>
      </c>
      <c r="T3252" s="16" t="s">
        <v>27285</v>
      </c>
      <c r="U3252" s="17">
        <v>1960</v>
      </c>
      <c r="V3252" s="18">
        <v>24500</v>
      </c>
      <c r="W3252" s="16" t="s">
        <v>27255</v>
      </c>
      <c r="X3252" s="50" t="s">
        <v>205</v>
      </c>
      <c r="Y3252" s="50"/>
    </row>
    <row r="3253" spans="1:26" ht="18" customHeight="1">
      <c r="A3253" s="539">
        <v>20241125</v>
      </c>
      <c r="B3253" s="523">
        <v>1310</v>
      </c>
      <c r="C3253" s="523" t="s">
        <v>27106</v>
      </c>
      <c r="D3253" s="523" t="s">
        <v>8891</v>
      </c>
      <c r="E3253" s="523">
        <v>1917</v>
      </c>
      <c r="F3253" s="523" t="s">
        <v>8994</v>
      </c>
      <c r="G3253" s="523" t="s">
        <v>27107</v>
      </c>
      <c r="H3253" s="538"/>
      <c r="I3253" s="540">
        <v>45621</v>
      </c>
      <c r="J3253" s="541" t="s">
        <v>11180</v>
      </c>
      <c r="K3253" s="541" t="s">
        <v>9440</v>
      </c>
      <c r="L3253" s="494" t="s">
        <v>205</v>
      </c>
      <c r="M3253" s="494"/>
      <c r="N3253" s="494"/>
      <c r="O3253" s="494"/>
      <c r="P3253" s="494"/>
      <c r="Q3253" s="494"/>
      <c r="R3253" s="16" t="s">
        <v>27286</v>
      </c>
      <c r="S3253" s="16" t="s">
        <v>4079</v>
      </c>
      <c r="T3253" s="16" t="s">
        <v>27287</v>
      </c>
      <c r="U3253" s="17">
        <v>1917</v>
      </c>
      <c r="V3253" s="18">
        <v>23962.5</v>
      </c>
      <c r="W3253" s="16" t="s">
        <v>27255</v>
      </c>
      <c r="X3253" s="50" t="s">
        <v>205</v>
      </c>
      <c r="Y3253" s="50"/>
    </row>
    <row r="3254" spans="1:26" ht="18" customHeight="1">
      <c r="A3254" s="539">
        <v>20241125</v>
      </c>
      <c r="B3254" s="523">
        <v>1311</v>
      </c>
      <c r="C3254" s="523" t="s">
        <v>27020</v>
      </c>
      <c r="D3254" s="523" t="s">
        <v>9319</v>
      </c>
      <c r="E3254" s="523">
        <v>1980</v>
      </c>
      <c r="F3254" s="523" t="s">
        <v>8994</v>
      </c>
      <c r="G3254" s="523" t="s">
        <v>27021</v>
      </c>
      <c r="H3254" s="538"/>
      <c r="I3254" s="540">
        <v>45621</v>
      </c>
      <c r="J3254" s="541" t="s">
        <v>12688</v>
      </c>
      <c r="K3254" s="541" t="s">
        <v>9440</v>
      </c>
      <c r="L3254" s="494" t="s">
        <v>205</v>
      </c>
      <c r="M3254" s="494"/>
      <c r="N3254" s="494"/>
      <c r="O3254" s="494"/>
      <c r="P3254" s="494"/>
      <c r="Q3254" s="494"/>
      <c r="R3254" s="16" t="s">
        <v>27288</v>
      </c>
      <c r="S3254" s="16" t="s">
        <v>22865</v>
      </c>
      <c r="T3254" s="16" t="s">
        <v>27304</v>
      </c>
      <c r="U3254" s="17">
        <v>1980</v>
      </c>
      <c r="V3254" s="18">
        <v>24948</v>
      </c>
      <c r="W3254" s="16" t="s">
        <v>27305</v>
      </c>
      <c r="X3254" s="50" t="s">
        <v>205</v>
      </c>
      <c r="Y3254" s="50"/>
    </row>
    <row r="3255" spans="1:26" ht="18" customHeight="1">
      <c r="A3255" s="539">
        <v>20241125</v>
      </c>
      <c r="B3255" s="523">
        <v>1312</v>
      </c>
      <c r="C3255" s="523" t="s">
        <v>27068</v>
      </c>
      <c r="D3255" s="523" t="s">
        <v>8891</v>
      </c>
      <c r="E3255" s="523">
        <v>2300</v>
      </c>
      <c r="F3255" s="523" t="s">
        <v>121</v>
      </c>
      <c r="G3255" s="523" t="s">
        <v>27153</v>
      </c>
      <c r="H3255" s="538"/>
      <c r="I3255" s="540">
        <v>45621</v>
      </c>
      <c r="J3255" s="541" t="s">
        <v>11592</v>
      </c>
      <c r="K3255" s="541" t="s">
        <v>9440</v>
      </c>
      <c r="L3255" s="494" t="s">
        <v>205</v>
      </c>
      <c r="M3255" s="494"/>
      <c r="N3255" s="494"/>
      <c r="O3255" s="494"/>
      <c r="P3255" s="494"/>
      <c r="Q3255" s="494"/>
      <c r="R3255" s="16" t="s">
        <v>27314</v>
      </c>
      <c r="S3255" s="16" t="s">
        <v>23647</v>
      </c>
      <c r="T3255" s="16" t="s">
        <v>27316</v>
      </c>
      <c r="U3255" s="17">
        <v>2300</v>
      </c>
      <c r="V3255" s="18">
        <v>23805</v>
      </c>
      <c r="W3255" s="16" t="s">
        <v>27317</v>
      </c>
      <c r="X3255" s="50" t="s">
        <v>205</v>
      </c>
      <c r="Y3255" s="50"/>
    </row>
    <row r="3256" spans="1:26" ht="18" customHeight="1">
      <c r="A3256" s="539">
        <v>20241125</v>
      </c>
      <c r="B3256" s="523">
        <v>1313</v>
      </c>
      <c r="C3256" s="523" t="s">
        <v>27108</v>
      </c>
      <c r="D3256" s="523" t="s">
        <v>8891</v>
      </c>
      <c r="E3256" s="523">
        <v>1960</v>
      </c>
      <c r="F3256" s="523" t="s">
        <v>8994</v>
      </c>
      <c r="G3256" s="523" t="s">
        <v>27109</v>
      </c>
      <c r="H3256" s="538"/>
      <c r="I3256" s="540">
        <v>45621</v>
      </c>
      <c r="J3256" s="541" t="s">
        <v>11730</v>
      </c>
      <c r="K3256" s="541" t="s">
        <v>9440</v>
      </c>
      <c r="L3256" s="494" t="s">
        <v>205</v>
      </c>
      <c r="M3256" s="494"/>
      <c r="N3256" s="494"/>
      <c r="O3256" s="494"/>
      <c r="P3256" s="494"/>
      <c r="Q3256" s="494"/>
      <c r="R3256" s="16" t="s">
        <v>27280</v>
      </c>
      <c r="S3256" s="16" t="s">
        <v>4079</v>
      </c>
      <c r="T3256" s="16" t="s">
        <v>27282</v>
      </c>
      <c r="U3256" s="17">
        <v>1960</v>
      </c>
      <c r="V3256" s="18">
        <v>24500</v>
      </c>
      <c r="W3256" s="16" t="s">
        <v>27255</v>
      </c>
      <c r="X3256" s="50" t="s">
        <v>205</v>
      </c>
      <c r="Y3256" s="50"/>
    </row>
    <row r="3257" spans="1:26" ht="18" customHeight="1">
      <c r="A3257" s="539">
        <v>20241126</v>
      </c>
      <c r="B3257" s="523">
        <v>1314</v>
      </c>
      <c r="C3257" s="523" t="s">
        <v>27298</v>
      </c>
      <c r="D3257" s="523" t="s">
        <v>9078</v>
      </c>
      <c r="E3257" s="523">
        <v>1200</v>
      </c>
      <c r="F3257" s="523" t="s">
        <v>8298</v>
      </c>
      <c r="G3257" s="523" t="s">
        <v>27299</v>
      </c>
      <c r="H3257" s="538"/>
      <c r="I3257" s="540">
        <v>45622</v>
      </c>
      <c r="J3257" s="541" t="s">
        <v>15669</v>
      </c>
      <c r="K3257" s="541" t="s">
        <v>9440</v>
      </c>
      <c r="L3257" s="494"/>
      <c r="M3257" s="494"/>
      <c r="N3257" s="494"/>
      <c r="O3257" s="494"/>
      <c r="P3257" s="494"/>
      <c r="Q3257" s="494"/>
      <c r="R3257" s="16" t="s">
        <v>27334</v>
      </c>
      <c r="S3257" s="16" t="s">
        <v>21361</v>
      </c>
      <c r="T3257" s="16" t="s">
        <v>27335</v>
      </c>
      <c r="U3257" s="17">
        <v>3600</v>
      </c>
      <c r="V3257" s="18">
        <v>73800</v>
      </c>
      <c r="W3257" s="16" t="s">
        <v>27305</v>
      </c>
      <c r="X3257" s="50"/>
      <c r="Y3257" s="50"/>
      <c r="Z3257" t="s">
        <v>27536</v>
      </c>
    </row>
    <row r="3258" spans="1:26" ht="18" customHeight="1">
      <c r="A3258" s="539">
        <v>20241126</v>
      </c>
      <c r="B3258" s="523">
        <v>1314</v>
      </c>
      <c r="C3258" s="523" t="s">
        <v>27298</v>
      </c>
      <c r="D3258" s="523" t="s">
        <v>9078</v>
      </c>
      <c r="E3258" s="523">
        <v>1200</v>
      </c>
      <c r="F3258" s="523" t="s">
        <v>8298</v>
      </c>
      <c r="G3258" s="523" t="s">
        <v>27320</v>
      </c>
      <c r="H3258" s="538"/>
      <c r="I3258" s="540">
        <v>45622</v>
      </c>
      <c r="J3258" s="541" t="s">
        <v>15669</v>
      </c>
      <c r="K3258" s="541" t="s">
        <v>9440</v>
      </c>
      <c r="L3258" s="494"/>
      <c r="M3258" s="494"/>
      <c r="N3258" s="494"/>
      <c r="O3258" s="494"/>
      <c r="P3258" s="494"/>
      <c r="Q3258" s="494"/>
      <c r="R3258" s="16" t="s">
        <v>27298</v>
      </c>
      <c r="S3258" s="16" t="s">
        <v>13019</v>
      </c>
      <c r="T3258" s="16" t="s">
        <v>27297</v>
      </c>
      <c r="U3258" s="17">
        <v>3600</v>
      </c>
      <c r="V3258" s="18">
        <v>73800</v>
      </c>
      <c r="W3258" s="16" t="s">
        <v>27258</v>
      </c>
      <c r="X3258" s="50"/>
      <c r="Y3258" s="50"/>
      <c r="Z3258" t="s">
        <v>27536</v>
      </c>
    </row>
    <row r="3259" spans="1:26" ht="18" customHeight="1">
      <c r="A3259" s="539">
        <v>20241126</v>
      </c>
      <c r="B3259" s="523">
        <v>1314</v>
      </c>
      <c r="C3259" s="523" t="s">
        <v>27298</v>
      </c>
      <c r="D3259" s="523" t="s">
        <v>9078</v>
      </c>
      <c r="E3259" s="523">
        <v>1200</v>
      </c>
      <c r="F3259" s="523" t="s">
        <v>8298</v>
      </c>
      <c r="G3259" s="523" t="s">
        <v>27321</v>
      </c>
      <c r="H3259" s="538"/>
      <c r="I3259" s="540">
        <v>45622</v>
      </c>
      <c r="J3259" s="541" t="s">
        <v>15669</v>
      </c>
      <c r="K3259" s="541" t="s">
        <v>9440</v>
      </c>
      <c r="L3259" s="494"/>
      <c r="M3259" s="494"/>
      <c r="N3259" s="494"/>
      <c r="O3259" s="494"/>
      <c r="P3259" s="494"/>
      <c r="Q3259" s="494"/>
      <c r="R3259" s="16" t="s">
        <v>27298</v>
      </c>
      <c r="S3259" s="16" t="s">
        <v>13019</v>
      </c>
      <c r="T3259" s="16" t="s">
        <v>27297</v>
      </c>
      <c r="U3259" s="17">
        <v>3600</v>
      </c>
      <c r="V3259" s="18">
        <v>73800</v>
      </c>
      <c r="W3259" s="16" t="s">
        <v>27258</v>
      </c>
      <c r="X3259" s="50"/>
      <c r="Y3259" s="50"/>
      <c r="Z3259" t="s">
        <v>27536</v>
      </c>
    </row>
    <row r="3260" spans="1:26" ht="18" customHeight="1">
      <c r="A3260" s="539">
        <v>20241126</v>
      </c>
      <c r="B3260" s="523">
        <v>1315</v>
      </c>
      <c r="C3260" s="523" t="s">
        <v>27274</v>
      </c>
      <c r="D3260" s="523" t="s">
        <v>9320</v>
      </c>
      <c r="E3260" s="523">
        <v>1000</v>
      </c>
      <c r="F3260" s="523" t="s">
        <v>8298</v>
      </c>
      <c r="G3260" s="523" t="s">
        <v>27275</v>
      </c>
      <c r="H3260" s="538"/>
      <c r="I3260" s="540">
        <v>45621</v>
      </c>
      <c r="J3260" s="541" t="s">
        <v>15089</v>
      </c>
      <c r="K3260" s="541" t="s">
        <v>9440</v>
      </c>
      <c r="L3260" s="494"/>
      <c r="M3260" s="494"/>
      <c r="N3260" s="494"/>
      <c r="O3260" s="494"/>
      <c r="P3260" s="494"/>
      <c r="Q3260" s="494"/>
      <c r="R3260" s="16" t="s">
        <v>27307</v>
      </c>
      <c r="S3260" s="16" t="s">
        <v>27308</v>
      </c>
      <c r="T3260" s="16" t="s">
        <v>27309</v>
      </c>
      <c r="U3260" s="17">
        <v>1000</v>
      </c>
      <c r="V3260" s="18">
        <v>24500</v>
      </c>
      <c r="W3260" s="16" t="s">
        <v>27305</v>
      </c>
      <c r="X3260" s="50"/>
      <c r="Y3260" s="50"/>
      <c r="Z3260" t="s">
        <v>27777</v>
      </c>
    </row>
    <row r="3261" spans="1:26" ht="18" customHeight="1">
      <c r="A3261" s="539">
        <v>20241126</v>
      </c>
      <c r="B3261" s="523">
        <v>1316</v>
      </c>
      <c r="C3261" s="523" t="s">
        <v>27276</v>
      </c>
      <c r="D3261" s="523" t="s">
        <v>9320</v>
      </c>
      <c r="E3261" s="523">
        <v>1000</v>
      </c>
      <c r="F3261" s="523" t="s">
        <v>8298</v>
      </c>
      <c r="G3261" s="523" t="s">
        <v>27277</v>
      </c>
      <c r="H3261" s="538"/>
      <c r="I3261" s="540">
        <v>45621</v>
      </c>
      <c r="J3261" s="541" t="s">
        <v>12424</v>
      </c>
      <c r="K3261" s="541" t="s">
        <v>9440</v>
      </c>
      <c r="L3261" s="494"/>
      <c r="M3261" s="494"/>
      <c r="N3261" s="494"/>
      <c r="O3261" s="494"/>
      <c r="P3261" s="494"/>
      <c r="Q3261" s="494"/>
      <c r="R3261" s="16" t="s">
        <v>27310</v>
      </c>
      <c r="S3261" s="16" t="s">
        <v>27308</v>
      </c>
      <c r="T3261" s="16" t="s">
        <v>27311</v>
      </c>
      <c r="U3261" s="17">
        <v>1000</v>
      </c>
      <c r="V3261" s="18">
        <v>24500</v>
      </c>
      <c r="W3261" s="16" t="s">
        <v>27305</v>
      </c>
      <c r="X3261" s="50"/>
      <c r="Y3261" s="50"/>
      <c r="Z3261" t="s">
        <v>27777</v>
      </c>
    </row>
    <row r="3262" spans="1:26" ht="18" customHeight="1">
      <c r="A3262" s="539">
        <v>20241126</v>
      </c>
      <c r="B3262" s="523">
        <v>1317</v>
      </c>
      <c r="C3262" s="523" t="s">
        <v>27278</v>
      </c>
      <c r="D3262" s="523" t="s">
        <v>9320</v>
      </c>
      <c r="E3262" s="523">
        <v>1050</v>
      </c>
      <c r="F3262" s="523" t="s">
        <v>8298</v>
      </c>
      <c r="G3262" s="523" t="s">
        <v>27279</v>
      </c>
      <c r="H3262" s="538"/>
      <c r="I3262" s="540">
        <v>45621</v>
      </c>
      <c r="J3262" s="541" t="s">
        <v>15089</v>
      </c>
      <c r="K3262" s="541" t="s">
        <v>9440</v>
      </c>
      <c r="L3262" s="494"/>
      <c r="M3262" s="494"/>
      <c r="N3262" s="494"/>
      <c r="O3262" s="494"/>
      <c r="P3262" s="494"/>
      <c r="Q3262" s="494"/>
      <c r="R3262" s="16" t="s">
        <v>27312</v>
      </c>
      <c r="S3262" s="16" t="s">
        <v>27308</v>
      </c>
      <c r="T3262" s="16" t="s">
        <v>27313</v>
      </c>
      <c r="U3262" s="17">
        <v>1050</v>
      </c>
      <c r="V3262" s="18">
        <v>24500</v>
      </c>
      <c r="W3262" s="16" t="s">
        <v>27305</v>
      </c>
      <c r="X3262" s="50"/>
      <c r="Y3262" s="50"/>
      <c r="Z3262" t="s">
        <v>27777</v>
      </c>
    </row>
    <row r="3263" spans="1:26" ht="18" customHeight="1">
      <c r="A3263" s="539">
        <v>20241126</v>
      </c>
      <c r="B3263" s="523">
        <v>1318</v>
      </c>
      <c r="C3263" s="523" t="s">
        <v>27104</v>
      </c>
      <c r="D3263" s="523" t="s">
        <v>27103</v>
      </c>
      <c r="E3263" s="523">
        <v>1225</v>
      </c>
      <c r="F3263" s="523" t="s">
        <v>8298</v>
      </c>
      <c r="G3263" s="523" t="s">
        <v>27105</v>
      </c>
      <c r="H3263" s="538"/>
      <c r="I3263" s="540">
        <v>45622</v>
      </c>
      <c r="J3263" s="541" t="s">
        <v>11882</v>
      </c>
      <c r="K3263" s="541" t="s">
        <v>9440</v>
      </c>
      <c r="L3263" s="494" t="s">
        <v>205</v>
      </c>
      <c r="M3263" s="494"/>
      <c r="N3263" s="494"/>
      <c r="O3263" s="494"/>
      <c r="P3263" s="494"/>
      <c r="Q3263" s="494"/>
      <c r="R3263" s="16" t="s">
        <v>27360</v>
      </c>
      <c r="S3263" s="16" t="s">
        <v>27373</v>
      </c>
      <c r="T3263" s="16" t="s">
        <v>27374</v>
      </c>
      <c r="U3263" s="17">
        <v>1225</v>
      </c>
      <c r="V3263" s="18">
        <v>24950</v>
      </c>
      <c r="W3263" s="16" t="s">
        <v>27306</v>
      </c>
      <c r="X3263" s="50" t="s">
        <v>205</v>
      </c>
      <c r="Y3263" s="50"/>
      <c r="Z3263" t="s">
        <v>16390</v>
      </c>
    </row>
    <row r="3264" spans="1:26" ht="18" customHeight="1">
      <c r="A3264" s="539">
        <v>20241126</v>
      </c>
      <c r="B3264" s="523">
        <v>1319</v>
      </c>
      <c r="C3264" s="523" t="s">
        <v>27295</v>
      </c>
      <c r="D3264" s="523" t="s">
        <v>9078</v>
      </c>
      <c r="E3264" s="523">
        <v>1200</v>
      </c>
      <c r="F3264" s="523" t="s">
        <v>8298</v>
      </c>
      <c r="G3264" s="523" t="s">
        <v>27296</v>
      </c>
      <c r="H3264" s="538"/>
      <c r="I3264" s="540">
        <v>45622</v>
      </c>
      <c r="J3264" s="541" t="s">
        <v>14008</v>
      </c>
      <c r="K3264" s="541" t="s">
        <v>9440</v>
      </c>
      <c r="L3264" s="494"/>
      <c r="M3264" s="494"/>
      <c r="N3264" s="494"/>
      <c r="O3264" s="494"/>
      <c r="P3264" s="494"/>
      <c r="Q3264" s="494"/>
      <c r="R3264" s="16" t="s">
        <v>27386</v>
      </c>
      <c r="S3264" s="16" t="s">
        <v>21361</v>
      </c>
      <c r="T3264" s="16" t="s">
        <v>27388</v>
      </c>
      <c r="U3264" s="17">
        <v>3600</v>
      </c>
      <c r="V3264" s="18">
        <v>73440</v>
      </c>
      <c r="W3264" s="16" t="s">
        <v>27305</v>
      </c>
      <c r="X3264" s="50"/>
      <c r="Y3264" s="50"/>
      <c r="Z3264" t="s">
        <v>27536</v>
      </c>
    </row>
    <row r="3265" spans="1:26" ht="18" customHeight="1">
      <c r="A3265" s="539">
        <v>20241126</v>
      </c>
      <c r="B3265" s="523">
        <v>1319</v>
      </c>
      <c r="C3265" s="523" t="s">
        <v>27295</v>
      </c>
      <c r="D3265" s="523" t="s">
        <v>9078</v>
      </c>
      <c r="E3265" s="523">
        <v>1200</v>
      </c>
      <c r="F3265" s="523" t="s">
        <v>8298</v>
      </c>
      <c r="G3265" s="523" t="s">
        <v>27319</v>
      </c>
      <c r="H3265" s="538"/>
      <c r="I3265" s="540">
        <v>45622</v>
      </c>
      <c r="J3265" s="541" t="s">
        <v>14008</v>
      </c>
      <c r="K3265" s="541" t="s">
        <v>9440</v>
      </c>
      <c r="L3265" s="494"/>
      <c r="M3265" s="494"/>
      <c r="N3265" s="494"/>
      <c r="O3265" s="494"/>
      <c r="P3265" s="494"/>
      <c r="Q3265" s="494"/>
      <c r="R3265" s="16" t="s">
        <v>27295</v>
      </c>
      <c r="S3265" s="16" t="s">
        <v>13019</v>
      </c>
      <c r="T3265" s="16" t="s">
        <v>27294</v>
      </c>
      <c r="U3265" s="17">
        <v>3600</v>
      </c>
      <c r="V3265" s="18">
        <v>73440</v>
      </c>
      <c r="W3265" s="16" t="s">
        <v>27258</v>
      </c>
      <c r="X3265" s="50"/>
      <c r="Y3265" s="50"/>
      <c r="Z3265" t="s">
        <v>27537</v>
      </c>
    </row>
    <row r="3266" spans="1:26" ht="18" customHeight="1">
      <c r="A3266" s="539">
        <v>20241126</v>
      </c>
      <c r="B3266" s="523">
        <v>1319</v>
      </c>
      <c r="C3266" s="523" t="s">
        <v>27295</v>
      </c>
      <c r="D3266" s="523" t="s">
        <v>9078</v>
      </c>
      <c r="E3266" s="523">
        <v>1200</v>
      </c>
      <c r="F3266" s="523" t="s">
        <v>8298</v>
      </c>
      <c r="G3266" s="523" t="s">
        <v>27318</v>
      </c>
      <c r="H3266" s="538"/>
      <c r="I3266" s="540">
        <v>45622</v>
      </c>
      <c r="J3266" s="541" t="s">
        <v>14008</v>
      </c>
      <c r="K3266" s="541" t="s">
        <v>9440</v>
      </c>
      <c r="L3266" s="494"/>
      <c r="M3266" s="494"/>
      <c r="N3266" s="494"/>
      <c r="O3266" s="494"/>
      <c r="P3266" s="494"/>
      <c r="Q3266" s="494"/>
      <c r="R3266" s="16" t="s">
        <v>27295</v>
      </c>
      <c r="S3266" s="16" t="s">
        <v>13019</v>
      </c>
      <c r="T3266" s="16" t="s">
        <v>27294</v>
      </c>
      <c r="U3266" s="17">
        <v>3600</v>
      </c>
      <c r="V3266" s="18">
        <v>73440</v>
      </c>
      <c r="W3266" s="16" t="s">
        <v>27258</v>
      </c>
      <c r="X3266" s="50"/>
      <c r="Y3266" s="50"/>
      <c r="Z3266" t="s">
        <v>27538</v>
      </c>
    </row>
    <row r="3267" spans="1:26" ht="18" customHeight="1">
      <c r="A3267" s="539">
        <v>20241127</v>
      </c>
      <c r="B3267" s="523">
        <v>1320</v>
      </c>
      <c r="C3267" s="523" t="s">
        <v>27121</v>
      </c>
      <c r="D3267" s="523" t="s">
        <v>8947</v>
      </c>
      <c r="E3267" s="523">
        <v>660</v>
      </c>
      <c r="F3267" s="523" t="s">
        <v>8949</v>
      </c>
      <c r="G3267" s="523" t="s">
        <v>27122</v>
      </c>
      <c r="H3267" s="538"/>
      <c r="I3267" s="540">
        <v>45622</v>
      </c>
      <c r="J3267" s="541" t="s">
        <v>12363</v>
      </c>
      <c r="K3267" s="541" t="s">
        <v>9440</v>
      </c>
      <c r="L3267" s="512">
        <v>20</v>
      </c>
      <c r="M3267" s="512"/>
      <c r="N3267" s="512"/>
      <c r="O3267" s="512"/>
      <c r="P3267" s="512"/>
      <c r="Q3267" s="512"/>
      <c r="R3267" s="16" t="s">
        <v>27212</v>
      </c>
      <c r="S3267" s="16" t="s">
        <v>27422</v>
      </c>
      <c r="T3267" s="16" t="s">
        <v>27423</v>
      </c>
      <c r="U3267" s="17">
        <v>660</v>
      </c>
      <c r="V3267" s="18">
        <v>4620</v>
      </c>
      <c r="W3267" s="16" t="s">
        <v>27407</v>
      </c>
      <c r="X3267" s="50" t="s">
        <v>205</v>
      </c>
      <c r="Y3267" s="50"/>
      <c r="Z3267" t="s">
        <v>12715</v>
      </c>
    </row>
    <row r="3268" spans="1:26" ht="18" customHeight="1">
      <c r="A3268" s="539">
        <v>20241127</v>
      </c>
      <c r="B3268" s="523">
        <v>1321</v>
      </c>
      <c r="C3268" s="523" t="s">
        <v>27123</v>
      </c>
      <c r="D3268" s="523" t="s">
        <v>8947</v>
      </c>
      <c r="E3268" s="523">
        <v>1000</v>
      </c>
      <c r="F3268" s="523" t="s">
        <v>8949</v>
      </c>
      <c r="G3268" s="523" t="s">
        <v>27124</v>
      </c>
      <c r="H3268" s="538"/>
      <c r="I3268" s="540">
        <v>45622</v>
      </c>
      <c r="J3268" s="541" t="s">
        <v>10995</v>
      </c>
      <c r="K3268" s="541" t="s">
        <v>9440</v>
      </c>
      <c r="L3268" s="512">
        <v>20</v>
      </c>
      <c r="M3268" s="512"/>
      <c r="N3268" s="512"/>
      <c r="O3268" s="512"/>
      <c r="P3268" s="512"/>
      <c r="Q3268" s="512"/>
      <c r="R3268" s="16" t="s">
        <v>27424</v>
      </c>
      <c r="S3268" s="16" t="s">
        <v>27425</v>
      </c>
      <c r="T3268" s="16" t="s">
        <v>27426</v>
      </c>
      <c r="U3268" s="17">
        <v>1000</v>
      </c>
      <c r="V3268" s="18">
        <v>7800</v>
      </c>
      <c r="W3268" s="16" t="s">
        <v>27407</v>
      </c>
      <c r="X3268" s="50" t="s">
        <v>205</v>
      </c>
      <c r="Y3268" s="50"/>
      <c r="Z3268" t="s">
        <v>12715</v>
      </c>
    </row>
    <row r="3269" spans="1:26" ht="18" customHeight="1">
      <c r="A3269" s="539">
        <v>20241127</v>
      </c>
      <c r="B3269" s="523">
        <v>1322</v>
      </c>
      <c r="C3269" s="523" t="s">
        <v>26990</v>
      </c>
      <c r="D3269" s="523" t="s">
        <v>8947</v>
      </c>
      <c r="E3269" s="523">
        <v>1250</v>
      </c>
      <c r="F3269" s="523" t="s">
        <v>8949</v>
      </c>
      <c r="G3269" s="523" t="s">
        <v>26991</v>
      </c>
      <c r="H3269" s="538"/>
      <c r="I3269" s="540">
        <v>45622</v>
      </c>
      <c r="J3269" s="541" t="s">
        <v>15335</v>
      </c>
      <c r="K3269" s="541" t="s">
        <v>9440</v>
      </c>
      <c r="L3269" s="494">
        <v>20</v>
      </c>
      <c r="M3269" s="494"/>
      <c r="N3269" s="494"/>
      <c r="O3269" s="494"/>
      <c r="P3269" s="494"/>
      <c r="Q3269" s="494"/>
      <c r="R3269" s="16" t="s">
        <v>27402</v>
      </c>
      <c r="S3269" s="16" t="s">
        <v>27403</v>
      </c>
      <c r="T3269" s="16" t="s">
        <v>27372</v>
      </c>
      <c r="U3269" s="17">
        <v>1250</v>
      </c>
      <c r="V3269" s="18">
        <v>6875</v>
      </c>
      <c r="W3269" s="16" t="s">
        <v>27404</v>
      </c>
      <c r="X3269" s="50" t="s">
        <v>205</v>
      </c>
      <c r="Y3269" s="50"/>
      <c r="Z3269" t="s">
        <v>12396</v>
      </c>
    </row>
    <row r="3270" spans="1:26" ht="18" customHeight="1">
      <c r="A3270" s="539">
        <v>20241127</v>
      </c>
      <c r="B3270" s="523">
        <v>1323</v>
      </c>
      <c r="C3270" s="523" t="s">
        <v>27154</v>
      </c>
      <c r="D3270" s="523" t="s">
        <v>9503</v>
      </c>
      <c r="E3270" s="523">
        <v>2110</v>
      </c>
      <c r="F3270" s="523" t="s">
        <v>9260</v>
      </c>
      <c r="G3270" s="523" t="s">
        <v>27155</v>
      </c>
      <c r="H3270" s="538"/>
      <c r="I3270" s="540">
        <v>45622</v>
      </c>
      <c r="J3270" s="541" t="s">
        <v>9771</v>
      </c>
      <c r="K3270" s="541" t="s">
        <v>9440</v>
      </c>
      <c r="L3270" s="494" t="s">
        <v>205</v>
      </c>
      <c r="M3270" s="494"/>
      <c r="N3270" s="494"/>
      <c r="O3270" s="494"/>
      <c r="P3270" s="494"/>
      <c r="Q3270" s="494"/>
      <c r="R3270" s="16" t="s">
        <v>27420</v>
      </c>
      <c r="S3270" s="16" t="s">
        <v>25230</v>
      </c>
      <c r="T3270" s="16" t="s">
        <v>27400</v>
      </c>
      <c r="U3270" s="17">
        <v>2110</v>
      </c>
      <c r="V3270" s="18">
        <v>24823</v>
      </c>
      <c r="W3270" s="16" t="s">
        <v>27421</v>
      </c>
      <c r="X3270" s="50" t="s">
        <v>205</v>
      </c>
      <c r="Y3270" s="50"/>
      <c r="Z3270" t="s">
        <v>10358</v>
      </c>
    </row>
    <row r="3271" spans="1:26" ht="18" customHeight="1">
      <c r="A3271" s="539">
        <v>20241127</v>
      </c>
      <c r="B3271" s="523">
        <v>1324</v>
      </c>
      <c r="C3271" s="523" t="s">
        <v>27118</v>
      </c>
      <c r="D3271" s="523" t="s">
        <v>8947</v>
      </c>
      <c r="E3271" s="523">
        <v>869</v>
      </c>
      <c r="F3271" s="523" t="s">
        <v>8949</v>
      </c>
      <c r="G3271" s="523" t="s">
        <v>15714</v>
      </c>
      <c r="H3271" s="538"/>
      <c r="I3271" s="540">
        <v>45622</v>
      </c>
      <c r="J3271" s="541" t="s">
        <v>11564</v>
      </c>
      <c r="K3271" s="541" t="s">
        <v>9440</v>
      </c>
      <c r="L3271" s="494">
        <v>20</v>
      </c>
      <c r="M3271" s="494"/>
      <c r="N3271" s="494"/>
      <c r="O3271" s="494"/>
      <c r="P3271" s="494"/>
      <c r="Q3271" s="494"/>
      <c r="R3271" s="16" t="s">
        <v>27213</v>
      </c>
      <c r="S3271" s="16" t="s">
        <v>27405</v>
      </c>
      <c r="T3271" s="16" t="s">
        <v>27406</v>
      </c>
      <c r="U3271" s="17">
        <v>869</v>
      </c>
      <c r="V3271" s="18">
        <v>7961.7</v>
      </c>
      <c r="W3271" s="16" t="s">
        <v>27407</v>
      </c>
      <c r="X3271" s="50" t="s">
        <v>205</v>
      </c>
      <c r="Y3271" s="50"/>
      <c r="Z3271" t="s">
        <v>12005</v>
      </c>
    </row>
    <row r="3272" spans="1:26" ht="18" customHeight="1">
      <c r="A3272" s="539">
        <v>20241127</v>
      </c>
      <c r="B3272" s="523">
        <v>1325</v>
      </c>
      <c r="C3272" s="523" t="s">
        <v>27271</v>
      </c>
      <c r="D3272" s="523" t="s">
        <v>10483</v>
      </c>
      <c r="E3272" s="523">
        <v>4570</v>
      </c>
      <c r="F3272" s="523" t="s">
        <v>9069</v>
      </c>
      <c r="G3272" s="523" t="s">
        <v>9489</v>
      </c>
      <c r="H3272" s="538"/>
      <c r="I3272" s="540">
        <v>45623</v>
      </c>
      <c r="J3272" s="541" t="s">
        <v>13018</v>
      </c>
      <c r="K3272" s="541" t="s">
        <v>9440</v>
      </c>
      <c r="L3272" s="494"/>
      <c r="M3272" s="494"/>
      <c r="N3272" s="494"/>
      <c r="O3272" s="494"/>
      <c r="P3272" s="494"/>
      <c r="Q3272" s="494"/>
      <c r="R3272" s="16" t="s">
        <v>27417</v>
      </c>
      <c r="S3272" s="16" t="s">
        <v>27418</v>
      </c>
      <c r="T3272" s="16" t="s">
        <v>27419</v>
      </c>
      <c r="U3272" s="17">
        <v>4570</v>
      </c>
      <c r="V3272" s="18">
        <v>24900</v>
      </c>
      <c r="W3272" s="16" t="s">
        <v>27407</v>
      </c>
      <c r="X3272" s="50"/>
      <c r="Y3272" s="50"/>
      <c r="Z3272" t="s">
        <v>10986</v>
      </c>
    </row>
    <row r="3273" spans="1:26" ht="18" customHeight="1">
      <c r="A3273" s="539">
        <v>20241127</v>
      </c>
      <c r="B3273" s="523">
        <v>1326</v>
      </c>
      <c r="C3273" s="523" t="s">
        <v>27060</v>
      </c>
      <c r="D3273" s="523" t="s">
        <v>26981</v>
      </c>
      <c r="E3273" s="523">
        <v>1000</v>
      </c>
      <c r="F3273" s="523" t="s">
        <v>8949</v>
      </c>
      <c r="G3273" s="523" t="s">
        <v>27061</v>
      </c>
      <c r="H3273" s="538"/>
      <c r="I3273" s="540">
        <v>45623</v>
      </c>
      <c r="J3273" s="541" t="s">
        <v>9736</v>
      </c>
      <c r="K3273" s="541" t="s">
        <v>9440</v>
      </c>
      <c r="L3273" s="494">
        <v>20</v>
      </c>
      <c r="M3273" s="494"/>
      <c r="N3273" s="494"/>
      <c r="O3273" s="494"/>
      <c r="P3273" s="494"/>
      <c r="Q3273" s="494"/>
      <c r="R3273" s="16" t="s">
        <v>27431</v>
      </c>
      <c r="S3273" s="16" t="s">
        <v>27432</v>
      </c>
      <c r="T3273" s="16" t="s">
        <v>27433</v>
      </c>
      <c r="U3273" s="17">
        <v>1000</v>
      </c>
      <c r="V3273" s="18">
        <v>6600</v>
      </c>
      <c r="W3273" s="16" t="s">
        <v>27434</v>
      </c>
      <c r="X3273" s="50" t="s">
        <v>205</v>
      </c>
      <c r="Y3273" s="50"/>
      <c r="Z3273" t="s">
        <v>27779</v>
      </c>
    </row>
    <row r="3274" spans="1:26" ht="18" customHeight="1">
      <c r="A3274" s="539">
        <v>20241127</v>
      </c>
      <c r="B3274" s="523">
        <v>1327</v>
      </c>
      <c r="C3274" s="523" t="s">
        <v>25599</v>
      </c>
      <c r="D3274" s="523" t="s">
        <v>9319</v>
      </c>
      <c r="E3274" s="523">
        <v>1534</v>
      </c>
      <c r="F3274" s="523" t="s">
        <v>121</v>
      </c>
      <c r="G3274" s="523" t="s">
        <v>25600</v>
      </c>
      <c r="H3274" s="538"/>
      <c r="I3274" s="540">
        <v>45622</v>
      </c>
      <c r="J3274" s="541" t="s">
        <v>10995</v>
      </c>
      <c r="K3274" s="541" t="s">
        <v>9440</v>
      </c>
      <c r="L3274" s="494" t="s">
        <v>205</v>
      </c>
      <c r="M3274" s="494"/>
      <c r="N3274" s="494"/>
      <c r="O3274" s="494"/>
      <c r="P3274" s="494"/>
      <c r="Q3274" s="494"/>
      <c r="R3274" s="16" t="s">
        <v>27427</v>
      </c>
      <c r="S3274" s="16" t="s">
        <v>27428</v>
      </c>
      <c r="T3274" s="16" t="s">
        <v>27429</v>
      </c>
      <c r="U3274" s="17">
        <v>1534</v>
      </c>
      <c r="V3274" s="18">
        <v>24352.400000000001</v>
      </c>
      <c r="W3274" s="16" t="s">
        <v>27430</v>
      </c>
      <c r="X3274" s="50" t="s">
        <v>205</v>
      </c>
      <c r="Y3274" s="50"/>
    </row>
    <row r="3275" spans="1:26" ht="18" customHeight="1">
      <c r="A3275" s="539">
        <v>20241127</v>
      </c>
      <c r="B3275" s="523">
        <v>1328</v>
      </c>
      <c r="C3275" s="523" t="s">
        <v>27133</v>
      </c>
      <c r="D3275" s="523" t="s">
        <v>8891</v>
      </c>
      <c r="E3275" s="523">
        <v>1910</v>
      </c>
      <c r="F3275" s="523" t="s">
        <v>8994</v>
      </c>
      <c r="G3275" s="523" t="s">
        <v>27134</v>
      </c>
      <c r="H3275" s="538"/>
      <c r="I3275" s="540">
        <v>45623</v>
      </c>
      <c r="J3275" s="541" t="s">
        <v>9647</v>
      </c>
      <c r="K3275" s="541" t="s">
        <v>9440</v>
      </c>
      <c r="L3275" s="494" t="s">
        <v>205</v>
      </c>
      <c r="M3275" s="494"/>
      <c r="N3275" s="494"/>
      <c r="O3275" s="494"/>
      <c r="P3275" s="494"/>
      <c r="Q3275" s="494"/>
      <c r="R3275" s="16" t="s">
        <v>27362</v>
      </c>
      <c r="S3275" s="16" t="s">
        <v>5128</v>
      </c>
      <c r="T3275" s="16" t="s">
        <v>27412</v>
      </c>
      <c r="U3275" s="17">
        <v>1910</v>
      </c>
      <c r="V3275" s="18">
        <v>23980.76</v>
      </c>
      <c r="W3275" s="16" t="s">
        <v>27407</v>
      </c>
      <c r="X3275" s="50" t="s">
        <v>205</v>
      </c>
      <c r="Y3275" s="50"/>
    </row>
    <row r="3276" spans="1:26" ht="18" customHeight="1">
      <c r="A3276" s="539">
        <v>20241127</v>
      </c>
      <c r="B3276" s="523">
        <v>1329</v>
      </c>
      <c r="C3276" s="523" t="s">
        <v>27135</v>
      </c>
      <c r="D3276" s="523" t="s">
        <v>8891</v>
      </c>
      <c r="E3276" s="523">
        <v>1958</v>
      </c>
      <c r="F3276" s="523" t="s">
        <v>8994</v>
      </c>
      <c r="G3276" s="523" t="s">
        <v>27136</v>
      </c>
      <c r="H3276" s="538"/>
      <c r="I3276" s="540">
        <v>45623</v>
      </c>
      <c r="J3276" s="541" t="s">
        <v>9791</v>
      </c>
      <c r="K3276" s="541" t="s">
        <v>9440</v>
      </c>
      <c r="L3276" s="512" t="s">
        <v>205</v>
      </c>
      <c r="M3276" s="512"/>
      <c r="N3276" s="512"/>
      <c r="O3276" s="512"/>
      <c r="P3276" s="512"/>
      <c r="Q3276" s="512"/>
      <c r="R3276" s="16" t="s">
        <v>27361</v>
      </c>
      <c r="S3276" s="16" t="s">
        <v>27408</v>
      </c>
      <c r="T3276" s="16" t="s">
        <v>27399</v>
      </c>
      <c r="U3276" s="17">
        <v>1958</v>
      </c>
      <c r="V3276" s="18">
        <v>24728.76</v>
      </c>
      <c r="W3276" s="16" t="s">
        <v>27413</v>
      </c>
      <c r="X3276" s="50" t="s">
        <v>205</v>
      </c>
      <c r="Y3276" s="50"/>
    </row>
    <row r="3277" spans="1:26" ht="18" customHeight="1">
      <c r="A3277" s="539">
        <v>20241127</v>
      </c>
      <c r="B3277" s="523">
        <v>1330</v>
      </c>
      <c r="C3277" s="523" t="s">
        <v>26834</v>
      </c>
      <c r="D3277" s="523" t="s">
        <v>8891</v>
      </c>
      <c r="E3277" s="523">
        <v>1895</v>
      </c>
      <c r="F3277" s="523" t="s">
        <v>8994</v>
      </c>
      <c r="G3277" s="523" t="s">
        <v>26835</v>
      </c>
      <c r="H3277" s="538"/>
      <c r="I3277" s="540">
        <v>45623</v>
      </c>
      <c r="J3277" s="541" t="s">
        <v>10753</v>
      </c>
      <c r="K3277" s="541" t="s">
        <v>9440</v>
      </c>
      <c r="L3277" s="494" t="s">
        <v>205</v>
      </c>
      <c r="M3277" s="494"/>
      <c r="N3277" s="494"/>
      <c r="O3277" s="494"/>
      <c r="P3277" s="494"/>
      <c r="Q3277" s="494"/>
      <c r="R3277" s="16" t="s">
        <v>27414</v>
      </c>
      <c r="S3277" s="16" t="s">
        <v>5128</v>
      </c>
      <c r="T3277" s="16" t="s">
        <v>27450</v>
      </c>
      <c r="U3277" s="17">
        <v>1895</v>
      </c>
      <c r="V3277" s="18">
        <v>23792.52</v>
      </c>
      <c r="W3277" s="16" t="s">
        <v>27306</v>
      </c>
      <c r="X3277" s="50" t="s">
        <v>205</v>
      </c>
      <c r="Y3277" s="50"/>
    </row>
    <row r="3278" spans="1:26" ht="18" customHeight="1">
      <c r="A3278" s="539">
        <v>20241127</v>
      </c>
      <c r="B3278" s="523">
        <v>1331</v>
      </c>
      <c r="C3278" s="523" t="s">
        <v>25408</v>
      </c>
      <c r="D3278" s="523" t="s">
        <v>8918</v>
      </c>
      <c r="E3278" s="523">
        <v>1985</v>
      </c>
      <c r="F3278" s="523" t="s">
        <v>6346</v>
      </c>
      <c r="G3278" s="523" t="s">
        <v>25409</v>
      </c>
      <c r="H3278" s="538"/>
      <c r="I3278" s="540">
        <v>45623</v>
      </c>
      <c r="J3278" s="541" t="s">
        <v>10652</v>
      </c>
      <c r="K3278" s="541" t="s">
        <v>9440</v>
      </c>
      <c r="L3278" s="494"/>
      <c r="M3278" s="494"/>
      <c r="N3278" s="494"/>
      <c r="O3278" s="494"/>
      <c r="P3278" s="494"/>
      <c r="Q3278" s="494"/>
      <c r="R3278" s="16" t="s">
        <v>27415</v>
      </c>
      <c r="S3278" s="16" t="s">
        <v>5128</v>
      </c>
      <c r="T3278" s="16" t="s">
        <v>27416</v>
      </c>
      <c r="U3278" s="17">
        <v>1985</v>
      </c>
      <c r="V3278" s="18">
        <v>24796.62</v>
      </c>
      <c r="W3278" s="16" t="s">
        <v>27306</v>
      </c>
      <c r="X3278" s="50"/>
      <c r="Y3278" s="50"/>
    </row>
    <row r="3279" spans="1:26" ht="18" customHeight="1">
      <c r="A3279" s="539">
        <v>20241128</v>
      </c>
      <c r="B3279" s="523">
        <v>1332</v>
      </c>
      <c r="C3279" s="523" t="s">
        <v>27396</v>
      </c>
      <c r="D3279" s="523" t="s">
        <v>9503</v>
      </c>
      <c r="E3279" s="523">
        <v>1777</v>
      </c>
      <c r="F3279" s="523" t="s">
        <v>9105</v>
      </c>
      <c r="G3279" s="523" t="s">
        <v>27397</v>
      </c>
      <c r="H3279" s="538"/>
      <c r="I3279" s="540">
        <v>45623</v>
      </c>
      <c r="J3279" s="541" t="s">
        <v>10608</v>
      </c>
      <c r="K3279" s="541" t="s">
        <v>9440</v>
      </c>
      <c r="L3279" s="494"/>
      <c r="M3279" s="494"/>
      <c r="N3279" s="494"/>
      <c r="O3279" s="494"/>
      <c r="P3279" s="494"/>
      <c r="Q3279" s="494"/>
      <c r="R3279" s="16" t="s">
        <v>27439</v>
      </c>
      <c r="S3279" s="16" t="s">
        <v>9690</v>
      </c>
      <c r="T3279" s="16" t="s">
        <v>27440</v>
      </c>
      <c r="U3279" s="17">
        <v>1777</v>
      </c>
      <c r="V3279" s="18">
        <v>19500</v>
      </c>
      <c r="W3279" s="16" t="s">
        <v>27306</v>
      </c>
      <c r="X3279" s="50"/>
      <c r="Y3279" s="50"/>
      <c r="Z3279" t="s">
        <v>10358</v>
      </c>
    </row>
    <row r="3280" spans="1:26" ht="18" customHeight="1">
      <c r="A3280" s="539">
        <v>20241128</v>
      </c>
      <c r="B3280" s="523">
        <v>1333</v>
      </c>
      <c r="C3280" s="523" t="s">
        <v>27394</v>
      </c>
      <c r="D3280" s="523" t="s">
        <v>10431</v>
      </c>
      <c r="E3280" s="523">
        <v>5462</v>
      </c>
      <c r="F3280" s="523" t="s">
        <v>9060</v>
      </c>
      <c r="G3280" s="523" t="s">
        <v>27395</v>
      </c>
      <c r="H3280" s="538"/>
      <c r="I3280" s="540">
        <v>45623</v>
      </c>
      <c r="J3280" s="541" t="s">
        <v>27464</v>
      </c>
      <c r="K3280" s="541" t="s">
        <v>9440</v>
      </c>
      <c r="L3280" s="494" t="s">
        <v>205</v>
      </c>
      <c r="M3280" s="494"/>
      <c r="N3280" s="494"/>
      <c r="O3280" s="494"/>
      <c r="P3280" s="494"/>
      <c r="Q3280" s="494"/>
      <c r="R3280" s="16" t="s">
        <v>27394</v>
      </c>
      <c r="S3280" s="16" t="s">
        <v>25533</v>
      </c>
      <c r="T3280" s="16" t="s">
        <v>27448</v>
      </c>
      <c r="U3280" s="17">
        <v>5462</v>
      </c>
      <c r="V3280" s="18">
        <v>23400</v>
      </c>
      <c r="W3280" s="16" t="s">
        <v>27401</v>
      </c>
      <c r="X3280" s="50" t="s">
        <v>205</v>
      </c>
      <c r="Y3280" s="50"/>
    </row>
    <row r="3281" spans="1:26" ht="18" customHeight="1">
      <c r="A3281" s="539">
        <v>20241128</v>
      </c>
      <c r="B3281" s="523">
        <v>1334</v>
      </c>
      <c r="C3281" s="523" t="s">
        <v>27326</v>
      </c>
      <c r="D3281" s="523" t="s">
        <v>8905</v>
      </c>
      <c r="E3281" s="523">
        <v>1980</v>
      </c>
      <c r="F3281" s="523" t="s">
        <v>8994</v>
      </c>
      <c r="G3281" s="523" t="s">
        <v>27327</v>
      </c>
      <c r="H3281" s="538"/>
      <c r="I3281" s="540">
        <v>45623</v>
      </c>
      <c r="J3281" s="541" t="s">
        <v>11570</v>
      </c>
      <c r="K3281" s="541" t="s">
        <v>9440</v>
      </c>
      <c r="L3281" s="494" t="s">
        <v>205</v>
      </c>
      <c r="M3281" s="494"/>
      <c r="N3281" s="494"/>
      <c r="O3281" s="494"/>
      <c r="P3281" s="494"/>
      <c r="Q3281" s="494"/>
      <c r="R3281" s="16" t="s">
        <v>27435</v>
      </c>
      <c r="S3281" s="16" t="s">
        <v>5128</v>
      </c>
      <c r="T3281" s="16" t="s">
        <v>27451</v>
      </c>
      <c r="U3281" s="17">
        <v>1980</v>
      </c>
      <c r="V3281" s="18">
        <v>24948</v>
      </c>
      <c r="W3281" s="16" t="s">
        <v>27306</v>
      </c>
      <c r="X3281" s="50" t="s">
        <v>205</v>
      </c>
      <c r="Y3281" s="50"/>
    </row>
    <row r="3282" spans="1:26" ht="18" customHeight="1">
      <c r="A3282" s="539">
        <v>20241128</v>
      </c>
      <c r="B3282" s="523">
        <v>1335</v>
      </c>
      <c r="C3282" s="523" t="s">
        <v>27260</v>
      </c>
      <c r="D3282" s="523" t="s">
        <v>9540</v>
      </c>
      <c r="E3282" s="523">
        <v>1939</v>
      </c>
      <c r="F3282" s="523" t="s">
        <v>8994</v>
      </c>
      <c r="G3282" s="523" t="s">
        <v>27261</v>
      </c>
      <c r="H3282" s="538"/>
      <c r="I3282" s="540">
        <v>45623</v>
      </c>
      <c r="J3282" s="541" t="s">
        <v>13830</v>
      </c>
      <c r="K3282" s="541" t="s">
        <v>9440</v>
      </c>
      <c r="L3282" s="494" t="s">
        <v>205</v>
      </c>
      <c r="M3282" s="494"/>
      <c r="N3282" s="494"/>
      <c r="O3282" s="494"/>
      <c r="P3282" s="494"/>
      <c r="Q3282" s="494"/>
      <c r="R3282" s="16" t="s">
        <v>27364</v>
      </c>
      <c r="S3282" s="16" t="s">
        <v>5128</v>
      </c>
      <c r="T3282" s="16" t="s">
        <v>27411</v>
      </c>
      <c r="U3282" s="17">
        <v>1939</v>
      </c>
      <c r="V3282" s="18">
        <v>24249.13</v>
      </c>
      <c r="W3282" s="16" t="s">
        <v>27306</v>
      </c>
      <c r="X3282" s="50" t="s">
        <v>205</v>
      </c>
      <c r="Y3282" s="50"/>
    </row>
    <row r="3283" spans="1:26" ht="18" customHeight="1">
      <c r="A3283" s="539">
        <v>20241128</v>
      </c>
      <c r="B3283" s="523">
        <v>1336</v>
      </c>
      <c r="C3283" s="523" t="s">
        <v>27264</v>
      </c>
      <c r="D3283" s="523" t="s">
        <v>9540</v>
      </c>
      <c r="E3283" s="523">
        <v>1942</v>
      </c>
      <c r="F3283" s="523" t="s">
        <v>8994</v>
      </c>
      <c r="G3283" s="523" t="s">
        <v>27265</v>
      </c>
      <c r="H3283" s="538"/>
      <c r="I3283" s="540">
        <v>45623</v>
      </c>
      <c r="J3283" s="541" t="s">
        <v>10951</v>
      </c>
      <c r="K3283" s="541" t="s">
        <v>9440</v>
      </c>
      <c r="L3283" s="494" t="s">
        <v>205</v>
      </c>
      <c r="M3283" s="494"/>
      <c r="N3283" s="494"/>
      <c r="O3283" s="494"/>
      <c r="P3283" s="494"/>
      <c r="Q3283" s="494"/>
      <c r="R3283" s="16" t="s">
        <v>27398</v>
      </c>
      <c r="S3283" s="16" t="s">
        <v>5128</v>
      </c>
      <c r="T3283" s="16" t="s">
        <v>27410</v>
      </c>
      <c r="U3283" s="17">
        <v>1942</v>
      </c>
      <c r="V3283" s="18">
        <v>24286.720000000001</v>
      </c>
      <c r="W3283" s="16" t="s">
        <v>27306</v>
      </c>
      <c r="X3283" s="50" t="s">
        <v>205</v>
      </c>
      <c r="Y3283" s="50"/>
    </row>
    <row r="3284" spans="1:26" ht="18" customHeight="1">
      <c r="A3284" s="539">
        <v>20241128</v>
      </c>
      <c r="B3284" s="523">
        <v>1337</v>
      </c>
      <c r="C3284" s="523" t="s">
        <v>27262</v>
      </c>
      <c r="D3284" s="523" t="s">
        <v>9540</v>
      </c>
      <c r="E3284" s="523">
        <v>1958</v>
      </c>
      <c r="F3284" s="523" t="s">
        <v>8994</v>
      </c>
      <c r="G3284" s="523" t="s">
        <v>27263</v>
      </c>
      <c r="H3284" s="538"/>
      <c r="I3284" s="540">
        <v>45624</v>
      </c>
      <c r="J3284" s="541" t="s">
        <v>11746</v>
      </c>
      <c r="K3284" s="541" t="s">
        <v>9440</v>
      </c>
      <c r="L3284" s="494" t="s">
        <v>205</v>
      </c>
      <c r="M3284" s="494"/>
      <c r="N3284" s="494"/>
      <c r="O3284" s="494"/>
      <c r="P3284" s="494"/>
      <c r="Q3284" s="494"/>
      <c r="R3284" s="16" t="s">
        <v>27363</v>
      </c>
      <c r="S3284" s="16" t="s">
        <v>5128</v>
      </c>
      <c r="T3284" s="16" t="s">
        <v>27409</v>
      </c>
      <c r="U3284" s="17">
        <v>1958</v>
      </c>
      <c r="V3284" s="18">
        <v>24486.79</v>
      </c>
      <c r="W3284" s="16" t="s">
        <v>27306</v>
      </c>
      <c r="X3284" s="50" t="s">
        <v>205</v>
      </c>
      <c r="Y3284" s="50"/>
    </row>
    <row r="3285" spans="1:26" ht="18" customHeight="1">
      <c r="A3285" s="539">
        <v>20241128</v>
      </c>
      <c r="B3285" s="523">
        <v>1338</v>
      </c>
      <c r="C3285" s="523" t="s">
        <v>27324</v>
      </c>
      <c r="D3285" s="523" t="s">
        <v>8905</v>
      </c>
      <c r="E3285" s="523">
        <v>1980</v>
      </c>
      <c r="F3285" s="523" t="s">
        <v>8994</v>
      </c>
      <c r="G3285" s="523" t="s">
        <v>27325</v>
      </c>
      <c r="H3285" s="538"/>
      <c r="I3285" s="540">
        <v>45624</v>
      </c>
      <c r="J3285" s="541" t="s">
        <v>9808</v>
      </c>
      <c r="K3285" s="541" t="s">
        <v>9440</v>
      </c>
      <c r="L3285" s="494" t="s">
        <v>205</v>
      </c>
      <c r="M3285" s="494"/>
      <c r="N3285" s="494"/>
      <c r="O3285" s="494"/>
      <c r="P3285" s="494"/>
      <c r="Q3285" s="494"/>
      <c r="R3285" s="16" t="s">
        <v>27452</v>
      </c>
      <c r="S3285" s="16" t="s">
        <v>5128</v>
      </c>
      <c r="T3285" s="16" t="s">
        <v>27438</v>
      </c>
      <c r="U3285" s="17">
        <v>1980</v>
      </c>
      <c r="V3285" s="18">
        <v>24948</v>
      </c>
      <c r="W3285" s="16" t="s">
        <v>27306</v>
      </c>
      <c r="X3285" s="50" t="s">
        <v>205</v>
      </c>
      <c r="Y3285" s="50"/>
    </row>
    <row r="3286" spans="1:26" ht="18" customHeight="1">
      <c r="A3286" s="539">
        <v>20241128</v>
      </c>
      <c r="B3286" s="523">
        <v>1339</v>
      </c>
      <c r="C3286" s="523" t="s">
        <v>27322</v>
      </c>
      <c r="D3286" s="523" t="s">
        <v>8905</v>
      </c>
      <c r="E3286" s="523">
        <v>1980</v>
      </c>
      <c r="F3286" s="523" t="s">
        <v>8994</v>
      </c>
      <c r="G3286" s="523" t="s">
        <v>27323</v>
      </c>
      <c r="H3286" s="538"/>
      <c r="I3286" s="540">
        <v>45624</v>
      </c>
      <c r="J3286" s="541" t="s">
        <v>12049</v>
      </c>
      <c r="K3286" s="541" t="s">
        <v>9440</v>
      </c>
      <c r="L3286" s="512" t="s">
        <v>205</v>
      </c>
      <c r="M3286" s="512"/>
      <c r="N3286" s="512"/>
      <c r="O3286" s="512"/>
      <c r="P3286" s="512"/>
      <c r="Q3286" s="512"/>
      <c r="R3286" s="16" t="s">
        <v>27436</v>
      </c>
      <c r="S3286" s="16" t="s">
        <v>5128</v>
      </c>
      <c r="T3286" s="16" t="s">
        <v>27437</v>
      </c>
      <c r="U3286" s="17">
        <v>1980</v>
      </c>
      <c r="V3286" s="18">
        <v>24948</v>
      </c>
      <c r="W3286" s="16" t="s">
        <v>27306</v>
      </c>
      <c r="X3286" s="50" t="s">
        <v>205</v>
      </c>
      <c r="Y3286" s="50"/>
    </row>
    <row r="3287" spans="1:26" ht="18" customHeight="1">
      <c r="A3287" s="539">
        <v>20241128</v>
      </c>
      <c r="B3287" s="523">
        <v>1340</v>
      </c>
      <c r="C3287" s="523" t="s">
        <v>27330</v>
      </c>
      <c r="D3287" s="523" t="s">
        <v>9078</v>
      </c>
      <c r="E3287" s="523">
        <v>1200</v>
      </c>
      <c r="F3287" s="523" t="s">
        <v>8298</v>
      </c>
      <c r="G3287" s="523" t="s">
        <v>27331</v>
      </c>
      <c r="H3287" s="538"/>
      <c r="I3287" s="540">
        <v>45624</v>
      </c>
      <c r="J3287" s="541" t="s">
        <v>16312</v>
      </c>
      <c r="K3287" s="541" t="s">
        <v>9440</v>
      </c>
      <c r="L3287" s="494" t="s">
        <v>205</v>
      </c>
      <c r="M3287" s="494"/>
      <c r="N3287" s="494"/>
      <c r="O3287" s="494"/>
      <c r="P3287" s="494"/>
      <c r="Q3287" s="494"/>
      <c r="R3287" s="16" t="s">
        <v>27365</v>
      </c>
      <c r="S3287" s="16" t="s">
        <v>20349</v>
      </c>
      <c r="T3287" s="16" t="s">
        <v>27453</v>
      </c>
      <c r="U3287" s="17">
        <v>3600</v>
      </c>
      <c r="V3287" s="18">
        <v>73467</v>
      </c>
      <c r="W3287" s="16" t="s">
        <v>27421</v>
      </c>
      <c r="X3287" s="50" t="s">
        <v>205</v>
      </c>
      <c r="Y3287" s="50"/>
      <c r="Z3287" t="s">
        <v>27535</v>
      </c>
    </row>
    <row r="3288" spans="1:26" ht="18" customHeight="1">
      <c r="A3288" s="539">
        <v>20241128</v>
      </c>
      <c r="B3288" s="523">
        <v>1340</v>
      </c>
      <c r="C3288" s="523" t="s">
        <v>27330</v>
      </c>
      <c r="D3288" s="523" t="s">
        <v>9078</v>
      </c>
      <c r="E3288" s="523">
        <v>1200</v>
      </c>
      <c r="F3288" s="523" t="s">
        <v>8298</v>
      </c>
      <c r="G3288" s="523" t="s">
        <v>27332</v>
      </c>
      <c r="H3288" s="538"/>
      <c r="I3288" s="540">
        <v>45624</v>
      </c>
      <c r="J3288" s="541" t="s">
        <v>16312</v>
      </c>
      <c r="K3288" s="541" t="s">
        <v>9440</v>
      </c>
      <c r="L3288" s="494"/>
      <c r="M3288" s="494"/>
      <c r="N3288" s="494"/>
      <c r="O3288" s="494"/>
      <c r="P3288" s="494"/>
      <c r="Q3288" s="494"/>
      <c r="R3288" s="16"/>
      <c r="S3288" s="16"/>
      <c r="T3288" s="16"/>
      <c r="U3288" s="17"/>
      <c r="V3288" s="18"/>
      <c r="W3288" s="16"/>
      <c r="X3288" s="50"/>
      <c r="Y3288" s="50"/>
      <c r="Z3288" t="s">
        <v>27539</v>
      </c>
    </row>
    <row r="3289" spans="1:26" ht="18" customHeight="1">
      <c r="A3289" s="539">
        <v>20241128</v>
      </c>
      <c r="B3289" s="523">
        <v>1340</v>
      </c>
      <c r="C3289" s="523" t="s">
        <v>27330</v>
      </c>
      <c r="D3289" s="523" t="s">
        <v>9078</v>
      </c>
      <c r="E3289" s="523">
        <v>1200</v>
      </c>
      <c r="F3289" s="523" t="s">
        <v>8298</v>
      </c>
      <c r="G3289" s="523" t="s">
        <v>27333</v>
      </c>
      <c r="H3289" s="538"/>
      <c r="I3289" s="540">
        <v>45624</v>
      </c>
      <c r="J3289" s="541" t="s">
        <v>16312</v>
      </c>
      <c r="K3289" s="541" t="s">
        <v>9440</v>
      </c>
      <c r="L3289" s="494"/>
      <c r="M3289" s="494"/>
      <c r="N3289" s="494"/>
      <c r="O3289" s="494"/>
      <c r="P3289" s="494"/>
      <c r="Q3289" s="494"/>
      <c r="R3289" s="16"/>
      <c r="S3289" s="16"/>
      <c r="T3289" s="16"/>
      <c r="U3289" s="17"/>
      <c r="V3289" s="18"/>
      <c r="W3289" s="16"/>
      <c r="X3289" s="50"/>
      <c r="Y3289" s="50"/>
      <c r="Z3289" t="s">
        <v>27535</v>
      </c>
    </row>
    <row r="3290" spans="1:26" ht="18" customHeight="1">
      <c r="A3290" s="539">
        <v>20241128</v>
      </c>
      <c r="B3290" s="523">
        <v>1341</v>
      </c>
      <c r="C3290" s="523" t="s">
        <v>25330</v>
      </c>
      <c r="D3290" s="523" t="s">
        <v>8897</v>
      </c>
      <c r="E3290" s="523">
        <v>1960</v>
      </c>
      <c r="F3290" s="523" t="s">
        <v>8994</v>
      </c>
      <c r="G3290" s="523" t="s">
        <v>25331</v>
      </c>
      <c r="H3290" s="538"/>
      <c r="I3290" s="540">
        <v>45624</v>
      </c>
      <c r="J3290" s="541" t="s">
        <v>11594</v>
      </c>
      <c r="K3290" s="541" t="s">
        <v>9440</v>
      </c>
      <c r="L3290" s="494" t="s">
        <v>205</v>
      </c>
      <c r="M3290" s="494"/>
      <c r="N3290" s="494"/>
      <c r="O3290" s="494"/>
      <c r="P3290" s="494"/>
      <c r="Q3290" s="494"/>
      <c r="R3290" s="16" t="s">
        <v>25330</v>
      </c>
      <c r="S3290" s="16" t="s">
        <v>16333</v>
      </c>
      <c r="T3290" s="16" t="s">
        <v>27449</v>
      </c>
      <c r="U3290" s="17">
        <v>1960</v>
      </c>
      <c r="V3290" s="18">
        <v>24500</v>
      </c>
      <c r="W3290" s="16" t="s">
        <v>27454</v>
      </c>
      <c r="X3290" s="50" t="s">
        <v>205</v>
      </c>
      <c r="Y3290" s="50"/>
    </row>
    <row r="3291" spans="1:26" ht="18" customHeight="1">
      <c r="A3291" s="539">
        <v>20241129</v>
      </c>
      <c r="B3291" s="523">
        <v>1342</v>
      </c>
      <c r="C3291" s="523" t="s">
        <v>27330</v>
      </c>
      <c r="D3291" s="523" t="s">
        <v>9078</v>
      </c>
      <c r="E3291" s="523">
        <v>1200</v>
      </c>
      <c r="F3291" s="523" t="s">
        <v>8298</v>
      </c>
      <c r="G3291" s="523" t="s">
        <v>27504</v>
      </c>
      <c r="H3291" s="538"/>
      <c r="I3291" s="540">
        <v>45624</v>
      </c>
      <c r="J3291" s="541" t="s">
        <v>27503</v>
      </c>
      <c r="K3291" s="541" t="s">
        <v>9440</v>
      </c>
      <c r="L3291" s="494"/>
      <c r="M3291" s="494"/>
      <c r="N3291" s="494"/>
      <c r="O3291" s="494"/>
      <c r="P3291" s="494"/>
      <c r="Q3291" s="494"/>
      <c r="R3291" s="16" t="s">
        <v>27499</v>
      </c>
      <c r="S3291" s="16" t="s">
        <v>27500</v>
      </c>
      <c r="T3291" s="16" t="s">
        <v>27501</v>
      </c>
      <c r="U3291" s="17">
        <v>3600</v>
      </c>
      <c r="V3291" s="18">
        <v>73467</v>
      </c>
      <c r="W3291" s="16" t="s">
        <v>27502</v>
      </c>
      <c r="X3291" s="50"/>
      <c r="Y3291" s="50"/>
    </row>
    <row r="3292" spans="1:26" ht="18" customHeight="1">
      <c r="A3292" s="539">
        <v>20241129</v>
      </c>
      <c r="B3292" s="523">
        <v>1342</v>
      </c>
      <c r="C3292" s="523" t="s">
        <v>27330</v>
      </c>
      <c r="D3292" s="523" t="s">
        <v>9078</v>
      </c>
      <c r="E3292" s="523">
        <v>1200</v>
      </c>
      <c r="F3292" s="523" t="s">
        <v>8298</v>
      </c>
      <c r="G3292" s="523" t="s">
        <v>27333</v>
      </c>
      <c r="H3292" s="538"/>
      <c r="I3292" s="540">
        <v>45624</v>
      </c>
      <c r="J3292" s="541" t="s">
        <v>27503</v>
      </c>
      <c r="K3292" s="541" t="s">
        <v>9440</v>
      </c>
      <c r="L3292" s="494"/>
      <c r="M3292" s="494"/>
      <c r="N3292" s="494"/>
      <c r="O3292" s="494"/>
      <c r="P3292" s="494"/>
      <c r="Q3292" s="494"/>
      <c r="R3292" s="16"/>
      <c r="S3292" s="16"/>
      <c r="T3292" s="16"/>
      <c r="U3292" s="17"/>
      <c r="V3292" s="18"/>
      <c r="W3292" s="16"/>
      <c r="X3292" s="50"/>
      <c r="Y3292" s="50"/>
    </row>
    <row r="3293" spans="1:26" ht="18" customHeight="1">
      <c r="A3293" s="539">
        <v>20241129</v>
      </c>
      <c r="B3293" s="523">
        <v>1342</v>
      </c>
      <c r="C3293" s="523" t="s">
        <v>27330</v>
      </c>
      <c r="D3293" s="523" t="s">
        <v>9078</v>
      </c>
      <c r="E3293" s="523">
        <v>1200</v>
      </c>
      <c r="F3293" s="523" t="s">
        <v>8298</v>
      </c>
      <c r="G3293" s="523" t="s">
        <v>27333</v>
      </c>
      <c r="H3293" s="538"/>
      <c r="I3293" s="540">
        <v>45624</v>
      </c>
      <c r="J3293" s="541" t="s">
        <v>27503</v>
      </c>
      <c r="K3293" s="541" t="s">
        <v>9440</v>
      </c>
      <c r="L3293" s="494"/>
      <c r="M3293" s="494"/>
      <c r="N3293" s="494"/>
      <c r="O3293" s="494"/>
      <c r="P3293" s="494"/>
      <c r="Q3293" s="494"/>
      <c r="R3293" s="16"/>
      <c r="S3293" s="16"/>
      <c r="T3293" s="16"/>
      <c r="U3293" s="17"/>
      <c r="V3293" s="18"/>
      <c r="W3293" s="16"/>
      <c r="X3293" s="50"/>
      <c r="Y3293" s="50"/>
    </row>
    <row r="3294" spans="1:26" ht="18" customHeight="1">
      <c r="A3294" s="539">
        <v>20241129</v>
      </c>
      <c r="B3294" s="523">
        <v>1343</v>
      </c>
      <c r="C3294" s="523" t="s">
        <v>27248</v>
      </c>
      <c r="D3294" s="523" t="s">
        <v>8996</v>
      </c>
      <c r="E3294" s="523">
        <v>929</v>
      </c>
      <c r="F3294" s="523" t="s">
        <v>8949</v>
      </c>
      <c r="G3294" s="523" t="s">
        <v>27249</v>
      </c>
      <c r="H3294" s="538"/>
      <c r="I3294" s="540">
        <v>45625</v>
      </c>
      <c r="J3294" s="541" t="s">
        <v>11800</v>
      </c>
      <c r="K3294" s="541" t="s">
        <v>9440</v>
      </c>
      <c r="L3294" s="494">
        <v>20</v>
      </c>
      <c r="M3294" s="494"/>
      <c r="N3294" s="494"/>
      <c r="O3294" s="494"/>
      <c r="P3294" s="494"/>
      <c r="Q3294" s="494"/>
      <c r="R3294" s="16" t="s">
        <v>27366</v>
      </c>
      <c r="S3294" s="16" t="s">
        <v>27495</v>
      </c>
      <c r="T3294" s="16" t="s">
        <v>27496</v>
      </c>
      <c r="U3294" s="17">
        <v>929</v>
      </c>
      <c r="V3294" s="18">
        <v>6967.5</v>
      </c>
      <c r="W3294" s="16" t="s">
        <v>27497</v>
      </c>
      <c r="X3294" s="50" t="s">
        <v>205</v>
      </c>
      <c r="Y3294" s="50"/>
      <c r="Z3294" t="s">
        <v>10596</v>
      </c>
    </row>
    <row r="3295" spans="1:26" ht="18" customHeight="1">
      <c r="A3295" s="539">
        <v>20241202</v>
      </c>
      <c r="B3295" s="523">
        <v>1344</v>
      </c>
      <c r="C3295" s="523" t="s">
        <v>26994</v>
      </c>
      <c r="D3295" s="523" t="s">
        <v>10348</v>
      </c>
      <c r="E3295" s="523">
        <v>1733</v>
      </c>
      <c r="F3295" s="523" t="s">
        <v>9054</v>
      </c>
      <c r="G3295" s="523" t="s">
        <v>26995</v>
      </c>
      <c r="H3295" s="538"/>
      <c r="I3295" s="540">
        <v>45625</v>
      </c>
      <c r="J3295" s="541" t="s">
        <v>11584</v>
      </c>
      <c r="K3295" s="541" t="s">
        <v>9440</v>
      </c>
      <c r="L3295" s="494" t="s">
        <v>205</v>
      </c>
      <c r="M3295" s="494"/>
      <c r="N3295" s="494"/>
      <c r="O3295" s="494"/>
      <c r="P3295" s="494"/>
      <c r="Q3295" s="494"/>
      <c r="R3295" s="16" t="s">
        <v>27490</v>
      </c>
      <c r="S3295" s="16" t="s">
        <v>27542</v>
      </c>
      <c r="T3295" s="16" t="s">
        <v>27543</v>
      </c>
      <c r="U3295" s="17">
        <v>1733</v>
      </c>
      <c r="V3295" s="18">
        <v>24805</v>
      </c>
      <c r="W3295" s="16" t="s">
        <v>27524</v>
      </c>
      <c r="X3295" s="50" t="s">
        <v>205</v>
      </c>
      <c r="Y3295" s="50"/>
      <c r="Z3295" t="s">
        <v>13150</v>
      </c>
    </row>
    <row r="3296" spans="1:26" ht="18" customHeight="1">
      <c r="A3296" s="539">
        <v>20241202</v>
      </c>
      <c r="B3296" s="523">
        <v>1345</v>
      </c>
      <c r="C3296" s="523" t="s">
        <v>27382</v>
      </c>
      <c r="D3296" s="523" t="s">
        <v>11511</v>
      </c>
      <c r="E3296" s="523">
        <v>1000</v>
      </c>
      <c r="F3296" s="523" t="s">
        <v>9165</v>
      </c>
      <c r="G3296" s="523" t="s">
        <v>27383</v>
      </c>
      <c r="H3296" s="538"/>
      <c r="I3296" s="540">
        <v>45626</v>
      </c>
      <c r="J3296" s="541" t="s">
        <v>9487</v>
      </c>
      <c r="K3296" s="541" t="s">
        <v>9440</v>
      </c>
      <c r="L3296" s="494">
        <v>20</v>
      </c>
      <c r="M3296" s="494"/>
      <c r="N3296" s="494"/>
      <c r="O3296" s="494"/>
      <c r="P3296" s="494"/>
      <c r="Q3296" s="494"/>
      <c r="R3296" s="16" t="s">
        <v>27489</v>
      </c>
      <c r="S3296" s="16" t="s">
        <v>23309</v>
      </c>
      <c r="T3296" s="16" t="s">
        <v>27525</v>
      </c>
      <c r="U3296" s="17">
        <v>1000</v>
      </c>
      <c r="V3296" s="18">
        <v>10800</v>
      </c>
      <c r="W3296" s="16" t="s">
        <v>27524</v>
      </c>
      <c r="X3296" s="50" t="s">
        <v>205</v>
      </c>
      <c r="Y3296" s="50"/>
      <c r="Z3296" t="s">
        <v>27966</v>
      </c>
    </row>
    <row r="3297" spans="1:26" ht="18" customHeight="1">
      <c r="A3297" s="539">
        <v>20241202</v>
      </c>
      <c r="B3297" s="523">
        <v>1346</v>
      </c>
      <c r="C3297" s="523" t="s">
        <v>26983</v>
      </c>
      <c r="D3297" s="523" t="s">
        <v>10431</v>
      </c>
      <c r="E3297" s="523">
        <v>5300</v>
      </c>
      <c r="F3297" s="523" t="s">
        <v>8298</v>
      </c>
      <c r="G3297" s="523" t="s">
        <v>26984</v>
      </c>
      <c r="H3297" s="538"/>
      <c r="I3297" s="540">
        <v>45626</v>
      </c>
      <c r="J3297" s="541" t="s">
        <v>10980</v>
      </c>
      <c r="K3297" s="541" t="s">
        <v>9440</v>
      </c>
      <c r="L3297" s="494" t="s">
        <v>205</v>
      </c>
      <c r="M3297" s="494"/>
      <c r="N3297" s="494"/>
      <c r="O3297" s="494"/>
      <c r="P3297" s="494"/>
      <c r="Q3297" s="494"/>
      <c r="R3297" s="16" t="s">
        <v>27487</v>
      </c>
      <c r="S3297" s="16" t="s">
        <v>21231</v>
      </c>
      <c r="T3297" s="16" t="s">
        <v>27546</v>
      </c>
      <c r="U3297" s="17">
        <v>5300</v>
      </c>
      <c r="V3297" s="18">
        <v>24960</v>
      </c>
      <c r="W3297" s="16" t="s">
        <v>27147</v>
      </c>
      <c r="X3297" s="50" t="s">
        <v>205</v>
      </c>
      <c r="Y3297" s="50"/>
      <c r="Z3297" t="s">
        <v>27852</v>
      </c>
    </row>
    <row r="3298" spans="1:26" ht="18" customHeight="1">
      <c r="A3298" s="539">
        <v>20241202</v>
      </c>
      <c r="B3298" s="523">
        <v>1347</v>
      </c>
      <c r="C3298" s="523" t="s">
        <v>26992</v>
      </c>
      <c r="D3298" s="523" t="s">
        <v>10348</v>
      </c>
      <c r="E3298" s="523">
        <v>1735</v>
      </c>
      <c r="F3298" s="523" t="s">
        <v>9054</v>
      </c>
      <c r="G3298" s="523" t="s">
        <v>26993</v>
      </c>
      <c r="H3298" s="538"/>
      <c r="I3298" s="540">
        <v>45628</v>
      </c>
      <c r="J3298" s="541" t="s">
        <v>9800</v>
      </c>
      <c r="K3298" s="541" t="s">
        <v>9440</v>
      </c>
      <c r="L3298" s="494" t="s">
        <v>205</v>
      </c>
      <c r="M3298" s="494"/>
      <c r="N3298" s="494"/>
      <c r="O3298" s="494"/>
      <c r="P3298" s="494"/>
      <c r="Q3298" s="494"/>
      <c r="R3298" s="16" t="s">
        <v>27367</v>
      </c>
      <c r="S3298" s="16" t="s">
        <v>27542</v>
      </c>
      <c r="T3298" s="16" t="s">
        <v>27544</v>
      </c>
      <c r="U3298" s="17">
        <v>1735</v>
      </c>
      <c r="V3298" s="18">
        <v>24804</v>
      </c>
      <c r="W3298" s="16" t="s">
        <v>27524</v>
      </c>
      <c r="X3298" s="50" t="s">
        <v>205</v>
      </c>
      <c r="Y3298" s="50"/>
      <c r="Z3298" t="s">
        <v>13150</v>
      </c>
    </row>
    <row r="3299" spans="1:26" ht="18" customHeight="1">
      <c r="A3299" s="539">
        <v>20241202</v>
      </c>
      <c r="B3299" s="523">
        <v>1348</v>
      </c>
      <c r="C3299" s="523" t="s">
        <v>27541</v>
      </c>
      <c r="D3299" s="523" t="s">
        <v>8947</v>
      </c>
      <c r="E3299" s="523">
        <v>900</v>
      </c>
      <c r="F3299" s="523" t="s">
        <v>8949</v>
      </c>
      <c r="G3299" s="523" t="s">
        <v>27381</v>
      </c>
      <c r="H3299" s="538"/>
      <c r="I3299" s="540">
        <v>45626</v>
      </c>
      <c r="J3299" s="541" t="s">
        <v>10457</v>
      </c>
      <c r="K3299" s="541" t="s">
        <v>9440</v>
      </c>
      <c r="L3299" s="494">
        <v>20</v>
      </c>
      <c r="M3299" s="494"/>
      <c r="N3299" s="494"/>
      <c r="O3299" s="494"/>
      <c r="P3299" s="494"/>
      <c r="Q3299" s="494"/>
      <c r="R3299" s="16" t="s">
        <v>27541</v>
      </c>
      <c r="S3299" s="16" t="s">
        <v>3120</v>
      </c>
      <c r="T3299" s="16" t="s">
        <v>27540</v>
      </c>
      <c r="U3299" s="17">
        <v>900</v>
      </c>
      <c r="V3299" s="18">
        <v>10800</v>
      </c>
      <c r="W3299" s="16" t="s">
        <v>27498</v>
      </c>
      <c r="X3299" s="50" t="s">
        <v>205</v>
      </c>
      <c r="Y3299" s="50"/>
      <c r="Z3299" t="s">
        <v>27778</v>
      </c>
    </row>
    <row r="3300" spans="1:26" ht="18" customHeight="1">
      <c r="A3300" s="539">
        <v>20241202</v>
      </c>
      <c r="B3300" s="523">
        <v>1349</v>
      </c>
      <c r="C3300" s="523" t="s">
        <v>27384</v>
      </c>
      <c r="D3300" s="523" t="s">
        <v>27505</v>
      </c>
      <c r="E3300" s="523">
        <v>1950</v>
      </c>
      <c r="F3300" s="523" t="s">
        <v>8949</v>
      </c>
      <c r="G3300" s="523" t="s">
        <v>27385</v>
      </c>
      <c r="H3300" s="538"/>
      <c r="I3300" s="540">
        <v>45628</v>
      </c>
      <c r="J3300" s="541" t="s">
        <v>11725</v>
      </c>
      <c r="K3300" s="541" t="s">
        <v>9440</v>
      </c>
      <c r="L3300" s="494" t="s">
        <v>205</v>
      </c>
      <c r="M3300" s="494"/>
      <c r="N3300" s="494"/>
      <c r="O3300" s="494"/>
      <c r="P3300" s="494"/>
      <c r="Q3300" s="494"/>
      <c r="R3300" s="16" t="s">
        <v>27547</v>
      </c>
      <c r="S3300" s="16" t="s">
        <v>27548</v>
      </c>
      <c r="T3300" s="16" t="s">
        <v>27549</v>
      </c>
      <c r="U3300" s="17">
        <v>1950</v>
      </c>
      <c r="V3300" s="18">
        <v>14820</v>
      </c>
      <c r="W3300" s="16" t="s">
        <v>27533</v>
      </c>
      <c r="X3300" s="50" t="s">
        <v>205</v>
      </c>
      <c r="Y3300" s="50"/>
      <c r="Z3300" t="s">
        <v>27856</v>
      </c>
    </row>
    <row r="3301" spans="1:26" ht="18" customHeight="1">
      <c r="A3301" s="539">
        <v>20241202</v>
      </c>
      <c r="B3301" s="523">
        <v>1350</v>
      </c>
      <c r="C3301" s="523" t="s">
        <v>27290</v>
      </c>
      <c r="D3301" s="523" t="s">
        <v>8896</v>
      </c>
      <c r="E3301" s="523">
        <v>1925</v>
      </c>
      <c r="F3301" s="523" t="s">
        <v>6380</v>
      </c>
      <c r="G3301" s="523" t="s">
        <v>27291</v>
      </c>
      <c r="H3301" s="538"/>
      <c r="I3301" s="540">
        <v>45628</v>
      </c>
      <c r="J3301" s="541" t="s">
        <v>11234</v>
      </c>
      <c r="K3301" s="541" t="s">
        <v>9440</v>
      </c>
      <c r="L3301" s="494" t="s">
        <v>205</v>
      </c>
      <c r="M3301" s="494"/>
      <c r="N3301" s="494"/>
      <c r="O3301" s="494"/>
      <c r="P3301" s="494"/>
      <c r="Q3301" s="494"/>
      <c r="R3301" s="16" t="s">
        <v>27470</v>
      </c>
      <c r="S3301" s="16" t="s">
        <v>23663</v>
      </c>
      <c r="T3301" s="16" t="s">
        <v>27545</v>
      </c>
      <c r="U3301" s="17">
        <v>1825</v>
      </c>
      <c r="V3301" s="18">
        <v>23360</v>
      </c>
      <c r="W3301" s="16" t="s">
        <v>27524</v>
      </c>
      <c r="X3301" s="50" t="s">
        <v>205</v>
      </c>
      <c r="Y3301" s="50"/>
    </row>
    <row r="3302" spans="1:26" ht="18" customHeight="1">
      <c r="A3302" s="539">
        <v>20241202</v>
      </c>
      <c r="B3302" s="523">
        <v>1351</v>
      </c>
      <c r="C3302" s="523" t="s">
        <v>27127</v>
      </c>
      <c r="D3302" s="523" t="s">
        <v>8891</v>
      </c>
      <c r="E3302" s="523">
        <v>1958</v>
      </c>
      <c r="F3302" s="523" t="s">
        <v>8994</v>
      </c>
      <c r="G3302" s="523" t="s">
        <v>27128</v>
      </c>
      <c r="H3302" s="538"/>
      <c r="I3302" s="540">
        <v>45628</v>
      </c>
      <c r="J3302" s="541" t="s">
        <v>27566</v>
      </c>
      <c r="K3302" s="541" t="s">
        <v>9440</v>
      </c>
      <c r="L3302" s="494" t="s">
        <v>205</v>
      </c>
      <c r="M3302" s="494"/>
      <c r="N3302" s="494"/>
      <c r="O3302" s="494"/>
      <c r="P3302" s="494"/>
      <c r="Q3302" s="494"/>
      <c r="R3302" s="16" t="s">
        <v>27491</v>
      </c>
      <c r="S3302" s="16" t="s">
        <v>19313</v>
      </c>
      <c r="T3302" s="16" t="s">
        <v>27523</v>
      </c>
      <c r="U3302" s="17">
        <v>1958</v>
      </c>
      <c r="V3302" s="18">
        <v>24486.74</v>
      </c>
      <c r="W3302" s="16" t="s">
        <v>27524</v>
      </c>
      <c r="X3302" s="50" t="s">
        <v>205</v>
      </c>
      <c r="Y3302" s="50"/>
    </row>
    <row r="3303" spans="1:26" ht="18" customHeight="1">
      <c r="A3303" s="539">
        <v>20241202</v>
      </c>
      <c r="B3303" s="523">
        <v>1352</v>
      </c>
      <c r="C3303" s="523" t="s">
        <v>27521</v>
      </c>
      <c r="D3303" s="523" t="s">
        <v>9078</v>
      </c>
      <c r="E3303" s="523">
        <v>1200</v>
      </c>
      <c r="F3303" s="523" t="s">
        <v>8298</v>
      </c>
      <c r="G3303" s="523" t="s">
        <v>27522</v>
      </c>
      <c r="H3303" s="538"/>
      <c r="I3303" s="540">
        <v>45628</v>
      </c>
      <c r="J3303" s="541" t="s">
        <v>12472</v>
      </c>
      <c r="K3303" s="541" t="s">
        <v>9440</v>
      </c>
      <c r="L3303" s="494"/>
      <c r="M3303" s="494"/>
      <c r="N3303" s="494"/>
      <c r="O3303" s="494"/>
      <c r="P3303" s="494"/>
      <c r="Q3303" s="494"/>
      <c r="R3303" s="16" t="s">
        <v>27572</v>
      </c>
      <c r="S3303" s="16" t="s">
        <v>21231</v>
      </c>
      <c r="T3303" s="16" t="s">
        <v>27550</v>
      </c>
      <c r="U3303" s="17">
        <v>1200</v>
      </c>
      <c r="V3303" s="18">
        <v>24960</v>
      </c>
      <c r="W3303" s="16" t="s">
        <v>27533</v>
      </c>
      <c r="X3303" s="50"/>
      <c r="Y3303" s="50"/>
      <c r="Z3303" t="s">
        <v>27733</v>
      </c>
    </row>
    <row r="3304" spans="1:26" ht="18" customHeight="1">
      <c r="A3304" s="539">
        <v>20241203</v>
      </c>
      <c r="B3304" s="523">
        <v>1353</v>
      </c>
      <c r="C3304" s="523" t="s">
        <v>27515</v>
      </c>
      <c r="D3304" s="523" t="s">
        <v>8891</v>
      </c>
      <c r="E3304" s="523">
        <v>1960</v>
      </c>
      <c r="F3304" s="523" t="s">
        <v>8994</v>
      </c>
      <c r="G3304" s="523" t="s">
        <v>27516</v>
      </c>
      <c r="H3304" s="538"/>
      <c r="I3304" s="540">
        <v>45629</v>
      </c>
      <c r="J3304" s="541" t="s">
        <v>27707</v>
      </c>
      <c r="K3304" s="541" t="s">
        <v>9440</v>
      </c>
      <c r="L3304" s="494" t="s">
        <v>205</v>
      </c>
      <c r="M3304" s="494"/>
      <c r="N3304" s="494"/>
      <c r="O3304" s="494"/>
      <c r="P3304" s="494"/>
      <c r="Q3304" s="494"/>
      <c r="R3304" s="16" t="s">
        <v>27591</v>
      </c>
      <c r="S3304" s="16" t="s">
        <v>19313</v>
      </c>
      <c r="T3304" s="16" t="s">
        <v>27592</v>
      </c>
      <c r="U3304" s="17">
        <v>1960</v>
      </c>
      <c r="V3304" s="18">
        <v>24500</v>
      </c>
      <c r="W3304" s="16" t="s">
        <v>27524</v>
      </c>
      <c r="X3304" s="50" t="s">
        <v>205</v>
      </c>
      <c r="Y3304" s="50"/>
    </row>
    <row r="3305" spans="1:26" ht="18" customHeight="1">
      <c r="A3305" s="539">
        <v>20241203</v>
      </c>
      <c r="B3305" s="523">
        <v>1354</v>
      </c>
      <c r="C3305" s="523" t="s">
        <v>27513</v>
      </c>
      <c r="D3305" s="523" t="s">
        <v>8891</v>
      </c>
      <c r="E3305" s="523">
        <v>1917</v>
      </c>
      <c r="F3305" s="523" t="s">
        <v>8994</v>
      </c>
      <c r="G3305" s="523" t="s">
        <v>27514</v>
      </c>
      <c r="H3305" s="538"/>
      <c r="I3305" s="540">
        <v>45629</v>
      </c>
      <c r="J3305" s="541" t="s">
        <v>16244</v>
      </c>
      <c r="K3305" s="541" t="s">
        <v>9440</v>
      </c>
      <c r="L3305" s="494" t="s">
        <v>205</v>
      </c>
      <c r="M3305" s="494"/>
      <c r="N3305" s="494"/>
      <c r="O3305" s="494"/>
      <c r="P3305" s="494"/>
      <c r="Q3305" s="494"/>
      <c r="R3305" s="16" t="s">
        <v>27594</v>
      </c>
      <c r="S3305" s="16" t="s">
        <v>19313</v>
      </c>
      <c r="T3305" s="16" t="s">
        <v>27595</v>
      </c>
      <c r="U3305" s="17">
        <v>1917</v>
      </c>
      <c r="V3305" s="18">
        <v>23962.5</v>
      </c>
      <c r="W3305" s="16" t="s">
        <v>27524</v>
      </c>
      <c r="X3305" s="50" t="s">
        <v>205</v>
      </c>
      <c r="Y3305" s="50"/>
    </row>
    <row r="3306" spans="1:26" ht="18" customHeight="1">
      <c r="A3306" s="539">
        <v>20241203</v>
      </c>
      <c r="B3306" s="523">
        <v>1355</v>
      </c>
      <c r="C3306" s="523" t="s">
        <v>27575</v>
      </c>
      <c r="D3306" s="523" t="s">
        <v>51</v>
      </c>
      <c r="E3306" s="523">
        <v>1960</v>
      </c>
      <c r="F3306" s="523" t="s">
        <v>10924</v>
      </c>
      <c r="G3306" s="523" t="s">
        <v>27576</v>
      </c>
      <c r="H3306" s="538"/>
      <c r="I3306" s="540">
        <v>45629</v>
      </c>
      <c r="J3306" s="541" t="s">
        <v>10369</v>
      </c>
      <c r="K3306" s="541" t="s">
        <v>9440</v>
      </c>
      <c r="L3306" s="494"/>
      <c r="M3306" s="494"/>
      <c r="N3306" s="494"/>
      <c r="O3306" s="494"/>
      <c r="P3306" s="494"/>
      <c r="Q3306" s="494"/>
      <c r="R3306" s="16" t="s">
        <v>27692</v>
      </c>
      <c r="S3306" s="16" t="s">
        <v>19313</v>
      </c>
      <c r="T3306" s="16" t="s">
        <v>27693</v>
      </c>
      <c r="U3306" s="17">
        <v>1960</v>
      </c>
      <c r="V3306" s="18">
        <v>24500</v>
      </c>
      <c r="W3306" s="16" t="s">
        <v>27524</v>
      </c>
      <c r="X3306" s="50"/>
      <c r="Y3306" s="50"/>
    </row>
    <row r="3307" spans="1:26" ht="18" customHeight="1">
      <c r="A3307" s="539">
        <v>20241203</v>
      </c>
      <c r="B3307" s="523">
        <v>1356</v>
      </c>
      <c r="C3307" s="523" t="s">
        <v>27377</v>
      </c>
      <c r="D3307" s="523" t="s">
        <v>8891</v>
      </c>
      <c r="E3307" s="523">
        <v>1917</v>
      </c>
      <c r="F3307" s="523" t="s">
        <v>8994</v>
      </c>
      <c r="G3307" s="523" t="s">
        <v>27378</v>
      </c>
      <c r="H3307" s="538"/>
      <c r="I3307" s="540">
        <v>45629</v>
      </c>
      <c r="J3307" s="541" t="s">
        <v>10724</v>
      </c>
      <c r="K3307" s="541" t="s">
        <v>9440</v>
      </c>
      <c r="L3307" s="494" t="s">
        <v>205</v>
      </c>
      <c r="M3307" s="494"/>
      <c r="N3307" s="494"/>
      <c r="O3307" s="494"/>
      <c r="P3307" s="494"/>
      <c r="Q3307" s="494"/>
      <c r="R3307" s="16" t="s">
        <v>27492</v>
      </c>
      <c r="S3307" s="16" t="s">
        <v>27573</v>
      </c>
      <c r="T3307" s="16" t="s">
        <v>27599</v>
      </c>
      <c r="U3307" s="17">
        <v>1917</v>
      </c>
      <c r="V3307" s="18">
        <v>23962.5</v>
      </c>
      <c r="W3307" s="16" t="s">
        <v>27533</v>
      </c>
      <c r="X3307" s="50" t="s">
        <v>205</v>
      </c>
      <c r="Y3307" s="50"/>
    </row>
    <row r="3308" spans="1:26" ht="18" customHeight="1">
      <c r="A3308" s="539">
        <v>20241203</v>
      </c>
      <c r="B3308" s="523">
        <v>1357</v>
      </c>
      <c r="C3308" s="523" t="s">
        <v>27379</v>
      </c>
      <c r="D3308" s="523" t="s">
        <v>8891</v>
      </c>
      <c r="E3308" s="523">
        <v>1917</v>
      </c>
      <c r="F3308" s="523" t="s">
        <v>8994</v>
      </c>
      <c r="G3308" s="523" t="s">
        <v>27380</v>
      </c>
      <c r="H3308" s="538"/>
      <c r="I3308" s="540">
        <v>45629</v>
      </c>
      <c r="J3308" s="541" t="s">
        <v>11819</v>
      </c>
      <c r="K3308" s="541" t="s">
        <v>9440</v>
      </c>
      <c r="L3308" s="512" t="s">
        <v>205</v>
      </c>
      <c r="M3308" s="512"/>
      <c r="N3308" s="512"/>
      <c r="O3308" s="512"/>
      <c r="P3308" s="512"/>
      <c r="Q3308" s="512"/>
      <c r="R3308" s="16" t="s">
        <v>27580</v>
      </c>
      <c r="S3308" s="16" t="s">
        <v>27573</v>
      </c>
      <c r="T3308" s="16" t="s">
        <v>27581</v>
      </c>
      <c r="U3308" s="17">
        <v>1917</v>
      </c>
      <c r="V3308" s="18">
        <v>23962.5</v>
      </c>
      <c r="W3308" s="16" t="s">
        <v>27533</v>
      </c>
      <c r="X3308" s="50" t="s">
        <v>205</v>
      </c>
      <c r="Y3308" s="50"/>
    </row>
    <row r="3309" spans="1:26" ht="18" customHeight="1">
      <c r="A3309" s="539">
        <v>20241203</v>
      </c>
      <c r="B3309" s="523">
        <v>1358</v>
      </c>
      <c r="C3309" s="523" t="s">
        <v>27509</v>
      </c>
      <c r="D3309" s="523" t="s">
        <v>8891</v>
      </c>
      <c r="E3309" s="523">
        <v>1917</v>
      </c>
      <c r="F3309" s="523" t="s">
        <v>8994</v>
      </c>
      <c r="G3309" s="523" t="s">
        <v>27510</v>
      </c>
      <c r="H3309" s="538"/>
      <c r="I3309" s="540">
        <v>45629</v>
      </c>
      <c r="J3309" s="541" t="s">
        <v>10416</v>
      </c>
      <c r="K3309" s="541" t="s">
        <v>9440</v>
      </c>
      <c r="L3309" s="494" t="s">
        <v>205</v>
      </c>
      <c r="M3309" s="494"/>
      <c r="N3309" s="494"/>
      <c r="O3309" s="494"/>
      <c r="P3309" s="494"/>
      <c r="Q3309" s="494"/>
      <c r="R3309" s="16" t="s">
        <v>27574</v>
      </c>
      <c r="S3309" s="16" t="s">
        <v>19313</v>
      </c>
      <c r="T3309" s="16" t="s">
        <v>27589</v>
      </c>
      <c r="U3309" s="17">
        <v>1917</v>
      </c>
      <c r="V3309" s="18">
        <v>23962.5</v>
      </c>
      <c r="W3309" s="16" t="s">
        <v>27524</v>
      </c>
      <c r="X3309" s="50" t="s">
        <v>205</v>
      </c>
      <c r="Y3309" s="50"/>
    </row>
    <row r="3310" spans="1:26" ht="18" customHeight="1">
      <c r="A3310" s="539">
        <v>20241203</v>
      </c>
      <c r="B3310" s="523">
        <v>1359</v>
      </c>
      <c r="C3310" s="523" t="s">
        <v>27569</v>
      </c>
      <c r="D3310" s="523" t="s">
        <v>10514</v>
      </c>
      <c r="E3310" s="523">
        <v>2125</v>
      </c>
      <c r="F3310" s="523" t="s">
        <v>11055</v>
      </c>
      <c r="G3310" s="523" t="s">
        <v>27570</v>
      </c>
      <c r="H3310" s="538"/>
      <c r="I3310" s="540">
        <v>45629</v>
      </c>
      <c r="J3310" s="541" t="s">
        <v>9561</v>
      </c>
      <c r="K3310" s="541" t="s">
        <v>9440</v>
      </c>
      <c r="L3310" s="494"/>
      <c r="M3310" s="494"/>
      <c r="N3310" s="494" t="s">
        <v>14610</v>
      </c>
      <c r="O3310" s="494" t="s">
        <v>14621</v>
      </c>
      <c r="P3310" s="494" t="s">
        <v>27704</v>
      </c>
      <c r="Q3310" s="494" t="s">
        <v>8165</v>
      </c>
      <c r="R3310" s="16" t="s">
        <v>27687</v>
      </c>
      <c r="S3310" s="16" t="s">
        <v>20945</v>
      </c>
      <c r="T3310" s="16" t="s">
        <v>27688</v>
      </c>
      <c r="U3310" s="17">
        <v>2125</v>
      </c>
      <c r="V3310" s="18">
        <v>15250</v>
      </c>
      <c r="W3310" s="16" t="s">
        <v>27689</v>
      </c>
      <c r="X3310" s="50"/>
      <c r="Y3310" s="50"/>
      <c r="Z3310" t="s">
        <v>14202</v>
      </c>
    </row>
    <row r="3311" spans="1:26" ht="18" customHeight="1">
      <c r="A3311" s="539">
        <v>20241203</v>
      </c>
      <c r="B3311" s="523">
        <v>1360</v>
      </c>
      <c r="C3311" s="523" t="s">
        <v>27577</v>
      </c>
      <c r="D3311" s="523" t="s">
        <v>51</v>
      </c>
      <c r="E3311" s="523">
        <v>1960</v>
      </c>
      <c r="F3311" s="523" t="s">
        <v>10924</v>
      </c>
      <c r="G3311" s="523" t="s">
        <v>27578</v>
      </c>
      <c r="H3311" s="538"/>
      <c r="I3311" s="540">
        <v>45629</v>
      </c>
      <c r="J3311" s="541" t="s">
        <v>11083</v>
      </c>
      <c r="K3311" s="541" t="s">
        <v>9440</v>
      </c>
      <c r="L3311" s="494"/>
      <c r="M3311" s="494"/>
      <c r="N3311" s="494"/>
      <c r="O3311" s="494"/>
      <c r="P3311" s="494"/>
      <c r="Q3311" s="494"/>
      <c r="R3311" s="16" t="s">
        <v>27694</v>
      </c>
      <c r="S3311" s="16" t="s">
        <v>19313</v>
      </c>
      <c r="T3311" s="16" t="s">
        <v>27695</v>
      </c>
      <c r="U3311" s="17">
        <v>1960</v>
      </c>
      <c r="V3311" s="18">
        <v>24500</v>
      </c>
      <c r="W3311" s="16" t="s">
        <v>27524</v>
      </c>
      <c r="X3311" s="50"/>
      <c r="Y3311" s="50"/>
    </row>
    <row r="3312" spans="1:26" ht="18" customHeight="1">
      <c r="A3312" s="539">
        <v>20241203</v>
      </c>
      <c r="B3312" s="523">
        <v>1361</v>
      </c>
      <c r="C3312" s="523" t="s">
        <v>27272</v>
      </c>
      <c r="D3312" s="523" t="s">
        <v>8896</v>
      </c>
      <c r="E3312" s="523">
        <v>1950</v>
      </c>
      <c r="F3312" s="523" t="s">
        <v>6380</v>
      </c>
      <c r="G3312" s="523" t="s">
        <v>27273</v>
      </c>
      <c r="H3312" s="538"/>
      <c r="I3312" s="540">
        <v>45629</v>
      </c>
      <c r="J3312" s="541" t="s">
        <v>9539</v>
      </c>
      <c r="K3312" s="541" t="s">
        <v>9440</v>
      </c>
      <c r="L3312" s="512" t="s">
        <v>205</v>
      </c>
      <c r="M3312" s="512"/>
      <c r="N3312" s="512"/>
      <c r="O3312" s="512"/>
      <c r="P3312" s="512"/>
      <c r="Q3312" s="512"/>
      <c r="R3312" s="16" t="s">
        <v>27272</v>
      </c>
      <c r="S3312" s="16" t="s">
        <v>15892</v>
      </c>
      <c r="T3312" s="16" t="s">
        <v>27682</v>
      </c>
      <c r="U3312" s="17">
        <v>1950</v>
      </c>
      <c r="V3312" s="18">
        <v>24380</v>
      </c>
      <c r="W3312" s="16" t="s">
        <v>27498</v>
      </c>
      <c r="X3312" s="50" t="s">
        <v>205</v>
      </c>
      <c r="Y3312" s="50"/>
    </row>
    <row r="3313" spans="1:26" ht="18" customHeight="1">
      <c r="A3313" s="539">
        <v>20241203</v>
      </c>
      <c r="B3313" s="523">
        <v>1362</v>
      </c>
      <c r="C3313" s="523" t="s">
        <v>27511</v>
      </c>
      <c r="D3313" s="523" t="s">
        <v>8891</v>
      </c>
      <c r="E3313" s="523">
        <v>1960</v>
      </c>
      <c r="F3313" s="523" t="s">
        <v>8994</v>
      </c>
      <c r="G3313" s="523" t="s">
        <v>27512</v>
      </c>
      <c r="H3313" s="538"/>
      <c r="I3313" s="540">
        <v>45629</v>
      </c>
      <c r="J3313" s="541" t="s">
        <v>12313</v>
      </c>
      <c r="K3313" s="541" t="s">
        <v>9440</v>
      </c>
      <c r="L3313" s="494" t="s">
        <v>205</v>
      </c>
      <c r="M3313" s="494"/>
      <c r="N3313" s="494"/>
      <c r="O3313" s="494"/>
      <c r="P3313" s="494"/>
      <c r="Q3313" s="494"/>
      <c r="R3313" s="16" t="s">
        <v>27597</v>
      </c>
      <c r="S3313" s="16" t="s">
        <v>19313</v>
      </c>
      <c r="T3313" s="16" t="s">
        <v>27598</v>
      </c>
      <c r="U3313" s="17">
        <v>1960</v>
      </c>
      <c r="V3313" s="18">
        <v>24500</v>
      </c>
      <c r="W3313" s="16" t="s">
        <v>27524</v>
      </c>
      <c r="X3313" s="50" t="s">
        <v>205</v>
      </c>
      <c r="Y3313" s="50"/>
    </row>
    <row r="3314" spans="1:26" ht="18" customHeight="1">
      <c r="A3314" s="539">
        <v>20241203</v>
      </c>
      <c r="B3314" s="523">
        <v>1363</v>
      </c>
      <c r="C3314" s="523" t="s">
        <v>27567</v>
      </c>
      <c r="D3314" s="523" t="s">
        <v>9320</v>
      </c>
      <c r="E3314" s="523">
        <v>1050</v>
      </c>
      <c r="F3314" s="523" t="s">
        <v>8298</v>
      </c>
      <c r="G3314" s="523" t="s">
        <v>27568</v>
      </c>
      <c r="H3314" s="538"/>
      <c r="I3314" s="540">
        <v>45629</v>
      </c>
      <c r="J3314" s="541" t="s">
        <v>11941</v>
      </c>
      <c r="K3314" s="541" t="s">
        <v>9440</v>
      </c>
      <c r="L3314" s="494"/>
      <c r="M3314" s="494" t="s">
        <v>27698</v>
      </c>
      <c r="N3314" s="494" t="s">
        <v>9468</v>
      </c>
      <c r="O3314" s="494" t="s">
        <v>27699</v>
      </c>
      <c r="P3314" s="494" t="s">
        <v>22470</v>
      </c>
      <c r="Q3314" s="494" t="s">
        <v>27705</v>
      </c>
      <c r="R3314" s="16" t="s">
        <v>27685</v>
      </c>
      <c r="S3314" s="16" t="s">
        <v>27308</v>
      </c>
      <c r="T3314" s="16" t="s">
        <v>27686</v>
      </c>
      <c r="U3314" s="17">
        <v>1050</v>
      </c>
      <c r="V3314" s="18">
        <v>24500</v>
      </c>
      <c r="W3314" s="16" t="s">
        <v>27533</v>
      </c>
      <c r="X3314" s="50"/>
      <c r="Y3314" s="50"/>
      <c r="Z3314" t="s">
        <v>28096</v>
      </c>
    </row>
    <row r="3315" spans="1:26" ht="18" customHeight="1">
      <c r="A3315" s="539">
        <v>20241203</v>
      </c>
      <c r="B3315" s="523">
        <v>1364</v>
      </c>
      <c r="C3315" s="523" t="s">
        <v>27551</v>
      </c>
      <c r="D3315" s="523" t="s">
        <v>8947</v>
      </c>
      <c r="E3315" s="523">
        <v>856</v>
      </c>
      <c r="F3315" s="523" t="s">
        <v>10744</v>
      </c>
      <c r="G3315" s="523" t="s">
        <v>27571</v>
      </c>
      <c r="H3315" s="538"/>
      <c r="I3315" s="540">
        <v>45629</v>
      </c>
      <c r="J3315" s="541" t="s">
        <v>12822</v>
      </c>
      <c r="K3315" s="541" t="s">
        <v>9440</v>
      </c>
      <c r="L3315" s="494">
        <v>20</v>
      </c>
      <c r="M3315" s="494"/>
      <c r="N3315" s="494"/>
      <c r="O3315" s="494"/>
      <c r="P3315" s="494"/>
      <c r="Q3315" s="494"/>
      <c r="R3315" s="16" t="s">
        <v>27659</v>
      </c>
      <c r="S3315" s="16" t="s">
        <v>23550</v>
      </c>
      <c r="T3315" s="16" t="s">
        <v>27690</v>
      </c>
      <c r="U3315" s="17">
        <v>856</v>
      </c>
      <c r="V3315" s="18">
        <v>7691.22</v>
      </c>
      <c r="W3315" s="16" t="s">
        <v>27606</v>
      </c>
      <c r="X3315" s="50" t="s">
        <v>205</v>
      </c>
      <c r="Y3315" s="50"/>
      <c r="Z3315" t="s">
        <v>10747</v>
      </c>
    </row>
    <row r="3316" spans="1:26" ht="18" customHeight="1">
      <c r="A3316" s="539">
        <v>20241204</v>
      </c>
      <c r="B3316" s="523">
        <v>1365</v>
      </c>
      <c r="C3316" s="523" t="s">
        <v>27680</v>
      </c>
      <c r="D3316" s="523" t="s">
        <v>8947</v>
      </c>
      <c r="E3316" s="523">
        <v>710</v>
      </c>
      <c r="F3316" s="523" t="s">
        <v>8949</v>
      </c>
      <c r="G3316" s="523" t="s">
        <v>27681</v>
      </c>
      <c r="H3316" s="538"/>
      <c r="I3316" s="540">
        <v>45629</v>
      </c>
      <c r="J3316" s="541" t="s">
        <v>12028</v>
      </c>
      <c r="K3316" s="541" t="s">
        <v>9440</v>
      </c>
      <c r="L3316" s="494">
        <v>20</v>
      </c>
      <c r="M3316" s="494"/>
      <c r="N3316" s="494"/>
      <c r="O3316" s="494"/>
      <c r="P3316" s="494"/>
      <c r="Q3316" s="494"/>
      <c r="R3316" s="16" t="s">
        <v>27726</v>
      </c>
      <c r="S3316" s="16" t="s">
        <v>23285</v>
      </c>
      <c r="T3316" s="16" t="s">
        <v>27727</v>
      </c>
      <c r="U3316" s="17">
        <v>710</v>
      </c>
      <c r="V3316" s="18">
        <v>8520</v>
      </c>
      <c r="W3316" s="16" t="s">
        <v>27533</v>
      </c>
      <c r="X3316" s="50" t="s">
        <v>205</v>
      </c>
      <c r="Y3316" s="50"/>
    </row>
    <row r="3317" spans="1:26" ht="18" customHeight="1">
      <c r="A3317" s="539">
        <v>20241204</v>
      </c>
      <c r="B3317" s="523">
        <v>1366</v>
      </c>
      <c r="C3317" s="523" t="s">
        <v>27266</v>
      </c>
      <c r="D3317" s="523" t="s">
        <v>168</v>
      </c>
      <c r="E3317" s="523">
        <v>1959</v>
      </c>
      <c r="F3317" s="523" t="s">
        <v>8994</v>
      </c>
      <c r="G3317" s="523" t="s">
        <v>27267</v>
      </c>
      <c r="H3317" s="538"/>
      <c r="I3317" s="540">
        <v>45630</v>
      </c>
      <c r="J3317" s="541" t="s">
        <v>9761</v>
      </c>
      <c r="K3317" s="541" t="s">
        <v>9440</v>
      </c>
      <c r="L3317" s="494" t="s">
        <v>205</v>
      </c>
      <c r="M3317" s="494"/>
      <c r="N3317" s="494"/>
      <c r="O3317" s="494"/>
      <c r="P3317" s="494"/>
      <c r="Q3317" s="494"/>
      <c r="R3317" s="16" t="s">
        <v>27728</v>
      </c>
      <c r="S3317" s="16" t="s">
        <v>27729</v>
      </c>
      <c r="T3317" s="16" t="s">
        <v>27730</v>
      </c>
      <c r="U3317" s="17">
        <v>1959</v>
      </c>
      <c r="V3317" s="18">
        <v>24487.5</v>
      </c>
      <c r="W3317" s="16" t="s">
        <v>27708</v>
      </c>
      <c r="X3317" s="50" t="s">
        <v>205</v>
      </c>
      <c r="Y3317" s="50"/>
    </row>
    <row r="3318" spans="1:26" ht="18" customHeight="1">
      <c r="A3318" s="539">
        <v>20241204</v>
      </c>
      <c r="B3318" s="523">
        <v>1367</v>
      </c>
      <c r="C3318" s="523" t="s">
        <v>27344</v>
      </c>
      <c r="D3318" s="523" t="s">
        <v>168</v>
      </c>
      <c r="E3318" s="523">
        <v>1917</v>
      </c>
      <c r="F3318" s="523" t="s">
        <v>6346</v>
      </c>
      <c r="G3318" s="523" t="s">
        <v>27368</v>
      </c>
      <c r="H3318" s="538"/>
      <c r="I3318" s="540">
        <v>45630</v>
      </c>
      <c r="J3318" s="541" t="s">
        <v>11968</v>
      </c>
      <c r="K3318" s="541" t="s">
        <v>9440</v>
      </c>
      <c r="L3318" s="494"/>
      <c r="M3318" s="494"/>
      <c r="N3318" s="494"/>
      <c r="O3318" s="494"/>
      <c r="P3318" s="494"/>
      <c r="Q3318" s="494"/>
      <c r="R3318" s="16" t="s">
        <v>27344</v>
      </c>
      <c r="S3318" s="16" t="s">
        <v>66</v>
      </c>
      <c r="T3318" s="16" t="s">
        <v>27722</v>
      </c>
      <c r="U3318" s="17">
        <v>1917</v>
      </c>
      <c r="V3318" s="18">
        <v>24821.315999999999</v>
      </c>
      <c r="W3318" s="16" t="s">
        <v>27732</v>
      </c>
      <c r="X3318" s="50"/>
      <c r="Y3318" s="50"/>
    </row>
    <row r="3319" spans="1:26" ht="18" customHeight="1">
      <c r="A3319" s="539">
        <v>20241204</v>
      </c>
      <c r="B3319" s="523">
        <v>1368</v>
      </c>
      <c r="C3319" s="523" t="s">
        <v>25380</v>
      </c>
      <c r="D3319" s="523" t="s">
        <v>9319</v>
      </c>
      <c r="E3319" s="523">
        <v>1856</v>
      </c>
      <c r="F3319" s="523" t="s">
        <v>8994</v>
      </c>
      <c r="G3319" s="523" t="s">
        <v>25381</v>
      </c>
      <c r="H3319" s="538"/>
      <c r="I3319" s="540">
        <v>45630</v>
      </c>
      <c r="J3319" s="541" t="s">
        <v>11486</v>
      </c>
      <c r="K3319" s="541" t="s">
        <v>9440</v>
      </c>
      <c r="L3319" s="494" t="s">
        <v>205</v>
      </c>
      <c r="M3319" s="494"/>
      <c r="N3319" s="494"/>
      <c r="O3319" s="494"/>
      <c r="P3319" s="494"/>
      <c r="Q3319" s="494"/>
      <c r="R3319" s="16" t="s">
        <v>27660</v>
      </c>
      <c r="S3319" s="16" t="s">
        <v>27725</v>
      </c>
      <c r="T3319" s="16" t="s">
        <v>27710</v>
      </c>
      <c r="U3319" s="17">
        <v>1856</v>
      </c>
      <c r="V3319" s="18">
        <v>23185.151999999998</v>
      </c>
      <c r="W3319" s="16" t="s">
        <v>27606</v>
      </c>
      <c r="X3319" s="50" t="s">
        <v>205</v>
      </c>
      <c r="Y3319" s="50"/>
    </row>
    <row r="3320" spans="1:26" ht="18" customHeight="1">
      <c r="A3320" s="539">
        <v>20241204</v>
      </c>
      <c r="B3320" s="523">
        <v>1369</v>
      </c>
      <c r="C3320" s="523" t="s">
        <v>27342</v>
      </c>
      <c r="D3320" s="523" t="s">
        <v>8896</v>
      </c>
      <c r="E3320" s="523">
        <v>1925</v>
      </c>
      <c r="F3320" s="523" t="s">
        <v>6380</v>
      </c>
      <c r="G3320" s="523" t="s">
        <v>27343</v>
      </c>
      <c r="H3320" s="538"/>
      <c r="I3320" s="540">
        <v>45630</v>
      </c>
      <c r="J3320" s="541" t="s">
        <v>12217</v>
      </c>
      <c r="K3320" s="541" t="s">
        <v>9440</v>
      </c>
      <c r="L3320" s="494"/>
      <c r="M3320" s="494"/>
      <c r="N3320" s="494"/>
      <c r="O3320" s="494"/>
      <c r="P3320" s="494"/>
      <c r="Q3320" s="494"/>
      <c r="R3320" s="16" t="s">
        <v>27342</v>
      </c>
      <c r="S3320" s="16" t="s">
        <v>2838</v>
      </c>
      <c r="T3320" s="16" t="s">
        <v>27721</v>
      </c>
      <c r="U3320" s="17">
        <v>1925</v>
      </c>
      <c r="V3320" s="18">
        <v>24640</v>
      </c>
      <c r="W3320" s="16" t="s">
        <v>27731</v>
      </c>
      <c r="X3320" s="50"/>
      <c r="Y3320" s="50"/>
    </row>
    <row r="3321" spans="1:26" ht="18" customHeight="1">
      <c r="A3321" s="539">
        <v>20241204</v>
      </c>
      <c r="B3321" s="523">
        <v>1370</v>
      </c>
      <c r="C3321" s="523" t="s">
        <v>27375</v>
      </c>
      <c r="D3321" s="523" t="s">
        <v>8891</v>
      </c>
      <c r="E3321" s="523">
        <v>1917</v>
      </c>
      <c r="F3321" s="523" t="s">
        <v>8994</v>
      </c>
      <c r="G3321" s="523" t="s">
        <v>27376</v>
      </c>
      <c r="H3321" s="538"/>
      <c r="I3321" s="540">
        <v>45630</v>
      </c>
      <c r="J3321" s="541" t="s">
        <v>12049</v>
      </c>
      <c r="K3321" s="541" t="s">
        <v>9440</v>
      </c>
      <c r="L3321" s="494" t="s">
        <v>205</v>
      </c>
      <c r="M3321" s="494"/>
      <c r="N3321" s="494"/>
      <c r="O3321" s="494"/>
      <c r="P3321" s="494"/>
      <c r="Q3321" s="494"/>
      <c r="R3321" s="16" t="s">
        <v>27662</v>
      </c>
      <c r="S3321" s="16" t="s">
        <v>27691</v>
      </c>
      <c r="T3321" s="16" t="s">
        <v>27709</v>
      </c>
      <c r="U3321" s="17">
        <v>1917</v>
      </c>
      <c r="V3321" s="18">
        <v>23962.5</v>
      </c>
      <c r="W3321" s="16" t="s">
        <v>27708</v>
      </c>
      <c r="X3321" s="50" t="s">
        <v>205</v>
      </c>
      <c r="Y3321" s="50"/>
    </row>
    <row r="3322" spans="1:26" ht="18" customHeight="1">
      <c r="A3322" s="539">
        <v>20241204</v>
      </c>
      <c r="B3322" s="523">
        <v>1371</v>
      </c>
      <c r="C3322" s="523" t="s">
        <v>27465</v>
      </c>
      <c r="D3322" s="523" t="s">
        <v>219</v>
      </c>
      <c r="E3322" s="523">
        <v>1800</v>
      </c>
      <c r="F3322" s="523" t="s">
        <v>8949</v>
      </c>
      <c r="G3322" s="523" t="s">
        <v>27661</v>
      </c>
      <c r="H3322" s="538"/>
      <c r="I3322" s="540">
        <v>45630</v>
      </c>
      <c r="J3322" s="541" t="s">
        <v>12052</v>
      </c>
      <c r="K3322" s="541" t="s">
        <v>9440</v>
      </c>
      <c r="L3322" s="494" t="s">
        <v>205</v>
      </c>
      <c r="M3322" s="494"/>
      <c r="N3322" s="494"/>
      <c r="O3322" s="494"/>
      <c r="P3322" s="494"/>
      <c r="Q3322" s="494"/>
      <c r="R3322" s="16" t="s">
        <v>27736</v>
      </c>
      <c r="S3322" s="16" t="s">
        <v>11823</v>
      </c>
      <c r="T3322" s="16" t="s">
        <v>27738</v>
      </c>
      <c r="U3322" s="17">
        <v>1800</v>
      </c>
      <c r="V3322" s="18">
        <v>19140</v>
      </c>
      <c r="W3322" s="16" t="s">
        <v>27606</v>
      </c>
      <c r="X3322" s="50"/>
      <c r="Y3322" s="50"/>
      <c r="Z3322" t="s">
        <v>10998</v>
      </c>
    </row>
    <row r="3323" spans="1:26" ht="18" customHeight="1">
      <c r="A3323" s="539">
        <v>20241204</v>
      </c>
      <c r="B3323" s="523">
        <v>1372</v>
      </c>
      <c r="C3323" s="523" t="s">
        <v>27713</v>
      </c>
      <c r="D3323" s="523" t="s">
        <v>13515</v>
      </c>
      <c r="E3323" s="523">
        <v>1605</v>
      </c>
      <c r="F3323" s="523" t="s">
        <v>10407</v>
      </c>
      <c r="G3323" s="523" t="s">
        <v>27714</v>
      </c>
      <c r="H3323" s="538"/>
      <c r="I3323" s="540">
        <v>45630</v>
      </c>
      <c r="J3323" s="541" t="s">
        <v>15212</v>
      </c>
      <c r="K3323" s="541" t="s">
        <v>9440</v>
      </c>
      <c r="L3323" s="494">
        <v>20</v>
      </c>
      <c r="M3323" s="494"/>
      <c r="N3323" s="494"/>
      <c r="O3323" s="494"/>
      <c r="P3323" s="494"/>
      <c r="Q3323" s="494"/>
      <c r="R3323" s="16" t="s">
        <v>27744</v>
      </c>
      <c r="S3323" s="16" t="s">
        <v>27745</v>
      </c>
      <c r="T3323" s="16" t="s">
        <v>27746</v>
      </c>
      <c r="U3323" s="17">
        <v>1605</v>
      </c>
      <c r="V3323" s="18">
        <v>10432.5</v>
      </c>
      <c r="W3323" s="16" t="s">
        <v>27708</v>
      </c>
      <c r="X3323" s="50"/>
      <c r="Y3323" s="50"/>
      <c r="Z3323" t="s">
        <v>27855</v>
      </c>
    </row>
    <row r="3324" spans="1:26" ht="18" customHeight="1">
      <c r="A3324" s="539">
        <v>20241204</v>
      </c>
      <c r="B3324" s="523">
        <v>1373</v>
      </c>
      <c r="C3324" s="523" t="s">
        <v>25411</v>
      </c>
      <c r="D3324" s="523" t="s">
        <v>8897</v>
      </c>
      <c r="E3324" s="523">
        <v>1568</v>
      </c>
      <c r="F3324" s="523" t="s">
        <v>8994</v>
      </c>
      <c r="G3324" s="523" t="s">
        <v>25412</v>
      </c>
      <c r="H3324" s="538"/>
      <c r="I3324" s="540">
        <v>45630</v>
      </c>
      <c r="J3324" s="541" t="s">
        <v>10885</v>
      </c>
      <c r="K3324" s="541" t="s">
        <v>9440</v>
      </c>
      <c r="L3324" s="512" t="s">
        <v>205</v>
      </c>
      <c r="M3324" s="512"/>
      <c r="N3324" s="512"/>
      <c r="O3324" s="512"/>
      <c r="P3324" s="512"/>
      <c r="Q3324" s="512"/>
      <c r="R3324" s="16" t="s">
        <v>27742</v>
      </c>
      <c r="S3324" s="16" t="s">
        <v>27691</v>
      </c>
      <c r="T3324" s="16" t="s">
        <v>27743</v>
      </c>
      <c r="U3324" s="17">
        <v>1568</v>
      </c>
      <c r="V3324" s="18">
        <v>24304</v>
      </c>
      <c r="W3324" s="16" t="s">
        <v>27708</v>
      </c>
      <c r="X3324" s="50"/>
      <c r="Y3324" s="50"/>
    </row>
    <row r="3325" spans="1:26" ht="18" customHeight="1">
      <c r="A3325" s="539">
        <v>20241205</v>
      </c>
      <c r="B3325" s="523">
        <v>1374</v>
      </c>
      <c r="C3325" s="523" t="s">
        <v>27585</v>
      </c>
      <c r="D3325" s="523" t="s">
        <v>8947</v>
      </c>
      <c r="E3325" s="523">
        <v>1470</v>
      </c>
      <c r="F3325" s="523" t="s">
        <v>8949</v>
      </c>
      <c r="G3325" s="523" t="s">
        <v>27586</v>
      </c>
      <c r="H3325" s="538"/>
      <c r="I3325" s="540">
        <v>45631</v>
      </c>
      <c r="J3325" s="541" t="s">
        <v>14910</v>
      </c>
      <c r="K3325" s="541" t="s">
        <v>9440</v>
      </c>
      <c r="L3325" s="494">
        <v>20</v>
      </c>
      <c r="M3325" s="494"/>
      <c r="N3325" s="494"/>
      <c r="O3325" s="494"/>
      <c r="P3325" s="494"/>
      <c r="Q3325" s="494"/>
      <c r="R3325" s="16" t="s">
        <v>27755</v>
      </c>
      <c r="S3325" s="16" t="s">
        <v>22318</v>
      </c>
      <c r="T3325" s="16" t="s">
        <v>27766</v>
      </c>
      <c r="U3325" s="17">
        <v>1470</v>
      </c>
      <c r="V3325" s="18">
        <v>5880</v>
      </c>
      <c r="W3325" s="16" t="s">
        <v>27606</v>
      </c>
      <c r="X3325" s="50" t="s">
        <v>205</v>
      </c>
      <c r="Y3325" s="50"/>
      <c r="Z3325" t="s">
        <v>10592</v>
      </c>
    </row>
    <row r="3326" spans="1:26" ht="18" customHeight="1">
      <c r="A3326" s="539">
        <v>20241205</v>
      </c>
      <c r="B3326" s="523">
        <v>1375</v>
      </c>
      <c r="C3326" s="523" t="s">
        <v>27683</v>
      </c>
      <c r="D3326" s="523" t="s">
        <v>10483</v>
      </c>
      <c r="E3326" s="523">
        <v>4570</v>
      </c>
      <c r="F3326" s="523" t="s">
        <v>9069</v>
      </c>
      <c r="G3326" s="523" t="s">
        <v>27684</v>
      </c>
      <c r="H3326" s="538"/>
      <c r="I3326" s="540">
        <v>45631</v>
      </c>
      <c r="J3326" s="541" t="s">
        <v>9808</v>
      </c>
      <c r="K3326" s="541" t="s">
        <v>9440</v>
      </c>
      <c r="L3326" s="494"/>
      <c r="M3326" s="494"/>
      <c r="N3326" s="494"/>
      <c r="O3326" s="494"/>
      <c r="P3326" s="494"/>
      <c r="Q3326" s="494"/>
      <c r="R3326" s="16" t="s">
        <v>27723</v>
      </c>
      <c r="S3326" s="16" t="s">
        <v>9505</v>
      </c>
      <c r="T3326" s="16" t="s">
        <v>27724</v>
      </c>
      <c r="U3326" s="17">
        <v>4570</v>
      </c>
      <c r="V3326" s="18">
        <v>24900</v>
      </c>
      <c r="W3326" s="16" t="s">
        <v>27708</v>
      </c>
      <c r="X3326" s="50"/>
      <c r="Y3326" s="50"/>
      <c r="Z3326" t="s">
        <v>10986</v>
      </c>
    </row>
    <row r="3327" spans="1:26" ht="18" customHeight="1">
      <c r="A3327" s="539">
        <v>20241205</v>
      </c>
      <c r="B3327" s="523">
        <v>1376</v>
      </c>
      <c r="C3327" s="523" t="s">
        <v>27678</v>
      </c>
      <c r="D3327" s="523" t="s">
        <v>8947</v>
      </c>
      <c r="E3327" s="523">
        <v>855</v>
      </c>
      <c r="F3327" s="523" t="s">
        <v>8949</v>
      </c>
      <c r="G3327" s="523" t="s">
        <v>27679</v>
      </c>
      <c r="H3327" s="538"/>
      <c r="I3327" s="540">
        <v>45631</v>
      </c>
      <c r="J3327" s="541" t="s">
        <v>10936</v>
      </c>
      <c r="K3327" s="541" t="s">
        <v>9440</v>
      </c>
      <c r="L3327" s="494">
        <v>20</v>
      </c>
      <c r="M3327" s="494"/>
      <c r="N3327" s="494"/>
      <c r="O3327" s="494"/>
      <c r="P3327" s="494"/>
      <c r="Q3327" s="494"/>
      <c r="R3327" s="16" t="s">
        <v>27756</v>
      </c>
      <c r="S3327" s="16" t="s">
        <v>22318</v>
      </c>
      <c r="T3327" s="16" t="s">
        <v>27765</v>
      </c>
      <c r="U3327" s="17">
        <v>855</v>
      </c>
      <c r="V3327" s="18">
        <v>10260</v>
      </c>
      <c r="W3327" s="16" t="s">
        <v>27606</v>
      </c>
      <c r="X3327" s="50" t="s">
        <v>205</v>
      </c>
      <c r="Y3327" s="50"/>
      <c r="Z3327" t="s">
        <v>11395</v>
      </c>
    </row>
    <row r="3328" spans="1:26" ht="18" customHeight="1">
      <c r="A3328" s="539">
        <v>20241205</v>
      </c>
      <c r="B3328" s="523">
        <v>1377</v>
      </c>
      <c r="C3328" s="523" t="s">
        <v>27718</v>
      </c>
      <c r="D3328" s="523" t="s">
        <v>27526</v>
      </c>
      <c r="E3328" s="523">
        <v>2500</v>
      </c>
      <c r="F3328" s="523" t="s">
        <v>9133</v>
      </c>
      <c r="G3328" s="523" t="s">
        <v>27527</v>
      </c>
      <c r="H3328" s="538"/>
      <c r="I3328" s="540">
        <v>45631</v>
      </c>
      <c r="J3328" s="541" t="s">
        <v>9736</v>
      </c>
      <c r="K3328" s="541" t="s">
        <v>9440</v>
      </c>
      <c r="L3328" s="494" t="s">
        <v>205</v>
      </c>
      <c r="M3328" s="494"/>
      <c r="N3328" s="494"/>
      <c r="O3328" s="494"/>
      <c r="P3328" s="494"/>
      <c r="Q3328" s="494"/>
      <c r="R3328" s="16" t="s">
        <v>27664</v>
      </c>
      <c r="S3328" s="16" t="s">
        <v>27691</v>
      </c>
      <c r="T3328" s="16" t="s">
        <v>27767</v>
      </c>
      <c r="U3328" s="17">
        <v>2500</v>
      </c>
      <c r="V3328" s="18">
        <v>24990</v>
      </c>
      <c r="W3328" s="16" t="s">
        <v>27708</v>
      </c>
      <c r="X3328" s="50" t="s">
        <v>205</v>
      </c>
      <c r="Y3328" s="50"/>
    </row>
    <row r="3329" spans="1:26" ht="18" customHeight="1">
      <c r="A3329" s="539">
        <v>20241205</v>
      </c>
      <c r="B3329" s="523">
        <v>1378</v>
      </c>
      <c r="C3329" s="523" t="s">
        <v>25351</v>
      </c>
      <c r="D3329" s="523" t="s">
        <v>8897</v>
      </c>
      <c r="E3329" s="523">
        <v>1500</v>
      </c>
      <c r="F3329" s="523" t="s">
        <v>121</v>
      </c>
      <c r="G3329" s="523" t="s">
        <v>25352</v>
      </c>
      <c r="H3329" s="538"/>
      <c r="I3329" s="540">
        <v>45631</v>
      </c>
      <c r="J3329" s="541" t="s">
        <v>13900</v>
      </c>
      <c r="K3329" s="541" t="s">
        <v>9440</v>
      </c>
      <c r="L3329" s="494" t="s">
        <v>205</v>
      </c>
      <c r="M3329" s="494"/>
      <c r="N3329" s="494"/>
      <c r="O3329" s="494"/>
      <c r="P3329" s="494"/>
      <c r="Q3329" s="494"/>
      <c r="R3329" s="16" t="s">
        <v>27749</v>
      </c>
      <c r="S3329" s="16" t="s">
        <v>27691</v>
      </c>
      <c r="T3329" s="16" t="s">
        <v>27750</v>
      </c>
      <c r="U3329" s="17">
        <v>1500</v>
      </c>
      <c r="V3329" s="18">
        <v>23602.5</v>
      </c>
      <c r="W3329" s="16" t="s">
        <v>27708</v>
      </c>
      <c r="X3329" s="50" t="s">
        <v>205</v>
      </c>
      <c r="Y3329" s="50"/>
    </row>
    <row r="3330" spans="1:26" ht="18" customHeight="1">
      <c r="A3330" s="539">
        <v>20241205</v>
      </c>
      <c r="B3330" s="523">
        <v>1379</v>
      </c>
      <c r="C3330" s="523" t="s">
        <v>27720</v>
      </c>
      <c r="D3330" s="523" t="s">
        <v>27526</v>
      </c>
      <c r="E3330" s="523">
        <v>2350</v>
      </c>
      <c r="F3330" s="523" t="s">
        <v>9133</v>
      </c>
      <c r="G3330" s="523" t="s">
        <v>27528</v>
      </c>
      <c r="H3330" s="538"/>
      <c r="I3330" s="540">
        <v>45631</v>
      </c>
      <c r="J3330" s="541" t="s">
        <v>9736</v>
      </c>
      <c r="K3330" s="541" t="s">
        <v>9440</v>
      </c>
      <c r="L3330" s="494"/>
      <c r="M3330" s="494"/>
      <c r="N3330" s="494"/>
      <c r="O3330" s="494"/>
      <c r="P3330" s="494"/>
      <c r="Q3330" s="494"/>
      <c r="R3330" s="16" t="s">
        <v>27663</v>
      </c>
      <c r="S3330" s="16" t="s">
        <v>27691</v>
      </c>
      <c r="T3330" s="16" t="s">
        <v>27768</v>
      </c>
      <c r="U3330" s="17">
        <v>11732</v>
      </c>
      <c r="V3330" s="18">
        <v>121200</v>
      </c>
      <c r="W3330" s="16" t="s">
        <v>27708</v>
      </c>
      <c r="X3330" s="50"/>
      <c r="Y3330" s="50"/>
      <c r="Z3330" t="s">
        <v>28327</v>
      </c>
    </row>
    <row r="3331" spans="1:26" ht="18" customHeight="1">
      <c r="A3331" s="539">
        <v>20241205</v>
      </c>
      <c r="B3331" s="523">
        <v>1379</v>
      </c>
      <c r="C3331" s="523" t="s">
        <v>27720</v>
      </c>
      <c r="D3331" s="523" t="s">
        <v>27526</v>
      </c>
      <c r="E3331" s="523">
        <v>2350</v>
      </c>
      <c r="F3331" s="523" t="s">
        <v>9133</v>
      </c>
      <c r="G3331" s="523" t="s">
        <v>27529</v>
      </c>
      <c r="H3331" s="538"/>
      <c r="I3331" s="540">
        <v>45631</v>
      </c>
      <c r="J3331" s="541" t="s">
        <v>9736</v>
      </c>
      <c r="K3331" s="541" t="s">
        <v>9440</v>
      </c>
      <c r="L3331" s="494"/>
      <c r="M3331" s="494"/>
      <c r="N3331" s="494"/>
      <c r="O3331" s="494"/>
      <c r="P3331" s="494"/>
      <c r="Q3331" s="494"/>
      <c r="R3331" s="16" t="s">
        <v>27720</v>
      </c>
      <c r="S3331" s="16" t="s">
        <v>27370</v>
      </c>
      <c r="T3331" s="16" t="s">
        <v>27719</v>
      </c>
      <c r="U3331" s="17">
        <v>11732</v>
      </c>
      <c r="V3331" s="18">
        <v>121200</v>
      </c>
      <c r="W3331" s="16" t="s">
        <v>27582</v>
      </c>
      <c r="X3331" s="50"/>
      <c r="Y3331" s="50"/>
      <c r="Z3331" t="s">
        <v>28327</v>
      </c>
    </row>
    <row r="3332" spans="1:26" ht="18" customHeight="1">
      <c r="A3332" s="539">
        <v>20241205</v>
      </c>
      <c r="B3332" s="523">
        <v>1379</v>
      </c>
      <c r="C3332" s="523" t="s">
        <v>27720</v>
      </c>
      <c r="D3332" s="523" t="s">
        <v>27526</v>
      </c>
      <c r="E3332" s="523">
        <v>2350</v>
      </c>
      <c r="F3332" s="523" t="s">
        <v>9133</v>
      </c>
      <c r="G3332" s="523" t="s">
        <v>27530</v>
      </c>
      <c r="H3332" s="538"/>
      <c r="I3332" s="540">
        <v>45631</v>
      </c>
      <c r="J3332" s="541" t="s">
        <v>9736</v>
      </c>
      <c r="K3332" s="541" t="s">
        <v>9440</v>
      </c>
      <c r="L3332" s="494"/>
      <c r="M3332" s="494"/>
      <c r="N3332" s="494"/>
      <c r="O3332" s="494"/>
      <c r="P3332" s="494"/>
      <c r="Q3332" s="494"/>
      <c r="R3332" s="16" t="s">
        <v>27720</v>
      </c>
      <c r="S3332" s="16" t="s">
        <v>27370</v>
      </c>
      <c r="T3332" s="16" t="s">
        <v>27719</v>
      </c>
      <c r="U3332" s="17">
        <v>11732</v>
      </c>
      <c r="V3332" s="18">
        <v>121200</v>
      </c>
      <c r="W3332" s="16" t="s">
        <v>27582</v>
      </c>
      <c r="X3332" s="50"/>
      <c r="Y3332" s="50"/>
      <c r="Z3332" t="s">
        <v>28327</v>
      </c>
    </row>
    <row r="3333" spans="1:26" ht="18" customHeight="1">
      <c r="A3333" s="539">
        <v>20241205</v>
      </c>
      <c r="B3333" s="523">
        <v>1379</v>
      </c>
      <c r="C3333" s="523" t="s">
        <v>27720</v>
      </c>
      <c r="D3333" s="523" t="s">
        <v>27526</v>
      </c>
      <c r="E3333" s="523">
        <v>2332</v>
      </c>
      <c r="F3333" s="523" t="s">
        <v>9133</v>
      </c>
      <c r="G3333" s="523" t="s">
        <v>27531</v>
      </c>
      <c r="H3333" s="538"/>
      <c r="I3333" s="540">
        <v>45631</v>
      </c>
      <c r="J3333" s="541" t="s">
        <v>9736</v>
      </c>
      <c r="K3333" s="541" t="s">
        <v>9440</v>
      </c>
      <c r="L3333" s="494"/>
      <c r="M3333" s="494"/>
      <c r="N3333" s="494"/>
      <c r="O3333" s="494"/>
      <c r="P3333" s="494"/>
      <c r="Q3333" s="494"/>
      <c r="R3333" s="16" t="s">
        <v>27720</v>
      </c>
      <c r="S3333" s="16" t="s">
        <v>27370</v>
      </c>
      <c r="T3333" s="16" t="s">
        <v>27719</v>
      </c>
      <c r="U3333" s="17">
        <v>11732</v>
      </c>
      <c r="V3333" s="18">
        <v>121200</v>
      </c>
      <c r="W3333" s="16" t="s">
        <v>27582</v>
      </c>
      <c r="X3333" s="50"/>
      <c r="Y3333" s="50"/>
      <c r="Z3333" t="s">
        <v>28327</v>
      </c>
    </row>
    <row r="3334" spans="1:26" ht="18" customHeight="1">
      <c r="A3334" s="539">
        <v>20241205</v>
      </c>
      <c r="B3334" s="523">
        <v>1379</v>
      </c>
      <c r="C3334" s="523" t="s">
        <v>27720</v>
      </c>
      <c r="D3334" s="523" t="s">
        <v>27526</v>
      </c>
      <c r="E3334" s="523">
        <v>2350</v>
      </c>
      <c r="F3334" s="523" t="s">
        <v>9133</v>
      </c>
      <c r="G3334" s="523" t="s">
        <v>27532</v>
      </c>
      <c r="H3334" s="538"/>
      <c r="I3334" s="540">
        <v>45631</v>
      </c>
      <c r="J3334" s="541" t="s">
        <v>9736</v>
      </c>
      <c r="K3334" s="541" t="s">
        <v>9440</v>
      </c>
      <c r="L3334" s="494"/>
      <c r="M3334" s="494"/>
      <c r="N3334" s="494"/>
      <c r="O3334" s="494"/>
      <c r="P3334" s="494"/>
      <c r="Q3334" s="494"/>
      <c r="R3334" s="16" t="s">
        <v>27720</v>
      </c>
      <c r="S3334" s="16" t="s">
        <v>27370</v>
      </c>
      <c r="T3334" s="16" t="s">
        <v>27719</v>
      </c>
      <c r="U3334" s="17">
        <v>11732</v>
      </c>
      <c r="V3334" s="18">
        <v>121200</v>
      </c>
      <c r="W3334" s="16" t="s">
        <v>27582</v>
      </c>
      <c r="X3334" s="50"/>
      <c r="Y3334" s="50"/>
      <c r="Z3334" t="s">
        <v>28327</v>
      </c>
    </row>
    <row r="3335" spans="1:26" ht="18" customHeight="1">
      <c r="A3335" s="539">
        <v>20241205</v>
      </c>
      <c r="B3335" s="523">
        <v>1380</v>
      </c>
      <c r="C3335" s="523" t="s">
        <v>27455</v>
      </c>
      <c r="D3335" s="523" t="s">
        <v>8896</v>
      </c>
      <c r="E3335" s="523">
        <v>1925</v>
      </c>
      <c r="F3335" s="523" t="s">
        <v>6380</v>
      </c>
      <c r="G3335" s="523" t="s">
        <v>27456</v>
      </c>
      <c r="H3335" s="538"/>
      <c r="I3335" s="540">
        <v>45631</v>
      </c>
      <c r="J3335" s="541" t="s">
        <v>11271</v>
      </c>
      <c r="K3335" s="541" t="s">
        <v>9440</v>
      </c>
      <c r="L3335" s="512" t="s">
        <v>205</v>
      </c>
      <c r="M3335" s="512"/>
      <c r="N3335" s="512"/>
      <c r="O3335" s="512"/>
      <c r="P3335" s="512"/>
      <c r="Q3335" s="512"/>
      <c r="R3335" s="16" t="s">
        <v>27665</v>
      </c>
      <c r="S3335" s="16" t="s">
        <v>9811</v>
      </c>
      <c r="T3335" s="16" t="s">
        <v>27771</v>
      </c>
      <c r="U3335" s="17">
        <v>1925</v>
      </c>
      <c r="V3335" s="18">
        <v>24640</v>
      </c>
      <c r="W3335" s="16" t="s">
        <v>27770</v>
      </c>
      <c r="X3335" s="50" t="s">
        <v>205</v>
      </c>
      <c r="Y3335" s="50"/>
    </row>
    <row r="3336" spans="1:26" ht="18" customHeight="1">
      <c r="A3336" s="539">
        <v>20241205</v>
      </c>
      <c r="B3336" s="523">
        <v>1381</v>
      </c>
      <c r="C3336" s="523" t="s">
        <v>27672</v>
      </c>
      <c r="D3336" s="523" t="s">
        <v>8947</v>
      </c>
      <c r="E3336" s="523">
        <v>800</v>
      </c>
      <c r="F3336" s="523" t="s">
        <v>8949</v>
      </c>
      <c r="G3336" s="523" t="s">
        <v>27673</v>
      </c>
      <c r="H3336" s="538"/>
      <c r="I3336" s="540">
        <v>45631</v>
      </c>
      <c r="J3336" s="541" t="s">
        <v>10433</v>
      </c>
      <c r="K3336" s="541" t="s">
        <v>9440</v>
      </c>
      <c r="L3336" s="494">
        <v>20</v>
      </c>
      <c r="M3336" s="494"/>
      <c r="N3336" s="494"/>
      <c r="O3336" s="494"/>
      <c r="P3336" s="494"/>
      <c r="Q3336" s="494"/>
      <c r="R3336" s="16" t="s">
        <v>27784</v>
      </c>
      <c r="S3336" s="16" t="s">
        <v>22318</v>
      </c>
      <c r="T3336" s="16" t="s">
        <v>27786</v>
      </c>
      <c r="U3336" s="17">
        <v>800</v>
      </c>
      <c r="V3336" s="18">
        <v>6400</v>
      </c>
      <c r="W3336" s="16" t="s">
        <v>27770</v>
      </c>
      <c r="X3336" s="50" t="s">
        <v>205</v>
      </c>
      <c r="Y3336" s="50"/>
      <c r="Z3336" t="s">
        <v>13828</v>
      </c>
    </row>
    <row r="3337" spans="1:26" ht="18" customHeight="1">
      <c r="A3337" s="539">
        <v>20241206</v>
      </c>
      <c r="B3337" s="523">
        <v>1382</v>
      </c>
      <c r="C3337" s="523" t="s">
        <v>27610</v>
      </c>
      <c r="D3337" s="523" t="s">
        <v>8896</v>
      </c>
      <c r="E3337" s="523">
        <v>1925</v>
      </c>
      <c r="F3337" s="523" t="s">
        <v>6380</v>
      </c>
      <c r="G3337" s="523" t="s">
        <v>27611</v>
      </c>
      <c r="H3337" s="538"/>
      <c r="I3337" s="540">
        <v>45632</v>
      </c>
      <c r="J3337" s="541" t="s">
        <v>14337</v>
      </c>
      <c r="K3337" s="541" t="s">
        <v>9440</v>
      </c>
      <c r="L3337" s="494"/>
      <c r="M3337" s="494" t="s">
        <v>14610</v>
      </c>
      <c r="N3337" s="494" t="s">
        <v>9822</v>
      </c>
      <c r="O3337" s="494" t="s">
        <v>9575</v>
      </c>
      <c r="P3337" s="494"/>
      <c r="Q3337" s="494" t="s">
        <v>27818</v>
      </c>
      <c r="R3337" s="16" t="s">
        <v>27610</v>
      </c>
      <c r="S3337" s="16" t="s">
        <v>606</v>
      </c>
      <c r="T3337" s="16" t="s">
        <v>27808</v>
      </c>
      <c r="U3337" s="17">
        <v>1925</v>
      </c>
      <c r="V3337" s="18">
        <v>24640</v>
      </c>
      <c r="W3337" s="16" t="s">
        <v>27772</v>
      </c>
      <c r="X3337" s="50"/>
      <c r="Y3337" s="50"/>
    </row>
    <row r="3338" spans="1:26" ht="18" customHeight="1">
      <c r="A3338" s="539">
        <v>20241206</v>
      </c>
      <c r="B3338" s="523">
        <v>1383</v>
      </c>
      <c r="C3338" s="523" t="s">
        <v>27674</v>
      </c>
      <c r="D3338" s="523" t="s">
        <v>8947</v>
      </c>
      <c r="E3338" s="523">
        <v>1000</v>
      </c>
      <c r="F3338" s="523" t="s">
        <v>8949</v>
      </c>
      <c r="G3338" s="523" t="s">
        <v>27675</v>
      </c>
      <c r="H3338" s="538"/>
      <c r="I3338" s="540">
        <v>45632</v>
      </c>
      <c r="J3338" s="541" t="s">
        <v>11402</v>
      </c>
      <c r="K3338" s="541" t="s">
        <v>9440</v>
      </c>
      <c r="L3338" s="494">
        <v>20</v>
      </c>
      <c r="M3338" s="494" t="s">
        <v>9467</v>
      </c>
      <c r="N3338" s="494" t="s">
        <v>8179</v>
      </c>
      <c r="O3338" s="494" t="s">
        <v>14796</v>
      </c>
      <c r="P3338" s="494"/>
      <c r="Q3338" s="494" t="s">
        <v>27818</v>
      </c>
      <c r="R3338" s="16" t="s">
        <v>27788</v>
      </c>
      <c r="S3338" s="16" t="s">
        <v>22318</v>
      </c>
      <c r="T3338" s="16" t="s">
        <v>27809</v>
      </c>
      <c r="U3338" s="17">
        <v>1000</v>
      </c>
      <c r="V3338" s="18">
        <v>7000</v>
      </c>
      <c r="W3338" s="16" t="s">
        <v>27770</v>
      </c>
      <c r="X3338" s="50" t="s">
        <v>205</v>
      </c>
      <c r="Y3338" s="50"/>
      <c r="Z3338" t="s">
        <v>13828</v>
      </c>
    </row>
    <row r="3339" spans="1:26" ht="18" customHeight="1">
      <c r="A3339" s="539">
        <v>20241206</v>
      </c>
      <c r="B3339" s="523">
        <v>1384</v>
      </c>
      <c r="C3339" s="523" t="s">
        <v>27554</v>
      </c>
      <c r="D3339" s="523" t="s">
        <v>10628</v>
      </c>
      <c r="E3339" s="523">
        <v>1896</v>
      </c>
      <c r="F3339" s="523" t="s">
        <v>13351</v>
      </c>
      <c r="G3339" s="523" t="s">
        <v>27555</v>
      </c>
      <c r="H3339" s="538"/>
      <c r="I3339" s="540">
        <v>45631</v>
      </c>
      <c r="J3339" s="541" t="s">
        <v>16076</v>
      </c>
      <c r="K3339" s="541" t="s">
        <v>9440</v>
      </c>
      <c r="L3339" s="494">
        <v>40</v>
      </c>
      <c r="M3339" s="494" t="s">
        <v>27819</v>
      </c>
      <c r="N3339" s="494" t="s">
        <v>9461</v>
      </c>
      <c r="O3339" s="494" t="s">
        <v>14796</v>
      </c>
      <c r="P3339" s="494"/>
      <c r="Q3339" s="494" t="s">
        <v>27818</v>
      </c>
      <c r="R3339" s="16" t="s">
        <v>27796</v>
      </c>
      <c r="S3339" s="16" t="s">
        <v>22318</v>
      </c>
      <c r="T3339" s="16" t="s">
        <v>27810</v>
      </c>
      <c r="U3339" s="17">
        <v>1896</v>
      </c>
      <c r="V3339" s="18">
        <v>18034.400000000001</v>
      </c>
      <c r="W3339" s="16" t="s">
        <v>27770</v>
      </c>
      <c r="X3339" s="50" t="s">
        <v>205</v>
      </c>
      <c r="Y3339" s="50"/>
    </row>
    <row r="3340" spans="1:26" ht="18" customHeight="1">
      <c r="A3340" s="539">
        <v>20241206</v>
      </c>
      <c r="B3340" s="523">
        <v>1385</v>
      </c>
      <c r="C3340" s="523" t="s">
        <v>25581</v>
      </c>
      <c r="D3340" s="523" t="s">
        <v>219</v>
      </c>
      <c r="E3340" s="523">
        <v>2000</v>
      </c>
      <c r="F3340" s="523" t="s">
        <v>9269</v>
      </c>
      <c r="G3340" s="523" t="s">
        <v>25582</v>
      </c>
      <c r="H3340" s="538"/>
      <c r="I3340" s="540">
        <v>45631</v>
      </c>
      <c r="J3340" s="541" t="s">
        <v>11368</v>
      </c>
      <c r="K3340" s="541" t="s">
        <v>9440</v>
      </c>
      <c r="L3340" s="494" t="s">
        <v>205</v>
      </c>
      <c r="M3340" s="494" t="s">
        <v>9520</v>
      </c>
      <c r="N3340" s="494" t="s">
        <v>9521</v>
      </c>
      <c r="O3340" s="494" t="s">
        <v>14697</v>
      </c>
      <c r="P3340" s="494"/>
      <c r="Q3340" s="494" t="s">
        <v>27822</v>
      </c>
      <c r="R3340" s="16" t="s">
        <v>25581</v>
      </c>
      <c r="S3340" s="16" t="s">
        <v>27214</v>
      </c>
      <c r="T3340" s="16" t="s">
        <v>27807</v>
      </c>
      <c r="U3340" s="17">
        <v>2000</v>
      </c>
      <c r="V3340" s="18">
        <v>22198.84</v>
      </c>
      <c r="W3340" s="16" t="s">
        <v>27772</v>
      </c>
      <c r="X3340" s="50" t="s">
        <v>205</v>
      </c>
      <c r="Y3340" s="50"/>
    </row>
    <row r="3341" spans="1:26" ht="18" customHeight="1">
      <c r="A3341" s="539">
        <v>20241206</v>
      </c>
      <c r="B3341" s="523">
        <v>1386</v>
      </c>
      <c r="C3341" s="523" t="s">
        <v>27711</v>
      </c>
      <c r="D3341" s="523" t="s">
        <v>9743</v>
      </c>
      <c r="E3341" s="523">
        <v>1700</v>
      </c>
      <c r="F3341" s="523" t="s">
        <v>9206</v>
      </c>
      <c r="G3341" s="523" t="s">
        <v>27712</v>
      </c>
      <c r="H3341" s="538"/>
      <c r="I3341" s="540">
        <v>45631</v>
      </c>
      <c r="J3341" s="541" t="s">
        <v>14135</v>
      </c>
      <c r="K3341" s="541" t="s">
        <v>9440</v>
      </c>
      <c r="L3341" s="494" t="s">
        <v>205</v>
      </c>
      <c r="M3341" s="494" t="s">
        <v>9467</v>
      </c>
      <c r="N3341" s="494" t="s">
        <v>8179</v>
      </c>
      <c r="O3341" s="494" t="s">
        <v>14737</v>
      </c>
      <c r="P3341" s="494" t="s">
        <v>27827</v>
      </c>
      <c r="Q3341" s="494" t="s">
        <v>27828</v>
      </c>
      <c r="R3341" s="16" t="s">
        <v>27789</v>
      </c>
      <c r="S3341" s="16" t="s">
        <v>9747</v>
      </c>
      <c r="T3341" s="16" t="s">
        <v>27790</v>
      </c>
      <c r="U3341" s="17">
        <v>1700</v>
      </c>
      <c r="V3341" s="18">
        <v>23500</v>
      </c>
      <c r="W3341" s="16" t="s">
        <v>27791</v>
      </c>
      <c r="X3341" s="50" t="s">
        <v>205</v>
      </c>
      <c r="Y3341" s="50"/>
    </row>
    <row r="3342" spans="1:26" ht="18" customHeight="1">
      <c r="A3342" s="539">
        <v>20241206</v>
      </c>
      <c r="B3342" s="523">
        <v>1387</v>
      </c>
      <c r="C3342" s="523">
        <v>300410033187</v>
      </c>
      <c r="D3342" s="523" t="s">
        <v>8947</v>
      </c>
      <c r="E3342" s="523">
        <v>1450</v>
      </c>
      <c r="F3342" s="523" t="s">
        <v>8949</v>
      </c>
      <c r="G3342" s="523" t="s">
        <v>27666</v>
      </c>
      <c r="H3342" s="538"/>
      <c r="I3342" s="540">
        <v>45632</v>
      </c>
      <c r="J3342" s="541" t="s">
        <v>10735</v>
      </c>
      <c r="K3342" s="541" t="s">
        <v>9440</v>
      </c>
      <c r="L3342" s="494">
        <v>40</v>
      </c>
      <c r="M3342" s="494" t="s">
        <v>9467</v>
      </c>
      <c r="N3342" s="494" t="s">
        <v>8248</v>
      </c>
      <c r="O3342" s="494" t="s">
        <v>9469</v>
      </c>
      <c r="P3342" s="494"/>
      <c r="Q3342" s="494" t="s">
        <v>27814</v>
      </c>
      <c r="R3342" s="16" t="s">
        <v>27795</v>
      </c>
      <c r="S3342" s="16" t="s">
        <v>15724</v>
      </c>
      <c r="T3342" s="16" t="s">
        <v>27769</v>
      </c>
      <c r="U3342" s="17">
        <v>1450</v>
      </c>
      <c r="V3342" s="18">
        <v>13500</v>
      </c>
      <c r="W3342" s="16" t="s">
        <v>27770</v>
      </c>
      <c r="X3342" s="50" t="s">
        <v>205</v>
      </c>
      <c r="Y3342" s="50"/>
      <c r="Z3342" t="s">
        <v>27853</v>
      </c>
    </row>
    <row r="3343" spans="1:26" ht="18" customHeight="1">
      <c r="A3343" s="539">
        <v>20241209</v>
      </c>
      <c r="B3343" s="523">
        <v>1388</v>
      </c>
      <c r="C3343" s="523" t="s">
        <v>27446</v>
      </c>
      <c r="D3343" s="523" t="s">
        <v>27445</v>
      </c>
      <c r="E3343" s="523">
        <v>1200</v>
      </c>
      <c r="F3343" s="523" t="s">
        <v>9089</v>
      </c>
      <c r="G3343" s="523" t="s">
        <v>27447</v>
      </c>
      <c r="H3343" s="538"/>
      <c r="I3343" s="540">
        <v>45632</v>
      </c>
      <c r="J3343" s="541" t="s">
        <v>11198</v>
      </c>
      <c r="K3343" s="541" t="s">
        <v>9440</v>
      </c>
      <c r="L3343" s="494" t="s">
        <v>205</v>
      </c>
      <c r="M3343" s="494" t="s">
        <v>9467</v>
      </c>
      <c r="N3343" s="494"/>
      <c r="O3343" s="494" t="s">
        <v>14674</v>
      </c>
      <c r="P3343" s="494"/>
      <c r="Q3343" s="494" t="s">
        <v>27832</v>
      </c>
      <c r="R3343" s="16" t="s">
        <v>27797</v>
      </c>
      <c r="S3343" s="16" t="s">
        <v>9589</v>
      </c>
      <c r="T3343" s="16" t="s">
        <v>27841</v>
      </c>
      <c r="U3343" s="17">
        <v>1200</v>
      </c>
      <c r="V3343" s="18">
        <v>24900</v>
      </c>
      <c r="W3343" s="16" t="s">
        <v>27791</v>
      </c>
      <c r="X3343" s="50" t="s">
        <v>205</v>
      </c>
      <c r="Y3343" s="50"/>
      <c r="Z3343" t="s">
        <v>27854</v>
      </c>
    </row>
    <row r="3344" spans="1:26" ht="18" customHeight="1">
      <c r="A3344" s="539">
        <v>20241209</v>
      </c>
      <c r="B3344" s="523">
        <v>1389</v>
      </c>
      <c r="C3344" s="523" t="s">
        <v>27676</v>
      </c>
      <c r="D3344" s="523" t="s">
        <v>8947</v>
      </c>
      <c r="E3344" s="523">
        <v>850</v>
      </c>
      <c r="F3344" s="523" t="s">
        <v>8949</v>
      </c>
      <c r="G3344" s="523" t="s">
        <v>27677</v>
      </c>
      <c r="H3344" s="538"/>
      <c r="I3344" s="540">
        <v>45633</v>
      </c>
      <c r="J3344" s="541" t="s">
        <v>9777</v>
      </c>
      <c r="K3344" s="541" t="s">
        <v>9440</v>
      </c>
      <c r="L3344" s="494">
        <v>20</v>
      </c>
      <c r="M3344" s="494" t="s">
        <v>9467</v>
      </c>
      <c r="N3344" s="494"/>
      <c r="O3344" s="494" t="s">
        <v>23246</v>
      </c>
      <c r="P3344" s="494" t="s">
        <v>23164</v>
      </c>
      <c r="Q3344" s="494" t="s">
        <v>27833</v>
      </c>
      <c r="R3344" s="16" t="s">
        <v>27758</v>
      </c>
      <c r="S3344" s="16" t="s">
        <v>19718</v>
      </c>
      <c r="T3344" s="16" t="s">
        <v>27839</v>
      </c>
      <c r="U3344" s="17">
        <v>850</v>
      </c>
      <c r="V3344" s="18">
        <v>5950</v>
      </c>
      <c r="W3344" s="16" t="s">
        <v>27840</v>
      </c>
      <c r="X3344" s="50" t="s">
        <v>205</v>
      </c>
      <c r="Y3344" s="50"/>
      <c r="Z3344" t="s">
        <v>28015</v>
      </c>
    </row>
    <row r="3345" spans="1:26" ht="18" customHeight="1">
      <c r="A3345" s="539">
        <v>20241209</v>
      </c>
      <c r="B3345" s="523">
        <v>1390</v>
      </c>
      <c r="C3345" s="523" t="s">
        <v>27443</v>
      </c>
      <c r="D3345" s="523" t="s">
        <v>8947</v>
      </c>
      <c r="E3345" s="523">
        <v>1190</v>
      </c>
      <c r="F3345" s="523" t="s">
        <v>8949</v>
      </c>
      <c r="G3345" s="523" t="s">
        <v>27444</v>
      </c>
      <c r="H3345" s="538"/>
      <c r="I3345" s="540">
        <v>45635</v>
      </c>
      <c r="J3345" s="541" t="s">
        <v>11882</v>
      </c>
      <c r="K3345" s="541" t="s">
        <v>9440</v>
      </c>
      <c r="L3345" s="494">
        <v>20</v>
      </c>
      <c r="M3345" s="494"/>
      <c r="N3345" s="494"/>
      <c r="O3345" s="494"/>
      <c r="P3345" s="494"/>
      <c r="Q3345" s="494"/>
      <c r="R3345" s="16" t="s">
        <v>27443</v>
      </c>
      <c r="S3345" s="16" t="s">
        <v>1593</v>
      </c>
      <c r="T3345" s="16" t="s">
        <v>27837</v>
      </c>
      <c r="U3345" s="17">
        <v>1190</v>
      </c>
      <c r="V3345" s="18">
        <v>6545</v>
      </c>
      <c r="W3345" s="16" t="s">
        <v>27811</v>
      </c>
      <c r="X3345" s="50" t="s">
        <v>205</v>
      </c>
      <c r="Y3345" s="50"/>
      <c r="Z3345" t="s">
        <v>10592</v>
      </c>
    </row>
    <row r="3346" spans="1:26" ht="18" customHeight="1">
      <c r="A3346" s="539">
        <v>20241209</v>
      </c>
      <c r="B3346" s="523">
        <v>1391</v>
      </c>
      <c r="C3346" s="523" t="s">
        <v>27782</v>
      </c>
      <c r="D3346" s="523" t="s">
        <v>8996</v>
      </c>
      <c r="E3346" s="523">
        <v>800</v>
      </c>
      <c r="F3346" s="523" t="s">
        <v>8949</v>
      </c>
      <c r="G3346" s="523" t="s">
        <v>27783</v>
      </c>
      <c r="H3346" s="538"/>
      <c r="I3346" s="540">
        <v>45635</v>
      </c>
      <c r="J3346" s="541" t="s">
        <v>9602</v>
      </c>
      <c r="K3346" s="541" t="s">
        <v>9440</v>
      </c>
      <c r="L3346" s="494">
        <v>20</v>
      </c>
      <c r="M3346" s="494"/>
      <c r="N3346" s="494"/>
      <c r="O3346" s="494"/>
      <c r="P3346" s="494"/>
      <c r="Q3346" s="494"/>
      <c r="R3346" s="16" t="s">
        <v>27782</v>
      </c>
      <c r="S3346" s="16" t="s">
        <v>27799</v>
      </c>
      <c r="T3346" s="16" t="s">
        <v>27838</v>
      </c>
      <c r="U3346" s="17">
        <v>800</v>
      </c>
      <c r="V3346" s="18">
        <v>9400</v>
      </c>
      <c r="W3346" s="16" t="s">
        <v>27842</v>
      </c>
      <c r="X3346" s="50" t="s">
        <v>205</v>
      </c>
      <c r="Y3346" s="50"/>
      <c r="Z3346" t="s">
        <v>28651</v>
      </c>
    </row>
    <row r="3347" spans="1:26" ht="18" customHeight="1">
      <c r="A3347" s="539">
        <v>20241209</v>
      </c>
      <c r="B3347" s="523">
        <v>1392</v>
      </c>
      <c r="C3347" s="523" t="s">
        <v>27773</v>
      </c>
      <c r="D3347" s="523" t="s">
        <v>8947</v>
      </c>
      <c r="E3347" s="523">
        <v>992</v>
      </c>
      <c r="F3347" s="523" t="s">
        <v>8949</v>
      </c>
      <c r="G3347" s="523" t="s">
        <v>27774</v>
      </c>
      <c r="H3347" s="538"/>
      <c r="I3347" s="540">
        <v>45635</v>
      </c>
      <c r="J3347" s="541" t="s">
        <v>10580</v>
      </c>
      <c r="K3347" s="541" t="s">
        <v>9440</v>
      </c>
      <c r="L3347" s="494">
        <v>20</v>
      </c>
      <c r="M3347" s="494" t="s">
        <v>9467</v>
      </c>
      <c r="N3347" s="494"/>
      <c r="O3347" s="494" t="s">
        <v>14688</v>
      </c>
      <c r="P3347" s="494" t="s">
        <v>27834</v>
      </c>
      <c r="Q3347" s="494" t="s">
        <v>27818</v>
      </c>
      <c r="R3347" s="16" t="s">
        <v>27858</v>
      </c>
      <c r="S3347" s="16" t="s">
        <v>27859</v>
      </c>
      <c r="T3347" s="16" t="s">
        <v>27860</v>
      </c>
      <c r="U3347" s="17">
        <v>992</v>
      </c>
      <c r="V3347" s="18">
        <v>9377.2800000000007</v>
      </c>
      <c r="W3347" s="16" t="s">
        <v>27861</v>
      </c>
      <c r="X3347" s="50" t="s">
        <v>27901</v>
      </c>
      <c r="Y3347" s="50"/>
      <c r="Z3347" t="s">
        <v>27904</v>
      </c>
    </row>
    <row r="3348" spans="1:26" ht="18" customHeight="1">
      <c r="A3348" s="539">
        <v>20241209</v>
      </c>
      <c r="B3348" s="523">
        <v>1393</v>
      </c>
      <c r="C3348" s="523" t="s">
        <v>27517</v>
      </c>
      <c r="D3348" s="523" t="s">
        <v>9319</v>
      </c>
      <c r="E3348" s="523">
        <v>1980</v>
      </c>
      <c r="F3348" s="523" t="s">
        <v>8994</v>
      </c>
      <c r="G3348" s="523" t="s">
        <v>27518</v>
      </c>
      <c r="H3348" s="538"/>
      <c r="I3348" s="540">
        <v>45635</v>
      </c>
      <c r="J3348" s="541" t="s">
        <v>10568</v>
      </c>
      <c r="K3348" s="541" t="s">
        <v>9440</v>
      </c>
      <c r="L3348" s="494" t="s">
        <v>205</v>
      </c>
      <c r="M3348" s="494"/>
      <c r="N3348" s="494"/>
      <c r="O3348" s="494"/>
      <c r="P3348" s="494"/>
      <c r="Q3348" s="494"/>
      <c r="R3348" s="16" t="s">
        <v>27517</v>
      </c>
      <c r="S3348" s="16" t="s">
        <v>27371</v>
      </c>
      <c r="T3348" s="16" t="s">
        <v>27857</v>
      </c>
      <c r="U3348" s="17">
        <v>1980</v>
      </c>
      <c r="V3348" s="18">
        <v>24948</v>
      </c>
      <c r="W3348" s="16" t="s">
        <v>27842</v>
      </c>
      <c r="X3348" s="50" t="s">
        <v>27887</v>
      </c>
      <c r="Y3348" s="50"/>
    </row>
    <row r="3349" spans="1:26" ht="18" customHeight="1">
      <c r="A3349" s="539">
        <v>20241209</v>
      </c>
      <c r="B3349" s="523">
        <v>1394</v>
      </c>
      <c r="C3349" s="523" t="s">
        <v>27583</v>
      </c>
      <c r="D3349" s="523" t="s">
        <v>8891</v>
      </c>
      <c r="E3349" s="523">
        <v>1960</v>
      </c>
      <c r="F3349" s="523" t="s">
        <v>8994</v>
      </c>
      <c r="G3349" s="523" t="s">
        <v>27584</v>
      </c>
      <c r="H3349" s="538"/>
      <c r="I3349" s="540">
        <v>45635</v>
      </c>
      <c r="J3349" s="541" t="s">
        <v>10711</v>
      </c>
      <c r="K3349" s="541" t="s">
        <v>9440</v>
      </c>
      <c r="L3349" s="494" t="s">
        <v>205</v>
      </c>
      <c r="M3349" s="494"/>
      <c r="N3349" s="494"/>
      <c r="O3349" s="494"/>
      <c r="P3349" s="494"/>
      <c r="Q3349" s="494"/>
      <c r="R3349" s="16" t="s">
        <v>27862</v>
      </c>
      <c r="S3349" s="16" t="s">
        <v>27863</v>
      </c>
      <c r="T3349" s="16" t="s">
        <v>27864</v>
      </c>
      <c r="U3349" s="17">
        <v>1960</v>
      </c>
      <c r="V3349" s="18">
        <v>24500</v>
      </c>
      <c r="W3349" s="16" t="s">
        <v>27865</v>
      </c>
      <c r="X3349" s="50" t="s">
        <v>27902</v>
      </c>
      <c r="Y3349" s="50"/>
    </row>
    <row r="3350" spans="1:26" ht="18" customHeight="1">
      <c r="A3350" s="539">
        <v>20241209</v>
      </c>
      <c r="B3350" s="523">
        <v>1395</v>
      </c>
      <c r="C3350" s="523" t="s">
        <v>27493</v>
      </c>
      <c r="D3350" s="523" t="s">
        <v>9476</v>
      </c>
      <c r="E3350" s="523">
        <v>1200</v>
      </c>
      <c r="F3350" s="523" t="s">
        <v>9089</v>
      </c>
      <c r="G3350" s="523" t="s">
        <v>27494</v>
      </c>
      <c r="H3350" s="538"/>
      <c r="I3350" s="540">
        <v>45635</v>
      </c>
      <c r="J3350" s="541" t="s">
        <v>13397</v>
      </c>
      <c r="K3350" s="541" t="s">
        <v>9440</v>
      </c>
      <c r="L3350" s="494" t="s">
        <v>205</v>
      </c>
      <c r="M3350" s="494"/>
      <c r="N3350" s="494"/>
      <c r="O3350" s="494"/>
      <c r="P3350" s="494"/>
      <c r="Q3350" s="494"/>
      <c r="R3350" s="16" t="s">
        <v>27493</v>
      </c>
      <c r="S3350" s="16" t="s">
        <v>4424</v>
      </c>
      <c r="T3350" s="16" t="s">
        <v>27891</v>
      </c>
      <c r="U3350" s="17">
        <v>1200</v>
      </c>
      <c r="V3350" s="18">
        <v>24990</v>
      </c>
      <c r="W3350" s="16" t="s">
        <v>27811</v>
      </c>
      <c r="X3350" s="50" t="s">
        <v>27890</v>
      </c>
      <c r="Y3350" s="50"/>
      <c r="Z3350" t="s">
        <v>27912</v>
      </c>
    </row>
    <row r="3351" spans="1:26" ht="18" customHeight="1">
      <c r="A3351" s="539">
        <v>20241209</v>
      </c>
      <c r="B3351" s="523">
        <v>1396</v>
      </c>
      <c r="C3351" s="523" t="s">
        <v>27038</v>
      </c>
      <c r="D3351" s="523" t="s">
        <v>8897</v>
      </c>
      <c r="E3351" s="523">
        <v>1568</v>
      </c>
      <c r="F3351" s="523" t="s">
        <v>8955</v>
      </c>
      <c r="G3351" s="523" t="s">
        <v>27039</v>
      </c>
      <c r="H3351" s="538"/>
      <c r="I3351" s="540">
        <v>45635</v>
      </c>
      <c r="J3351" s="541" t="s">
        <v>12277</v>
      </c>
      <c r="K3351" s="541" t="s">
        <v>9440</v>
      </c>
      <c r="L3351" s="494" t="s">
        <v>205</v>
      </c>
      <c r="M3351" s="494"/>
      <c r="N3351" s="494"/>
      <c r="O3351" s="494"/>
      <c r="P3351" s="494"/>
      <c r="Q3351" s="494"/>
      <c r="R3351" s="16" t="s">
        <v>27892</v>
      </c>
      <c r="S3351" s="16" t="s">
        <v>27893</v>
      </c>
      <c r="T3351" s="16" t="s">
        <v>27894</v>
      </c>
      <c r="U3351" s="17">
        <v>1568</v>
      </c>
      <c r="V3351" s="18">
        <v>24304</v>
      </c>
      <c r="W3351" s="16" t="s">
        <v>27865</v>
      </c>
      <c r="X3351" s="50" t="s">
        <v>27886</v>
      </c>
      <c r="Y3351" s="50"/>
    </row>
    <row r="3352" spans="1:26" ht="18" customHeight="1">
      <c r="A3352" s="539">
        <v>20241209</v>
      </c>
      <c r="B3352" s="523">
        <v>1397</v>
      </c>
      <c r="C3352" s="523" t="s">
        <v>27519</v>
      </c>
      <c r="D3352" s="523" t="s">
        <v>9319</v>
      </c>
      <c r="E3352" s="523">
        <v>1980</v>
      </c>
      <c r="F3352" s="523" t="s">
        <v>8994</v>
      </c>
      <c r="G3352" s="523" t="s">
        <v>27520</v>
      </c>
      <c r="H3352" s="538"/>
      <c r="I3352" s="540">
        <v>45635</v>
      </c>
      <c r="J3352" s="541" t="s">
        <v>10396</v>
      </c>
      <c r="K3352" s="541" t="s">
        <v>9440</v>
      </c>
      <c r="L3352" s="494" t="s">
        <v>205</v>
      </c>
      <c r="M3352" s="494"/>
      <c r="N3352" s="494"/>
      <c r="O3352" s="494"/>
      <c r="P3352" s="494"/>
      <c r="Q3352" s="494"/>
      <c r="R3352" s="16" t="s">
        <v>27895</v>
      </c>
      <c r="S3352" s="16" t="s">
        <v>27896</v>
      </c>
      <c r="T3352" s="16" t="s">
        <v>27897</v>
      </c>
      <c r="U3352" s="17">
        <v>1980</v>
      </c>
      <c r="V3352" s="18">
        <v>24948</v>
      </c>
      <c r="W3352" s="16" t="s">
        <v>27898</v>
      </c>
      <c r="X3352" s="50" t="s">
        <v>27903</v>
      </c>
      <c r="Y3352" s="50"/>
    </row>
    <row r="3353" spans="1:26" ht="18" customHeight="1">
      <c r="A3353" s="539">
        <v>20241209</v>
      </c>
      <c r="B3353" s="523">
        <v>1398</v>
      </c>
      <c r="C3353" s="523" t="s">
        <v>27129</v>
      </c>
      <c r="D3353" s="523" t="s">
        <v>8891</v>
      </c>
      <c r="E3353" s="523">
        <v>1954</v>
      </c>
      <c r="F3353" s="523" t="s">
        <v>8994</v>
      </c>
      <c r="G3353" s="523" t="s">
        <v>27130</v>
      </c>
      <c r="H3353" s="538"/>
      <c r="I3353" s="540">
        <v>45635</v>
      </c>
      <c r="J3353" s="541" t="s">
        <v>10652</v>
      </c>
      <c r="K3353" s="541" t="s">
        <v>9440</v>
      </c>
      <c r="L3353" s="494" t="s">
        <v>205</v>
      </c>
      <c r="M3353" s="494"/>
      <c r="N3353" s="494"/>
      <c r="O3353" s="494"/>
      <c r="P3353" s="494"/>
      <c r="Q3353" s="494"/>
      <c r="R3353" s="16" t="s">
        <v>27899</v>
      </c>
      <c r="S3353" s="16" t="s">
        <v>27896</v>
      </c>
      <c r="T3353" s="16" t="s">
        <v>27900</v>
      </c>
      <c r="U3353" s="17">
        <v>1954</v>
      </c>
      <c r="V3353" s="18">
        <v>24513</v>
      </c>
      <c r="W3353" s="16" t="s">
        <v>27898</v>
      </c>
      <c r="X3353" s="50" t="s">
        <v>27887</v>
      </c>
      <c r="Y3353" s="50"/>
    </row>
    <row r="3354" spans="1:26" ht="18" customHeight="1">
      <c r="A3354" s="539">
        <v>20241210</v>
      </c>
      <c r="B3354" s="523">
        <v>1399</v>
      </c>
      <c r="C3354" s="523" t="s">
        <v>27804</v>
      </c>
      <c r="D3354" s="523" t="s">
        <v>219</v>
      </c>
      <c r="E3354" s="523">
        <v>1800</v>
      </c>
      <c r="F3354" s="523" t="s">
        <v>8949</v>
      </c>
      <c r="G3354" s="523" t="s">
        <v>27805</v>
      </c>
      <c r="H3354" s="538"/>
      <c r="I3354" s="540">
        <v>45635</v>
      </c>
      <c r="J3354" s="541" t="s">
        <v>15060</v>
      </c>
      <c r="K3354" s="541" t="s">
        <v>9440</v>
      </c>
      <c r="L3354" s="494" t="s">
        <v>205</v>
      </c>
      <c r="M3354" s="494" t="s">
        <v>9499</v>
      </c>
      <c r="N3354" s="494" t="s">
        <v>9574</v>
      </c>
      <c r="O3354" s="494" t="s">
        <v>9469</v>
      </c>
      <c r="P3354" s="494"/>
      <c r="Q3354" s="494" t="s">
        <v>27911</v>
      </c>
      <c r="R3354" s="16" t="s">
        <v>27925</v>
      </c>
      <c r="S3354" s="16" t="s">
        <v>11993</v>
      </c>
      <c r="T3354" s="16" t="s">
        <v>27930</v>
      </c>
      <c r="U3354" s="17">
        <v>1800</v>
      </c>
      <c r="V3354" s="18">
        <v>18304</v>
      </c>
      <c r="W3354" s="16" t="s">
        <v>27910</v>
      </c>
      <c r="X3354" s="50" t="s">
        <v>27927</v>
      </c>
      <c r="Y3354" s="50"/>
      <c r="Z3354" t="s">
        <v>10998</v>
      </c>
    </row>
    <row r="3355" spans="1:26" ht="18" customHeight="1">
      <c r="A3355" s="539">
        <v>20241210</v>
      </c>
      <c r="B3355" s="523">
        <v>1400</v>
      </c>
      <c r="C3355" s="523" t="s">
        <v>27131</v>
      </c>
      <c r="D3355" s="523" t="s">
        <v>8891</v>
      </c>
      <c r="E3355" s="523">
        <v>1958</v>
      </c>
      <c r="F3355" s="523" t="s">
        <v>8994</v>
      </c>
      <c r="G3355" s="523" t="s">
        <v>27132</v>
      </c>
      <c r="H3355" s="538"/>
      <c r="I3355" s="540">
        <v>45636</v>
      </c>
      <c r="J3355" s="541" t="s">
        <v>11310</v>
      </c>
      <c r="K3355" s="541" t="s">
        <v>9440</v>
      </c>
      <c r="L3355" s="494" t="s">
        <v>205</v>
      </c>
      <c r="M3355" s="494" t="s">
        <v>14625</v>
      </c>
      <c r="N3355" s="494"/>
      <c r="O3355" s="494" t="s">
        <v>9533</v>
      </c>
      <c r="P3355" s="494"/>
      <c r="Q3355" s="494"/>
      <c r="R3355" s="16" t="s">
        <v>27759</v>
      </c>
      <c r="S3355" s="16" t="s">
        <v>27913</v>
      </c>
      <c r="T3355" s="16" t="s">
        <v>27914</v>
      </c>
      <c r="U3355" s="17">
        <v>1958</v>
      </c>
      <c r="V3355" s="18">
        <v>24486.76</v>
      </c>
      <c r="W3355" s="16" t="s">
        <v>27915</v>
      </c>
      <c r="X3355" s="50" t="s">
        <v>27889</v>
      </c>
      <c r="Y3355" s="50"/>
    </row>
    <row r="3356" spans="1:26" ht="18" customHeight="1">
      <c r="A3356" s="539">
        <v>20241210</v>
      </c>
      <c r="B3356" s="523">
        <v>1401</v>
      </c>
      <c r="C3356" s="523" t="s">
        <v>27392</v>
      </c>
      <c r="D3356" s="523" t="s">
        <v>219</v>
      </c>
      <c r="E3356" s="523">
        <v>1305</v>
      </c>
      <c r="F3356" s="523" t="s">
        <v>12958</v>
      </c>
      <c r="G3356" s="523" t="s">
        <v>27393</v>
      </c>
      <c r="H3356" s="538"/>
      <c r="I3356" s="540">
        <v>45636</v>
      </c>
      <c r="J3356" s="541" t="s">
        <v>9527</v>
      </c>
      <c r="K3356" s="541" t="s">
        <v>9440</v>
      </c>
      <c r="L3356" s="494" t="s">
        <v>205</v>
      </c>
      <c r="M3356" s="494" t="s">
        <v>9467</v>
      </c>
      <c r="N3356" s="50" t="s">
        <v>27888</v>
      </c>
      <c r="O3356" s="494" t="s">
        <v>9522</v>
      </c>
      <c r="P3356" s="494"/>
      <c r="Q3356" s="494"/>
      <c r="R3356" s="16" t="s">
        <v>27669</v>
      </c>
      <c r="S3356" s="16" t="s">
        <v>27942</v>
      </c>
      <c r="T3356" s="16" t="s">
        <v>27943</v>
      </c>
      <c r="U3356" s="17">
        <v>1305</v>
      </c>
      <c r="V3356" s="18">
        <v>21533</v>
      </c>
      <c r="W3356" s="16" t="s">
        <v>27865</v>
      </c>
      <c r="X3356" s="50" t="s">
        <v>27888</v>
      </c>
      <c r="Y3356" s="50"/>
      <c r="Z3356" t="s">
        <v>11025</v>
      </c>
    </row>
    <row r="3357" spans="1:26" ht="18" customHeight="1">
      <c r="A3357" s="539">
        <v>20241210</v>
      </c>
      <c r="B3357" s="523">
        <v>1402</v>
      </c>
      <c r="C3357" s="523" t="s">
        <v>27564</v>
      </c>
      <c r="D3357" s="523" t="s">
        <v>9537</v>
      </c>
      <c r="E3357" s="523">
        <v>1916</v>
      </c>
      <c r="F3357" s="523" t="s">
        <v>8994</v>
      </c>
      <c r="G3357" s="523" t="s">
        <v>27565</v>
      </c>
      <c r="H3357" s="538"/>
      <c r="I3357" s="540">
        <v>45636</v>
      </c>
      <c r="J3357" s="541" t="s">
        <v>12274</v>
      </c>
      <c r="K3357" s="541" t="s">
        <v>9440</v>
      </c>
      <c r="L3357" s="494" t="s">
        <v>205</v>
      </c>
      <c r="M3357" s="494" t="s">
        <v>9520</v>
      </c>
      <c r="N3357" s="494"/>
      <c r="O3357" s="494" t="s">
        <v>9533</v>
      </c>
      <c r="P3357" s="494"/>
      <c r="Q3357" s="494"/>
      <c r="R3357" s="16" t="s">
        <v>27760</v>
      </c>
      <c r="S3357" s="16" t="s">
        <v>12589</v>
      </c>
      <c r="T3357" s="16" t="s">
        <v>27944</v>
      </c>
      <c r="U3357" s="17">
        <v>1916</v>
      </c>
      <c r="V3357" s="18">
        <v>24509.47</v>
      </c>
      <c r="W3357" s="16" t="s">
        <v>27910</v>
      </c>
      <c r="X3357" s="50" t="s">
        <v>27928</v>
      </c>
      <c r="Y3357" s="50"/>
    </row>
    <row r="3358" spans="1:26" ht="18" customHeight="1">
      <c r="A3358" s="539">
        <v>20241210</v>
      </c>
      <c r="B3358" s="523">
        <v>1403</v>
      </c>
      <c r="C3358" s="523" t="s">
        <v>27867</v>
      </c>
      <c r="D3358" s="523" t="s">
        <v>9540</v>
      </c>
      <c r="E3358" s="523">
        <v>1958</v>
      </c>
      <c r="F3358" s="523" t="s">
        <v>8994</v>
      </c>
      <c r="G3358" s="523" t="s">
        <v>27868</v>
      </c>
      <c r="H3358" s="538"/>
      <c r="I3358" s="540">
        <v>45636</v>
      </c>
      <c r="J3358" s="541" t="s">
        <v>11172</v>
      </c>
      <c r="K3358" s="541" t="s">
        <v>9440</v>
      </c>
      <c r="L3358" s="494" t="s">
        <v>205</v>
      </c>
      <c r="M3358" s="494" t="s">
        <v>14625</v>
      </c>
      <c r="N3358" s="494"/>
      <c r="O3358" s="494" t="s">
        <v>9533</v>
      </c>
      <c r="P3358" s="494"/>
      <c r="Q3358" s="494"/>
      <c r="R3358" s="16" t="s">
        <v>27940</v>
      </c>
      <c r="S3358" s="16" t="s">
        <v>27913</v>
      </c>
      <c r="T3358" s="16" t="s">
        <v>27941</v>
      </c>
      <c r="U3358" s="17">
        <v>1958</v>
      </c>
      <c r="V3358" s="18">
        <v>24486.880000000001</v>
      </c>
      <c r="W3358" s="16" t="s">
        <v>27915</v>
      </c>
      <c r="X3358" s="50" t="s">
        <v>27889</v>
      </c>
      <c r="Y3358" s="50"/>
    </row>
    <row r="3359" spans="1:26" ht="18" customHeight="1">
      <c r="A3359" s="539">
        <v>20241210</v>
      </c>
      <c r="B3359" s="523">
        <v>1404</v>
      </c>
      <c r="C3359" s="523" t="s">
        <v>27125</v>
      </c>
      <c r="D3359" s="523" t="s">
        <v>8891</v>
      </c>
      <c r="E3359" s="523">
        <v>1953</v>
      </c>
      <c r="F3359" s="523" t="s">
        <v>8994</v>
      </c>
      <c r="G3359" s="523" t="s">
        <v>27126</v>
      </c>
      <c r="H3359" s="538"/>
      <c r="I3359" s="540">
        <v>45636</v>
      </c>
      <c r="J3359" s="541" t="s">
        <v>10753</v>
      </c>
      <c r="K3359" s="541" t="s">
        <v>9440</v>
      </c>
      <c r="L3359" s="494" t="s">
        <v>205</v>
      </c>
      <c r="M3359" s="494" t="s">
        <v>14596</v>
      </c>
      <c r="N3359" s="494" t="s">
        <v>8248</v>
      </c>
      <c r="O3359" s="494" t="s">
        <v>9533</v>
      </c>
      <c r="P3359" s="494"/>
      <c r="Q3359" s="494"/>
      <c r="R3359" s="16" t="s">
        <v>27955</v>
      </c>
      <c r="S3359" s="16" t="s">
        <v>27956</v>
      </c>
      <c r="T3359" s="16" t="s">
        <v>27957</v>
      </c>
      <c r="U3359" s="17">
        <v>1953</v>
      </c>
      <c r="V3359" s="18">
        <v>24665.63</v>
      </c>
      <c r="W3359" s="16" t="s">
        <v>27958</v>
      </c>
      <c r="X3359" s="50" t="s">
        <v>9542</v>
      </c>
      <c r="Y3359" s="50"/>
    </row>
    <row r="3360" spans="1:26" ht="18" customHeight="1">
      <c r="A3360" s="539">
        <v>20241210</v>
      </c>
      <c r="B3360" s="523">
        <v>1405</v>
      </c>
      <c r="C3360" s="523" t="s">
        <v>27562</v>
      </c>
      <c r="D3360" s="523" t="s">
        <v>9537</v>
      </c>
      <c r="E3360" s="523">
        <v>1916</v>
      </c>
      <c r="F3360" s="523" t="s">
        <v>8994</v>
      </c>
      <c r="G3360" s="523" t="s">
        <v>27563</v>
      </c>
      <c r="H3360" s="538"/>
      <c r="I3360" s="540">
        <v>45636</v>
      </c>
      <c r="J3360" s="541" t="s">
        <v>10753</v>
      </c>
      <c r="K3360" s="541" t="s">
        <v>9440</v>
      </c>
      <c r="L3360" s="494" t="s">
        <v>205</v>
      </c>
      <c r="M3360" s="494" t="s">
        <v>9520</v>
      </c>
      <c r="N3360" s="494"/>
      <c r="O3360" s="494" t="s">
        <v>9533</v>
      </c>
      <c r="P3360" s="494"/>
      <c r="Q3360" s="494"/>
      <c r="R3360" s="16" t="s">
        <v>27948</v>
      </c>
      <c r="S3360" s="16" t="s">
        <v>27949</v>
      </c>
      <c r="T3360" s="16" t="s">
        <v>27959</v>
      </c>
      <c r="U3360" s="17">
        <v>1916</v>
      </c>
      <c r="V3360" s="18">
        <v>24509.47</v>
      </c>
      <c r="W3360" s="16" t="s">
        <v>27950</v>
      </c>
      <c r="X3360" s="50" t="s">
        <v>27928</v>
      </c>
      <c r="Y3360" s="50"/>
    </row>
    <row r="3361" spans="1:26" ht="18" customHeight="1">
      <c r="A3361" s="539">
        <v>20241211</v>
      </c>
      <c r="B3361" s="523">
        <v>1406</v>
      </c>
      <c r="C3361" s="523" t="s">
        <v>27459</v>
      </c>
      <c r="D3361" s="523" t="s">
        <v>10348</v>
      </c>
      <c r="E3361" s="523">
        <v>1650</v>
      </c>
      <c r="F3361" s="523" t="s">
        <v>9054</v>
      </c>
      <c r="G3361" s="523" t="s">
        <v>27460</v>
      </c>
      <c r="H3361" s="538"/>
      <c r="I3361" s="540">
        <v>45637</v>
      </c>
      <c r="J3361" s="541" t="s">
        <v>11162</v>
      </c>
      <c r="K3361" s="541" t="s">
        <v>9440</v>
      </c>
      <c r="L3361" s="494" t="s">
        <v>205</v>
      </c>
      <c r="M3361" s="494" t="s">
        <v>27819</v>
      </c>
      <c r="N3361" s="494" t="s">
        <v>9461</v>
      </c>
      <c r="O3361" s="494" t="s">
        <v>9552</v>
      </c>
      <c r="P3361" s="494"/>
      <c r="Q3361" s="494"/>
      <c r="R3361" s="16" t="s">
        <v>27961</v>
      </c>
      <c r="S3361" s="16" t="s">
        <v>27962</v>
      </c>
      <c r="T3361" s="16" t="s">
        <v>27963</v>
      </c>
      <c r="U3361" s="17">
        <v>1650</v>
      </c>
      <c r="V3361" s="18">
        <v>24495</v>
      </c>
      <c r="W3361" s="16" t="s">
        <v>27952</v>
      </c>
      <c r="X3361" s="50" t="s">
        <v>27953</v>
      </c>
      <c r="Y3361" s="50"/>
    </row>
    <row r="3362" spans="1:26" ht="18" customHeight="1">
      <c r="A3362" s="539">
        <v>20241211</v>
      </c>
      <c r="B3362" s="523">
        <v>1407</v>
      </c>
      <c r="C3362" s="523" t="s">
        <v>27558</v>
      </c>
      <c r="D3362" s="523" t="s">
        <v>9537</v>
      </c>
      <c r="E3362" s="523">
        <v>1916</v>
      </c>
      <c r="F3362" s="523" t="s">
        <v>8994</v>
      </c>
      <c r="G3362" s="523" t="s">
        <v>27559</v>
      </c>
      <c r="H3362" s="538"/>
      <c r="I3362" s="540">
        <v>45637</v>
      </c>
      <c r="J3362" s="541" t="s">
        <v>13296</v>
      </c>
      <c r="K3362" s="541" t="s">
        <v>9440</v>
      </c>
      <c r="L3362" s="494" t="s">
        <v>205</v>
      </c>
      <c r="M3362" s="494" t="s">
        <v>9520</v>
      </c>
      <c r="N3362" s="494"/>
      <c r="O3362" s="494" t="s">
        <v>14697</v>
      </c>
      <c r="P3362" s="494"/>
      <c r="Q3362" s="494"/>
      <c r="R3362" s="16" t="s">
        <v>27558</v>
      </c>
      <c r="S3362" s="16" t="s">
        <v>27978</v>
      </c>
      <c r="T3362" s="16" t="s">
        <v>27979</v>
      </c>
      <c r="U3362" s="17">
        <v>1916</v>
      </c>
      <c r="V3362" s="18">
        <v>24490</v>
      </c>
      <c r="W3362" s="16" t="s">
        <v>27842</v>
      </c>
      <c r="X3362" s="50" t="s">
        <v>24813</v>
      </c>
      <c r="Y3362" s="494" t="s">
        <v>9520</v>
      </c>
    </row>
    <row r="3363" spans="1:26" ht="18" customHeight="1">
      <c r="A3363" s="539">
        <v>20241211</v>
      </c>
      <c r="B3363" s="523">
        <v>1408</v>
      </c>
      <c r="C3363" s="523" t="s">
        <v>27560</v>
      </c>
      <c r="D3363" s="523" t="s">
        <v>9537</v>
      </c>
      <c r="E3363" s="523">
        <v>1916</v>
      </c>
      <c r="F3363" s="523" t="s">
        <v>8994</v>
      </c>
      <c r="G3363" s="523" t="s">
        <v>27561</v>
      </c>
      <c r="H3363" s="538"/>
      <c r="I3363" s="540">
        <v>45636</v>
      </c>
      <c r="J3363" s="541" t="s">
        <v>27983</v>
      </c>
      <c r="K3363" s="541" t="s">
        <v>9440</v>
      </c>
      <c r="L3363" s="494" t="s">
        <v>205</v>
      </c>
      <c r="M3363" s="494" t="s">
        <v>9520</v>
      </c>
      <c r="N3363" s="494"/>
      <c r="O3363" s="494" t="s">
        <v>14697</v>
      </c>
      <c r="P3363" s="494"/>
      <c r="Q3363" s="494"/>
      <c r="R3363" s="16" t="s">
        <v>27560</v>
      </c>
      <c r="S3363" s="16" t="s">
        <v>27978</v>
      </c>
      <c r="T3363" s="16" t="s">
        <v>27977</v>
      </c>
      <c r="U3363" s="17">
        <v>1916</v>
      </c>
      <c r="V3363" s="18">
        <v>24540</v>
      </c>
      <c r="W3363" s="16" t="s">
        <v>27842</v>
      </c>
      <c r="X3363" s="50" t="s">
        <v>24813</v>
      </c>
      <c r="Y3363" s="494" t="s">
        <v>9520</v>
      </c>
    </row>
    <row r="3364" spans="1:26" ht="18" customHeight="1">
      <c r="A3364" s="539">
        <v>20241211</v>
      </c>
      <c r="B3364" s="523">
        <v>1409</v>
      </c>
      <c r="C3364" s="523" t="s">
        <v>27556</v>
      </c>
      <c r="D3364" s="523" t="s">
        <v>9537</v>
      </c>
      <c r="E3364" s="523">
        <v>1916</v>
      </c>
      <c r="F3364" s="523" t="s">
        <v>8994</v>
      </c>
      <c r="G3364" s="523" t="s">
        <v>27557</v>
      </c>
      <c r="H3364" s="538"/>
      <c r="I3364" s="540">
        <v>45636</v>
      </c>
      <c r="J3364" s="541" t="s">
        <v>10845</v>
      </c>
      <c r="K3364" s="541" t="s">
        <v>9440</v>
      </c>
      <c r="L3364" s="494" t="s">
        <v>205</v>
      </c>
      <c r="M3364" s="494" t="s">
        <v>9520</v>
      </c>
      <c r="N3364" s="494"/>
      <c r="O3364" s="494" t="s">
        <v>9533</v>
      </c>
      <c r="P3364" s="494"/>
      <c r="Q3364" s="494"/>
      <c r="R3364" s="16" t="s">
        <v>27926</v>
      </c>
      <c r="S3364" s="16" t="s">
        <v>18811</v>
      </c>
      <c r="T3364" s="16" t="s">
        <v>27980</v>
      </c>
      <c r="U3364" s="17">
        <v>1916</v>
      </c>
      <c r="V3364" s="18">
        <v>24640</v>
      </c>
      <c r="W3364" s="16" t="s">
        <v>27865</v>
      </c>
      <c r="X3364" s="50" t="s">
        <v>8152</v>
      </c>
      <c r="Y3364" s="494" t="s">
        <v>9520</v>
      </c>
    </row>
    <row r="3365" spans="1:26" ht="18" customHeight="1">
      <c r="A3365" s="539">
        <v>20241211</v>
      </c>
      <c r="B3365" s="523">
        <v>1410</v>
      </c>
      <c r="C3365" s="523" t="s">
        <v>27073</v>
      </c>
      <c r="D3365" s="523" t="s">
        <v>8894</v>
      </c>
      <c r="E3365" s="523">
        <v>1960</v>
      </c>
      <c r="F3365" s="523" t="s">
        <v>8994</v>
      </c>
      <c r="G3365" s="523" t="s">
        <v>27074</v>
      </c>
      <c r="H3365" s="538"/>
      <c r="I3365" s="540">
        <v>45636</v>
      </c>
      <c r="J3365" s="541" t="s">
        <v>11631</v>
      </c>
      <c r="K3365" s="541" t="s">
        <v>9440</v>
      </c>
      <c r="L3365" s="494" t="s">
        <v>205</v>
      </c>
      <c r="M3365" s="494" t="s">
        <v>9820</v>
      </c>
      <c r="N3365" s="494"/>
      <c r="O3365" s="494" t="s">
        <v>9469</v>
      </c>
      <c r="P3365" s="494"/>
      <c r="Q3365" s="494"/>
      <c r="R3365" s="16" t="s">
        <v>27981</v>
      </c>
      <c r="S3365" s="16" t="s">
        <v>27976</v>
      </c>
      <c r="T3365" s="16" t="s">
        <v>27982</v>
      </c>
      <c r="U3365" s="17">
        <v>1960</v>
      </c>
      <c r="V3365" s="18">
        <v>24500</v>
      </c>
      <c r="W3365" s="16" t="s">
        <v>27915</v>
      </c>
      <c r="X3365" s="50" t="s">
        <v>27929</v>
      </c>
      <c r="Y3365" s="50"/>
    </row>
    <row r="3366" spans="1:26" ht="18" customHeight="1">
      <c r="A3366" s="539">
        <v>20241211</v>
      </c>
      <c r="B3366" s="523">
        <v>1411</v>
      </c>
      <c r="C3366" s="523" t="s">
        <v>27457</v>
      </c>
      <c r="D3366" s="523" t="s">
        <v>10348</v>
      </c>
      <c r="E3366" s="523">
        <v>1654</v>
      </c>
      <c r="F3366" s="523" t="s">
        <v>9054</v>
      </c>
      <c r="G3366" s="523" t="s">
        <v>27458</v>
      </c>
      <c r="H3366" s="538"/>
      <c r="I3366" s="540">
        <v>45637</v>
      </c>
      <c r="J3366" s="541" t="s">
        <v>11202</v>
      </c>
      <c r="K3366" s="541" t="s">
        <v>9440</v>
      </c>
      <c r="L3366" s="494" t="s">
        <v>205</v>
      </c>
      <c r="M3366" s="494" t="s">
        <v>27819</v>
      </c>
      <c r="N3366" s="494" t="s">
        <v>9461</v>
      </c>
      <c r="O3366" s="494" t="s">
        <v>9552</v>
      </c>
      <c r="P3366" s="494"/>
      <c r="Q3366" s="494"/>
      <c r="R3366" s="16" t="s">
        <v>27964</v>
      </c>
      <c r="S3366" s="16" t="s">
        <v>27962</v>
      </c>
      <c r="T3366" s="16" t="s">
        <v>27991</v>
      </c>
      <c r="U3366" s="17">
        <v>1654</v>
      </c>
      <c r="V3366" s="18">
        <v>24556.2</v>
      </c>
      <c r="W3366" s="16" t="s">
        <v>27952</v>
      </c>
      <c r="X3366" s="50" t="s">
        <v>27953</v>
      </c>
      <c r="Y3366" s="50"/>
      <c r="Z3366" t="s">
        <v>16285</v>
      </c>
    </row>
    <row r="3367" spans="1:26" ht="18" customHeight="1">
      <c r="A3367" s="539">
        <v>20241211</v>
      </c>
      <c r="B3367" s="523">
        <v>1412</v>
      </c>
      <c r="C3367" s="523" t="s">
        <v>27390</v>
      </c>
      <c r="D3367" s="523" t="s">
        <v>219</v>
      </c>
      <c r="E3367" s="523">
        <v>900</v>
      </c>
      <c r="F3367" s="523" t="s">
        <v>9211</v>
      </c>
      <c r="G3367" s="523" t="s">
        <v>27391</v>
      </c>
      <c r="H3367" s="538"/>
      <c r="I3367" s="540">
        <v>45637</v>
      </c>
      <c r="J3367" s="541" t="s">
        <v>12317</v>
      </c>
      <c r="K3367" s="541" t="s">
        <v>9440</v>
      </c>
      <c r="L3367" s="494" t="s">
        <v>205</v>
      </c>
      <c r="M3367" s="494" t="s">
        <v>27965</v>
      </c>
      <c r="N3367" s="494"/>
      <c r="O3367" s="494" t="s">
        <v>15385</v>
      </c>
      <c r="P3367" s="494"/>
      <c r="Q3367" s="494"/>
      <c r="R3367" s="16" t="s">
        <v>27993</v>
      </c>
      <c r="S3367" s="16" t="s">
        <v>27994</v>
      </c>
      <c r="T3367" s="16" t="s">
        <v>27995</v>
      </c>
      <c r="U3367" s="17">
        <v>900</v>
      </c>
      <c r="V3367" s="18">
        <v>24750</v>
      </c>
      <c r="W3367" s="16" t="s">
        <v>27952</v>
      </c>
      <c r="X3367" s="50" t="s">
        <v>24813</v>
      </c>
      <c r="Y3367" s="50"/>
      <c r="Z3367" t="s">
        <v>10417</v>
      </c>
    </row>
    <row r="3368" spans="1:26" ht="18" customHeight="1">
      <c r="A3368" s="539">
        <v>20241212</v>
      </c>
      <c r="B3368" s="523">
        <v>1413</v>
      </c>
      <c r="C3368" s="523" t="s">
        <v>27751</v>
      </c>
      <c r="D3368" s="523" t="s">
        <v>8896</v>
      </c>
      <c r="E3368" s="523">
        <v>1925</v>
      </c>
      <c r="F3368" s="523" t="s">
        <v>52</v>
      </c>
      <c r="G3368" s="523" t="s">
        <v>27752</v>
      </c>
      <c r="H3368" s="538"/>
      <c r="I3368" s="540">
        <v>45637</v>
      </c>
      <c r="J3368" s="541" t="s">
        <v>10962</v>
      </c>
      <c r="K3368" s="541" t="s">
        <v>9440</v>
      </c>
      <c r="L3368" s="494"/>
      <c r="M3368" s="494" t="s">
        <v>14610</v>
      </c>
      <c r="N3368" s="494"/>
      <c r="O3368" s="494" t="s">
        <v>14796</v>
      </c>
      <c r="P3368" s="494"/>
      <c r="Q3368" s="494"/>
      <c r="R3368" s="16" t="s">
        <v>27951</v>
      </c>
      <c r="S3368" s="16" t="s">
        <v>8217</v>
      </c>
      <c r="T3368" s="16" t="s">
        <v>27960</v>
      </c>
      <c r="U3368" s="17">
        <v>1925</v>
      </c>
      <c r="V3368" s="18">
        <v>24640</v>
      </c>
      <c r="W3368" s="16" t="s">
        <v>27952</v>
      </c>
      <c r="X3368" s="50" t="s">
        <v>27954</v>
      </c>
      <c r="Y3368" s="50" t="s">
        <v>28004</v>
      </c>
    </row>
    <row r="3369" spans="1:26" ht="18" customHeight="1">
      <c r="A3369" s="539">
        <v>20241212</v>
      </c>
      <c r="B3369" s="523">
        <v>1414</v>
      </c>
      <c r="C3369" s="523" t="s">
        <v>27843</v>
      </c>
      <c r="D3369" s="523" t="s">
        <v>8947</v>
      </c>
      <c r="E3369" s="523">
        <v>947</v>
      </c>
      <c r="F3369" s="523" t="s">
        <v>8949</v>
      </c>
      <c r="G3369" s="523" t="s">
        <v>27844</v>
      </c>
      <c r="H3369" s="538"/>
      <c r="I3369" s="540">
        <v>45637</v>
      </c>
      <c r="J3369" s="541" t="s">
        <v>10835</v>
      </c>
      <c r="K3369" s="541" t="s">
        <v>9440</v>
      </c>
      <c r="L3369" s="494">
        <v>20</v>
      </c>
      <c r="M3369" s="494" t="s">
        <v>9467</v>
      </c>
      <c r="N3369" s="494"/>
      <c r="O3369" s="494" t="s">
        <v>23246</v>
      </c>
      <c r="P3369" s="494"/>
      <c r="Q3369" s="494"/>
      <c r="R3369" s="16" t="s">
        <v>27843</v>
      </c>
      <c r="S3369" s="16" t="s">
        <v>27757</v>
      </c>
      <c r="T3369" s="16" t="s">
        <v>27997</v>
      </c>
      <c r="U3369" s="17">
        <v>947</v>
      </c>
      <c r="V3369" s="18">
        <v>7197.2</v>
      </c>
      <c r="W3369" s="16" t="s">
        <v>27842</v>
      </c>
      <c r="X3369" s="50" t="s">
        <v>27658</v>
      </c>
      <c r="Y3369" s="50" t="s">
        <v>28004</v>
      </c>
      <c r="Z3369" t="s">
        <v>28014</v>
      </c>
    </row>
    <row r="3370" spans="1:26" ht="18" customHeight="1">
      <c r="A3370" s="539">
        <v>20241212</v>
      </c>
      <c r="B3370" s="523">
        <v>1415</v>
      </c>
      <c r="C3370" s="523" t="s">
        <v>27845</v>
      </c>
      <c r="D3370" s="523" t="s">
        <v>8947</v>
      </c>
      <c r="E3370" s="523">
        <v>672</v>
      </c>
      <c r="F3370" s="523" t="s">
        <v>8949</v>
      </c>
      <c r="G3370" s="523" t="s">
        <v>27846</v>
      </c>
      <c r="H3370" s="538"/>
      <c r="I3370" s="540">
        <v>45637</v>
      </c>
      <c r="J3370" s="541" t="s">
        <v>10835</v>
      </c>
      <c r="K3370" s="541" t="s">
        <v>9440</v>
      </c>
      <c r="L3370" s="494">
        <v>20</v>
      </c>
      <c r="M3370" s="494" t="s">
        <v>9467</v>
      </c>
      <c r="N3370" s="494"/>
      <c r="O3370" s="494" t="s">
        <v>23246</v>
      </c>
      <c r="P3370" s="494"/>
      <c r="Q3370" s="494"/>
      <c r="R3370" s="16" t="s">
        <v>27845</v>
      </c>
      <c r="S3370" s="16" t="s">
        <v>27757</v>
      </c>
      <c r="T3370" s="16" t="s">
        <v>27996</v>
      </c>
      <c r="U3370" s="17">
        <v>672</v>
      </c>
      <c r="V3370" s="18">
        <v>6720</v>
      </c>
      <c r="W3370" s="16" t="s">
        <v>27842</v>
      </c>
      <c r="X3370" s="50" t="s">
        <v>27658</v>
      </c>
      <c r="Y3370" s="50"/>
      <c r="Z3370" t="s">
        <v>28014</v>
      </c>
    </row>
    <row r="3371" spans="1:26" ht="18" customHeight="1">
      <c r="A3371" s="539">
        <v>20241212</v>
      </c>
      <c r="B3371" s="523">
        <v>1416</v>
      </c>
      <c r="C3371" s="523" t="s">
        <v>27847</v>
      </c>
      <c r="D3371" s="523" t="s">
        <v>8947</v>
      </c>
      <c r="E3371" s="523">
        <v>908</v>
      </c>
      <c r="F3371" s="523" t="s">
        <v>8949</v>
      </c>
      <c r="G3371" s="523" t="s">
        <v>27848</v>
      </c>
      <c r="H3371" s="538"/>
      <c r="I3371" s="540">
        <v>45638</v>
      </c>
      <c r="J3371" s="541" t="s">
        <v>11053</v>
      </c>
      <c r="K3371" s="541" t="s">
        <v>9440</v>
      </c>
      <c r="L3371" s="494">
        <v>20</v>
      </c>
      <c r="M3371" s="494" t="s">
        <v>9467</v>
      </c>
      <c r="N3371" s="494"/>
      <c r="O3371" s="494" t="s">
        <v>9469</v>
      </c>
      <c r="P3371" s="494"/>
      <c r="Q3371" s="494"/>
      <c r="R3371" s="16" t="s">
        <v>27847</v>
      </c>
      <c r="S3371" s="16" t="s">
        <v>10894</v>
      </c>
      <c r="T3371" s="16" t="s">
        <v>27998</v>
      </c>
      <c r="U3371" s="17">
        <v>908</v>
      </c>
      <c r="V3371" s="18">
        <v>7264</v>
      </c>
      <c r="W3371" s="16" t="s">
        <v>27842</v>
      </c>
      <c r="X3371" s="50" t="s">
        <v>27657</v>
      </c>
      <c r="Y3371" s="50" t="s">
        <v>28003</v>
      </c>
      <c r="Z3371" t="s">
        <v>12881</v>
      </c>
    </row>
    <row r="3372" spans="1:26" ht="18" customHeight="1">
      <c r="A3372" s="539">
        <v>20241212</v>
      </c>
      <c r="B3372" s="523">
        <v>1417</v>
      </c>
      <c r="C3372" s="523" t="s">
        <v>27849</v>
      </c>
      <c r="D3372" s="523" t="s">
        <v>8947</v>
      </c>
      <c r="E3372" s="523">
        <v>800</v>
      </c>
      <c r="F3372" s="523" t="s">
        <v>8949</v>
      </c>
      <c r="G3372" s="523" t="s">
        <v>27850</v>
      </c>
      <c r="H3372" s="538"/>
      <c r="I3372" s="540">
        <v>45638</v>
      </c>
      <c r="J3372" s="541" t="s">
        <v>11053</v>
      </c>
      <c r="K3372" s="541" t="s">
        <v>9440</v>
      </c>
      <c r="L3372" s="494">
        <v>20</v>
      </c>
      <c r="M3372" s="494" t="s">
        <v>9467</v>
      </c>
      <c r="N3372" s="494"/>
      <c r="O3372" s="494" t="s">
        <v>9469</v>
      </c>
      <c r="P3372" s="494"/>
      <c r="Q3372" s="494"/>
      <c r="R3372" s="16" t="s">
        <v>27849</v>
      </c>
      <c r="S3372" s="16" t="s">
        <v>10894</v>
      </c>
      <c r="T3372" s="16" t="s">
        <v>27999</v>
      </c>
      <c r="U3372" s="17">
        <v>800</v>
      </c>
      <c r="V3372" s="18">
        <v>6240</v>
      </c>
      <c r="W3372" s="16" t="s">
        <v>27842</v>
      </c>
      <c r="X3372" s="50" t="s">
        <v>27657</v>
      </c>
      <c r="Y3372" s="50" t="s">
        <v>28003</v>
      </c>
      <c r="Z3372" t="s">
        <v>12881</v>
      </c>
    </row>
    <row r="3373" spans="1:26" ht="18" customHeight="1">
      <c r="A3373" s="539">
        <v>20241212</v>
      </c>
      <c r="B3373" s="523">
        <v>1418</v>
      </c>
      <c r="C3373" s="523" t="s">
        <v>27984</v>
      </c>
      <c r="D3373" s="523" t="s">
        <v>10578</v>
      </c>
      <c r="E3373" s="523">
        <v>840</v>
      </c>
      <c r="F3373" s="523" t="s">
        <v>9211</v>
      </c>
      <c r="G3373" s="523" t="s">
        <v>27985</v>
      </c>
      <c r="H3373" s="538"/>
      <c r="I3373" s="540">
        <v>45638</v>
      </c>
      <c r="J3373" s="541" t="s">
        <v>14830</v>
      </c>
      <c r="K3373" s="541" t="s">
        <v>9440</v>
      </c>
      <c r="L3373" s="494" t="s">
        <v>205</v>
      </c>
      <c r="M3373" s="494" t="s">
        <v>9467</v>
      </c>
      <c r="N3373" s="494"/>
      <c r="O3373" s="494" t="s">
        <v>14697</v>
      </c>
      <c r="P3373" s="494"/>
      <c r="Q3373" s="494" t="s">
        <v>24813</v>
      </c>
      <c r="R3373" s="16" t="s">
        <v>28001</v>
      </c>
      <c r="S3373" s="16" t="s">
        <v>10520</v>
      </c>
      <c r="T3373" s="16" t="s">
        <v>28002</v>
      </c>
      <c r="U3373" s="17">
        <v>840</v>
      </c>
      <c r="V3373" s="18">
        <v>23000</v>
      </c>
      <c r="W3373" s="16" t="s">
        <v>28000</v>
      </c>
      <c r="X3373" s="50" t="s">
        <v>24813</v>
      </c>
      <c r="Y3373" s="50" t="s">
        <v>28004</v>
      </c>
      <c r="Z3373" t="s">
        <v>28027</v>
      </c>
    </row>
    <row r="3374" spans="1:26" ht="18" customHeight="1">
      <c r="A3374" s="539">
        <v>20241212</v>
      </c>
      <c r="B3374" s="523">
        <v>1419</v>
      </c>
      <c r="C3374" s="523" t="s">
        <v>27986</v>
      </c>
      <c r="D3374" s="523" t="s">
        <v>10578</v>
      </c>
      <c r="E3374" s="523">
        <v>840</v>
      </c>
      <c r="F3374" s="523" t="s">
        <v>9211</v>
      </c>
      <c r="G3374" s="523" t="s">
        <v>27987</v>
      </c>
      <c r="H3374" s="538"/>
      <c r="I3374" s="540">
        <v>45638</v>
      </c>
      <c r="J3374" s="541" t="s">
        <v>12317</v>
      </c>
      <c r="K3374" s="541" t="s">
        <v>9440</v>
      </c>
      <c r="L3374" s="494" t="s">
        <v>205</v>
      </c>
      <c r="M3374" s="494" t="s">
        <v>9467</v>
      </c>
      <c r="N3374" s="494"/>
      <c r="O3374" s="494" t="s">
        <v>14697</v>
      </c>
      <c r="P3374" s="494"/>
      <c r="Q3374" s="494" t="s">
        <v>24813</v>
      </c>
      <c r="R3374" s="16" t="s">
        <v>28019</v>
      </c>
      <c r="S3374" s="16" t="s">
        <v>28020</v>
      </c>
      <c r="T3374" s="16" t="s">
        <v>28021</v>
      </c>
      <c r="U3374" s="17">
        <v>840</v>
      </c>
      <c r="V3374" s="18">
        <v>23000</v>
      </c>
      <c r="W3374" s="16" t="s">
        <v>28022</v>
      </c>
      <c r="X3374" s="50" t="s">
        <v>24813</v>
      </c>
      <c r="Y3374" s="50" t="s">
        <v>28004</v>
      </c>
      <c r="Z3374" t="s">
        <v>28027</v>
      </c>
    </row>
    <row r="3375" spans="1:26" ht="18" customHeight="1">
      <c r="A3375" s="539">
        <v>20241212</v>
      </c>
      <c r="B3375" s="523">
        <v>1420</v>
      </c>
      <c r="C3375" s="523" t="s">
        <v>27780</v>
      </c>
      <c r="D3375" s="523" t="s">
        <v>8996</v>
      </c>
      <c r="E3375" s="523">
        <v>1000</v>
      </c>
      <c r="F3375" s="523" t="s">
        <v>8949</v>
      </c>
      <c r="G3375" s="523" t="s">
        <v>27781</v>
      </c>
      <c r="H3375" s="538"/>
      <c r="I3375" s="540">
        <v>45638</v>
      </c>
      <c r="J3375" s="541" t="s">
        <v>10467</v>
      </c>
      <c r="K3375" s="541" t="s">
        <v>9440</v>
      </c>
      <c r="L3375" s="494">
        <v>20</v>
      </c>
      <c r="M3375" s="494" t="s">
        <v>9467</v>
      </c>
      <c r="N3375" s="494" t="s">
        <v>8179</v>
      </c>
      <c r="O3375" s="494" t="s">
        <v>14618</v>
      </c>
      <c r="P3375" s="494"/>
      <c r="Q3375" s="494"/>
      <c r="R3375" s="16" t="s">
        <v>27780</v>
      </c>
      <c r="S3375" s="16" t="s">
        <v>27211</v>
      </c>
      <c r="T3375" s="16" t="s">
        <v>28018</v>
      </c>
      <c r="U3375" s="17">
        <v>1000</v>
      </c>
      <c r="V3375" s="18">
        <v>7200</v>
      </c>
      <c r="W3375" s="16" t="s">
        <v>28023</v>
      </c>
      <c r="X3375" s="50" t="s">
        <v>27657</v>
      </c>
      <c r="Y3375" s="50"/>
      <c r="Z3375" t="s">
        <v>12192</v>
      </c>
    </row>
    <row r="3376" spans="1:26" ht="18" customHeight="1">
      <c r="A3376" s="539">
        <v>20241213</v>
      </c>
      <c r="B3376" s="523">
        <v>1421</v>
      </c>
      <c r="C3376" s="523" t="s">
        <v>27775</v>
      </c>
      <c r="D3376" s="523" t="s">
        <v>8947</v>
      </c>
      <c r="E3376" s="523">
        <v>897</v>
      </c>
      <c r="F3376" s="523" t="s">
        <v>8949</v>
      </c>
      <c r="G3376" s="523" t="s">
        <v>27776</v>
      </c>
      <c r="H3376" s="538"/>
      <c r="I3376" s="540">
        <v>45638</v>
      </c>
      <c r="J3376" s="541" t="s">
        <v>9768</v>
      </c>
      <c r="K3376" s="541" t="s">
        <v>9440</v>
      </c>
      <c r="L3376" s="494">
        <v>20</v>
      </c>
      <c r="M3376" s="494" t="s">
        <v>10361</v>
      </c>
      <c r="N3376" s="494"/>
      <c r="O3376" s="494" t="s">
        <v>22823</v>
      </c>
      <c r="P3376" s="494"/>
      <c r="Q3376" s="494"/>
      <c r="R3376" s="16" t="s">
        <v>27775</v>
      </c>
      <c r="S3376" s="16" t="s">
        <v>27798</v>
      </c>
      <c r="T3376" s="16" t="s">
        <v>28039</v>
      </c>
      <c r="U3376" s="17">
        <v>897</v>
      </c>
      <c r="V3376" s="18">
        <v>4000</v>
      </c>
      <c r="W3376" s="16" t="s">
        <v>27842</v>
      </c>
      <c r="X3376" s="50" t="s">
        <v>28028</v>
      </c>
      <c r="Y3376" s="50" t="s">
        <v>28026</v>
      </c>
      <c r="Z3376" t="s">
        <v>11540</v>
      </c>
    </row>
    <row r="3377" spans="1:26" ht="18" customHeight="1">
      <c r="A3377" s="539">
        <v>20241213</v>
      </c>
      <c r="B3377" s="523">
        <v>1422</v>
      </c>
      <c r="C3377" s="523" t="s">
        <v>28011</v>
      </c>
      <c r="D3377" s="523" t="s">
        <v>9540</v>
      </c>
      <c r="E3377" s="523">
        <v>1958</v>
      </c>
      <c r="F3377" s="523" t="s">
        <v>8994</v>
      </c>
      <c r="G3377" s="523" t="s">
        <v>28012</v>
      </c>
      <c r="H3377" s="538"/>
      <c r="I3377" s="540">
        <v>45638</v>
      </c>
      <c r="J3377" s="541" t="s">
        <v>10525</v>
      </c>
      <c r="K3377" s="541" t="s">
        <v>9440</v>
      </c>
      <c r="L3377" s="494" t="s">
        <v>205</v>
      </c>
      <c r="M3377" s="494" t="s">
        <v>9543</v>
      </c>
      <c r="N3377" s="494" t="s">
        <v>8248</v>
      </c>
      <c r="O3377" s="494" t="s">
        <v>9533</v>
      </c>
      <c r="P3377" s="494"/>
      <c r="Q3377" s="494"/>
      <c r="R3377" s="16" t="s">
        <v>28040</v>
      </c>
      <c r="S3377" s="16" t="s">
        <v>18811</v>
      </c>
      <c r="T3377" s="16" t="s">
        <v>28041</v>
      </c>
      <c r="U3377" s="17">
        <v>1958</v>
      </c>
      <c r="V3377" s="18">
        <v>24486.78</v>
      </c>
      <c r="W3377" s="16" t="s">
        <v>27865</v>
      </c>
      <c r="X3377" s="50" t="s">
        <v>28013</v>
      </c>
      <c r="Y3377" s="494" t="s">
        <v>8248</v>
      </c>
    </row>
    <row r="3378" spans="1:26" ht="18" customHeight="1">
      <c r="A3378" s="539">
        <v>20241216</v>
      </c>
      <c r="B3378" s="523">
        <v>1423</v>
      </c>
      <c r="C3378" s="523">
        <v>300410033170</v>
      </c>
      <c r="D3378" s="523" t="s">
        <v>8947</v>
      </c>
      <c r="E3378" s="523">
        <v>1650</v>
      </c>
      <c r="F3378" s="523" t="s">
        <v>8949</v>
      </c>
      <c r="G3378" s="523" t="s">
        <v>27806</v>
      </c>
      <c r="H3378" s="538"/>
      <c r="I3378" s="540">
        <v>45640</v>
      </c>
      <c r="J3378" s="541" t="s">
        <v>10735</v>
      </c>
      <c r="K3378" s="541" t="s">
        <v>9440</v>
      </c>
      <c r="L3378" s="494">
        <v>40</v>
      </c>
      <c r="M3378" s="494"/>
      <c r="N3378" s="494"/>
      <c r="O3378" s="494"/>
      <c r="P3378" s="494"/>
      <c r="Q3378" s="494"/>
      <c r="R3378" s="16" t="s">
        <v>28076</v>
      </c>
      <c r="S3378" s="16" t="s">
        <v>28077</v>
      </c>
      <c r="T3378" s="16" t="s">
        <v>28078</v>
      </c>
      <c r="U3378" s="17">
        <v>1650</v>
      </c>
      <c r="V3378" s="18">
        <v>15000</v>
      </c>
      <c r="W3378" s="16" t="s">
        <v>28079</v>
      </c>
      <c r="X3378" s="50" t="s">
        <v>19112</v>
      </c>
      <c r="Y3378" s="50"/>
      <c r="Z3378" t="s">
        <v>11837</v>
      </c>
    </row>
    <row r="3379" spans="1:26" ht="18" customHeight="1">
      <c r="A3379" s="539">
        <v>20241216</v>
      </c>
      <c r="B3379" s="523">
        <v>1424</v>
      </c>
      <c r="C3379" s="523" t="s">
        <v>27835</v>
      </c>
      <c r="D3379" s="523" t="s">
        <v>27526</v>
      </c>
      <c r="E3379" s="523">
        <v>2350</v>
      </c>
      <c r="F3379" s="523" t="s">
        <v>9133</v>
      </c>
      <c r="G3379" s="523" t="s">
        <v>27836</v>
      </c>
      <c r="H3379" s="538"/>
      <c r="I3379" s="540">
        <v>45642</v>
      </c>
      <c r="J3379" s="541" t="s">
        <v>10866</v>
      </c>
      <c r="K3379" s="541" t="s">
        <v>9440</v>
      </c>
      <c r="L3379" s="494" t="s">
        <v>205</v>
      </c>
      <c r="M3379" s="494"/>
      <c r="N3379" s="494"/>
      <c r="O3379" s="494"/>
      <c r="P3379" s="494"/>
      <c r="Q3379" s="494"/>
      <c r="R3379" s="16" t="s">
        <v>27835</v>
      </c>
      <c r="S3379" s="16" t="s">
        <v>16136</v>
      </c>
      <c r="T3379" s="16" t="s">
        <v>28071</v>
      </c>
      <c r="U3379" s="17">
        <v>2350</v>
      </c>
      <c r="V3379" s="18">
        <v>24990</v>
      </c>
      <c r="W3379" s="16" t="s">
        <v>28067</v>
      </c>
      <c r="X3379" s="50" t="s">
        <v>25221</v>
      </c>
      <c r="Y3379" s="50"/>
    </row>
    <row r="3380" spans="1:26" ht="18" customHeight="1">
      <c r="A3380" s="539">
        <v>20241216</v>
      </c>
      <c r="B3380" s="523">
        <v>1425</v>
      </c>
      <c r="C3380" s="523" t="s">
        <v>27945</v>
      </c>
      <c r="D3380" s="523" t="s">
        <v>8896</v>
      </c>
      <c r="E3380" s="523">
        <v>1925</v>
      </c>
      <c r="F3380" s="523" t="s">
        <v>6380</v>
      </c>
      <c r="G3380" s="523" t="s">
        <v>27946</v>
      </c>
      <c r="H3380" s="538"/>
      <c r="I3380" s="540">
        <v>45639</v>
      </c>
      <c r="J3380" s="541" t="s">
        <v>28087</v>
      </c>
      <c r="K3380" s="541" t="s">
        <v>9440</v>
      </c>
      <c r="L3380" s="494" t="s">
        <v>205</v>
      </c>
      <c r="M3380" s="494"/>
      <c r="N3380" s="494" t="s">
        <v>9822</v>
      </c>
      <c r="O3380" s="494" t="s">
        <v>14618</v>
      </c>
      <c r="P3380" s="494"/>
      <c r="Q3380" s="494" t="s">
        <v>27657</v>
      </c>
      <c r="R3380" s="16" t="s">
        <v>28072</v>
      </c>
      <c r="S3380" s="16" t="s">
        <v>28073</v>
      </c>
      <c r="T3380" s="16" t="s">
        <v>28074</v>
      </c>
      <c r="U3380" s="17">
        <v>1925</v>
      </c>
      <c r="V3380" s="18">
        <v>24640</v>
      </c>
      <c r="W3380" s="16" t="s">
        <v>28075</v>
      </c>
      <c r="X3380" s="50"/>
      <c r="Y3380" s="50"/>
    </row>
    <row r="3381" spans="1:26" ht="18" customHeight="1">
      <c r="A3381" s="539">
        <v>20241216</v>
      </c>
      <c r="B3381" s="523">
        <v>1426</v>
      </c>
      <c r="C3381" s="523" t="s">
        <v>27907</v>
      </c>
      <c r="D3381" s="523" t="s">
        <v>219</v>
      </c>
      <c r="E3381" s="523">
        <v>1096</v>
      </c>
      <c r="F3381" s="523" t="s">
        <v>9546</v>
      </c>
      <c r="G3381" s="523" t="s">
        <v>27908</v>
      </c>
      <c r="H3381" s="538"/>
      <c r="I3381" s="540">
        <v>45642</v>
      </c>
      <c r="J3381" s="541" t="s">
        <v>14856</v>
      </c>
      <c r="K3381" s="541" t="s">
        <v>9440</v>
      </c>
      <c r="L3381" s="494"/>
      <c r="M3381" s="494"/>
      <c r="N3381" s="494"/>
      <c r="O3381" s="494"/>
      <c r="P3381" s="494"/>
      <c r="Q3381" s="494"/>
      <c r="R3381" s="16" t="s">
        <v>27907</v>
      </c>
      <c r="S3381" s="16" t="s">
        <v>28069</v>
      </c>
      <c r="T3381" s="16" t="s">
        <v>28068</v>
      </c>
      <c r="U3381" s="17">
        <v>971</v>
      </c>
      <c r="V3381" s="18">
        <v>11066.1</v>
      </c>
      <c r="W3381" s="16" t="s">
        <v>28086</v>
      </c>
      <c r="X3381" s="50"/>
      <c r="Y3381" s="50"/>
    </row>
    <row r="3382" spans="1:26" ht="18" customHeight="1">
      <c r="A3382" s="539">
        <v>20241216</v>
      </c>
      <c r="B3382" s="523">
        <v>1427</v>
      </c>
      <c r="C3382" s="523" t="s">
        <v>28065</v>
      </c>
      <c r="D3382" s="523" t="s">
        <v>219</v>
      </c>
      <c r="E3382" s="523">
        <v>971</v>
      </c>
      <c r="F3382" s="523" t="s">
        <v>9216</v>
      </c>
      <c r="G3382" s="523" t="s">
        <v>27908</v>
      </c>
      <c r="H3382" s="538"/>
      <c r="I3382" s="540">
        <v>45642</v>
      </c>
      <c r="J3382" s="541" t="s">
        <v>14856</v>
      </c>
      <c r="K3382" s="541" t="s">
        <v>9440</v>
      </c>
      <c r="L3382" s="494" t="s">
        <v>205</v>
      </c>
      <c r="M3382" s="494"/>
      <c r="N3382" s="494"/>
      <c r="O3382" s="494"/>
      <c r="P3382" s="494"/>
      <c r="Q3382" s="494"/>
      <c r="R3382" s="16" t="s">
        <v>28065</v>
      </c>
      <c r="S3382" s="16" t="s">
        <v>28069</v>
      </c>
      <c r="T3382" s="16" t="s">
        <v>28070</v>
      </c>
      <c r="U3382" s="17">
        <v>1096</v>
      </c>
      <c r="V3382" s="18">
        <v>5966.4</v>
      </c>
      <c r="W3382" s="16" t="s">
        <v>28086</v>
      </c>
      <c r="X3382" s="50"/>
      <c r="Y3382" s="50"/>
    </row>
    <row r="3383" spans="1:26" ht="18" customHeight="1">
      <c r="A3383" s="539">
        <v>20241216</v>
      </c>
      <c r="B3383" s="523">
        <v>1428</v>
      </c>
      <c r="C3383" s="523" t="s">
        <v>28056</v>
      </c>
      <c r="D3383" s="523" t="s">
        <v>8905</v>
      </c>
      <c r="E3383" s="523">
        <v>1980</v>
      </c>
      <c r="F3383" s="523" t="s">
        <v>8994</v>
      </c>
      <c r="G3383" s="523" t="s">
        <v>28057</v>
      </c>
      <c r="H3383" s="538"/>
      <c r="I3383" s="540">
        <v>45642</v>
      </c>
      <c r="J3383" s="541" t="s">
        <v>11372</v>
      </c>
      <c r="K3383" s="541" t="s">
        <v>9440</v>
      </c>
      <c r="L3383" s="494" t="s">
        <v>205</v>
      </c>
      <c r="M3383" s="494"/>
      <c r="N3383" s="494"/>
      <c r="O3383" s="494"/>
      <c r="P3383" s="494"/>
      <c r="Q3383" s="494"/>
      <c r="R3383" s="16" t="s">
        <v>28080</v>
      </c>
      <c r="S3383" s="16" t="s">
        <v>15688</v>
      </c>
      <c r="T3383" s="16" t="s">
        <v>28082</v>
      </c>
      <c r="U3383" s="17">
        <v>1980</v>
      </c>
      <c r="V3383" s="18">
        <v>24948</v>
      </c>
      <c r="W3383" s="16" t="s">
        <v>28083</v>
      </c>
      <c r="X3383" s="50" t="s">
        <v>27889</v>
      </c>
      <c r="Y3383" s="50"/>
    </row>
    <row r="3384" spans="1:26" ht="18" customHeight="1">
      <c r="A3384" s="539">
        <v>20241216</v>
      </c>
      <c r="B3384" s="523">
        <v>1429</v>
      </c>
      <c r="C3384" s="523" t="s">
        <v>28063</v>
      </c>
      <c r="D3384" s="523" t="s">
        <v>8891</v>
      </c>
      <c r="E3384" s="523">
        <v>1958</v>
      </c>
      <c r="F3384" s="523" t="s">
        <v>8994</v>
      </c>
      <c r="G3384" s="523" t="s">
        <v>28064</v>
      </c>
      <c r="H3384" s="538"/>
      <c r="I3384" s="540">
        <v>45642</v>
      </c>
      <c r="J3384" s="541" t="s">
        <v>11404</v>
      </c>
      <c r="K3384" s="541" t="s">
        <v>9440</v>
      </c>
      <c r="L3384" s="494" t="s">
        <v>205</v>
      </c>
      <c r="M3384" s="494"/>
      <c r="N3384" s="494"/>
      <c r="O3384" s="494"/>
      <c r="P3384" s="494"/>
      <c r="Q3384" s="494"/>
      <c r="R3384" s="16" t="s">
        <v>28084</v>
      </c>
      <c r="S3384" s="16" t="s">
        <v>15688</v>
      </c>
      <c r="T3384" s="16" t="s">
        <v>28085</v>
      </c>
      <c r="U3384" s="17">
        <v>1958</v>
      </c>
      <c r="V3384" s="18">
        <v>24492.560000000001</v>
      </c>
      <c r="W3384" s="16" t="s">
        <v>28083</v>
      </c>
      <c r="X3384" s="50" t="s">
        <v>27889</v>
      </c>
      <c r="Y3384" s="50"/>
    </row>
    <row r="3385" spans="1:26" ht="18" customHeight="1">
      <c r="A3385" s="539">
        <v>20241217</v>
      </c>
      <c r="B3385" s="523">
        <v>1430</v>
      </c>
      <c r="C3385" s="523" t="s">
        <v>27552</v>
      </c>
      <c r="D3385" s="523" t="s">
        <v>27445</v>
      </c>
      <c r="E3385" s="523">
        <v>1200</v>
      </c>
      <c r="F3385" s="523" t="s">
        <v>8298</v>
      </c>
      <c r="G3385" s="523" t="s">
        <v>27553</v>
      </c>
      <c r="H3385" s="538"/>
      <c r="I3385" s="540">
        <v>45642</v>
      </c>
      <c r="J3385" s="541" t="s">
        <v>10652</v>
      </c>
      <c r="K3385" s="541" t="s">
        <v>9440</v>
      </c>
      <c r="L3385" s="494" t="s">
        <v>205</v>
      </c>
      <c r="M3385" s="494"/>
      <c r="N3385" s="494"/>
      <c r="O3385" s="494"/>
      <c r="P3385" s="494"/>
      <c r="Q3385" s="494"/>
      <c r="R3385" s="16" t="s">
        <v>27552</v>
      </c>
      <c r="S3385" s="16" t="s">
        <v>27671</v>
      </c>
      <c r="T3385" s="16" t="s">
        <v>28099</v>
      </c>
      <c r="U3385" s="17">
        <v>1200</v>
      </c>
      <c r="V3385" s="18">
        <v>24450</v>
      </c>
      <c r="W3385" s="16" t="s">
        <v>28086</v>
      </c>
      <c r="X3385" s="50" t="s">
        <v>28128</v>
      </c>
      <c r="Y3385" s="50"/>
      <c r="Z3385" t="s">
        <v>28160</v>
      </c>
    </row>
    <row r="3386" spans="1:26" ht="18" customHeight="1">
      <c r="A3386" s="539">
        <v>20241217</v>
      </c>
      <c r="B3386" s="523">
        <v>1431</v>
      </c>
      <c r="C3386" s="523" t="s">
        <v>28090</v>
      </c>
      <c r="D3386" s="523" t="s">
        <v>8947</v>
      </c>
      <c r="E3386" s="523">
        <v>1056</v>
      </c>
      <c r="F3386" s="523" t="s">
        <v>8949</v>
      </c>
      <c r="G3386" s="523" t="s">
        <v>28091</v>
      </c>
      <c r="H3386" s="538"/>
      <c r="I3386" s="540">
        <v>45643</v>
      </c>
      <c r="J3386" s="541" t="s">
        <v>14910</v>
      </c>
      <c r="K3386" s="541" t="s">
        <v>9440</v>
      </c>
      <c r="L3386" s="494">
        <v>20</v>
      </c>
      <c r="M3386" s="494"/>
      <c r="N3386" s="494"/>
      <c r="O3386" s="494"/>
      <c r="P3386" s="494"/>
      <c r="Q3386" s="494"/>
      <c r="R3386" s="16" t="s">
        <v>28090</v>
      </c>
      <c r="S3386" s="16" t="s">
        <v>6207</v>
      </c>
      <c r="T3386" s="16" t="s">
        <v>28100</v>
      </c>
      <c r="U3386" s="17">
        <v>1056</v>
      </c>
      <c r="V3386" s="18">
        <v>9818.4</v>
      </c>
      <c r="W3386" s="16" t="s">
        <v>28102</v>
      </c>
      <c r="X3386" s="50" t="s">
        <v>28131</v>
      </c>
      <c r="Y3386" s="50"/>
      <c r="Z3386" t="s">
        <v>28330</v>
      </c>
    </row>
    <row r="3387" spans="1:26" ht="18" customHeight="1">
      <c r="A3387" s="539">
        <v>20241217</v>
      </c>
      <c r="B3387" s="523">
        <v>1432</v>
      </c>
      <c r="C3387" s="523" t="s">
        <v>28029</v>
      </c>
      <c r="D3387" s="523" t="s">
        <v>8947</v>
      </c>
      <c r="E3387" s="523">
        <v>920</v>
      </c>
      <c r="F3387" s="523" t="s">
        <v>8949</v>
      </c>
      <c r="G3387" s="523" t="s">
        <v>28030</v>
      </c>
      <c r="H3387" s="538"/>
      <c r="I3387" s="540">
        <v>45643</v>
      </c>
      <c r="J3387" s="541" t="s">
        <v>10572</v>
      </c>
      <c r="K3387" s="541" t="s">
        <v>9440</v>
      </c>
      <c r="L3387" s="494">
        <v>20</v>
      </c>
      <c r="M3387" s="494"/>
      <c r="N3387" s="494"/>
      <c r="O3387" s="494"/>
      <c r="P3387" s="494"/>
      <c r="Q3387" s="494"/>
      <c r="R3387" s="16" t="s">
        <v>28029</v>
      </c>
      <c r="S3387" s="16" t="s">
        <v>25293</v>
      </c>
      <c r="T3387" s="16" t="s">
        <v>28101</v>
      </c>
      <c r="U3387" s="17">
        <v>920</v>
      </c>
      <c r="V3387" s="18">
        <v>6440</v>
      </c>
      <c r="W3387" s="16" t="s">
        <v>28102</v>
      </c>
      <c r="X3387" s="50" t="s">
        <v>28130</v>
      </c>
      <c r="Y3387" s="50"/>
      <c r="Z3387" t="s">
        <v>16389</v>
      </c>
    </row>
    <row r="3388" spans="1:26" ht="18" customHeight="1">
      <c r="A3388" s="539">
        <v>20241218</v>
      </c>
      <c r="B3388" s="523">
        <v>1433</v>
      </c>
      <c r="C3388" s="523" t="s">
        <v>28006</v>
      </c>
      <c r="D3388" s="523" t="s">
        <v>8996</v>
      </c>
      <c r="E3388" s="523">
        <v>929</v>
      </c>
      <c r="F3388" s="523" t="s">
        <v>8949</v>
      </c>
      <c r="G3388" s="523" t="s">
        <v>28007</v>
      </c>
      <c r="H3388" s="538"/>
      <c r="I3388" s="540">
        <v>45643</v>
      </c>
      <c r="J3388" s="541" t="s">
        <v>10680</v>
      </c>
      <c r="K3388" s="541" t="s">
        <v>9440</v>
      </c>
      <c r="L3388" s="494">
        <v>20</v>
      </c>
      <c r="M3388" s="494"/>
      <c r="N3388" s="494"/>
      <c r="O3388" s="494"/>
      <c r="P3388" s="494"/>
      <c r="Q3388" s="494"/>
      <c r="R3388" s="16" t="s">
        <v>28006</v>
      </c>
      <c r="S3388" s="16" t="s">
        <v>28120</v>
      </c>
      <c r="T3388" s="16" t="s">
        <v>28152</v>
      </c>
      <c r="U3388" s="17">
        <v>929</v>
      </c>
      <c r="V3388" s="18">
        <v>6967.5</v>
      </c>
      <c r="W3388" s="16" t="s">
        <v>28067</v>
      </c>
      <c r="X3388" s="50" t="s">
        <v>27657</v>
      </c>
      <c r="Y3388" s="50"/>
      <c r="Z3388" t="s">
        <v>13000</v>
      </c>
    </row>
    <row r="3389" spans="1:26" ht="18" customHeight="1">
      <c r="A3389" s="539">
        <v>20241218</v>
      </c>
      <c r="B3389" s="523">
        <v>1434</v>
      </c>
      <c r="C3389" s="523" t="s">
        <v>27988</v>
      </c>
      <c r="D3389" s="523" t="s">
        <v>219</v>
      </c>
      <c r="E3389" s="523">
        <v>2100</v>
      </c>
      <c r="F3389" s="523" t="s">
        <v>8949</v>
      </c>
      <c r="G3389" s="523" t="s">
        <v>27989</v>
      </c>
      <c r="H3389" s="538"/>
      <c r="I3389" s="540">
        <v>45644</v>
      </c>
      <c r="J3389" s="541" t="s">
        <v>9618</v>
      </c>
      <c r="K3389" s="541" t="s">
        <v>9440</v>
      </c>
      <c r="L3389" s="494">
        <v>40</v>
      </c>
      <c r="M3389" s="494"/>
      <c r="N3389" s="494"/>
      <c r="O3389" s="494"/>
      <c r="P3389" s="494"/>
      <c r="Q3389" s="494"/>
      <c r="R3389" s="16" t="s">
        <v>28153</v>
      </c>
      <c r="S3389" s="16" t="s">
        <v>28154</v>
      </c>
      <c r="T3389" s="16" t="s">
        <v>28155</v>
      </c>
      <c r="U3389" s="17">
        <v>2100</v>
      </c>
      <c r="V3389" s="18">
        <v>15120</v>
      </c>
      <c r="W3389" s="16" t="s">
        <v>28156</v>
      </c>
      <c r="X3389" s="50" t="s">
        <v>25221</v>
      </c>
      <c r="Y3389" s="50"/>
      <c r="Z3389" t="s">
        <v>12794</v>
      </c>
    </row>
    <row r="3390" spans="1:26" ht="18" customHeight="1">
      <c r="A3390" s="539">
        <v>20241218</v>
      </c>
      <c r="B3390" s="523">
        <v>1435</v>
      </c>
      <c r="C3390" s="523" t="s">
        <v>28141</v>
      </c>
      <c r="D3390" s="523" t="s">
        <v>8947</v>
      </c>
      <c r="E3390" s="523">
        <v>704</v>
      </c>
      <c r="F3390" s="523" t="s">
        <v>8949</v>
      </c>
      <c r="G3390" s="523" t="s">
        <v>28142</v>
      </c>
      <c r="H3390" s="538"/>
      <c r="I3390" s="540">
        <v>45644</v>
      </c>
      <c r="J3390" s="541" t="s">
        <v>9539</v>
      </c>
      <c r="K3390" s="541" t="s">
        <v>9440</v>
      </c>
      <c r="L3390" s="494">
        <v>20</v>
      </c>
      <c r="M3390" s="494"/>
      <c r="N3390" s="494"/>
      <c r="O3390" s="494"/>
      <c r="P3390" s="494"/>
      <c r="Q3390" s="494"/>
      <c r="R3390" s="16" t="s">
        <v>28141</v>
      </c>
      <c r="S3390" s="16" t="s">
        <v>25293</v>
      </c>
      <c r="T3390" s="16" t="s">
        <v>28149</v>
      </c>
      <c r="U3390" s="17">
        <v>704</v>
      </c>
      <c r="V3390" s="18">
        <v>8025.6</v>
      </c>
      <c r="W3390" s="16" t="s">
        <v>28102</v>
      </c>
      <c r="X3390" s="50" t="s">
        <v>205</v>
      </c>
      <c r="Y3390" s="50"/>
      <c r="Z3390" t="s">
        <v>28161</v>
      </c>
    </row>
    <row r="3391" spans="1:26" ht="18" customHeight="1">
      <c r="A3391" s="539">
        <v>20241218</v>
      </c>
      <c r="B3391" s="523">
        <v>1436</v>
      </c>
      <c r="C3391" s="523" t="s">
        <v>28143</v>
      </c>
      <c r="D3391" s="523" t="s">
        <v>8947</v>
      </c>
      <c r="E3391" s="523">
        <v>752</v>
      </c>
      <c r="F3391" s="523" t="s">
        <v>8949</v>
      </c>
      <c r="G3391" s="523" t="s">
        <v>10856</v>
      </c>
      <c r="H3391" s="538"/>
      <c r="I3391" s="540">
        <v>45644</v>
      </c>
      <c r="J3391" s="541" t="s">
        <v>10746</v>
      </c>
      <c r="K3391" s="541" t="s">
        <v>9440</v>
      </c>
      <c r="L3391" s="494">
        <v>20</v>
      </c>
      <c r="M3391" s="494"/>
      <c r="N3391" s="494"/>
      <c r="O3391" s="494"/>
      <c r="P3391" s="494"/>
      <c r="Q3391" s="494"/>
      <c r="R3391" s="16" t="s">
        <v>28143</v>
      </c>
      <c r="S3391" s="16" t="s">
        <v>25293</v>
      </c>
      <c r="T3391" s="16" t="s">
        <v>28148</v>
      </c>
      <c r="U3391" s="17">
        <v>752</v>
      </c>
      <c r="V3391" s="18">
        <v>7613.6</v>
      </c>
      <c r="W3391" s="16" t="s">
        <v>28102</v>
      </c>
      <c r="X3391" s="50" t="s">
        <v>205</v>
      </c>
      <c r="Y3391" s="50"/>
      <c r="Z3391" t="s">
        <v>28161</v>
      </c>
    </row>
    <row r="3392" spans="1:26" ht="18" customHeight="1">
      <c r="A3392" s="539">
        <v>20241218</v>
      </c>
      <c r="B3392" s="523">
        <v>1437</v>
      </c>
      <c r="C3392" s="523" t="s">
        <v>26844</v>
      </c>
      <c r="D3392" s="523" t="s">
        <v>9319</v>
      </c>
      <c r="E3392" s="523">
        <v>1894</v>
      </c>
      <c r="F3392" s="523" t="s">
        <v>8994</v>
      </c>
      <c r="G3392" s="523" t="s">
        <v>26845</v>
      </c>
      <c r="H3392" s="538"/>
      <c r="I3392" s="540">
        <v>45644</v>
      </c>
      <c r="J3392" s="541" t="s">
        <v>9798</v>
      </c>
      <c r="K3392" s="541" t="s">
        <v>9440</v>
      </c>
      <c r="L3392" s="494" t="s">
        <v>205</v>
      </c>
      <c r="M3392" s="494"/>
      <c r="N3392" s="494"/>
      <c r="O3392" s="494"/>
      <c r="P3392" s="494"/>
      <c r="Q3392" s="494"/>
      <c r="R3392" s="16" t="s">
        <v>26844</v>
      </c>
      <c r="S3392" s="16" t="s">
        <v>3743</v>
      </c>
      <c r="T3392" s="16" t="s">
        <v>28151</v>
      </c>
      <c r="U3392" s="17">
        <v>1894</v>
      </c>
      <c r="V3392" s="18">
        <v>23659.848000000002</v>
      </c>
      <c r="W3392" s="16" t="s">
        <v>28157</v>
      </c>
      <c r="X3392" s="50" t="s">
        <v>28133</v>
      </c>
      <c r="Y3392" s="50"/>
    </row>
    <row r="3393" spans="1:26" ht="18" customHeight="1">
      <c r="A3393" s="539">
        <v>20241218</v>
      </c>
      <c r="B3393" s="523">
        <v>1438</v>
      </c>
      <c r="C3393" s="523" t="s">
        <v>27268</v>
      </c>
      <c r="D3393" s="523" t="s">
        <v>168</v>
      </c>
      <c r="E3393" s="523">
        <v>1960</v>
      </c>
      <c r="F3393" s="523" t="s">
        <v>8994</v>
      </c>
      <c r="G3393" s="523" t="s">
        <v>27269</v>
      </c>
      <c r="H3393" s="538"/>
      <c r="I3393" s="540">
        <v>45644</v>
      </c>
      <c r="J3393" s="541" t="s">
        <v>11053</v>
      </c>
      <c r="K3393" s="541" t="s">
        <v>9440</v>
      </c>
      <c r="L3393" s="494" t="s">
        <v>205</v>
      </c>
      <c r="M3393" s="494"/>
      <c r="N3393" s="494"/>
      <c r="O3393" s="494"/>
      <c r="P3393" s="494"/>
      <c r="Q3393" s="494"/>
      <c r="R3393" s="16" t="s">
        <v>27268</v>
      </c>
      <c r="S3393" s="16" t="s">
        <v>3743</v>
      </c>
      <c r="T3393" s="16" t="s">
        <v>28150</v>
      </c>
      <c r="U3393" s="17">
        <v>1960</v>
      </c>
      <c r="V3393" s="18">
        <v>24500</v>
      </c>
      <c r="W3393" s="16" t="s">
        <v>28157</v>
      </c>
      <c r="X3393" s="50" t="s">
        <v>24813</v>
      </c>
      <c r="Y3393" s="50"/>
    </row>
    <row r="3394" spans="1:26" ht="18" customHeight="1">
      <c r="A3394" s="539">
        <v>20241218</v>
      </c>
      <c r="B3394" s="523">
        <v>1439</v>
      </c>
      <c r="C3394" s="523" t="s">
        <v>27753</v>
      </c>
      <c r="D3394" s="523" t="s">
        <v>8896</v>
      </c>
      <c r="E3394" s="523">
        <v>1950</v>
      </c>
      <c r="F3394" s="523" t="s">
        <v>6380</v>
      </c>
      <c r="G3394" s="523" t="s">
        <v>27754</v>
      </c>
      <c r="H3394" s="538"/>
      <c r="I3394" s="540">
        <v>45644</v>
      </c>
      <c r="J3394" s="541" t="s">
        <v>10496</v>
      </c>
      <c r="K3394" s="541" t="s">
        <v>9440</v>
      </c>
      <c r="L3394" s="494"/>
      <c r="M3394" s="494"/>
      <c r="N3394" s="494"/>
      <c r="O3394" s="494" t="s">
        <v>14671</v>
      </c>
      <c r="P3394" s="494"/>
      <c r="Q3394" s="494"/>
      <c r="R3394" s="16" t="s">
        <v>27753</v>
      </c>
      <c r="S3394" s="16" t="s">
        <v>27761</v>
      </c>
      <c r="T3394" s="16" t="s">
        <v>28173</v>
      </c>
      <c r="U3394" s="17">
        <v>1950</v>
      </c>
      <c r="V3394" s="18">
        <v>24380</v>
      </c>
      <c r="W3394" s="16" t="s">
        <v>27866</v>
      </c>
      <c r="X3394" s="50" t="s">
        <v>28196</v>
      </c>
      <c r="Y3394" s="50"/>
    </row>
    <row r="3395" spans="1:26" ht="18" customHeight="1">
      <c r="A3395" s="539">
        <v>20241219</v>
      </c>
      <c r="B3395" s="523">
        <v>1440</v>
      </c>
      <c r="C3395" s="523" t="s">
        <v>28097</v>
      </c>
      <c r="D3395" s="523" t="s">
        <v>8947</v>
      </c>
      <c r="E3395" s="523">
        <v>1000</v>
      </c>
      <c r="F3395" s="523" t="s">
        <v>8949</v>
      </c>
      <c r="G3395" s="523" t="s">
        <v>28098</v>
      </c>
      <c r="H3395" s="538"/>
      <c r="I3395" s="540">
        <v>45644</v>
      </c>
      <c r="J3395" s="541" t="s">
        <v>12167</v>
      </c>
      <c r="K3395" s="541" t="s">
        <v>9440</v>
      </c>
      <c r="L3395" s="494">
        <v>20</v>
      </c>
      <c r="M3395" s="494"/>
      <c r="N3395" s="494"/>
      <c r="O3395" s="494"/>
      <c r="P3395" s="494"/>
      <c r="Q3395" s="494"/>
      <c r="R3395" s="16" t="s">
        <v>28097</v>
      </c>
      <c r="S3395" s="16" t="s">
        <v>6207</v>
      </c>
      <c r="T3395" s="16" t="s">
        <v>28170</v>
      </c>
      <c r="U3395" s="17">
        <v>1000</v>
      </c>
      <c r="V3395" s="18">
        <v>8352</v>
      </c>
      <c r="W3395" s="16" t="s">
        <v>28157</v>
      </c>
      <c r="X3395" s="50" t="s">
        <v>28132</v>
      </c>
      <c r="Y3395" s="50"/>
      <c r="Z3395" t="s">
        <v>10564</v>
      </c>
    </row>
    <row r="3396" spans="1:26" ht="18" customHeight="1">
      <c r="A3396" s="539">
        <v>20241219</v>
      </c>
      <c r="B3396" s="523">
        <v>1441</v>
      </c>
      <c r="C3396" s="523" t="s">
        <v>28094</v>
      </c>
      <c r="D3396" s="523" t="s">
        <v>219</v>
      </c>
      <c r="E3396" s="523">
        <v>1835</v>
      </c>
      <c r="F3396" s="523" t="s">
        <v>8949</v>
      </c>
      <c r="G3396" s="523" t="s">
        <v>28095</v>
      </c>
      <c r="H3396" s="538"/>
      <c r="I3396" s="540">
        <v>45645</v>
      </c>
      <c r="J3396" s="541" t="s">
        <v>12857</v>
      </c>
      <c r="K3396" s="541" t="s">
        <v>9440</v>
      </c>
      <c r="L3396" s="494">
        <v>20</v>
      </c>
      <c r="M3396" s="494"/>
      <c r="N3396" s="494"/>
      <c r="O3396" s="494"/>
      <c r="P3396" s="494"/>
      <c r="Q3396" s="494"/>
      <c r="R3396" s="16" t="s">
        <v>28174</v>
      </c>
      <c r="S3396" s="16" t="s">
        <v>25587</v>
      </c>
      <c r="T3396" s="16" t="s">
        <v>28175</v>
      </c>
      <c r="U3396" s="17">
        <v>1835</v>
      </c>
      <c r="V3396" s="18">
        <v>4918.3999999999996</v>
      </c>
      <c r="W3396" s="16" t="s">
        <v>28176</v>
      </c>
      <c r="X3396" s="50" t="s">
        <v>28198</v>
      </c>
      <c r="Y3396" s="50"/>
      <c r="Z3396" t="s">
        <v>11616</v>
      </c>
    </row>
    <row r="3397" spans="1:26" ht="18" customHeight="1">
      <c r="A3397" s="539">
        <v>20241219</v>
      </c>
      <c r="B3397" s="523">
        <v>1442</v>
      </c>
      <c r="C3397" s="523" t="s">
        <v>28158</v>
      </c>
      <c r="D3397" s="523" t="s">
        <v>9743</v>
      </c>
      <c r="E3397" s="523">
        <v>1750</v>
      </c>
      <c r="F3397" s="523" t="s">
        <v>9206</v>
      </c>
      <c r="G3397" s="523" t="s">
        <v>28159</v>
      </c>
      <c r="H3397" s="538"/>
      <c r="I3397" s="540">
        <v>45645</v>
      </c>
      <c r="J3397" s="541" t="s">
        <v>10485</v>
      </c>
      <c r="K3397" s="541" t="s">
        <v>9440</v>
      </c>
      <c r="L3397" s="494" t="s">
        <v>205</v>
      </c>
      <c r="M3397" s="494"/>
      <c r="N3397" s="494"/>
      <c r="O3397" s="494"/>
      <c r="P3397" s="494"/>
      <c r="Q3397" s="494"/>
      <c r="R3397" s="16" t="s">
        <v>28158</v>
      </c>
      <c r="S3397" s="16" t="s">
        <v>11214</v>
      </c>
      <c r="T3397" s="16" t="s">
        <v>28172</v>
      </c>
      <c r="U3397" s="17">
        <v>1750</v>
      </c>
      <c r="V3397" s="18">
        <v>23500</v>
      </c>
      <c r="W3397" s="16" t="s">
        <v>28171</v>
      </c>
      <c r="X3397" s="50" t="s">
        <v>28197</v>
      </c>
      <c r="Y3397" s="50"/>
    </row>
    <row r="3398" spans="1:26" ht="18" customHeight="1">
      <c r="A3398" s="539">
        <v>20241224</v>
      </c>
      <c r="B3398" s="523">
        <v>1443</v>
      </c>
      <c r="C3398" s="523" t="s">
        <v>28209</v>
      </c>
      <c r="D3398" s="523" t="s">
        <v>8996</v>
      </c>
      <c r="E3398" s="523">
        <v>800</v>
      </c>
      <c r="F3398" s="523" t="s">
        <v>8949</v>
      </c>
      <c r="G3398" s="523" t="s">
        <v>28210</v>
      </c>
      <c r="H3398" s="538"/>
      <c r="I3398" s="540">
        <v>45647</v>
      </c>
      <c r="J3398" s="541" t="s">
        <v>28235</v>
      </c>
      <c r="K3398" s="541" t="s">
        <v>9440</v>
      </c>
      <c r="L3398" s="494">
        <v>20</v>
      </c>
      <c r="M3398" s="494"/>
      <c r="N3398" s="494"/>
      <c r="O3398" s="494"/>
      <c r="P3398" s="494"/>
      <c r="Q3398" s="494"/>
      <c r="R3398" s="16" t="s">
        <v>28229</v>
      </c>
      <c r="S3398" s="16" t="s">
        <v>28230</v>
      </c>
      <c r="T3398" s="16" t="s">
        <v>28231</v>
      </c>
      <c r="U3398" s="17">
        <v>800</v>
      </c>
      <c r="V3398" s="18">
        <v>9400</v>
      </c>
      <c r="W3398" s="16" t="s">
        <v>28232</v>
      </c>
      <c r="X3398" s="50"/>
      <c r="Y3398" s="50"/>
      <c r="Z3398" t="s">
        <v>26820</v>
      </c>
    </row>
    <row r="3399" spans="1:26" ht="18" customHeight="1">
      <c r="A3399" s="539">
        <v>20241224</v>
      </c>
      <c r="B3399" s="523">
        <v>1444</v>
      </c>
      <c r="C3399" s="523" t="s">
        <v>28146</v>
      </c>
      <c r="D3399" s="523" t="s">
        <v>8896</v>
      </c>
      <c r="E3399" s="523">
        <v>1925</v>
      </c>
      <c r="F3399" s="523" t="s">
        <v>6380</v>
      </c>
      <c r="G3399" s="523" t="s">
        <v>28147</v>
      </c>
      <c r="H3399" s="538"/>
      <c r="I3399" s="540">
        <v>45646</v>
      </c>
      <c r="J3399" s="541" t="s">
        <v>10789</v>
      </c>
      <c r="K3399" s="541" t="s">
        <v>9440</v>
      </c>
      <c r="L3399" s="494" t="s">
        <v>205</v>
      </c>
      <c r="M3399" s="494"/>
      <c r="N3399" s="494"/>
      <c r="O3399" s="494"/>
      <c r="P3399" s="494"/>
      <c r="Q3399" s="494"/>
      <c r="R3399" s="16"/>
      <c r="S3399" s="16"/>
      <c r="T3399" s="16"/>
      <c r="U3399" s="17"/>
      <c r="V3399" s="18"/>
      <c r="W3399" s="16"/>
      <c r="X3399" s="50" t="s">
        <v>27488</v>
      </c>
      <c r="Y3399" s="50"/>
    </row>
    <row r="3400" spans="1:26" ht="18" customHeight="1">
      <c r="A3400" s="539">
        <v>20241224</v>
      </c>
      <c r="B3400" s="523">
        <v>1445</v>
      </c>
      <c r="C3400" s="523" t="s">
        <v>28408</v>
      </c>
      <c r="D3400" s="523" t="s">
        <v>10483</v>
      </c>
      <c r="E3400" s="523">
        <v>4570</v>
      </c>
      <c r="F3400" s="523" t="s">
        <v>9069</v>
      </c>
      <c r="G3400" s="523" t="s">
        <v>15116</v>
      </c>
      <c r="H3400" s="538"/>
      <c r="I3400" s="540">
        <v>45647</v>
      </c>
      <c r="J3400" s="541" t="s">
        <v>13138</v>
      </c>
      <c r="K3400" s="541" t="s">
        <v>9440</v>
      </c>
      <c r="L3400" s="494" t="s">
        <v>205</v>
      </c>
      <c r="M3400" s="494"/>
      <c r="N3400" s="494"/>
      <c r="O3400" s="494"/>
      <c r="P3400" s="494"/>
      <c r="Q3400" s="494"/>
      <c r="R3400" s="16"/>
      <c r="S3400" s="16"/>
      <c r="T3400" s="16"/>
      <c r="U3400" s="17"/>
      <c r="V3400" s="18"/>
      <c r="W3400" s="16"/>
      <c r="X3400" s="50" t="s">
        <v>28192</v>
      </c>
      <c r="Y3400" s="50"/>
      <c r="Z3400" t="s">
        <v>10986</v>
      </c>
    </row>
    <row r="3401" spans="1:26" ht="18" customHeight="1">
      <c r="A3401" s="539">
        <v>20241224</v>
      </c>
      <c r="B3401" s="523">
        <v>1446</v>
      </c>
      <c r="C3401" s="523" t="s">
        <v>28237</v>
      </c>
      <c r="D3401" s="523" t="s">
        <v>8891</v>
      </c>
      <c r="E3401" s="523">
        <v>1960</v>
      </c>
      <c r="F3401" s="523" t="s">
        <v>8994</v>
      </c>
      <c r="G3401" s="523" t="s">
        <v>28236</v>
      </c>
      <c r="H3401" s="538"/>
      <c r="I3401" s="540">
        <v>45646</v>
      </c>
      <c r="J3401" s="541" t="s">
        <v>15679</v>
      </c>
      <c r="K3401" s="541" t="s">
        <v>9440</v>
      </c>
      <c r="L3401" s="494"/>
      <c r="M3401" s="494"/>
      <c r="N3401" s="494"/>
      <c r="O3401" s="494"/>
      <c r="P3401" s="494"/>
      <c r="Q3401" s="494"/>
      <c r="R3401" s="16"/>
      <c r="S3401" s="16"/>
      <c r="T3401" s="16"/>
      <c r="U3401" s="17"/>
      <c r="V3401" s="18"/>
      <c r="W3401" s="16"/>
      <c r="X3401" s="50"/>
      <c r="Y3401" s="50"/>
    </row>
    <row r="3402" spans="1:26" ht="18" customHeight="1">
      <c r="A3402" s="539">
        <v>20241224</v>
      </c>
      <c r="B3402" s="523">
        <v>1447</v>
      </c>
      <c r="C3402" s="523" t="s">
        <v>28016</v>
      </c>
      <c r="D3402" s="523" t="s">
        <v>13823</v>
      </c>
      <c r="E3402" s="523">
        <v>1923</v>
      </c>
      <c r="F3402" s="523" t="s">
        <v>10924</v>
      </c>
      <c r="G3402" s="523" t="s">
        <v>28017</v>
      </c>
      <c r="H3402" s="538"/>
      <c r="I3402" s="540">
        <v>45646</v>
      </c>
      <c r="J3402" s="541" t="s">
        <v>10715</v>
      </c>
      <c r="K3402" s="541" t="s">
        <v>9440</v>
      </c>
      <c r="L3402" s="494" t="s">
        <v>205</v>
      </c>
      <c r="M3402" s="494"/>
      <c r="N3402" s="494"/>
      <c r="O3402" s="494"/>
      <c r="P3402" s="494"/>
      <c r="Q3402" s="494"/>
      <c r="R3402" s="16"/>
      <c r="S3402" s="16"/>
      <c r="T3402" s="16"/>
      <c r="U3402" s="17"/>
      <c r="V3402" s="18"/>
      <c r="W3402" s="16"/>
      <c r="X3402" s="50" t="s">
        <v>27488</v>
      </c>
      <c r="Y3402" s="50"/>
    </row>
    <row r="3403" spans="1:26" ht="18" customHeight="1">
      <c r="A3403" s="539">
        <v>20241224</v>
      </c>
      <c r="B3403" s="523">
        <v>1448</v>
      </c>
      <c r="C3403" s="523" t="s">
        <v>28037</v>
      </c>
      <c r="D3403" s="523" t="s">
        <v>13823</v>
      </c>
      <c r="E3403" s="523">
        <v>1950</v>
      </c>
      <c r="F3403" s="523" t="s">
        <v>6380</v>
      </c>
      <c r="G3403" s="523" t="s">
        <v>28038</v>
      </c>
      <c r="H3403" s="538"/>
      <c r="I3403" s="540">
        <v>45646</v>
      </c>
      <c r="J3403" s="541" t="s">
        <v>10412</v>
      </c>
      <c r="K3403" s="541" t="s">
        <v>9440</v>
      </c>
      <c r="L3403" s="494" t="s">
        <v>205</v>
      </c>
      <c r="M3403" s="494"/>
      <c r="N3403" s="494"/>
      <c r="O3403" s="494"/>
      <c r="P3403" s="494"/>
      <c r="Q3403" s="494"/>
      <c r="R3403" s="16" t="s">
        <v>28225</v>
      </c>
      <c r="S3403" s="16" t="s">
        <v>28226</v>
      </c>
      <c r="T3403" s="16" t="s">
        <v>28227</v>
      </c>
      <c r="U3403" s="17">
        <v>1950</v>
      </c>
      <c r="V3403" s="18">
        <v>24380</v>
      </c>
      <c r="W3403" s="16" t="s">
        <v>28228</v>
      </c>
      <c r="X3403" s="50" t="s">
        <v>27657</v>
      </c>
      <c r="Y3403" s="50"/>
    </row>
    <row r="3404" spans="1:26" ht="18" customHeight="1">
      <c r="A3404" s="539">
        <v>20241224</v>
      </c>
      <c r="B3404" s="523">
        <v>1449</v>
      </c>
      <c r="C3404" s="523" t="s">
        <v>28009</v>
      </c>
      <c r="D3404" s="523" t="s">
        <v>11569</v>
      </c>
      <c r="E3404" s="523">
        <v>1950</v>
      </c>
      <c r="F3404" s="523" t="s">
        <v>6380</v>
      </c>
      <c r="G3404" s="523" t="s">
        <v>28010</v>
      </c>
      <c r="H3404" s="538"/>
      <c r="I3404" s="540">
        <v>45649</v>
      </c>
      <c r="J3404" s="541" t="s">
        <v>10420</v>
      </c>
      <c r="K3404" s="541" t="s">
        <v>9440</v>
      </c>
      <c r="L3404" s="494" t="s">
        <v>205</v>
      </c>
      <c r="M3404" s="494"/>
      <c r="N3404" s="494"/>
      <c r="O3404" s="494"/>
      <c r="P3404" s="494"/>
      <c r="Q3404" s="494"/>
      <c r="R3404" s="16"/>
      <c r="S3404" s="16"/>
      <c r="T3404" s="16"/>
      <c r="U3404" s="17"/>
      <c r="V3404" s="18"/>
      <c r="W3404" s="16"/>
      <c r="X3404" s="50" t="s">
        <v>27657</v>
      </c>
      <c r="Y3404" s="50"/>
    </row>
    <row r="3405" spans="1:26" ht="18" customHeight="1">
      <c r="A3405" s="539">
        <v>20241224</v>
      </c>
      <c r="B3405" s="523">
        <v>1450</v>
      </c>
      <c r="C3405" s="523" t="s">
        <v>28035</v>
      </c>
      <c r="D3405" s="523" t="s">
        <v>13823</v>
      </c>
      <c r="E3405" s="523">
        <v>1950</v>
      </c>
      <c r="F3405" s="523" t="s">
        <v>6380</v>
      </c>
      <c r="G3405" s="523" t="s">
        <v>28036</v>
      </c>
      <c r="H3405" s="538"/>
      <c r="I3405" s="540">
        <v>45646</v>
      </c>
      <c r="J3405" s="541" t="s">
        <v>10914</v>
      </c>
      <c r="K3405" s="541" t="s">
        <v>9440</v>
      </c>
      <c r="L3405" s="494" t="s">
        <v>205</v>
      </c>
      <c r="M3405" s="494"/>
      <c r="N3405" s="494"/>
      <c r="O3405" s="494"/>
      <c r="P3405" s="494"/>
      <c r="Q3405" s="494"/>
      <c r="R3405" s="16"/>
      <c r="S3405" s="16"/>
      <c r="T3405" s="16"/>
      <c r="U3405" s="17"/>
      <c r="V3405" s="18"/>
      <c r="W3405" s="16"/>
      <c r="X3405" s="50" t="s">
        <v>27657</v>
      </c>
      <c r="Y3405" s="50"/>
    </row>
    <row r="3406" spans="1:26" ht="18" customHeight="1">
      <c r="A3406" s="539">
        <v>20241224</v>
      </c>
      <c r="B3406" s="523">
        <v>1451</v>
      </c>
      <c r="C3406" s="523" t="s">
        <v>27931</v>
      </c>
      <c r="D3406" s="523" t="s">
        <v>8891</v>
      </c>
      <c r="E3406" s="523">
        <v>2300</v>
      </c>
      <c r="F3406" s="523" t="s">
        <v>121</v>
      </c>
      <c r="G3406" s="523" t="s">
        <v>27932</v>
      </c>
      <c r="H3406" s="538"/>
      <c r="I3406" s="540">
        <v>45649</v>
      </c>
      <c r="J3406" s="541" t="s">
        <v>9691</v>
      </c>
      <c r="K3406" s="541" t="s">
        <v>9440</v>
      </c>
      <c r="L3406" s="512" t="s">
        <v>205</v>
      </c>
      <c r="M3406" s="512"/>
      <c r="N3406" s="512"/>
      <c r="O3406" s="512"/>
      <c r="P3406" s="512"/>
      <c r="Q3406" s="512"/>
      <c r="R3406" s="16"/>
      <c r="S3406" s="16"/>
      <c r="T3406" s="16"/>
      <c r="U3406" s="17"/>
      <c r="V3406" s="18"/>
      <c r="W3406" s="16"/>
      <c r="X3406" s="50" t="s">
        <v>8152</v>
      </c>
      <c r="Y3406" s="50"/>
    </row>
    <row r="3407" spans="1:26" ht="18" customHeight="1">
      <c r="A3407" s="539">
        <v>20241224</v>
      </c>
      <c r="B3407" s="523">
        <v>1452</v>
      </c>
      <c r="C3407" s="523" t="s">
        <v>28033</v>
      </c>
      <c r="D3407" s="523" t="s">
        <v>8947</v>
      </c>
      <c r="E3407" s="523">
        <v>1040</v>
      </c>
      <c r="F3407" s="523" t="s">
        <v>8949</v>
      </c>
      <c r="G3407" s="523" t="s">
        <v>28034</v>
      </c>
      <c r="H3407" s="538"/>
      <c r="I3407" s="540">
        <v>45650</v>
      </c>
      <c r="J3407" s="541" t="s">
        <v>11725</v>
      </c>
      <c r="K3407" s="541" t="s">
        <v>9440</v>
      </c>
      <c r="L3407" s="494">
        <v>20</v>
      </c>
      <c r="M3407" s="494" t="s">
        <v>9521</v>
      </c>
      <c r="N3407" s="494"/>
      <c r="O3407" s="494"/>
      <c r="P3407" s="494"/>
      <c r="Q3407" s="494"/>
      <c r="R3407" s="16" t="s">
        <v>28033</v>
      </c>
      <c r="S3407" s="16" t="s">
        <v>28122</v>
      </c>
      <c r="T3407" s="16" t="s">
        <v>28215</v>
      </c>
      <c r="U3407" s="17">
        <v>1040</v>
      </c>
      <c r="V3407" s="18">
        <v>8880</v>
      </c>
      <c r="W3407" s="16" t="s">
        <v>28233</v>
      </c>
      <c r="X3407" s="50" t="s">
        <v>28238</v>
      </c>
      <c r="Y3407" s="50"/>
      <c r="Z3407" t="s">
        <v>28329</v>
      </c>
    </row>
    <row r="3408" spans="1:26" ht="18" customHeight="1">
      <c r="A3408" s="539">
        <v>20241224</v>
      </c>
      <c r="B3408" s="523">
        <v>1453</v>
      </c>
      <c r="C3408" s="523" t="s">
        <v>28162</v>
      </c>
      <c r="D3408" s="523" t="s">
        <v>219</v>
      </c>
      <c r="E3408" s="523">
        <v>1800</v>
      </c>
      <c r="F3408" s="523" t="s">
        <v>8949</v>
      </c>
      <c r="G3408" s="523" t="s">
        <v>28163</v>
      </c>
      <c r="H3408" s="538"/>
      <c r="I3408" s="540">
        <v>45650</v>
      </c>
      <c r="J3408" s="541" t="s">
        <v>11310</v>
      </c>
      <c r="K3408" s="541" t="s">
        <v>9440</v>
      </c>
      <c r="L3408" s="494" t="s">
        <v>205</v>
      </c>
      <c r="M3408" s="494" t="s">
        <v>28244</v>
      </c>
      <c r="N3408" s="494"/>
      <c r="O3408" s="494"/>
      <c r="P3408" s="494"/>
      <c r="Q3408" s="494"/>
      <c r="R3408" s="16" t="s">
        <v>28162</v>
      </c>
      <c r="S3408" s="16" t="s">
        <v>28194</v>
      </c>
      <c r="T3408" s="16" t="s">
        <v>28218</v>
      </c>
      <c r="U3408" s="17">
        <v>1800</v>
      </c>
      <c r="V3408" s="18">
        <v>18827.599999999999</v>
      </c>
      <c r="W3408" s="16" t="s">
        <v>28234</v>
      </c>
      <c r="X3408" s="50" t="s">
        <v>28239</v>
      </c>
      <c r="Y3408" s="50"/>
      <c r="Z3408" t="s">
        <v>10998</v>
      </c>
    </row>
    <row r="3409" spans="1:26" ht="18" customHeight="1">
      <c r="A3409" s="539">
        <v>20241224</v>
      </c>
      <c r="B3409" s="523">
        <v>1454</v>
      </c>
      <c r="C3409" s="523" t="s">
        <v>28221</v>
      </c>
      <c r="D3409" s="523" t="s">
        <v>13515</v>
      </c>
      <c r="E3409" s="523">
        <v>3613</v>
      </c>
      <c r="F3409" s="523" t="s">
        <v>10407</v>
      </c>
      <c r="G3409" s="523" t="s">
        <v>28222</v>
      </c>
      <c r="H3409" s="538"/>
      <c r="I3409" s="540">
        <v>45650</v>
      </c>
      <c r="J3409" s="541" t="s">
        <v>12217</v>
      </c>
      <c r="K3409" s="541" t="s">
        <v>9440</v>
      </c>
      <c r="L3409" s="494"/>
      <c r="M3409" s="494" t="s">
        <v>14819</v>
      </c>
      <c r="N3409" s="494"/>
      <c r="O3409" s="494"/>
      <c r="P3409" s="494"/>
      <c r="Q3409" s="494"/>
      <c r="R3409" s="16" t="s">
        <v>28255</v>
      </c>
      <c r="S3409" s="16" t="s">
        <v>28256</v>
      </c>
      <c r="T3409" s="16" t="s">
        <v>28257</v>
      </c>
      <c r="U3409" s="17">
        <v>3613</v>
      </c>
      <c r="V3409" s="18">
        <v>23484.5</v>
      </c>
      <c r="W3409" s="16" t="s">
        <v>28248</v>
      </c>
      <c r="X3409" s="50"/>
      <c r="Y3409" s="50"/>
    </row>
    <row r="3410" spans="1:26" ht="18" customHeight="1">
      <c r="A3410" s="539">
        <v>20241224</v>
      </c>
      <c r="B3410" s="523">
        <v>1455</v>
      </c>
      <c r="C3410" s="523" t="s">
        <v>28216</v>
      </c>
      <c r="D3410" s="523" t="s">
        <v>8891</v>
      </c>
      <c r="E3410" s="523">
        <v>1917</v>
      </c>
      <c r="F3410" s="523" t="s">
        <v>10924</v>
      </c>
      <c r="G3410" s="523" t="s">
        <v>28217</v>
      </c>
      <c r="H3410" s="538"/>
      <c r="I3410" s="540">
        <v>45650</v>
      </c>
      <c r="J3410" s="541" t="s">
        <v>11451</v>
      </c>
      <c r="K3410" s="541" t="s">
        <v>9440</v>
      </c>
      <c r="L3410" s="494"/>
      <c r="M3410" s="494" t="s">
        <v>9822</v>
      </c>
      <c r="N3410" s="494"/>
      <c r="O3410" s="494"/>
      <c r="P3410" s="494"/>
      <c r="Q3410" s="494"/>
      <c r="R3410" s="16" t="s">
        <v>28261</v>
      </c>
      <c r="S3410" s="16" t="s">
        <v>28262</v>
      </c>
      <c r="T3410" s="16" t="s">
        <v>28263</v>
      </c>
      <c r="U3410" s="17">
        <v>1917</v>
      </c>
      <c r="V3410" s="18">
        <v>23962.5</v>
      </c>
      <c r="W3410" s="16" t="s">
        <v>28264</v>
      </c>
      <c r="X3410" s="50"/>
      <c r="Y3410" s="50"/>
    </row>
    <row r="3411" spans="1:26" ht="18" customHeight="1">
      <c r="A3411" s="539">
        <v>20241224</v>
      </c>
      <c r="B3411" s="523">
        <v>1456</v>
      </c>
      <c r="C3411" s="523" t="s">
        <v>28144</v>
      </c>
      <c r="D3411" s="523" t="s">
        <v>8896</v>
      </c>
      <c r="E3411" s="523">
        <v>1950</v>
      </c>
      <c r="F3411" s="523" t="s">
        <v>6380</v>
      </c>
      <c r="G3411" s="523" t="s">
        <v>28145</v>
      </c>
      <c r="H3411" s="538"/>
      <c r="I3411" s="540">
        <v>45650</v>
      </c>
      <c r="J3411" s="541" t="s">
        <v>9527</v>
      </c>
      <c r="K3411" s="541" t="s">
        <v>9440</v>
      </c>
      <c r="L3411" s="494" t="s">
        <v>205</v>
      </c>
      <c r="M3411" s="494" t="s">
        <v>9822</v>
      </c>
      <c r="N3411" s="494"/>
      <c r="O3411" s="494"/>
      <c r="P3411" s="494"/>
      <c r="Q3411" s="494"/>
      <c r="R3411" s="16" t="s">
        <v>28258</v>
      </c>
      <c r="S3411" s="16" t="s">
        <v>28265</v>
      </c>
      <c r="T3411" s="16" t="s">
        <v>28259</v>
      </c>
      <c r="U3411" s="17">
        <v>1950</v>
      </c>
      <c r="V3411" s="18">
        <v>24375</v>
      </c>
      <c r="W3411" s="16" t="s">
        <v>28248</v>
      </c>
      <c r="X3411" s="50" t="s">
        <v>28240</v>
      </c>
      <c r="Y3411" s="50"/>
    </row>
    <row r="3412" spans="1:26" ht="18" customHeight="1">
      <c r="A3412" s="539">
        <v>20241224</v>
      </c>
      <c r="B3412" s="523">
        <v>1457</v>
      </c>
      <c r="C3412" s="523" t="s">
        <v>28031</v>
      </c>
      <c r="D3412" s="523" t="s">
        <v>9476</v>
      </c>
      <c r="E3412" s="523">
        <v>1175</v>
      </c>
      <c r="F3412" s="523" t="s">
        <v>8298</v>
      </c>
      <c r="G3412" s="523" t="s">
        <v>28032</v>
      </c>
      <c r="H3412" s="538"/>
      <c r="I3412" s="540">
        <v>45650</v>
      </c>
      <c r="J3412" s="541" t="s">
        <v>11812</v>
      </c>
      <c r="K3412" s="541" t="s">
        <v>9440</v>
      </c>
      <c r="L3412" s="494" t="s">
        <v>205</v>
      </c>
      <c r="M3412" s="494" t="s">
        <v>28246</v>
      </c>
      <c r="N3412" s="494"/>
      <c r="O3412" s="494"/>
      <c r="P3412" s="494"/>
      <c r="Q3412" s="494"/>
      <c r="R3412" s="16" t="s">
        <v>28252</v>
      </c>
      <c r="S3412" s="16" t="s">
        <v>28253</v>
      </c>
      <c r="T3412" s="16" t="s">
        <v>28254</v>
      </c>
      <c r="U3412" s="17">
        <v>1175</v>
      </c>
      <c r="V3412" s="18">
        <v>24070</v>
      </c>
      <c r="W3412" s="16" t="s">
        <v>28248</v>
      </c>
      <c r="X3412" s="50" t="s">
        <v>28313</v>
      </c>
      <c r="Y3412" s="50"/>
      <c r="Z3412" t="s">
        <v>13419</v>
      </c>
    </row>
    <row r="3413" spans="1:26" ht="18" customHeight="1">
      <c r="A3413" s="539">
        <v>20241224</v>
      </c>
      <c r="B3413" s="523">
        <v>1458</v>
      </c>
      <c r="C3413" s="523" t="s">
        <v>28164</v>
      </c>
      <c r="D3413" s="523" t="s">
        <v>219</v>
      </c>
      <c r="E3413" s="523">
        <v>1800</v>
      </c>
      <c r="F3413" s="523" t="s">
        <v>8949</v>
      </c>
      <c r="G3413" s="523" t="s">
        <v>28165</v>
      </c>
      <c r="H3413" s="538"/>
      <c r="I3413" s="540">
        <v>45650</v>
      </c>
      <c r="J3413" s="541" t="s">
        <v>9532</v>
      </c>
      <c r="K3413" s="541" t="s">
        <v>9440</v>
      </c>
      <c r="L3413" s="494" t="s">
        <v>205</v>
      </c>
      <c r="M3413" s="494" t="s">
        <v>28245</v>
      </c>
      <c r="N3413" s="494"/>
      <c r="O3413" s="494"/>
      <c r="P3413" s="494"/>
      <c r="Q3413" s="494"/>
      <c r="R3413" s="16" t="s">
        <v>28268</v>
      </c>
      <c r="S3413" s="16" t="s">
        <v>28269</v>
      </c>
      <c r="T3413" s="16" t="s">
        <v>28270</v>
      </c>
      <c r="U3413" s="17">
        <v>1800</v>
      </c>
      <c r="V3413" s="18">
        <v>19800</v>
      </c>
      <c r="W3413" s="16" t="s">
        <v>28271</v>
      </c>
      <c r="X3413" s="50" t="s">
        <v>28311</v>
      </c>
      <c r="Y3413" s="50"/>
      <c r="Z3413" t="s">
        <v>10998</v>
      </c>
    </row>
    <row r="3414" spans="1:26" ht="18" customHeight="1">
      <c r="A3414" s="539">
        <v>20241224</v>
      </c>
      <c r="B3414" s="523">
        <v>1459</v>
      </c>
      <c r="C3414" s="523" t="s">
        <v>28219</v>
      </c>
      <c r="D3414" s="523" t="s">
        <v>8947</v>
      </c>
      <c r="E3414" s="523">
        <v>901</v>
      </c>
      <c r="F3414" s="523" t="s">
        <v>9054</v>
      </c>
      <c r="G3414" s="523" t="s">
        <v>28220</v>
      </c>
      <c r="H3414" s="538"/>
      <c r="I3414" s="540">
        <v>45650</v>
      </c>
      <c r="J3414" s="541" t="s">
        <v>12688</v>
      </c>
      <c r="K3414" s="541" t="s">
        <v>9440</v>
      </c>
      <c r="L3414" s="494"/>
      <c r="M3414" s="494" t="s">
        <v>8248</v>
      </c>
      <c r="N3414" s="494"/>
      <c r="O3414" s="494"/>
      <c r="P3414" s="494"/>
      <c r="Q3414" s="494"/>
      <c r="R3414" s="16" t="s">
        <v>28249</v>
      </c>
      <c r="S3414" s="16" t="s">
        <v>28250</v>
      </c>
      <c r="T3414" s="16" t="s">
        <v>28251</v>
      </c>
      <c r="U3414" s="17">
        <v>901</v>
      </c>
      <c r="V3414" s="18">
        <v>8014.65</v>
      </c>
      <c r="W3414" s="16" t="s">
        <v>28248</v>
      </c>
      <c r="X3414" s="50" t="s">
        <v>28312</v>
      </c>
      <c r="Y3414" s="50"/>
      <c r="Z3414" t="s">
        <v>28328</v>
      </c>
    </row>
    <row r="3415" spans="1:26" ht="18" customHeight="1">
      <c r="A3415" s="539">
        <v>20241224</v>
      </c>
      <c r="B3415" s="523">
        <v>1460</v>
      </c>
      <c r="C3415" s="523" t="s">
        <v>28241</v>
      </c>
      <c r="D3415" s="523" t="s">
        <v>8896</v>
      </c>
      <c r="E3415" s="523">
        <v>1925</v>
      </c>
      <c r="F3415" s="523" t="s">
        <v>6380</v>
      </c>
      <c r="G3415" s="523" t="s">
        <v>28242</v>
      </c>
      <c r="H3415" s="538"/>
      <c r="I3415" s="540">
        <v>45650</v>
      </c>
      <c r="J3415" s="541" t="s">
        <v>11028</v>
      </c>
      <c r="K3415" s="541" t="s">
        <v>9440</v>
      </c>
      <c r="L3415" s="494"/>
      <c r="M3415" s="494"/>
      <c r="N3415" s="494"/>
      <c r="O3415" s="494"/>
      <c r="P3415" s="494"/>
      <c r="Q3415" s="494"/>
      <c r="R3415" s="16" t="s">
        <v>28266</v>
      </c>
      <c r="S3415" s="16" t="s">
        <v>28256</v>
      </c>
      <c r="T3415" s="16" t="s">
        <v>28272</v>
      </c>
      <c r="U3415" s="17">
        <v>1925</v>
      </c>
      <c r="V3415" s="18">
        <v>24640</v>
      </c>
      <c r="W3415" s="16" t="s">
        <v>28248</v>
      </c>
      <c r="X3415" s="50" t="s">
        <v>28314</v>
      </c>
      <c r="Y3415" s="50"/>
    </row>
    <row r="3416" spans="1:26" ht="18" customHeight="1">
      <c r="A3416" s="539">
        <v>20241226</v>
      </c>
      <c r="B3416" s="523">
        <v>1461</v>
      </c>
      <c r="C3416" s="523" t="s">
        <v>28050</v>
      </c>
      <c r="D3416" s="523" t="s">
        <v>27103</v>
      </c>
      <c r="E3416" s="523">
        <v>1200</v>
      </c>
      <c r="F3416" s="523" t="s">
        <v>8298</v>
      </c>
      <c r="G3416" s="523" t="s">
        <v>28051</v>
      </c>
      <c r="H3416" s="538"/>
      <c r="I3416" s="540">
        <v>45650</v>
      </c>
      <c r="J3416" s="541" t="s">
        <v>13800</v>
      </c>
      <c r="K3416" s="541" t="s">
        <v>9440</v>
      </c>
      <c r="L3416" s="494" t="s">
        <v>205</v>
      </c>
      <c r="M3416" s="494" t="s">
        <v>9468</v>
      </c>
      <c r="N3416" s="494"/>
      <c r="O3416" s="494"/>
      <c r="P3416" s="494"/>
      <c r="Q3416" s="494"/>
      <c r="R3416" s="16" t="s">
        <v>28303</v>
      </c>
      <c r="S3416" s="16" t="s">
        <v>28334</v>
      </c>
      <c r="T3416" s="16" t="s">
        <v>28335</v>
      </c>
      <c r="U3416" s="17">
        <v>1200</v>
      </c>
      <c r="V3416" s="18">
        <v>24720</v>
      </c>
      <c r="W3416" s="16" t="s">
        <v>28293</v>
      </c>
      <c r="X3416" s="50" t="s">
        <v>27888</v>
      </c>
      <c r="Y3416" s="50"/>
      <c r="Z3416" t="s">
        <v>28654</v>
      </c>
    </row>
    <row r="3417" spans="1:26" ht="18" customHeight="1">
      <c r="A3417" s="539">
        <v>20241226</v>
      </c>
      <c r="B3417" s="523">
        <v>1462</v>
      </c>
      <c r="C3417" s="523" t="s">
        <v>28207</v>
      </c>
      <c r="D3417" s="523" t="s">
        <v>8947</v>
      </c>
      <c r="E3417" s="523">
        <v>1000</v>
      </c>
      <c r="F3417" s="523" t="s">
        <v>8949</v>
      </c>
      <c r="G3417" s="523" t="s">
        <v>28208</v>
      </c>
      <c r="H3417" s="538"/>
      <c r="I3417" s="540">
        <v>45650</v>
      </c>
      <c r="J3417" s="541" t="s">
        <v>16076</v>
      </c>
      <c r="K3417" s="541" t="s">
        <v>9440</v>
      </c>
      <c r="L3417" s="494">
        <v>20</v>
      </c>
      <c r="M3417" s="494" t="s">
        <v>28316</v>
      </c>
      <c r="N3417" s="494"/>
      <c r="O3417" s="494"/>
      <c r="P3417" s="494"/>
      <c r="Q3417" s="494"/>
      <c r="R3417" s="16" t="s">
        <v>28305</v>
      </c>
      <c r="S3417" s="16" t="s">
        <v>20945</v>
      </c>
      <c r="T3417" s="16" t="s">
        <v>28343</v>
      </c>
      <c r="U3417" s="17">
        <v>1000</v>
      </c>
      <c r="V3417" s="18">
        <v>8352</v>
      </c>
      <c r="W3417" s="16" t="s">
        <v>28293</v>
      </c>
      <c r="X3417" s="50" t="s">
        <v>27488</v>
      </c>
      <c r="Y3417" s="50"/>
      <c r="Z3417" t="s">
        <v>10564</v>
      </c>
    </row>
    <row r="3418" spans="1:26" ht="18" customHeight="1">
      <c r="A3418" s="539">
        <v>20241226</v>
      </c>
      <c r="B3418" s="523">
        <v>1463</v>
      </c>
      <c r="C3418" s="523" t="s">
        <v>28060</v>
      </c>
      <c r="D3418" s="523" t="s">
        <v>28061</v>
      </c>
      <c r="E3418" s="523">
        <v>990</v>
      </c>
      <c r="F3418" s="523" t="s">
        <v>9266</v>
      </c>
      <c r="G3418" s="523" t="s">
        <v>28062</v>
      </c>
      <c r="H3418" s="538"/>
      <c r="I3418" s="540">
        <v>45652</v>
      </c>
      <c r="J3418" s="541" t="s">
        <v>11746</v>
      </c>
      <c r="K3418" s="541" t="s">
        <v>9440</v>
      </c>
      <c r="L3418" s="494" t="s">
        <v>205</v>
      </c>
      <c r="M3418" s="494" t="s">
        <v>28321</v>
      </c>
      <c r="N3418" s="494"/>
      <c r="O3418" s="494"/>
      <c r="P3418" s="494"/>
      <c r="Q3418" s="494"/>
      <c r="R3418" s="16" t="s">
        <v>28308</v>
      </c>
      <c r="S3418" s="16" t="s">
        <v>23836</v>
      </c>
      <c r="T3418" s="16" t="s">
        <v>28338</v>
      </c>
      <c r="U3418" s="17">
        <v>990</v>
      </c>
      <c r="V3418" s="18">
        <v>24110</v>
      </c>
      <c r="W3418" s="16" t="s">
        <v>28267</v>
      </c>
      <c r="X3418" s="50" t="s">
        <v>24811</v>
      </c>
      <c r="Y3418" s="50"/>
    </row>
    <row r="3419" spans="1:26" ht="18" customHeight="1">
      <c r="A3419" s="539">
        <v>20241226</v>
      </c>
      <c r="B3419" s="523">
        <v>1464</v>
      </c>
      <c r="C3419" s="523" t="s">
        <v>28332</v>
      </c>
      <c r="D3419" s="523" t="s">
        <v>9503</v>
      </c>
      <c r="E3419" s="523">
        <v>1381</v>
      </c>
      <c r="F3419" s="523" t="s">
        <v>9253</v>
      </c>
      <c r="G3419" s="523" t="s">
        <v>25001</v>
      </c>
      <c r="H3419" s="538"/>
      <c r="I3419" s="540">
        <v>45652</v>
      </c>
      <c r="J3419" s="541" t="s">
        <v>9750</v>
      </c>
      <c r="K3419" s="541" t="s">
        <v>9440</v>
      </c>
      <c r="L3419" s="494"/>
      <c r="M3419" s="494"/>
      <c r="N3419" s="494"/>
      <c r="O3419" s="494"/>
      <c r="P3419" s="494"/>
      <c r="Q3419" s="494"/>
      <c r="R3419" s="16" t="s">
        <v>28332</v>
      </c>
      <c r="S3419" s="16" t="s">
        <v>15148</v>
      </c>
      <c r="T3419" s="16" t="s">
        <v>28331</v>
      </c>
      <c r="U3419" s="17">
        <v>1381</v>
      </c>
      <c r="V3419" s="18">
        <v>15100</v>
      </c>
      <c r="W3419" s="16" t="s">
        <v>28337</v>
      </c>
      <c r="X3419" s="50" t="s">
        <v>27762</v>
      </c>
      <c r="Y3419" s="50"/>
      <c r="Z3419" t="s">
        <v>10358</v>
      </c>
    </row>
    <row r="3420" spans="1:26" ht="18" customHeight="1">
      <c r="A3420" s="539">
        <v>20241226</v>
      </c>
      <c r="B3420" s="523">
        <v>1465</v>
      </c>
      <c r="C3420" s="523" t="s">
        <v>28247</v>
      </c>
      <c r="D3420" s="523" t="s">
        <v>9503</v>
      </c>
      <c r="E3420" s="523">
        <v>1200</v>
      </c>
      <c r="F3420" s="523" t="s">
        <v>9229</v>
      </c>
      <c r="G3420" s="523" t="s">
        <v>28243</v>
      </c>
      <c r="H3420" s="538"/>
      <c r="I3420" s="540">
        <v>45652</v>
      </c>
      <c r="J3420" s="541" t="s">
        <v>11227</v>
      </c>
      <c r="K3420" s="541" t="s">
        <v>9440</v>
      </c>
      <c r="L3420" s="494">
        <v>20</v>
      </c>
      <c r="M3420" s="494" t="s">
        <v>28322</v>
      </c>
      <c r="N3420" s="494"/>
      <c r="O3420" s="494"/>
      <c r="P3420" s="494"/>
      <c r="Q3420" s="494"/>
      <c r="R3420" s="16" t="s">
        <v>28260</v>
      </c>
      <c r="S3420" s="16" t="s">
        <v>11676</v>
      </c>
      <c r="T3420" s="16" t="s">
        <v>28336</v>
      </c>
      <c r="U3420" s="17">
        <v>1200</v>
      </c>
      <c r="V3420" s="18">
        <v>13920</v>
      </c>
      <c r="W3420" s="16" t="s">
        <v>28267</v>
      </c>
      <c r="X3420" s="50" t="s">
        <v>25221</v>
      </c>
      <c r="Y3420" s="50"/>
      <c r="Z3420" t="s">
        <v>24870</v>
      </c>
    </row>
    <row r="3421" spans="1:26" ht="18" customHeight="1">
      <c r="A3421" s="539">
        <v>20241226</v>
      </c>
      <c r="B3421" s="523">
        <v>1466</v>
      </c>
      <c r="C3421" s="523" t="s">
        <v>28223</v>
      </c>
      <c r="D3421" s="523" t="s">
        <v>8947</v>
      </c>
      <c r="E3421" s="523">
        <v>1084</v>
      </c>
      <c r="F3421" s="523" t="s">
        <v>8949</v>
      </c>
      <c r="G3421" s="523" t="s">
        <v>28224</v>
      </c>
      <c r="H3421" s="538"/>
      <c r="I3421" s="540">
        <v>45652</v>
      </c>
      <c r="J3421" s="541" t="s">
        <v>14810</v>
      </c>
      <c r="K3421" s="541" t="s">
        <v>9440</v>
      </c>
      <c r="L3421" s="494"/>
      <c r="M3421" s="494" t="s">
        <v>9468</v>
      </c>
      <c r="N3421" s="494"/>
      <c r="O3421" s="494"/>
      <c r="P3421" s="494"/>
      <c r="Q3421" s="494"/>
      <c r="R3421" s="16" t="s">
        <v>28304</v>
      </c>
      <c r="S3421" s="16" t="s">
        <v>9598</v>
      </c>
      <c r="T3421" s="16" t="s">
        <v>28333</v>
      </c>
      <c r="U3421" s="17">
        <v>1084</v>
      </c>
      <c r="V3421" s="18">
        <v>5227.6000000000004</v>
      </c>
      <c r="W3421" s="16" t="s">
        <v>28248</v>
      </c>
      <c r="X3421" s="50" t="s">
        <v>28315</v>
      </c>
      <c r="Y3421" s="50"/>
      <c r="Z3421" t="s">
        <v>11395</v>
      </c>
    </row>
    <row r="3422" spans="1:26" ht="18" customHeight="1">
      <c r="A3422" s="539">
        <v>20241226</v>
      </c>
      <c r="B3422" s="523">
        <v>1467</v>
      </c>
      <c r="C3422" s="523" t="s">
        <v>28137</v>
      </c>
      <c r="D3422" s="523" t="s">
        <v>10578</v>
      </c>
      <c r="E3422" s="523">
        <v>840</v>
      </c>
      <c r="F3422" s="523" t="s">
        <v>9211</v>
      </c>
      <c r="G3422" s="523" t="s">
        <v>28138</v>
      </c>
      <c r="H3422" s="538"/>
      <c r="I3422" s="540">
        <v>45652</v>
      </c>
      <c r="J3422" s="541" t="s">
        <v>11492</v>
      </c>
      <c r="K3422" s="541" t="s">
        <v>9440</v>
      </c>
      <c r="L3422" s="494" t="s">
        <v>205</v>
      </c>
      <c r="M3422" s="494" t="s">
        <v>28320</v>
      </c>
      <c r="N3422" s="494"/>
      <c r="O3422" s="494"/>
      <c r="P3422" s="494"/>
      <c r="Q3422" s="494"/>
      <c r="R3422" s="16" t="s">
        <v>28193</v>
      </c>
      <c r="S3422" s="16" t="s">
        <v>23836</v>
      </c>
      <c r="T3422" s="16" t="s">
        <v>28339</v>
      </c>
      <c r="U3422" s="17">
        <v>840</v>
      </c>
      <c r="V3422" s="18">
        <v>23000</v>
      </c>
      <c r="W3422" s="16" t="s">
        <v>28267</v>
      </c>
      <c r="X3422" s="50" t="s">
        <v>24811</v>
      </c>
      <c r="Y3422" s="50"/>
      <c r="Z3422" t="s">
        <v>10584</v>
      </c>
    </row>
    <row r="3423" spans="1:26" ht="18" customHeight="1">
      <c r="A3423" s="539">
        <v>20241226</v>
      </c>
      <c r="B3423" s="523">
        <v>1468</v>
      </c>
      <c r="C3423" s="523" t="s">
        <v>28213</v>
      </c>
      <c r="D3423" s="523" t="s">
        <v>8947</v>
      </c>
      <c r="E3423" s="523">
        <v>1000</v>
      </c>
      <c r="F3423" s="523" t="s">
        <v>8949</v>
      </c>
      <c r="G3423" s="523" t="s">
        <v>28214</v>
      </c>
      <c r="H3423" s="538"/>
      <c r="I3423" s="540">
        <v>45652</v>
      </c>
      <c r="J3423" s="541" t="s">
        <v>14162</v>
      </c>
      <c r="K3423" s="541" t="s">
        <v>9440</v>
      </c>
      <c r="L3423" s="494">
        <v>20</v>
      </c>
      <c r="M3423" s="494" t="s">
        <v>28317</v>
      </c>
      <c r="N3423" s="494"/>
      <c r="O3423" s="494"/>
      <c r="P3423" s="494"/>
      <c r="Q3423" s="494"/>
      <c r="R3423" s="16" t="s">
        <v>28306</v>
      </c>
      <c r="S3423" s="16" t="s">
        <v>28341</v>
      </c>
      <c r="T3423" s="16" t="s">
        <v>28342</v>
      </c>
      <c r="U3423" s="17">
        <v>1000</v>
      </c>
      <c r="V3423" s="18">
        <v>8352</v>
      </c>
      <c r="W3423" s="16" t="s">
        <v>28248</v>
      </c>
      <c r="X3423" s="50" t="s">
        <v>27657</v>
      </c>
      <c r="Y3423" s="50"/>
      <c r="Z3423" t="s">
        <v>12881</v>
      </c>
    </row>
    <row r="3424" spans="1:26" ht="18" customHeight="1">
      <c r="A3424" s="539">
        <v>20241227</v>
      </c>
      <c r="B3424" s="523">
        <v>1469</v>
      </c>
      <c r="C3424" s="523" t="s">
        <v>28351</v>
      </c>
      <c r="D3424" s="523" t="s">
        <v>10578</v>
      </c>
      <c r="E3424" s="523">
        <v>1200</v>
      </c>
      <c r="F3424" s="523" t="s">
        <v>9089</v>
      </c>
      <c r="G3424" s="523" t="s">
        <v>28352</v>
      </c>
      <c r="H3424" s="538"/>
      <c r="I3424" s="540">
        <v>45652</v>
      </c>
      <c r="J3424" s="541" t="s">
        <v>10888</v>
      </c>
      <c r="K3424" s="541" t="s">
        <v>9440</v>
      </c>
      <c r="L3424" s="494" t="s">
        <v>205</v>
      </c>
      <c r="M3424" s="494"/>
      <c r="N3424" s="494"/>
      <c r="O3424" s="494"/>
      <c r="P3424" s="494"/>
      <c r="Q3424" s="494"/>
      <c r="R3424" s="16" t="s">
        <v>28351</v>
      </c>
      <c r="S3424" s="16" t="s">
        <v>15181</v>
      </c>
      <c r="T3424" s="16" t="s">
        <v>28362</v>
      </c>
      <c r="U3424" s="17">
        <v>1200</v>
      </c>
      <c r="V3424" s="18">
        <v>24900</v>
      </c>
      <c r="W3424" s="16" t="s">
        <v>28233</v>
      </c>
      <c r="X3424" s="50" t="s">
        <v>28399</v>
      </c>
      <c r="Y3424" s="50"/>
      <c r="Z3424" t="s">
        <v>28407</v>
      </c>
    </row>
    <row r="3425" spans="1:26" ht="18" customHeight="1">
      <c r="A3425" s="539">
        <v>20241227</v>
      </c>
      <c r="B3425" s="523">
        <v>1470</v>
      </c>
      <c r="C3425" s="523" t="s">
        <v>28058</v>
      </c>
      <c r="D3425" s="523" t="s">
        <v>10348</v>
      </c>
      <c r="E3425" s="523">
        <v>1675</v>
      </c>
      <c r="F3425" s="523" t="s">
        <v>9054</v>
      </c>
      <c r="G3425" s="523" t="s">
        <v>28059</v>
      </c>
      <c r="H3425" s="538"/>
      <c r="I3425" s="540">
        <v>45653</v>
      </c>
      <c r="J3425" s="541" t="s">
        <v>9765</v>
      </c>
      <c r="K3425" s="541" t="s">
        <v>9440</v>
      </c>
      <c r="L3425" s="494" t="s">
        <v>205</v>
      </c>
      <c r="M3425" s="494" t="s">
        <v>28318</v>
      </c>
      <c r="N3425" s="494"/>
      <c r="O3425" s="494"/>
      <c r="P3425" s="494"/>
      <c r="Q3425" s="494"/>
      <c r="R3425" s="16" t="s">
        <v>28307</v>
      </c>
      <c r="S3425" s="16" t="s">
        <v>28367</v>
      </c>
      <c r="T3425" s="16" t="s">
        <v>28340</v>
      </c>
      <c r="U3425" s="17">
        <v>1675</v>
      </c>
      <c r="V3425" s="18">
        <v>24705.1</v>
      </c>
      <c r="W3425" s="16" t="s">
        <v>28267</v>
      </c>
      <c r="X3425" s="50" t="s">
        <v>28401</v>
      </c>
      <c r="Y3425" s="50"/>
      <c r="Z3425" t="s">
        <v>28653</v>
      </c>
    </row>
    <row r="3426" spans="1:26" ht="18" customHeight="1">
      <c r="A3426" s="539">
        <v>20241227</v>
      </c>
      <c r="B3426" s="523">
        <v>1471</v>
      </c>
      <c r="C3426" s="523" t="s">
        <v>25633</v>
      </c>
      <c r="D3426" s="523" t="s">
        <v>8897</v>
      </c>
      <c r="E3426" s="523">
        <v>1500</v>
      </c>
      <c r="F3426" s="523" t="s">
        <v>121</v>
      </c>
      <c r="G3426" s="523" t="s">
        <v>25634</v>
      </c>
      <c r="H3426" s="538"/>
      <c r="I3426" s="540">
        <v>45652</v>
      </c>
      <c r="J3426" s="541" t="s">
        <v>16351</v>
      </c>
      <c r="K3426" s="541" t="s">
        <v>9440</v>
      </c>
      <c r="L3426" s="494"/>
      <c r="M3426" s="494"/>
      <c r="N3426" s="494"/>
      <c r="O3426" s="494"/>
      <c r="P3426" s="494"/>
      <c r="Q3426" s="494"/>
      <c r="R3426" s="16" t="s">
        <v>25633</v>
      </c>
      <c r="S3426" s="16" t="s">
        <v>28124</v>
      </c>
      <c r="T3426" s="16" t="s">
        <v>28361</v>
      </c>
      <c r="U3426" s="17">
        <v>1500</v>
      </c>
      <c r="V3426" s="18">
        <v>23602.5</v>
      </c>
      <c r="W3426" s="16" t="s">
        <v>28373</v>
      </c>
      <c r="X3426" s="50" t="s">
        <v>28398</v>
      </c>
      <c r="Y3426" s="50"/>
    </row>
    <row r="3427" spans="1:26" ht="18" customHeight="1">
      <c r="A3427" s="539">
        <v>20241227</v>
      </c>
      <c r="B3427" s="523">
        <v>1473</v>
      </c>
      <c r="C3427" s="523" t="s">
        <v>27507</v>
      </c>
      <c r="D3427" s="523" t="s">
        <v>8891</v>
      </c>
      <c r="E3427" s="523">
        <v>1954</v>
      </c>
      <c r="F3427" s="523" t="s">
        <v>8994</v>
      </c>
      <c r="G3427" s="523" t="s">
        <v>27508</v>
      </c>
      <c r="H3427" s="538"/>
      <c r="I3427" s="540">
        <v>45653</v>
      </c>
      <c r="J3427" s="541" t="s">
        <v>28405</v>
      </c>
      <c r="K3427" s="541" t="s">
        <v>9440</v>
      </c>
      <c r="L3427" s="494" t="s">
        <v>205</v>
      </c>
      <c r="M3427" s="494"/>
      <c r="N3427" s="494"/>
      <c r="O3427" s="494"/>
      <c r="P3427" s="494"/>
      <c r="Q3427" s="494"/>
      <c r="R3427" s="16" t="s">
        <v>28371</v>
      </c>
      <c r="S3427" s="16" t="s">
        <v>28368</v>
      </c>
      <c r="T3427" s="16" t="s">
        <v>28372</v>
      </c>
      <c r="U3427" s="17">
        <v>1954</v>
      </c>
      <c r="V3427" s="18">
        <v>24436.720000000001</v>
      </c>
      <c r="W3427" s="16" t="s">
        <v>28366</v>
      </c>
      <c r="X3427" s="50" t="s">
        <v>28403</v>
      </c>
      <c r="Y3427" s="50"/>
    </row>
    <row r="3428" spans="1:26" ht="18" customHeight="1">
      <c r="A3428" s="539">
        <v>20241227</v>
      </c>
      <c r="B3428" s="523">
        <v>1474</v>
      </c>
      <c r="C3428" s="523" t="s">
        <v>28139</v>
      </c>
      <c r="D3428" s="523" t="s">
        <v>10578</v>
      </c>
      <c r="E3428" s="523">
        <v>840</v>
      </c>
      <c r="F3428" s="523" t="s">
        <v>9211</v>
      </c>
      <c r="G3428" s="523" t="s">
        <v>28140</v>
      </c>
      <c r="H3428" s="538"/>
      <c r="I3428" s="540">
        <v>45653</v>
      </c>
      <c r="J3428" s="541" t="s">
        <v>10666</v>
      </c>
      <c r="K3428" s="541" t="s">
        <v>9440</v>
      </c>
      <c r="L3428" s="494" t="s">
        <v>205</v>
      </c>
      <c r="M3428" s="494" t="s">
        <v>28319</v>
      </c>
      <c r="N3428" s="494"/>
      <c r="O3428" s="494"/>
      <c r="P3428" s="494"/>
      <c r="Q3428" s="494"/>
      <c r="R3428" s="16" t="s">
        <v>28195</v>
      </c>
      <c r="S3428" s="16" t="s">
        <v>23512</v>
      </c>
      <c r="T3428" s="16" t="s">
        <v>28363</v>
      </c>
      <c r="U3428" s="17">
        <v>840</v>
      </c>
      <c r="V3428" s="18">
        <v>23000</v>
      </c>
      <c r="W3428" s="16" t="s">
        <v>28267</v>
      </c>
      <c r="X3428" s="50" t="s">
        <v>28400</v>
      </c>
      <c r="Y3428" s="50"/>
      <c r="Z3428" t="s">
        <v>11519</v>
      </c>
    </row>
    <row r="3429" spans="1:26" ht="18" customHeight="1">
      <c r="A3429" s="539">
        <v>20241227</v>
      </c>
      <c r="B3429" s="523">
        <v>1475</v>
      </c>
      <c r="C3429" s="523" t="s">
        <v>27137</v>
      </c>
      <c r="D3429" s="523" t="s">
        <v>8891</v>
      </c>
      <c r="E3429" s="523">
        <v>1855</v>
      </c>
      <c r="F3429" s="523" t="s">
        <v>8994</v>
      </c>
      <c r="G3429" s="523" t="s">
        <v>27138</v>
      </c>
      <c r="H3429" s="538"/>
      <c r="I3429" s="540">
        <v>45653</v>
      </c>
      <c r="J3429" s="541" t="s">
        <v>9567</v>
      </c>
      <c r="K3429" s="541" t="s">
        <v>9440</v>
      </c>
      <c r="L3429" s="494" t="s">
        <v>205</v>
      </c>
      <c r="M3429" s="494"/>
      <c r="N3429" s="494"/>
      <c r="O3429" s="494"/>
      <c r="P3429" s="494"/>
      <c r="Q3429" s="494"/>
      <c r="R3429" s="16" t="s">
        <v>28369</v>
      </c>
      <c r="S3429" s="16" t="s">
        <v>28365</v>
      </c>
      <c r="T3429" s="16" t="s">
        <v>28370</v>
      </c>
      <c r="U3429" s="17">
        <v>1855</v>
      </c>
      <c r="V3429" s="18">
        <v>23290.37</v>
      </c>
      <c r="W3429" s="16" t="s">
        <v>28366</v>
      </c>
      <c r="X3429" s="50" t="s">
        <v>28402</v>
      </c>
      <c r="Y3429" s="50"/>
    </row>
    <row r="3430" spans="1:26" ht="18" customHeight="1">
      <c r="A3430" s="539">
        <v>20241227</v>
      </c>
      <c r="B3430" s="523">
        <v>1476</v>
      </c>
      <c r="C3430" s="523" t="s">
        <v>28092</v>
      </c>
      <c r="D3430" s="523" t="s">
        <v>8896</v>
      </c>
      <c r="E3430" s="523">
        <v>1925</v>
      </c>
      <c r="F3430" s="523" t="s">
        <v>6380</v>
      </c>
      <c r="G3430" s="523" t="s">
        <v>28093</v>
      </c>
      <c r="H3430" s="538"/>
      <c r="I3430" s="540">
        <v>45653</v>
      </c>
      <c r="J3430" s="541" t="s">
        <v>12688</v>
      </c>
      <c r="K3430" s="541" t="s">
        <v>9440</v>
      </c>
      <c r="L3430" s="494" t="s">
        <v>205</v>
      </c>
      <c r="M3430" s="494"/>
      <c r="N3430" s="494"/>
      <c r="O3430" s="494"/>
      <c r="P3430" s="494"/>
      <c r="Q3430" s="494"/>
      <c r="R3430" s="16"/>
      <c r="S3430" s="16"/>
      <c r="T3430" s="16"/>
      <c r="U3430" s="17"/>
      <c r="V3430" s="18"/>
      <c r="W3430" s="16"/>
      <c r="X3430" s="50" t="s">
        <v>28196</v>
      </c>
      <c r="Y3430" s="50"/>
    </row>
    <row r="3431" spans="1:26" ht="18" customHeight="1">
      <c r="A3431" s="539">
        <v>20241230</v>
      </c>
      <c r="B3431" s="523">
        <v>1477</v>
      </c>
      <c r="C3431" s="523" t="s">
        <v>27328</v>
      </c>
      <c r="D3431" s="523" t="s">
        <v>8897</v>
      </c>
      <c r="E3431" s="523">
        <v>1568</v>
      </c>
      <c r="F3431" s="523" t="s">
        <v>8955</v>
      </c>
      <c r="G3431" s="523" t="s">
        <v>27329</v>
      </c>
      <c r="H3431" s="538"/>
      <c r="I3431" s="540">
        <v>45653</v>
      </c>
      <c r="J3431" s="541" t="s">
        <v>15501</v>
      </c>
      <c r="K3431" s="541" t="s">
        <v>9440</v>
      </c>
      <c r="L3431" s="494" t="s">
        <v>205</v>
      </c>
      <c r="M3431" s="494"/>
      <c r="N3431" s="494"/>
      <c r="O3431" s="494"/>
      <c r="P3431" s="494"/>
      <c r="Q3431" s="494"/>
      <c r="R3431" s="16" t="s">
        <v>27328</v>
      </c>
      <c r="S3431" s="16" t="s">
        <v>611</v>
      </c>
      <c r="T3431" s="16" t="s">
        <v>28414</v>
      </c>
      <c r="U3431" s="17">
        <v>1568</v>
      </c>
      <c r="V3431" s="18">
        <v>24304</v>
      </c>
      <c r="W3431" s="16" t="s">
        <v>28419</v>
      </c>
      <c r="X3431" s="50" t="s">
        <v>28125</v>
      </c>
      <c r="Y3431" s="50"/>
    </row>
    <row r="3432" spans="1:26" ht="18" customHeight="1">
      <c r="A3432" s="539">
        <v>20241230</v>
      </c>
      <c r="B3432" s="523">
        <v>1478</v>
      </c>
      <c r="C3432" s="523" t="s">
        <v>28211</v>
      </c>
      <c r="D3432" s="523" t="s">
        <v>8896</v>
      </c>
      <c r="E3432" s="523">
        <v>1950</v>
      </c>
      <c r="F3432" s="523" t="s">
        <v>6380</v>
      </c>
      <c r="G3432" s="523" t="s">
        <v>28212</v>
      </c>
      <c r="H3432" s="538"/>
      <c r="I3432" s="540">
        <v>45653</v>
      </c>
      <c r="J3432" s="541" t="s">
        <v>15605</v>
      </c>
      <c r="K3432" s="541" t="s">
        <v>9440</v>
      </c>
      <c r="L3432" s="494" t="s">
        <v>205</v>
      </c>
      <c r="M3432" s="494"/>
      <c r="N3432" s="494"/>
      <c r="O3432" s="494"/>
      <c r="P3432" s="494"/>
      <c r="Q3432" s="494"/>
      <c r="R3432" s="16" t="s">
        <v>28211</v>
      </c>
      <c r="S3432" s="16" t="s">
        <v>28309</v>
      </c>
      <c r="T3432" s="16" t="s">
        <v>28416</v>
      </c>
      <c r="U3432" s="17">
        <v>1950</v>
      </c>
      <c r="V3432" s="18">
        <v>24382.799999999999</v>
      </c>
      <c r="W3432" s="16" t="s">
        <v>28418</v>
      </c>
      <c r="X3432" s="50" t="s">
        <v>28196</v>
      </c>
      <c r="Y3432" s="50"/>
    </row>
    <row r="3433" spans="1:26" ht="18" customHeight="1">
      <c r="A3433" s="539">
        <v>20241230</v>
      </c>
      <c r="B3433" s="523">
        <v>1479</v>
      </c>
      <c r="C3433" s="523" t="s">
        <v>25382</v>
      </c>
      <c r="D3433" s="523" t="s">
        <v>9319</v>
      </c>
      <c r="E3433" s="523">
        <v>1930</v>
      </c>
      <c r="F3433" s="523" t="s">
        <v>8994</v>
      </c>
      <c r="G3433" s="523" t="s">
        <v>25383</v>
      </c>
      <c r="H3433" s="538"/>
      <c r="I3433" s="540">
        <v>45653</v>
      </c>
      <c r="J3433" s="541" t="s">
        <v>11648</v>
      </c>
      <c r="K3433" s="541" t="s">
        <v>9440</v>
      </c>
      <c r="L3433" s="494" t="s">
        <v>205</v>
      </c>
      <c r="M3433" s="494" t="s">
        <v>28326</v>
      </c>
      <c r="N3433" s="494"/>
      <c r="O3433" s="494"/>
      <c r="P3433" s="494"/>
      <c r="Q3433" s="494"/>
      <c r="R3433" s="16" t="s">
        <v>28364</v>
      </c>
      <c r="S3433" s="16" t="s">
        <v>28365</v>
      </c>
      <c r="T3433" s="16" t="s">
        <v>28417</v>
      </c>
      <c r="U3433" s="17">
        <v>1930</v>
      </c>
      <c r="V3433" s="18">
        <v>24109.56</v>
      </c>
      <c r="W3433" s="16" t="s">
        <v>28366</v>
      </c>
      <c r="X3433" s="50" t="s">
        <v>28402</v>
      </c>
      <c r="Y3433" s="50"/>
    </row>
    <row r="3434" spans="1:26" ht="18" customHeight="1">
      <c r="A3434" s="539">
        <v>20241230</v>
      </c>
      <c r="B3434" s="523">
        <v>1480</v>
      </c>
      <c r="C3434" s="523" t="s">
        <v>27036</v>
      </c>
      <c r="D3434" s="523" t="s">
        <v>8897</v>
      </c>
      <c r="E3434" s="523">
        <v>1960</v>
      </c>
      <c r="F3434" s="523" t="s">
        <v>8994</v>
      </c>
      <c r="G3434" s="523" t="s">
        <v>27037</v>
      </c>
      <c r="H3434" s="538"/>
      <c r="I3434" s="540">
        <v>45656</v>
      </c>
      <c r="J3434" s="541" t="s">
        <v>12787</v>
      </c>
      <c r="K3434" s="541" t="s">
        <v>9440</v>
      </c>
      <c r="L3434" s="494" t="s">
        <v>205</v>
      </c>
      <c r="M3434" s="494"/>
      <c r="N3434" s="494"/>
      <c r="O3434" s="494"/>
      <c r="P3434" s="494"/>
      <c r="Q3434" s="494"/>
      <c r="R3434" s="16" t="s">
        <v>27036</v>
      </c>
      <c r="S3434" s="16" t="s">
        <v>24666</v>
      </c>
      <c r="T3434" s="16" t="s">
        <v>28415</v>
      </c>
      <c r="U3434" s="17">
        <v>1960</v>
      </c>
      <c r="V3434" s="18">
        <v>24500</v>
      </c>
      <c r="W3434" s="16" t="s">
        <v>28420</v>
      </c>
      <c r="X3434" s="50"/>
      <c r="Y3434" s="50"/>
    </row>
    <row r="3435" spans="1:26" ht="18" customHeight="1">
      <c r="A3435" s="539">
        <v>20241230</v>
      </c>
      <c r="B3435" s="523">
        <v>1481</v>
      </c>
      <c r="C3435" s="523" t="s">
        <v>28280</v>
      </c>
      <c r="D3435" s="523" t="s">
        <v>8896</v>
      </c>
      <c r="E3435" s="523">
        <v>1925</v>
      </c>
      <c r="F3435" s="523" t="s">
        <v>6380</v>
      </c>
      <c r="G3435" s="523" t="s">
        <v>28281</v>
      </c>
      <c r="H3435" s="538"/>
      <c r="I3435" s="540">
        <v>45656</v>
      </c>
      <c r="J3435" s="541" t="s">
        <v>14008</v>
      </c>
      <c r="K3435" s="541" t="s">
        <v>9440</v>
      </c>
      <c r="L3435" s="494"/>
      <c r="M3435" s="494"/>
      <c r="N3435" s="494"/>
      <c r="O3435" s="494"/>
      <c r="P3435" s="494"/>
      <c r="Q3435" s="494"/>
      <c r="R3435" s="16" t="s">
        <v>28432</v>
      </c>
      <c r="S3435" s="16" t="s">
        <v>12211</v>
      </c>
      <c r="T3435" s="16" t="s">
        <v>28433</v>
      </c>
      <c r="U3435" s="17">
        <v>1925</v>
      </c>
      <c r="V3435" s="18">
        <v>24640</v>
      </c>
      <c r="W3435" s="16" t="s">
        <v>28431</v>
      </c>
      <c r="X3435" s="50" t="s">
        <v>28196</v>
      </c>
      <c r="Y3435" s="50"/>
    </row>
    <row r="3436" spans="1:26" ht="18" customHeight="1">
      <c r="A3436" s="539">
        <v>20241230</v>
      </c>
      <c r="B3436" s="523">
        <v>1482</v>
      </c>
      <c r="C3436" s="523" t="s">
        <v>28282</v>
      </c>
      <c r="D3436" s="523" t="s">
        <v>8896</v>
      </c>
      <c r="E3436" s="523">
        <v>1925</v>
      </c>
      <c r="F3436" s="523" t="s">
        <v>6380</v>
      </c>
      <c r="G3436" s="523" t="s">
        <v>28283</v>
      </c>
      <c r="H3436" s="538"/>
      <c r="I3436" s="540">
        <v>45656</v>
      </c>
      <c r="J3436" s="541" t="s">
        <v>9607</v>
      </c>
      <c r="K3436" s="541" t="s">
        <v>9440</v>
      </c>
      <c r="L3436" s="494"/>
      <c r="M3436" s="494"/>
      <c r="N3436" s="494"/>
      <c r="O3436" s="494"/>
      <c r="P3436" s="494"/>
      <c r="Q3436" s="494"/>
      <c r="R3436" s="16" t="s">
        <v>28428</v>
      </c>
      <c r="S3436" s="16" t="s">
        <v>12211</v>
      </c>
      <c r="T3436" s="16" t="s">
        <v>28430</v>
      </c>
      <c r="U3436" s="17">
        <v>1925</v>
      </c>
      <c r="V3436" s="18">
        <v>24640</v>
      </c>
      <c r="W3436" s="16" t="s">
        <v>28431</v>
      </c>
      <c r="X3436" s="50" t="s">
        <v>28196</v>
      </c>
      <c r="Y3436" s="50"/>
    </row>
    <row r="3437" spans="1:26" ht="18" customHeight="1">
      <c r="A3437" s="539">
        <v>20241230</v>
      </c>
      <c r="B3437" s="523">
        <v>1483</v>
      </c>
      <c r="C3437" s="523" t="s">
        <v>28088</v>
      </c>
      <c r="D3437" s="523" t="s">
        <v>8947</v>
      </c>
      <c r="E3437" s="523">
        <v>1600</v>
      </c>
      <c r="F3437" s="523" t="s">
        <v>9095</v>
      </c>
      <c r="G3437" s="523" t="s">
        <v>28089</v>
      </c>
      <c r="H3437" s="538"/>
      <c r="I3437" s="540">
        <v>45656</v>
      </c>
      <c r="J3437" s="541" t="s">
        <v>10885</v>
      </c>
      <c r="K3437" s="541" t="s">
        <v>9440</v>
      </c>
      <c r="L3437" s="512">
        <v>20</v>
      </c>
      <c r="M3437" s="512"/>
      <c r="N3437" s="512"/>
      <c r="O3437" s="512"/>
      <c r="P3437" s="512"/>
      <c r="Q3437" s="512"/>
      <c r="R3437" s="16" t="s">
        <v>28088</v>
      </c>
      <c r="S3437" s="16" t="s">
        <v>606</v>
      </c>
      <c r="T3437" s="16" t="s">
        <v>28427</v>
      </c>
      <c r="U3437" s="17">
        <v>1600</v>
      </c>
      <c r="V3437" s="18">
        <v>8000</v>
      </c>
      <c r="W3437" s="16" t="s">
        <v>28434</v>
      </c>
      <c r="X3437" s="50" t="s">
        <v>27657</v>
      </c>
      <c r="Y3437" s="50"/>
      <c r="Z3437" t="s">
        <v>10747</v>
      </c>
    </row>
    <row r="3438" spans="1:26" ht="18" customHeight="1">
      <c r="A3438" s="539">
        <v>20241231</v>
      </c>
      <c r="B3438" s="523">
        <v>1484</v>
      </c>
      <c r="C3438" s="523" t="s">
        <v>27800</v>
      </c>
      <c r="D3438" s="523" t="s">
        <v>8897</v>
      </c>
      <c r="E3438" s="523">
        <v>1500</v>
      </c>
      <c r="F3438" s="523" t="s">
        <v>121</v>
      </c>
      <c r="G3438" s="523" t="s">
        <v>27801</v>
      </c>
      <c r="H3438" s="538"/>
      <c r="I3438" s="540">
        <v>45657</v>
      </c>
      <c r="J3438" s="541" t="s">
        <v>10457</v>
      </c>
      <c r="K3438" s="541" t="s">
        <v>9440</v>
      </c>
      <c r="L3438" s="494" t="s">
        <v>205</v>
      </c>
      <c r="M3438" s="494"/>
      <c r="N3438" s="494"/>
      <c r="O3438" s="494"/>
      <c r="P3438" s="494"/>
      <c r="Q3438" s="494"/>
      <c r="R3438" s="16" t="s">
        <v>27800</v>
      </c>
      <c r="S3438" s="16" t="s">
        <v>107</v>
      </c>
      <c r="T3438" s="16" t="s">
        <v>28447</v>
      </c>
      <c r="U3438" s="17">
        <v>1500</v>
      </c>
      <c r="V3438" s="18">
        <v>23602.5</v>
      </c>
      <c r="W3438" s="16" t="s">
        <v>28450</v>
      </c>
      <c r="X3438" s="50" t="s">
        <v>24812</v>
      </c>
      <c r="Y3438" s="50"/>
    </row>
    <row r="3439" spans="1:26" ht="18" customHeight="1">
      <c r="A3439" s="539">
        <v>20241231</v>
      </c>
      <c r="B3439" s="523">
        <v>1485</v>
      </c>
      <c r="C3439" s="523" t="s">
        <v>27114</v>
      </c>
      <c r="D3439" s="523" t="s">
        <v>9319</v>
      </c>
      <c r="E3439" s="523">
        <v>1958</v>
      </c>
      <c r="F3439" s="523" t="s">
        <v>8994</v>
      </c>
      <c r="G3439" s="523" t="s">
        <v>27115</v>
      </c>
      <c r="H3439" s="538"/>
      <c r="I3439" s="540">
        <v>45657</v>
      </c>
      <c r="J3439" s="541" t="s">
        <v>10804</v>
      </c>
      <c r="K3439" s="541" t="s">
        <v>9440</v>
      </c>
      <c r="L3439" s="494" t="s">
        <v>205</v>
      </c>
      <c r="M3439" s="494"/>
      <c r="N3439" s="494"/>
      <c r="O3439" s="494"/>
      <c r="P3439" s="494"/>
      <c r="Q3439" s="494"/>
      <c r="R3439" s="16" t="s">
        <v>27114</v>
      </c>
      <c r="S3439" s="16" t="s">
        <v>28449</v>
      </c>
      <c r="T3439" s="16" t="s">
        <v>28448</v>
      </c>
      <c r="U3439" s="17">
        <v>1958</v>
      </c>
      <c r="V3439" s="18">
        <v>24486.880000000001</v>
      </c>
      <c r="W3439" s="16" t="s">
        <v>28434</v>
      </c>
      <c r="X3439" s="50" t="s">
        <v>8152</v>
      </c>
      <c r="Y3439" s="50"/>
    </row>
    <row r="3440" spans="1:26" ht="18" customHeight="1">
      <c r="A3440" s="539">
        <v>20250102</v>
      </c>
      <c r="B3440" s="523">
        <v>1</v>
      </c>
      <c r="C3440" s="523" t="s">
        <v>28357</v>
      </c>
      <c r="D3440" s="523" t="s">
        <v>219</v>
      </c>
      <c r="E3440" s="523">
        <v>1800</v>
      </c>
      <c r="F3440" s="523" t="s">
        <v>8949</v>
      </c>
      <c r="G3440" s="523" t="s">
        <v>28358</v>
      </c>
      <c r="H3440" s="538"/>
      <c r="I3440" s="540">
        <v>45659</v>
      </c>
      <c r="J3440" s="541" t="s">
        <v>11819</v>
      </c>
      <c r="K3440" s="541" t="s">
        <v>9440</v>
      </c>
      <c r="L3440" s="494" t="s">
        <v>205</v>
      </c>
      <c r="M3440" s="494"/>
      <c r="N3440" s="494"/>
      <c r="O3440" s="494"/>
      <c r="P3440" s="494"/>
      <c r="Q3440" s="494"/>
      <c r="R3440" s="16" t="s">
        <v>28525</v>
      </c>
      <c r="S3440" s="16" t="s">
        <v>28526</v>
      </c>
      <c r="T3440" s="16" t="s">
        <v>28527</v>
      </c>
      <c r="U3440" s="17">
        <v>1800</v>
      </c>
      <c r="V3440" s="18">
        <v>19276.400000000001</v>
      </c>
      <c r="W3440" s="16" t="s">
        <v>28528</v>
      </c>
      <c r="X3440" s="50" t="s">
        <v>27927</v>
      </c>
      <c r="Y3440" s="50"/>
      <c r="Z3440" t="s">
        <v>10998</v>
      </c>
    </row>
    <row r="3441" spans="1:26" ht="18" customHeight="1">
      <c r="A3441" s="539">
        <v>20250102</v>
      </c>
      <c r="B3441" s="523">
        <v>2</v>
      </c>
      <c r="C3441" s="523" t="s">
        <v>28376</v>
      </c>
      <c r="D3441" s="523" t="s">
        <v>8947</v>
      </c>
      <c r="E3441" s="523">
        <v>1300</v>
      </c>
      <c r="F3441" s="523" t="s">
        <v>8949</v>
      </c>
      <c r="G3441" s="523" t="s">
        <v>28377</v>
      </c>
      <c r="H3441" s="538"/>
      <c r="I3441" s="540">
        <v>45659</v>
      </c>
      <c r="J3441" s="541" t="s">
        <v>11734</v>
      </c>
      <c r="K3441" s="541" t="s">
        <v>9440</v>
      </c>
      <c r="L3441" s="494">
        <v>20</v>
      </c>
      <c r="M3441" s="494"/>
      <c r="N3441" s="494"/>
      <c r="O3441" s="494"/>
      <c r="P3441" s="494"/>
      <c r="Q3441" s="494"/>
      <c r="R3441" s="16" t="s">
        <v>28376</v>
      </c>
      <c r="S3441" s="16" t="s">
        <v>2634</v>
      </c>
      <c r="T3441" s="16" t="s">
        <v>28521</v>
      </c>
      <c r="U3441" s="17">
        <v>1300</v>
      </c>
      <c r="V3441" s="18">
        <v>5200</v>
      </c>
      <c r="W3441" s="16" t="s">
        <v>28529</v>
      </c>
      <c r="X3441" s="50" t="s">
        <v>28315</v>
      </c>
      <c r="Y3441" s="50"/>
    </row>
    <row r="3442" spans="1:26" ht="18" customHeight="1">
      <c r="A3442" s="539">
        <v>20250102</v>
      </c>
      <c r="B3442" s="523">
        <v>3</v>
      </c>
      <c r="C3442" s="523" t="s">
        <v>28379</v>
      </c>
      <c r="D3442" s="523" t="s">
        <v>9476</v>
      </c>
      <c r="E3442" s="523">
        <v>1200</v>
      </c>
      <c r="F3442" s="523" t="s">
        <v>9089</v>
      </c>
      <c r="G3442" s="523" t="s">
        <v>28380</v>
      </c>
      <c r="H3442" s="538"/>
      <c r="I3442" s="540">
        <v>45659</v>
      </c>
      <c r="J3442" s="541" t="s">
        <v>9556</v>
      </c>
      <c r="K3442" s="541" t="s">
        <v>9440</v>
      </c>
      <c r="L3442" s="494" t="s">
        <v>205</v>
      </c>
      <c r="M3442" s="494"/>
      <c r="N3442" s="494"/>
      <c r="O3442" s="494"/>
      <c r="P3442" s="494"/>
      <c r="Q3442" s="494"/>
      <c r="R3442" s="16" t="s">
        <v>28522</v>
      </c>
      <c r="S3442" s="16" t="s">
        <v>13309</v>
      </c>
      <c r="T3442" s="16" t="s">
        <v>28523</v>
      </c>
      <c r="U3442" s="17">
        <v>3600</v>
      </c>
      <c r="V3442" s="18">
        <v>74970</v>
      </c>
      <c r="W3442" s="16" t="s">
        <v>28524</v>
      </c>
      <c r="X3442" s="50" t="s">
        <v>28518</v>
      </c>
      <c r="Y3442" s="50"/>
      <c r="Z3442" t="s">
        <v>28652</v>
      </c>
    </row>
    <row r="3443" spans="1:26" ht="18" customHeight="1">
      <c r="A3443" s="539">
        <v>20250102</v>
      </c>
      <c r="B3443" s="523">
        <v>3</v>
      </c>
      <c r="C3443" s="523" t="s">
        <v>28379</v>
      </c>
      <c r="D3443" s="523" t="s">
        <v>9476</v>
      </c>
      <c r="E3443" s="523">
        <v>1200</v>
      </c>
      <c r="F3443" s="523" t="s">
        <v>9089</v>
      </c>
      <c r="G3443" s="523" t="s">
        <v>28381</v>
      </c>
      <c r="H3443" s="538"/>
      <c r="I3443" s="540">
        <v>45659</v>
      </c>
      <c r="J3443" s="541" t="s">
        <v>9556</v>
      </c>
      <c r="K3443" s="541" t="s">
        <v>9440</v>
      </c>
      <c r="L3443" s="494"/>
      <c r="M3443" s="494"/>
      <c r="N3443" s="494"/>
      <c r="O3443" s="494"/>
      <c r="P3443" s="494"/>
      <c r="Q3443" s="494"/>
      <c r="R3443" s="16"/>
      <c r="S3443" s="16"/>
      <c r="T3443" s="16"/>
      <c r="U3443" s="17"/>
      <c r="V3443" s="18"/>
      <c r="W3443" s="16"/>
      <c r="X3443" s="50" t="s">
        <v>28518</v>
      </c>
      <c r="Y3443" s="50"/>
      <c r="Z3443" t="s">
        <v>28652</v>
      </c>
    </row>
    <row r="3444" spans="1:26" ht="18" customHeight="1">
      <c r="A3444" s="539">
        <v>20250102</v>
      </c>
      <c r="B3444" s="523">
        <v>3</v>
      </c>
      <c r="C3444" s="523" t="s">
        <v>28379</v>
      </c>
      <c r="D3444" s="523" t="s">
        <v>9476</v>
      </c>
      <c r="E3444" s="523">
        <v>1200</v>
      </c>
      <c r="F3444" s="523" t="s">
        <v>9089</v>
      </c>
      <c r="G3444" s="523" t="s">
        <v>28382</v>
      </c>
      <c r="H3444" s="538"/>
      <c r="I3444" s="540">
        <v>45659</v>
      </c>
      <c r="J3444" s="541" t="s">
        <v>9556</v>
      </c>
      <c r="K3444" s="541" t="s">
        <v>9440</v>
      </c>
      <c r="L3444" s="494"/>
      <c r="M3444" s="494"/>
      <c r="N3444" s="494"/>
      <c r="O3444" s="494"/>
      <c r="P3444" s="494"/>
      <c r="Q3444" s="494"/>
      <c r="R3444" s="16"/>
      <c r="S3444" s="16"/>
      <c r="T3444" s="16"/>
      <c r="U3444" s="17"/>
      <c r="V3444" s="18"/>
      <c r="W3444" s="16"/>
      <c r="X3444" s="50" t="s">
        <v>28518</v>
      </c>
      <c r="Y3444" s="50"/>
      <c r="Z3444" t="s">
        <v>28652</v>
      </c>
    </row>
    <row r="3445" spans="1:26" ht="18" customHeight="1">
      <c r="A3445" s="539">
        <v>20250103</v>
      </c>
      <c r="B3445" s="523">
        <v>4</v>
      </c>
      <c r="C3445" s="523" t="s">
        <v>28459</v>
      </c>
      <c r="D3445" s="523" t="s">
        <v>9743</v>
      </c>
      <c r="E3445" s="523">
        <v>1920</v>
      </c>
      <c r="F3445" s="523" t="s">
        <v>9206</v>
      </c>
      <c r="G3445" s="523" t="s">
        <v>14805</v>
      </c>
      <c r="H3445" s="538"/>
      <c r="I3445" s="540">
        <v>45660</v>
      </c>
      <c r="J3445" s="541" t="s">
        <v>10518</v>
      </c>
      <c r="K3445" s="541" t="s">
        <v>9440</v>
      </c>
      <c r="L3445" s="494" t="s">
        <v>205</v>
      </c>
      <c r="M3445" s="494"/>
      <c r="N3445" s="494"/>
      <c r="O3445" s="494"/>
      <c r="P3445" s="494"/>
      <c r="Q3445" s="494"/>
      <c r="R3445" s="16" t="s">
        <v>28459</v>
      </c>
      <c r="S3445" s="16" t="s">
        <v>11214</v>
      </c>
      <c r="T3445" s="16" t="s">
        <v>28584</v>
      </c>
      <c r="U3445" s="17">
        <v>1920</v>
      </c>
      <c r="V3445" s="18">
        <v>23500</v>
      </c>
      <c r="W3445" s="16" t="s">
        <v>28538</v>
      </c>
      <c r="X3445" s="50" t="s">
        <v>28197</v>
      </c>
      <c r="Y3445" s="50"/>
    </row>
    <row r="3446" spans="1:26" ht="18" customHeight="1">
      <c r="A3446" s="539">
        <v>20250103</v>
      </c>
      <c r="B3446" s="523">
        <v>5</v>
      </c>
      <c r="C3446" s="523" t="s">
        <v>28536</v>
      </c>
      <c r="D3446" s="523" t="s">
        <v>10514</v>
      </c>
      <c r="E3446" s="523">
        <v>2110</v>
      </c>
      <c r="F3446" s="523" t="s">
        <v>9053</v>
      </c>
      <c r="G3446" s="523" t="s">
        <v>28537</v>
      </c>
      <c r="H3446" s="538"/>
      <c r="I3446" s="540">
        <v>45660</v>
      </c>
      <c r="J3446" s="541" t="s">
        <v>14459</v>
      </c>
      <c r="K3446" s="541" t="s">
        <v>9440</v>
      </c>
      <c r="L3446" s="494"/>
      <c r="M3446" s="494"/>
      <c r="N3446" s="494"/>
      <c r="O3446" s="494"/>
      <c r="P3446" s="494"/>
      <c r="Q3446" s="494"/>
      <c r="R3446" s="16" t="s">
        <v>28594</v>
      </c>
      <c r="S3446" s="16" t="s">
        <v>19246</v>
      </c>
      <c r="T3446" s="16" t="s">
        <v>28595</v>
      </c>
      <c r="U3446" s="17">
        <v>2110</v>
      </c>
      <c r="V3446" s="18">
        <v>23000</v>
      </c>
      <c r="W3446" s="16" t="s">
        <v>28551</v>
      </c>
      <c r="X3446" s="50" t="s">
        <v>28581</v>
      </c>
      <c r="Y3446" s="50"/>
    </row>
    <row r="3447" spans="1:26" ht="18" customHeight="1">
      <c r="A3447" s="539">
        <v>20250103</v>
      </c>
      <c r="B3447" s="523">
        <v>6</v>
      </c>
      <c r="C3447" s="523" t="s">
        <v>27905</v>
      </c>
      <c r="D3447" s="523" t="s">
        <v>28406</v>
      </c>
      <c r="E3447" s="523">
        <v>1845</v>
      </c>
      <c r="F3447" s="523" t="s">
        <v>8994</v>
      </c>
      <c r="G3447" s="523" t="s">
        <v>27906</v>
      </c>
      <c r="H3447" s="538"/>
      <c r="I3447" s="540">
        <v>45652</v>
      </c>
      <c r="J3447" s="541" t="s">
        <v>28601</v>
      </c>
      <c r="K3447" s="541" t="s">
        <v>9440</v>
      </c>
      <c r="L3447" s="494" t="s">
        <v>205</v>
      </c>
      <c r="M3447" s="494"/>
      <c r="N3447" s="494"/>
      <c r="O3447" s="494"/>
      <c r="P3447" s="494"/>
      <c r="Q3447" s="494"/>
      <c r="R3447" s="16" t="s">
        <v>28587</v>
      </c>
      <c r="S3447" s="16" t="s">
        <v>28368</v>
      </c>
      <c r="T3447" s="16" t="s">
        <v>28543</v>
      </c>
      <c r="U3447" s="17">
        <v>1845</v>
      </c>
      <c r="V3447" s="18">
        <v>23164.63</v>
      </c>
      <c r="W3447" s="16" t="s">
        <v>28366</v>
      </c>
      <c r="X3447" s="50" t="s">
        <v>27889</v>
      </c>
      <c r="Y3447" s="50"/>
    </row>
    <row r="3448" spans="1:26" ht="18" customHeight="1">
      <c r="A3448" s="539">
        <v>20250103</v>
      </c>
      <c r="B3448" s="523">
        <v>7</v>
      </c>
      <c r="C3448" s="523" t="s">
        <v>28166</v>
      </c>
      <c r="D3448" s="523" t="s">
        <v>9540</v>
      </c>
      <c r="E3448" s="523">
        <v>1958</v>
      </c>
      <c r="F3448" s="523" t="s">
        <v>8994</v>
      </c>
      <c r="G3448" s="523" t="s">
        <v>28167</v>
      </c>
      <c r="H3448" s="538"/>
      <c r="I3448" s="540">
        <v>45660</v>
      </c>
      <c r="J3448" s="541" t="s">
        <v>10589</v>
      </c>
      <c r="K3448" s="541" t="s">
        <v>9440</v>
      </c>
      <c r="L3448" s="494" t="s">
        <v>205</v>
      </c>
      <c r="M3448" s="494"/>
      <c r="N3448" s="494"/>
      <c r="O3448" s="494"/>
      <c r="P3448" s="494"/>
      <c r="Q3448" s="494"/>
      <c r="R3448" s="16" t="s">
        <v>28588</v>
      </c>
      <c r="S3448" s="16" t="s">
        <v>18764</v>
      </c>
      <c r="T3448" s="16" t="s">
        <v>28589</v>
      </c>
      <c r="U3448" s="17">
        <v>1958</v>
      </c>
      <c r="V3448" s="18">
        <v>24486.79</v>
      </c>
      <c r="W3448" s="16" t="s">
        <v>28551</v>
      </c>
      <c r="X3448" s="50" t="s">
        <v>27887</v>
      </c>
      <c r="Y3448" s="50"/>
    </row>
    <row r="3449" spans="1:26" ht="18" customHeight="1">
      <c r="A3449" s="539">
        <v>20250103</v>
      </c>
      <c r="B3449" s="523">
        <v>8</v>
      </c>
      <c r="C3449" s="523" t="s">
        <v>25525</v>
      </c>
      <c r="D3449" s="523" t="s">
        <v>8891</v>
      </c>
      <c r="E3449" s="523">
        <v>1844</v>
      </c>
      <c r="F3449" s="523" t="s">
        <v>8994</v>
      </c>
      <c r="G3449" s="523" t="s">
        <v>25526</v>
      </c>
      <c r="H3449" s="538"/>
      <c r="I3449" s="540">
        <v>45660</v>
      </c>
      <c r="J3449" s="541" t="s">
        <v>10402</v>
      </c>
      <c r="K3449" s="541" t="s">
        <v>9440</v>
      </c>
      <c r="L3449" s="494" t="s">
        <v>205</v>
      </c>
      <c r="M3449" s="494"/>
      <c r="N3449" s="494"/>
      <c r="O3449" s="494"/>
      <c r="P3449" s="494"/>
      <c r="Q3449" s="494"/>
      <c r="R3449" s="16" t="s">
        <v>28592</v>
      </c>
      <c r="S3449" s="16" t="s">
        <v>18764</v>
      </c>
      <c r="T3449" s="16" t="s">
        <v>28593</v>
      </c>
      <c r="U3449" s="17">
        <v>1844</v>
      </c>
      <c r="V3449" s="18">
        <v>23152.22</v>
      </c>
      <c r="W3449" s="16" t="s">
        <v>28551</v>
      </c>
      <c r="X3449" s="50" t="s">
        <v>28582</v>
      </c>
      <c r="Y3449" s="50"/>
    </row>
    <row r="3450" spans="1:26" ht="18" customHeight="1">
      <c r="A3450" s="539">
        <v>20250103</v>
      </c>
      <c r="B3450" s="523">
        <v>9</v>
      </c>
      <c r="C3450" s="523" t="s">
        <v>28374</v>
      </c>
      <c r="D3450" s="523" t="s">
        <v>8891</v>
      </c>
      <c r="E3450" s="523">
        <v>1957</v>
      </c>
      <c r="F3450" s="523" t="s">
        <v>8994</v>
      </c>
      <c r="G3450" s="523" t="s">
        <v>28375</v>
      </c>
      <c r="H3450" s="538"/>
      <c r="I3450" s="540">
        <v>45660</v>
      </c>
      <c r="J3450" s="541" t="s">
        <v>9810</v>
      </c>
      <c r="K3450" s="541" t="s">
        <v>9440</v>
      </c>
      <c r="L3450" s="494" t="s">
        <v>205</v>
      </c>
      <c r="M3450" s="494"/>
      <c r="N3450" s="494"/>
      <c r="O3450" s="494"/>
      <c r="P3450" s="494"/>
      <c r="Q3450" s="494"/>
      <c r="R3450" s="16" t="s">
        <v>28590</v>
      </c>
      <c r="S3450" s="16" t="s">
        <v>18764</v>
      </c>
      <c r="T3450" s="16" t="s">
        <v>28591</v>
      </c>
      <c r="U3450" s="17">
        <v>1957</v>
      </c>
      <c r="V3450" s="18">
        <v>24570.26</v>
      </c>
      <c r="W3450" s="16" t="s">
        <v>28551</v>
      </c>
      <c r="X3450" s="50" t="s">
        <v>27887</v>
      </c>
      <c r="Y3450" s="50"/>
    </row>
    <row r="3451" spans="1:26" ht="18" customHeight="1">
      <c r="A3451" s="539">
        <v>20250103</v>
      </c>
      <c r="B3451" s="523">
        <v>10</v>
      </c>
      <c r="C3451" s="523" t="s">
        <v>28541</v>
      </c>
      <c r="D3451" s="523" t="s">
        <v>8891</v>
      </c>
      <c r="E3451" s="523">
        <v>1917</v>
      </c>
      <c r="F3451" s="523" t="s">
        <v>8994</v>
      </c>
      <c r="G3451" s="523" t="s">
        <v>28542</v>
      </c>
      <c r="H3451" s="538"/>
      <c r="I3451" s="540">
        <v>45659</v>
      </c>
      <c r="J3451" s="541" t="s">
        <v>28597</v>
      </c>
      <c r="K3451" s="541" t="s">
        <v>9440</v>
      </c>
      <c r="L3451" s="494" t="s">
        <v>205</v>
      </c>
      <c r="M3451" s="494"/>
      <c r="N3451" s="494"/>
      <c r="O3451" s="494"/>
      <c r="P3451" s="494"/>
      <c r="Q3451" s="494"/>
      <c r="R3451" s="16" t="s">
        <v>28541</v>
      </c>
      <c r="S3451" s="16" t="s">
        <v>3083</v>
      </c>
      <c r="T3451" s="16" t="s">
        <v>28585</v>
      </c>
      <c r="U3451" s="17">
        <v>1917</v>
      </c>
      <c r="V3451" s="18">
        <v>23962.5</v>
      </c>
      <c r="W3451" s="16" t="s">
        <v>28596</v>
      </c>
      <c r="X3451" s="50" t="s">
        <v>28580</v>
      </c>
      <c r="Y3451" s="50"/>
    </row>
    <row r="3452" spans="1:26" ht="18" customHeight="1">
      <c r="A3452" s="539">
        <v>20250103</v>
      </c>
      <c r="B3452" s="523">
        <v>11</v>
      </c>
      <c r="C3452" s="523" t="s">
        <v>28539</v>
      </c>
      <c r="D3452" s="523" t="s">
        <v>8891</v>
      </c>
      <c r="E3452" s="523">
        <v>1917</v>
      </c>
      <c r="F3452" s="523" t="s">
        <v>8994</v>
      </c>
      <c r="G3452" s="523" t="s">
        <v>28540</v>
      </c>
      <c r="H3452" s="538"/>
      <c r="I3452" s="540">
        <v>45659</v>
      </c>
      <c r="J3452" s="541" t="s">
        <v>28598</v>
      </c>
      <c r="K3452" s="541" t="s">
        <v>9440</v>
      </c>
      <c r="L3452" s="494" t="s">
        <v>205</v>
      </c>
      <c r="M3452" s="494"/>
      <c r="N3452" s="494"/>
      <c r="O3452" s="494"/>
      <c r="P3452" s="494"/>
      <c r="Q3452" s="494"/>
      <c r="R3452" s="16" t="s">
        <v>28539</v>
      </c>
      <c r="S3452" s="16" t="s">
        <v>28548</v>
      </c>
      <c r="T3452" s="16" t="s">
        <v>28586</v>
      </c>
      <c r="U3452" s="17">
        <v>1917</v>
      </c>
      <c r="V3452" s="18">
        <v>23962.5</v>
      </c>
      <c r="W3452" s="16" t="s">
        <v>28529</v>
      </c>
      <c r="X3452" s="50" t="s">
        <v>28579</v>
      </c>
      <c r="Y3452" s="50"/>
    </row>
    <row r="3453" spans="1:26" ht="18" customHeight="1">
      <c r="A3453" s="539">
        <v>20250103</v>
      </c>
      <c r="B3453" s="523">
        <v>12</v>
      </c>
      <c r="C3453" s="523" t="s">
        <v>28453</v>
      </c>
      <c r="D3453" s="523" t="s">
        <v>51</v>
      </c>
      <c r="E3453" s="523">
        <v>1958</v>
      </c>
      <c r="F3453" s="523" t="s">
        <v>8994</v>
      </c>
      <c r="G3453" s="523" t="s">
        <v>28454</v>
      </c>
      <c r="H3453" s="538"/>
      <c r="I3453" s="540">
        <v>45660</v>
      </c>
      <c r="J3453" s="541" t="s">
        <v>14286</v>
      </c>
      <c r="K3453" s="541" t="s">
        <v>9440</v>
      </c>
      <c r="L3453" s="494" t="s">
        <v>205</v>
      </c>
      <c r="M3453" s="494"/>
      <c r="N3453" s="494"/>
      <c r="O3453" s="494"/>
      <c r="P3453" s="494"/>
      <c r="Q3453" s="494"/>
      <c r="R3453" s="16" t="s">
        <v>28573</v>
      </c>
      <c r="S3453" s="16" t="s">
        <v>18764</v>
      </c>
      <c r="T3453" s="16" t="s">
        <v>28612</v>
      </c>
      <c r="U3453" s="17">
        <v>1958</v>
      </c>
      <c r="V3453" s="18">
        <v>24525.14</v>
      </c>
      <c r="W3453" s="16" t="s">
        <v>28551</v>
      </c>
      <c r="X3453" s="50" t="s">
        <v>28399</v>
      </c>
      <c r="Y3453" s="50"/>
    </row>
    <row r="3454" spans="1:26" ht="18" customHeight="1">
      <c r="A3454" s="539">
        <v>20250103</v>
      </c>
      <c r="B3454" s="523">
        <v>13</v>
      </c>
      <c r="C3454" s="523" t="s">
        <v>28359</v>
      </c>
      <c r="D3454" s="523" t="s">
        <v>8947</v>
      </c>
      <c r="E3454" s="523">
        <v>950</v>
      </c>
      <c r="F3454" s="523" t="s">
        <v>8949</v>
      </c>
      <c r="G3454" s="523" t="s">
        <v>28360</v>
      </c>
      <c r="H3454" s="538"/>
      <c r="I3454" s="540">
        <v>45660</v>
      </c>
      <c r="J3454" s="541" t="s">
        <v>10396</v>
      </c>
      <c r="K3454" s="541" t="s">
        <v>9440</v>
      </c>
      <c r="L3454" s="494">
        <v>20</v>
      </c>
      <c r="M3454" s="494"/>
      <c r="N3454" s="494"/>
      <c r="O3454" s="494"/>
      <c r="P3454" s="494"/>
      <c r="Q3454" s="494"/>
      <c r="R3454" s="16" t="s">
        <v>28359</v>
      </c>
      <c r="S3454" s="16" t="s">
        <v>15746</v>
      </c>
      <c r="T3454" s="16" t="s">
        <v>28608</v>
      </c>
      <c r="U3454" s="17">
        <v>950</v>
      </c>
      <c r="V3454" s="18">
        <v>6840</v>
      </c>
      <c r="W3454" s="16" t="s">
        <v>28596</v>
      </c>
      <c r="X3454" s="50" t="s">
        <v>27488</v>
      </c>
      <c r="Y3454" s="50"/>
      <c r="Z3454" t="s">
        <v>10564</v>
      </c>
    </row>
    <row r="3455" spans="1:26" ht="18" customHeight="1">
      <c r="A3455" s="539">
        <v>20250106</v>
      </c>
      <c r="B3455" s="523">
        <v>14</v>
      </c>
      <c r="C3455" s="523" t="s">
        <v>28353</v>
      </c>
      <c r="D3455" s="523" t="s">
        <v>8947</v>
      </c>
      <c r="E3455" s="523">
        <v>922</v>
      </c>
      <c r="F3455" s="523" t="s">
        <v>8949</v>
      </c>
      <c r="G3455" s="523" t="s">
        <v>28354</v>
      </c>
      <c r="H3455" s="538"/>
      <c r="I3455" s="540">
        <v>45663</v>
      </c>
      <c r="J3455" s="541" t="s">
        <v>9487</v>
      </c>
      <c r="K3455" s="541" t="s">
        <v>9440</v>
      </c>
      <c r="L3455" s="494">
        <v>40</v>
      </c>
      <c r="M3455" s="494"/>
      <c r="N3455" s="494"/>
      <c r="O3455" s="494"/>
      <c r="P3455" s="494"/>
      <c r="Q3455" s="494"/>
      <c r="R3455" s="16" t="s">
        <v>28574</v>
      </c>
      <c r="S3455" s="16" t="s">
        <v>27548</v>
      </c>
      <c r="T3455" s="16" t="s">
        <v>28629</v>
      </c>
      <c r="U3455" s="17">
        <v>922</v>
      </c>
      <c r="V3455" s="18">
        <v>6915</v>
      </c>
      <c r="W3455" s="16" t="s">
        <v>28528</v>
      </c>
      <c r="X3455" s="50" t="s">
        <v>27657</v>
      </c>
      <c r="Y3455" s="50"/>
      <c r="Z3455" t="s">
        <v>12881</v>
      </c>
    </row>
    <row r="3456" spans="1:26" ht="18" customHeight="1">
      <c r="A3456" s="539">
        <v>20250106</v>
      </c>
      <c r="B3456" s="523">
        <v>15</v>
      </c>
      <c r="C3456" s="523" t="s">
        <v>28356</v>
      </c>
      <c r="D3456" s="523" t="s">
        <v>8947</v>
      </c>
      <c r="E3456" s="523">
        <v>996</v>
      </c>
      <c r="F3456" s="523" t="s">
        <v>8949</v>
      </c>
      <c r="G3456" s="523" t="s">
        <v>28354</v>
      </c>
      <c r="H3456" s="538"/>
      <c r="I3456" s="540">
        <v>45663</v>
      </c>
      <c r="J3456" s="541" t="s">
        <v>9487</v>
      </c>
      <c r="K3456" s="541" t="s">
        <v>9440</v>
      </c>
      <c r="L3456" s="494">
        <v>40</v>
      </c>
      <c r="M3456" s="494"/>
      <c r="N3456" s="494"/>
      <c r="O3456" s="494"/>
      <c r="P3456" s="494"/>
      <c r="Q3456" s="494"/>
      <c r="R3456" s="16" t="s">
        <v>28624</v>
      </c>
      <c r="S3456" s="16" t="s">
        <v>27548</v>
      </c>
      <c r="T3456" s="16" t="s">
        <v>28626</v>
      </c>
      <c r="U3456" s="17">
        <v>996</v>
      </c>
      <c r="V3456" s="18">
        <v>6972</v>
      </c>
      <c r="W3456" s="16" t="s">
        <v>28528</v>
      </c>
      <c r="X3456" s="50" t="s">
        <v>205</v>
      </c>
      <c r="Y3456" s="50"/>
      <c r="Z3456" t="s">
        <v>12881</v>
      </c>
    </row>
    <row r="3457" spans="1:26" ht="18" customHeight="1">
      <c r="A3457" s="539">
        <v>20250106</v>
      </c>
      <c r="B3457" s="523">
        <v>16</v>
      </c>
      <c r="C3457" s="523" t="s">
        <v>28347</v>
      </c>
      <c r="D3457" s="523" t="s">
        <v>8891</v>
      </c>
      <c r="E3457" s="523">
        <v>2300</v>
      </c>
      <c r="F3457" s="523" t="s">
        <v>121</v>
      </c>
      <c r="G3457" s="523" t="s">
        <v>28348</v>
      </c>
      <c r="H3457" s="538"/>
      <c r="I3457" s="540">
        <v>45661</v>
      </c>
      <c r="J3457" s="541" t="s">
        <v>10611</v>
      </c>
      <c r="K3457" s="541" t="s">
        <v>9440</v>
      </c>
      <c r="L3457" s="494" t="s">
        <v>205</v>
      </c>
      <c r="M3457" s="494"/>
      <c r="N3457" s="494"/>
      <c r="O3457" s="494"/>
      <c r="P3457" s="494"/>
      <c r="Q3457" s="494"/>
      <c r="R3457" s="16" t="s">
        <v>28514</v>
      </c>
      <c r="S3457" s="16" t="s">
        <v>8916</v>
      </c>
      <c r="T3457" s="16" t="s">
        <v>28609</v>
      </c>
      <c r="U3457" s="17">
        <v>2300</v>
      </c>
      <c r="V3457" s="18">
        <v>23805</v>
      </c>
      <c r="W3457" s="16" t="s">
        <v>28551</v>
      </c>
      <c r="X3457" s="50" t="s">
        <v>9542</v>
      </c>
      <c r="Y3457" s="50"/>
    </row>
    <row r="3458" spans="1:26" ht="18" customHeight="1">
      <c r="A3458" s="539">
        <v>20250106</v>
      </c>
      <c r="B3458" s="523">
        <v>17</v>
      </c>
      <c r="C3458" s="523" t="s">
        <v>28345</v>
      </c>
      <c r="D3458" s="523" t="s">
        <v>51</v>
      </c>
      <c r="E3458" s="523">
        <v>1958</v>
      </c>
      <c r="F3458" s="523" t="s">
        <v>8994</v>
      </c>
      <c r="G3458" s="523" t="s">
        <v>28346</v>
      </c>
      <c r="H3458" s="538"/>
      <c r="I3458" s="540">
        <v>45663</v>
      </c>
      <c r="J3458" s="541" t="s">
        <v>9647</v>
      </c>
      <c r="K3458" s="541" t="s">
        <v>9440</v>
      </c>
      <c r="L3458" s="494" t="s">
        <v>205</v>
      </c>
      <c r="M3458" s="494"/>
      <c r="N3458" s="494"/>
      <c r="O3458" s="494"/>
      <c r="P3458" s="494"/>
      <c r="Q3458" s="494"/>
      <c r="R3458" s="16" t="s">
        <v>28345</v>
      </c>
      <c r="S3458" s="16" t="s">
        <v>28515</v>
      </c>
      <c r="T3458" s="16" t="s">
        <v>28621</v>
      </c>
      <c r="U3458" s="17">
        <v>1958</v>
      </c>
      <c r="V3458" s="18">
        <v>24525.14</v>
      </c>
      <c r="W3458" s="16" t="s">
        <v>28632</v>
      </c>
      <c r="X3458" s="50" t="s">
        <v>27889</v>
      </c>
      <c r="Y3458" s="50"/>
    </row>
    <row r="3459" spans="1:26" ht="18" customHeight="1">
      <c r="A3459" s="539">
        <v>20250106</v>
      </c>
      <c r="B3459" s="523">
        <v>18</v>
      </c>
      <c r="C3459" s="523" t="s">
        <v>28534</v>
      </c>
      <c r="D3459" s="523" t="s">
        <v>8905</v>
      </c>
      <c r="E3459" s="523">
        <v>1985</v>
      </c>
      <c r="F3459" s="523" t="s">
        <v>8994</v>
      </c>
      <c r="G3459" s="523" t="s">
        <v>28535</v>
      </c>
      <c r="H3459" s="538"/>
      <c r="I3459" s="540">
        <v>45663</v>
      </c>
      <c r="J3459" s="541" t="s">
        <v>12561</v>
      </c>
      <c r="K3459" s="541" t="s">
        <v>9440</v>
      </c>
      <c r="L3459" s="494" t="s">
        <v>205</v>
      </c>
      <c r="M3459" s="494"/>
      <c r="N3459" s="494"/>
      <c r="O3459" s="494"/>
      <c r="P3459" s="494"/>
      <c r="Q3459" s="494"/>
      <c r="R3459" s="16" t="s">
        <v>28534</v>
      </c>
      <c r="S3459" s="16" t="s">
        <v>28515</v>
      </c>
      <c r="T3459" s="16" t="s">
        <v>28620</v>
      </c>
      <c r="U3459" s="17">
        <v>1985</v>
      </c>
      <c r="V3459" s="18">
        <v>24796.62</v>
      </c>
      <c r="W3459" s="16" t="s">
        <v>28632</v>
      </c>
      <c r="X3459" s="50" t="s">
        <v>27889</v>
      </c>
      <c r="Y3459" s="50"/>
    </row>
    <row r="3460" spans="1:26" ht="18" customHeight="1">
      <c r="A3460" s="539">
        <v>20250106</v>
      </c>
      <c r="B3460" s="523">
        <v>19</v>
      </c>
      <c r="C3460" s="523" t="s">
        <v>28575</v>
      </c>
      <c r="D3460" s="523" t="s">
        <v>8947</v>
      </c>
      <c r="E3460" s="523">
        <v>1302</v>
      </c>
      <c r="F3460" s="523" t="s">
        <v>8949</v>
      </c>
      <c r="G3460" s="523" t="s">
        <v>28355</v>
      </c>
      <c r="H3460" s="538"/>
      <c r="I3460" s="540">
        <v>45663</v>
      </c>
      <c r="J3460" s="541" t="s">
        <v>13872</v>
      </c>
      <c r="K3460" s="541" t="s">
        <v>9440</v>
      </c>
      <c r="L3460" s="494">
        <v>20</v>
      </c>
      <c r="M3460" s="494"/>
      <c r="N3460" s="494"/>
      <c r="O3460" s="494"/>
      <c r="P3460" s="494"/>
      <c r="Q3460" s="494"/>
      <c r="R3460" s="16" t="s">
        <v>28619</v>
      </c>
      <c r="S3460" s="16" t="s">
        <v>28397</v>
      </c>
      <c r="T3460" s="16" t="s">
        <v>28618</v>
      </c>
      <c r="U3460" s="17">
        <v>1302</v>
      </c>
      <c r="V3460" s="18">
        <v>8463</v>
      </c>
      <c r="W3460" s="16" t="s">
        <v>28631</v>
      </c>
      <c r="X3460" s="50" t="s">
        <v>24812</v>
      </c>
      <c r="Y3460" s="50"/>
      <c r="Z3460" t="s">
        <v>10606</v>
      </c>
    </row>
    <row r="3461" spans="1:26" ht="18" customHeight="1">
      <c r="A3461" s="539">
        <v>20250107</v>
      </c>
      <c r="B3461" s="523">
        <v>20</v>
      </c>
      <c r="C3461" s="523" t="s">
        <v>28457</v>
      </c>
      <c r="D3461" s="523" t="s">
        <v>8891</v>
      </c>
      <c r="E3461" s="523">
        <v>1841</v>
      </c>
      <c r="F3461" s="523" t="s">
        <v>8994</v>
      </c>
      <c r="G3461" s="523" t="s">
        <v>28458</v>
      </c>
      <c r="H3461" s="538"/>
      <c r="I3461" s="540">
        <v>45663</v>
      </c>
      <c r="J3461" s="541" t="s">
        <v>11297</v>
      </c>
      <c r="K3461" s="541" t="s">
        <v>9440</v>
      </c>
      <c r="L3461" s="494" t="s">
        <v>205</v>
      </c>
      <c r="M3461" s="494"/>
      <c r="N3461" s="494"/>
      <c r="O3461" s="494"/>
      <c r="P3461" s="494"/>
      <c r="Q3461" s="494"/>
      <c r="R3461" s="16" t="s">
        <v>28457</v>
      </c>
      <c r="S3461" s="16" t="s">
        <v>3231</v>
      </c>
      <c r="T3461" s="16" t="s">
        <v>28640</v>
      </c>
      <c r="U3461" s="17">
        <v>1841</v>
      </c>
      <c r="V3461" s="18">
        <v>23114.74</v>
      </c>
      <c r="W3461" s="16" t="s">
        <v>28643</v>
      </c>
      <c r="X3461" s="50" t="s">
        <v>9635</v>
      </c>
      <c r="Y3461" s="50"/>
    </row>
    <row r="3462" spans="1:26" ht="18" customHeight="1">
      <c r="A3462" s="539">
        <v>20250107</v>
      </c>
      <c r="B3462" s="523">
        <v>21</v>
      </c>
      <c r="C3462" s="523" t="s">
        <v>28530</v>
      </c>
      <c r="D3462" s="523" t="s">
        <v>9319</v>
      </c>
      <c r="E3462" s="523">
        <v>1950</v>
      </c>
      <c r="F3462" s="523" t="s">
        <v>8994</v>
      </c>
      <c r="G3462" s="523" t="s">
        <v>28531</v>
      </c>
      <c r="H3462" s="538"/>
      <c r="I3462" s="540">
        <v>45663</v>
      </c>
      <c r="J3462" s="541" t="s">
        <v>9797</v>
      </c>
      <c r="K3462" s="541" t="s">
        <v>9440</v>
      </c>
      <c r="L3462" s="494" t="s">
        <v>205</v>
      </c>
      <c r="M3462" s="494"/>
      <c r="N3462" s="494"/>
      <c r="O3462" s="494"/>
      <c r="P3462" s="494"/>
      <c r="Q3462" s="494"/>
      <c r="R3462" s="16" t="s">
        <v>28576</v>
      </c>
      <c r="S3462" s="16" t="s">
        <v>9301</v>
      </c>
      <c r="T3462" s="16" t="s">
        <v>28641</v>
      </c>
      <c r="U3462" s="17">
        <v>1950</v>
      </c>
      <c r="V3462" s="18">
        <v>24765</v>
      </c>
      <c r="W3462" s="16" t="s">
        <v>28642</v>
      </c>
      <c r="X3462" s="50" t="s">
        <v>27657</v>
      </c>
      <c r="Y3462" s="50"/>
    </row>
    <row r="3463" spans="1:26" ht="18" customHeight="1">
      <c r="A3463" s="539">
        <v>20250108</v>
      </c>
      <c r="B3463" s="523">
        <v>22</v>
      </c>
      <c r="C3463" s="523" t="s">
        <v>28604</v>
      </c>
      <c r="D3463" s="523" t="s">
        <v>8891</v>
      </c>
      <c r="E3463" s="523">
        <v>1960</v>
      </c>
      <c r="F3463" s="523" t="s">
        <v>8994</v>
      </c>
      <c r="G3463" s="523" t="s">
        <v>28605</v>
      </c>
      <c r="H3463" s="538"/>
      <c r="I3463" s="540">
        <v>45664</v>
      </c>
      <c r="J3463" s="541" t="s">
        <v>10925</v>
      </c>
      <c r="K3463" s="541" t="s">
        <v>9440</v>
      </c>
      <c r="L3463" s="494" t="s">
        <v>205</v>
      </c>
      <c r="M3463" s="494"/>
      <c r="N3463" s="494"/>
      <c r="O3463" s="494"/>
      <c r="P3463" s="494"/>
      <c r="Q3463" s="494"/>
      <c r="R3463" s="16" t="s">
        <v>28671</v>
      </c>
      <c r="S3463" s="16" t="s">
        <v>24563</v>
      </c>
      <c r="T3463" s="16" t="s">
        <v>28672</v>
      </c>
      <c r="U3463" s="17">
        <v>1960</v>
      </c>
      <c r="V3463" s="18">
        <v>24500</v>
      </c>
      <c r="W3463" s="16" t="s">
        <v>28546</v>
      </c>
      <c r="X3463" s="50" t="s">
        <v>205</v>
      </c>
      <c r="Y3463" s="50"/>
    </row>
    <row r="3464" spans="1:26" ht="18" customHeight="1">
      <c r="A3464" s="539">
        <v>20250108</v>
      </c>
      <c r="B3464" s="523">
        <v>23</v>
      </c>
      <c r="C3464" s="523" t="s">
        <v>28602</v>
      </c>
      <c r="D3464" s="523" t="s">
        <v>8891</v>
      </c>
      <c r="E3464" s="523">
        <v>1960</v>
      </c>
      <c r="F3464" s="523" t="s">
        <v>8994</v>
      </c>
      <c r="G3464" s="523" t="s">
        <v>28603</v>
      </c>
      <c r="H3464" s="538"/>
      <c r="I3464" s="540">
        <v>45664</v>
      </c>
      <c r="J3464" s="541" t="s">
        <v>10824</v>
      </c>
      <c r="K3464" s="541" t="s">
        <v>9440</v>
      </c>
      <c r="L3464" s="494" t="s">
        <v>205</v>
      </c>
      <c r="M3464" s="494"/>
      <c r="N3464" s="494"/>
      <c r="O3464" s="494"/>
      <c r="P3464" s="494"/>
      <c r="Q3464" s="494"/>
      <c r="R3464" s="16" t="s">
        <v>28602</v>
      </c>
      <c r="S3464" s="16" t="s">
        <v>28662</v>
      </c>
      <c r="T3464" s="16" t="s">
        <v>28661</v>
      </c>
      <c r="U3464" s="17">
        <v>1960</v>
      </c>
      <c r="V3464" s="18">
        <v>24500</v>
      </c>
      <c r="W3464" s="16" t="s">
        <v>28538</v>
      </c>
      <c r="X3464" s="50" t="s">
        <v>205</v>
      </c>
      <c r="Y3464" s="50"/>
    </row>
    <row r="3465" spans="1:26" ht="18" customHeight="1">
      <c r="A3465" s="539">
        <v>20250108</v>
      </c>
      <c r="B3465" s="523">
        <v>24</v>
      </c>
      <c r="C3465" s="523" t="s">
        <v>28411</v>
      </c>
      <c r="D3465" s="523" t="s">
        <v>219</v>
      </c>
      <c r="E3465" s="523">
        <v>1237</v>
      </c>
      <c r="F3465" s="523" t="s">
        <v>14351</v>
      </c>
      <c r="G3465" s="523" t="s">
        <v>28410</v>
      </c>
      <c r="H3465" s="538"/>
      <c r="I3465" s="540">
        <v>45664</v>
      </c>
      <c r="J3465" s="541" t="s">
        <v>10654</v>
      </c>
      <c r="K3465" s="541" t="s">
        <v>9440</v>
      </c>
      <c r="L3465" s="494" t="s">
        <v>205</v>
      </c>
      <c r="M3465" s="494"/>
      <c r="N3465" s="494"/>
      <c r="O3465" s="494"/>
      <c r="P3465" s="494"/>
      <c r="Q3465" s="494"/>
      <c r="R3465" s="16" t="s">
        <v>28664</v>
      </c>
      <c r="S3465" s="16" t="s">
        <v>22273</v>
      </c>
      <c r="T3465" s="16" t="s">
        <v>28665</v>
      </c>
      <c r="U3465" s="17">
        <v>1237</v>
      </c>
      <c r="V3465" s="18">
        <v>13919.1</v>
      </c>
      <c r="W3465" s="16" t="s">
        <v>28666</v>
      </c>
      <c r="X3465" s="50" t="s">
        <v>205</v>
      </c>
      <c r="Y3465" s="50"/>
    </row>
    <row r="3466" spans="1:26" ht="18" customHeight="1">
      <c r="A3466" s="539">
        <v>20250108</v>
      </c>
      <c r="B3466" s="523">
        <v>25</v>
      </c>
      <c r="C3466" s="523" t="s">
        <v>28409</v>
      </c>
      <c r="D3466" s="523" t="s">
        <v>219</v>
      </c>
      <c r="E3466" s="523">
        <v>599</v>
      </c>
      <c r="F3466" s="523" t="s">
        <v>9546</v>
      </c>
      <c r="G3466" s="523" t="s">
        <v>28410</v>
      </c>
      <c r="H3466" s="538"/>
      <c r="I3466" s="540">
        <v>45664</v>
      </c>
      <c r="J3466" s="541" t="s">
        <v>10654</v>
      </c>
      <c r="K3466" s="541" t="s">
        <v>9440</v>
      </c>
      <c r="L3466" s="494" t="s">
        <v>205</v>
      </c>
      <c r="M3466" s="494"/>
      <c r="N3466" s="494"/>
      <c r="O3466" s="494"/>
      <c r="P3466" s="494"/>
      <c r="Q3466" s="494"/>
      <c r="R3466" s="16" t="s">
        <v>28577</v>
      </c>
      <c r="S3466" s="16" t="s">
        <v>22273</v>
      </c>
      <c r="T3466" s="16" t="s">
        <v>28667</v>
      </c>
      <c r="U3466" s="17">
        <v>599</v>
      </c>
      <c r="V3466" s="18">
        <v>2880.8</v>
      </c>
      <c r="W3466" s="16" t="s">
        <v>28666</v>
      </c>
      <c r="X3466" s="50" t="s">
        <v>24811</v>
      </c>
      <c r="Y3466" s="50"/>
    </row>
    <row r="3467" spans="1:26" ht="18" customHeight="1">
      <c r="A3467" s="539">
        <v>20250108</v>
      </c>
      <c r="B3467" s="523">
        <v>26</v>
      </c>
      <c r="C3467" s="523" t="s">
        <v>28655</v>
      </c>
      <c r="D3467" s="523" t="s">
        <v>27505</v>
      </c>
      <c r="E3467" s="523">
        <v>1950</v>
      </c>
      <c r="F3467" s="523" t="s">
        <v>8949</v>
      </c>
      <c r="G3467" s="523" t="s">
        <v>28656</v>
      </c>
      <c r="H3467" s="538"/>
      <c r="I3467" s="540">
        <v>45664</v>
      </c>
      <c r="J3467" s="541" t="s">
        <v>10954</v>
      </c>
      <c r="K3467" s="541" t="s">
        <v>9440</v>
      </c>
      <c r="L3467" s="494" t="s">
        <v>205</v>
      </c>
      <c r="M3467" s="494"/>
      <c r="N3467" s="494"/>
      <c r="O3467" s="494"/>
      <c r="P3467" s="494"/>
      <c r="Q3467" s="494"/>
      <c r="R3467" s="16" t="s">
        <v>28668</v>
      </c>
      <c r="S3467" s="16" t="s">
        <v>12557</v>
      </c>
      <c r="T3467" s="16" t="s">
        <v>28669</v>
      </c>
      <c r="U3467" s="17">
        <v>1950</v>
      </c>
      <c r="V3467" s="18">
        <v>14820</v>
      </c>
      <c r="W3467" s="16" t="s">
        <v>28670</v>
      </c>
      <c r="X3467" s="50" t="s">
        <v>205</v>
      </c>
      <c r="Y3467" s="50"/>
      <c r="Z3467" t="s">
        <v>27856</v>
      </c>
    </row>
    <row r="3468" spans="1:26" ht="18" customHeight="1">
      <c r="A3468" s="539">
        <v>20250109</v>
      </c>
      <c r="B3468" s="523">
        <v>27</v>
      </c>
      <c r="C3468" s="523" t="s">
        <v>28676</v>
      </c>
      <c r="D3468" s="523" t="s">
        <v>28677</v>
      </c>
      <c r="E3468" s="523">
        <v>1804</v>
      </c>
      <c r="F3468" s="523" t="s">
        <v>6380</v>
      </c>
      <c r="G3468" s="523" t="s">
        <v>28678</v>
      </c>
      <c r="H3468" s="538"/>
      <c r="I3468" s="540">
        <v>45666</v>
      </c>
      <c r="J3468" s="541" t="s">
        <v>9519</v>
      </c>
      <c r="K3468" s="541" t="s">
        <v>9440</v>
      </c>
      <c r="L3468" s="494" t="s">
        <v>205</v>
      </c>
      <c r="M3468" s="494"/>
      <c r="N3468" s="494"/>
      <c r="O3468" s="494"/>
      <c r="P3468" s="494"/>
      <c r="Q3468" s="494"/>
      <c r="R3468" s="16" t="s">
        <v>28715</v>
      </c>
      <c r="S3468" s="16" t="s">
        <v>28716</v>
      </c>
      <c r="T3468" s="16" t="s">
        <v>28717</v>
      </c>
      <c r="U3468" s="17">
        <v>1804</v>
      </c>
      <c r="V3468" s="18">
        <v>19654.580000000002</v>
      </c>
      <c r="W3468" s="16" t="s">
        <v>28718</v>
      </c>
      <c r="X3468" s="50" t="s">
        <v>205</v>
      </c>
      <c r="Y3468" s="50"/>
    </row>
    <row r="3469" spans="1:26" ht="18" customHeight="1">
      <c r="A3469" s="539">
        <v>20250109</v>
      </c>
      <c r="B3469" s="523">
        <v>28</v>
      </c>
      <c r="C3469" s="523" t="s">
        <v>28683</v>
      </c>
      <c r="D3469" s="523" t="s">
        <v>8905</v>
      </c>
      <c r="E3469" s="523">
        <v>1980</v>
      </c>
      <c r="F3469" s="523" t="s">
        <v>8994</v>
      </c>
      <c r="G3469" s="523" t="s">
        <v>28684</v>
      </c>
      <c r="H3469" s="538"/>
      <c r="I3469" s="540">
        <v>45665</v>
      </c>
      <c r="J3469" s="541" t="s">
        <v>11113</v>
      </c>
      <c r="K3469" s="541" t="s">
        <v>9440</v>
      </c>
      <c r="L3469" s="494" t="s">
        <v>205</v>
      </c>
      <c r="M3469" s="494"/>
      <c r="N3469" s="494"/>
      <c r="O3469" s="494"/>
      <c r="P3469" s="494"/>
      <c r="Q3469" s="494"/>
      <c r="R3469" s="16" t="s">
        <v>28709</v>
      </c>
      <c r="S3469" s="16" t="s">
        <v>28710</v>
      </c>
      <c r="T3469" s="16" t="s">
        <v>28711</v>
      </c>
      <c r="U3469" s="17">
        <v>1980</v>
      </c>
      <c r="V3469" s="18">
        <v>24948</v>
      </c>
      <c r="W3469" s="16" t="s">
        <v>28666</v>
      </c>
      <c r="X3469" s="50" t="s">
        <v>205</v>
      </c>
      <c r="Y3469" s="50"/>
    </row>
    <row r="3470" spans="1:26" ht="18" customHeight="1">
      <c r="A3470" s="539">
        <v>20250109</v>
      </c>
      <c r="B3470" s="523">
        <v>29</v>
      </c>
      <c r="C3470" s="523" t="s">
        <v>28638</v>
      </c>
      <c r="D3470" s="523" t="s">
        <v>51</v>
      </c>
      <c r="E3470" s="523">
        <v>1960</v>
      </c>
      <c r="F3470" s="523" t="s">
        <v>8994</v>
      </c>
      <c r="G3470" s="523" t="s">
        <v>28639</v>
      </c>
      <c r="H3470" s="538"/>
      <c r="I3470" s="540">
        <v>45666</v>
      </c>
      <c r="J3470" s="541" t="s">
        <v>13649</v>
      </c>
      <c r="K3470" s="541" t="s">
        <v>9440</v>
      </c>
      <c r="L3470" s="494" t="s">
        <v>205</v>
      </c>
      <c r="M3470" s="494"/>
      <c r="N3470" s="494"/>
      <c r="O3470" s="494"/>
      <c r="P3470" s="494"/>
      <c r="Q3470" s="494"/>
      <c r="R3470" s="16" t="s">
        <v>28708</v>
      </c>
      <c r="S3470" s="16" t="s">
        <v>13713</v>
      </c>
      <c r="T3470" s="16" t="s">
        <v>28707</v>
      </c>
      <c r="U3470" s="17">
        <v>1960</v>
      </c>
      <c r="V3470" s="18">
        <v>24500</v>
      </c>
      <c r="W3470" s="16" t="s">
        <v>28663</v>
      </c>
      <c r="X3470" s="50" t="s">
        <v>205</v>
      </c>
      <c r="Y3470" s="50"/>
    </row>
    <row r="3471" spans="1:26" ht="18" customHeight="1">
      <c r="A3471" s="539">
        <v>20250109</v>
      </c>
      <c r="B3471" s="523">
        <v>30</v>
      </c>
      <c r="C3471" s="523" t="s">
        <v>28633</v>
      </c>
      <c r="D3471" s="523" t="s">
        <v>9078</v>
      </c>
      <c r="E3471" s="523">
        <v>795</v>
      </c>
      <c r="F3471" s="523" t="s">
        <v>9060</v>
      </c>
      <c r="G3471" s="523" t="s">
        <v>28634</v>
      </c>
      <c r="H3471" s="538"/>
      <c r="I3471" s="540">
        <v>45666</v>
      </c>
      <c r="J3471" s="541" t="s">
        <v>14576</v>
      </c>
      <c r="K3471" s="541" t="s">
        <v>9440</v>
      </c>
      <c r="L3471" s="494" t="s">
        <v>205</v>
      </c>
      <c r="M3471" s="494"/>
      <c r="N3471" s="494"/>
      <c r="O3471" s="494"/>
      <c r="P3471" s="494"/>
      <c r="Q3471" s="494"/>
      <c r="R3471" s="16" t="s">
        <v>28719</v>
      </c>
      <c r="S3471" s="16" t="s">
        <v>28720</v>
      </c>
      <c r="T3471" s="16" t="s">
        <v>28721</v>
      </c>
      <c r="U3471" s="17">
        <v>795</v>
      </c>
      <c r="V3471" s="18">
        <v>8610</v>
      </c>
      <c r="W3471" s="16" t="s">
        <v>28714</v>
      </c>
      <c r="X3471" s="50" t="s">
        <v>205</v>
      </c>
      <c r="Y3471" s="50"/>
    </row>
    <row r="3472" spans="1:26" ht="18" customHeight="1">
      <c r="A3472" s="539">
        <v>20250110</v>
      </c>
      <c r="B3472" s="523">
        <v>31</v>
      </c>
      <c r="C3472" s="523" t="s">
        <v>28616</v>
      </c>
      <c r="D3472" s="523" t="s">
        <v>254</v>
      </c>
      <c r="E3472" s="523">
        <v>1916</v>
      </c>
      <c r="F3472" s="523" t="s">
        <v>8994</v>
      </c>
      <c r="G3472" s="523" t="s">
        <v>28617</v>
      </c>
      <c r="H3472" s="538"/>
      <c r="I3472" s="540">
        <v>45666</v>
      </c>
      <c r="J3472" s="541" t="s">
        <v>12621</v>
      </c>
      <c r="K3472" s="541" t="s">
        <v>9440</v>
      </c>
      <c r="L3472" s="494" t="s">
        <v>205</v>
      </c>
      <c r="M3472" s="494"/>
      <c r="N3472" s="494"/>
      <c r="O3472" s="494"/>
      <c r="P3472" s="494"/>
      <c r="Q3472" s="494"/>
      <c r="R3472" s="16" t="s">
        <v>28743</v>
      </c>
      <c r="S3472" s="16" t="s">
        <v>28713</v>
      </c>
      <c r="T3472" s="16" t="s">
        <v>28744</v>
      </c>
      <c r="U3472" s="17">
        <v>1916</v>
      </c>
      <c r="V3472" s="18">
        <v>24187.58</v>
      </c>
      <c r="W3472" s="16" t="s">
        <v>28714</v>
      </c>
      <c r="X3472" s="50" t="s">
        <v>205</v>
      </c>
      <c r="Y3472" s="50"/>
    </row>
    <row r="3473" spans="1:26" ht="18" customHeight="1">
      <c r="A3473" s="539">
        <v>20250110</v>
      </c>
      <c r="B3473" s="523">
        <v>32</v>
      </c>
      <c r="C3473" s="523" t="s">
        <v>28614</v>
      </c>
      <c r="D3473" s="523" t="s">
        <v>254</v>
      </c>
      <c r="E3473" s="523">
        <v>1916</v>
      </c>
      <c r="F3473" s="523" t="s">
        <v>8994</v>
      </c>
      <c r="G3473" s="523" t="s">
        <v>28615</v>
      </c>
      <c r="H3473" s="538"/>
      <c r="I3473" s="540">
        <v>45666</v>
      </c>
      <c r="J3473" s="541" t="s">
        <v>11513</v>
      </c>
      <c r="K3473" s="541" t="s">
        <v>9440</v>
      </c>
      <c r="L3473" s="494" t="s">
        <v>205</v>
      </c>
      <c r="M3473" s="494"/>
      <c r="N3473" s="494"/>
      <c r="O3473" s="494"/>
      <c r="P3473" s="494"/>
      <c r="Q3473" s="494"/>
      <c r="R3473" s="16" t="s">
        <v>28732</v>
      </c>
      <c r="S3473" s="16" t="s">
        <v>28713</v>
      </c>
      <c r="T3473" s="16" t="s">
        <v>28745</v>
      </c>
      <c r="U3473" s="17">
        <v>1916</v>
      </c>
      <c r="V3473" s="18">
        <v>24187.58</v>
      </c>
      <c r="W3473" s="16" t="s">
        <v>28714</v>
      </c>
      <c r="X3473" s="50" t="s">
        <v>205</v>
      </c>
      <c r="Y3473" s="50"/>
    </row>
    <row r="3474" spans="1:26" ht="18" customHeight="1">
      <c r="A3474" s="539">
        <v>20250110</v>
      </c>
      <c r="B3474" s="523">
        <v>33</v>
      </c>
      <c r="C3474" s="523" t="s">
        <v>28729</v>
      </c>
      <c r="D3474" s="523" t="s">
        <v>8896</v>
      </c>
      <c r="E3474" s="523">
        <v>1952</v>
      </c>
      <c r="F3474" s="523" t="s">
        <v>6380</v>
      </c>
      <c r="G3474" s="523" t="s">
        <v>28675</v>
      </c>
      <c r="H3474" s="538"/>
      <c r="I3474" s="540">
        <v>45667</v>
      </c>
      <c r="J3474" s="541" t="s">
        <v>14369</v>
      </c>
      <c r="K3474" s="541" t="s">
        <v>9440</v>
      </c>
      <c r="L3474" s="494" t="s">
        <v>205</v>
      </c>
      <c r="M3474" s="494"/>
      <c r="N3474" s="494"/>
      <c r="O3474" s="494"/>
      <c r="P3474" s="494"/>
      <c r="Q3474" s="494"/>
      <c r="R3474" s="16" t="s">
        <v>28746</v>
      </c>
      <c r="S3474" s="16" t="s">
        <v>4045</v>
      </c>
      <c r="T3474" s="16" t="s">
        <v>28733</v>
      </c>
      <c r="U3474" s="17">
        <v>1952</v>
      </c>
      <c r="V3474" s="18">
        <v>24904.7</v>
      </c>
      <c r="W3474" s="16" t="s">
        <v>28714</v>
      </c>
      <c r="X3474" s="50" t="s">
        <v>205</v>
      </c>
      <c r="Y3474" s="50"/>
    </row>
    <row r="3475" spans="1:26" ht="18" customHeight="1">
      <c r="A3475" s="539">
        <v>20250110</v>
      </c>
      <c r="B3475" s="523">
        <v>34</v>
      </c>
      <c r="C3475" s="523" t="s">
        <v>28649</v>
      </c>
      <c r="D3475" s="523" t="s">
        <v>8891</v>
      </c>
      <c r="E3475" s="523">
        <v>1917</v>
      </c>
      <c r="F3475" s="523" t="s">
        <v>8994</v>
      </c>
      <c r="G3475" s="523" t="s">
        <v>28650</v>
      </c>
      <c r="H3475" s="538"/>
      <c r="I3475" s="540">
        <v>45666</v>
      </c>
      <c r="J3475" s="541" t="s">
        <v>15566</v>
      </c>
      <c r="K3475" s="541" t="s">
        <v>9440</v>
      </c>
      <c r="L3475" s="494" t="s">
        <v>205</v>
      </c>
      <c r="M3475" s="494"/>
      <c r="N3475" s="494"/>
      <c r="O3475" s="494"/>
      <c r="P3475" s="494"/>
      <c r="Q3475" s="494"/>
      <c r="R3475" s="16" t="s">
        <v>28730</v>
      </c>
      <c r="S3475" s="16" t="s">
        <v>28713</v>
      </c>
      <c r="T3475" s="16" t="s">
        <v>28731</v>
      </c>
      <c r="U3475" s="17">
        <v>1917</v>
      </c>
      <c r="V3475" s="18">
        <v>23962.5</v>
      </c>
      <c r="W3475" s="16" t="s">
        <v>28714</v>
      </c>
      <c r="X3475" s="50" t="s">
        <v>205</v>
      </c>
      <c r="Y3475" s="50"/>
    </row>
    <row r="3476" spans="1:26" ht="18" customHeight="1">
      <c r="A3476" s="539">
        <v>20250110</v>
      </c>
      <c r="B3476" s="523">
        <v>35</v>
      </c>
      <c r="C3476" s="523" t="s">
        <v>28599</v>
      </c>
      <c r="D3476" s="523" t="s">
        <v>168</v>
      </c>
      <c r="E3476" s="523">
        <v>1960</v>
      </c>
      <c r="F3476" s="523" t="s">
        <v>8994</v>
      </c>
      <c r="G3476" s="523" t="s">
        <v>28600</v>
      </c>
      <c r="H3476" s="538"/>
      <c r="I3476" s="540">
        <v>45667</v>
      </c>
      <c r="J3476" s="541" t="s">
        <v>10735</v>
      </c>
      <c r="K3476" s="541" t="s">
        <v>9440</v>
      </c>
      <c r="L3476" s="494" t="s">
        <v>205</v>
      </c>
      <c r="M3476" s="494"/>
      <c r="N3476" s="494"/>
      <c r="O3476" s="494"/>
      <c r="P3476" s="494"/>
      <c r="Q3476" s="494"/>
      <c r="R3476" s="16" t="s">
        <v>28739</v>
      </c>
      <c r="S3476" s="16" t="s">
        <v>28713</v>
      </c>
      <c r="T3476" s="16" t="s">
        <v>28741</v>
      </c>
      <c r="U3476" s="17">
        <v>1960</v>
      </c>
      <c r="V3476" s="18">
        <v>24500</v>
      </c>
      <c r="W3476" s="16" t="s">
        <v>28714</v>
      </c>
      <c r="X3476" s="50" t="s">
        <v>205</v>
      </c>
      <c r="Y3476" s="50"/>
      <c r="Z3476" t="s">
        <v>29792</v>
      </c>
    </row>
    <row r="3477" spans="1:26" ht="18" customHeight="1">
      <c r="A3477" s="539">
        <v>20250110</v>
      </c>
      <c r="B3477" s="523">
        <v>36</v>
      </c>
      <c r="C3477" s="523" t="s">
        <v>28705</v>
      </c>
      <c r="D3477" s="523" t="s">
        <v>9743</v>
      </c>
      <c r="E3477" s="523">
        <v>2186</v>
      </c>
      <c r="F3477" s="523" t="s">
        <v>9206</v>
      </c>
      <c r="G3477" s="523" t="s">
        <v>28706</v>
      </c>
      <c r="H3477" s="538"/>
      <c r="I3477" s="540">
        <v>45667</v>
      </c>
      <c r="J3477" s="541" t="s">
        <v>11891</v>
      </c>
      <c r="K3477" s="541" t="s">
        <v>9440</v>
      </c>
      <c r="L3477" s="494" t="s">
        <v>205</v>
      </c>
      <c r="M3477" s="494"/>
      <c r="N3477" s="494"/>
      <c r="O3477" s="494"/>
      <c r="P3477" s="494"/>
      <c r="Q3477" s="494"/>
      <c r="R3477" s="16" t="s">
        <v>28705</v>
      </c>
      <c r="S3477" s="16" t="s">
        <v>11214</v>
      </c>
      <c r="T3477" s="16" t="s">
        <v>28738</v>
      </c>
      <c r="U3477" s="17">
        <v>2186</v>
      </c>
      <c r="V3477" s="18">
        <v>22500</v>
      </c>
      <c r="W3477" s="16" t="s">
        <v>28734</v>
      </c>
      <c r="X3477" s="50" t="s">
        <v>205</v>
      </c>
      <c r="Y3477" s="50"/>
      <c r="Z3477" t="s">
        <v>29713</v>
      </c>
    </row>
    <row r="3478" spans="1:26" ht="18" customHeight="1">
      <c r="A3478" s="539">
        <v>20250113</v>
      </c>
      <c r="B3478" s="523">
        <v>37</v>
      </c>
      <c r="C3478" s="523" t="s">
        <v>28685</v>
      </c>
      <c r="D3478" s="523" t="s">
        <v>28774</v>
      </c>
      <c r="E3478" s="523">
        <v>819</v>
      </c>
      <c r="F3478" s="523" t="s">
        <v>9211</v>
      </c>
      <c r="G3478" s="523" t="s">
        <v>28686</v>
      </c>
      <c r="H3478" s="538"/>
      <c r="I3478" s="540">
        <v>45667</v>
      </c>
      <c r="J3478" s="541" t="s">
        <v>16048</v>
      </c>
      <c r="K3478" s="541" t="s">
        <v>9440</v>
      </c>
      <c r="L3478" s="494" t="s">
        <v>205</v>
      </c>
      <c r="M3478" s="494"/>
      <c r="N3478" s="494"/>
      <c r="O3478" s="494"/>
      <c r="P3478" s="494"/>
      <c r="Q3478" s="494"/>
      <c r="R3478" s="16" t="s">
        <v>28770</v>
      </c>
      <c r="S3478" s="16" t="s">
        <v>11599</v>
      </c>
      <c r="T3478" s="16" t="s">
        <v>28771</v>
      </c>
      <c r="U3478" s="17">
        <v>819</v>
      </c>
      <c r="V3478" s="18">
        <v>24320.75</v>
      </c>
      <c r="W3478" s="16" t="s">
        <v>28750</v>
      </c>
      <c r="X3478" s="50" t="s">
        <v>205</v>
      </c>
      <c r="Y3478" s="50"/>
    </row>
    <row r="3479" spans="1:26" ht="18" customHeight="1">
      <c r="A3479" s="539">
        <v>20250113</v>
      </c>
      <c r="B3479" s="523">
        <v>38</v>
      </c>
      <c r="C3479" s="523" t="s">
        <v>28687</v>
      </c>
      <c r="D3479" s="523" t="s">
        <v>28774</v>
      </c>
      <c r="E3479" s="523">
        <v>824</v>
      </c>
      <c r="F3479" s="523" t="s">
        <v>9211</v>
      </c>
      <c r="G3479" s="523" t="s">
        <v>28688</v>
      </c>
      <c r="H3479" s="538"/>
      <c r="I3479" s="540">
        <v>45667</v>
      </c>
      <c r="J3479" s="541" t="s">
        <v>11101</v>
      </c>
      <c r="K3479" s="541" t="s">
        <v>9440</v>
      </c>
      <c r="L3479" s="494" t="s">
        <v>205</v>
      </c>
      <c r="M3479" s="494"/>
      <c r="N3479" s="494"/>
      <c r="O3479" s="494"/>
      <c r="P3479" s="494"/>
      <c r="Q3479" s="494"/>
      <c r="R3479" s="16" t="s">
        <v>28768</v>
      </c>
      <c r="S3479" s="16" t="s">
        <v>11599</v>
      </c>
      <c r="T3479" s="16" t="s">
        <v>28769</v>
      </c>
      <c r="U3479" s="17">
        <v>824</v>
      </c>
      <c r="V3479" s="18">
        <v>24347.53</v>
      </c>
      <c r="W3479" s="16" t="s">
        <v>28750</v>
      </c>
      <c r="X3479" s="50" t="s">
        <v>205</v>
      </c>
      <c r="Y3479" s="50"/>
    </row>
    <row r="3480" spans="1:26" ht="18" customHeight="1">
      <c r="A3480" s="539">
        <v>20250113</v>
      </c>
      <c r="B3480" s="523">
        <v>39</v>
      </c>
      <c r="C3480" s="523" t="s">
        <v>28689</v>
      </c>
      <c r="D3480" s="523" t="s">
        <v>28774</v>
      </c>
      <c r="E3480" s="523">
        <v>824</v>
      </c>
      <c r="F3480" s="523" t="s">
        <v>9211</v>
      </c>
      <c r="G3480" s="523" t="s">
        <v>28690</v>
      </c>
      <c r="H3480" s="538"/>
      <c r="I3480" s="540">
        <v>45668</v>
      </c>
      <c r="J3480" s="541" t="s">
        <v>12254</v>
      </c>
      <c r="K3480" s="541" t="s">
        <v>9440</v>
      </c>
      <c r="L3480" s="494" t="s">
        <v>205</v>
      </c>
      <c r="M3480" s="494"/>
      <c r="N3480" s="494"/>
      <c r="O3480" s="494"/>
      <c r="P3480" s="494"/>
      <c r="Q3480" s="494"/>
      <c r="R3480" s="16" t="s">
        <v>28748</v>
      </c>
      <c r="S3480" s="16" t="s">
        <v>11599</v>
      </c>
      <c r="T3480" s="16" t="s">
        <v>28749</v>
      </c>
      <c r="U3480" s="17">
        <v>824</v>
      </c>
      <c r="V3480" s="18">
        <v>24355.15</v>
      </c>
      <c r="W3480" s="16" t="s">
        <v>28750</v>
      </c>
      <c r="X3480" s="50" t="s">
        <v>205</v>
      </c>
      <c r="Y3480" s="50"/>
    </row>
    <row r="3481" spans="1:26" ht="18" customHeight="1">
      <c r="A3481" s="539">
        <v>20250113</v>
      </c>
      <c r="B3481" s="523">
        <v>40</v>
      </c>
      <c r="C3481" s="523" t="s">
        <v>28691</v>
      </c>
      <c r="D3481" s="523" t="s">
        <v>28774</v>
      </c>
      <c r="E3481" s="523">
        <v>825</v>
      </c>
      <c r="F3481" s="523" t="s">
        <v>9211</v>
      </c>
      <c r="G3481" s="523" t="s">
        <v>28692</v>
      </c>
      <c r="H3481" s="538"/>
      <c r="I3481" s="540">
        <v>45668</v>
      </c>
      <c r="J3481" s="541" t="s">
        <v>9765</v>
      </c>
      <c r="K3481" s="541" t="s">
        <v>9440</v>
      </c>
      <c r="L3481" s="494" t="s">
        <v>205</v>
      </c>
      <c r="M3481" s="494"/>
      <c r="N3481" s="494"/>
      <c r="O3481" s="494"/>
      <c r="P3481" s="494"/>
      <c r="Q3481" s="494"/>
      <c r="R3481" s="16" t="s">
        <v>28772</v>
      </c>
      <c r="S3481" s="16" t="s">
        <v>11599</v>
      </c>
      <c r="T3481" s="16" t="s">
        <v>28773</v>
      </c>
      <c r="U3481" s="17">
        <v>825</v>
      </c>
      <c r="V3481" s="18">
        <v>24338.81</v>
      </c>
      <c r="W3481" s="16" t="s">
        <v>28750</v>
      </c>
      <c r="X3481" s="50" t="s">
        <v>205</v>
      </c>
      <c r="Y3481" s="50"/>
    </row>
    <row r="3482" spans="1:26" ht="18" customHeight="1">
      <c r="A3482" s="539">
        <v>20250114</v>
      </c>
      <c r="B3482" s="523">
        <v>41</v>
      </c>
      <c r="C3482" s="523" t="s">
        <v>28778</v>
      </c>
      <c r="D3482" s="523" t="s">
        <v>8891</v>
      </c>
      <c r="E3482" s="523">
        <v>1950</v>
      </c>
      <c r="F3482" s="523" t="s">
        <v>8994</v>
      </c>
      <c r="G3482" s="523" t="s">
        <v>28779</v>
      </c>
      <c r="H3482" s="538"/>
      <c r="I3482" s="540">
        <v>45670</v>
      </c>
      <c r="J3482" s="541" t="s">
        <v>9772</v>
      </c>
      <c r="K3482" s="541" t="s">
        <v>9440</v>
      </c>
      <c r="L3482" s="494" t="s">
        <v>205</v>
      </c>
      <c r="M3482" s="494"/>
      <c r="N3482" s="494"/>
      <c r="O3482" s="494"/>
      <c r="P3482" s="494"/>
      <c r="Q3482" s="494"/>
      <c r="R3482" s="16" t="s">
        <v>28797</v>
      </c>
      <c r="S3482" s="16" t="s">
        <v>23573</v>
      </c>
      <c r="T3482" s="16" t="s">
        <v>28799</v>
      </c>
      <c r="U3482" s="17">
        <v>1950</v>
      </c>
      <c r="V3482" s="18">
        <v>24765</v>
      </c>
      <c r="W3482" s="16" t="s">
        <v>28750</v>
      </c>
      <c r="X3482" s="50" t="s">
        <v>28196</v>
      </c>
      <c r="Y3482" s="50"/>
    </row>
    <row r="3483" spans="1:26" ht="18" customHeight="1">
      <c r="A3483" s="539">
        <v>20250114</v>
      </c>
      <c r="B3483" s="523">
        <v>42</v>
      </c>
      <c r="C3483" s="523" t="s">
        <v>28765</v>
      </c>
      <c r="D3483" s="523" t="s">
        <v>8896</v>
      </c>
      <c r="E3483" s="523">
        <v>1804</v>
      </c>
      <c r="F3483" s="523" t="s">
        <v>10924</v>
      </c>
      <c r="G3483" s="523" t="s">
        <v>28766</v>
      </c>
      <c r="H3483" s="538"/>
      <c r="I3483" s="540">
        <v>45670</v>
      </c>
      <c r="J3483" s="541" t="s">
        <v>11369</v>
      </c>
      <c r="K3483" s="541" t="s">
        <v>9440</v>
      </c>
      <c r="L3483" s="494"/>
      <c r="M3483" s="494"/>
      <c r="N3483" s="494"/>
      <c r="O3483" s="494"/>
      <c r="P3483" s="494"/>
      <c r="Q3483" s="494"/>
      <c r="R3483" s="16" t="s">
        <v>28785</v>
      </c>
      <c r="S3483" s="16" t="s">
        <v>12898</v>
      </c>
      <c r="T3483" s="16" t="s">
        <v>28787</v>
      </c>
      <c r="U3483" s="17">
        <v>1804</v>
      </c>
      <c r="V3483" s="18">
        <v>23091.200000000001</v>
      </c>
      <c r="W3483" s="16" t="s">
        <v>28788</v>
      </c>
      <c r="X3483" s="50" t="s">
        <v>28921</v>
      </c>
      <c r="Y3483" s="50"/>
    </row>
    <row r="3484" spans="1:26" ht="18" customHeight="1">
      <c r="A3484" s="539">
        <v>20250114</v>
      </c>
      <c r="B3484" s="523">
        <v>43</v>
      </c>
      <c r="C3484" s="523" t="s">
        <v>28759</v>
      </c>
      <c r="D3484" s="523" t="s">
        <v>28760</v>
      </c>
      <c r="E3484" s="523">
        <v>1980</v>
      </c>
      <c r="F3484" s="523" t="s">
        <v>8994</v>
      </c>
      <c r="G3484" s="523" t="s">
        <v>28761</v>
      </c>
      <c r="H3484" s="538"/>
      <c r="I3484" s="540">
        <v>45671</v>
      </c>
      <c r="J3484" s="541" t="s">
        <v>11153</v>
      </c>
      <c r="K3484" s="541" t="s">
        <v>9440</v>
      </c>
      <c r="L3484" s="494" t="s">
        <v>205</v>
      </c>
      <c r="M3484" s="494"/>
      <c r="N3484" s="494"/>
      <c r="O3484" s="494"/>
      <c r="P3484" s="494"/>
      <c r="Q3484" s="494"/>
      <c r="R3484" s="16" t="s">
        <v>28805</v>
      </c>
      <c r="S3484" s="16" t="s">
        <v>28806</v>
      </c>
      <c r="T3484" s="16" t="s">
        <v>28807</v>
      </c>
      <c r="U3484" s="17">
        <v>1980</v>
      </c>
      <c r="V3484" s="18">
        <v>24948</v>
      </c>
      <c r="W3484" s="16" t="s">
        <v>28808</v>
      </c>
      <c r="X3484" s="50" t="s">
        <v>28923</v>
      </c>
      <c r="Y3484" s="50"/>
    </row>
    <row r="3485" spans="1:26" ht="18" customHeight="1">
      <c r="A3485" s="539">
        <v>20250114</v>
      </c>
      <c r="B3485" s="523">
        <v>44</v>
      </c>
      <c r="C3485" s="523" t="s">
        <v>28203</v>
      </c>
      <c r="D3485" s="523" t="s">
        <v>28659</v>
      </c>
      <c r="E3485" s="523">
        <v>1985</v>
      </c>
      <c r="F3485" s="523" t="s">
        <v>8994</v>
      </c>
      <c r="G3485" s="523" t="s">
        <v>28204</v>
      </c>
      <c r="H3485" s="538"/>
      <c r="I3485" s="540">
        <v>45670</v>
      </c>
      <c r="J3485" s="541" t="s">
        <v>15685</v>
      </c>
      <c r="K3485" s="541" t="s">
        <v>9440</v>
      </c>
      <c r="L3485" s="494" t="s">
        <v>205</v>
      </c>
      <c r="M3485" s="494"/>
      <c r="N3485" s="494"/>
      <c r="O3485" s="494"/>
      <c r="P3485" s="494"/>
      <c r="Q3485" s="494"/>
      <c r="R3485" s="16" t="s">
        <v>28795</v>
      </c>
      <c r="S3485" s="16" t="s">
        <v>28789</v>
      </c>
      <c r="T3485" s="16" t="s">
        <v>28796</v>
      </c>
      <c r="U3485" s="17">
        <v>1985</v>
      </c>
      <c r="V3485" s="18">
        <v>24796.62</v>
      </c>
      <c r="W3485" s="16" t="s">
        <v>28790</v>
      </c>
      <c r="X3485" s="50"/>
      <c r="Y3485" s="50"/>
    </row>
    <row r="3486" spans="1:26" ht="18" customHeight="1">
      <c r="A3486" s="539">
        <v>20250114</v>
      </c>
      <c r="B3486" s="523">
        <v>45</v>
      </c>
      <c r="C3486" s="523" t="s">
        <v>28135</v>
      </c>
      <c r="D3486" s="523" t="s">
        <v>8897</v>
      </c>
      <c r="E3486" s="523">
        <v>1960</v>
      </c>
      <c r="F3486" s="523" t="s">
        <v>8994</v>
      </c>
      <c r="G3486" s="523" t="s">
        <v>28136</v>
      </c>
      <c r="H3486" s="538"/>
      <c r="I3486" s="540">
        <v>45671</v>
      </c>
      <c r="J3486" s="541" t="s">
        <v>10568</v>
      </c>
      <c r="K3486" s="541" t="s">
        <v>9440</v>
      </c>
      <c r="L3486" s="494" t="s">
        <v>205</v>
      </c>
      <c r="M3486" s="494"/>
      <c r="N3486" s="494"/>
      <c r="O3486" s="494"/>
      <c r="P3486" s="494"/>
      <c r="Q3486" s="494"/>
      <c r="R3486" s="16" t="s">
        <v>28809</v>
      </c>
      <c r="S3486" s="16" t="s">
        <v>28810</v>
      </c>
      <c r="T3486" s="16" t="s">
        <v>28811</v>
      </c>
      <c r="U3486" s="17">
        <v>1960</v>
      </c>
      <c r="V3486" s="18">
        <v>24500</v>
      </c>
      <c r="W3486" s="16" t="s">
        <v>28804</v>
      </c>
      <c r="X3486" s="50"/>
      <c r="Y3486" s="50"/>
    </row>
    <row r="3487" spans="1:26" ht="18" customHeight="1">
      <c r="A3487" s="539">
        <v>20250114</v>
      </c>
      <c r="B3487" s="523">
        <v>46</v>
      </c>
      <c r="C3487" s="523" t="s">
        <v>28201</v>
      </c>
      <c r="D3487" s="523" t="s">
        <v>28659</v>
      </c>
      <c r="E3487" s="523">
        <v>1980</v>
      </c>
      <c r="F3487" s="523" t="s">
        <v>8994</v>
      </c>
      <c r="G3487" s="523" t="s">
        <v>28202</v>
      </c>
      <c r="H3487" s="538"/>
      <c r="I3487" s="540">
        <v>45671</v>
      </c>
      <c r="J3487" s="541" t="s">
        <v>15213</v>
      </c>
      <c r="K3487" s="541" t="s">
        <v>9440</v>
      </c>
      <c r="L3487" s="494" t="s">
        <v>205</v>
      </c>
      <c r="M3487" s="494"/>
      <c r="N3487" s="494"/>
      <c r="O3487" s="494"/>
      <c r="P3487" s="494"/>
      <c r="Q3487" s="494"/>
      <c r="R3487" s="16" t="s">
        <v>28801</v>
      </c>
      <c r="S3487" s="16" t="s">
        <v>3952</v>
      </c>
      <c r="T3487" s="16" t="s">
        <v>28803</v>
      </c>
      <c r="U3487" s="17">
        <v>1980</v>
      </c>
      <c r="V3487" s="18">
        <v>24948</v>
      </c>
      <c r="W3487" s="16" t="s">
        <v>28804</v>
      </c>
      <c r="X3487" s="50" t="s">
        <v>27887</v>
      </c>
      <c r="Y3487" s="50"/>
    </row>
    <row r="3488" spans="1:26" ht="18" customHeight="1">
      <c r="A3488" s="539">
        <v>20250115</v>
      </c>
      <c r="B3488" s="523">
        <v>47</v>
      </c>
      <c r="C3488" s="523" t="s">
        <v>28791</v>
      </c>
      <c r="D3488" s="523" t="s">
        <v>8891</v>
      </c>
      <c r="E3488" s="523">
        <v>2300</v>
      </c>
      <c r="F3488" s="523" t="s">
        <v>10924</v>
      </c>
      <c r="G3488" s="523" t="s">
        <v>28793</v>
      </c>
      <c r="H3488" s="538"/>
      <c r="I3488" s="540">
        <v>45671</v>
      </c>
      <c r="J3488" s="541" t="s">
        <v>12768</v>
      </c>
      <c r="K3488" s="541" t="s">
        <v>9440</v>
      </c>
      <c r="L3488" s="494"/>
      <c r="M3488" s="494"/>
      <c r="N3488" s="494"/>
      <c r="O3488" s="494"/>
      <c r="P3488" s="494"/>
      <c r="Q3488" s="494"/>
      <c r="R3488" s="16" t="s">
        <v>28934</v>
      </c>
      <c r="S3488" s="16" t="s">
        <v>25144</v>
      </c>
      <c r="T3488" s="16" t="s">
        <v>28937</v>
      </c>
      <c r="U3488" s="17">
        <v>2300</v>
      </c>
      <c r="V3488" s="18">
        <v>23805</v>
      </c>
      <c r="W3488" s="16" t="s">
        <v>28820</v>
      </c>
      <c r="X3488" s="50" t="s">
        <v>28926</v>
      </c>
      <c r="Y3488" s="50"/>
    </row>
    <row r="3489" spans="1:26" ht="18" customHeight="1">
      <c r="A3489" s="539">
        <v>20250115</v>
      </c>
      <c r="B3489" s="523">
        <v>48</v>
      </c>
      <c r="C3489" s="523" t="s">
        <v>28673</v>
      </c>
      <c r="D3489" s="523" t="s">
        <v>8891</v>
      </c>
      <c r="E3489" s="523">
        <v>1960</v>
      </c>
      <c r="F3489" s="523" t="s">
        <v>8994</v>
      </c>
      <c r="G3489" s="523" t="s">
        <v>28674</v>
      </c>
      <c r="H3489" s="538"/>
      <c r="I3489" s="540">
        <v>45671</v>
      </c>
      <c r="J3489" s="541" t="s">
        <v>10914</v>
      </c>
      <c r="K3489" s="541" t="s">
        <v>9440</v>
      </c>
      <c r="L3489" s="494" t="s">
        <v>205</v>
      </c>
      <c r="M3489" s="494"/>
      <c r="N3489" s="494"/>
      <c r="O3489" s="494"/>
      <c r="P3489" s="494"/>
      <c r="Q3489" s="494"/>
      <c r="R3489" s="16" t="s">
        <v>28938</v>
      </c>
      <c r="S3489" s="16" t="s">
        <v>28810</v>
      </c>
      <c r="T3489" s="16" t="s">
        <v>28939</v>
      </c>
      <c r="U3489" s="17">
        <v>1960</v>
      </c>
      <c r="V3489" s="18">
        <v>24500</v>
      </c>
      <c r="W3489" s="16" t="s">
        <v>28804</v>
      </c>
      <c r="X3489" s="50" t="s">
        <v>27902</v>
      </c>
      <c r="Y3489" s="50"/>
    </row>
    <row r="3490" spans="1:26" ht="18" customHeight="1">
      <c r="A3490" s="539">
        <v>20250115</v>
      </c>
      <c r="B3490" s="523">
        <v>49</v>
      </c>
      <c r="C3490" s="523" t="s">
        <v>28647</v>
      </c>
      <c r="D3490" s="523" t="s">
        <v>8891</v>
      </c>
      <c r="E3490" s="523">
        <v>1914</v>
      </c>
      <c r="F3490" s="523" t="s">
        <v>8994</v>
      </c>
      <c r="G3490" s="523" t="s">
        <v>28648</v>
      </c>
      <c r="H3490" s="538"/>
      <c r="I3490" s="540">
        <v>45671</v>
      </c>
      <c r="J3490" s="541" t="s">
        <v>12951</v>
      </c>
      <c r="K3490" s="541" t="s">
        <v>9440</v>
      </c>
      <c r="L3490" s="494" t="s">
        <v>205</v>
      </c>
      <c r="M3490" s="494"/>
      <c r="N3490" s="494"/>
      <c r="O3490" s="494"/>
      <c r="P3490" s="494"/>
      <c r="Q3490" s="494"/>
      <c r="R3490" s="16" t="s">
        <v>28942</v>
      </c>
      <c r="S3490" s="16" t="s">
        <v>28810</v>
      </c>
      <c r="T3490" s="16" t="s">
        <v>28943</v>
      </c>
      <c r="U3490" s="17">
        <v>1914</v>
      </c>
      <c r="V3490" s="18">
        <v>23925</v>
      </c>
      <c r="W3490" s="16" t="s">
        <v>28804</v>
      </c>
      <c r="X3490" s="50" t="s">
        <v>27902</v>
      </c>
      <c r="Y3490" s="50"/>
    </row>
    <row r="3491" spans="1:26" ht="18" customHeight="1">
      <c r="A3491" s="539">
        <v>20250115</v>
      </c>
      <c r="B3491" s="523">
        <v>50</v>
      </c>
      <c r="C3491" s="523" t="s">
        <v>28645</v>
      </c>
      <c r="D3491" s="523" t="s">
        <v>8891</v>
      </c>
      <c r="E3491" s="523">
        <v>1917</v>
      </c>
      <c r="F3491" s="523" t="s">
        <v>8994</v>
      </c>
      <c r="G3491" s="523" t="s">
        <v>28646</v>
      </c>
      <c r="H3491" s="538"/>
      <c r="I3491" s="540">
        <v>45671</v>
      </c>
      <c r="J3491" s="541" t="s">
        <v>14849</v>
      </c>
      <c r="K3491" s="541" t="s">
        <v>9440</v>
      </c>
      <c r="L3491" s="494" t="s">
        <v>205</v>
      </c>
      <c r="M3491" s="494"/>
      <c r="N3491" s="494"/>
      <c r="O3491" s="494"/>
      <c r="P3491" s="494"/>
      <c r="Q3491" s="494"/>
      <c r="R3491" s="16" t="s">
        <v>28940</v>
      </c>
      <c r="S3491" s="16" t="s">
        <v>28810</v>
      </c>
      <c r="T3491" s="16" t="s">
        <v>28941</v>
      </c>
      <c r="U3491" s="17">
        <v>1917</v>
      </c>
      <c r="V3491" s="18">
        <v>23962.5</v>
      </c>
      <c r="W3491" s="16" t="s">
        <v>28804</v>
      </c>
      <c r="X3491" s="50" t="s">
        <v>27902</v>
      </c>
      <c r="Y3491" s="50"/>
    </row>
    <row r="3492" spans="1:26" ht="18" customHeight="1">
      <c r="A3492" s="539">
        <v>20250115</v>
      </c>
      <c r="B3492" s="523">
        <v>51</v>
      </c>
      <c r="C3492" s="523" t="s">
        <v>28751</v>
      </c>
      <c r="D3492" s="523" t="s">
        <v>8947</v>
      </c>
      <c r="E3492" s="523">
        <v>1200</v>
      </c>
      <c r="F3492" s="523" t="s">
        <v>8949</v>
      </c>
      <c r="G3492" s="523" t="s">
        <v>28752</v>
      </c>
      <c r="H3492" s="538"/>
      <c r="I3492" s="540">
        <v>45672</v>
      </c>
      <c r="J3492" s="541" t="s">
        <v>11386</v>
      </c>
      <c r="K3492" s="541" t="s">
        <v>9440</v>
      </c>
      <c r="L3492" s="494">
        <v>20</v>
      </c>
      <c r="M3492" s="494"/>
      <c r="N3492" s="494"/>
      <c r="O3492" s="494"/>
      <c r="P3492" s="494"/>
      <c r="Q3492" s="494"/>
      <c r="R3492" s="16" t="s">
        <v>28906</v>
      </c>
      <c r="S3492" s="16" t="s">
        <v>28944</v>
      </c>
      <c r="T3492" s="16" t="s">
        <v>28945</v>
      </c>
      <c r="U3492" s="17">
        <v>1200</v>
      </c>
      <c r="V3492" s="18">
        <v>9990</v>
      </c>
      <c r="W3492" s="16" t="s">
        <v>28808</v>
      </c>
      <c r="X3492" s="50" t="s">
        <v>28925</v>
      </c>
      <c r="Y3492" s="50"/>
      <c r="Z3492" t="s">
        <v>10564</v>
      </c>
    </row>
    <row r="3493" spans="1:26" ht="18" customHeight="1">
      <c r="A3493" s="539">
        <v>20250115</v>
      </c>
      <c r="B3493" s="523">
        <v>52</v>
      </c>
      <c r="C3493" s="523" t="s">
        <v>28932</v>
      </c>
      <c r="D3493" s="523" t="s">
        <v>17374</v>
      </c>
      <c r="E3493" s="523">
        <v>468</v>
      </c>
      <c r="F3493" s="523" t="s">
        <v>9069</v>
      </c>
      <c r="G3493" s="523" t="s">
        <v>28933</v>
      </c>
      <c r="H3493" s="538"/>
      <c r="I3493" s="540">
        <v>45672</v>
      </c>
      <c r="J3493" s="541" t="s">
        <v>12978</v>
      </c>
      <c r="K3493" s="541" t="s">
        <v>9440</v>
      </c>
      <c r="L3493" s="494">
        <v>20</v>
      </c>
      <c r="M3493" s="494"/>
      <c r="N3493" s="494"/>
      <c r="O3493" s="494"/>
      <c r="P3493" s="494"/>
      <c r="Q3493" s="494"/>
      <c r="R3493" s="16" t="s">
        <v>28946</v>
      </c>
      <c r="S3493" s="16" t="s">
        <v>8217</v>
      </c>
      <c r="T3493" s="16" t="s">
        <v>28947</v>
      </c>
      <c r="U3493" s="17">
        <v>468</v>
      </c>
      <c r="V3493" s="18">
        <v>5150</v>
      </c>
      <c r="W3493" s="16" t="s">
        <v>28820</v>
      </c>
      <c r="X3493" s="50"/>
      <c r="Y3493" s="50"/>
    </row>
    <row r="3494" spans="1:26" ht="18" customHeight="1">
      <c r="A3494" s="539">
        <v>20250115</v>
      </c>
      <c r="B3494" s="523">
        <v>53</v>
      </c>
      <c r="C3494" s="523" t="s">
        <v>28657</v>
      </c>
      <c r="D3494" s="523" t="s">
        <v>8947</v>
      </c>
      <c r="E3494" s="523">
        <v>1000</v>
      </c>
      <c r="F3494" s="523" t="s">
        <v>9227</v>
      </c>
      <c r="G3494" s="523" t="s">
        <v>28658</v>
      </c>
      <c r="H3494" s="538"/>
      <c r="I3494" s="540">
        <v>45672</v>
      </c>
      <c r="J3494" s="541" t="s">
        <v>14943</v>
      </c>
      <c r="K3494" s="541" t="s">
        <v>9440</v>
      </c>
      <c r="L3494" s="494">
        <v>40</v>
      </c>
      <c r="M3494" s="494"/>
      <c r="N3494" s="494"/>
      <c r="O3494" s="494"/>
      <c r="P3494" s="494"/>
      <c r="Q3494" s="494"/>
      <c r="R3494" s="16" t="s">
        <v>28657</v>
      </c>
      <c r="S3494" s="16" t="s">
        <v>4062</v>
      </c>
      <c r="T3494" s="16" t="s">
        <v>28949</v>
      </c>
      <c r="U3494" s="17">
        <v>1000</v>
      </c>
      <c r="V3494" s="18">
        <v>10840</v>
      </c>
      <c r="W3494" s="16" t="s">
        <v>28951</v>
      </c>
      <c r="X3494" s="50" t="s">
        <v>27488</v>
      </c>
      <c r="Y3494" s="50"/>
      <c r="Z3494" t="s">
        <v>10592</v>
      </c>
    </row>
    <row r="3495" spans="1:26" ht="18" customHeight="1">
      <c r="A3495" s="539">
        <v>20250116</v>
      </c>
      <c r="B3495" s="523">
        <v>54</v>
      </c>
      <c r="C3495" s="523" t="s">
        <v>28636</v>
      </c>
      <c r="D3495" s="523" t="s">
        <v>219</v>
      </c>
      <c r="E3495" s="523">
        <v>1303</v>
      </c>
      <c r="F3495" s="523" t="s">
        <v>9211</v>
      </c>
      <c r="G3495" s="523" t="s">
        <v>28637</v>
      </c>
      <c r="H3495" s="538"/>
      <c r="I3495" s="540">
        <v>45672</v>
      </c>
      <c r="J3495" s="541" t="s">
        <v>10374</v>
      </c>
      <c r="K3495" s="541" t="s">
        <v>9440</v>
      </c>
      <c r="L3495" s="494" t="s">
        <v>205</v>
      </c>
      <c r="M3495" s="494"/>
      <c r="N3495" s="494"/>
      <c r="O3495" s="494"/>
      <c r="P3495" s="494"/>
      <c r="Q3495" s="494"/>
      <c r="R3495" s="16" t="s">
        <v>28907</v>
      </c>
      <c r="S3495" s="16" t="s">
        <v>28976</v>
      </c>
      <c r="T3495" s="16" t="s">
        <v>28950</v>
      </c>
      <c r="U3495" s="17">
        <v>1303</v>
      </c>
      <c r="V3495" s="18">
        <v>21500</v>
      </c>
      <c r="W3495" s="16" t="s">
        <v>28978</v>
      </c>
      <c r="X3495" s="50" t="s">
        <v>24811</v>
      </c>
      <c r="Y3495" s="50"/>
      <c r="Z3495" t="s">
        <v>10681</v>
      </c>
    </row>
    <row r="3496" spans="1:26" ht="18" customHeight="1">
      <c r="A3496" s="539">
        <v>20250116</v>
      </c>
      <c r="B3496" s="523">
        <v>55</v>
      </c>
      <c r="C3496" s="523" t="s">
        <v>28635</v>
      </c>
      <c r="D3496" s="523" t="s">
        <v>219</v>
      </c>
      <c r="E3496" s="523">
        <v>900</v>
      </c>
      <c r="F3496" s="523" t="s">
        <v>9211</v>
      </c>
      <c r="G3496" s="523" t="s">
        <v>28794</v>
      </c>
      <c r="H3496" s="538"/>
      <c r="I3496" s="540">
        <v>45673</v>
      </c>
      <c r="J3496" s="541" t="s">
        <v>9810</v>
      </c>
      <c r="K3496" s="541" t="s">
        <v>9440</v>
      </c>
      <c r="L3496" s="494" t="s">
        <v>205</v>
      </c>
      <c r="M3496" s="494"/>
      <c r="N3496" s="494"/>
      <c r="O3496" s="494"/>
      <c r="P3496" s="494"/>
      <c r="Q3496" s="494"/>
      <c r="R3496" s="16" t="s">
        <v>28908</v>
      </c>
      <c r="S3496" s="16" t="s">
        <v>28976</v>
      </c>
      <c r="T3496" s="16" t="s">
        <v>28977</v>
      </c>
      <c r="U3496" s="17">
        <v>900</v>
      </c>
      <c r="V3496" s="18">
        <v>24750</v>
      </c>
      <c r="W3496" s="16" t="s">
        <v>28978</v>
      </c>
      <c r="X3496" s="50" t="s">
        <v>27888</v>
      </c>
      <c r="Y3496" s="50"/>
    </row>
    <row r="3497" spans="1:26" ht="18" customHeight="1">
      <c r="A3497" s="539">
        <v>20250116</v>
      </c>
      <c r="B3497" s="523">
        <v>56</v>
      </c>
      <c r="C3497" s="523" t="s">
        <v>28725</v>
      </c>
      <c r="D3497" s="523" t="s">
        <v>8947</v>
      </c>
      <c r="E3497" s="523">
        <v>1700</v>
      </c>
      <c r="F3497" s="523" t="s">
        <v>8949</v>
      </c>
      <c r="G3497" s="523" t="s">
        <v>28726</v>
      </c>
      <c r="H3497" s="538"/>
      <c r="I3497" s="540">
        <v>45673</v>
      </c>
      <c r="J3497" s="541" t="s">
        <v>11377</v>
      </c>
      <c r="K3497" s="541" t="s">
        <v>9440</v>
      </c>
      <c r="L3497" s="494">
        <v>20</v>
      </c>
      <c r="M3497" s="494"/>
      <c r="N3497" s="494"/>
      <c r="O3497" s="494"/>
      <c r="P3497" s="494"/>
      <c r="Q3497" s="494"/>
      <c r="R3497" s="16" t="s">
        <v>28725</v>
      </c>
      <c r="S3497" s="16" t="s">
        <v>28909</v>
      </c>
      <c r="T3497" s="16" t="s">
        <v>28975</v>
      </c>
      <c r="U3497" s="17">
        <v>1700</v>
      </c>
      <c r="V3497" s="18">
        <v>7140</v>
      </c>
      <c r="W3497" s="16" t="s">
        <v>28948</v>
      </c>
      <c r="X3497" s="50" t="s">
        <v>24812</v>
      </c>
      <c r="Y3497" s="50"/>
      <c r="Z3497" t="s">
        <v>10606</v>
      </c>
    </row>
    <row r="3498" spans="1:26" ht="18" customHeight="1">
      <c r="A3498" s="539">
        <v>20250117</v>
      </c>
      <c r="B3498" s="523">
        <v>57</v>
      </c>
      <c r="C3498" s="523" t="s">
        <v>28679</v>
      </c>
      <c r="D3498" s="523" t="s">
        <v>28677</v>
      </c>
      <c r="E3498" s="523">
        <v>1804</v>
      </c>
      <c r="F3498" s="523" t="s">
        <v>6380</v>
      </c>
      <c r="G3498" s="523" t="s">
        <v>28680</v>
      </c>
      <c r="H3498" s="538"/>
      <c r="I3498" s="540">
        <v>45673</v>
      </c>
      <c r="J3498" s="541" t="s">
        <v>11804</v>
      </c>
      <c r="K3498" s="541" t="s">
        <v>9440</v>
      </c>
      <c r="L3498" s="494" t="s">
        <v>205</v>
      </c>
      <c r="M3498" s="494"/>
      <c r="N3498" s="494"/>
      <c r="O3498" s="494"/>
      <c r="P3498" s="494"/>
      <c r="Q3498" s="494"/>
      <c r="R3498" s="16" t="s">
        <v>28822</v>
      </c>
      <c r="S3498" s="16" t="s">
        <v>29018</v>
      </c>
      <c r="T3498" s="16" t="s">
        <v>29019</v>
      </c>
      <c r="U3498" s="17">
        <v>1804</v>
      </c>
      <c r="V3498" s="18">
        <v>19654.580000000002</v>
      </c>
      <c r="W3498" s="16" t="s">
        <v>28804</v>
      </c>
      <c r="X3498" s="50" t="s">
        <v>27488</v>
      </c>
      <c r="Y3498" s="50"/>
    </row>
    <row r="3499" spans="1:26" ht="18" customHeight="1">
      <c r="A3499" s="539">
        <v>20250117</v>
      </c>
      <c r="B3499" s="523">
        <v>58</v>
      </c>
      <c r="C3499" s="523" t="s">
        <v>28421</v>
      </c>
      <c r="D3499" s="523" t="s">
        <v>28659</v>
      </c>
      <c r="E3499" s="523">
        <v>1958</v>
      </c>
      <c r="F3499" s="523" t="s">
        <v>8994</v>
      </c>
      <c r="G3499" s="523" t="s">
        <v>28422</v>
      </c>
      <c r="H3499" s="538"/>
      <c r="I3499" s="540">
        <v>45673</v>
      </c>
      <c r="J3499" s="541" t="s">
        <v>12165</v>
      </c>
      <c r="K3499" s="541" t="s">
        <v>9440</v>
      </c>
      <c r="L3499" s="494" t="s">
        <v>205</v>
      </c>
      <c r="M3499" s="494"/>
      <c r="N3499" s="494"/>
      <c r="O3499" s="494"/>
      <c r="P3499" s="494"/>
      <c r="Q3499" s="494"/>
      <c r="R3499" s="16" t="s">
        <v>28910</v>
      </c>
      <c r="S3499" s="16" t="s">
        <v>19471</v>
      </c>
      <c r="T3499" s="16" t="s">
        <v>29013</v>
      </c>
      <c r="U3499" s="17">
        <v>1958</v>
      </c>
      <c r="V3499" s="18">
        <v>24486.880000000001</v>
      </c>
      <c r="W3499" s="16" t="s">
        <v>28820</v>
      </c>
      <c r="X3499" s="50" t="s">
        <v>8265</v>
      </c>
      <c r="Y3499" s="50"/>
    </row>
    <row r="3500" spans="1:26" ht="18" customHeight="1">
      <c r="A3500" s="539">
        <v>20250117</v>
      </c>
      <c r="B3500" s="523">
        <v>59</v>
      </c>
      <c r="C3500" s="523" t="s">
        <v>28954</v>
      </c>
      <c r="D3500" s="523" t="s">
        <v>8905</v>
      </c>
      <c r="E3500" s="523">
        <v>1980</v>
      </c>
      <c r="F3500" s="523" t="s">
        <v>8994</v>
      </c>
      <c r="G3500" s="523" t="s">
        <v>28955</v>
      </c>
      <c r="H3500" s="538"/>
      <c r="I3500" s="540">
        <v>45673</v>
      </c>
      <c r="J3500" s="541" t="s">
        <v>11698</v>
      </c>
      <c r="K3500" s="541" t="s">
        <v>9440</v>
      </c>
      <c r="L3500" s="494" t="s">
        <v>205</v>
      </c>
      <c r="M3500" s="494"/>
      <c r="N3500" s="494"/>
      <c r="O3500" s="494"/>
      <c r="P3500" s="494"/>
      <c r="Q3500" s="494"/>
      <c r="R3500" s="16" t="s">
        <v>28979</v>
      </c>
      <c r="S3500" s="16" t="s">
        <v>19471</v>
      </c>
      <c r="T3500" s="16" t="s">
        <v>28980</v>
      </c>
      <c r="U3500" s="17">
        <v>1980</v>
      </c>
      <c r="V3500" s="18">
        <v>24948</v>
      </c>
      <c r="W3500" s="16" t="s">
        <v>28820</v>
      </c>
      <c r="X3500" s="50" t="s">
        <v>205</v>
      </c>
      <c r="Y3500" s="50"/>
    </row>
    <row r="3501" spans="1:26" ht="18" customHeight="1">
      <c r="A3501" s="539">
        <v>20250117</v>
      </c>
      <c r="B3501" s="523">
        <v>60</v>
      </c>
      <c r="C3501" s="523" t="s">
        <v>36044</v>
      </c>
      <c r="D3501" s="523" t="s">
        <v>8996</v>
      </c>
      <c r="E3501" s="523">
        <v>1800</v>
      </c>
      <c r="F3501" s="523" t="s">
        <v>8949</v>
      </c>
      <c r="G3501" s="523" t="s">
        <v>28777</v>
      </c>
      <c r="H3501" s="538"/>
      <c r="I3501" s="540">
        <v>45674</v>
      </c>
      <c r="J3501" s="541" t="s">
        <v>13018</v>
      </c>
      <c r="K3501" s="541" t="s">
        <v>9440</v>
      </c>
      <c r="L3501" s="494" t="s">
        <v>205</v>
      </c>
      <c r="M3501" s="494"/>
      <c r="N3501" s="494"/>
      <c r="O3501" s="494"/>
      <c r="P3501" s="494"/>
      <c r="Q3501" s="494"/>
      <c r="R3501" s="16" t="s">
        <v>28776</v>
      </c>
      <c r="S3501" s="16" t="s">
        <v>28911</v>
      </c>
      <c r="T3501" s="16" t="s">
        <v>29017</v>
      </c>
      <c r="U3501" s="17">
        <v>1800</v>
      </c>
      <c r="V3501" s="18">
        <v>21300</v>
      </c>
      <c r="W3501" s="16" t="s">
        <v>29014</v>
      </c>
      <c r="X3501" s="50" t="s">
        <v>27488</v>
      </c>
      <c r="Y3501" s="50"/>
      <c r="Z3501" t="s">
        <v>30013</v>
      </c>
    </row>
    <row r="3502" spans="1:26" ht="18" customHeight="1">
      <c r="A3502" s="539">
        <v>20250117</v>
      </c>
      <c r="B3502" s="523">
        <v>61</v>
      </c>
      <c r="C3502" s="523" t="s">
        <v>28935</v>
      </c>
      <c r="D3502" s="523" t="s">
        <v>51</v>
      </c>
      <c r="E3502" s="523">
        <v>1958</v>
      </c>
      <c r="F3502" s="523" t="s">
        <v>8994</v>
      </c>
      <c r="G3502" s="523" t="s">
        <v>28936</v>
      </c>
      <c r="H3502" s="538"/>
      <c r="I3502" s="540">
        <v>45674</v>
      </c>
      <c r="J3502" s="541" t="s">
        <v>9539</v>
      </c>
      <c r="K3502" s="541" t="s">
        <v>9440</v>
      </c>
      <c r="L3502" s="494" t="s">
        <v>205</v>
      </c>
      <c r="M3502" s="494"/>
      <c r="N3502" s="494"/>
      <c r="O3502" s="494"/>
      <c r="P3502" s="494"/>
      <c r="Q3502" s="494"/>
      <c r="R3502" s="16" t="s">
        <v>29020</v>
      </c>
      <c r="S3502" s="16" t="s">
        <v>19471</v>
      </c>
      <c r="T3502" s="16" t="s">
        <v>29021</v>
      </c>
      <c r="U3502" s="17">
        <v>1958</v>
      </c>
      <c r="V3502" s="18">
        <v>24559.17</v>
      </c>
      <c r="W3502" s="16" t="s">
        <v>28820</v>
      </c>
      <c r="X3502" s="50" t="s">
        <v>205</v>
      </c>
      <c r="Y3502" s="50"/>
    </row>
    <row r="3503" spans="1:26" ht="18" customHeight="1">
      <c r="A3503" s="539">
        <v>20250117</v>
      </c>
      <c r="B3503" s="523">
        <v>62</v>
      </c>
      <c r="C3503" s="523" t="s">
        <v>28952</v>
      </c>
      <c r="D3503" s="523" t="s">
        <v>8905</v>
      </c>
      <c r="E3503" s="523">
        <v>1980</v>
      </c>
      <c r="F3503" s="523" t="s">
        <v>8994</v>
      </c>
      <c r="G3503" s="523" t="s">
        <v>28953</v>
      </c>
      <c r="H3503" s="538"/>
      <c r="I3503" s="540">
        <v>45674</v>
      </c>
      <c r="J3503" s="541" t="s">
        <v>9700</v>
      </c>
      <c r="K3503" s="541" t="s">
        <v>9440</v>
      </c>
      <c r="L3503" s="494" t="s">
        <v>205</v>
      </c>
      <c r="M3503" s="494"/>
      <c r="N3503" s="494"/>
      <c r="O3503" s="494"/>
      <c r="P3503" s="494"/>
      <c r="Q3503" s="494"/>
      <c r="R3503" s="16" t="s">
        <v>29011</v>
      </c>
      <c r="S3503" s="16" t="s">
        <v>19471</v>
      </c>
      <c r="T3503" s="16" t="s">
        <v>29012</v>
      </c>
      <c r="U3503" s="17">
        <v>1980</v>
      </c>
      <c r="V3503" s="18">
        <v>24948</v>
      </c>
      <c r="W3503" s="16" t="s">
        <v>28820</v>
      </c>
      <c r="X3503" s="50" t="s">
        <v>205</v>
      </c>
      <c r="Y3503" s="50"/>
    </row>
    <row r="3504" spans="1:26" ht="18" customHeight="1">
      <c r="A3504" s="539">
        <v>20250120</v>
      </c>
      <c r="B3504" s="523">
        <v>63</v>
      </c>
      <c r="C3504" s="523" t="s">
        <v>28780</v>
      </c>
      <c r="D3504" s="523" t="s">
        <v>219</v>
      </c>
      <c r="E3504" s="523">
        <v>1800</v>
      </c>
      <c r="F3504" s="523" t="s">
        <v>8949</v>
      </c>
      <c r="G3504" s="523" t="s">
        <v>28912</v>
      </c>
      <c r="H3504" s="538"/>
      <c r="I3504" s="540">
        <v>45677</v>
      </c>
      <c r="J3504" s="541" t="s">
        <v>11227</v>
      </c>
      <c r="K3504" s="541" t="s">
        <v>9440</v>
      </c>
      <c r="L3504" s="494"/>
      <c r="M3504" s="494"/>
      <c r="N3504" s="494"/>
      <c r="O3504" s="494"/>
      <c r="P3504" s="494"/>
      <c r="Q3504" s="494"/>
      <c r="R3504" s="16" t="s">
        <v>29062</v>
      </c>
      <c r="S3504" s="16" t="s">
        <v>29063</v>
      </c>
      <c r="T3504" s="16" t="s">
        <v>29064</v>
      </c>
      <c r="U3504" s="17">
        <v>1800</v>
      </c>
      <c r="V3504" s="18">
        <v>19052</v>
      </c>
      <c r="W3504" s="16" t="s">
        <v>29038</v>
      </c>
      <c r="X3504" s="50"/>
      <c r="Y3504" s="50"/>
      <c r="Z3504" t="s">
        <v>10998</v>
      </c>
    </row>
    <row r="3505" spans="1:26" ht="18" customHeight="1">
      <c r="A3505" s="539">
        <v>20250120</v>
      </c>
      <c r="B3505" s="523">
        <v>64</v>
      </c>
      <c r="C3505" s="523" t="s">
        <v>29040</v>
      </c>
      <c r="D3505" s="523" t="s">
        <v>219</v>
      </c>
      <c r="E3505" s="523">
        <v>1800</v>
      </c>
      <c r="F3505" s="523" t="s">
        <v>8949</v>
      </c>
      <c r="G3505" s="523" t="s">
        <v>28781</v>
      </c>
      <c r="H3505" s="538"/>
      <c r="I3505" s="540">
        <v>45675</v>
      </c>
      <c r="J3505" s="541" t="s">
        <v>12268</v>
      </c>
      <c r="K3505" s="541" t="s">
        <v>9440</v>
      </c>
      <c r="L3505" s="494" t="s">
        <v>205</v>
      </c>
      <c r="M3505" s="494"/>
      <c r="N3505" s="494"/>
      <c r="O3505" s="494"/>
      <c r="P3505" s="494"/>
      <c r="Q3505" s="494"/>
      <c r="R3505" s="16" t="s">
        <v>29065</v>
      </c>
      <c r="S3505" s="16" t="s">
        <v>29063</v>
      </c>
      <c r="T3505" s="16" t="s">
        <v>29067</v>
      </c>
      <c r="U3505" s="17">
        <v>1800</v>
      </c>
      <c r="V3505" s="18">
        <v>19536</v>
      </c>
      <c r="W3505" s="16" t="s">
        <v>29038</v>
      </c>
      <c r="X3505" s="50" t="s">
        <v>27488</v>
      </c>
      <c r="Y3505" s="50"/>
      <c r="Z3505" t="s">
        <v>29240</v>
      </c>
    </row>
    <row r="3506" spans="1:26" ht="18" customHeight="1">
      <c r="A3506" s="539">
        <v>20250120</v>
      </c>
      <c r="B3506" s="523">
        <v>65</v>
      </c>
      <c r="C3506" s="523">
        <v>300410036348</v>
      </c>
      <c r="D3506" s="523" t="s">
        <v>8947</v>
      </c>
      <c r="E3506" s="523">
        <v>1000</v>
      </c>
      <c r="F3506" s="523" t="s">
        <v>8949</v>
      </c>
      <c r="G3506" s="523" t="s">
        <v>28915</v>
      </c>
      <c r="H3506" s="538"/>
      <c r="I3506" s="540">
        <v>45675</v>
      </c>
      <c r="J3506" s="541" t="s">
        <v>13914</v>
      </c>
      <c r="K3506" s="541" t="s">
        <v>9440</v>
      </c>
      <c r="L3506" s="494">
        <v>20</v>
      </c>
      <c r="M3506" s="494"/>
      <c r="N3506" s="494"/>
      <c r="O3506" s="494"/>
      <c r="P3506" s="494"/>
      <c r="Q3506" s="494"/>
      <c r="R3506" s="16" t="s">
        <v>29069</v>
      </c>
      <c r="S3506" s="16" t="s">
        <v>22131</v>
      </c>
      <c r="T3506" s="16" t="s">
        <v>29071</v>
      </c>
      <c r="U3506" s="17">
        <v>1000</v>
      </c>
      <c r="V3506" s="18">
        <v>15000</v>
      </c>
      <c r="W3506" s="16" t="s">
        <v>29038</v>
      </c>
      <c r="X3506" s="50" t="s">
        <v>205</v>
      </c>
      <c r="Y3506" s="50"/>
      <c r="Z3506" t="s">
        <v>11837</v>
      </c>
    </row>
    <row r="3507" spans="1:26" ht="18" customHeight="1">
      <c r="A3507" s="539">
        <v>20250120</v>
      </c>
      <c r="B3507" s="523">
        <v>66</v>
      </c>
      <c r="C3507" s="523" t="s">
        <v>28727</v>
      </c>
      <c r="D3507" s="523" t="s">
        <v>8947</v>
      </c>
      <c r="E3507" s="523">
        <v>800</v>
      </c>
      <c r="F3507" s="523" t="s">
        <v>8949</v>
      </c>
      <c r="G3507" s="523" t="s">
        <v>28728</v>
      </c>
      <c r="H3507" s="538"/>
      <c r="I3507" s="540">
        <v>45677</v>
      </c>
      <c r="J3507" s="541" t="s">
        <v>13372</v>
      </c>
      <c r="K3507" s="541" t="s">
        <v>9440</v>
      </c>
      <c r="L3507" s="494">
        <v>20</v>
      </c>
      <c r="M3507" s="494"/>
      <c r="N3507" s="494"/>
      <c r="O3507" s="494"/>
      <c r="P3507" s="494"/>
      <c r="Q3507" s="494"/>
      <c r="R3507" s="16" t="s">
        <v>28916</v>
      </c>
      <c r="S3507" s="16" t="s">
        <v>23685</v>
      </c>
      <c r="T3507" s="16" t="s">
        <v>29037</v>
      </c>
      <c r="U3507" s="17">
        <v>800</v>
      </c>
      <c r="V3507" s="18">
        <v>6400</v>
      </c>
      <c r="W3507" s="16" t="s">
        <v>29038</v>
      </c>
      <c r="X3507" s="50" t="s">
        <v>24812</v>
      </c>
      <c r="Y3507" s="50"/>
      <c r="Z3507" t="s">
        <v>12663</v>
      </c>
    </row>
    <row r="3508" spans="1:26" ht="18" customHeight="1">
      <c r="A3508" s="539">
        <v>20250120</v>
      </c>
      <c r="B3508" s="523">
        <v>67</v>
      </c>
      <c r="C3508" s="523" t="s">
        <v>28412</v>
      </c>
      <c r="D3508" s="523" t="s">
        <v>219</v>
      </c>
      <c r="E3508" s="523">
        <v>2300</v>
      </c>
      <c r="F3508" s="523" t="s">
        <v>9269</v>
      </c>
      <c r="G3508" s="523" t="s">
        <v>28413</v>
      </c>
      <c r="H3508" s="538"/>
      <c r="I3508" s="540">
        <v>45677</v>
      </c>
      <c r="J3508" s="541" t="s">
        <v>9593</v>
      </c>
      <c r="K3508" s="541" t="s">
        <v>9440</v>
      </c>
      <c r="L3508" s="494" t="s">
        <v>205</v>
      </c>
      <c r="M3508" s="494"/>
      <c r="N3508" s="494"/>
      <c r="O3508" s="494"/>
      <c r="P3508" s="494"/>
      <c r="Q3508" s="494"/>
      <c r="R3508" s="16" t="s">
        <v>29056</v>
      </c>
      <c r="S3508" s="16" t="s">
        <v>23182</v>
      </c>
      <c r="T3508" s="16" t="s">
        <v>29058</v>
      </c>
      <c r="U3508" s="17">
        <v>2300</v>
      </c>
      <c r="V3508" s="18">
        <v>24150</v>
      </c>
      <c r="W3508" s="16" t="s">
        <v>29059</v>
      </c>
      <c r="X3508" s="50"/>
      <c r="Y3508" s="50"/>
    </row>
    <row r="3509" spans="1:26" ht="18" customHeight="1">
      <c r="A3509" s="539">
        <v>20250120</v>
      </c>
      <c r="B3509" s="523">
        <v>68</v>
      </c>
      <c r="C3509" s="523" t="s">
        <v>28054</v>
      </c>
      <c r="D3509" s="523" t="s">
        <v>8897</v>
      </c>
      <c r="E3509" s="523">
        <v>1500</v>
      </c>
      <c r="F3509" s="523" t="s">
        <v>121</v>
      </c>
      <c r="G3509" s="523" t="s">
        <v>28055</v>
      </c>
      <c r="H3509" s="538"/>
      <c r="I3509" s="540">
        <v>45674</v>
      </c>
      <c r="J3509" s="541" t="s">
        <v>11752</v>
      </c>
      <c r="K3509" s="541" t="s">
        <v>9440</v>
      </c>
      <c r="L3509" s="512" t="s">
        <v>205</v>
      </c>
      <c r="M3509" s="512"/>
      <c r="N3509" s="512"/>
      <c r="O3509" s="512"/>
      <c r="P3509" s="512"/>
      <c r="Q3509" s="512"/>
      <c r="R3509" s="16" t="s">
        <v>29052</v>
      </c>
      <c r="S3509" s="16" t="s">
        <v>23472</v>
      </c>
      <c r="T3509" s="16" t="s">
        <v>29054</v>
      </c>
      <c r="U3509" s="17">
        <v>1500</v>
      </c>
      <c r="V3509" s="18">
        <v>23602.5</v>
      </c>
      <c r="W3509" s="16" t="s">
        <v>28808</v>
      </c>
      <c r="X3509" s="50" t="s">
        <v>28927</v>
      </c>
      <c r="Y3509" s="50"/>
    </row>
    <row r="3510" spans="1:26" ht="18" customHeight="1">
      <c r="A3510" s="539">
        <v>20250120</v>
      </c>
      <c r="B3510" s="523">
        <v>69</v>
      </c>
      <c r="C3510" s="523" t="s">
        <v>28762</v>
      </c>
      <c r="D3510" s="523" t="s">
        <v>8896</v>
      </c>
      <c r="E3510" s="523">
        <v>1950</v>
      </c>
      <c r="F3510" s="523" t="s">
        <v>6380</v>
      </c>
      <c r="G3510" s="523" t="s">
        <v>28763</v>
      </c>
      <c r="H3510" s="538"/>
      <c r="I3510" s="540">
        <v>45677</v>
      </c>
      <c r="J3510" s="541" t="s">
        <v>11070</v>
      </c>
      <c r="K3510" s="541" t="s">
        <v>9440</v>
      </c>
      <c r="L3510" s="512" t="s">
        <v>205</v>
      </c>
      <c r="M3510" s="512"/>
      <c r="N3510" s="512"/>
      <c r="O3510" s="512"/>
      <c r="P3510" s="512"/>
      <c r="Q3510" s="512"/>
      <c r="R3510" s="16" t="s">
        <v>29050</v>
      </c>
      <c r="S3510" s="16" t="s">
        <v>23663</v>
      </c>
      <c r="T3510" s="16" t="s">
        <v>29043</v>
      </c>
      <c r="U3510" s="17">
        <v>1950</v>
      </c>
      <c r="V3510" s="18">
        <v>24375</v>
      </c>
      <c r="W3510" s="16" t="s">
        <v>29038</v>
      </c>
      <c r="X3510" s="50" t="s">
        <v>27488</v>
      </c>
      <c r="Y3510" s="50"/>
    </row>
    <row r="3511" spans="1:26" ht="18" customHeight="1">
      <c r="A3511" s="539">
        <v>20250120</v>
      </c>
      <c r="B3511" s="523">
        <v>70</v>
      </c>
      <c r="C3511" s="523" t="s">
        <v>29009</v>
      </c>
      <c r="D3511" s="523" t="s">
        <v>8947</v>
      </c>
      <c r="E3511" s="523">
        <v>672</v>
      </c>
      <c r="F3511" s="523" t="s">
        <v>9180</v>
      </c>
      <c r="G3511" s="523" t="s">
        <v>29010</v>
      </c>
      <c r="H3511" s="538"/>
      <c r="I3511" s="540">
        <v>45677</v>
      </c>
      <c r="J3511" s="541" t="s">
        <v>10778</v>
      </c>
      <c r="K3511" s="541" t="s">
        <v>9440</v>
      </c>
      <c r="L3511" s="494">
        <v>20</v>
      </c>
      <c r="M3511" s="494"/>
      <c r="N3511" s="494"/>
      <c r="O3511" s="494"/>
      <c r="P3511" s="494"/>
      <c r="Q3511" s="494"/>
      <c r="R3511" s="16" t="s">
        <v>29139</v>
      </c>
      <c r="S3511" s="16" t="s">
        <v>23685</v>
      </c>
      <c r="T3511" s="16" t="s">
        <v>29140</v>
      </c>
      <c r="U3511" s="17">
        <v>672</v>
      </c>
      <c r="V3511" s="18">
        <v>6720</v>
      </c>
      <c r="W3511" s="16" t="s">
        <v>29038</v>
      </c>
      <c r="X3511" s="50"/>
      <c r="Y3511" s="50"/>
      <c r="Z3511" t="s">
        <v>12881</v>
      </c>
    </row>
    <row r="3512" spans="1:26" ht="18" customHeight="1">
      <c r="A3512" s="539">
        <v>20250120</v>
      </c>
      <c r="B3512" s="523">
        <v>72</v>
      </c>
      <c r="C3512" s="523" t="s">
        <v>29039</v>
      </c>
      <c r="D3512" s="523" t="s">
        <v>8947</v>
      </c>
      <c r="E3512" s="523">
        <v>800</v>
      </c>
      <c r="F3512" s="523" t="s">
        <v>8949</v>
      </c>
      <c r="G3512" s="523" t="s">
        <v>29036</v>
      </c>
      <c r="H3512" s="538"/>
      <c r="I3512" s="540">
        <v>45677</v>
      </c>
      <c r="J3512" s="541" t="s">
        <v>12729</v>
      </c>
      <c r="K3512" s="541" t="s">
        <v>9440</v>
      </c>
      <c r="L3512" s="494">
        <v>20</v>
      </c>
      <c r="M3512" s="494"/>
      <c r="N3512" s="494"/>
      <c r="O3512" s="494"/>
      <c r="P3512" s="494"/>
      <c r="Q3512" s="494"/>
      <c r="R3512" s="16" t="s">
        <v>29048</v>
      </c>
      <c r="S3512" s="16" t="s">
        <v>9598</v>
      </c>
      <c r="T3512" s="16" t="s">
        <v>29061</v>
      </c>
      <c r="U3512" s="17">
        <v>800</v>
      </c>
      <c r="V3512" s="18">
        <v>9200</v>
      </c>
      <c r="W3512" s="16" t="s">
        <v>29059</v>
      </c>
      <c r="X3512" s="50" t="s">
        <v>205</v>
      </c>
      <c r="Y3512" s="50"/>
      <c r="Z3512" t="s">
        <v>14489</v>
      </c>
    </row>
    <row r="3513" spans="1:26" ht="18" customHeight="1">
      <c r="A3513" s="539">
        <v>20250120</v>
      </c>
      <c r="B3513" s="523">
        <v>73</v>
      </c>
      <c r="C3513" s="523" t="s">
        <v>28519</v>
      </c>
      <c r="D3513" s="523" t="s">
        <v>219</v>
      </c>
      <c r="E3513" s="523">
        <v>1600</v>
      </c>
      <c r="F3513" s="523" t="s">
        <v>9546</v>
      </c>
      <c r="G3513" s="523" t="s">
        <v>28520</v>
      </c>
      <c r="H3513" s="538"/>
      <c r="I3513" s="540">
        <v>45677</v>
      </c>
      <c r="J3513" s="541" t="s">
        <v>11206</v>
      </c>
      <c r="K3513" s="541" t="s">
        <v>9440</v>
      </c>
      <c r="L3513" s="494" t="s">
        <v>205</v>
      </c>
      <c r="M3513" s="494"/>
      <c r="N3513" s="494"/>
      <c r="O3513" s="494"/>
      <c r="P3513" s="494"/>
      <c r="Q3513" s="494"/>
      <c r="R3513" s="16" t="s">
        <v>28578</v>
      </c>
      <c r="S3513" s="16" t="s">
        <v>29051</v>
      </c>
      <c r="T3513" s="16" t="s">
        <v>29045</v>
      </c>
      <c r="U3513" s="17">
        <v>1600</v>
      </c>
      <c r="V3513" s="18">
        <v>19000</v>
      </c>
      <c r="W3513" s="16" t="s">
        <v>29046</v>
      </c>
      <c r="X3513" s="50" t="s">
        <v>8300</v>
      </c>
      <c r="Y3513" s="50"/>
    </row>
    <row r="3514" spans="1:26" ht="18" customHeight="1">
      <c r="A3514" s="539">
        <v>20250121</v>
      </c>
      <c r="B3514" s="523">
        <v>74</v>
      </c>
      <c r="C3514" s="523" t="s">
        <v>28703</v>
      </c>
      <c r="D3514" s="523" t="s">
        <v>14102</v>
      </c>
      <c r="E3514" s="523">
        <v>837</v>
      </c>
      <c r="F3514" s="523" t="s">
        <v>9211</v>
      </c>
      <c r="G3514" s="523" t="s">
        <v>28704</v>
      </c>
      <c r="H3514" s="538"/>
      <c r="I3514" s="540">
        <v>45677</v>
      </c>
      <c r="J3514" s="541" t="s">
        <v>15064</v>
      </c>
      <c r="K3514" s="541" t="s">
        <v>9440</v>
      </c>
      <c r="L3514" s="494" t="s">
        <v>205</v>
      </c>
      <c r="M3514" s="494"/>
      <c r="N3514" s="494"/>
      <c r="O3514" s="494"/>
      <c r="P3514" s="494"/>
      <c r="Q3514" s="494"/>
      <c r="R3514" s="16" t="s">
        <v>28703</v>
      </c>
      <c r="S3514" s="16" t="s">
        <v>28516</v>
      </c>
      <c r="T3514" s="16" t="s">
        <v>29041</v>
      </c>
      <c r="U3514" s="17">
        <v>837</v>
      </c>
      <c r="V3514" s="18">
        <v>24144.34</v>
      </c>
      <c r="W3514" s="16" t="s">
        <v>29047</v>
      </c>
      <c r="X3514" s="50" t="s">
        <v>24811</v>
      </c>
      <c r="Y3514" s="50"/>
    </row>
    <row r="3515" spans="1:26" ht="18" customHeight="1">
      <c r="A3515" s="539">
        <v>20250121</v>
      </c>
      <c r="B3515" s="523">
        <v>75</v>
      </c>
      <c r="C3515" s="523" t="s">
        <v>28693</v>
      </c>
      <c r="D3515" s="523" t="s">
        <v>14102</v>
      </c>
      <c r="E3515" s="523">
        <v>826</v>
      </c>
      <c r="F3515" s="523" t="s">
        <v>9211</v>
      </c>
      <c r="G3515" s="523" t="s">
        <v>28913</v>
      </c>
      <c r="H3515" s="538"/>
      <c r="I3515" s="540">
        <v>45678</v>
      </c>
      <c r="J3515" s="541" t="s">
        <v>11402</v>
      </c>
      <c r="K3515" s="541" t="s">
        <v>9440</v>
      </c>
      <c r="L3515" s="494"/>
      <c r="M3515" s="494"/>
      <c r="N3515" s="494"/>
      <c r="O3515" s="494"/>
      <c r="P3515" s="494"/>
      <c r="Q3515" s="494"/>
      <c r="R3515" s="16" t="s">
        <v>28914</v>
      </c>
      <c r="S3515" s="16" t="s">
        <v>23182</v>
      </c>
      <c r="T3515" s="16" t="s">
        <v>29068</v>
      </c>
      <c r="U3515" s="17">
        <v>826</v>
      </c>
      <c r="V3515" s="18">
        <v>24348.07</v>
      </c>
      <c r="W3515" s="16" t="s">
        <v>29059</v>
      </c>
      <c r="X3515" s="50"/>
      <c r="Y3515" s="50"/>
    </row>
    <row r="3516" spans="1:26" ht="18" customHeight="1">
      <c r="A3516" s="539">
        <v>20250121</v>
      </c>
      <c r="B3516" s="523">
        <v>76</v>
      </c>
      <c r="C3516" s="523" t="s">
        <v>29072</v>
      </c>
      <c r="D3516" s="523" t="s">
        <v>9743</v>
      </c>
      <c r="E3516" s="523">
        <v>2274</v>
      </c>
      <c r="F3516" s="523" t="s">
        <v>9206</v>
      </c>
      <c r="G3516" s="523" t="s">
        <v>29073</v>
      </c>
      <c r="H3516" s="538"/>
      <c r="I3516" s="540">
        <v>45678</v>
      </c>
      <c r="J3516" s="541" t="s">
        <v>10711</v>
      </c>
      <c r="K3516" s="541" t="s">
        <v>9440</v>
      </c>
      <c r="L3516" s="494" t="s">
        <v>205</v>
      </c>
      <c r="M3516" s="494"/>
      <c r="N3516" s="494"/>
      <c r="O3516" s="494"/>
      <c r="P3516" s="494"/>
      <c r="Q3516" s="494"/>
      <c r="R3516" s="16" t="s">
        <v>29162</v>
      </c>
      <c r="S3516" s="16" t="s">
        <v>27308</v>
      </c>
      <c r="T3516" s="16" t="s">
        <v>29164</v>
      </c>
      <c r="U3516" s="17">
        <v>2274</v>
      </c>
      <c r="V3516" s="18">
        <v>23500</v>
      </c>
      <c r="W3516" s="16" t="s">
        <v>29059</v>
      </c>
      <c r="X3516" s="50" t="s">
        <v>205</v>
      </c>
      <c r="Y3516" s="50"/>
      <c r="Z3516" t="s">
        <v>29714</v>
      </c>
    </row>
    <row r="3517" spans="1:26" ht="18" customHeight="1">
      <c r="A3517" s="539">
        <v>20250121</v>
      </c>
      <c r="B3517" s="523">
        <v>77</v>
      </c>
      <c r="C3517" s="523" t="s">
        <v>29074</v>
      </c>
      <c r="D3517" s="523" t="s">
        <v>9743</v>
      </c>
      <c r="E3517" s="523">
        <v>1196</v>
      </c>
      <c r="F3517" s="523" t="s">
        <v>9206</v>
      </c>
      <c r="G3517" s="523" t="s">
        <v>29075</v>
      </c>
      <c r="H3517" s="538"/>
      <c r="I3517" s="540">
        <v>45678</v>
      </c>
      <c r="J3517" s="541" t="s">
        <v>10360</v>
      </c>
      <c r="K3517" s="541" t="s">
        <v>9440</v>
      </c>
      <c r="L3517" s="494" t="s">
        <v>205</v>
      </c>
      <c r="M3517" s="494"/>
      <c r="N3517" s="494"/>
      <c r="O3517" s="494"/>
      <c r="P3517" s="494"/>
      <c r="Q3517" s="494"/>
      <c r="R3517" s="16" t="s">
        <v>29130</v>
      </c>
      <c r="S3517" s="16" t="s">
        <v>27308</v>
      </c>
      <c r="T3517" s="16" t="s">
        <v>29167</v>
      </c>
      <c r="U3517" s="17">
        <v>1196</v>
      </c>
      <c r="V3517" s="18">
        <v>24500</v>
      </c>
      <c r="W3517" s="16" t="s">
        <v>29059</v>
      </c>
      <c r="X3517" s="50" t="s">
        <v>205</v>
      </c>
      <c r="Y3517" s="50"/>
      <c r="Z3517" t="s">
        <v>29714</v>
      </c>
    </row>
    <row r="3518" spans="1:26" ht="18" customHeight="1">
      <c r="A3518" s="539">
        <v>20250121</v>
      </c>
      <c r="B3518" s="523">
        <v>78</v>
      </c>
      <c r="C3518" s="523" t="s">
        <v>28996</v>
      </c>
      <c r="D3518" s="523" t="s">
        <v>8996</v>
      </c>
      <c r="E3518" s="523">
        <v>1800</v>
      </c>
      <c r="F3518" s="523" t="s">
        <v>8949</v>
      </c>
      <c r="G3518" s="523" t="s">
        <v>28997</v>
      </c>
      <c r="H3518" s="538"/>
      <c r="I3518" s="540">
        <v>45678</v>
      </c>
      <c r="J3518" s="541" t="s">
        <v>9700</v>
      </c>
      <c r="K3518" s="541" t="s">
        <v>9440</v>
      </c>
      <c r="L3518" s="512" t="s">
        <v>205</v>
      </c>
      <c r="M3518" s="512"/>
      <c r="N3518" s="512"/>
      <c r="O3518" s="512"/>
      <c r="P3518" s="512"/>
      <c r="Q3518" s="512"/>
      <c r="R3518" s="16" t="s">
        <v>28996</v>
      </c>
      <c r="S3518" s="16" t="s">
        <v>2544</v>
      </c>
      <c r="T3518" s="16" t="s">
        <v>29160</v>
      </c>
      <c r="U3518" s="17">
        <v>1800</v>
      </c>
      <c r="V3518" s="18">
        <v>21300</v>
      </c>
      <c r="W3518" s="16" t="s">
        <v>29158</v>
      </c>
      <c r="X3518" s="50" t="s">
        <v>205</v>
      </c>
      <c r="Y3518" s="50"/>
    </row>
    <row r="3519" spans="1:26" ht="18" customHeight="1">
      <c r="A3519" s="539">
        <v>20250121</v>
      </c>
      <c r="B3519" s="523">
        <v>79</v>
      </c>
      <c r="C3519" s="523" t="s">
        <v>29153</v>
      </c>
      <c r="D3519" s="523" t="s">
        <v>10514</v>
      </c>
      <c r="E3519" s="523">
        <v>2300</v>
      </c>
      <c r="F3519" s="523" t="s">
        <v>9234</v>
      </c>
      <c r="G3519" s="523" t="s">
        <v>29154</v>
      </c>
      <c r="H3519" s="538"/>
      <c r="I3519" s="540">
        <v>45678</v>
      </c>
      <c r="J3519" s="541" t="s">
        <v>15064</v>
      </c>
      <c r="K3519" s="541" t="s">
        <v>9440</v>
      </c>
      <c r="L3519" s="494">
        <v>20</v>
      </c>
      <c r="M3519" s="494"/>
      <c r="N3519" s="494"/>
      <c r="O3519" s="494"/>
      <c r="P3519" s="494"/>
      <c r="Q3519" s="494"/>
      <c r="R3519" s="16" t="s">
        <v>29168</v>
      </c>
      <c r="S3519" s="16" t="s">
        <v>4128</v>
      </c>
      <c r="T3519" s="16" t="s">
        <v>29170</v>
      </c>
      <c r="U3519" s="17">
        <v>2300</v>
      </c>
      <c r="V3519" s="18">
        <v>15180</v>
      </c>
      <c r="W3519" s="16" t="s">
        <v>29171</v>
      </c>
      <c r="X3519" s="50" t="s">
        <v>205</v>
      </c>
      <c r="Y3519" s="50"/>
    </row>
    <row r="3520" spans="1:26" ht="18" customHeight="1">
      <c r="A3520" s="539">
        <v>20250122</v>
      </c>
      <c r="B3520" s="523">
        <v>80</v>
      </c>
      <c r="C3520" s="523" t="s">
        <v>29092</v>
      </c>
      <c r="D3520" s="523" t="s">
        <v>9537</v>
      </c>
      <c r="E3520" s="523">
        <v>1916</v>
      </c>
      <c r="F3520" s="523" t="s">
        <v>8994</v>
      </c>
      <c r="G3520" s="523" t="s">
        <v>28956</v>
      </c>
      <c r="H3520" s="538"/>
      <c r="I3520" s="540">
        <v>45679</v>
      </c>
      <c r="J3520" s="541" t="s">
        <v>10769</v>
      </c>
      <c r="K3520" s="541" t="s">
        <v>9440</v>
      </c>
      <c r="L3520" s="494" t="s">
        <v>205</v>
      </c>
      <c r="M3520" s="494"/>
      <c r="N3520" s="494"/>
      <c r="O3520" s="494"/>
      <c r="P3520" s="494"/>
      <c r="Q3520" s="494"/>
      <c r="R3520" s="16" t="s">
        <v>29206</v>
      </c>
      <c r="S3520" s="16" t="s">
        <v>16096</v>
      </c>
      <c r="T3520" s="16" t="s">
        <v>29238</v>
      </c>
      <c r="U3520" s="17">
        <v>1916</v>
      </c>
      <c r="V3520" s="18">
        <v>24570</v>
      </c>
      <c r="W3520" s="16" t="s">
        <v>29177</v>
      </c>
      <c r="X3520" s="50" t="s">
        <v>27928</v>
      </c>
      <c r="Y3520" s="50"/>
    </row>
    <row r="3521" spans="1:26" ht="18" customHeight="1">
      <c r="A3521" s="539">
        <v>20250122</v>
      </c>
      <c r="B3521" s="523">
        <v>81</v>
      </c>
      <c r="C3521" s="523" t="s">
        <v>29076</v>
      </c>
      <c r="D3521" s="523" t="s">
        <v>8905</v>
      </c>
      <c r="E3521" s="523">
        <v>1980</v>
      </c>
      <c r="F3521" s="523" t="s">
        <v>8994</v>
      </c>
      <c r="G3521" s="523" t="s">
        <v>29077</v>
      </c>
      <c r="H3521" s="538"/>
      <c r="I3521" s="540">
        <v>45679</v>
      </c>
      <c r="J3521" s="541" t="s">
        <v>12889</v>
      </c>
      <c r="K3521" s="541" t="s">
        <v>9440</v>
      </c>
      <c r="L3521" s="494" t="s">
        <v>205</v>
      </c>
      <c r="M3521" s="494"/>
      <c r="N3521" s="494"/>
      <c r="O3521" s="494"/>
      <c r="P3521" s="494"/>
      <c r="Q3521" s="494"/>
      <c r="R3521" s="16" t="s">
        <v>29219</v>
      </c>
      <c r="S3521" s="16" t="s">
        <v>16096</v>
      </c>
      <c r="T3521" s="16" t="s">
        <v>29220</v>
      </c>
      <c r="U3521" s="17">
        <v>1980</v>
      </c>
      <c r="V3521" s="18">
        <v>24948</v>
      </c>
      <c r="W3521" s="16" t="s">
        <v>29177</v>
      </c>
      <c r="X3521" s="50" t="s">
        <v>27887</v>
      </c>
      <c r="Y3521" s="50"/>
    </row>
    <row r="3522" spans="1:26" ht="18" customHeight="1">
      <c r="A3522" s="539">
        <v>20250122</v>
      </c>
      <c r="B3522" s="523">
        <v>82</v>
      </c>
      <c r="C3522" s="523" t="s">
        <v>29081</v>
      </c>
      <c r="D3522" s="523" t="s">
        <v>8905</v>
      </c>
      <c r="E3522" s="523">
        <v>1980</v>
      </c>
      <c r="F3522" s="523" t="s">
        <v>8994</v>
      </c>
      <c r="G3522" s="523" t="s">
        <v>29082</v>
      </c>
      <c r="H3522" s="538"/>
      <c r="I3522" s="540">
        <v>45679</v>
      </c>
      <c r="J3522" s="541" t="s">
        <v>11746</v>
      </c>
      <c r="K3522" s="541" t="s">
        <v>9440</v>
      </c>
      <c r="L3522" s="494" t="s">
        <v>205</v>
      </c>
      <c r="M3522" s="494"/>
      <c r="N3522" s="494"/>
      <c r="O3522" s="494"/>
      <c r="P3522" s="494"/>
      <c r="Q3522" s="494"/>
      <c r="R3522" s="16" t="s">
        <v>29179</v>
      </c>
      <c r="S3522" s="16" t="s">
        <v>16096</v>
      </c>
      <c r="T3522" s="16" t="s">
        <v>29218</v>
      </c>
      <c r="U3522" s="17">
        <v>1980</v>
      </c>
      <c r="V3522" s="18">
        <v>24948</v>
      </c>
      <c r="W3522" s="16" t="s">
        <v>29177</v>
      </c>
      <c r="X3522" s="50" t="s">
        <v>27887</v>
      </c>
      <c r="Y3522" s="50"/>
    </row>
    <row r="3523" spans="1:26" ht="18" customHeight="1">
      <c r="A3523" s="539">
        <v>20250122</v>
      </c>
      <c r="B3523" s="523">
        <v>83</v>
      </c>
      <c r="C3523" s="523" t="s">
        <v>29229</v>
      </c>
      <c r="D3523" s="523" t="s">
        <v>10578</v>
      </c>
      <c r="E3523" s="523">
        <v>840</v>
      </c>
      <c r="F3523" s="523" t="s">
        <v>9211</v>
      </c>
      <c r="G3523" s="523" t="s">
        <v>29230</v>
      </c>
      <c r="H3523" s="538"/>
      <c r="I3523" s="540">
        <v>45678</v>
      </c>
      <c r="J3523" s="541" t="s">
        <v>13276</v>
      </c>
      <c r="K3523" s="541" t="s">
        <v>9440</v>
      </c>
      <c r="L3523" s="494" t="s">
        <v>205</v>
      </c>
      <c r="M3523" s="494"/>
      <c r="N3523" s="494"/>
      <c r="O3523" s="494"/>
      <c r="P3523" s="494"/>
      <c r="Q3523" s="494"/>
      <c r="R3523" s="16" t="s">
        <v>29229</v>
      </c>
      <c r="S3523" s="16" t="s">
        <v>29236</v>
      </c>
      <c r="T3523" s="16" t="s">
        <v>29235</v>
      </c>
      <c r="U3523" s="17">
        <v>840</v>
      </c>
      <c r="V3523" s="18">
        <v>23000</v>
      </c>
      <c r="W3523" s="16" t="s">
        <v>29239</v>
      </c>
      <c r="X3523" s="50" t="s">
        <v>205</v>
      </c>
      <c r="Y3523" s="50"/>
    </row>
    <row r="3524" spans="1:26" ht="18" customHeight="1">
      <c r="A3524" s="539">
        <v>20250122</v>
      </c>
      <c r="B3524" s="523">
        <v>84</v>
      </c>
      <c r="C3524" s="523" t="s">
        <v>29225</v>
      </c>
      <c r="D3524" s="523" t="s">
        <v>10578</v>
      </c>
      <c r="E3524" s="523">
        <v>840</v>
      </c>
      <c r="F3524" s="523" t="s">
        <v>9211</v>
      </c>
      <c r="G3524" s="523" t="s">
        <v>29226</v>
      </c>
      <c r="H3524" s="538"/>
      <c r="I3524" s="540">
        <v>45678</v>
      </c>
      <c r="J3524" s="541" t="s">
        <v>29241</v>
      </c>
      <c r="K3524" s="541" t="s">
        <v>9440</v>
      </c>
      <c r="L3524" s="512" t="s">
        <v>205</v>
      </c>
      <c r="M3524" s="512"/>
      <c r="N3524" s="512"/>
      <c r="O3524" s="512"/>
      <c r="P3524" s="512"/>
      <c r="Q3524" s="512"/>
      <c r="R3524" s="16" t="s">
        <v>29225</v>
      </c>
      <c r="S3524" s="16" t="s">
        <v>29236</v>
      </c>
      <c r="T3524" s="16" t="s">
        <v>29237</v>
      </c>
      <c r="U3524" s="17">
        <v>840</v>
      </c>
      <c r="V3524" s="18">
        <v>23000</v>
      </c>
      <c r="W3524" s="16" t="s">
        <v>29239</v>
      </c>
      <c r="X3524" s="50" t="s">
        <v>205</v>
      </c>
      <c r="Y3524" s="50"/>
    </row>
    <row r="3525" spans="1:26" ht="18" customHeight="1">
      <c r="A3525" s="539">
        <v>20250122</v>
      </c>
      <c r="B3525" s="523">
        <v>85</v>
      </c>
      <c r="C3525" s="523" t="s">
        <v>29215</v>
      </c>
      <c r="D3525" s="523" t="s">
        <v>8947</v>
      </c>
      <c r="E3525" s="523">
        <v>1158</v>
      </c>
      <c r="F3525" s="523" t="s">
        <v>9180</v>
      </c>
      <c r="G3525" s="523" t="s">
        <v>29132</v>
      </c>
      <c r="H3525" s="538"/>
      <c r="I3525" s="540">
        <v>45679</v>
      </c>
      <c r="J3525" s="541" t="s">
        <v>19120</v>
      </c>
      <c r="K3525" s="541" t="s">
        <v>9440</v>
      </c>
      <c r="L3525" s="494">
        <v>20</v>
      </c>
      <c r="M3525" s="494"/>
      <c r="N3525" s="494"/>
      <c r="O3525" s="494"/>
      <c r="P3525" s="494"/>
      <c r="Q3525" s="494"/>
      <c r="R3525" s="16" t="s">
        <v>29205</v>
      </c>
      <c r="S3525" s="16" t="s">
        <v>9612</v>
      </c>
      <c r="T3525" s="16" t="s">
        <v>29223</v>
      </c>
      <c r="U3525" s="17">
        <v>1158</v>
      </c>
      <c r="V3525" s="18">
        <v>6484.8</v>
      </c>
      <c r="W3525" s="16" t="s">
        <v>29046</v>
      </c>
      <c r="X3525" s="50"/>
      <c r="Y3525" s="50"/>
      <c r="Z3525" t="s">
        <v>12881</v>
      </c>
    </row>
    <row r="3526" spans="1:26" ht="18" customHeight="1">
      <c r="A3526" s="539">
        <v>20250122</v>
      </c>
      <c r="B3526" s="523">
        <v>86</v>
      </c>
      <c r="C3526" s="523" t="s">
        <v>29216</v>
      </c>
      <c r="D3526" s="523" t="s">
        <v>8947</v>
      </c>
      <c r="E3526" s="523">
        <v>866</v>
      </c>
      <c r="F3526" s="523" t="s">
        <v>9054</v>
      </c>
      <c r="G3526" s="523" t="s">
        <v>29131</v>
      </c>
      <c r="H3526" s="538"/>
      <c r="I3526" s="540">
        <v>45679</v>
      </c>
      <c r="J3526" s="541" t="s">
        <v>25313</v>
      </c>
      <c r="K3526" s="541" t="s">
        <v>9440</v>
      </c>
      <c r="L3526" s="494">
        <v>20</v>
      </c>
      <c r="M3526" s="494"/>
      <c r="N3526" s="494"/>
      <c r="O3526" s="494"/>
      <c r="P3526" s="494"/>
      <c r="Q3526" s="494"/>
      <c r="R3526" s="16" t="s">
        <v>29204</v>
      </c>
      <c r="S3526" s="16" t="s">
        <v>9612</v>
      </c>
      <c r="T3526" s="16" t="s">
        <v>29224</v>
      </c>
      <c r="U3526" s="17">
        <v>866</v>
      </c>
      <c r="V3526" s="18">
        <v>7761.3</v>
      </c>
      <c r="W3526" s="16" t="s">
        <v>29046</v>
      </c>
      <c r="X3526" s="50"/>
      <c r="Y3526" s="50"/>
      <c r="Z3526" t="s">
        <v>12881</v>
      </c>
    </row>
    <row r="3527" spans="1:26" ht="18" customHeight="1">
      <c r="A3527" s="539">
        <v>20250122</v>
      </c>
      <c r="B3527" s="523">
        <v>87</v>
      </c>
      <c r="C3527" s="523" t="s">
        <v>28681</v>
      </c>
      <c r="D3527" s="523" t="s">
        <v>8905</v>
      </c>
      <c r="E3527" s="523">
        <v>1980</v>
      </c>
      <c r="F3527" s="523" t="s">
        <v>8994</v>
      </c>
      <c r="G3527" s="523" t="s">
        <v>28682</v>
      </c>
      <c r="H3527" s="538"/>
      <c r="I3527" s="540">
        <v>45679</v>
      </c>
      <c r="J3527" s="541" t="s">
        <v>12274</v>
      </c>
      <c r="K3527" s="541" t="s">
        <v>9440</v>
      </c>
      <c r="L3527" s="494" t="s">
        <v>205</v>
      </c>
      <c r="M3527" s="494"/>
      <c r="N3527" s="494"/>
      <c r="O3527" s="494"/>
      <c r="P3527" s="494"/>
      <c r="Q3527" s="494"/>
      <c r="R3527" s="16" t="s">
        <v>29221</v>
      </c>
      <c r="S3527" s="16" t="s">
        <v>16096</v>
      </c>
      <c r="T3527" s="16" t="s">
        <v>29222</v>
      </c>
      <c r="U3527" s="17">
        <v>1980</v>
      </c>
      <c r="V3527" s="18">
        <v>24948</v>
      </c>
      <c r="W3527" s="16" t="s">
        <v>29177</v>
      </c>
      <c r="X3527" s="50" t="s">
        <v>28582</v>
      </c>
      <c r="Y3527" s="50"/>
    </row>
    <row r="3528" spans="1:26" ht="18" customHeight="1">
      <c r="A3528" s="539">
        <v>20250122</v>
      </c>
      <c r="B3528" s="523">
        <v>88</v>
      </c>
      <c r="C3528" s="523" t="s">
        <v>29015</v>
      </c>
      <c r="D3528" s="523" t="s">
        <v>9476</v>
      </c>
      <c r="E3528" s="523">
        <v>1180</v>
      </c>
      <c r="F3528" s="523" t="s">
        <v>9089</v>
      </c>
      <c r="G3528" s="523" t="s">
        <v>29133</v>
      </c>
      <c r="H3528" s="538"/>
      <c r="I3528" s="540">
        <v>45679</v>
      </c>
      <c r="J3528" s="541" t="s">
        <v>10794</v>
      </c>
      <c r="K3528" s="541" t="s">
        <v>9440</v>
      </c>
      <c r="L3528" s="494"/>
      <c r="M3528" s="494"/>
      <c r="N3528" s="494"/>
      <c r="O3528" s="494"/>
      <c r="P3528" s="494"/>
      <c r="Q3528" s="494"/>
      <c r="R3528" s="16" t="s">
        <v>29207</v>
      </c>
      <c r="S3528" s="16" t="s">
        <v>21699</v>
      </c>
      <c r="T3528" s="16" t="s">
        <v>29217</v>
      </c>
      <c r="U3528" s="17">
        <v>3540</v>
      </c>
      <c r="V3528" s="18">
        <v>74340</v>
      </c>
      <c r="W3528" s="16" t="s">
        <v>29177</v>
      </c>
      <c r="X3528" s="50" t="s">
        <v>29212</v>
      </c>
      <c r="Y3528" s="50"/>
      <c r="Z3528" t="s">
        <v>29497</v>
      </c>
    </row>
    <row r="3529" spans="1:26" ht="18" customHeight="1">
      <c r="A3529" s="539">
        <v>20250122</v>
      </c>
      <c r="B3529" s="523">
        <v>88</v>
      </c>
      <c r="C3529" s="523" t="s">
        <v>29015</v>
      </c>
      <c r="D3529" s="523" t="s">
        <v>9476</v>
      </c>
      <c r="E3529" s="523">
        <v>1180</v>
      </c>
      <c r="F3529" s="523" t="s">
        <v>9089</v>
      </c>
      <c r="G3529" s="523" t="s">
        <v>29016</v>
      </c>
      <c r="H3529" s="538"/>
      <c r="I3529" s="540">
        <v>45679</v>
      </c>
      <c r="J3529" s="541" t="s">
        <v>10794</v>
      </c>
      <c r="K3529" s="541" t="s">
        <v>9440</v>
      </c>
      <c r="L3529" s="494" t="s">
        <v>205</v>
      </c>
      <c r="M3529" s="494"/>
      <c r="N3529" s="494"/>
      <c r="O3529" s="494"/>
      <c r="P3529" s="494"/>
      <c r="Q3529" s="494"/>
      <c r="R3529" s="16" t="s">
        <v>29015</v>
      </c>
      <c r="S3529" s="16" t="s">
        <v>29134</v>
      </c>
      <c r="T3529" s="16" t="s">
        <v>29157</v>
      </c>
      <c r="U3529" s="17">
        <v>3540</v>
      </c>
      <c r="V3529" s="18">
        <v>74340</v>
      </c>
      <c r="W3529" s="16" t="s">
        <v>29159</v>
      </c>
      <c r="X3529" s="50" t="s">
        <v>29213</v>
      </c>
      <c r="Y3529" s="50"/>
      <c r="Z3529" t="s">
        <v>29497</v>
      </c>
    </row>
    <row r="3530" spans="1:26" ht="18" customHeight="1">
      <c r="A3530" s="539">
        <v>20250122</v>
      </c>
      <c r="B3530" s="523">
        <v>88</v>
      </c>
      <c r="C3530" s="523" t="s">
        <v>29015</v>
      </c>
      <c r="D3530" s="523" t="s">
        <v>9476</v>
      </c>
      <c r="E3530" s="523">
        <v>1180</v>
      </c>
      <c r="F3530" s="523" t="s">
        <v>9089</v>
      </c>
      <c r="G3530" s="523" t="s">
        <v>29135</v>
      </c>
      <c r="H3530" s="538"/>
      <c r="I3530" s="540">
        <v>45679</v>
      </c>
      <c r="J3530" s="541" t="s">
        <v>10794</v>
      </c>
      <c r="K3530" s="541" t="s">
        <v>9440</v>
      </c>
      <c r="L3530" s="494"/>
      <c r="M3530" s="494"/>
      <c r="N3530" s="494"/>
      <c r="O3530" s="494"/>
      <c r="P3530" s="494"/>
      <c r="Q3530" s="494"/>
      <c r="R3530" s="16" t="s">
        <v>29015</v>
      </c>
      <c r="S3530" s="16" t="s">
        <v>29134</v>
      </c>
      <c r="T3530" s="16" t="s">
        <v>29157</v>
      </c>
      <c r="U3530" s="17">
        <v>3540</v>
      </c>
      <c r="V3530" s="18">
        <v>74340</v>
      </c>
      <c r="W3530" s="16" t="s">
        <v>29159</v>
      </c>
      <c r="X3530" s="50" t="s">
        <v>29212</v>
      </c>
      <c r="Y3530" s="50"/>
      <c r="Z3530" t="s">
        <v>29497</v>
      </c>
    </row>
    <row r="3531" spans="1:26" ht="18" customHeight="1">
      <c r="A3531" s="539">
        <v>20250123</v>
      </c>
      <c r="B3531" s="523">
        <v>89</v>
      </c>
      <c r="C3531" s="523" t="s">
        <v>29227</v>
      </c>
      <c r="D3531" s="523" t="s">
        <v>10578</v>
      </c>
      <c r="E3531" s="523">
        <v>840</v>
      </c>
      <c r="F3531" s="523" t="s">
        <v>9211</v>
      </c>
      <c r="G3531" s="523" t="s">
        <v>29228</v>
      </c>
      <c r="H3531" s="538"/>
      <c r="I3531" s="540">
        <v>45679</v>
      </c>
      <c r="J3531" s="541" t="s">
        <v>12643</v>
      </c>
      <c r="K3531" s="541" t="s">
        <v>9440</v>
      </c>
      <c r="L3531" s="494" t="s">
        <v>205</v>
      </c>
      <c r="M3531" s="494"/>
      <c r="N3531" s="494"/>
      <c r="O3531" s="494"/>
      <c r="P3531" s="494"/>
      <c r="Q3531" s="494"/>
      <c r="R3531" s="16" t="s">
        <v>29263</v>
      </c>
      <c r="S3531" s="16" t="s">
        <v>29264</v>
      </c>
      <c r="T3531" s="16" t="s">
        <v>29244</v>
      </c>
      <c r="U3531" s="17">
        <v>840</v>
      </c>
      <c r="V3531" s="18">
        <v>23000</v>
      </c>
      <c r="W3531" s="16" t="s">
        <v>28978</v>
      </c>
      <c r="X3531" s="50" t="s">
        <v>205</v>
      </c>
      <c r="Y3531" s="50"/>
    </row>
    <row r="3532" spans="1:26" ht="18" customHeight="1">
      <c r="A3532" s="539">
        <v>20250123</v>
      </c>
      <c r="B3532" s="523">
        <v>90</v>
      </c>
      <c r="C3532" s="523" t="s">
        <v>29233</v>
      </c>
      <c r="D3532" s="523" t="s">
        <v>10578</v>
      </c>
      <c r="E3532" s="523">
        <v>840</v>
      </c>
      <c r="F3532" s="523" t="s">
        <v>9211</v>
      </c>
      <c r="G3532" s="523" t="s">
        <v>29234</v>
      </c>
      <c r="H3532" s="538"/>
      <c r="I3532" s="540">
        <v>45679</v>
      </c>
      <c r="J3532" s="541" t="s">
        <v>11752</v>
      </c>
      <c r="K3532" s="541" t="s">
        <v>9440</v>
      </c>
      <c r="L3532" s="494" t="s">
        <v>205</v>
      </c>
      <c r="M3532" s="494"/>
      <c r="N3532" s="494"/>
      <c r="O3532" s="494"/>
      <c r="P3532" s="494"/>
      <c r="Q3532" s="494"/>
      <c r="R3532" s="16" t="s">
        <v>29267</v>
      </c>
      <c r="S3532" s="16" t="s">
        <v>23182</v>
      </c>
      <c r="T3532" s="16" t="s">
        <v>29268</v>
      </c>
      <c r="U3532" s="17">
        <v>840</v>
      </c>
      <c r="V3532" s="18">
        <v>23000</v>
      </c>
      <c r="W3532" s="16" t="s">
        <v>29059</v>
      </c>
      <c r="X3532" s="50" t="s">
        <v>205</v>
      </c>
      <c r="Y3532" s="50"/>
    </row>
    <row r="3533" spans="1:26" ht="18" customHeight="1">
      <c r="A3533" s="539">
        <v>20250123</v>
      </c>
      <c r="B3533" s="523">
        <v>91</v>
      </c>
      <c r="C3533" s="523" t="s">
        <v>29231</v>
      </c>
      <c r="D3533" s="523" t="s">
        <v>10578</v>
      </c>
      <c r="E3533" s="523">
        <v>840</v>
      </c>
      <c r="F3533" s="523" t="s">
        <v>9211</v>
      </c>
      <c r="G3533" s="523" t="s">
        <v>29232</v>
      </c>
      <c r="H3533" s="538"/>
      <c r="I3533" s="540">
        <v>45679</v>
      </c>
      <c r="J3533" s="541" t="s">
        <v>15878</v>
      </c>
      <c r="K3533" s="541" t="s">
        <v>9440</v>
      </c>
      <c r="L3533" s="494" t="s">
        <v>205</v>
      </c>
      <c r="M3533" s="494"/>
      <c r="N3533" s="494"/>
      <c r="O3533" s="494"/>
      <c r="P3533" s="494"/>
      <c r="Q3533" s="494"/>
      <c r="R3533" s="16" t="s">
        <v>29265</v>
      </c>
      <c r="S3533" s="16" t="s">
        <v>23182</v>
      </c>
      <c r="T3533" s="16" t="s">
        <v>29266</v>
      </c>
      <c r="U3533" s="17">
        <v>840</v>
      </c>
      <c r="V3533" s="18">
        <v>23000</v>
      </c>
      <c r="W3533" s="16" t="s">
        <v>29059</v>
      </c>
      <c r="X3533" s="50" t="s">
        <v>205</v>
      </c>
      <c r="Y3533" s="50"/>
    </row>
    <row r="3534" spans="1:26" ht="18" customHeight="1">
      <c r="A3534" s="539">
        <v>20250123</v>
      </c>
      <c r="B3534" s="523">
        <v>92</v>
      </c>
      <c r="C3534" s="523" t="s">
        <v>29026</v>
      </c>
      <c r="D3534" s="523" t="s">
        <v>8891</v>
      </c>
      <c r="E3534" s="523">
        <v>1960</v>
      </c>
      <c r="F3534" s="523" t="s">
        <v>8994</v>
      </c>
      <c r="G3534" s="523" t="s">
        <v>29027</v>
      </c>
      <c r="H3534" s="538"/>
      <c r="I3534" s="540">
        <v>45679</v>
      </c>
      <c r="J3534" s="541" t="s">
        <v>11297</v>
      </c>
      <c r="K3534" s="541" t="s">
        <v>9440</v>
      </c>
      <c r="L3534" s="494" t="s">
        <v>205</v>
      </c>
      <c r="M3534" s="494"/>
      <c r="N3534" s="494"/>
      <c r="O3534" s="494"/>
      <c r="P3534" s="494"/>
      <c r="Q3534" s="494"/>
      <c r="R3534" s="16" t="s">
        <v>29271</v>
      </c>
      <c r="S3534" s="16" t="s">
        <v>13713</v>
      </c>
      <c r="T3534" s="16" t="s">
        <v>29272</v>
      </c>
      <c r="U3534" s="17">
        <v>1960</v>
      </c>
      <c r="V3534" s="18">
        <v>24500</v>
      </c>
      <c r="W3534" s="16" t="s">
        <v>28663</v>
      </c>
      <c r="X3534" s="50" t="s">
        <v>24812</v>
      </c>
      <c r="Y3534" s="50"/>
    </row>
    <row r="3535" spans="1:26" ht="18" customHeight="1">
      <c r="A3535" s="539">
        <v>20250123</v>
      </c>
      <c r="B3535" s="523">
        <v>93</v>
      </c>
      <c r="C3535" s="523" t="s">
        <v>29024</v>
      </c>
      <c r="D3535" s="523" t="s">
        <v>8891</v>
      </c>
      <c r="E3535" s="523">
        <v>1960</v>
      </c>
      <c r="F3535" s="523" t="s">
        <v>8994</v>
      </c>
      <c r="G3535" s="523" t="s">
        <v>29025</v>
      </c>
      <c r="H3535" s="538"/>
      <c r="I3535" s="540">
        <v>45679</v>
      </c>
      <c r="J3535" s="541" t="s">
        <v>25279</v>
      </c>
      <c r="K3535" s="541" t="s">
        <v>9440</v>
      </c>
      <c r="L3535" s="494" t="s">
        <v>205</v>
      </c>
      <c r="M3535" s="494"/>
      <c r="N3535" s="494"/>
      <c r="O3535" s="494"/>
      <c r="P3535" s="494"/>
      <c r="Q3535" s="494"/>
      <c r="R3535" s="16" t="s">
        <v>29269</v>
      </c>
      <c r="S3535" s="16" t="s">
        <v>10946</v>
      </c>
      <c r="T3535" s="16" t="s">
        <v>29270</v>
      </c>
      <c r="U3535" s="17">
        <v>1960</v>
      </c>
      <c r="V3535" s="18">
        <v>24500</v>
      </c>
      <c r="W3535" s="16" t="s">
        <v>28232</v>
      </c>
      <c r="X3535" s="50" t="s">
        <v>28125</v>
      </c>
      <c r="Y3535" s="50"/>
    </row>
    <row r="3536" spans="1:26" ht="18" customHeight="1">
      <c r="A3536" s="539">
        <v>20250123</v>
      </c>
      <c r="B3536" s="523">
        <v>94</v>
      </c>
      <c r="C3536" s="523" t="s">
        <v>29022</v>
      </c>
      <c r="D3536" s="523" t="s">
        <v>8891</v>
      </c>
      <c r="E3536" s="523">
        <v>1960</v>
      </c>
      <c r="F3536" s="523" t="s">
        <v>8994</v>
      </c>
      <c r="G3536" s="523" t="s">
        <v>29023</v>
      </c>
      <c r="H3536" s="538"/>
      <c r="I3536" s="540">
        <v>45679</v>
      </c>
      <c r="J3536" s="541" t="s">
        <v>12195</v>
      </c>
      <c r="K3536" s="541" t="s">
        <v>9440</v>
      </c>
      <c r="L3536" s="494" t="s">
        <v>205</v>
      </c>
      <c r="M3536" s="494"/>
      <c r="N3536" s="494"/>
      <c r="O3536" s="494"/>
      <c r="P3536" s="494"/>
      <c r="Q3536" s="494"/>
      <c r="R3536" s="16" t="s">
        <v>29273</v>
      </c>
      <c r="S3536" s="16" t="s">
        <v>5656</v>
      </c>
      <c r="T3536" s="16" t="s">
        <v>29274</v>
      </c>
      <c r="U3536" s="17">
        <v>1960</v>
      </c>
      <c r="V3536" s="18">
        <v>24500</v>
      </c>
      <c r="W3536" s="16" t="s">
        <v>28524</v>
      </c>
      <c r="X3536" s="50" t="s">
        <v>24812</v>
      </c>
      <c r="Y3536" s="50"/>
    </row>
    <row r="3537" spans="1:26" ht="18" customHeight="1">
      <c r="A3537" s="539">
        <v>20250123</v>
      </c>
      <c r="B3537" s="523">
        <v>95</v>
      </c>
      <c r="C3537" s="523" t="s">
        <v>28928</v>
      </c>
      <c r="D3537" s="523" t="s">
        <v>219</v>
      </c>
      <c r="E3537" s="523">
        <v>1800</v>
      </c>
      <c r="F3537" s="523" t="s">
        <v>8949</v>
      </c>
      <c r="G3537" s="523" t="s">
        <v>28917</v>
      </c>
      <c r="H3537" s="538"/>
      <c r="I3537" s="540">
        <v>45680</v>
      </c>
      <c r="J3537" s="541" t="s">
        <v>10978</v>
      </c>
      <c r="K3537" s="541" t="s">
        <v>9440</v>
      </c>
      <c r="L3537" s="494"/>
      <c r="M3537" s="494"/>
      <c r="N3537" s="494"/>
      <c r="O3537" s="494"/>
      <c r="P3537" s="494"/>
      <c r="Q3537" s="494"/>
      <c r="R3537" s="16" t="s">
        <v>28928</v>
      </c>
      <c r="S3537" s="16" t="s">
        <v>14932</v>
      </c>
      <c r="T3537" s="16" t="s">
        <v>29262</v>
      </c>
      <c r="U3537" s="17">
        <v>1800</v>
      </c>
      <c r="V3537" s="18">
        <v>19052</v>
      </c>
      <c r="W3537" s="16" t="s">
        <v>29279</v>
      </c>
      <c r="X3537" s="50" t="s">
        <v>29214</v>
      </c>
      <c r="Y3537" s="50"/>
      <c r="Z3537" t="s">
        <v>10998</v>
      </c>
    </row>
    <row r="3538" spans="1:26" ht="18" customHeight="1">
      <c r="A3538" s="539">
        <v>20250123</v>
      </c>
      <c r="B3538" s="523">
        <v>96</v>
      </c>
      <c r="C3538" s="523" t="s">
        <v>29030</v>
      </c>
      <c r="D3538" s="523" t="s">
        <v>8891</v>
      </c>
      <c r="E3538" s="523">
        <v>1960</v>
      </c>
      <c r="F3538" s="523" t="s">
        <v>8994</v>
      </c>
      <c r="G3538" s="523" t="s">
        <v>29031</v>
      </c>
      <c r="H3538" s="538"/>
      <c r="I3538" s="540">
        <v>45680</v>
      </c>
      <c r="J3538" s="541" t="s">
        <v>11431</v>
      </c>
      <c r="K3538" s="541" t="s">
        <v>9440</v>
      </c>
      <c r="L3538" s="494" t="s">
        <v>205</v>
      </c>
      <c r="M3538" s="494"/>
      <c r="N3538" s="494"/>
      <c r="O3538" s="494"/>
      <c r="P3538" s="494"/>
      <c r="Q3538" s="494"/>
      <c r="R3538" s="16" t="s">
        <v>29277</v>
      </c>
      <c r="S3538" s="16" t="s">
        <v>27976</v>
      </c>
      <c r="T3538" s="16" t="s">
        <v>29278</v>
      </c>
      <c r="U3538" s="17">
        <v>1960</v>
      </c>
      <c r="V3538" s="18">
        <v>24500</v>
      </c>
      <c r="W3538" s="16" t="s">
        <v>29046</v>
      </c>
      <c r="X3538" s="50" t="s">
        <v>25221</v>
      </c>
      <c r="Y3538" s="50"/>
    </row>
    <row r="3539" spans="1:26" ht="18" customHeight="1">
      <c r="A3539" s="539">
        <v>20250123</v>
      </c>
      <c r="B3539" s="523">
        <v>97</v>
      </c>
      <c r="C3539" s="523" t="s">
        <v>29028</v>
      </c>
      <c r="D3539" s="523" t="s">
        <v>8891</v>
      </c>
      <c r="E3539" s="523">
        <v>1960</v>
      </c>
      <c r="F3539" s="523" t="s">
        <v>8994</v>
      </c>
      <c r="G3539" s="523" t="s">
        <v>29029</v>
      </c>
      <c r="H3539" s="538"/>
      <c r="I3539" s="540">
        <v>45680</v>
      </c>
      <c r="J3539" s="541" t="s">
        <v>12797</v>
      </c>
      <c r="K3539" s="541" t="s">
        <v>9440</v>
      </c>
      <c r="L3539" s="494" t="s">
        <v>205</v>
      </c>
      <c r="M3539" s="494"/>
      <c r="N3539" s="494"/>
      <c r="O3539" s="494"/>
      <c r="P3539" s="494"/>
      <c r="Q3539" s="494"/>
      <c r="R3539" s="16" t="s">
        <v>29275</v>
      </c>
      <c r="S3539" s="16" t="s">
        <v>27976</v>
      </c>
      <c r="T3539" s="16" t="s">
        <v>29276</v>
      </c>
      <c r="U3539" s="17">
        <v>1960</v>
      </c>
      <c r="V3539" s="18">
        <v>24500</v>
      </c>
      <c r="W3539" s="16" t="s">
        <v>29046</v>
      </c>
      <c r="X3539" s="50" t="s">
        <v>25221</v>
      </c>
      <c r="Y3539" s="50"/>
    </row>
    <row r="3540" spans="1:26" ht="18" customHeight="1">
      <c r="A3540" s="539">
        <v>20250124</v>
      </c>
      <c r="B3540" s="523">
        <v>98</v>
      </c>
      <c r="C3540" s="523" t="s">
        <v>29254</v>
      </c>
      <c r="D3540" s="523" t="s">
        <v>8947</v>
      </c>
      <c r="E3540" s="523">
        <v>800</v>
      </c>
      <c r="F3540" s="523" t="s">
        <v>8949</v>
      </c>
      <c r="G3540" s="523" t="s">
        <v>29255</v>
      </c>
      <c r="H3540" s="538"/>
      <c r="I3540" s="540">
        <v>45681</v>
      </c>
      <c r="J3540" s="541" t="s">
        <v>9527</v>
      </c>
      <c r="K3540" s="541" t="s">
        <v>9440</v>
      </c>
      <c r="L3540" s="494">
        <v>20</v>
      </c>
      <c r="M3540" s="494"/>
      <c r="N3540" s="494"/>
      <c r="O3540" s="494"/>
      <c r="P3540" s="494"/>
      <c r="Q3540" s="494"/>
      <c r="R3540" s="16" t="s">
        <v>29293</v>
      </c>
      <c r="S3540" s="16" t="s">
        <v>29282</v>
      </c>
      <c r="T3540" s="16" t="s">
        <v>29294</v>
      </c>
      <c r="U3540" s="17">
        <v>800</v>
      </c>
      <c r="V3540" s="18">
        <v>9920</v>
      </c>
      <c r="W3540" s="16" t="s">
        <v>29295</v>
      </c>
      <c r="X3540" s="50" t="s">
        <v>205</v>
      </c>
      <c r="Y3540" s="50"/>
      <c r="Z3540" t="s">
        <v>12005</v>
      </c>
    </row>
    <row r="3541" spans="1:26" ht="18" customHeight="1">
      <c r="A3541" s="539">
        <v>20250124</v>
      </c>
      <c r="B3541" s="523">
        <v>99</v>
      </c>
      <c r="C3541" s="523" t="s">
        <v>29245</v>
      </c>
      <c r="D3541" s="523" t="s">
        <v>8996</v>
      </c>
      <c r="E3541" s="523">
        <v>929</v>
      </c>
      <c r="F3541" s="523" t="s">
        <v>8949</v>
      </c>
      <c r="G3541" s="523" t="s">
        <v>29246</v>
      </c>
      <c r="H3541" s="538"/>
      <c r="I3541" s="540">
        <v>45681</v>
      </c>
      <c r="J3541" s="541" t="s">
        <v>11564</v>
      </c>
      <c r="K3541" s="541" t="s">
        <v>9440</v>
      </c>
      <c r="L3541" s="494">
        <v>20</v>
      </c>
      <c r="M3541" s="494"/>
      <c r="N3541" s="494"/>
      <c r="O3541" s="494"/>
      <c r="P3541" s="494"/>
      <c r="Q3541" s="494"/>
      <c r="R3541" s="16" t="s">
        <v>29296</v>
      </c>
      <c r="S3541" s="16" t="s">
        <v>9757</v>
      </c>
      <c r="T3541" s="16" t="s">
        <v>29297</v>
      </c>
      <c r="U3541" s="17">
        <v>929</v>
      </c>
      <c r="V3541" s="18">
        <v>6967.5</v>
      </c>
      <c r="W3541" s="16" t="s">
        <v>29295</v>
      </c>
      <c r="X3541" s="50" t="s">
        <v>205</v>
      </c>
      <c r="Y3541" s="50"/>
      <c r="Z3541" t="s">
        <v>10667</v>
      </c>
    </row>
    <row r="3542" spans="1:26" ht="18" customHeight="1">
      <c r="A3542" s="539">
        <v>20250124</v>
      </c>
      <c r="B3542" s="523">
        <v>100</v>
      </c>
      <c r="C3542" s="523" t="s">
        <v>29252</v>
      </c>
      <c r="D3542" s="523" t="s">
        <v>8947</v>
      </c>
      <c r="E3542" s="523">
        <v>938</v>
      </c>
      <c r="F3542" s="523" t="s">
        <v>8949</v>
      </c>
      <c r="G3542" s="523" t="s">
        <v>29253</v>
      </c>
      <c r="H3542" s="538"/>
      <c r="I3542" s="540">
        <v>45681</v>
      </c>
      <c r="J3542" s="541" t="s">
        <v>10360</v>
      </c>
      <c r="K3542" s="541" t="s">
        <v>9440</v>
      </c>
      <c r="L3542" s="494">
        <v>20</v>
      </c>
      <c r="M3542" s="494"/>
      <c r="N3542" s="494"/>
      <c r="O3542" s="494"/>
      <c r="P3542" s="494"/>
      <c r="Q3542" s="494"/>
      <c r="R3542" s="16" t="s">
        <v>29312</v>
      </c>
      <c r="S3542" s="16" t="s">
        <v>29282</v>
      </c>
      <c r="T3542" s="16" t="s">
        <v>29314</v>
      </c>
      <c r="U3542" s="17">
        <v>938</v>
      </c>
      <c r="V3542" s="18">
        <v>7316.4</v>
      </c>
      <c r="W3542" s="16" t="s">
        <v>29295</v>
      </c>
      <c r="X3542" s="50" t="s">
        <v>205</v>
      </c>
      <c r="Y3542" s="50"/>
      <c r="Z3542" t="s">
        <v>10606</v>
      </c>
    </row>
    <row r="3543" spans="1:26" ht="18" customHeight="1">
      <c r="A3543" s="539">
        <v>20250124</v>
      </c>
      <c r="B3543" s="523">
        <v>101</v>
      </c>
      <c r="C3543" s="523" t="s">
        <v>29280</v>
      </c>
      <c r="D3543" s="523" t="s">
        <v>8947</v>
      </c>
      <c r="E3543" s="523">
        <v>2200</v>
      </c>
      <c r="F3543" s="523" t="s">
        <v>9250</v>
      </c>
      <c r="G3543" s="523" t="s">
        <v>29281</v>
      </c>
      <c r="H3543" s="538"/>
      <c r="I3543" s="540">
        <v>45681</v>
      </c>
      <c r="J3543" s="541" t="s">
        <v>10811</v>
      </c>
      <c r="K3543" s="541" t="s">
        <v>9440</v>
      </c>
      <c r="L3543" s="494">
        <v>20</v>
      </c>
      <c r="M3543" s="494"/>
      <c r="N3543" s="494"/>
      <c r="O3543" s="494"/>
      <c r="P3543" s="494"/>
      <c r="Q3543" s="494"/>
      <c r="R3543" s="16" t="s">
        <v>29322</v>
      </c>
      <c r="S3543" s="16" t="s">
        <v>10601</v>
      </c>
      <c r="T3543" s="16" t="s">
        <v>29324</v>
      </c>
      <c r="U3543" s="17">
        <v>2200</v>
      </c>
      <c r="V3543" s="18">
        <v>11000</v>
      </c>
      <c r="W3543" s="16" t="s">
        <v>29325</v>
      </c>
      <c r="X3543" s="50" t="s">
        <v>205</v>
      </c>
      <c r="Y3543" s="50"/>
      <c r="Z3543" t="s">
        <v>10564</v>
      </c>
    </row>
    <row r="3544" spans="1:26" ht="18" customHeight="1">
      <c r="A3544" s="539">
        <v>20250131</v>
      </c>
      <c r="B3544" s="523">
        <v>102</v>
      </c>
      <c r="C3544" s="523" t="s">
        <v>28929</v>
      </c>
      <c r="D3544" s="523" t="s">
        <v>219</v>
      </c>
      <c r="E3544" s="523">
        <v>1835</v>
      </c>
      <c r="F3544" s="523" t="s">
        <v>29331</v>
      </c>
      <c r="G3544" s="523" t="s">
        <v>15551</v>
      </c>
      <c r="H3544" s="538"/>
      <c r="I3544" s="540">
        <v>45682</v>
      </c>
      <c r="J3544" s="541" t="s">
        <v>9623</v>
      </c>
      <c r="K3544" s="541" t="s">
        <v>9440</v>
      </c>
      <c r="L3544" s="494"/>
      <c r="M3544" s="494"/>
      <c r="N3544" s="494"/>
      <c r="O3544" s="494"/>
      <c r="P3544" s="494"/>
      <c r="Q3544" s="494"/>
      <c r="R3544" s="566" t="s">
        <v>29208</v>
      </c>
      <c r="S3544" s="16" t="s">
        <v>16283</v>
      </c>
      <c r="T3544" s="16" t="s">
        <v>29317</v>
      </c>
      <c r="U3544" s="17">
        <v>1835</v>
      </c>
      <c r="V3544" s="18">
        <v>4887.5</v>
      </c>
      <c r="W3544" s="16" t="s">
        <v>29316</v>
      </c>
      <c r="X3544" s="50" t="s">
        <v>29372</v>
      </c>
      <c r="Y3544" s="50"/>
      <c r="Z3544" t="s">
        <v>11616</v>
      </c>
    </row>
    <row r="3545" spans="1:26" ht="18" customHeight="1">
      <c r="A3545" s="539">
        <v>20250131</v>
      </c>
      <c r="B3545" s="523">
        <v>103</v>
      </c>
      <c r="C3545" s="523" t="s">
        <v>29285</v>
      </c>
      <c r="D3545" s="523" t="s">
        <v>219</v>
      </c>
      <c r="E3545" s="523">
        <v>3500</v>
      </c>
      <c r="F3545" s="523" t="s">
        <v>29331</v>
      </c>
      <c r="G3545" s="523" t="s">
        <v>29286</v>
      </c>
      <c r="H3545" s="538"/>
      <c r="I3545" s="540">
        <v>45684</v>
      </c>
      <c r="J3545" s="541" t="s">
        <v>10804</v>
      </c>
      <c r="K3545" s="541" t="s">
        <v>9440</v>
      </c>
      <c r="L3545" s="494" t="s">
        <v>205</v>
      </c>
      <c r="M3545" s="494"/>
      <c r="N3545" s="494"/>
      <c r="O3545" s="494"/>
      <c r="P3545" s="494"/>
      <c r="Q3545" s="494"/>
      <c r="R3545" s="566" t="s">
        <v>29285</v>
      </c>
      <c r="S3545" s="16" t="s">
        <v>12743</v>
      </c>
      <c r="T3545" s="16" t="s">
        <v>29375</v>
      </c>
      <c r="U3545" s="17">
        <v>3500</v>
      </c>
      <c r="V3545" s="18">
        <v>6468</v>
      </c>
      <c r="W3545" s="16" t="s">
        <v>29308</v>
      </c>
      <c r="X3545" s="50" t="s">
        <v>27658</v>
      </c>
      <c r="Y3545" s="50"/>
      <c r="Z3545" t="s">
        <v>10998</v>
      </c>
    </row>
    <row r="3546" spans="1:26" ht="18" customHeight="1">
      <c r="A3546" s="539">
        <v>20250131</v>
      </c>
      <c r="B3546" s="523">
        <v>104</v>
      </c>
      <c r="C3546" s="523" t="s">
        <v>27933</v>
      </c>
      <c r="D3546" s="523" t="s">
        <v>8897</v>
      </c>
      <c r="E3546" s="523">
        <v>1960</v>
      </c>
      <c r="F3546" s="523" t="s">
        <v>8994</v>
      </c>
      <c r="G3546" s="523" t="s">
        <v>27934</v>
      </c>
      <c r="H3546" s="538"/>
      <c r="I3546" s="540">
        <v>45682</v>
      </c>
      <c r="J3546" s="541" t="s">
        <v>11427</v>
      </c>
      <c r="K3546" s="541" t="s">
        <v>9440</v>
      </c>
      <c r="L3546" s="494" t="s">
        <v>205</v>
      </c>
      <c r="M3546" s="494"/>
      <c r="N3546" s="494"/>
      <c r="O3546" s="494"/>
      <c r="P3546" s="494"/>
      <c r="Q3546" s="494"/>
      <c r="R3546" s="16" t="s">
        <v>29321</v>
      </c>
      <c r="S3546" s="16" t="s">
        <v>20458</v>
      </c>
      <c r="T3546" s="16" t="s">
        <v>29376</v>
      </c>
      <c r="U3546" s="17">
        <v>1960</v>
      </c>
      <c r="V3546" s="18">
        <v>24500</v>
      </c>
      <c r="W3546" s="16" t="s">
        <v>29295</v>
      </c>
      <c r="X3546" s="50" t="s">
        <v>29373</v>
      </c>
      <c r="Y3546" s="50"/>
    </row>
    <row r="3547" spans="1:26" ht="18" customHeight="1">
      <c r="A3547" s="539">
        <v>20250131</v>
      </c>
      <c r="B3547" s="523">
        <v>105</v>
      </c>
      <c r="C3547" s="523" t="s">
        <v>27935</v>
      </c>
      <c r="D3547" s="523" t="s">
        <v>8897</v>
      </c>
      <c r="E3547" s="523">
        <v>1960</v>
      </c>
      <c r="F3547" s="523" t="s">
        <v>8994</v>
      </c>
      <c r="G3547" s="523" t="s">
        <v>27936</v>
      </c>
      <c r="H3547" s="538"/>
      <c r="I3547" s="540">
        <v>45682</v>
      </c>
      <c r="J3547" s="541" t="s">
        <v>9527</v>
      </c>
      <c r="K3547" s="541" t="s">
        <v>9440</v>
      </c>
      <c r="L3547" s="494" t="s">
        <v>205</v>
      </c>
      <c r="M3547" s="494"/>
      <c r="N3547" s="494"/>
      <c r="O3547" s="494"/>
      <c r="P3547" s="494"/>
      <c r="Q3547" s="494"/>
      <c r="R3547" s="16" t="s">
        <v>29381</v>
      </c>
      <c r="S3547" s="16" t="s">
        <v>20458</v>
      </c>
      <c r="T3547" s="16" t="s">
        <v>29382</v>
      </c>
      <c r="U3547" s="17">
        <v>1960</v>
      </c>
      <c r="V3547" s="18">
        <v>24500</v>
      </c>
      <c r="W3547" s="16" t="s">
        <v>29295</v>
      </c>
      <c r="X3547" s="50" t="s">
        <v>29373</v>
      </c>
      <c r="Y3547" s="50"/>
    </row>
    <row r="3548" spans="1:26" ht="18" customHeight="1">
      <c r="A3548" s="539">
        <v>20250131</v>
      </c>
      <c r="B3548" s="523">
        <v>106</v>
      </c>
      <c r="C3548" s="523" t="s">
        <v>28168</v>
      </c>
      <c r="D3548" s="523" t="s">
        <v>9540</v>
      </c>
      <c r="E3548" s="523">
        <v>1948</v>
      </c>
      <c r="F3548" s="523" t="s">
        <v>8994</v>
      </c>
      <c r="G3548" s="523" t="s">
        <v>28169</v>
      </c>
      <c r="H3548" s="538"/>
      <c r="I3548" s="540">
        <v>45682</v>
      </c>
      <c r="J3548" s="541" t="s">
        <v>12965</v>
      </c>
      <c r="K3548" s="541" t="s">
        <v>9440</v>
      </c>
      <c r="L3548" s="512" t="s">
        <v>205</v>
      </c>
      <c r="M3548" s="512"/>
      <c r="N3548" s="512"/>
      <c r="O3548" s="512"/>
      <c r="P3548" s="512"/>
      <c r="Q3548" s="512"/>
      <c r="R3548" s="16" t="s">
        <v>29306</v>
      </c>
      <c r="S3548" s="16" t="s">
        <v>29307</v>
      </c>
      <c r="T3548" s="16" t="s">
        <v>29315</v>
      </c>
      <c r="U3548" s="17">
        <v>1948</v>
      </c>
      <c r="V3548" s="18">
        <v>24361.78</v>
      </c>
      <c r="W3548" s="16" t="s">
        <v>29384</v>
      </c>
      <c r="X3548" s="50" t="s">
        <v>27889</v>
      </c>
      <c r="Y3548" s="50"/>
    </row>
    <row r="3549" spans="1:26" ht="18" customHeight="1">
      <c r="A3549" s="539">
        <v>20250131</v>
      </c>
      <c r="B3549" s="523">
        <v>107</v>
      </c>
      <c r="C3549" s="523" t="s">
        <v>29303</v>
      </c>
      <c r="D3549" s="523" t="s">
        <v>8947</v>
      </c>
      <c r="E3549" s="523">
        <v>600</v>
      </c>
      <c r="F3549" s="523" t="s">
        <v>8949</v>
      </c>
      <c r="G3549" s="523" t="s">
        <v>29304</v>
      </c>
      <c r="H3549" s="538"/>
      <c r="I3549" s="540">
        <v>45684</v>
      </c>
      <c r="J3549" s="541" t="s">
        <v>10478</v>
      </c>
      <c r="K3549" s="541" t="s">
        <v>9440</v>
      </c>
      <c r="L3549" s="494">
        <v>20</v>
      </c>
      <c r="M3549" s="494"/>
      <c r="N3549" s="494"/>
      <c r="O3549" s="494"/>
      <c r="P3549" s="494"/>
      <c r="Q3549" s="494"/>
      <c r="R3549" s="16" t="s">
        <v>29385</v>
      </c>
      <c r="S3549" s="16" t="s">
        <v>16283</v>
      </c>
      <c r="T3549" s="16" t="s">
        <v>29387</v>
      </c>
      <c r="U3549" s="17">
        <v>600</v>
      </c>
      <c r="V3549" s="18">
        <v>6945</v>
      </c>
      <c r="W3549" s="16" t="s">
        <v>29316</v>
      </c>
      <c r="X3549" s="50" t="s">
        <v>28315</v>
      </c>
      <c r="Y3549" s="50"/>
      <c r="Z3549" t="s">
        <v>10592</v>
      </c>
    </row>
    <row r="3550" spans="1:26" ht="18" customHeight="1">
      <c r="A3550" s="539">
        <v>20250131</v>
      </c>
      <c r="B3550" s="523">
        <v>108</v>
      </c>
      <c r="C3550" s="523" t="s">
        <v>28445</v>
      </c>
      <c r="D3550" s="523" t="s">
        <v>9320</v>
      </c>
      <c r="E3550" s="523">
        <v>1225</v>
      </c>
      <c r="F3550" s="523" t="s">
        <v>8298</v>
      </c>
      <c r="G3550" s="523" t="s">
        <v>28446</v>
      </c>
      <c r="H3550" s="538"/>
      <c r="I3550" s="540">
        <v>45684</v>
      </c>
      <c r="J3550" s="541" t="s">
        <v>12938</v>
      </c>
      <c r="K3550" s="541" t="s">
        <v>9440</v>
      </c>
      <c r="L3550" s="494" t="s">
        <v>205</v>
      </c>
      <c r="M3550" s="494"/>
      <c r="N3550" s="494"/>
      <c r="O3550" s="494"/>
      <c r="P3550" s="494"/>
      <c r="Q3550" s="494"/>
      <c r="R3550" s="16" t="s">
        <v>28445</v>
      </c>
      <c r="S3550" s="16" t="s">
        <v>28517</v>
      </c>
      <c r="T3550" s="16" t="s">
        <v>29380</v>
      </c>
      <c r="U3550" s="17">
        <v>1225</v>
      </c>
      <c r="V3550" s="18">
        <v>24745</v>
      </c>
      <c r="W3550" s="16" t="s">
        <v>29396</v>
      </c>
      <c r="X3550" s="50" t="s">
        <v>19112</v>
      </c>
      <c r="Y3550" s="50"/>
      <c r="Z3550" t="s">
        <v>29756</v>
      </c>
    </row>
    <row r="3551" spans="1:26" ht="18" customHeight="1">
      <c r="A3551" s="539">
        <v>20250131</v>
      </c>
      <c r="B3551" s="523">
        <v>109</v>
      </c>
      <c r="C3551" s="523" t="s">
        <v>28983</v>
      </c>
      <c r="D3551" s="523" t="s">
        <v>8905</v>
      </c>
      <c r="E3551" s="523">
        <v>1980</v>
      </c>
      <c r="F3551" s="523" t="s">
        <v>8994</v>
      </c>
      <c r="G3551" s="523" t="s">
        <v>28984</v>
      </c>
      <c r="H3551" s="538"/>
      <c r="I3551" s="540">
        <v>45688</v>
      </c>
      <c r="J3551" s="541" t="s">
        <v>12965</v>
      </c>
      <c r="K3551" s="541" t="s">
        <v>9440</v>
      </c>
      <c r="L3551" s="512" t="s">
        <v>205</v>
      </c>
      <c r="M3551" s="512"/>
      <c r="N3551" s="512"/>
      <c r="O3551" s="512"/>
      <c r="P3551" s="512"/>
      <c r="Q3551" s="512"/>
      <c r="R3551" s="16" t="s">
        <v>29390</v>
      </c>
      <c r="S3551" s="16" t="s">
        <v>29307</v>
      </c>
      <c r="T3551" s="16" t="s">
        <v>29392</v>
      </c>
      <c r="U3551" s="17">
        <v>1980</v>
      </c>
      <c r="V3551" s="18">
        <v>24948</v>
      </c>
      <c r="W3551" s="16" t="s">
        <v>29384</v>
      </c>
      <c r="X3551" s="50" t="s">
        <v>27889</v>
      </c>
      <c r="Y3551" s="50"/>
    </row>
    <row r="3552" spans="1:26" ht="18" customHeight="1">
      <c r="A3552" s="539">
        <v>20250131</v>
      </c>
      <c r="B3552" s="523">
        <v>110</v>
      </c>
      <c r="C3552" s="523" t="s">
        <v>28991</v>
      </c>
      <c r="D3552" s="523" t="s">
        <v>8905</v>
      </c>
      <c r="E3552" s="523">
        <v>1980</v>
      </c>
      <c r="F3552" s="523" t="s">
        <v>8994</v>
      </c>
      <c r="G3552" s="523" t="s">
        <v>28992</v>
      </c>
      <c r="H3552" s="538"/>
      <c r="I3552" s="540">
        <v>45688</v>
      </c>
      <c r="J3552" s="541" t="s">
        <v>15478</v>
      </c>
      <c r="K3552" s="541" t="s">
        <v>9440</v>
      </c>
      <c r="L3552" s="512" t="s">
        <v>205</v>
      </c>
      <c r="M3552" s="512"/>
      <c r="N3552" s="512"/>
      <c r="O3552" s="512"/>
      <c r="P3552" s="512"/>
      <c r="Q3552" s="512"/>
      <c r="R3552" s="16" t="s">
        <v>29393</v>
      </c>
      <c r="S3552" s="16" t="s">
        <v>29307</v>
      </c>
      <c r="T3552" s="16" t="s">
        <v>29394</v>
      </c>
      <c r="U3552" s="17">
        <v>1980</v>
      </c>
      <c r="V3552" s="18">
        <v>24948</v>
      </c>
      <c r="W3552" s="16" t="s">
        <v>29384</v>
      </c>
      <c r="X3552" s="50" t="s">
        <v>27889</v>
      </c>
      <c r="Y3552" s="50"/>
    </row>
    <row r="3553" spans="1:26" ht="18" customHeight="1">
      <c r="A3553" s="539">
        <v>20250131</v>
      </c>
      <c r="B3553" s="523">
        <v>111</v>
      </c>
      <c r="C3553" s="523" t="s">
        <v>29258</v>
      </c>
      <c r="D3553" s="523" t="s">
        <v>9476</v>
      </c>
      <c r="E3553" s="523">
        <v>1180</v>
      </c>
      <c r="F3553" s="523" t="s">
        <v>9089</v>
      </c>
      <c r="G3553" s="523" t="s">
        <v>29259</v>
      </c>
      <c r="H3553" s="538"/>
      <c r="I3553" s="540">
        <v>45688</v>
      </c>
      <c r="J3553" s="541" t="s">
        <v>10539</v>
      </c>
      <c r="K3553" s="541" t="s">
        <v>9440</v>
      </c>
      <c r="L3553" s="494" t="s">
        <v>205</v>
      </c>
      <c r="M3553" s="494"/>
      <c r="N3553" s="494"/>
      <c r="O3553" s="494"/>
      <c r="P3553" s="494"/>
      <c r="Q3553" s="494"/>
      <c r="R3553" s="16" t="s">
        <v>29318</v>
      </c>
      <c r="S3553" s="16" t="s">
        <v>20467</v>
      </c>
      <c r="T3553" s="16" t="s">
        <v>29403</v>
      </c>
      <c r="U3553" s="17">
        <v>4720</v>
      </c>
      <c r="V3553" s="18">
        <v>99120</v>
      </c>
      <c r="W3553" s="16" t="s">
        <v>29316</v>
      </c>
      <c r="X3553" s="50" t="s">
        <v>28923</v>
      </c>
      <c r="Y3553" s="50"/>
      <c r="Z3553" t="s">
        <v>29759</v>
      </c>
    </row>
    <row r="3554" spans="1:26" ht="18" customHeight="1">
      <c r="A3554" s="539">
        <v>20250131</v>
      </c>
      <c r="B3554" s="523">
        <v>111</v>
      </c>
      <c r="C3554" s="523" t="s">
        <v>29258</v>
      </c>
      <c r="D3554" s="523" t="s">
        <v>9476</v>
      </c>
      <c r="E3554" s="523">
        <v>1180</v>
      </c>
      <c r="F3554" s="523" t="s">
        <v>9089</v>
      </c>
      <c r="G3554" s="523" t="s">
        <v>29298</v>
      </c>
      <c r="H3554" s="538"/>
      <c r="I3554" s="540">
        <v>45688</v>
      </c>
      <c r="J3554" s="541" t="s">
        <v>10539</v>
      </c>
      <c r="K3554" s="541" t="s">
        <v>9440</v>
      </c>
      <c r="L3554" s="494"/>
      <c r="M3554" s="494"/>
      <c r="N3554" s="494"/>
      <c r="O3554" s="494"/>
      <c r="P3554" s="494"/>
      <c r="Q3554" s="494"/>
      <c r="R3554" s="16"/>
      <c r="S3554" s="16"/>
      <c r="T3554" s="16"/>
      <c r="U3554" s="17"/>
      <c r="V3554" s="18"/>
      <c r="W3554" s="16"/>
      <c r="X3554" s="50" t="s">
        <v>29374</v>
      </c>
      <c r="Y3554" s="50"/>
      <c r="Z3554" t="s">
        <v>29759</v>
      </c>
    </row>
    <row r="3555" spans="1:26" ht="18" customHeight="1">
      <c r="A3555" s="539">
        <v>20250131</v>
      </c>
      <c r="B3555" s="523">
        <v>111</v>
      </c>
      <c r="C3555" s="523" t="s">
        <v>29258</v>
      </c>
      <c r="D3555" s="523" t="s">
        <v>9476</v>
      </c>
      <c r="E3555" s="523">
        <v>1180</v>
      </c>
      <c r="F3555" s="523" t="s">
        <v>9089</v>
      </c>
      <c r="G3555" s="523" t="s">
        <v>29299</v>
      </c>
      <c r="H3555" s="538"/>
      <c r="I3555" s="540">
        <v>45688</v>
      </c>
      <c r="J3555" s="541" t="s">
        <v>10539</v>
      </c>
      <c r="K3555" s="541" t="s">
        <v>9440</v>
      </c>
      <c r="L3555" s="494"/>
      <c r="M3555" s="494"/>
      <c r="N3555" s="494"/>
      <c r="O3555" s="494"/>
      <c r="P3555" s="494"/>
      <c r="Q3555" s="494"/>
      <c r="R3555" s="16"/>
      <c r="S3555" s="16"/>
      <c r="T3555" s="16"/>
      <c r="U3555" s="17"/>
      <c r="V3555" s="18"/>
      <c r="W3555" s="16"/>
      <c r="X3555" s="50" t="s">
        <v>29374</v>
      </c>
      <c r="Y3555" s="50"/>
      <c r="Z3555" t="s">
        <v>29759</v>
      </c>
    </row>
    <row r="3556" spans="1:26" ht="18" customHeight="1">
      <c r="A3556" s="539">
        <v>20250131</v>
      </c>
      <c r="B3556" s="523">
        <v>111</v>
      </c>
      <c r="C3556" s="523" t="s">
        <v>29258</v>
      </c>
      <c r="D3556" s="523" t="s">
        <v>9476</v>
      </c>
      <c r="E3556" s="523">
        <v>1180</v>
      </c>
      <c r="F3556" s="523" t="s">
        <v>9089</v>
      </c>
      <c r="G3556" s="523" t="s">
        <v>29300</v>
      </c>
      <c r="H3556" s="538"/>
      <c r="I3556" s="540">
        <v>45688</v>
      </c>
      <c r="J3556" s="541" t="s">
        <v>10539</v>
      </c>
      <c r="K3556" s="541" t="s">
        <v>9440</v>
      </c>
      <c r="L3556" s="494"/>
      <c r="M3556" s="494"/>
      <c r="N3556" s="494"/>
      <c r="O3556" s="494"/>
      <c r="P3556" s="494"/>
      <c r="Q3556" s="494"/>
      <c r="R3556" s="16"/>
      <c r="S3556" s="16"/>
      <c r="T3556" s="16"/>
      <c r="U3556" s="17"/>
      <c r="V3556" s="18"/>
      <c r="W3556" s="16"/>
      <c r="X3556" s="50" t="s">
        <v>29374</v>
      </c>
      <c r="Y3556" s="50"/>
      <c r="Z3556" t="s">
        <v>29760</v>
      </c>
    </row>
    <row r="3557" spans="1:26" ht="18" customHeight="1">
      <c r="A3557" s="539">
        <v>20250131</v>
      </c>
      <c r="B3557" s="523">
        <v>112</v>
      </c>
      <c r="C3557" s="523" t="s">
        <v>29283</v>
      </c>
      <c r="D3557" s="523" t="s">
        <v>219</v>
      </c>
      <c r="E3557" s="523">
        <v>1289</v>
      </c>
      <c r="F3557" s="523" t="s">
        <v>12958</v>
      </c>
      <c r="G3557" s="523" t="s">
        <v>29284</v>
      </c>
      <c r="H3557" s="538"/>
      <c r="I3557" s="540">
        <v>45688</v>
      </c>
      <c r="J3557" s="541" t="s">
        <v>12621</v>
      </c>
      <c r="K3557" s="541" t="s">
        <v>9440</v>
      </c>
      <c r="L3557" s="494" t="s">
        <v>205</v>
      </c>
      <c r="M3557" s="494"/>
      <c r="N3557" s="494"/>
      <c r="O3557" s="494"/>
      <c r="P3557" s="494"/>
      <c r="Q3557" s="494"/>
      <c r="R3557" s="16" t="s">
        <v>29283</v>
      </c>
      <c r="S3557" s="16" t="s">
        <v>28517</v>
      </c>
      <c r="T3557" s="16" t="s">
        <v>29401</v>
      </c>
      <c r="U3557" s="17">
        <v>1289</v>
      </c>
      <c r="V3557" s="18">
        <v>21313</v>
      </c>
      <c r="W3557" s="16" t="s">
        <v>29396</v>
      </c>
      <c r="X3557" s="50" t="s">
        <v>19112</v>
      </c>
      <c r="Y3557" s="50"/>
    </row>
    <row r="3558" spans="1:26" ht="18" customHeight="1">
      <c r="A3558" s="539">
        <v>20250203</v>
      </c>
      <c r="B3558" s="523">
        <v>113</v>
      </c>
      <c r="C3558" s="523" t="s">
        <v>29115</v>
      </c>
      <c r="D3558" s="523" t="s">
        <v>8891</v>
      </c>
      <c r="E3558" s="523">
        <v>1941</v>
      </c>
      <c r="F3558" s="523" t="s">
        <v>8994</v>
      </c>
      <c r="G3558" s="523" t="s">
        <v>29116</v>
      </c>
      <c r="H3558" s="538"/>
      <c r="I3558" s="540">
        <v>45688</v>
      </c>
      <c r="J3558" s="541" t="s">
        <v>10906</v>
      </c>
      <c r="K3558" s="541" t="s">
        <v>9440</v>
      </c>
      <c r="L3558" s="494"/>
      <c r="M3558" s="494"/>
      <c r="N3558" s="494"/>
      <c r="O3558" s="494"/>
      <c r="P3558" s="494"/>
      <c r="Q3558" s="494"/>
      <c r="R3558" s="16" t="s">
        <v>29449</v>
      </c>
      <c r="S3558" s="16" t="s">
        <v>22210</v>
      </c>
      <c r="T3558" s="16" t="s">
        <v>29450</v>
      </c>
      <c r="U3558" s="17">
        <v>1941</v>
      </c>
      <c r="V3558" s="18">
        <v>24274.15</v>
      </c>
      <c r="W3558" s="16" t="s">
        <v>29424</v>
      </c>
      <c r="X3558" s="50" t="s">
        <v>27889</v>
      </c>
      <c r="Y3558" s="50"/>
    </row>
    <row r="3559" spans="1:26" ht="18" customHeight="1">
      <c r="A3559" s="539">
        <v>20250203</v>
      </c>
      <c r="B3559" s="523">
        <v>114</v>
      </c>
      <c r="C3559" s="523" t="s">
        <v>29079</v>
      </c>
      <c r="D3559" s="523" t="s">
        <v>17765</v>
      </c>
      <c r="E3559" s="523">
        <v>1950</v>
      </c>
      <c r="F3559" s="523" t="s">
        <v>8994</v>
      </c>
      <c r="G3559" s="523" t="s">
        <v>29080</v>
      </c>
      <c r="H3559" s="538"/>
      <c r="I3559" s="540">
        <v>45688</v>
      </c>
      <c r="J3559" s="541" t="s">
        <v>15566</v>
      </c>
      <c r="K3559" s="541" t="s">
        <v>9440</v>
      </c>
      <c r="L3559" s="494" t="s">
        <v>205</v>
      </c>
      <c r="M3559" s="494"/>
      <c r="N3559" s="494"/>
      <c r="O3559" s="494"/>
      <c r="P3559" s="494"/>
      <c r="Q3559" s="494"/>
      <c r="R3559" s="16" t="s">
        <v>29455</v>
      </c>
      <c r="S3559" s="16" t="s">
        <v>20467</v>
      </c>
      <c r="T3559" s="16" t="s">
        <v>29456</v>
      </c>
      <c r="U3559" s="17">
        <v>1950</v>
      </c>
      <c r="V3559" s="18">
        <v>24219</v>
      </c>
      <c r="W3559" s="16" t="s">
        <v>29451</v>
      </c>
      <c r="X3559" s="50" t="s">
        <v>28398</v>
      </c>
      <c r="Y3559" s="50"/>
    </row>
    <row r="3560" spans="1:26" ht="18" customHeight="1">
      <c r="A3560" s="539">
        <v>20250203</v>
      </c>
      <c r="B3560" s="523">
        <v>115</v>
      </c>
      <c r="C3560" s="523" t="s">
        <v>29301</v>
      </c>
      <c r="D3560" s="523" t="s">
        <v>8891</v>
      </c>
      <c r="E3560" s="523">
        <v>1960</v>
      </c>
      <c r="F3560" s="523" t="s">
        <v>8994</v>
      </c>
      <c r="G3560" s="523" t="s">
        <v>29302</v>
      </c>
      <c r="H3560" s="538"/>
      <c r="I3560" s="540">
        <v>45688</v>
      </c>
      <c r="J3560" s="541" t="s">
        <v>14426</v>
      </c>
      <c r="K3560" s="541" t="s">
        <v>9440</v>
      </c>
      <c r="L3560" s="494" t="s">
        <v>205</v>
      </c>
      <c r="M3560" s="494"/>
      <c r="N3560" s="494"/>
      <c r="O3560" s="494"/>
      <c r="P3560" s="494"/>
      <c r="Q3560" s="494"/>
      <c r="R3560" s="16" t="s">
        <v>29452</v>
      </c>
      <c r="S3560" s="16" t="s">
        <v>29051</v>
      </c>
      <c r="T3560" s="16" t="s">
        <v>29453</v>
      </c>
      <c r="U3560" s="17">
        <v>1960</v>
      </c>
      <c r="V3560" s="18">
        <v>24500</v>
      </c>
      <c r="W3560" s="16" t="s">
        <v>29046</v>
      </c>
      <c r="X3560" s="50" t="s">
        <v>29417</v>
      </c>
      <c r="Y3560" s="50"/>
    </row>
    <row r="3561" spans="1:26" ht="18" customHeight="1">
      <c r="A3561" s="539">
        <v>20250203</v>
      </c>
      <c r="B3561" s="523">
        <v>116</v>
      </c>
      <c r="C3561" s="523" t="s">
        <v>28199</v>
      </c>
      <c r="D3561" s="523" t="s">
        <v>8894</v>
      </c>
      <c r="E3561" s="523">
        <v>1958</v>
      </c>
      <c r="F3561" s="523" t="s">
        <v>8994</v>
      </c>
      <c r="G3561" s="523" t="s">
        <v>28200</v>
      </c>
      <c r="H3561" s="538"/>
      <c r="I3561" s="540">
        <v>45689</v>
      </c>
      <c r="J3561" s="541" t="s">
        <v>9611</v>
      </c>
      <c r="K3561" s="541" t="s">
        <v>9440</v>
      </c>
      <c r="L3561" s="494" t="s">
        <v>205</v>
      </c>
      <c r="M3561" s="494"/>
      <c r="N3561" s="494"/>
      <c r="O3561" s="494"/>
      <c r="P3561" s="494"/>
      <c r="Q3561" s="494"/>
      <c r="R3561" s="16" t="s">
        <v>28199</v>
      </c>
      <c r="S3561" s="16" t="s">
        <v>29407</v>
      </c>
      <c r="T3561" s="16" t="s">
        <v>29447</v>
      </c>
      <c r="U3561" s="17">
        <v>1958</v>
      </c>
      <c r="V3561" s="18">
        <v>24486.880000000001</v>
      </c>
      <c r="W3561" s="16" t="s">
        <v>29396</v>
      </c>
      <c r="X3561" s="50" t="s">
        <v>29441</v>
      </c>
      <c r="Y3561" s="50"/>
    </row>
    <row r="3562" spans="1:26" ht="18" customHeight="1">
      <c r="A3562" s="539">
        <v>20250203</v>
      </c>
      <c r="B3562" s="523">
        <v>117</v>
      </c>
      <c r="C3562" s="523" t="s">
        <v>28957</v>
      </c>
      <c r="D3562" s="523" t="s">
        <v>9537</v>
      </c>
      <c r="E3562" s="523">
        <v>1916</v>
      </c>
      <c r="F3562" s="523" t="s">
        <v>8994</v>
      </c>
      <c r="G3562" s="523" t="s">
        <v>28958</v>
      </c>
      <c r="H3562" s="538"/>
      <c r="I3562" s="540">
        <v>45689</v>
      </c>
      <c r="J3562" s="541" t="s">
        <v>10457</v>
      </c>
      <c r="K3562" s="541" t="s">
        <v>9440</v>
      </c>
      <c r="L3562" s="494" t="s">
        <v>205</v>
      </c>
      <c r="M3562" s="494"/>
      <c r="N3562" s="494"/>
      <c r="O3562" s="494"/>
      <c r="P3562" s="494"/>
      <c r="Q3562" s="494"/>
      <c r="R3562" s="16" t="s">
        <v>28957</v>
      </c>
      <c r="S3562" s="16" t="s">
        <v>5903</v>
      </c>
      <c r="T3562" s="16" t="s">
        <v>29448</v>
      </c>
      <c r="U3562" s="17">
        <v>1916</v>
      </c>
      <c r="V3562" s="18">
        <v>24540</v>
      </c>
      <c r="W3562" s="16" t="s">
        <v>29446</v>
      </c>
      <c r="X3562" s="50" t="s">
        <v>29418</v>
      </c>
      <c r="Y3562" s="50"/>
    </row>
    <row r="3563" spans="1:26" ht="18" customHeight="1">
      <c r="A3563" s="539">
        <v>20250203</v>
      </c>
      <c r="B3563" s="523">
        <v>118</v>
      </c>
      <c r="C3563" s="523" t="s">
        <v>28930</v>
      </c>
      <c r="D3563" s="523" t="s">
        <v>28931</v>
      </c>
      <c r="E3563" s="523">
        <v>1440</v>
      </c>
      <c r="F3563" s="523" t="s">
        <v>9217</v>
      </c>
      <c r="G3563" s="523" t="s">
        <v>28919</v>
      </c>
      <c r="H3563" s="538"/>
      <c r="I3563" s="540">
        <v>45688</v>
      </c>
      <c r="J3563" s="541" t="s">
        <v>29482</v>
      </c>
      <c r="K3563" s="541" t="s">
        <v>9440</v>
      </c>
      <c r="L3563" s="494"/>
      <c r="M3563" s="494"/>
      <c r="N3563" s="494"/>
      <c r="O3563" s="494"/>
      <c r="P3563" s="494"/>
      <c r="Q3563" s="494"/>
      <c r="R3563" s="16" t="s">
        <v>29137</v>
      </c>
      <c r="S3563" s="16" t="s">
        <v>20467</v>
      </c>
      <c r="T3563" s="16" t="s">
        <v>29395</v>
      </c>
      <c r="U3563" s="17">
        <v>2880</v>
      </c>
      <c r="V3563" s="18">
        <v>49047.6</v>
      </c>
      <c r="W3563" s="16" t="s">
        <v>29316</v>
      </c>
      <c r="X3563" s="50" t="s">
        <v>29415</v>
      </c>
      <c r="Y3563" s="50"/>
    </row>
    <row r="3564" spans="1:26" ht="18" customHeight="1">
      <c r="A3564" s="539">
        <v>20250203</v>
      </c>
      <c r="B3564" s="523">
        <v>118</v>
      </c>
      <c r="C3564" s="523" t="s">
        <v>28930</v>
      </c>
      <c r="D3564" s="523" t="s">
        <v>28931</v>
      </c>
      <c r="E3564" s="523">
        <v>1440</v>
      </c>
      <c r="F3564" s="523" t="s">
        <v>9217</v>
      </c>
      <c r="G3564" s="523" t="s">
        <v>28920</v>
      </c>
      <c r="H3564" s="538"/>
      <c r="I3564" s="540">
        <v>45688</v>
      </c>
      <c r="J3564" s="541" t="s">
        <v>29482</v>
      </c>
      <c r="K3564" s="541" t="s">
        <v>9440</v>
      </c>
      <c r="L3564" s="494"/>
      <c r="M3564" s="494"/>
      <c r="N3564" s="494"/>
      <c r="O3564" s="494"/>
      <c r="P3564" s="494"/>
      <c r="Q3564" s="494"/>
      <c r="R3564" s="16"/>
      <c r="S3564" s="16"/>
      <c r="T3564" s="16"/>
      <c r="U3564" s="17"/>
      <c r="V3564" s="18"/>
      <c r="W3564" s="16"/>
      <c r="X3564" s="50" t="s">
        <v>29415</v>
      </c>
      <c r="Y3564" s="50"/>
    </row>
    <row r="3565" spans="1:26" ht="18" customHeight="1">
      <c r="A3565" s="539">
        <v>20250203</v>
      </c>
      <c r="B3565" s="523">
        <v>119</v>
      </c>
      <c r="C3565" s="523" t="s">
        <v>29377</v>
      </c>
      <c r="D3565" s="523" t="s">
        <v>219</v>
      </c>
      <c r="E3565" s="523">
        <v>1800</v>
      </c>
      <c r="F3565" s="523" t="s">
        <v>8949</v>
      </c>
      <c r="G3565" s="523" t="s">
        <v>11690</v>
      </c>
      <c r="H3565" s="538"/>
      <c r="I3565" s="540">
        <v>45689</v>
      </c>
      <c r="J3565" s="541" t="s">
        <v>12857</v>
      </c>
      <c r="K3565" s="541" t="s">
        <v>9440</v>
      </c>
      <c r="L3565" s="494" t="s">
        <v>205</v>
      </c>
      <c r="M3565" s="494"/>
      <c r="N3565" s="494"/>
      <c r="O3565" s="494"/>
      <c r="P3565" s="494"/>
      <c r="Q3565" s="494"/>
      <c r="R3565" s="16" t="s">
        <v>29435</v>
      </c>
      <c r="S3565" s="16" t="s">
        <v>11823</v>
      </c>
      <c r="T3565" s="16" t="s">
        <v>29454</v>
      </c>
      <c r="U3565" s="17">
        <v>1800</v>
      </c>
      <c r="V3565" s="18">
        <v>18656</v>
      </c>
      <c r="W3565" s="16" t="s">
        <v>29425</v>
      </c>
      <c r="X3565" s="50" t="s">
        <v>29440</v>
      </c>
      <c r="Y3565" s="50"/>
      <c r="Z3565" t="s">
        <v>10998</v>
      </c>
    </row>
    <row r="3566" spans="1:26" ht="18" customHeight="1">
      <c r="A3566" s="539">
        <v>20250203</v>
      </c>
      <c r="B3566" s="523">
        <v>120</v>
      </c>
      <c r="C3566" s="523" t="s">
        <v>29256</v>
      </c>
      <c r="D3566" s="523" t="s">
        <v>13515</v>
      </c>
      <c r="E3566" s="523">
        <v>3620</v>
      </c>
      <c r="F3566" s="523" t="s">
        <v>10407</v>
      </c>
      <c r="G3566" s="523" t="s">
        <v>29257</v>
      </c>
      <c r="H3566" s="538"/>
      <c r="I3566" s="540">
        <v>45691</v>
      </c>
      <c r="J3566" s="541" t="s">
        <v>12986</v>
      </c>
      <c r="K3566" s="541" t="s">
        <v>9440</v>
      </c>
      <c r="L3566" s="494" t="s">
        <v>205</v>
      </c>
      <c r="M3566" s="494"/>
      <c r="N3566" s="494"/>
      <c r="O3566" s="494"/>
      <c r="P3566" s="494"/>
      <c r="Q3566" s="494"/>
      <c r="R3566" s="16" t="s">
        <v>29436</v>
      </c>
      <c r="S3566" s="16" t="s">
        <v>29475</v>
      </c>
      <c r="T3566" s="16" t="s">
        <v>29476</v>
      </c>
      <c r="U3566" s="17">
        <v>3620</v>
      </c>
      <c r="V3566" s="18">
        <v>23530</v>
      </c>
      <c r="W3566" s="16" t="s">
        <v>29451</v>
      </c>
      <c r="X3566" s="50" t="s">
        <v>29419</v>
      </c>
      <c r="Y3566" s="50"/>
    </row>
    <row r="3567" spans="1:26" ht="18" customHeight="1">
      <c r="A3567" s="539">
        <v>20250203</v>
      </c>
      <c r="B3567" s="523">
        <v>121</v>
      </c>
      <c r="C3567" s="523" t="s">
        <v>29378</v>
      </c>
      <c r="D3567" s="523" t="s">
        <v>219</v>
      </c>
      <c r="E3567" s="523">
        <v>1800</v>
      </c>
      <c r="F3567" s="523" t="s">
        <v>8949</v>
      </c>
      <c r="G3567" s="523" t="s">
        <v>29379</v>
      </c>
      <c r="H3567" s="538"/>
      <c r="I3567" s="540">
        <v>45691</v>
      </c>
      <c r="J3567" s="541" t="s">
        <v>12101</v>
      </c>
      <c r="K3567" s="541" t="s">
        <v>9440</v>
      </c>
      <c r="L3567" s="494" t="s">
        <v>205</v>
      </c>
      <c r="M3567" s="494"/>
      <c r="N3567" s="494"/>
      <c r="O3567" s="494"/>
      <c r="P3567" s="494"/>
      <c r="Q3567" s="494"/>
      <c r="R3567" s="16" t="s">
        <v>29471</v>
      </c>
      <c r="S3567" s="16" t="s">
        <v>29472</v>
      </c>
      <c r="T3567" s="16" t="s">
        <v>29477</v>
      </c>
      <c r="U3567" s="17">
        <v>1800</v>
      </c>
      <c r="V3567" s="18">
        <v>18392</v>
      </c>
      <c r="W3567" s="16" t="s">
        <v>29473</v>
      </c>
      <c r="X3567" s="50" t="s">
        <v>29440</v>
      </c>
      <c r="Y3567" s="50"/>
      <c r="Z3567" t="s">
        <v>10998</v>
      </c>
    </row>
    <row r="3568" spans="1:26" ht="18" customHeight="1">
      <c r="A3568" s="539">
        <v>20250203</v>
      </c>
      <c r="B3568" s="523">
        <v>122</v>
      </c>
      <c r="C3568" s="523" t="s">
        <v>27802</v>
      </c>
      <c r="D3568" s="523" t="s">
        <v>8897</v>
      </c>
      <c r="E3568" s="523">
        <v>1568</v>
      </c>
      <c r="F3568" s="523" t="s">
        <v>6358</v>
      </c>
      <c r="G3568" s="523" t="s">
        <v>27803</v>
      </c>
      <c r="H3568" s="538"/>
      <c r="I3568" s="540">
        <v>45691</v>
      </c>
      <c r="J3568" s="541" t="s">
        <v>9679</v>
      </c>
      <c r="K3568" s="541" t="s">
        <v>9440</v>
      </c>
      <c r="L3568" s="494" t="s">
        <v>205</v>
      </c>
      <c r="M3568" s="494"/>
      <c r="N3568" s="494"/>
      <c r="O3568" s="494"/>
      <c r="P3568" s="494"/>
      <c r="Q3568" s="494"/>
      <c r="R3568" s="16" t="s">
        <v>29457</v>
      </c>
      <c r="S3568" s="16" t="s">
        <v>29458</v>
      </c>
      <c r="T3568" s="16" t="s">
        <v>29459</v>
      </c>
      <c r="U3568" s="17">
        <v>1568</v>
      </c>
      <c r="V3568" s="18">
        <v>24304</v>
      </c>
      <c r="W3568" s="16" t="s">
        <v>29474</v>
      </c>
      <c r="X3568" s="50" t="s">
        <v>29416</v>
      </c>
      <c r="Y3568" s="50"/>
    </row>
    <row r="3569" spans="1:26" ht="18" customHeight="1">
      <c r="A3569" s="539">
        <v>20250203</v>
      </c>
      <c r="B3569" s="523">
        <v>123</v>
      </c>
      <c r="C3569" s="523" t="s">
        <v>29326</v>
      </c>
      <c r="D3569" s="523" t="s">
        <v>8947</v>
      </c>
      <c r="E3569" s="523">
        <v>600</v>
      </c>
      <c r="F3569" s="523" t="s">
        <v>8949</v>
      </c>
      <c r="G3569" s="523" t="s">
        <v>29327</v>
      </c>
      <c r="H3569" s="538"/>
      <c r="I3569" s="540">
        <v>45691</v>
      </c>
      <c r="J3569" s="541" t="s">
        <v>13131</v>
      </c>
      <c r="K3569" s="541" t="s">
        <v>9440</v>
      </c>
      <c r="L3569" s="494">
        <v>20</v>
      </c>
      <c r="M3569" s="494"/>
      <c r="N3569" s="494"/>
      <c r="O3569" s="494"/>
      <c r="P3569" s="494"/>
      <c r="Q3569" s="494"/>
      <c r="R3569" s="16" t="s">
        <v>29326</v>
      </c>
      <c r="S3569" s="16" t="s">
        <v>29364</v>
      </c>
      <c r="T3569" s="16" t="s">
        <v>29490</v>
      </c>
      <c r="U3569" s="17">
        <v>600</v>
      </c>
      <c r="V3569" s="18">
        <v>3313.5</v>
      </c>
      <c r="W3569" s="16" t="s">
        <v>29493</v>
      </c>
      <c r="X3569" s="50" t="s">
        <v>8165</v>
      </c>
      <c r="Y3569" s="50"/>
      <c r="Z3569" t="s">
        <v>10564</v>
      </c>
    </row>
    <row r="3570" spans="1:26" ht="18" customHeight="1">
      <c r="A3570" s="539">
        <v>20250204</v>
      </c>
      <c r="B3570" s="523">
        <v>124</v>
      </c>
      <c r="C3570" s="523" t="s">
        <v>29155</v>
      </c>
      <c r="D3570" s="523" t="s">
        <v>26981</v>
      </c>
      <c r="E3570" s="523">
        <v>980</v>
      </c>
      <c r="F3570" s="523" t="s">
        <v>8949</v>
      </c>
      <c r="G3570" s="523" t="s">
        <v>29156</v>
      </c>
      <c r="H3570" s="538"/>
      <c r="I3570" s="540">
        <v>45691</v>
      </c>
      <c r="J3570" s="541" t="s">
        <v>15089</v>
      </c>
      <c r="K3570" s="541" t="s">
        <v>9440</v>
      </c>
      <c r="L3570" s="494">
        <v>20</v>
      </c>
      <c r="M3570" s="494"/>
      <c r="N3570" s="494"/>
      <c r="O3570" s="494"/>
      <c r="P3570" s="494"/>
      <c r="Q3570" s="494"/>
      <c r="R3570" s="16" t="s">
        <v>29211</v>
      </c>
      <c r="S3570" s="16" t="s">
        <v>22043</v>
      </c>
      <c r="T3570" s="16" t="s">
        <v>29514</v>
      </c>
      <c r="U3570" s="17">
        <v>980</v>
      </c>
      <c r="V3570" s="18">
        <v>6642</v>
      </c>
      <c r="W3570" s="16" t="s">
        <v>29428</v>
      </c>
      <c r="X3570" s="50" t="s">
        <v>25221</v>
      </c>
      <c r="Y3570" s="50"/>
      <c r="Z3570" t="s">
        <v>30009</v>
      </c>
    </row>
    <row r="3571" spans="1:26" ht="18" customHeight="1">
      <c r="A3571" s="539">
        <v>20250204</v>
      </c>
      <c r="B3571" s="523">
        <v>125</v>
      </c>
      <c r="C3571" s="523" t="s">
        <v>28699</v>
      </c>
      <c r="D3571" s="523" t="s">
        <v>28774</v>
      </c>
      <c r="E3571" s="523">
        <v>833</v>
      </c>
      <c r="F3571" s="523" t="s">
        <v>9211</v>
      </c>
      <c r="G3571" s="523" t="s">
        <v>28700</v>
      </c>
      <c r="H3571" s="538"/>
      <c r="I3571" s="540">
        <v>45691</v>
      </c>
      <c r="J3571" s="541" t="s">
        <v>9741</v>
      </c>
      <c r="K3571" s="541" t="s">
        <v>9440</v>
      </c>
      <c r="L3571" s="494" t="s">
        <v>205</v>
      </c>
      <c r="M3571" s="494"/>
      <c r="N3571" s="494"/>
      <c r="O3571" s="494"/>
      <c r="P3571" s="494"/>
      <c r="Q3571" s="494"/>
      <c r="R3571" s="16" t="s">
        <v>29437</v>
      </c>
      <c r="S3571" s="16" t="s">
        <v>29478</v>
      </c>
      <c r="T3571" s="16" t="s">
        <v>29480</v>
      </c>
      <c r="U3571" s="17">
        <v>833</v>
      </c>
      <c r="V3571" s="18">
        <v>24348.31</v>
      </c>
      <c r="W3571" s="16" t="s">
        <v>29425</v>
      </c>
      <c r="X3571" s="50" t="s">
        <v>8152</v>
      </c>
      <c r="Y3571" s="50"/>
    </row>
    <row r="3572" spans="1:26" ht="18" customHeight="1">
      <c r="A3572" s="539">
        <v>20250204</v>
      </c>
      <c r="B3572" s="523">
        <v>126</v>
      </c>
      <c r="C3572" s="523" t="s">
        <v>28697</v>
      </c>
      <c r="D3572" s="523" t="s">
        <v>28774</v>
      </c>
      <c r="E3572" s="523">
        <v>822</v>
      </c>
      <c r="F3572" s="523" t="s">
        <v>9211</v>
      </c>
      <c r="G3572" s="523" t="s">
        <v>28698</v>
      </c>
      <c r="H3572" s="538"/>
      <c r="I3572" s="540">
        <v>45691</v>
      </c>
      <c r="J3572" s="541" t="s">
        <v>10962</v>
      </c>
      <c r="K3572" s="541" t="s">
        <v>9440</v>
      </c>
      <c r="L3572" s="494" t="s">
        <v>205</v>
      </c>
      <c r="M3572" s="494"/>
      <c r="N3572" s="494"/>
      <c r="O3572" s="494"/>
      <c r="P3572" s="494"/>
      <c r="Q3572" s="494"/>
      <c r="R3572" s="16" t="s">
        <v>29366</v>
      </c>
      <c r="S3572" s="16" t="s">
        <v>29478</v>
      </c>
      <c r="T3572" s="16" t="s">
        <v>29481</v>
      </c>
      <c r="U3572" s="17">
        <v>822</v>
      </c>
      <c r="V3572" s="18">
        <v>24319.919999999998</v>
      </c>
      <c r="W3572" s="16" t="s">
        <v>29425</v>
      </c>
      <c r="X3572" s="50" t="s">
        <v>8152</v>
      </c>
      <c r="Y3572" s="50"/>
    </row>
    <row r="3573" spans="1:26" ht="18" customHeight="1">
      <c r="A3573" s="539">
        <v>20250204</v>
      </c>
      <c r="B3573" s="523">
        <v>127</v>
      </c>
      <c r="C3573" s="523" t="s">
        <v>29422</v>
      </c>
      <c r="D3573" s="523" t="s">
        <v>8891</v>
      </c>
      <c r="E3573" s="523">
        <v>1960</v>
      </c>
      <c r="F3573" s="523" t="s">
        <v>8994</v>
      </c>
      <c r="G3573" s="523" t="s">
        <v>29423</v>
      </c>
      <c r="H3573" s="538"/>
      <c r="I3573" s="540">
        <v>45692</v>
      </c>
      <c r="J3573" s="541" t="s">
        <v>9662</v>
      </c>
      <c r="K3573" s="541" t="s">
        <v>9440</v>
      </c>
      <c r="L3573" s="494" t="s">
        <v>205</v>
      </c>
      <c r="M3573" s="494"/>
      <c r="N3573" s="494"/>
      <c r="O3573" s="494"/>
      <c r="P3573" s="494"/>
      <c r="Q3573" s="494"/>
      <c r="R3573" s="16" t="s">
        <v>29515</v>
      </c>
      <c r="S3573" s="16" t="s">
        <v>29458</v>
      </c>
      <c r="T3573" s="16" t="s">
        <v>29516</v>
      </c>
      <c r="U3573" s="17">
        <v>1960</v>
      </c>
      <c r="V3573" s="18">
        <v>24500</v>
      </c>
      <c r="W3573" s="16" t="s">
        <v>29428</v>
      </c>
      <c r="X3573" s="50" t="s">
        <v>27889</v>
      </c>
      <c r="Y3573" s="50"/>
    </row>
    <row r="3574" spans="1:26" ht="18" customHeight="1">
      <c r="A3574" s="539">
        <v>20250204</v>
      </c>
      <c r="B3574" s="523">
        <v>128</v>
      </c>
      <c r="C3574" s="523" t="s">
        <v>28723</v>
      </c>
      <c r="D3574" s="523" t="s">
        <v>8891</v>
      </c>
      <c r="E3574" s="523">
        <v>1958</v>
      </c>
      <c r="F3574" s="523" t="s">
        <v>8994</v>
      </c>
      <c r="G3574" s="523" t="s">
        <v>28724</v>
      </c>
      <c r="H3574" s="538"/>
      <c r="I3574" s="540">
        <v>45692</v>
      </c>
      <c r="J3574" s="541" t="s">
        <v>13296</v>
      </c>
      <c r="K3574" s="541" t="s">
        <v>9440</v>
      </c>
      <c r="L3574" s="494" t="s">
        <v>205</v>
      </c>
      <c r="M3574" s="494"/>
      <c r="N3574" s="494"/>
      <c r="O3574" s="494"/>
      <c r="P3574" s="494"/>
      <c r="Q3574" s="494"/>
      <c r="R3574" s="16" t="s">
        <v>29503</v>
      </c>
      <c r="S3574" s="16" t="s">
        <v>29458</v>
      </c>
      <c r="T3574" s="16" t="s">
        <v>29488</v>
      </c>
      <c r="U3574" s="17">
        <v>1958</v>
      </c>
      <c r="V3574" s="18">
        <v>24486.75</v>
      </c>
      <c r="W3574" s="16" t="s">
        <v>29428</v>
      </c>
      <c r="X3574" s="50"/>
      <c r="Y3574" s="50"/>
    </row>
    <row r="3575" spans="1:26" ht="18" customHeight="1">
      <c r="A3575" s="539">
        <v>20250204</v>
      </c>
      <c r="B3575" s="523">
        <v>129</v>
      </c>
      <c r="C3575" s="523" t="s">
        <v>28965</v>
      </c>
      <c r="D3575" s="523" t="s">
        <v>9537</v>
      </c>
      <c r="E3575" s="523">
        <v>1916</v>
      </c>
      <c r="F3575" s="523" t="s">
        <v>8994</v>
      </c>
      <c r="G3575" s="523" t="s">
        <v>28966</v>
      </c>
      <c r="H3575" s="538"/>
      <c r="I3575" s="540">
        <v>45692</v>
      </c>
      <c r="J3575" s="541" t="s">
        <v>10649</v>
      </c>
      <c r="K3575" s="541" t="s">
        <v>9440</v>
      </c>
      <c r="L3575" s="494" t="s">
        <v>205</v>
      </c>
      <c r="M3575" s="494"/>
      <c r="N3575" s="494"/>
      <c r="O3575" s="494"/>
      <c r="P3575" s="494"/>
      <c r="Q3575" s="494"/>
      <c r="R3575" s="16" t="s">
        <v>29511</v>
      </c>
      <c r="S3575" s="16" t="s">
        <v>19297</v>
      </c>
      <c r="T3575" s="16" t="s">
        <v>29512</v>
      </c>
      <c r="U3575" s="17">
        <v>1916</v>
      </c>
      <c r="V3575" s="18">
        <v>24430</v>
      </c>
      <c r="W3575" s="16" t="s">
        <v>29492</v>
      </c>
      <c r="X3575" s="50"/>
      <c r="Y3575" s="50"/>
    </row>
    <row r="3576" spans="1:26" ht="18" customHeight="1">
      <c r="A3576" s="539">
        <v>20250204</v>
      </c>
      <c r="B3576" s="523">
        <v>130</v>
      </c>
      <c r="C3576" s="523" t="s">
        <v>28969</v>
      </c>
      <c r="D3576" s="523" t="s">
        <v>9537</v>
      </c>
      <c r="E3576" s="523">
        <v>1916</v>
      </c>
      <c r="F3576" s="523" t="s">
        <v>8994</v>
      </c>
      <c r="G3576" s="523" t="s">
        <v>28970</v>
      </c>
      <c r="H3576" s="538"/>
      <c r="I3576" s="540">
        <v>45692</v>
      </c>
      <c r="J3576" s="541" t="s">
        <v>12125</v>
      </c>
      <c r="K3576" s="541" t="s">
        <v>9440</v>
      </c>
      <c r="L3576" s="494" t="s">
        <v>205</v>
      </c>
      <c r="M3576" s="494"/>
      <c r="N3576" s="494"/>
      <c r="O3576" s="494"/>
      <c r="P3576" s="494"/>
      <c r="Q3576" s="494"/>
      <c r="R3576" s="16" t="s">
        <v>29509</v>
      </c>
      <c r="S3576" s="16" t="s">
        <v>19297</v>
      </c>
      <c r="T3576" s="16" t="s">
        <v>29510</v>
      </c>
      <c r="U3576" s="17">
        <v>1916</v>
      </c>
      <c r="V3576" s="18">
        <v>24509.47</v>
      </c>
      <c r="W3576" s="16" t="s">
        <v>29492</v>
      </c>
      <c r="X3576" s="50"/>
      <c r="Y3576" s="50"/>
    </row>
    <row r="3577" spans="1:26" ht="18" customHeight="1">
      <c r="A3577" s="539">
        <v>20250204</v>
      </c>
      <c r="B3577" s="523">
        <v>131</v>
      </c>
      <c r="C3577" s="523" t="s">
        <v>28695</v>
      </c>
      <c r="D3577" s="523" t="s">
        <v>28774</v>
      </c>
      <c r="E3577" s="523">
        <v>816</v>
      </c>
      <c r="F3577" s="523" t="s">
        <v>9211</v>
      </c>
      <c r="G3577" s="523" t="s">
        <v>28696</v>
      </c>
      <c r="H3577" s="538"/>
      <c r="I3577" s="540">
        <v>45692</v>
      </c>
      <c r="J3577" s="541" t="s">
        <v>9813</v>
      </c>
      <c r="K3577" s="541" t="s">
        <v>9440</v>
      </c>
      <c r="L3577" s="494" t="s">
        <v>205</v>
      </c>
      <c r="M3577" s="494"/>
      <c r="N3577" s="494"/>
      <c r="O3577" s="494"/>
      <c r="P3577" s="494"/>
      <c r="Q3577" s="494"/>
      <c r="R3577" s="16" t="s">
        <v>29525</v>
      </c>
      <c r="S3577" s="16" t="s">
        <v>29478</v>
      </c>
      <c r="T3577" s="16" t="s">
        <v>29479</v>
      </c>
      <c r="U3577" s="17">
        <v>816</v>
      </c>
      <c r="V3577" s="18">
        <v>24251.33</v>
      </c>
      <c r="W3577" s="16" t="s">
        <v>29425</v>
      </c>
      <c r="X3577" s="50" t="s">
        <v>29635</v>
      </c>
      <c r="Y3577" s="50"/>
    </row>
    <row r="3578" spans="1:26" ht="18" customHeight="1">
      <c r="A3578" s="539">
        <v>20250204</v>
      </c>
      <c r="B3578" s="523">
        <v>132</v>
      </c>
      <c r="C3578" s="523" t="s">
        <v>28701</v>
      </c>
      <c r="D3578" s="523" t="s">
        <v>28774</v>
      </c>
      <c r="E3578" s="523">
        <v>830</v>
      </c>
      <c r="F3578" s="523" t="s">
        <v>9211</v>
      </c>
      <c r="G3578" s="523" t="s">
        <v>28702</v>
      </c>
      <c r="H3578" s="538"/>
      <c r="I3578" s="540">
        <v>45692</v>
      </c>
      <c r="J3578" s="541" t="s">
        <v>9813</v>
      </c>
      <c r="K3578" s="541" t="s">
        <v>9440</v>
      </c>
      <c r="L3578" s="494" t="s">
        <v>205</v>
      </c>
      <c r="M3578" s="494"/>
      <c r="N3578" s="494"/>
      <c r="O3578" s="494"/>
      <c r="P3578" s="494"/>
      <c r="Q3578" s="494"/>
      <c r="R3578" s="16" t="s">
        <v>29526</v>
      </c>
      <c r="S3578" s="16" t="s">
        <v>29478</v>
      </c>
      <c r="T3578" s="16" t="s">
        <v>29528</v>
      </c>
      <c r="U3578" s="17">
        <v>830</v>
      </c>
      <c r="V3578" s="18">
        <v>24340.75</v>
      </c>
      <c r="W3578" s="16" t="s">
        <v>29425</v>
      </c>
      <c r="X3578" s="50" t="s">
        <v>29635</v>
      </c>
      <c r="Y3578" s="50"/>
    </row>
    <row r="3579" spans="1:26" ht="18" customHeight="1">
      <c r="A3579" s="539">
        <v>20250204</v>
      </c>
      <c r="B3579" s="523">
        <v>133</v>
      </c>
      <c r="C3579" s="523" t="s">
        <v>29291</v>
      </c>
      <c r="D3579" s="523" t="s">
        <v>8905</v>
      </c>
      <c r="E3579" s="523">
        <v>1980</v>
      </c>
      <c r="F3579" s="523" t="s">
        <v>8994</v>
      </c>
      <c r="G3579" s="523" t="s">
        <v>29292</v>
      </c>
      <c r="H3579" s="538"/>
      <c r="I3579" s="540">
        <v>45692</v>
      </c>
      <c r="J3579" s="541" t="s">
        <v>11116</v>
      </c>
      <c r="K3579" s="541" t="s">
        <v>9440</v>
      </c>
      <c r="L3579" s="494" t="s">
        <v>205</v>
      </c>
      <c r="M3579" s="494"/>
      <c r="N3579" s="494"/>
      <c r="O3579" s="494"/>
      <c r="P3579" s="494"/>
      <c r="Q3579" s="494"/>
      <c r="R3579" s="16" t="s">
        <v>29530</v>
      </c>
      <c r="S3579" s="16" t="s">
        <v>29491</v>
      </c>
      <c r="T3579" s="16" t="s">
        <v>29532</v>
      </c>
      <c r="U3579" s="17">
        <v>1980</v>
      </c>
      <c r="V3579" s="18">
        <v>24948</v>
      </c>
      <c r="W3579" s="16" t="s">
        <v>29492</v>
      </c>
      <c r="X3579" s="50" t="s">
        <v>28582</v>
      </c>
      <c r="Y3579" s="50"/>
    </row>
    <row r="3580" spans="1:26" ht="18" customHeight="1">
      <c r="A3580" s="539">
        <v>20250204</v>
      </c>
      <c r="B3580" s="523">
        <v>134</v>
      </c>
      <c r="C3580" s="523" t="s">
        <v>29287</v>
      </c>
      <c r="D3580" s="523" t="s">
        <v>8905</v>
      </c>
      <c r="E3580" s="523">
        <v>1980</v>
      </c>
      <c r="F3580" s="523" t="s">
        <v>8994</v>
      </c>
      <c r="G3580" s="523" t="s">
        <v>29288</v>
      </c>
      <c r="H3580" s="538"/>
      <c r="I3580" s="540">
        <v>45692</v>
      </c>
      <c r="J3580" s="541" t="s">
        <v>9813</v>
      </c>
      <c r="K3580" s="541" t="s">
        <v>9440</v>
      </c>
      <c r="L3580" s="494" t="s">
        <v>205</v>
      </c>
      <c r="M3580" s="494"/>
      <c r="N3580" s="494"/>
      <c r="O3580" s="494"/>
      <c r="P3580" s="494"/>
      <c r="Q3580" s="494"/>
      <c r="R3580" s="16" t="s">
        <v>29535</v>
      </c>
      <c r="S3580" s="16" t="s">
        <v>29491</v>
      </c>
      <c r="T3580" s="16" t="s">
        <v>29536</v>
      </c>
      <c r="U3580" s="17">
        <v>1980</v>
      </c>
      <c r="V3580" s="18">
        <v>24948</v>
      </c>
      <c r="W3580" s="16" t="s">
        <v>29492</v>
      </c>
      <c r="X3580" s="50" t="s">
        <v>28582</v>
      </c>
      <c r="Y3580" s="50"/>
    </row>
    <row r="3581" spans="1:26" ht="18" customHeight="1">
      <c r="A3581" s="539">
        <v>20250205</v>
      </c>
      <c r="B3581" s="523">
        <v>135</v>
      </c>
      <c r="C3581" s="523" t="s">
        <v>29495</v>
      </c>
      <c r="D3581" s="523" t="s">
        <v>10628</v>
      </c>
      <c r="E3581" s="523">
        <v>600</v>
      </c>
      <c r="F3581" s="523" t="s">
        <v>13351</v>
      </c>
      <c r="G3581" s="523" t="s">
        <v>29496</v>
      </c>
      <c r="H3581" s="538"/>
      <c r="I3581" s="540">
        <v>45693</v>
      </c>
      <c r="J3581" s="541" t="s">
        <v>12864</v>
      </c>
      <c r="K3581" s="541" t="s">
        <v>9440</v>
      </c>
      <c r="L3581" s="494">
        <v>40</v>
      </c>
      <c r="M3581" s="494"/>
      <c r="N3581" s="494"/>
      <c r="O3581" s="494"/>
      <c r="P3581" s="494"/>
      <c r="Q3581" s="494"/>
      <c r="R3581" s="16" t="s">
        <v>29630</v>
      </c>
      <c r="S3581" s="16" t="s">
        <v>12898</v>
      </c>
      <c r="T3581" s="16" t="s">
        <v>29643</v>
      </c>
      <c r="U3581" s="17">
        <v>2192</v>
      </c>
      <c r="V3581" s="18">
        <v>19968.8</v>
      </c>
      <c r="W3581" s="16" t="s">
        <v>29644</v>
      </c>
      <c r="X3581" s="50" t="s">
        <v>8165</v>
      </c>
      <c r="Y3581" s="50"/>
      <c r="Z3581" t="s">
        <v>29711</v>
      </c>
    </row>
    <row r="3582" spans="1:26" ht="18" customHeight="1">
      <c r="A3582" s="539">
        <v>20250205</v>
      </c>
      <c r="B3582" s="523">
        <v>136</v>
      </c>
      <c r="C3582" s="523" t="s">
        <v>28532</v>
      </c>
      <c r="D3582" s="523" t="s">
        <v>8894</v>
      </c>
      <c r="E3582" s="523">
        <v>1960</v>
      </c>
      <c r="F3582" s="523" t="s">
        <v>8994</v>
      </c>
      <c r="G3582" s="523" t="s">
        <v>28533</v>
      </c>
      <c r="H3582" s="538"/>
      <c r="I3582" s="540">
        <v>45693</v>
      </c>
      <c r="J3582" s="541" t="s">
        <v>9767</v>
      </c>
      <c r="K3582" s="541" t="s">
        <v>9440</v>
      </c>
      <c r="L3582" s="494" t="s">
        <v>205</v>
      </c>
      <c r="M3582" s="494"/>
      <c r="N3582" s="494"/>
      <c r="O3582" s="494"/>
      <c r="P3582" s="494"/>
      <c r="Q3582" s="494"/>
      <c r="R3582" s="16" t="s">
        <v>29438</v>
      </c>
      <c r="S3582" s="16" t="s">
        <v>4274</v>
      </c>
      <c r="T3582" s="16" t="s">
        <v>29513</v>
      </c>
      <c r="U3582" s="17">
        <v>1960</v>
      </c>
      <c r="V3582" s="18">
        <v>24500</v>
      </c>
      <c r="W3582" s="16" t="s">
        <v>29492</v>
      </c>
      <c r="X3582" s="50" t="s">
        <v>27886</v>
      </c>
      <c r="Y3582" s="50"/>
    </row>
    <row r="3583" spans="1:26" ht="18" customHeight="1">
      <c r="A3583" s="539">
        <v>20250205</v>
      </c>
      <c r="B3583" s="523">
        <v>137</v>
      </c>
      <c r="C3583" s="523" t="s">
        <v>28971</v>
      </c>
      <c r="D3583" s="523" t="s">
        <v>9537</v>
      </c>
      <c r="E3583" s="523">
        <v>1916</v>
      </c>
      <c r="F3583" s="523" t="s">
        <v>8994</v>
      </c>
      <c r="G3583" s="523" t="s">
        <v>28972</v>
      </c>
      <c r="H3583" s="538"/>
      <c r="I3583" s="540">
        <v>45692</v>
      </c>
      <c r="J3583" s="541" t="s">
        <v>12169</v>
      </c>
      <c r="K3583" s="541" t="s">
        <v>9440</v>
      </c>
      <c r="L3583" s="494" t="s">
        <v>205</v>
      </c>
      <c r="M3583" s="494"/>
      <c r="N3583" s="494"/>
      <c r="O3583" s="494"/>
      <c r="P3583" s="494"/>
      <c r="Q3583" s="494"/>
      <c r="R3583" s="16" t="s">
        <v>29504</v>
      </c>
      <c r="S3583" s="16" t="s">
        <v>29491</v>
      </c>
      <c r="T3583" s="16" t="s">
        <v>29505</v>
      </c>
      <c r="U3583" s="17">
        <v>1916</v>
      </c>
      <c r="V3583" s="18">
        <v>24460</v>
      </c>
      <c r="W3583" s="16" t="s">
        <v>29492</v>
      </c>
      <c r="X3583" s="50" t="s">
        <v>28582</v>
      </c>
      <c r="Y3583" s="50"/>
    </row>
    <row r="3584" spans="1:26" ht="18" customHeight="1">
      <c r="A3584" s="539">
        <v>20250205</v>
      </c>
      <c r="B3584" s="523">
        <v>138</v>
      </c>
      <c r="C3584" s="523" t="s">
        <v>28961</v>
      </c>
      <c r="D3584" s="523" t="s">
        <v>9537</v>
      </c>
      <c r="E3584" s="523">
        <v>1916</v>
      </c>
      <c r="F3584" s="523" t="s">
        <v>8994</v>
      </c>
      <c r="G3584" s="523" t="s">
        <v>28962</v>
      </c>
      <c r="H3584" s="538"/>
      <c r="I3584" s="540">
        <v>45692</v>
      </c>
      <c r="J3584" s="541" t="s">
        <v>12055</v>
      </c>
      <c r="K3584" s="541" t="s">
        <v>9440</v>
      </c>
      <c r="L3584" s="494" t="s">
        <v>205</v>
      </c>
      <c r="M3584" s="494"/>
      <c r="N3584" s="494"/>
      <c r="O3584" s="494"/>
      <c r="P3584" s="494"/>
      <c r="Q3584" s="494"/>
      <c r="R3584" s="16" t="s">
        <v>29534</v>
      </c>
      <c r="S3584" s="16" t="s">
        <v>29491</v>
      </c>
      <c r="T3584" s="16" t="s">
        <v>29506</v>
      </c>
      <c r="U3584" s="17">
        <v>1916</v>
      </c>
      <c r="V3584" s="18">
        <v>24540</v>
      </c>
      <c r="W3584" s="16" t="s">
        <v>29492</v>
      </c>
      <c r="X3584" s="50" t="s">
        <v>28582</v>
      </c>
      <c r="Y3584" s="50"/>
    </row>
    <row r="3585" spans="1:26" ht="18" customHeight="1">
      <c r="A3585" s="539">
        <v>20250205</v>
      </c>
      <c r="B3585" s="523">
        <v>139</v>
      </c>
      <c r="C3585" s="523" t="s">
        <v>29521</v>
      </c>
      <c r="D3585" s="523" t="s">
        <v>8891</v>
      </c>
      <c r="E3585" s="523">
        <v>1960</v>
      </c>
      <c r="F3585" s="523" t="s">
        <v>8994</v>
      </c>
      <c r="G3585" s="523" t="s">
        <v>29522</v>
      </c>
      <c r="H3585" s="538"/>
      <c r="I3585" s="540">
        <v>45692</v>
      </c>
      <c r="J3585" s="541" t="s">
        <v>29657</v>
      </c>
      <c r="K3585" s="541" t="s">
        <v>9440</v>
      </c>
      <c r="L3585" s="512" t="s">
        <v>205</v>
      </c>
      <c r="M3585" s="512"/>
      <c r="N3585" s="512"/>
      <c r="O3585" s="512"/>
      <c r="P3585" s="512"/>
      <c r="Q3585" s="512"/>
      <c r="R3585" s="16" t="s">
        <v>29521</v>
      </c>
      <c r="S3585" s="16" t="s">
        <v>29627</v>
      </c>
      <c r="T3585" s="16" t="s">
        <v>29641</v>
      </c>
      <c r="U3585" s="17">
        <v>1960</v>
      </c>
      <c r="V3585" s="18">
        <v>24500</v>
      </c>
      <c r="W3585" s="16" t="s">
        <v>29446</v>
      </c>
      <c r="X3585" s="50" t="s">
        <v>24812</v>
      </c>
      <c r="Y3585" s="50"/>
    </row>
    <row r="3586" spans="1:26" ht="18" customHeight="1">
      <c r="A3586" s="539">
        <v>20250205</v>
      </c>
      <c r="B3586" s="523">
        <v>140</v>
      </c>
      <c r="C3586" s="523" t="s">
        <v>28967</v>
      </c>
      <c r="D3586" s="523" t="s">
        <v>9537</v>
      </c>
      <c r="E3586" s="523">
        <v>1916</v>
      </c>
      <c r="F3586" s="523" t="s">
        <v>8994</v>
      </c>
      <c r="G3586" s="523" t="s">
        <v>28968</v>
      </c>
      <c r="H3586" s="538"/>
      <c r="I3586" s="540">
        <v>45692</v>
      </c>
      <c r="J3586" s="541" t="s">
        <v>11840</v>
      </c>
      <c r="K3586" s="541" t="s">
        <v>9440</v>
      </c>
      <c r="L3586" s="512" t="s">
        <v>205</v>
      </c>
      <c r="M3586" s="512"/>
      <c r="N3586" s="512"/>
      <c r="O3586" s="512"/>
      <c r="P3586" s="512"/>
      <c r="Q3586" s="512"/>
      <c r="R3586" s="16" t="s">
        <v>29430</v>
      </c>
      <c r="S3586" s="16" t="s">
        <v>19297</v>
      </c>
      <c r="T3586" s="16" t="s">
        <v>29645</v>
      </c>
      <c r="U3586" s="17">
        <v>1916</v>
      </c>
      <c r="V3586" s="18">
        <v>24509.47</v>
      </c>
      <c r="W3586" s="16" t="s">
        <v>29492</v>
      </c>
      <c r="X3586" s="50" t="s">
        <v>29636</v>
      </c>
      <c r="Y3586" s="50"/>
    </row>
    <row r="3587" spans="1:26" ht="18" customHeight="1">
      <c r="A3587" s="539">
        <v>20250205</v>
      </c>
      <c r="B3587" s="523">
        <v>141</v>
      </c>
      <c r="C3587" s="523" t="s">
        <v>29189</v>
      </c>
      <c r="D3587" s="523" t="s">
        <v>8891</v>
      </c>
      <c r="E3587" s="523">
        <v>2300</v>
      </c>
      <c r="F3587" s="523" t="s">
        <v>121</v>
      </c>
      <c r="G3587" s="523" t="s">
        <v>29142</v>
      </c>
      <c r="H3587" s="538"/>
      <c r="I3587" s="540">
        <v>45692</v>
      </c>
      <c r="J3587" s="541" t="s">
        <v>12195</v>
      </c>
      <c r="K3587" s="541" t="s">
        <v>9440</v>
      </c>
      <c r="L3587" s="512" t="s">
        <v>205</v>
      </c>
      <c r="M3587" s="512"/>
      <c r="N3587" s="512"/>
      <c r="O3587" s="512"/>
      <c r="P3587" s="512"/>
      <c r="Q3587" s="512"/>
      <c r="R3587" s="16" t="s">
        <v>29365</v>
      </c>
      <c r="S3587" s="16" t="s">
        <v>29538</v>
      </c>
      <c r="T3587" s="16" t="s">
        <v>29507</v>
      </c>
      <c r="U3587" s="17">
        <v>2300</v>
      </c>
      <c r="V3587" s="18">
        <v>23805</v>
      </c>
      <c r="W3587" s="16" t="s">
        <v>29508</v>
      </c>
      <c r="X3587" s="50" t="s">
        <v>9542</v>
      </c>
      <c r="Y3587" s="50"/>
    </row>
    <row r="3588" spans="1:26" ht="18" customHeight="1">
      <c r="A3588" s="539">
        <v>20250205</v>
      </c>
      <c r="B3588" s="523">
        <v>142</v>
      </c>
      <c r="C3588" s="523" t="s">
        <v>29642</v>
      </c>
      <c r="D3588" s="523" t="s">
        <v>17374</v>
      </c>
      <c r="E3588" s="523">
        <v>430</v>
      </c>
      <c r="F3588" s="523" t="s">
        <v>9069</v>
      </c>
      <c r="G3588" s="523" t="s">
        <v>29261</v>
      </c>
      <c r="H3588" s="538"/>
      <c r="I3588" s="540">
        <v>45693</v>
      </c>
      <c r="J3588" s="541" t="s">
        <v>10562</v>
      </c>
      <c r="K3588" s="541" t="s">
        <v>9440</v>
      </c>
      <c r="L3588" s="494">
        <v>20</v>
      </c>
      <c r="M3588" s="494"/>
      <c r="N3588" s="494"/>
      <c r="O3588" s="494"/>
      <c r="P3588" s="494"/>
      <c r="Q3588" s="494"/>
      <c r="R3588" s="16" t="s">
        <v>29650</v>
      </c>
      <c r="S3588" s="16" t="s">
        <v>29363</v>
      </c>
      <c r="T3588" s="16" t="s">
        <v>29651</v>
      </c>
      <c r="U3588" s="17">
        <v>430</v>
      </c>
      <c r="V3588" s="18">
        <v>4730</v>
      </c>
      <c r="W3588" s="16" t="s">
        <v>29424</v>
      </c>
      <c r="X3588" s="50" t="s">
        <v>8165</v>
      </c>
      <c r="Y3588" s="50"/>
    </row>
    <row r="3589" spans="1:26" ht="18" customHeight="1">
      <c r="A3589" s="539">
        <v>20250205</v>
      </c>
      <c r="B3589" s="523">
        <v>143</v>
      </c>
      <c r="C3589" s="523" t="s">
        <v>29260</v>
      </c>
      <c r="D3589" s="523" t="s">
        <v>17374</v>
      </c>
      <c r="E3589" s="523">
        <v>332</v>
      </c>
      <c r="F3589" s="523" t="s">
        <v>9069</v>
      </c>
      <c r="G3589" s="523" t="s">
        <v>29261</v>
      </c>
      <c r="H3589" s="538"/>
      <c r="I3589" s="540">
        <v>45693</v>
      </c>
      <c r="J3589" s="541" t="s">
        <v>10562</v>
      </c>
      <c r="K3589" s="541" t="s">
        <v>9440</v>
      </c>
      <c r="L3589" s="494">
        <v>20</v>
      </c>
      <c r="M3589" s="494"/>
      <c r="N3589" s="494"/>
      <c r="O3589" s="494"/>
      <c r="P3589" s="494"/>
      <c r="Q3589" s="494"/>
      <c r="R3589" s="16" t="s">
        <v>29518</v>
      </c>
      <c r="S3589" s="16" t="s">
        <v>29363</v>
      </c>
      <c r="T3589" s="16" t="s">
        <v>29649</v>
      </c>
      <c r="U3589" s="17">
        <v>332</v>
      </c>
      <c r="V3589" s="18">
        <v>3650</v>
      </c>
      <c r="W3589" s="16" t="s">
        <v>29424</v>
      </c>
      <c r="X3589" s="50" t="s">
        <v>8165</v>
      </c>
      <c r="Y3589" s="50"/>
    </row>
    <row r="3590" spans="1:26" ht="18" customHeight="1">
      <c r="A3590" s="539">
        <v>20250205</v>
      </c>
      <c r="B3590" s="523">
        <v>144</v>
      </c>
      <c r="C3590" s="523" t="s">
        <v>29485</v>
      </c>
      <c r="D3590" s="523" t="s">
        <v>8947</v>
      </c>
      <c r="E3590" s="523">
        <v>1004</v>
      </c>
      <c r="F3590" s="523" t="s">
        <v>8949</v>
      </c>
      <c r="G3590" s="523" t="s">
        <v>29486</v>
      </c>
      <c r="H3590" s="538"/>
      <c r="I3590" s="540">
        <v>45693</v>
      </c>
      <c r="J3590" s="541" t="s">
        <v>12217</v>
      </c>
      <c r="K3590" s="541" t="s">
        <v>9440</v>
      </c>
      <c r="L3590" s="494">
        <v>20</v>
      </c>
      <c r="M3590" s="494"/>
      <c r="N3590" s="494"/>
      <c r="O3590" s="494"/>
      <c r="P3590" s="494"/>
      <c r="Q3590" s="494"/>
      <c r="R3590" s="16" t="s">
        <v>29629</v>
      </c>
      <c r="S3590" s="16" t="s">
        <v>29646</v>
      </c>
      <c r="T3590" s="16" t="s">
        <v>29647</v>
      </c>
      <c r="U3590" s="17">
        <v>1004</v>
      </c>
      <c r="V3590" s="18">
        <v>8032</v>
      </c>
      <c r="W3590" s="16" t="s">
        <v>29640</v>
      </c>
      <c r="X3590" s="50" t="s">
        <v>24812</v>
      </c>
      <c r="Y3590" s="50"/>
      <c r="Z3590" t="s">
        <v>10606</v>
      </c>
    </row>
    <row r="3591" spans="1:26" ht="18" customHeight="1">
      <c r="A3591" s="539">
        <v>20250205</v>
      </c>
      <c r="B3591" s="523">
        <v>145</v>
      </c>
      <c r="C3591" s="523" t="s">
        <v>29145</v>
      </c>
      <c r="D3591" s="523" t="s">
        <v>168</v>
      </c>
      <c r="E3591" s="523">
        <v>1960</v>
      </c>
      <c r="F3591" s="523" t="s">
        <v>8994</v>
      </c>
      <c r="G3591" s="523" t="s">
        <v>29146</v>
      </c>
      <c r="H3591" s="538"/>
      <c r="I3591" s="540">
        <v>45693</v>
      </c>
      <c r="J3591" s="541" t="s">
        <v>9539</v>
      </c>
      <c r="K3591" s="541" t="s">
        <v>9440</v>
      </c>
      <c r="L3591" s="494" t="s">
        <v>205</v>
      </c>
      <c r="M3591" s="494"/>
      <c r="N3591" s="494"/>
      <c r="O3591" s="494"/>
      <c r="P3591" s="494"/>
      <c r="Q3591" s="494"/>
      <c r="R3591" s="16" t="s">
        <v>29414</v>
      </c>
      <c r="S3591" s="16" t="s">
        <v>4274</v>
      </c>
      <c r="T3591" s="16" t="s">
        <v>29541</v>
      </c>
      <c r="U3591" s="17">
        <v>1960</v>
      </c>
      <c r="V3591" s="18">
        <v>24500</v>
      </c>
      <c r="W3591" s="16" t="s">
        <v>29492</v>
      </c>
      <c r="X3591" s="50" t="s">
        <v>29637</v>
      </c>
      <c r="Y3591" s="50"/>
    </row>
    <row r="3592" spans="1:26" ht="18" customHeight="1">
      <c r="A3592" s="539">
        <v>20250205</v>
      </c>
      <c r="B3592" s="523">
        <v>146</v>
      </c>
      <c r="C3592" s="523" t="s">
        <v>29489</v>
      </c>
      <c r="D3592" s="523" t="s">
        <v>9743</v>
      </c>
      <c r="E3592" s="523">
        <v>2039</v>
      </c>
      <c r="F3592" s="523" t="s">
        <v>9206</v>
      </c>
      <c r="G3592" s="523" t="s">
        <v>29367</v>
      </c>
      <c r="H3592" s="538"/>
      <c r="I3592" s="540">
        <v>45693</v>
      </c>
      <c r="J3592" s="541" t="s">
        <v>13647</v>
      </c>
      <c r="K3592" s="541" t="s">
        <v>9440</v>
      </c>
      <c r="L3592" s="494"/>
      <c r="M3592" s="494"/>
      <c r="N3592" s="494"/>
      <c r="O3592" s="494"/>
      <c r="P3592" s="494"/>
      <c r="Q3592" s="494"/>
      <c r="R3592" s="16" t="s">
        <v>29539</v>
      </c>
      <c r="S3592" s="16" t="s">
        <v>19246</v>
      </c>
      <c r="T3592" s="16" t="s">
        <v>29540</v>
      </c>
      <c r="U3592" s="17">
        <v>2039</v>
      </c>
      <c r="V3592" s="18">
        <v>23500</v>
      </c>
      <c r="W3592" s="16" t="s">
        <v>29492</v>
      </c>
      <c r="X3592" s="50" t="s">
        <v>28581</v>
      </c>
      <c r="Y3592" s="50"/>
    </row>
    <row r="3593" spans="1:26" ht="18" customHeight="1">
      <c r="A3593" s="539">
        <v>20250205</v>
      </c>
      <c r="B3593" s="523">
        <v>147</v>
      </c>
      <c r="C3593" s="523" t="s">
        <v>29483</v>
      </c>
      <c r="D3593" s="523" t="s">
        <v>8947</v>
      </c>
      <c r="E3593" s="523">
        <v>1844</v>
      </c>
      <c r="F3593" s="523" t="s">
        <v>8949</v>
      </c>
      <c r="G3593" s="523" t="s">
        <v>29484</v>
      </c>
      <c r="H3593" s="538"/>
      <c r="I3593" s="540">
        <v>45693</v>
      </c>
      <c r="J3593" s="541" t="s">
        <v>10753</v>
      </c>
      <c r="K3593" s="541" t="s">
        <v>9440</v>
      </c>
      <c r="L3593" s="494">
        <v>20</v>
      </c>
      <c r="M3593" s="494"/>
      <c r="N3593" s="494"/>
      <c r="O3593" s="494"/>
      <c r="P3593" s="494"/>
      <c r="Q3593" s="494"/>
      <c r="R3593" s="16" t="s">
        <v>29628</v>
      </c>
      <c r="S3593" s="16" t="s">
        <v>29646</v>
      </c>
      <c r="T3593" s="16" t="s">
        <v>29648</v>
      </c>
      <c r="U3593" s="17">
        <v>1844</v>
      </c>
      <c r="V3593" s="18">
        <v>7810.8</v>
      </c>
      <c r="W3593" s="16" t="s">
        <v>29640</v>
      </c>
      <c r="X3593" s="50" t="s">
        <v>24812</v>
      </c>
      <c r="Y3593" s="50"/>
      <c r="Z3593" t="s">
        <v>10606</v>
      </c>
    </row>
    <row r="3594" spans="1:26" ht="18" customHeight="1">
      <c r="A3594" s="539">
        <v>20250205</v>
      </c>
      <c r="B3594" s="523">
        <v>148</v>
      </c>
      <c r="C3594" s="523" t="s">
        <v>29638</v>
      </c>
      <c r="D3594" s="523" t="s">
        <v>18161</v>
      </c>
      <c r="E3594" s="523">
        <v>900</v>
      </c>
      <c r="F3594" s="523" t="s">
        <v>9211</v>
      </c>
      <c r="G3594" s="523" t="s">
        <v>29639</v>
      </c>
      <c r="H3594" s="538"/>
      <c r="I3594" s="540">
        <v>45693</v>
      </c>
      <c r="J3594" s="541" t="s">
        <v>11081</v>
      </c>
      <c r="K3594" s="541" t="s">
        <v>9440</v>
      </c>
      <c r="L3594" s="494" t="s">
        <v>205</v>
      </c>
      <c r="M3594" s="494"/>
      <c r="N3594" s="494"/>
      <c r="O3594" s="494"/>
      <c r="P3594" s="494"/>
      <c r="Q3594" s="494"/>
      <c r="R3594" s="16" t="s">
        <v>29667</v>
      </c>
      <c r="S3594" s="16" t="s">
        <v>8184</v>
      </c>
      <c r="T3594" s="16" t="s">
        <v>29669</v>
      </c>
      <c r="U3594" s="17">
        <v>900</v>
      </c>
      <c r="V3594" s="18">
        <v>23616</v>
      </c>
      <c r="W3594" s="16" t="s">
        <v>29492</v>
      </c>
      <c r="X3594" s="50" t="s">
        <v>29696</v>
      </c>
      <c r="Y3594" s="50"/>
      <c r="Z3594" t="s">
        <v>29712</v>
      </c>
    </row>
    <row r="3595" spans="1:26" ht="18" customHeight="1">
      <c r="A3595" s="539">
        <v>20250206</v>
      </c>
      <c r="B3595" s="523">
        <v>149</v>
      </c>
      <c r="C3595" s="523" t="s">
        <v>29517</v>
      </c>
      <c r="D3595" s="523" t="s">
        <v>9476</v>
      </c>
      <c r="E3595" s="523">
        <v>1165</v>
      </c>
      <c r="F3595" s="523" t="s">
        <v>9089</v>
      </c>
      <c r="G3595" s="523" t="s">
        <v>29369</v>
      </c>
      <c r="H3595" s="538"/>
      <c r="I3595" s="540">
        <v>45693</v>
      </c>
      <c r="J3595" s="541" t="s">
        <v>12706</v>
      </c>
      <c r="K3595" s="541" t="s">
        <v>9440</v>
      </c>
      <c r="L3595" s="494"/>
      <c r="M3595" s="494"/>
      <c r="N3595" s="494"/>
      <c r="O3595" s="494"/>
      <c r="P3595" s="494"/>
      <c r="Q3595" s="494"/>
      <c r="R3595" s="16" t="s">
        <v>29251</v>
      </c>
      <c r="S3595" s="16" t="s">
        <v>29666</v>
      </c>
      <c r="T3595" s="16" t="s">
        <v>29677</v>
      </c>
      <c r="U3595" s="17">
        <v>2330</v>
      </c>
      <c r="V3595" s="18">
        <v>49862</v>
      </c>
      <c r="W3595" s="16" t="s">
        <v>29640</v>
      </c>
      <c r="X3595" s="50" t="s">
        <v>27889</v>
      </c>
      <c r="Y3595" s="50"/>
      <c r="Z3595" t="s">
        <v>29757</v>
      </c>
    </row>
    <row r="3596" spans="1:26" ht="18" customHeight="1">
      <c r="A3596" s="539">
        <v>20250206</v>
      </c>
      <c r="B3596" s="523">
        <v>149</v>
      </c>
      <c r="C3596" s="523" t="s">
        <v>29517</v>
      </c>
      <c r="D3596" s="523" t="s">
        <v>9476</v>
      </c>
      <c r="E3596" s="523">
        <v>1165</v>
      </c>
      <c r="F3596" s="523" t="s">
        <v>9089</v>
      </c>
      <c r="G3596" s="523" t="s">
        <v>29370</v>
      </c>
      <c r="H3596" s="538"/>
      <c r="I3596" s="540">
        <v>45693</v>
      </c>
      <c r="J3596" s="541" t="s">
        <v>12706</v>
      </c>
      <c r="K3596" s="541" t="s">
        <v>9440</v>
      </c>
      <c r="L3596" s="494"/>
      <c r="M3596" s="494"/>
      <c r="N3596" s="494"/>
      <c r="O3596" s="494"/>
      <c r="P3596" s="494"/>
      <c r="Q3596" s="494"/>
      <c r="R3596" s="16"/>
      <c r="S3596" s="16"/>
      <c r="T3596" s="16"/>
      <c r="U3596" s="17"/>
      <c r="V3596" s="18"/>
      <c r="W3596" s="16"/>
      <c r="X3596" s="50" t="s">
        <v>27889</v>
      </c>
      <c r="Y3596" s="50"/>
      <c r="Z3596" t="s">
        <v>29758</v>
      </c>
    </row>
    <row r="3597" spans="1:26" ht="18" customHeight="1">
      <c r="A3597" s="539">
        <v>20250206</v>
      </c>
      <c r="B3597" s="523">
        <v>150</v>
      </c>
      <c r="C3597" s="523" t="s">
        <v>29662</v>
      </c>
      <c r="D3597" s="523" t="s">
        <v>27505</v>
      </c>
      <c r="E3597" s="523">
        <v>2202</v>
      </c>
      <c r="F3597" s="523" t="s">
        <v>8949</v>
      </c>
      <c r="G3597" s="523" t="s">
        <v>29663</v>
      </c>
      <c r="H3597" s="538"/>
      <c r="I3597" s="540">
        <v>45693</v>
      </c>
      <c r="J3597" s="541" t="s">
        <v>14075</v>
      </c>
      <c r="K3597" s="541" t="s">
        <v>9440</v>
      </c>
      <c r="L3597" s="494" t="s">
        <v>205</v>
      </c>
      <c r="M3597" s="494"/>
      <c r="N3597" s="494"/>
      <c r="O3597" s="494"/>
      <c r="P3597" s="494"/>
      <c r="Q3597" s="494"/>
      <c r="R3597" s="16" t="s">
        <v>29681</v>
      </c>
      <c r="S3597" s="16" t="s">
        <v>15815</v>
      </c>
      <c r="T3597" s="16" t="s">
        <v>29682</v>
      </c>
      <c r="U3597" s="17">
        <v>2200</v>
      </c>
      <c r="V3597" s="18">
        <v>15480</v>
      </c>
      <c r="W3597" s="16" t="s">
        <v>29428</v>
      </c>
      <c r="X3597" s="50" t="s">
        <v>29695</v>
      </c>
      <c r="Y3597" s="50"/>
      <c r="Z3597" t="s">
        <v>30012</v>
      </c>
    </row>
    <row r="3598" spans="1:26" ht="18" customHeight="1">
      <c r="A3598" s="539">
        <v>20250206</v>
      </c>
      <c r="B3598" s="523">
        <v>151</v>
      </c>
      <c r="C3598" s="523" t="s">
        <v>29143</v>
      </c>
      <c r="D3598" s="523" t="s">
        <v>168</v>
      </c>
      <c r="E3598" s="523">
        <v>1960</v>
      </c>
      <c r="F3598" s="523" t="s">
        <v>8994</v>
      </c>
      <c r="G3598" s="523" t="s">
        <v>29144</v>
      </c>
      <c r="H3598" s="538"/>
      <c r="I3598" s="540">
        <v>45693</v>
      </c>
      <c r="J3598" s="541" t="s">
        <v>11808</v>
      </c>
      <c r="K3598" s="541" t="s">
        <v>9440</v>
      </c>
      <c r="L3598" s="494" t="s">
        <v>205</v>
      </c>
      <c r="M3598" s="494"/>
      <c r="N3598" s="494"/>
      <c r="O3598" s="494"/>
      <c r="P3598" s="494"/>
      <c r="Q3598" s="494"/>
      <c r="R3598" s="16" t="s">
        <v>29439</v>
      </c>
      <c r="S3598" s="16" t="s">
        <v>4274</v>
      </c>
      <c r="T3598" s="16" t="s">
        <v>29676</v>
      </c>
      <c r="U3598" s="17">
        <v>1960</v>
      </c>
      <c r="V3598" s="18">
        <v>24500</v>
      </c>
      <c r="W3598" s="16" t="s">
        <v>29492</v>
      </c>
      <c r="X3598" s="50" t="s">
        <v>29637</v>
      </c>
      <c r="Y3598" s="50"/>
    </row>
    <row r="3599" spans="1:26" ht="18" customHeight="1">
      <c r="A3599" s="539">
        <v>20250206</v>
      </c>
      <c r="B3599" s="523">
        <v>152</v>
      </c>
      <c r="C3599" s="523" t="s">
        <v>29519</v>
      </c>
      <c r="D3599" s="523" t="s">
        <v>8891</v>
      </c>
      <c r="E3599" s="523">
        <v>1960</v>
      </c>
      <c r="F3599" s="523" t="s">
        <v>8994</v>
      </c>
      <c r="G3599" s="523" t="s">
        <v>29520</v>
      </c>
      <c r="H3599" s="538"/>
      <c r="I3599" s="540">
        <v>45694</v>
      </c>
      <c r="J3599" s="541" t="s">
        <v>12724</v>
      </c>
      <c r="K3599" s="541" t="s">
        <v>9440</v>
      </c>
      <c r="L3599" s="494" t="s">
        <v>205</v>
      </c>
      <c r="M3599" s="494"/>
      <c r="N3599" s="494"/>
      <c r="O3599" s="494"/>
      <c r="P3599" s="494"/>
      <c r="Q3599" s="494"/>
      <c r="R3599" s="16" t="s">
        <v>29671</v>
      </c>
      <c r="S3599" s="16" t="s">
        <v>29672</v>
      </c>
      <c r="T3599" s="16" t="s">
        <v>29673</v>
      </c>
      <c r="U3599" s="17">
        <v>1960</v>
      </c>
      <c r="V3599" s="18">
        <v>24500</v>
      </c>
      <c r="W3599" s="16" t="s">
        <v>29644</v>
      </c>
      <c r="X3599" s="50" t="s">
        <v>29697</v>
      </c>
      <c r="Y3599" s="50"/>
    </row>
    <row r="3600" spans="1:26" ht="18" customHeight="1">
      <c r="A3600" s="539">
        <v>20250206</v>
      </c>
      <c r="B3600" s="523">
        <v>153</v>
      </c>
      <c r="C3600" s="523" t="s">
        <v>28755</v>
      </c>
      <c r="D3600" s="523" t="s">
        <v>9540</v>
      </c>
      <c r="E3600" s="523">
        <v>1939</v>
      </c>
      <c r="F3600" s="523" t="s">
        <v>8994</v>
      </c>
      <c r="G3600" s="523" t="s">
        <v>28756</v>
      </c>
      <c r="H3600" s="538"/>
      <c r="I3600" s="540">
        <v>45694</v>
      </c>
      <c r="J3600" s="541" t="s">
        <v>9808</v>
      </c>
      <c r="K3600" s="541" t="s">
        <v>9440</v>
      </c>
      <c r="L3600" s="494" t="s">
        <v>205</v>
      </c>
      <c r="M3600" s="494"/>
      <c r="N3600" s="494"/>
      <c r="O3600" s="494"/>
      <c r="P3600" s="494"/>
      <c r="Q3600" s="494"/>
      <c r="R3600" s="16" t="s">
        <v>28755</v>
      </c>
      <c r="S3600" s="16" t="s">
        <v>29487</v>
      </c>
      <c r="T3600" s="16" t="s">
        <v>29674</v>
      </c>
      <c r="U3600" s="17">
        <v>1939</v>
      </c>
      <c r="V3600" s="18">
        <v>24249.18</v>
      </c>
      <c r="W3600" s="16" t="s">
        <v>29656</v>
      </c>
      <c r="X3600" s="50"/>
      <c r="Y3600" s="50"/>
    </row>
    <row r="3601" spans="1:26" ht="18" customHeight="1">
      <c r="A3601" s="539">
        <v>20250206</v>
      </c>
      <c r="B3601" s="523">
        <v>154</v>
      </c>
      <c r="C3601" s="523" t="s">
        <v>28757</v>
      </c>
      <c r="D3601" s="523" t="s">
        <v>9540</v>
      </c>
      <c r="E3601" s="523">
        <v>1952</v>
      </c>
      <c r="F3601" s="523" t="s">
        <v>8994</v>
      </c>
      <c r="G3601" s="523" t="s">
        <v>28758</v>
      </c>
      <c r="H3601" s="538"/>
      <c r="I3601" s="540">
        <v>45694</v>
      </c>
      <c r="J3601" s="541" t="s">
        <v>11592</v>
      </c>
      <c r="K3601" s="541" t="s">
        <v>9440</v>
      </c>
      <c r="L3601" s="494" t="s">
        <v>205</v>
      </c>
      <c r="M3601" s="494"/>
      <c r="N3601" s="494"/>
      <c r="O3601" s="494"/>
      <c r="P3601" s="494"/>
      <c r="Q3601" s="494"/>
      <c r="R3601" s="16" t="s">
        <v>28757</v>
      </c>
      <c r="S3601" s="16" t="s">
        <v>29487</v>
      </c>
      <c r="T3601" s="16" t="s">
        <v>29675</v>
      </c>
      <c r="U3601" s="17">
        <v>1952</v>
      </c>
      <c r="V3601" s="18">
        <v>24411.82</v>
      </c>
      <c r="W3601" s="16" t="s">
        <v>29656</v>
      </c>
      <c r="X3601" s="50"/>
      <c r="Y3601" s="50"/>
    </row>
    <row r="3602" spans="1:26" ht="18" customHeight="1">
      <c r="A3602" s="539">
        <v>20250207</v>
      </c>
      <c r="B3602" s="523">
        <v>155</v>
      </c>
      <c r="C3602" s="523" t="s">
        <v>29717</v>
      </c>
      <c r="D3602" s="523" t="s">
        <v>8891</v>
      </c>
      <c r="E3602" s="523">
        <v>1946</v>
      </c>
      <c r="F3602" s="523" t="s">
        <v>8994</v>
      </c>
      <c r="G3602" s="523" t="s">
        <v>29718</v>
      </c>
      <c r="H3602" s="538"/>
      <c r="I3602" s="540">
        <v>45694</v>
      </c>
      <c r="J3602" s="541" t="s">
        <v>14928</v>
      </c>
      <c r="K3602" s="541" t="s">
        <v>9440</v>
      </c>
      <c r="L3602" s="494"/>
      <c r="M3602" s="494"/>
      <c r="N3602" s="494"/>
      <c r="O3602" s="494"/>
      <c r="P3602" s="494"/>
      <c r="Q3602" s="494"/>
      <c r="R3602" s="16" t="s">
        <v>29754</v>
      </c>
      <c r="S3602" s="16" t="s">
        <v>29751</v>
      </c>
      <c r="T3602" s="16" t="s">
        <v>29755</v>
      </c>
      <c r="U3602" s="17">
        <v>1946</v>
      </c>
      <c r="V3602" s="18">
        <v>24432.65</v>
      </c>
      <c r="W3602" s="16" t="s">
        <v>29753</v>
      </c>
      <c r="X3602" s="50"/>
      <c r="Y3602" s="50"/>
    </row>
    <row r="3603" spans="1:26" ht="18" customHeight="1">
      <c r="A3603" s="539">
        <v>20250207</v>
      </c>
      <c r="B3603" s="523">
        <v>156</v>
      </c>
      <c r="C3603" s="523" t="s">
        <v>29715</v>
      </c>
      <c r="D3603" s="523" t="s">
        <v>8891</v>
      </c>
      <c r="E3603" s="523">
        <v>1837</v>
      </c>
      <c r="F3603" s="523" t="s">
        <v>8994</v>
      </c>
      <c r="G3603" s="523" t="s">
        <v>29716</v>
      </c>
      <c r="H3603" s="538"/>
      <c r="I3603" s="540">
        <v>45695</v>
      </c>
      <c r="J3603" s="541" t="s">
        <v>14060</v>
      </c>
      <c r="K3603" s="541" t="s">
        <v>9440</v>
      </c>
      <c r="L3603" s="494"/>
      <c r="M3603" s="494"/>
      <c r="N3603" s="494"/>
      <c r="O3603" s="494"/>
      <c r="P3603" s="494"/>
      <c r="Q3603" s="494"/>
      <c r="R3603" s="16" t="s">
        <v>29750</v>
      </c>
      <c r="S3603" s="16" t="s">
        <v>29751</v>
      </c>
      <c r="T3603" s="16" t="s">
        <v>29752</v>
      </c>
      <c r="U3603" s="17">
        <v>1837</v>
      </c>
      <c r="V3603" s="18">
        <v>23064.09</v>
      </c>
      <c r="W3603" s="16" t="s">
        <v>29753</v>
      </c>
      <c r="X3603" s="50"/>
      <c r="Y3603" s="50"/>
    </row>
    <row r="3604" spans="1:26" ht="18" customHeight="1">
      <c r="A3604" s="539">
        <v>20250207</v>
      </c>
      <c r="B3604" s="523">
        <v>157</v>
      </c>
      <c r="C3604" s="523" t="s">
        <v>29032</v>
      </c>
      <c r="D3604" s="523" t="s">
        <v>8891</v>
      </c>
      <c r="E3604" s="523">
        <v>1960</v>
      </c>
      <c r="F3604" s="523" t="s">
        <v>8994</v>
      </c>
      <c r="G3604" s="523" t="s">
        <v>29033</v>
      </c>
      <c r="H3604" s="538"/>
      <c r="I3604" s="540">
        <v>45695</v>
      </c>
      <c r="J3604" s="541" t="s">
        <v>10624</v>
      </c>
      <c r="K3604" s="541" t="s">
        <v>9440</v>
      </c>
      <c r="L3604" s="494" t="s">
        <v>205</v>
      </c>
      <c r="M3604" s="494"/>
      <c r="N3604" s="494"/>
      <c r="O3604" s="494"/>
      <c r="P3604" s="494"/>
      <c r="Q3604" s="494"/>
      <c r="R3604" s="16" t="s">
        <v>29746</v>
      </c>
      <c r="S3604" s="16" t="s">
        <v>29747</v>
      </c>
      <c r="T3604" s="16" t="s">
        <v>29748</v>
      </c>
      <c r="U3604" s="17">
        <v>1960</v>
      </c>
      <c r="V3604" s="18">
        <v>24500</v>
      </c>
      <c r="W3604" s="16" t="s">
        <v>29749</v>
      </c>
      <c r="X3604" s="50" t="s">
        <v>29417</v>
      </c>
      <c r="Y3604" s="50"/>
    </row>
    <row r="3605" spans="1:26" ht="18" customHeight="1">
      <c r="A3605" s="539">
        <v>20250207</v>
      </c>
      <c r="B3605" s="523">
        <v>158</v>
      </c>
      <c r="C3605" s="523" t="s">
        <v>29289</v>
      </c>
      <c r="D3605" s="523" t="s">
        <v>8891</v>
      </c>
      <c r="E3605" s="523">
        <v>1958</v>
      </c>
      <c r="F3605" s="523" t="s">
        <v>8994</v>
      </c>
      <c r="G3605" s="523" t="s">
        <v>29290</v>
      </c>
      <c r="H3605" s="538"/>
      <c r="I3605" s="540">
        <v>45695</v>
      </c>
      <c r="J3605" s="541" t="s">
        <v>9805</v>
      </c>
      <c r="K3605" s="541" t="s">
        <v>9440</v>
      </c>
      <c r="L3605" s="494" t="s">
        <v>205</v>
      </c>
      <c r="M3605" s="494"/>
      <c r="N3605" s="494"/>
      <c r="O3605" s="494"/>
      <c r="P3605" s="494"/>
      <c r="Q3605" s="494"/>
      <c r="R3605" s="16" t="s">
        <v>29678</v>
      </c>
      <c r="S3605" s="16" t="s">
        <v>29679</v>
      </c>
      <c r="T3605" s="16" t="s">
        <v>29744</v>
      </c>
      <c r="U3605" s="17">
        <v>1958</v>
      </c>
      <c r="V3605" s="18">
        <v>24486.74</v>
      </c>
      <c r="W3605" s="16" t="s">
        <v>29745</v>
      </c>
      <c r="X3605" s="50" t="s">
        <v>29417</v>
      </c>
      <c r="Y3605" s="50"/>
    </row>
    <row r="3606" spans="1:26" ht="18" customHeight="1">
      <c r="A3606" s="539">
        <v>20250207</v>
      </c>
      <c r="B3606" s="523">
        <v>159</v>
      </c>
      <c r="C3606" s="523" t="s">
        <v>29309</v>
      </c>
      <c r="D3606" s="523" t="s">
        <v>219</v>
      </c>
      <c r="E3606" s="523">
        <v>1198</v>
      </c>
      <c r="F3606" s="523" t="s">
        <v>14351</v>
      </c>
      <c r="G3606" s="523" t="s">
        <v>29310</v>
      </c>
      <c r="H3606" s="538"/>
      <c r="I3606" s="540">
        <v>45695</v>
      </c>
      <c r="J3606" s="541" t="s">
        <v>11172</v>
      </c>
      <c r="K3606" s="541" t="s">
        <v>9440</v>
      </c>
      <c r="L3606" s="494" t="s">
        <v>205</v>
      </c>
      <c r="M3606" s="494"/>
      <c r="N3606" s="494"/>
      <c r="O3606" s="494"/>
      <c r="P3606" s="494"/>
      <c r="Q3606" s="494"/>
      <c r="R3606" s="16" t="s">
        <v>29309</v>
      </c>
      <c r="S3606" s="16" t="s">
        <v>29368</v>
      </c>
      <c r="T3606" s="16" t="s">
        <v>29742</v>
      </c>
      <c r="U3606" s="17">
        <v>1198</v>
      </c>
      <c r="V3606" s="18">
        <v>16493.7</v>
      </c>
      <c r="W3606" s="16" t="s">
        <v>29719</v>
      </c>
      <c r="X3606" s="50" t="s">
        <v>27658</v>
      </c>
      <c r="Y3606" s="50"/>
    </row>
    <row r="3607" spans="1:26" ht="18" customHeight="1">
      <c r="A3607" s="539">
        <v>20250207</v>
      </c>
      <c r="B3607" s="523">
        <v>160</v>
      </c>
      <c r="C3607" s="523" t="s">
        <v>29311</v>
      </c>
      <c r="D3607" s="523" t="s">
        <v>219</v>
      </c>
      <c r="E3607" s="523">
        <v>79</v>
      </c>
      <c r="F3607" s="523" t="s">
        <v>9546</v>
      </c>
      <c r="G3607" s="523" t="s">
        <v>29310</v>
      </c>
      <c r="H3607" s="538"/>
      <c r="I3607" s="540">
        <v>45695</v>
      </c>
      <c r="J3607" s="541" t="s">
        <v>11172</v>
      </c>
      <c r="K3607" s="541" t="s">
        <v>9440</v>
      </c>
      <c r="L3607" s="494" t="s">
        <v>205</v>
      </c>
      <c r="M3607" s="494"/>
      <c r="N3607" s="494"/>
      <c r="O3607" s="494"/>
      <c r="P3607" s="494"/>
      <c r="Q3607" s="494"/>
      <c r="R3607" s="16" t="s">
        <v>29311</v>
      </c>
      <c r="S3607" s="16" t="s">
        <v>29368</v>
      </c>
      <c r="T3607" s="16" t="s">
        <v>29743</v>
      </c>
      <c r="U3607" s="17">
        <v>79</v>
      </c>
      <c r="V3607" s="18">
        <v>381.6</v>
      </c>
      <c r="W3607" s="16" t="s">
        <v>29719</v>
      </c>
      <c r="X3607" s="50" t="s">
        <v>205</v>
      </c>
      <c r="Y3607" s="50"/>
    </row>
    <row r="3608" spans="1:26" ht="18" customHeight="1">
      <c r="A3608" s="539">
        <v>20250207</v>
      </c>
      <c r="B3608" s="523">
        <v>161</v>
      </c>
      <c r="C3608" s="523" t="s">
        <v>29658</v>
      </c>
      <c r="D3608" s="523" t="s">
        <v>8947</v>
      </c>
      <c r="E3608" s="523">
        <v>735</v>
      </c>
      <c r="F3608" s="523" t="s">
        <v>29702</v>
      </c>
      <c r="G3608" s="523" t="s">
        <v>29659</v>
      </c>
      <c r="H3608" s="538"/>
      <c r="I3608" s="540">
        <v>45695</v>
      </c>
      <c r="J3608" s="541" t="s">
        <v>15306</v>
      </c>
      <c r="K3608" s="541" t="s">
        <v>9440</v>
      </c>
      <c r="L3608" s="494">
        <v>20</v>
      </c>
      <c r="M3608" s="494"/>
      <c r="N3608" s="494"/>
      <c r="O3608" s="494"/>
      <c r="P3608" s="494"/>
      <c r="Q3608" s="494"/>
      <c r="R3608" s="16" t="s">
        <v>29658</v>
      </c>
      <c r="S3608" s="16" t="s">
        <v>4907</v>
      </c>
      <c r="T3608" s="16" t="s">
        <v>29761</v>
      </c>
      <c r="U3608" s="17">
        <v>735</v>
      </c>
      <c r="V3608" s="18">
        <v>4335</v>
      </c>
      <c r="W3608" s="16" t="s">
        <v>29719</v>
      </c>
      <c r="X3608" s="50" t="s">
        <v>8165</v>
      </c>
      <c r="Y3608" s="50"/>
      <c r="Z3608" t="s">
        <v>10564</v>
      </c>
    </row>
    <row r="3609" spans="1:26" ht="18" customHeight="1">
      <c r="A3609" s="539">
        <v>20250207</v>
      </c>
      <c r="B3609" s="523">
        <v>162</v>
      </c>
      <c r="C3609" s="523" t="s">
        <v>29737</v>
      </c>
      <c r="D3609" s="523" t="s">
        <v>28677</v>
      </c>
      <c r="E3609" s="523">
        <v>2580</v>
      </c>
      <c r="F3609" s="523" t="s">
        <v>8949</v>
      </c>
      <c r="G3609" s="523" t="s">
        <v>29738</v>
      </c>
      <c r="H3609" s="538"/>
      <c r="I3609" s="540">
        <v>45695</v>
      </c>
      <c r="J3609" s="541" t="s">
        <v>10951</v>
      </c>
      <c r="K3609" s="541" t="s">
        <v>9440</v>
      </c>
      <c r="L3609" s="494" t="s">
        <v>205</v>
      </c>
      <c r="M3609" s="494"/>
      <c r="N3609" s="494"/>
      <c r="O3609" s="494"/>
      <c r="P3609" s="494"/>
      <c r="Q3609" s="494"/>
      <c r="R3609" s="16" t="s">
        <v>29763</v>
      </c>
      <c r="S3609" s="16" t="s">
        <v>9301</v>
      </c>
      <c r="T3609" s="16" t="s">
        <v>29765</v>
      </c>
      <c r="U3609" s="17">
        <v>2580</v>
      </c>
      <c r="V3609" s="18">
        <v>17430.48</v>
      </c>
      <c r="W3609" s="16" t="s">
        <v>29428</v>
      </c>
      <c r="X3609" s="50" t="s">
        <v>205</v>
      </c>
      <c r="Y3609" s="50"/>
    </row>
    <row r="3610" spans="1:26" ht="18" customHeight="1">
      <c r="A3610" s="539">
        <v>20250210</v>
      </c>
      <c r="B3610" s="523">
        <v>163</v>
      </c>
      <c r="C3610" s="523" t="s">
        <v>36043</v>
      </c>
      <c r="D3610" s="523" t="s">
        <v>219</v>
      </c>
      <c r="E3610" s="523">
        <v>1806</v>
      </c>
      <c r="F3610" s="523" t="s">
        <v>8949</v>
      </c>
      <c r="G3610" s="523" t="s">
        <v>29461</v>
      </c>
      <c r="H3610" s="538"/>
      <c r="I3610" s="540">
        <v>45695</v>
      </c>
      <c r="J3610" s="541" t="s">
        <v>11625</v>
      </c>
      <c r="K3610" s="541" t="s">
        <v>9440</v>
      </c>
      <c r="L3610" s="494">
        <v>20</v>
      </c>
      <c r="M3610" s="494"/>
      <c r="N3610" s="494"/>
      <c r="O3610" s="494"/>
      <c r="P3610" s="494"/>
      <c r="Q3610" s="494"/>
      <c r="R3610" s="16" t="s">
        <v>29727</v>
      </c>
      <c r="S3610" s="16" t="s">
        <v>22827</v>
      </c>
      <c r="T3610" s="16" t="s">
        <v>29775</v>
      </c>
      <c r="U3610" s="17">
        <v>1806</v>
      </c>
      <c r="V3610" s="18">
        <v>4870</v>
      </c>
      <c r="W3610" s="16" t="s">
        <v>29640</v>
      </c>
      <c r="X3610" s="50" t="s">
        <v>25221</v>
      </c>
      <c r="Y3610" s="50"/>
      <c r="Z3610" t="s">
        <v>13106</v>
      </c>
    </row>
    <row r="3611" spans="1:26" ht="18" customHeight="1">
      <c r="A3611" s="539">
        <v>20250210</v>
      </c>
      <c r="B3611" s="523">
        <v>164</v>
      </c>
      <c r="C3611" s="523" t="s">
        <v>29731</v>
      </c>
      <c r="D3611" s="523" t="s">
        <v>8891</v>
      </c>
      <c r="E3611" s="523">
        <v>1958</v>
      </c>
      <c r="F3611" s="523" t="s">
        <v>8994</v>
      </c>
      <c r="G3611" s="523" t="s">
        <v>29732</v>
      </c>
      <c r="H3611" s="538"/>
      <c r="I3611" s="540">
        <v>45696</v>
      </c>
      <c r="J3611" s="541" t="s">
        <v>14162</v>
      </c>
      <c r="K3611" s="541" t="s">
        <v>9440</v>
      </c>
      <c r="L3611" s="494" t="s">
        <v>205</v>
      </c>
      <c r="M3611" s="494"/>
      <c r="N3611" s="494"/>
      <c r="O3611" s="494"/>
      <c r="P3611" s="494"/>
      <c r="Q3611" s="494"/>
      <c r="R3611" s="16" t="s">
        <v>29762</v>
      </c>
      <c r="S3611" s="16" t="s">
        <v>29679</v>
      </c>
      <c r="T3611" s="16" t="s">
        <v>29773</v>
      </c>
      <c r="U3611" s="17">
        <v>1958</v>
      </c>
      <c r="V3611" s="18">
        <v>24728.799999999999</v>
      </c>
      <c r="W3611" s="16" t="s">
        <v>29680</v>
      </c>
      <c r="X3611" s="50" t="s">
        <v>205</v>
      </c>
      <c r="Y3611" s="50"/>
    </row>
    <row r="3612" spans="1:26" ht="18" customHeight="1">
      <c r="A3612" s="539">
        <v>20250210</v>
      </c>
      <c r="B3612" s="523">
        <v>165</v>
      </c>
      <c r="C3612" s="523" t="s">
        <v>28826</v>
      </c>
      <c r="D3612" s="523" t="s">
        <v>8897</v>
      </c>
      <c r="E3612" s="523">
        <v>1500</v>
      </c>
      <c r="F3612" s="523" t="s">
        <v>121</v>
      </c>
      <c r="G3612" s="523" t="s">
        <v>28827</v>
      </c>
      <c r="H3612" s="538"/>
      <c r="I3612" s="540">
        <v>45695</v>
      </c>
      <c r="J3612" s="541" t="s">
        <v>9777</v>
      </c>
      <c r="K3612" s="541" t="s">
        <v>9440</v>
      </c>
      <c r="L3612" s="494"/>
      <c r="M3612" s="494"/>
      <c r="N3612" s="494"/>
      <c r="O3612" s="494"/>
      <c r="P3612" s="494"/>
      <c r="Q3612" s="494"/>
      <c r="R3612" s="16" t="s">
        <v>29730</v>
      </c>
      <c r="S3612" s="16" t="s">
        <v>29679</v>
      </c>
      <c r="T3612" s="16" t="s">
        <v>29774</v>
      </c>
      <c r="U3612" s="17">
        <v>1500</v>
      </c>
      <c r="V3612" s="18">
        <v>23850</v>
      </c>
      <c r="W3612" s="16" t="s">
        <v>29680</v>
      </c>
      <c r="X3612" s="50" t="s">
        <v>24812</v>
      </c>
      <c r="Y3612" s="50"/>
    </row>
    <row r="3613" spans="1:26" ht="18" customHeight="1">
      <c r="A3613" s="539">
        <v>20250210</v>
      </c>
      <c r="B3613" s="523">
        <v>166</v>
      </c>
      <c r="C3613" s="523" t="s">
        <v>29499</v>
      </c>
      <c r="D3613" s="523" t="s">
        <v>8896</v>
      </c>
      <c r="E3613" s="523">
        <v>1925</v>
      </c>
      <c r="F3613" s="523" t="s">
        <v>6380</v>
      </c>
      <c r="G3613" s="523" t="s">
        <v>29500</v>
      </c>
      <c r="H3613" s="538"/>
      <c r="I3613" s="540">
        <v>45698</v>
      </c>
      <c r="J3613" s="541" t="s">
        <v>11525</v>
      </c>
      <c r="K3613" s="541" t="s">
        <v>9440</v>
      </c>
      <c r="L3613" s="494" t="s">
        <v>205</v>
      </c>
      <c r="M3613" s="494"/>
      <c r="N3613" s="494"/>
      <c r="O3613" s="494"/>
      <c r="P3613" s="494"/>
      <c r="Q3613" s="494"/>
      <c r="R3613" s="16" t="s">
        <v>29499</v>
      </c>
      <c r="S3613" s="16" t="s">
        <v>3120</v>
      </c>
      <c r="T3613" s="16" t="s">
        <v>29772</v>
      </c>
      <c r="U3613" s="17">
        <v>1925</v>
      </c>
      <c r="V3613" s="18">
        <v>24640</v>
      </c>
      <c r="W3613" s="16" t="s">
        <v>29767</v>
      </c>
      <c r="X3613" s="50" t="s">
        <v>27657</v>
      </c>
      <c r="Y3613" s="50"/>
    </row>
    <row r="3614" spans="1:26" ht="18" customHeight="1">
      <c r="A3614" s="539">
        <v>20250210</v>
      </c>
      <c r="B3614" s="523">
        <v>167</v>
      </c>
      <c r="C3614" s="523" t="s">
        <v>29700</v>
      </c>
      <c r="D3614" s="523" t="s">
        <v>28659</v>
      </c>
      <c r="E3614" s="523">
        <v>1980</v>
      </c>
      <c r="F3614" s="523" t="s">
        <v>8994</v>
      </c>
      <c r="G3614" s="523" t="s">
        <v>29701</v>
      </c>
      <c r="H3614" s="538"/>
      <c r="I3614" s="540">
        <v>45698</v>
      </c>
      <c r="J3614" s="541" t="s">
        <v>11784</v>
      </c>
      <c r="K3614" s="541" t="s">
        <v>9440</v>
      </c>
      <c r="L3614" s="494" t="s">
        <v>205</v>
      </c>
      <c r="M3614" s="494"/>
      <c r="N3614" s="494"/>
      <c r="O3614" s="494"/>
      <c r="P3614" s="494"/>
      <c r="Q3614" s="494"/>
      <c r="R3614" s="16" t="s">
        <v>29700</v>
      </c>
      <c r="S3614" s="16" t="s">
        <v>8398</v>
      </c>
      <c r="T3614" s="16" t="s">
        <v>29770</v>
      </c>
      <c r="U3614" s="17">
        <v>1980</v>
      </c>
      <c r="V3614" s="18">
        <v>24948</v>
      </c>
      <c r="W3614" s="16" t="s">
        <v>29779</v>
      </c>
      <c r="X3614" s="50" t="s">
        <v>8152</v>
      </c>
      <c r="Y3614" s="50"/>
    </row>
    <row r="3615" spans="1:26" ht="18" customHeight="1">
      <c r="A3615" s="539">
        <v>20250210</v>
      </c>
      <c r="B3615" s="523">
        <v>168</v>
      </c>
      <c r="C3615" s="523" t="s">
        <v>29498</v>
      </c>
      <c r="D3615" s="523" t="s">
        <v>8896</v>
      </c>
      <c r="E3615" s="523">
        <v>1925</v>
      </c>
      <c r="F3615" s="523" t="s">
        <v>6380</v>
      </c>
      <c r="G3615" s="523" t="s">
        <v>5217</v>
      </c>
      <c r="H3615" s="538"/>
      <c r="I3615" s="540">
        <v>45698</v>
      </c>
      <c r="J3615" s="541" t="s">
        <v>9556</v>
      </c>
      <c r="K3615" s="541" t="s">
        <v>9440</v>
      </c>
      <c r="L3615" s="494" t="s">
        <v>205</v>
      </c>
      <c r="M3615" s="494"/>
      <c r="N3615" s="494"/>
      <c r="O3615" s="494"/>
      <c r="P3615" s="494"/>
      <c r="Q3615" s="494"/>
      <c r="R3615" s="16" t="s">
        <v>29776</v>
      </c>
      <c r="S3615" s="16" t="s">
        <v>4253</v>
      </c>
      <c r="T3615" s="16" t="s">
        <v>29777</v>
      </c>
      <c r="U3615" s="17">
        <v>1925</v>
      </c>
      <c r="V3615" s="18">
        <v>24640</v>
      </c>
      <c r="W3615" s="16" t="s">
        <v>29778</v>
      </c>
      <c r="X3615" s="50" t="s">
        <v>27657</v>
      </c>
      <c r="Y3615" s="50"/>
    </row>
    <row r="3616" spans="1:26" ht="18" customHeight="1">
      <c r="A3616" s="539">
        <v>20250210</v>
      </c>
      <c r="B3616" s="523">
        <v>169</v>
      </c>
      <c r="C3616" s="523" t="s">
        <v>29733</v>
      </c>
      <c r="D3616" s="523" t="s">
        <v>8891</v>
      </c>
      <c r="E3616" s="523">
        <v>1951</v>
      </c>
      <c r="F3616" s="523" t="s">
        <v>8994</v>
      </c>
      <c r="G3616" s="523" t="s">
        <v>29734</v>
      </c>
      <c r="H3616" s="538"/>
      <c r="I3616" s="540">
        <v>45698</v>
      </c>
      <c r="J3616" s="541" t="s">
        <v>9614</v>
      </c>
      <c r="K3616" s="541" t="s">
        <v>9440</v>
      </c>
      <c r="L3616" s="512" t="s">
        <v>205</v>
      </c>
      <c r="M3616" s="512"/>
      <c r="N3616" s="512"/>
      <c r="O3616" s="512"/>
      <c r="P3616" s="512"/>
      <c r="Q3616" s="512"/>
      <c r="R3616" s="16" t="s">
        <v>29733</v>
      </c>
      <c r="S3616" s="16" t="s">
        <v>8398</v>
      </c>
      <c r="T3616" s="16" t="s">
        <v>29771</v>
      </c>
      <c r="U3616" s="17">
        <v>1951</v>
      </c>
      <c r="V3616" s="18">
        <v>24399.25</v>
      </c>
      <c r="W3616" s="16" t="s">
        <v>29779</v>
      </c>
      <c r="X3616" s="50" t="s">
        <v>205</v>
      </c>
      <c r="Y3616" s="50"/>
    </row>
    <row r="3617" spans="1:26" ht="18" customHeight="1">
      <c r="A3617" s="539">
        <v>20250211</v>
      </c>
      <c r="B3617" s="523">
        <v>170</v>
      </c>
      <c r="C3617" s="523" t="s">
        <v>29420</v>
      </c>
      <c r="D3617" s="523" t="s">
        <v>8896</v>
      </c>
      <c r="E3617" s="523">
        <v>1925</v>
      </c>
      <c r="F3617" s="523" t="s">
        <v>6380</v>
      </c>
      <c r="G3617" s="523" t="s">
        <v>29421</v>
      </c>
      <c r="H3617" s="538"/>
      <c r="I3617" s="540">
        <v>45699</v>
      </c>
      <c r="J3617" s="541" t="s">
        <v>11162</v>
      </c>
      <c r="K3617" s="541" t="s">
        <v>9440</v>
      </c>
      <c r="L3617" s="494" t="s">
        <v>205</v>
      </c>
      <c r="M3617" s="494"/>
      <c r="N3617" s="494"/>
      <c r="O3617" s="494"/>
      <c r="P3617" s="494"/>
      <c r="Q3617" s="494"/>
      <c r="R3617" s="16" t="s">
        <v>29807</v>
      </c>
      <c r="S3617" s="16" t="s">
        <v>27745</v>
      </c>
      <c r="T3617" s="16" t="s">
        <v>29809</v>
      </c>
      <c r="U3617" s="17">
        <v>1925</v>
      </c>
      <c r="V3617" s="18">
        <v>24640</v>
      </c>
      <c r="W3617" s="16" t="s">
        <v>29789</v>
      </c>
      <c r="X3617" s="50" t="s">
        <v>25221</v>
      </c>
      <c r="Y3617" s="50"/>
    </row>
    <row r="3618" spans="1:26" ht="18" customHeight="1">
      <c r="A3618" s="539">
        <v>20250211</v>
      </c>
      <c r="B3618" s="523">
        <v>171</v>
      </c>
      <c r="C3618" s="523" t="s">
        <v>29652</v>
      </c>
      <c r="D3618" s="523" t="s">
        <v>8896</v>
      </c>
      <c r="E3618" s="523">
        <v>1925</v>
      </c>
      <c r="F3618" s="523" t="s">
        <v>6380</v>
      </c>
      <c r="G3618" s="523" t="s">
        <v>29653</v>
      </c>
      <c r="H3618" s="538"/>
      <c r="I3618" s="540">
        <v>45699</v>
      </c>
      <c r="J3618" s="541" t="s">
        <v>10416</v>
      </c>
      <c r="K3618" s="541" t="s">
        <v>9440</v>
      </c>
      <c r="L3618" s="494" t="s">
        <v>205</v>
      </c>
      <c r="M3618" s="494"/>
      <c r="N3618" s="494"/>
      <c r="O3618" s="494"/>
      <c r="P3618" s="494"/>
      <c r="Q3618" s="494"/>
      <c r="R3618" s="16" t="s">
        <v>29800</v>
      </c>
      <c r="S3618" s="16" t="s">
        <v>4745</v>
      </c>
      <c r="T3618" s="16" t="s">
        <v>29802</v>
      </c>
      <c r="U3618" s="17">
        <v>1925</v>
      </c>
      <c r="V3618" s="18">
        <v>24640</v>
      </c>
      <c r="W3618" s="16" t="s">
        <v>29789</v>
      </c>
      <c r="X3618" s="50" t="s">
        <v>205</v>
      </c>
      <c r="Y3618" s="50"/>
    </row>
    <row r="3619" spans="1:26" ht="18" customHeight="1">
      <c r="A3619" s="539">
        <v>20250211</v>
      </c>
      <c r="B3619" s="523">
        <v>172</v>
      </c>
      <c r="C3619" s="523" t="s">
        <v>29501</v>
      </c>
      <c r="D3619" s="523" t="s">
        <v>8896</v>
      </c>
      <c r="E3619" s="523">
        <v>1950</v>
      </c>
      <c r="F3619" s="523" t="s">
        <v>6380</v>
      </c>
      <c r="G3619" s="523" t="s">
        <v>29502</v>
      </c>
      <c r="H3619" s="538"/>
      <c r="I3619" s="540">
        <v>45699</v>
      </c>
      <c r="J3619" s="541" t="s">
        <v>9808</v>
      </c>
      <c r="K3619" s="541" t="s">
        <v>9440</v>
      </c>
      <c r="L3619" s="494" t="s">
        <v>205</v>
      </c>
      <c r="M3619" s="494"/>
      <c r="N3619" s="494"/>
      <c r="O3619" s="494"/>
      <c r="P3619" s="494"/>
      <c r="Q3619" s="494"/>
      <c r="R3619" s="16" t="s">
        <v>29797</v>
      </c>
      <c r="S3619" s="16" t="s">
        <v>4745</v>
      </c>
      <c r="T3619" s="16" t="s">
        <v>29799</v>
      </c>
      <c r="U3619" s="17">
        <v>1950</v>
      </c>
      <c r="V3619" s="18">
        <v>24375</v>
      </c>
      <c r="W3619" s="16" t="s">
        <v>29789</v>
      </c>
      <c r="X3619" s="50" t="s">
        <v>27657</v>
      </c>
      <c r="Y3619" s="50"/>
    </row>
    <row r="3620" spans="1:26" ht="18" customHeight="1">
      <c r="A3620" s="539">
        <v>20250211</v>
      </c>
      <c r="B3620" s="523">
        <v>173</v>
      </c>
      <c r="C3620" s="523" t="s">
        <v>29249</v>
      </c>
      <c r="D3620" s="523" t="s">
        <v>9476</v>
      </c>
      <c r="E3620" s="523">
        <v>1165</v>
      </c>
      <c r="F3620" s="523" t="s">
        <v>9089</v>
      </c>
      <c r="G3620" s="523" t="s">
        <v>29250</v>
      </c>
      <c r="H3620" s="538"/>
      <c r="I3620" s="540">
        <v>45699</v>
      </c>
      <c r="J3620" s="541" t="s">
        <v>12729</v>
      </c>
      <c r="K3620" s="541" t="s">
        <v>9440</v>
      </c>
      <c r="L3620" s="494" t="s">
        <v>205</v>
      </c>
      <c r="M3620" s="494"/>
      <c r="N3620" s="494"/>
      <c r="O3620" s="494"/>
      <c r="P3620" s="494"/>
      <c r="Q3620" s="494"/>
      <c r="R3620" s="16" t="s">
        <v>29811</v>
      </c>
      <c r="S3620" s="16" t="s">
        <v>15139</v>
      </c>
      <c r="T3620" s="16" t="s">
        <v>29812</v>
      </c>
      <c r="U3620" s="17">
        <v>3495</v>
      </c>
      <c r="V3620" s="18">
        <v>74793</v>
      </c>
      <c r="W3620" s="16" t="s">
        <v>29805</v>
      </c>
      <c r="X3620" s="50" t="s">
        <v>8152</v>
      </c>
      <c r="Y3620" s="50"/>
      <c r="Z3620" t="s">
        <v>30010</v>
      </c>
    </row>
    <row r="3621" spans="1:26" ht="18" customHeight="1">
      <c r="A3621" s="539">
        <v>20250211</v>
      </c>
      <c r="B3621" s="523">
        <v>173</v>
      </c>
      <c r="C3621" s="523" t="s">
        <v>29249</v>
      </c>
      <c r="D3621" s="523" t="s">
        <v>9476</v>
      </c>
      <c r="E3621" s="523">
        <v>1165</v>
      </c>
      <c r="F3621" s="523" t="s">
        <v>9089</v>
      </c>
      <c r="G3621" s="523" t="s">
        <v>29740</v>
      </c>
      <c r="H3621" s="538"/>
      <c r="I3621" s="540">
        <v>45699</v>
      </c>
      <c r="J3621" s="541" t="s">
        <v>12729</v>
      </c>
      <c r="K3621" s="541" t="s">
        <v>9440</v>
      </c>
      <c r="L3621" s="494"/>
      <c r="M3621" s="494"/>
      <c r="N3621" s="494"/>
      <c r="O3621" s="494"/>
      <c r="P3621" s="494"/>
      <c r="Q3621" s="494"/>
      <c r="R3621" s="16"/>
      <c r="S3621" s="16"/>
      <c r="T3621" s="16"/>
      <c r="U3621" s="17"/>
      <c r="V3621" s="18"/>
      <c r="W3621" s="16"/>
      <c r="X3621" s="50" t="s">
        <v>8152</v>
      </c>
      <c r="Y3621" s="50"/>
      <c r="Z3621" t="s">
        <v>30010</v>
      </c>
    </row>
    <row r="3622" spans="1:26" ht="18" customHeight="1">
      <c r="A3622" s="539">
        <v>20250211</v>
      </c>
      <c r="B3622" s="523">
        <v>173</v>
      </c>
      <c r="C3622" s="523" t="s">
        <v>29249</v>
      </c>
      <c r="D3622" s="523" t="s">
        <v>9476</v>
      </c>
      <c r="E3622" s="523">
        <v>1165</v>
      </c>
      <c r="F3622" s="523" t="s">
        <v>9089</v>
      </c>
      <c r="G3622" s="523" t="s">
        <v>29741</v>
      </c>
      <c r="H3622" s="538"/>
      <c r="I3622" s="540">
        <v>45699</v>
      </c>
      <c r="J3622" s="541" t="s">
        <v>12729</v>
      </c>
      <c r="K3622" s="541" t="s">
        <v>9440</v>
      </c>
      <c r="L3622" s="494"/>
      <c r="M3622" s="494"/>
      <c r="N3622" s="494"/>
      <c r="O3622" s="494"/>
      <c r="P3622" s="494"/>
      <c r="Q3622" s="494"/>
      <c r="R3622" s="16"/>
      <c r="S3622" s="16"/>
      <c r="T3622" s="16"/>
      <c r="U3622" s="17"/>
      <c r="V3622" s="18"/>
      <c r="W3622" s="16"/>
      <c r="X3622" s="50" t="s">
        <v>8152</v>
      </c>
      <c r="Y3622" s="50"/>
      <c r="Z3622" t="s">
        <v>30011</v>
      </c>
    </row>
    <row r="3623" spans="1:26" ht="18" customHeight="1">
      <c r="A3623" s="539">
        <v>20250211</v>
      </c>
      <c r="B3623" s="523">
        <v>174</v>
      </c>
      <c r="C3623" s="523" t="s">
        <v>29329</v>
      </c>
      <c r="D3623" s="523" t="s">
        <v>29328</v>
      </c>
      <c r="E3623" s="523">
        <v>1939</v>
      </c>
      <c r="F3623" s="523" t="s">
        <v>8994</v>
      </c>
      <c r="G3623" s="523" t="s">
        <v>29330</v>
      </c>
      <c r="H3623" s="538"/>
      <c r="I3623" s="540">
        <v>45699</v>
      </c>
      <c r="J3623" s="541" t="s">
        <v>10510</v>
      </c>
      <c r="K3623" s="541" t="s">
        <v>9440</v>
      </c>
      <c r="L3623" s="494" t="s">
        <v>205</v>
      </c>
      <c r="M3623" s="494"/>
      <c r="N3623" s="494"/>
      <c r="O3623" s="494"/>
      <c r="P3623" s="494"/>
      <c r="Q3623" s="494"/>
      <c r="R3623" s="16" t="s">
        <v>29814</v>
      </c>
      <c r="S3623" s="16" t="s">
        <v>15139</v>
      </c>
      <c r="T3623" s="16" t="s">
        <v>29815</v>
      </c>
      <c r="U3623" s="17">
        <v>1939</v>
      </c>
      <c r="V3623" s="18">
        <v>24249.18</v>
      </c>
      <c r="W3623" s="16" t="s">
        <v>29805</v>
      </c>
      <c r="X3623" s="50" t="s">
        <v>8152</v>
      </c>
      <c r="Y3623" s="50"/>
    </row>
    <row r="3624" spans="1:26" ht="18" customHeight="1">
      <c r="A3624" s="539">
        <v>20250211</v>
      </c>
      <c r="B3624" s="523">
        <v>175</v>
      </c>
      <c r="C3624" s="523" t="s">
        <v>29542</v>
      </c>
      <c r="D3624" s="523" t="s">
        <v>8891</v>
      </c>
      <c r="E3624" s="523">
        <v>1960</v>
      </c>
      <c r="F3624" s="523" t="s">
        <v>8994</v>
      </c>
      <c r="G3624" s="523" t="s">
        <v>29543</v>
      </c>
      <c r="H3624" s="538"/>
      <c r="I3624" s="540">
        <v>45699</v>
      </c>
      <c r="J3624" s="541" t="s">
        <v>9770</v>
      </c>
      <c r="K3624" s="541" t="s">
        <v>9440</v>
      </c>
      <c r="L3624" s="512" t="s">
        <v>205</v>
      </c>
      <c r="M3624" s="512"/>
      <c r="N3624" s="512"/>
      <c r="O3624" s="512"/>
      <c r="P3624" s="512"/>
      <c r="Q3624" s="512"/>
      <c r="R3624" s="16" t="s">
        <v>29542</v>
      </c>
      <c r="S3624" s="16" t="s">
        <v>4815</v>
      </c>
      <c r="T3624" s="16" t="s">
        <v>29796</v>
      </c>
      <c r="U3624" s="17">
        <v>1960</v>
      </c>
      <c r="V3624" s="18">
        <v>24500</v>
      </c>
      <c r="W3624" s="16" t="s">
        <v>29790</v>
      </c>
      <c r="X3624" s="50" t="s">
        <v>8152</v>
      </c>
      <c r="Y3624" s="50"/>
    </row>
    <row r="3625" spans="1:26" ht="18" customHeight="1">
      <c r="A3625" s="539">
        <v>20250211</v>
      </c>
      <c r="B3625" s="523">
        <v>176</v>
      </c>
      <c r="C3625" s="523" t="s">
        <v>28959</v>
      </c>
      <c r="D3625" s="523" t="s">
        <v>9537</v>
      </c>
      <c r="E3625" s="523">
        <v>1916</v>
      </c>
      <c r="F3625" s="523" t="s">
        <v>8994</v>
      </c>
      <c r="G3625" s="523" t="s">
        <v>28960</v>
      </c>
      <c r="H3625" s="538"/>
      <c r="I3625" s="540">
        <v>45699</v>
      </c>
      <c r="J3625" s="541" t="s">
        <v>16242</v>
      </c>
      <c r="K3625" s="541" t="s">
        <v>9440</v>
      </c>
      <c r="L3625" s="512" t="s">
        <v>205</v>
      </c>
      <c r="M3625" s="512"/>
      <c r="N3625" s="512"/>
      <c r="O3625" s="512"/>
      <c r="P3625" s="512"/>
      <c r="Q3625" s="512"/>
      <c r="R3625" s="16" t="s">
        <v>29831</v>
      </c>
      <c r="S3625" s="16" t="s">
        <v>12557</v>
      </c>
      <c r="T3625" s="16" t="s">
        <v>29833</v>
      </c>
      <c r="U3625" s="17">
        <v>1916</v>
      </c>
      <c r="V3625" s="18">
        <v>24560</v>
      </c>
      <c r="W3625" s="16" t="s">
        <v>29805</v>
      </c>
      <c r="X3625" s="50"/>
      <c r="Y3625" s="50"/>
    </row>
    <row r="3626" spans="1:26" ht="18" customHeight="1">
      <c r="A3626" s="539">
        <v>20250212</v>
      </c>
      <c r="B3626" s="523">
        <v>177</v>
      </c>
      <c r="C3626" s="523" t="s">
        <v>29786</v>
      </c>
      <c r="D3626" s="523" t="s">
        <v>9503</v>
      </c>
      <c r="E3626" s="523">
        <v>1511</v>
      </c>
      <c r="F3626" s="523" t="s">
        <v>29788</v>
      </c>
      <c r="G3626" s="523" t="s">
        <v>29787</v>
      </c>
      <c r="H3626" s="538"/>
      <c r="I3626" s="540">
        <v>45699</v>
      </c>
      <c r="J3626" s="541" t="s">
        <v>13367</v>
      </c>
      <c r="K3626" s="541" t="s">
        <v>9440</v>
      </c>
      <c r="L3626" s="494" t="s">
        <v>205</v>
      </c>
      <c r="M3626" s="494"/>
      <c r="N3626" s="494"/>
      <c r="O3626" s="494"/>
      <c r="P3626" s="494"/>
      <c r="Q3626" s="494"/>
      <c r="R3626" s="16" t="s">
        <v>29836</v>
      </c>
      <c r="S3626" s="16" t="s">
        <v>25300</v>
      </c>
      <c r="T3626" s="16" t="s">
        <v>29837</v>
      </c>
      <c r="U3626" s="17">
        <v>1511</v>
      </c>
      <c r="V3626" s="18">
        <v>16700</v>
      </c>
      <c r="W3626" s="16" t="s">
        <v>29835</v>
      </c>
      <c r="X3626" s="50" t="s">
        <v>205</v>
      </c>
      <c r="Y3626" s="50"/>
    </row>
    <row r="3627" spans="1:26" ht="18" customHeight="1">
      <c r="A3627" s="539">
        <v>20250212</v>
      </c>
      <c r="B3627" s="523">
        <v>178</v>
      </c>
      <c r="C3627" s="523" t="s">
        <v>29344</v>
      </c>
      <c r="D3627" s="523" t="s">
        <v>29209</v>
      </c>
      <c r="E3627" s="523">
        <v>1939</v>
      </c>
      <c r="F3627" s="523" t="s">
        <v>6346</v>
      </c>
      <c r="G3627" s="523" t="s">
        <v>29345</v>
      </c>
      <c r="H3627" s="538"/>
      <c r="I3627" s="540">
        <v>45699</v>
      </c>
      <c r="J3627" s="541" t="s">
        <v>13276</v>
      </c>
      <c r="K3627" s="541" t="s">
        <v>9440</v>
      </c>
      <c r="L3627" s="494"/>
      <c r="M3627" s="494"/>
      <c r="N3627" s="494"/>
      <c r="O3627" s="494"/>
      <c r="P3627" s="494"/>
      <c r="Q3627" s="494"/>
      <c r="R3627" s="16" t="s">
        <v>29692</v>
      </c>
      <c r="S3627" s="16" t="s">
        <v>15139</v>
      </c>
      <c r="T3627" s="16" t="s">
        <v>29806</v>
      </c>
      <c r="U3627" s="17">
        <v>1939</v>
      </c>
      <c r="V3627" s="18">
        <v>24320.87</v>
      </c>
      <c r="W3627" s="16" t="s">
        <v>29805</v>
      </c>
      <c r="X3627" s="50" t="s">
        <v>8152</v>
      </c>
      <c r="Y3627" s="50"/>
    </row>
    <row r="3628" spans="1:26" ht="18" customHeight="1">
      <c r="A3628" s="539">
        <v>20250212</v>
      </c>
      <c r="B3628" s="523">
        <v>179</v>
      </c>
      <c r="C3628" s="523" t="s">
        <v>29005</v>
      </c>
      <c r="D3628" s="523" t="s">
        <v>9540</v>
      </c>
      <c r="E3628" s="523">
        <v>1958</v>
      </c>
      <c r="F3628" s="523" t="s">
        <v>8994</v>
      </c>
      <c r="G3628" s="523" t="s">
        <v>29006</v>
      </c>
      <c r="H3628" s="538"/>
      <c r="I3628" s="540">
        <v>45699</v>
      </c>
      <c r="J3628" s="541" t="s">
        <v>13276</v>
      </c>
      <c r="K3628" s="541" t="s">
        <v>9440</v>
      </c>
      <c r="L3628" s="494" t="s">
        <v>205</v>
      </c>
      <c r="M3628" s="494"/>
      <c r="N3628" s="494"/>
      <c r="O3628" s="494"/>
      <c r="P3628" s="494"/>
      <c r="Q3628" s="494"/>
      <c r="R3628" s="16" t="s">
        <v>29690</v>
      </c>
      <c r="S3628" s="16" t="s">
        <v>15139</v>
      </c>
      <c r="T3628" s="16" t="s">
        <v>29817</v>
      </c>
      <c r="U3628" s="17">
        <v>1958</v>
      </c>
      <c r="V3628" s="18">
        <v>24486.880000000001</v>
      </c>
      <c r="W3628" s="16" t="s">
        <v>29805</v>
      </c>
      <c r="X3628" s="50" t="s">
        <v>8152</v>
      </c>
      <c r="Y3628" s="50"/>
    </row>
    <row r="3629" spans="1:26" ht="18" customHeight="1">
      <c r="A3629" s="539">
        <v>20250212</v>
      </c>
      <c r="B3629" s="523">
        <v>180</v>
      </c>
      <c r="C3629" s="523" t="s">
        <v>29001</v>
      </c>
      <c r="D3629" s="523" t="s">
        <v>9540</v>
      </c>
      <c r="E3629" s="523">
        <v>1958</v>
      </c>
      <c r="F3629" s="523" t="s">
        <v>8994</v>
      </c>
      <c r="G3629" s="523" t="s">
        <v>29002</v>
      </c>
      <c r="H3629" s="538"/>
      <c r="I3629" s="540">
        <v>45700</v>
      </c>
      <c r="J3629" s="541" t="s">
        <v>9511</v>
      </c>
      <c r="K3629" s="541" t="s">
        <v>9440</v>
      </c>
      <c r="L3629" s="494" t="s">
        <v>205</v>
      </c>
      <c r="M3629" s="494"/>
      <c r="N3629" s="494"/>
      <c r="O3629" s="494"/>
      <c r="P3629" s="494"/>
      <c r="Q3629" s="494"/>
      <c r="R3629" s="16" t="s">
        <v>29728</v>
      </c>
      <c r="S3629" s="16" t="s">
        <v>15139</v>
      </c>
      <c r="T3629" s="16" t="s">
        <v>29813</v>
      </c>
      <c r="U3629" s="17">
        <v>1958</v>
      </c>
      <c r="V3629" s="18">
        <v>24486.84</v>
      </c>
      <c r="W3629" s="16" t="s">
        <v>29805</v>
      </c>
      <c r="X3629" s="50" t="s">
        <v>8152</v>
      </c>
      <c r="Y3629" s="50"/>
    </row>
    <row r="3630" spans="1:26" ht="18" customHeight="1">
      <c r="A3630" s="539">
        <v>20250212</v>
      </c>
      <c r="B3630" s="523">
        <v>181</v>
      </c>
      <c r="C3630" s="523" t="s">
        <v>29003</v>
      </c>
      <c r="D3630" s="523" t="s">
        <v>9540</v>
      </c>
      <c r="E3630" s="523">
        <v>1957</v>
      </c>
      <c r="F3630" s="523" t="s">
        <v>8994</v>
      </c>
      <c r="G3630" s="523" t="s">
        <v>29004</v>
      </c>
      <c r="H3630" s="538"/>
      <c r="I3630" s="540">
        <v>45700</v>
      </c>
      <c r="J3630" s="541" t="s">
        <v>12830</v>
      </c>
      <c r="K3630" s="541" t="s">
        <v>9440</v>
      </c>
      <c r="L3630" s="494" t="s">
        <v>205</v>
      </c>
      <c r="M3630" s="494"/>
      <c r="N3630" s="494"/>
      <c r="O3630" s="494"/>
      <c r="P3630" s="494"/>
      <c r="Q3630" s="494"/>
      <c r="R3630" s="16" t="s">
        <v>29631</v>
      </c>
      <c r="S3630" s="16" t="s">
        <v>15139</v>
      </c>
      <c r="T3630" s="16" t="s">
        <v>29816</v>
      </c>
      <c r="U3630" s="17">
        <v>1957</v>
      </c>
      <c r="V3630" s="18">
        <v>24474.28</v>
      </c>
      <c r="W3630" s="16" t="s">
        <v>29805</v>
      </c>
      <c r="X3630" s="50" t="s">
        <v>8152</v>
      </c>
      <c r="Y3630" s="50"/>
    </row>
    <row r="3631" spans="1:26" ht="18" customHeight="1">
      <c r="A3631" s="539">
        <v>20250212</v>
      </c>
      <c r="B3631" s="523">
        <v>182</v>
      </c>
      <c r="C3631" s="523" t="s">
        <v>28451</v>
      </c>
      <c r="D3631" s="523" t="s">
        <v>28659</v>
      </c>
      <c r="E3631" s="523">
        <v>1958</v>
      </c>
      <c r="F3631" s="523" t="s">
        <v>8994</v>
      </c>
      <c r="G3631" s="523" t="s">
        <v>28452</v>
      </c>
      <c r="H3631" s="538"/>
      <c r="I3631" s="540">
        <v>45700</v>
      </c>
      <c r="J3631" s="541" t="s">
        <v>9539</v>
      </c>
      <c r="K3631" s="541" t="s">
        <v>9440</v>
      </c>
      <c r="L3631" s="494" t="s">
        <v>205</v>
      </c>
      <c r="M3631" s="494"/>
      <c r="N3631" s="494"/>
      <c r="O3631" s="494"/>
      <c r="P3631" s="494"/>
      <c r="Q3631" s="494"/>
      <c r="R3631" s="16" t="s">
        <v>28451</v>
      </c>
      <c r="S3631" s="16" t="s">
        <v>4815</v>
      </c>
      <c r="T3631" s="16" t="s">
        <v>29828</v>
      </c>
      <c r="U3631" s="17">
        <v>1958</v>
      </c>
      <c r="V3631" s="18">
        <v>24486.880000000001</v>
      </c>
      <c r="W3631" s="16" t="s">
        <v>29790</v>
      </c>
      <c r="X3631" s="50" t="s">
        <v>8152</v>
      </c>
      <c r="Y3631" s="50"/>
    </row>
    <row r="3632" spans="1:26" ht="18" customHeight="1">
      <c r="A3632" s="539">
        <v>20250212</v>
      </c>
      <c r="B3632" s="523">
        <v>183</v>
      </c>
      <c r="C3632" s="523" t="s">
        <v>29247</v>
      </c>
      <c r="D3632" s="523" t="s">
        <v>9476</v>
      </c>
      <c r="E3632" s="523">
        <v>1165</v>
      </c>
      <c r="F3632" s="523" t="s">
        <v>9089</v>
      </c>
      <c r="G3632" s="523" t="s">
        <v>29248</v>
      </c>
      <c r="H3632" s="538"/>
      <c r="I3632" s="540">
        <v>45700</v>
      </c>
      <c r="J3632" s="541" t="s">
        <v>9700</v>
      </c>
      <c r="K3632" s="541" t="s">
        <v>9440</v>
      </c>
      <c r="L3632" s="494" t="s">
        <v>205</v>
      </c>
      <c r="M3632" s="494"/>
      <c r="N3632" s="494"/>
      <c r="O3632" s="494"/>
      <c r="P3632" s="494"/>
      <c r="Q3632" s="494"/>
      <c r="R3632" s="16" t="s">
        <v>29247</v>
      </c>
      <c r="S3632" s="16" t="s">
        <v>4815</v>
      </c>
      <c r="T3632" s="16" t="s">
        <v>29829</v>
      </c>
      <c r="U3632" s="17">
        <v>1165</v>
      </c>
      <c r="V3632" s="18">
        <v>24931</v>
      </c>
      <c r="W3632" s="16" t="s">
        <v>29790</v>
      </c>
      <c r="X3632" s="50" t="s">
        <v>8152</v>
      </c>
      <c r="Y3632" s="50"/>
    </row>
    <row r="3633" spans="1:26" ht="18" customHeight="1">
      <c r="A3633" s="539">
        <v>20250212</v>
      </c>
      <c r="B3633" s="523">
        <v>184</v>
      </c>
      <c r="C3633" s="523" t="s">
        <v>29341</v>
      </c>
      <c r="D3633" s="523" t="s">
        <v>29209</v>
      </c>
      <c r="E3633" s="523">
        <v>1958</v>
      </c>
      <c r="F3633" s="523" t="s">
        <v>6346</v>
      </c>
      <c r="G3633" s="523" t="s">
        <v>29342</v>
      </c>
      <c r="H3633" s="538"/>
      <c r="I3633" s="540">
        <v>45700</v>
      </c>
      <c r="J3633" s="541" t="s">
        <v>10396</v>
      </c>
      <c r="K3633" s="541" t="s">
        <v>9440</v>
      </c>
      <c r="L3633" s="494"/>
      <c r="M3633" s="494"/>
      <c r="N3633" s="494"/>
      <c r="O3633" s="494"/>
      <c r="P3633" s="494"/>
      <c r="Q3633" s="494"/>
      <c r="R3633" s="16" t="s">
        <v>29691</v>
      </c>
      <c r="S3633" s="16" t="s">
        <v>15139</v>
      </c>
      <c r="T3633" s="16" t="s">
        <v>29830</v>
      </c>
      <c r="U3633" s="17">
        <v>1958</v>
      </c>
      <c r="V3633" s="18">
        <v>24486.880000000001</v>
      </c>
      <c r="W3633" s="16" t="s">
        <v>29805</v>
      </c>
      <c r="X3633" s="50" t="s">
        <v>8152</v>
      </c>
      <c r="Y3633" s="50"/>
    </row>
    <row r="3634" spans="1:26" ht="18" customHeight="1">
      <c r="A3634" s="539">
        <v>20250212</v>
      </c>
      <c r="B3634" s="523">
        <v>185</v>
      </c>
      <c r="C3634" s="523" t="s">
        <v>28455</v>
      </c>
      <c r="D3634" s="523" t="s">
        <v>28659</v>
      </c>
      <c r="E3634" s="523">
        <v>1980</v>
      </c>
      <c r="F3634" s="523" t="s">
        <v>8994</v>
      </c>
      <c r="G3634" s="523" t="s">
        <v>28456</v>
      </c>
      <c r="H3634" s="538"/>
      <c r="I3634" s="540">
        <v>45700</v>
      </c>
      <c r="J3634" s="541" t="s">
        <v>11592</v>
      </c>
      <c r="K3634" s="541" t="s">
        <v>9440</v>
      </c>
      <c r="L3634" s="494" t="s">
        <v>205</v>
      </c>
      <c r="M3634" s="494"/>
      <c r="N3634" s="494"/>
      <c r="O3634" s="494"/>
      <c r="P3634" s="494"/>
      <c r="Q3634" s="494"/>
      <c r="R3634" s="16" t="s">
        <v>28455</v>
      </c>
      <c r="S3634" s="16" t="s">
        <v>4815</v>
      </c>
      <c r="T3634" s="16" t="s">
        <v>29827</v>
      </c>
      <c r="U3634" s="17">
        <v>1980</v>
      </c>
      <c r="V3634" s="18">
        <v>24948</v>
      </c>
      <c r="W3634" s="16" t="s">
        <v>29790</v>
      </c>
      <c r="X3634" s="50" t="s">
        <v>8152</v>
      </c>
      <c r="Y3634" s="50"/>
    </row>
    <row r="3635" spans="1:26" ht="18" customHeight="1">
      <c r="A3635" s="539">
        <v>20250212</v>
      </c>
      <c r="B3635" s="523">
        <v>186</v>
      </c>
      <c r="C3635" s="523" t="s">
        <v>29007</v>
      </c>
      <c r="D3635" s="523" t="s">
        <v>9540</v>
      </c>
      <c r="E3635" s="523">
        <v>1957</v>
      </c>
      <c r="F3635" s="523" t="s">
        <v>8994</v>
      </c>
      <c r="G3635" s="523" t="s">
        <v>29008</v>
      </c>
      <c r="H3635" s="538"/>
      <c r="I3635" s="540">
        <v>45700</v>
      </c>
      <c r="J3635" s="541" t="s">
        <v>10753</v>
      </c>
      <c r="K3635" s="541" t="s">
        <v>9440</v>
      </c>
      <c r="L3635" s="494" t="s">
        <v>205</v>
      </c>
      <c r="M3635" s="494"/>
      <c r="N3635" s="494"/>
      <c r="O3635" s="494"/>
      <c r="P3635" s="494"/>
      <c r="Q3635" s="494"/>
      <c r="R3635" s="16" t="s">
        <v>29818</v>
      </c>
      <c r="S3635" s="16" t="s">
        <v>15139</v>
      </c>
      <c r="T3635" s="16" t="s">
        <v>29854</v>
      </c>
      <c r="U3635" s="17">
        <v>1958</v>
      </c>
      <c r="V3635" s="18">
        <v>24486.880000000001</v>
      </c>
      <c r="W3635" s="16" t="s">
        <v>29805</v>
      </c>
      <c r="X3635" s="50" t="s">
        <v>9542</v>
      </c>
      <c r="Y3635" s="50"/>
    </row>
    <row r="3636" spans="1:26" ht="18" customHeight="1">
      <c r="A3636" s="539">
        <v>20250213</v>
      </c>
      <c r="B3636" s="523">
        <v>187</v>
      </c>
      <c r="C3636" s="523" t="s">
        <v>29780</v>
      </c>
      <c r="D3636" s="523" t="s">
        <v>9503</v>
      </c>
      <c r="E3636" s="523">
        <v>2500</v>
      </c>
      <c r="F3636" s="523" t="s">
        <v>29782</v>
      </c>
      <c r="G3636" s="523" t="s">
        <v>29781</v>
      </c>
      <c r="H3636" s="538"/>
      <c r="I3636" s="540">
        <v>45700</v>
      </c>
      <c r="J3636" s="541" t="s">
        <v>9798</v>
      </c>
      <c r="K3636" s="541" t="s">
        <v>9440</v>
      </c>
      <c r="L3636" s="494" t="s">
        <v>205</v>
      </c>
      <c r="M3636" s="494"/>
      <c r="N3636" s="494"/>
      <c r="O3636" s="494"/>
      <c r="P3636" s="494"/>
      <c r="Q3636" s="494"/>
      <c r="R3636" s="16" t="s">
        <v>29856</v>
      </c>
      <c r="S3636" s="16" t="s">
        <v>25300</v>
      </c>
      <c r="T3636" s="16" t="s">
        <v>29850</v>
      </c>
      <c r="U3636" s="17">
        <v>2500</v>
      </c>
      <c r="V3636" s="18">
        <v>22500</v>
      </c>
      <c r="W3636" s="16" t="s">
        <v>29835</v>
      </c>
      <c r="X3636" s="50" t="s">
        <v>29967</v>
      </c>
      <c r="Y3636" s="50"/>
    </row>
    <row r="3637" spans="1:26" ht="18" customHeight="1">
      <c r="A3637" s="539">
        <v>20250213</v>
      </c>
      <c r="B3637" s="523">
        <v>188</v>
      </c>
      <c r="C3637" s="523" t="s">
        <v>28344</v>
      </c>
      <c r="D3637" s="523" t="s">
        <v>8894</v>
      </c>
      <c r="E3637" s="523">
        <v>1958</v>
      </c>
      <c r="F3637" s="523" t="s">
        <v>8994</v>
      </c>
      <c r="G3637" s="523" t="s">
        <v>29844</v>
      </c>
      <c r="H3637" s="538"/>
      <c r="I3637" s="540">
        <v>45700</v>
      </c>
      <c r="J3637" s="541" t="s">
        <v>13203</v>
      </c>
      <c r="K3637" s="541" t="s">
        <v>9440</v>
      </c>
      <c r="L3637" s="494" t="s">
        <v>205</v>
      </c>
      <c r="M3637" s="494"/>
      <c r="N3637" s="494"/>
      <c r="O3637" s="494"/>
      <c r="P3637" s="494"/>
      <c r="Q3637" s="494"/>
      <c r="R3637" s="16" t="s">
        <v>29857</v>
      </c>
      <c r="S3637" s="16" t="s">
        <v>29858</v>
      </c>
      <c r="T3637" s="16" t="s">
        <v>29859</v>
      </c>
      <c r="U3637" s="17">
        <v>1958</v>
      </c>
      <c r="V3637" s="18">
        <v>24492.53</v>
      </c>
      <c r="W3637" s="16" t="s">
        <v>29835</v>
      </c>
      <c r="X3637" s="50" t="s">
        <v>24811</v>
      </c>
      <c r="Y3637" s="50"/>
    </row>
    <row r="3638" spans="1:26" ht="18" customHeight="1">
      <c r="A3638" s="539">
        <v>20250213</v>
      </c>
      <c r="B3638" s="523">
        <v>189</v>
      </c>
      <c r="C3638" s="523" t="s">
        <v>29548</v>
      </c>
      <c r="D3638" s="523" t="s">
        <v>8891</v>
      </c>
      <c r="E3638" s="523">
        <v>1960</v>
      </c>
      <c r="F3638" s="523" t="s">
        <v>8994</v>
      </c>
      <c r="G3638" s="523" t="s">
        <v>29549</v>
      </c>
      <c r="H3638" s="538"/>
      <c r="I3638" s="540">
        <v>45701</v>
      </c>
      <c r="J3638" s="541" t="s">
        <v>11283</v>
      </c>
      <c r="K3638" s="541" t="s">
        <v>9440</v>
      </c>
      <c r="L3638" s="494" t="s">
        <v>205</v>
      </c>
      <c r="M3638" s="494"/>
      <c r="N3638" s="494"/>
      <c r="O3638" s="494"/>
      <c r="P3638" s="494"/>
      <c r="Q3638" s="494"/>
      <c r="R3638" s="16" t="s">
        <v>29847</v>
      </c>
      <c r="S3638" s="16" t="s">
        <v>23182</v>
      </c>
      <c r="T3638" s="16" t="s">
        <v>29848</v>
      </c>
      <c r="U3638" s="17">
        <v>1960</v>
      </c>
      <c r="V3638" s="18">
        <v>24500</v>
      </c>
      <c r="W3638" s="16" t="s">
        <v>29835</v>
      </c>
      <c r="X3638" s="50" t="s">
        <v>29969</v>
      </c>
      <c r="Y3638" s="50"/>
    </row>
    <row r="3639" spans="1:26" ht="18" customHeight="1">
      <c r="A3639" s="539">
        <v>20250213</v>
      </c>
      <c r="B3639" s="523">
        <v>190</v>
      </c>
      <c r="C3639" s="523" t="s">
        <v>29397</v>
      </c>
      <c r="D3639" s="523" t="s">
        <v>8905</v>
      </c>
      <c r="E3639" s="523">
        <v>1980</v>
      </c>
      <c r="F3639" s="523" t="s">
        <v>8994</v>
      </c>
      <c r="G3639" s="523" t="s">
        <v>29398</v>
      </c>
      <c r="H3639" s="538"/>
      <c r="I3639" s="540">
        <v>45701</v>
      </c>
      <c r="J3639" s="541" t="s">
        <v>10778</v>
      </c>
      <c r="K3639" s="541" t="s">
        <v>9440</v>
      </c>
      <c r="L3639" s="494" t="s">
        <v>205</v>
      </c>
      <c r="M3639" s="494"/>
      <c r="N3639" s="494"/>
      <c r="O3639" s="494"/>
      <c r="P3639" s="494"/>
      <c r="Q3639" s="494"/>
      <c r="R3639" s="16" t="s">
        <v>29693</v>
      </c>
      <c r="S3639" s="16" t="s">
        <v>15139</v>
      </c>
      <c r="T3639" s="16" t="s">
        <v>29851</v>
      </c>
      <c r="U3639" s="17">
        <v>1980</v>
      </c>
      <c r="V3639" s="18">
        <v>24948</v>
      </c>
      <c r="W3639" s="16" t="s">
        <v>29805</v>
      </c>
      <c r="X3639" s="50" t="s">
        <v>27928</v>
      </c>
      <c r="Y3639" s="50"/>
    </row>
    <row r="3640" spans="1:26" ht="18" customHeight="1">
      <c r="A3640" s="539">
        <v>20250214</v>
      </c>
      <c r="B3640" s="523">
        <v>191</v>
      </c>
      <c r="C3640" s="523" t="s">
        <v>29783</v>
      </c>
      <c r="D3640" s="523" t="s">
        <v>8947</v>
      </c>
      <c r="E3640" s="523">
        <v>1300</v>
      </c>
      <c r="F3640" s="523" t="s">
        <v>8949</v>
      </c>
      <c r="G3640" s="523" t="s">
        <v>29784</v>
      </c>
      <c r="H3640" s="538"/>
      <c r="I3640" s="540">
        <v>45701</v>
      </c>
      <c r="J3640" s="541" t="s">
        <v>10823</v>
      </c>
      <c r="K3640" s="541" t="s">
        <v>9440</v>
      </c>
      <c r="L3640" s="494">
        <v>20</v>
      </c>
      <c r="M3640" s="494"/>
      <c r="N3640" s="494"/>
      <c r="O3640" s="494"/>
      <c r="P3640" s="494"/>
      <c r="Q3640" s="494"/>
      <c r="R3640" s="16" t="s">
        <v>29783</v>
      </c>
      <c r="S3640" s="16" t="s">
        <v>3937</v>
      </c>
      <c r="T3640" s="16" t="s">
        <v>29980</v>
      </c>
      <c r="U3640" s="17">
        <v>1300</v>
      </c>
      <c r="V3640" s="18">
        <v>5200</v>
      </c>
      <c r="W3640" s="16" t="s">
        <v>29790</v>
      </c>
      <c r="X3640" s="50" t="s">
        <v>27657</v>
      </c>
      <c r="Y3640" s="50"/>
      <c r="Z3640" t="s">
        <v>10592</v>
      </c>
    </row>
    <row r="3641" spans="1:26" ht="18" customHeight="1">
      <c r="A3641" s="539">
        <v>20250214</v>
      </c>
      <c r="B3641" s="523">
        <v>192</v>
      </c>
      <c r="C3641" s="523" t="s">
        <v>29034</v>
      </c>
      <c r="D3641" s="523" t="s">
        <v>8891</v>
      </c>
      <c r="E3641" s="523">
        <v>1960</v>
      </c>
      <c r="F3641" s="523" t="s">
        <v>8994</v>
      </c>
      <c r="G3641" s="523" t="s">
        <v>29035</v>
      </c>
      <c r="H3641" s="538"/>
      <c r="I3641" s="540">
        <v>45701</v>
      </c>
      <c r="J3641" s="541" t="s">
        <v>10496</v>
      </c>
      <c r="K3641" s="541" t="s">
        <v>9440</v>
      </c>
      <c r="L3641" s="494" t="s">
        <v>205</v>
      </c>
      <c r="M3641" s="494"/>
      <c r="N3641" s="494"/>
      <c r="O3641" s="494"/>
      <c r="P3641" s="494"/>
      <c r="Q3641" s="494"/>
      <c r="R3641" s="16" t="s">
        <v>29995</v>
      </c>
      <c r="S3641" s="16" t="s">
        <v>29996</v>
      </c>
      <c r="T3641" s="16" t="s">
        <v>29997</v>
      </c>
      <c r="U3641" s="17">
        <v>1960</v>
      </c>
      <c r="V3641" s="18">
        <v>24500</v>
      </c>
      <c r="W3641" s="16" t="s">
        <v>29778</v>
      </c>
      <c r="X3641" s="50" t="s">
        <v>29970</v>
      </c>
      <c r="Y3641" s="50"/>
    </row>
    <row r="3642" spans="1:26" ht="18" customHeight="1">
      <c r="A3642" s="539">
        <v>20250214</v>
      </c>
      <c r="B3642" s="523">
        <v>193</v>
      </c>
      <c r="C3642" s="523" t="s">
        <v>29546</v>
      </c>
      <c r="D3642" s="523" t="s">
        <v>8891</v>
      </c>
      <c r="E3642" s="523">
        <v>1917</v>
      </c>
      <c r="F3642" s="523" t="s">
        <v>8994</v>
      </c>
      <c r="G3642" s="523" t="s">
        <v>29547</v>
      </c>
      <c r="H3642" s="538"/>
      <c r="I3642" s="540">
        <v>45701</v>
      </c>
      <c r="J3642" s="541" t="s">
        <v>11570</v>
      </c>
      <c r="K3642" s="541" t="s">
        <v>9440</v>
      </c>
      <c r="L3642" s="494" t="s">
        <v>205</v>
      </c>
      <c r="M3642" s="494"/>
      <c r="N3642" s="494"/>
      <c r="O3642" s="494"/>
      <c r="P3642" s="494"/>
      <c r="Q3642" s="494"/>
      <c r="R3642" s="16" t="s">
        <v>29729</v>
      </c>
      <c r="S3642" s="16" t="s">
        <v>15139</v>
      </c>
      <c r="T3642" s="16" t="s">
        <v>29849</v>
      </c>
      <c r="U3642" s="17">
        <v>1917</v>
      </c>
      <c r="V3642" s="18">
        <v>23962.5</v>
      </c>
      <c r="W3642" s="16" t="s">
        <v>29805</v>
      </c>
      <c r="X3642" s="50" t="s">
        <v>9542</v>
      </c>
      <c r="Y3642" s="50"/>
    </row>
    <row r="3643" spans="1:26" ht="18" customHeight="1">
      <c r="A3643" s="539">
        <v>20250214</v>
      </c>
      <c r="B3643" s="523">
        <v>194</v>
      </c>
      <c r="C3643" s="523" t="s">
        <v>29698</v>
      </c>
      <c r="D3643" s="523" t="s">
        <v>8897</v>
      </c>
      <c r="E3643" s="523">
        <v>1568</v>
      </c>
      <c r="F3643" s="523" t="s">
        <v>6358</v>
      </c>
      <c r="G3643" s="523" t="s">
        <v>29699</v>
      </c>
      <c r="H3643" s="538"/>
      <c r="I3643" s="540">
        <v>45701</v>
      </c>
      <c r="J3643" s="541" t="s">
        <v>13914</v>
      </c>
      <c r="K3643" s="541" t="s">
        <v>9440</v>
      </c>
      <c r="L3643" s="494" t="s">
        <v>205</v>
      </c>
      <c r="M3643" s="494"/>
      <c r="N3643" s="494"/>
      <c r="O3643" s="494"/>
      <c r="P3643" s="494"/>
      <c r="Q3643" s="494"/>
      <c r="R3643" s="16" t="s">
        <v>29987</v>
      </c>
      <c r="S3643" s="16" t="s">
        <v>29984</v>
      </c>
      <c r="T3643" s="16" t="s">
        <v>29988</v>
      </c>
      <c r="U3643" s="17">
        <v>1568</v>
      </c>
      <c r="V3643" s="18">
        <v>24304</v>
      </c>
      <c r="W3643" s="16" t="s">
        <v>29986</v>
      </c>
      <c r="X3643" s="50" t="s">
        <v>27928</v>
      </c>
      <c r="Y3643" s="50"/>
    </row>
    <row r="3644" spans="1:26" ht="18" customHeight="1">
      <c r="A3644" s="539">
        <v>20250214</v>
      </c>
      <c r="B3644" s="523">
        <v>195</v>
      </c>
      <c r="C3644" s="523" t="s">
        <v>28963</v>
      </c>
      <c r="D3644" s="523" t="s">
        <v>9537</v>
      </c>
      <c r="E3644" s="523">
        <v>1916</v>
      </c>
      <c r="F3644" s="523" t="s">
        <v>8994</v>
      </c>
      <c r="G3644" s="523" t="s">
        <v>28964</v>
      </c>
      <c r="H3644" s="538"/>
      <c r="I3644" s="540">
        <v>45701</v>
      </c>
      <c r="J3644" s="541" t="s">
        <v>11035</v>
      </c>
      <c r="K3644" s="541" t="s">
        <v>9440</v>
      </c>
      <c r="L3644" s="494" t="s">
        <v>205</v>
      </c>
      <c r="M3644" s="494"/>
      <c r="N3644" s="494"/>
      <c r="O3644" s="494"/>
      <c r="P3644" s="494"/>
      <c r="Q3644" s="494"/>
      <c r="R3644" s="16" t="s">
        <v>29983</v>
      </c>
      <c r="S3644" s="16" t="s">
        <v>29984</v>
      </c>
      <c r="T3644" s="16" t="s">
        <v>29985</v>
      </c>
      <c r="U3644" s="17">
        <v>1916</v>
      </c>
      <c r="V3644" s="18">
        <v>24720</v>
      </c>
      <c r="W3644" s="16" t="s">
        <v>29986</v>
      </c>
      <c r="X3644" s="50" t="s">
        <v>27928</v>
      </c>
      <c r="Y3644" s="50"/>
    </row>
    <row r="3645" spans="1:26" ht="18" customHeight="1">
      <c r="A3645" s="539">
        <v>20250214</v>
      </c>
      <c r="B3645" s="523">
        <v>196</v>
      </c>
      <c r="C3645" s="523" t="s">
        <v>29319</v>
      </c>
      <c r="D3645" s="523" t="s">
        <v>9078</v>
      </c>
      <c r="E3645" s="523">
        <v>1180</v>
      </c>
      <c r="F3645" s="523" t="s">
        <v>9089</v>
      </c>
      <c r="G3645" s="523" t="s">
        <v>29320</v>
      </c>
      <c r="H3645" s="538"/>
      <c r="I3645" s="540">
        <v>45702</v>
      </c>
      <c r="J3645" s="541" t="s">
        <v>10883</v>
      </c>
      <c r="K3645" s="541" t="s">
        <v>9440</v>
      </c>
      <c r="L3645" s="494" t="s">
        <v>205</v>
      </c>
      <c r="M3645" s="494"/>
      <c r="N3645" s="494"/>
      <c r="O3645" s="494"/>
      <c r="P3645" s="494"/>
      <c r="Q3645" s="494"/>
      <c r="R3645" s="16" t="s">
        <v>29989</v>
      </c>
      <c r="S3645" s="16" t="s">
        <v>29990</v>
      </c>
      <c r="T3645" s="16" t="s">
        <v>29991</v>
      </c>
      <c r="U3645" s="17">
        <v>1180</v>
      </c>
      <c r="V3645" s="18">
        <v>24780</v>
      </c>
      <c r="W3645" s="16" t="s">
        <v>29992</v>
      </c>
      <c r="X3645" s="50" t="s">
        <v>27658</v>
      </c>
      <c r="Y3645" s="50"/>
    </row>
    <row r="3646" spans="1:26" ht="18" customHeight="1">
      <c r="A3646" s="539">
        <v>20250214</v>
      </c>
      <c r="B3646" s="523">
        <v>197</v>
      </c>
      <c r="C3646" s="523" t="s">
        <v>28993</v>
      </c>
      <c r="D3646" s="523" t="s">
        <v>8897</v>
      </c>
      <c r="E3646" s="523">
        <v>1500</v>
      </c>
      <c r="F3646" s="523" t="s">
        <v>121</v>
      </c>
      <c r="G3646" s="523" t="s">
        <v>29845</v>
      </c>
      <c r="H3646" s="538"/>
      <c r="I3646" s="540">
        <v>45702</v>
      </c>
      <c r="J3646" s="541" t="s">
        <v>14810</v>
      </c>
      <c r="K3646" s="541" t="s">
        <v>9440</v>
      </c>
      <c r="L3646" s="494" t="s">
        <v>205</v>
      </c>
      <c r="M3646" s="494"/>
      <c r="N3646" s="494"/>
      <c r="O3646" s="494"/>
      <c r="P3646" s="494"/>
      <c r="Q3646" s="494"/>
      <c r="R3646" s="16" t="s">
        <v>29694</v>
      </c>
      <c r="S3646" s="16" t="s">
        <v>29993</v>
      </c>
      <c r="T3646" s="16" t="s">
        <v>29994</v>
      </c>
      <c r="U3646" s="17">
        <v>1500</v>
      </c>
      <c r="V3646" s="18">
        <v>23602.5</v>
      </c>
      <c r="W3646" s="16" t="s">
        <v>29835</v>
      </c>
      <c r="X3646" s="50" t="s">
        <v>29441</v>
      </c>
      <c r="Y3646" s="50"/>
    </row>
  </sheetData>
  <sortState xmlns:xlrd2="http://schemas.microsoft.com/office/spreadsheetml/2017/richdata2" ref="A3155:Y3176">
    <sortCondition ref="A3155:A3176"/>
  </sortState>
  <phoneticPr fontId="1" type="noConversion"/>
  <pageMargins left="0.7" right="0.7" top="0.75" bottom="0.75" header="0.3" footer="0.3"/>
  <pageSetup paperSize="9"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4"/>
  <dimension ref="A1:AG95"/>
  <sheetViews>
    <sheetView workbookViewId="0">
      <selection activeCell="M60" sqref="M60"/>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570" customWidth="1"/>
    <col min="12" max="12" width="24" style="570"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345"/>
      <c r="B1" s="345"/>
      <c r="C1" s="345"/>
      <c r="D1" s="345"/>
      <c r="E1" s="345"/>
      <c r="F1" s="345"/>
      <c r="G1" s="345"/>
      <c r="H1" s="345"/>
      <c r="I1" s="345"/>
      <c r="J1" s="345"/>
      <c r="K1" s="759"/>
      <c r="L1" s="759"/>
      <c r="M1" s="345"/>
      <c r="N1" s="345"/>
      <c r="O1" s="345"/>
      <c r="P1" s="345"/>
      <c r="Q1" s="345"/>
    </row>
    <row r="2" spans="1:33" ht="17.25" customHeight="1" thickBot="1">
      <c r="A2" s="345"/>
      <c r="B2" s="906" t="s">
        <v>8886</v>
      </c>
      <c r="C2" s="907"/>
      <c r="D2" s="773" t="s">
        <v>16391</v>
      </c>
      <c r="E2" s="773" t="s">
        <v>16392</v>
      </c>
      <c r="F2" s="774" t="s">
        <v>16393</v>
      </c>
      <c r="G2" s="775" t="s">
        <v>16394</v>
      </c>
      <c r="H2" s="908" t="s">
        <v>16395</v>
      </c>
      <c r="I2" s="909"/>
      <c r="J2" s="345"/>
      <c r="K2" s="759" t="s">
        <v>30502</v>
      </c>
      <c r="L2" s="759"/>
      <c r="M2" s="345"/>
      <c r="N2" s="345"/>
      <c r="O2" s="345"/>
      <c r="P2" s="345"/>
      <c r="Q2" s="345"/>
      <c r="R2" s="570" t="s">
        <v>16396</v>
      </c>
      <c r="S2" s="570" t="s">
        <v>16397</v>
      </c>
      <c r="T2" s="570" t="s">
        <v>16398</v>
      </c>
      <c r="U2" s="570" t="s">
        <v>16399</v>
      </c>
      <c r="V2" s="570" t="s">
        <v>16400</v>
      </c>
      <c r="W2" s="570" t="s">
        <v>16401</v>
      </c>
      <c r="X2" s="570" t="s">
        <v>16402</v>
      </c>
      <c r="Y2" s="570" t="s">
        <v>16403</v>
      </c>
    </row>
    <row r="3" spans="1:33" ht="17.25" customHeight="1" thickBot="1">
      <c r="A3" s="345"/>
      <c r="B3" s="764" t="s">
        <v>8149</v>
      </c>
      <c r="C3" s="765"/>
      <c r="D3" s="762" t="s">
        <v>16404</v>
      </c>
      <c r="E3" s="765" t="s">
        <v>16405</v>
      </c>
      <c r="F3" s="762"/>
      <c r="G3" s="762"/>
      <c r="H3" s="765"/>
      <c r="I3" s="766"/>
      <c r="J3" s="345"/>
      <c r="K3" s="759" t="s">
        <v>30503</v>
      </c>
      <c r="L3" s="759"/>
      <c r="M3" s="345"/>
      <c r="N3" s="345"/>
      <c r="O3" s="345"/>
      <c r="P3" s="345"/>
      <c r="Q3" s="345"/>
      <c r="R3" s="570" t="s">
        <v>24591</v>
      </c>
      <c r="S3" s="570" t="s">
        <v>16406</v>
      </c>
      <c r="T3" s="570"/>
      <c r="U3" s="570" t="s">
        <v>16407</v>
      </c>
      <c r="V3" s="570"/>
      <c r="W3" s="570"/>
      <c r="X3" s="570"/>
      <c r="Y3" s="570"/>
      <c r="AC3" s="571"/>
      <c r="AD3" s="571"/>
      <c r="AE3" s="571"/>
      <c r="AF3" s="571"/>
      <c r="AG3" s="571"/>
    </row>
    <row r="4" spans="1:33" ht="17.25" customHeight="1" thickBot="1">
      <c r="A4" s="345"/>
      <c r="B4" s="767" t="s">
        <v>16408</v>
      </c>
      <c r="C4" s="570"/>
      <c r="D4" s="760" t="s">
        <v>16409</v>
      </c>
      <c r="E4" s="570"/>
      <c r="F4" s="760"/>
      <c r="G4" s="760"/>
      <c r="H4" s="570"/>
      <c r="I4" s="768"/>
      <c r="J4" s="345"/>
      <c r="K4" s="763" t="s">
        <v>30496</v>
      </c>
      <c r="L4" s="763" t="s">
        <v>30497</v>
      </c>
      <c r="M4" s="345"/>
      <c r="N4" s="345"/>
      <c r="O4" s="345"/>
      <c r="P4" s="345"/>
      <c r="Q4" s="345"/>
      <c r="R4" s="570" t="s">
        <v>16410</v>
      </c>
      <c r="S4" s="570"/>
      <c r="T4" s="570"/>
      <c r="U4" s="570"/>
      <c r="V4" s="570" t="s">
        <v>16411</v>
      </c>
      <c r="W4" t="s">
        <v>16412</v>
      </c>
      <c r="X4" s="570" t="s">
        <v>16413</v>
      </c>
      <c r="Y4" s="570" t="s">
        <v>16414</v>
      </c>
      <c r="Z4" s="570"/>
      <c r="AA4" s="570"/>
      <c r="AC4" s="571"/>
      <c r="AD4" s="571"/>
      <c r="AE4" s="571"/>
      <c r="AF4" s="571"/>
      <c r="AG4" s="571"/>
    </row>
    <row r="5" spans="1:33" ht="17.25" customHeight="1" thickBot="1">
      <c r="A5" s="345"/>
      <c r="B5" s="767" t="s">
        <v>16415</v>
      </c>
      <c r="C5" s="570"/>
      <c r="D5" s="760" t="s">
        <v>16416</v>
      </c>
      <c r="E5" s="570"/>
      <c r="F5" s="760" t="s">
        <v>16417</v>
      </c>
      <c r="G5" s="760"/>
      <c r="H5" s="570" t="s">
        <v>16418</v>
      </c>
      <c r="I5" s="768"/>
      <c r="J5" s="345"/>
      <c r="K5" s="776" t="s">
        <v>30983</v>
      </c>
      <c r="L5" s="777" t="s">
        <v>30984</v>
      </c>
      <c r="M5" s="345"/>
      <c r="N5" s="345"/>
      <c r="O5" s="345"/>
      <c r="P5" s="345"/>
      <c r="Q5" s="345"/>
      <c r="R5" s="570" t="s">
        <v>16419</v>
      </c>
      <c r="S5" s="570"/>
      <c r="T5" s="570"/>
      <c r="U5" s="570" t="s">
        <v>16420</v>
      </c>
      <c r="V5" s="570" t="s">
        <v>16421</v>
      </c>
      <c r="W5" t="s">
        <v>16422</v>
      </c>
      <c r="X5" s="570" t="s">
        <v>16423</v>
      </c>
      <c r="Y5" s="570" t="s">
        <v>16424</v>
      </c>
      <c r="Z5" s="570"/>
      <c r="AA5" s="570"/>
      <c r="AC5" s="571"/>
      <c r="AD5" s="571"/>
      <c r="AE5" s="571"/>
      <c r="AF5" s="571"/>
      <c r="AG5" s="571"/>
    </row>
    <row r="6" spans="1:33" ht="17.25" customHeight="1" thickBot="1">
      <c r="A6" s="345"/>
      <c r="B6" s="767" t="s">
        <v>16425</v>
      </c>
      <c r="C6" s="570"/>
      <c r="D6" s="760" t="s">
        <v>16426</v>
      </c>
      <c r="E6" s="570" t="s">
        <v>16405</v>
      </c>
      <c r="F6" s="760" t="s">
        <v>16427</v>
      </c>
      <c r="G6" s="760" t="s">
        <v>16428</v>
      </c>
      <c r="H6" s="570" t="s">
        <v>16429</v>
      </c>
      <c r="I6" s="768"/>
      <c r="J6" s="345"/>
      <c r="K6" s="776" t="s">
        <v>30500</v>
      </c>
      <c r="L6" s="777" t="s">
        <v>30501</v>
      </c>
      <c r="M6" s="345"/>
      <c r="N6" s="345"/>
      <c r="O6" s="345"/>
      <c r="P6" s="345"/>
      <c r="Q6" s="345"/>
      <c r="R6" s="570" t="s">
        <v>16430</v>
      </c>
      <c r="S6" s="570" t="s">
        <v>24592</v>
      </c>
      <c r="T6" s="570"/>
      <c r="U6" s="570"/>
      <c r="V6" s="570"/>
      <c r="X6" s="570"/>
      <c r="Y6" s="570"/>
      <c r="Z6" s="570"/>
      <c r="AA6" s="570"/>
      <c r="AC6" s="571"/>
      <c r="AD6" s="571"/>
      <c r="AE6" s="571"/>
      <c r="AF6" s="571"/>
      <c r="AG6" s="571"/>
    </row>
    <row r="7" spans="1:33" ht="17.25" customHeight="1">
      <c r="A7" s="345"/>
      <c r="B7" s="767" t="s">
        <v>16431</v>
      </c>
      <c r="C7" s="570"/>
      <c r="D7" s="760" t="s">
        <v>16432</v>
      </c>
      <c r="E7" s="570"/>
      <c r="F7" s="760" t="s">
        <v>16433</v>
      </c>
      <c r="G7" s="760"/>
      <c r="H7" s="570" t="s">
        <v>16429</v>
      </c>
      <c r="I7" s="768"/>
      <c r="J7" s="345"/>
      <c r="K7" s="776" t="s">
        <v>5299</v>
      </c>
      <c r="L7" s="777" t="s">
        <v>30498</v>
      </c>
      <c r="M7" s="345"/>
      <c r="N7" s="345"/>
      <c r="O7" s="345"/>
      <c r="P7" s="345"/>
      <c r="Q7" s="345"/>
      <c r="R7" s="570" t="s">
        <v>16434</v>
      </c>
      <c r="S7" s="570"/>
      <c r="T7" s="570"/>
      <c r="U7" s="570"/>
      <c r="V7" s="570" t="s">
        <v>16435</v>
      </c>
      <c r="X7" s="570" t="s">
        <v>16436</v>
      </c>
      <c r="Y7" s="570" t="s">
        <v>16437</v>
      </c>
      <c r="Z7" s="570"/>
      <c r="AA7" s="570"/>
      <c r="AC7" s="571"/>
      <c r="AD7" s="571"/>
      <c r="AE7" s="571"/>
      <c r="AF7" s="571"/>
      <c r="AG7" s="571"/>
    </row>
    <row r="8" spans="1:33" ht="17.25" customHeight="1" thickBot="1">
      <c r="A8" s="345"/>
      <c r="B8" s="767" t="s">
        <v>16438</v>
      </c>
      <c r="C8" s="570"/>
      <c r="D8" s="760" t="s">
        <v>16439</v>
      </c>
      <c r="E8" s="570" t="s">
        <v>16440</v>
      </c>
      <c r="F8" s="760" t="s">
        <v>16427</v>
      </c>
      <c r="G8" s="760"/>
      <c r="H8" s="570"/>
      <c r="I8" s="768"/>
      <c r="J8" s="345"/>
      <c r="K8" s="761" t="s">
        <v>30504</v>
      </c>
      <c r="L8" s="782"/>
      <c r="M8" s="345"/>
      <c r="N8" s="345"/>
      <c r="O8" s="345"/>
      <c r="P8" s="345"/>
      <c r="Q8" s="345"/>
      <c r="R8" s="570" t="s">
        <v>16441</v>
      </c>
      <c r="S8" s="570" t="s">
        <v>16442</v>
      </c>
      <c r="T8" s="570"/>
      <c r="U8" s="570" t="s">
        <v>16443</v>
      </c>
      <c r="V8" s="570" t="s">
        <v>16444</v>
      </c>
      <c r="W8" t="s">
        <v>16445</v>
      </c>
      <c r="X8" s="570" t="s">
        <v>16446</v>
      </c>
      <c r="Y8" s="570" t="s">
        <v>24593</v>
      </c>
      <c r="Z8" s="570"/>
      <c r="AA8" s="570"/>
      <c r="AC8" s="571"/>
      <c r="AD8" s="571"/>
      <c r="AE8" s="571"/>
      <c r="AF8" s="571"/>
      <c r="AG8" s="571"/>
    </row>
    <row r="9" spans="1:33" ht="17.25" customHeight="1">
      <c r="A9" s="345"/>
      <c r="B9" s="767" t="s">
        <v>16438</v>
      </c>
      <c r="C9" s="570"/>
      <c r="D9" s="760" t="s">
        <v>16439</v>
      </c>
      <c r="E9" s="570" t="s">
        <v>16447</v>
      </c>
      <c r="F9" s="760"/>
      <c r="G9" s="760"/>
      <c r="H9" s="570"/>
      <c r="I9" s="768"/>
      <c r="J9" s="345"/>
      <c r="K9" s="760" t="s">
        <v>16991</v>
      </c>
      <c r="L9" s="760" t="s">
        <v>30499</v>
      </c>
      <c r="M9" s="345"/>
      <c r="N9" s="345"/>
      <c r="O9" s="345"/>
      <c r="P9" s="345"/>
      <c r="Q9" s="345"/>
      <c r="R9" s="570" t="s">
        <v>16448</v>
      </c>
      <c r="S9" s="570"/>
      <c r="T9" s="570"/>
      <c r="U9" s="570" t="s">
        <v>16449</v>
      </c>
      <c r="V9" s="570" t="s">
        <v>16450</v>
      </c>
      <c r="X9" s="570" t="s">
        <v>16451</v>
      </c>
      <c r="Y9" s="570" t="s">
        <v>24594</v>
      </c>
      <c r="Z9" s="570"/>
      <c r="AA9" s="570"/>
      <c r="AC9" s="571"/>
      <c r="AD9" s="571"/>
      <c r="AE9" s="571"/>
      <c r="AF9" s="571"/>
      <c r="AG9" s="571"/>
    </row>
    <row r="10" spans="1:33" ht="17.25" customHeight="1" thickBot="1">
      <c r="A10" s="345"/>
      <c r="B10" s="767" t="s">
        <v>15341</v>
      </c>
      <c r="C10" s="570"/>
      <c r="D10" s="760" t="s">
        <v>16452</v>
      </c>
      <c r="E10" s="570"/>
      <c r="F10" s="760" t="s">
        <v>16453</v>
      </c>
      <c r="G10" s="760" t="s">
        <v>16454</v>
      </c>
      <c r="H10" s="570" t="s">
        <v>24595</v>
      </c>
      <c r="I10" s="768"/>
      <c r="J10" s="345"/>
      <c r="K10" s="760" t="s">
        <v>17017</v>
      </c>
      <c r="L10" s="760"/>
      <c r="M10" s="345"/>
      <c r="N10" s="345"/>
      <c r="O10" s="345"/>
      <c r="P10" s="345"/>
      <c r="Q10" s="345"/>
      <c r="R10" s="570" t="s">
        <v>16455</v>
      </c>
      <c r="S10" s="570" t="s">
        <v>16456</v>
      </c>
      <c r="T10" s="570"/>
      <c r="U10" s="570" t="s">
        <v>16457</v>
      </c>
      <c r="V10" s="570" t="s">
        <v>16458</v>
      </c>
      <c r="W10" t="s">
        <v>16459</v>
      </c>
      <c r="X10" s="570" t="s">
        <v>16460</v>
      </c>
      <c r="Y10" s="570" t="s">
        <v>16461</v>
      </c>
      <c r="Z10" s="570"/>
      <c r="AA10" s="570"/>
    </row>
    <row r="11" spans="1:33" ht="17.25" customHeight="1">
      <c r="A11" s="345"/>
      <c r="B11" s="767" t="s">
        <v>16462</v>
      </c>
      <c r="C11" s="570"/>
      <c r="D11" s="760" t="s">
        <v>16463</v>
      </c>
      <c r="E11" s="570"/>
      <c r="F11" s="760" t="s">
        <v>16464</v>
      </c>
      <c r="G11" s="760"/>
      <c r="H11" s="570" t="s">
        <v>16429</v>
      </c>
      <c r="I11" s="768"/>
      <c r="J11" s="345"/>
      <c r="K11" s="776" t="s">
        <v>30314</v>
      </c>
      <c r="L11" s="777" t="s">
        <v>31019</v>
      </c>
      <c r="M11" s="345"/>
      <c r="N11" s="345"/>
      <c r="O11" s="345"/>
      <c r="P11" s="345"/>
      <c r="Q11" s="345"/>
      <c r="R11" s="570" t="s">
        <v>16465</v>
      </c>
      <c r="S11" s="570" t="s">
        <v>16466</v>
      </c>
      <c r="T11" s="570"/>
      <c r="U11" s="570" t="s">
        <v>16467</v>
      </c>
      <c r="V11" s="570" t="s">
        <v>16468</v>
      </c>
      <c r="W11" t="s">
        <v>16469</v>
      </c>
      <c r="X11" s="570" t="s">
        <v>16470</v>
      </c>
      <c r="Y11" s="570" t="s">
        <v>16471</v>
      </c>
    </row>
    <row r="12" spans="1:33" ht="17.25" customHeight="1">
      <c r="A12" s="345"/>
      <c r="B12" s="767" t="s">
        <v>24609</v>
      </c>
      <c r="C12" s="570"/>
      <c r="D12" s="760" t="s">
        <v>16472</v>
      </c>
      <c r="E12" s="570" t="s">
        <v>16473</v>
      </c>
      <c r="F12" s="760" t="s">
        <v>16474</v>
      </c>
      <c r="G12" s="760"/>
      <c r="H12" s="570" t="s">
        <v>16475</v>
      </c>
      <c r="I12" s="768"/>
      <c r="J12" s="345"/>
      <c r="K12" s="779" t="s">
        <v>31018</v>
      </c>
      <c r="L12" s="780"/>
      <c r="M12" s="345"/>
      <c r="N12" s="345"/>
      <c r="O12" s="345"/>
      <c r="P12" s="345"/>
      <c r="Q12" s="345"/>
      <c r="R12" s="570" t="s">
        <v>24596</v>
      </c>
      <c r="S12" s="570" t="s">
        <v>16476</v>
      </c>
      <c r="T12" s="570"/>
      <c r="U12" s="570" t="s">
        <v>16477</v>
      </c>
      <c r="V12" s="570" t="s">
        <v>16478</v>
      </c>
      <c r="W12" t="s">
        <v>16479</v>
      </c>
      <c r="X12" s="570" t="s">
        <v>16480</v>
      </c>
      <c r="Y12" s="570" t="s">
        <v>16481</v>
      </c>
    </row>
    <row r="13" spans="1:33" ht="17.25" customHeight="1">
      <c r="A13" s="345"/>
      <c r="B13" s="767" t="s">
        <v>16482</v>
      </c>
      <c r="C13" s="570"/>
      <c r="D13" s="760" t="s">
        <v>16483</v>
      </c>
      <c r="E13" s="570"/>
      <c r="F13" s="760" t="s">
        <v>16484</v>
      </c>
      <c r="G13" s="760"/>
      <c r="H13" s="570" t="s">
        <v>16429</v>
      </c>
      <c r="I13" s="768"/>
      <c r="J13" s="345"/>
      <c r="K13" s="779" t="s">
        <v>31015</v>
      </c>
      <c r="L13" s="780"/>
      <c r="M13" s="345"/>
      <c r="N13" s="345"/>
      <c r="O13" s="345"/>
      <c r="P13" s="345"/>
      <c r="Q13" s="345"/>
      <c r="R13" s="570" t="s">
        <v>16485</v>
      </c>
      <c r="S13" s="570" t="s">
        <v>24597</v>
      </c>
      <c r="T13" s="570"/>
      <c r="U13" s="570" t="s">
        <v>16486</v>
      </c>
      <c r="V13" s="570" t="s">
        <v>16487</v>
      </c>
      <c r="W13" t="s">
        <v>16488</v>
      </c>
      <c r="X13" s="570"/>
      <c r="Y13" s="570" t="s">
        <v>16489</v>
      </c>
    </row>
    <row r="14" spans="1:33" ht="17.25" customHeight="1" thickBot="1">
      <c r="A14" s="345"/>
      <c r="B14" s="767" t="s">
        <v>16490</v>
      </c>
      <c r="C14" s="570"/>
      <c r="D14" s="760" t="s">
        <v>16491</v>
      </c>
      <c r="E14" s="570"/>
      <c r="F14" s="760" t="s">
        <v>16484</v>
      </c>
      <c r="G14" s="760"/>
      <c r="H14" s="570" t="s">
        <v>16429</v>
      </c>
      <c r="I14" s="768"/>
      <c r="J14" s="345"/>
      <c r="K14" s="781" t="s">
        <v>32337</v>
      </c>
      <c r="L14" s="782"/>
      <c r="M14" s="345"/>
      <c r="N14" s="345"/>
      <c r="O14" s="345"/>
      <c r="P14" s="345"/>
      <c r="Q14" s="345"/>
      <c r="R14" s="570" t="s">
        <v>16492</v>
      </c>
      <c r="S14" s="570" t="s">
        <v>16493</v>
      </c>
      <c r="T14" s="570"/>
      <c r="U14" s="570" t="s">
        <v>16494</v>
      </c>
      <c r="V14" s="570"/>
      <c r="X14" s="570"/>
      <c r="Y14" s="570"/>
    </row>
    <row r="15" spans="1:33" ht="17.25" customHeight="1">
      <c r="A15" s="345"/>
      <c r="B15" s="767" t="s">
        <v>16495</v>
      </c>
      <c r="C15" s="570"/>
      <c r="D15" s="760" t="s">
        <v>16496</v>
      </c>
      <c r="E15" s="570"/>
      <c r="F15" s="760"/>
      <c r="G15" s="760"/>
      <c r="H15" s="570"/>
      <c r="I15" s="768"/>
      <c r="J15" s="345"/>
      <c r="K15" s="759" t="s">
        <v>31016</v>
      </c>
      <c r="L15" s="759" t="s">
        <v>31017</v>
      </c>
      <c r="M15" s="345"/>
      <c r="N15" s="345"/>
      <c r="O15" s="345"/>
      <c r="P15" s="345"/>
      <c r="Q15" s="345"/>
      <c r="R15" s="570" t="s">
        <v>16497</v>
      </c>
      <c r="S15" s="570" t="s">
        <v>16498</v>
      </c>
      <c r="T15" s="570"/>
      <c r="U15" s="570" t="s">
        <v>16499</v>
      </c>
      <c r="V15" s="570" t="s">
        <v>16500</v>
      </c>
      <c r="W15" t="s">
        <v>16501</v>
      </c>
      <c r="X15" s="570" t="s">
        <v>24598</v>
      </c>
      <c r="Y15" s="570" t="s">
        <v>16502</v>
      </c>
    </row>
    <row r="16" spans="1:33" ht="17.25" customHeight="1">
      <c r="A16" s="345"/>
      <c r="B16" s="767" t="s">
        <v>9821</v>
      </c>
      <c r="C16" s="570"/>
      <c r="D16" s="760" t="s">
        <v>16503</v>
      </c>
      <c r="E16" s="570" t="s">
        <v>16504</v>
      </c>
      <c r="F16" s="760"/>
      <c r="G16" s="760"/>
      <c r="H16" s="570"/>
      <c r="I16" s="768"/>
      <c r="J16" s="345"/>
      <c r="K16" s="759" t="s">
        <v>31020</v>
      </c>
      <c r="L16" s="759"/>
      <c r="M16" s="345"/>
      <c r="N16" s="345"/>
      <c r="O16" s="345"/>
      <c r="P16" s="345"/>
      <c r="Q16" s="345"/>
      <c r="R16" s="570" t="s">
        <v>16505</v>
      </c>
      <c r="S16" s="570" t="s">
        <v>29710</v>
      </c>
      <c r="T16" s="570"/>
      <c r="U16" s="570"/>
      <c r="V16" s="570" t="s">
        <v>16506</v>
      </c>
      <c r="W16" t="s">
        <v>16507</v>
      </c>
      <c r="X16" s="570" t="s">
        <v>16508</v>
      </c>
      <c r="Y16" s="570" t="s">
        <v>16509</v>
      </c>
    </row>
    <row r="17" spans="1:25" ht="17.25" customHeight="1">
      <c r="A17" s="345"/>
      <c r="B17" s="767" t="s">
        <v>16510</v>
      </c>
      <c r="C17" s="570"/>
      <c r="D17" s="760" t="s">
        <v>16511</v>
      </c>
      <c r="E17" s="570"/>
      <c r="F17" s="760" t="s">
        <v>16427</v>
      </c>
      <c r="G17" s="760" t="s">
        <v>16512</v>
      </c>
      <c r="H17" s="570" t="s">
        <v>16513</v>
      </c>
      <c r="I17" s="768"/>
      <c r="J17" s="345"/>
      <c r="K17" s="759"/>
      <c r="L17" s="759"/>
      <c r="M17" s="345"/>
      <c r="N17" s="345"/>
      <c r="O17" s="345"/>
      <c r="P17" s="345"/>
      <c r="Q17" s="345"/>
      <c r="R17" s="570" t="s">
        <v>16514</v>
      </c>
      <c r="S17" s="570" t="s">
        <v>16515</v>
      </c>
      <c r="T17" s="570"/>
      <c r="U17" s="570" t="s">
        <v>16516</v>
      </c>
      <c r="V17" s="570" t="s">
        <v>16517</v>
      </c>
      <c r="X17" s="570" t="s">
        <v>16518</v>
      </c>
      <c r="Y17" s="570" t="s">
        <v>16519</v>
      </c>
    </row>
    <row r="18" spans="1:25" ht="17.25" customHeight="1">
      <c r="A18" s="345"/>
      <c r="B18" s="767" t="s">
        <v>8878</v>
      </c>
      <c r="C18" s="570"/>
      <c r="D18" s="760" t="s">
        <v>16520</v>
      </c>
      <c r="E18" s="570" t="s">
        <v>16405</v>
      </c>
      <c r="F18" s="760" t="s">
        <v>16521</v>
      </c>
      <c r="G18" s="760" t="s">
        <v>8878</v>
      </c>
      <c r="H18" s="570" t="s">
        <v>16429</v>
      </c>
      <c r="I18" s="768"/>
      <c r="J18" s="345"/>
      <c r="K18" s="759"/>
      <c r="L18" s="759"/>
      <c r="M18" s="345"/>
      <c r="N18" s="345"/>
      <c r="O18" s="345"/>
      <c r="P18" s="345"/>
      <c r="Q18" s="345"/>
      <c r="R18" s="570" t="s">
        <v>16522</v>
      </c>
      <c r="S18" s="570" t="s">
        <v>16523</v>
      </c>
      <c r="T18" s="570" t="s">
        <v>8213</v>
      </c>
      <c r="U18" s="570" t="s">
        <v>16524</v>
      </c>
      <c r="V18" s="570"/>
      <c r="X18" s="570"/>
      <c r="Y18" s="570"/>
    </row>
    <row r="19" spans="1:25" ht="17.25" customHeight="1">
      <c r="A19" s="345"/>
      <c r="B19" s="767" t="s">
        <v>16525</v>
      </c>
      <c r="C19" s="570" t="s">
        <v>16526</v>
      </c>
      <c r="D19" s="760" t="s">
        <v>16527</v>
      </c>
      <c r="E19" s="570"/>
      <c r="F19" s="760" t="s">
        <v>16427</v>
      </c>
      <c r="G19" s="760" t="s">
        <v>16528</v>
      </c>
      <c r="H19" s="570" t="s">
        <v>16529</v>
      </c>
      <c r="I19" s="768"/>
      <c r="J19" s="345"/>
      <c r="K19" s="759"/>
      <c r="L19" s="759"/>
      <c r="M19" s="345"/>
      <c r="N19" s="345"/>
      <c r="O19" s="345"/>
      <c r="P19" s="345"/>
      <c r="Q19" s="345"/>
      <c r="R19" s="570" t="s">
        <v>16530</v>
      </c>
      <c r="S19" s="570" t="s">
        <v>24599</v>
      </c>
      <c r="T19" s="570"/>
      <c r="U19" s="570" t="s">
        <v>16531</v>
      </c>
      <c r="V19" s="570" t="s">
        <v>16532</v>
      </c>
      <c r="W19" t="s">
        <v>16533</v>
      </c>
      <c r="X19" s="570" t="s">
        <v>16534</v>
      </c>
      <c r="Y19" s="570" t="s">
        <v>24600</v>
      </c>
    </row>
    <row r="20" spans="1:25" ht="17.25" customHeight="1" thickBot="1">
      <c r="A20" s="345"/>
      <c r="B20" s="769" t="s">
        <v>16525</v>
      </c>
      <c r="C20" s="770" t="s">
        <v>16535</v>
      </c>
      <c r="D20" s="761" t="s">
        <v>16536</v>
      </c>
      <c r="E20" s="770"/>
      <c r="F20" s="761" t="s">
        <v>16427</v>
      </c>
      <c r="G20" s="761" t="s">
        <v>16528</v>
      </c>
      <c r="H20" s="770" t="s">
        <v>16529</v>
      </c>
      <c r="I20" s="771"/>
      <c r="J20" s="345"/>
      <c r="K20" s="759"/>
      <c r="L20" s="759"/>
      <c r="M20" s="345"/>
      <c r="N20" s="345"/>
      <c r="O20" s="345"/>
      <c r="P20" s="345"/>
      <c r="Q20" s="345"/>
      <c r="R20" s="570" t="s">
        <v>16537</v>
      </c>
      <c r="S20" s="570" t="s">
        <v>16538</v>
      </c>
      <c r="T20" s="570"/>
      <c r="U20" s="570" t="s">
        <v>16539</v>
      </c>
      <c r="V20" s="570" t="s">
        <v>16540</v>
      </c>
      <c r="W20" t="s">
        <v>16541</v>
      </c>
      <c r="X20" s="570" t="s">
        <v>16542</v>
      </c>
      <c r="Y20" s="570" t="s">
        <v>16543</v>
      </c>
    </row>
    <row r="21" spans="1:25" ht="17.25" customHeight="1" thickBot="1">
      <c r="A21" s="345"/>
      <c r="B21" s="759"/>
      <c r="C21" s="759"/>
      <c r="D21" s="759"/>
      <c r="E21" s="759"/>
      <c r="F21" s="759"/>
      <c r="G21" s="759"/>
      <c r="H21" s="759"/>
      <c r="I21" s="759"/>
      <c r="J21" s="345"/>
      <c r="K21" s="759"/>
      <c r="L21" s="759"/>
      <c r="M21" s="345"/>
      <c r="N21" s="345"/>
      <c r="O21" s="345"/>
      <c r="P21" s="345"/>
      <c r="Q21" s="345"/>
      <c r="R21" s="570" t="s">
        <v>29707</v>
      </c>
      <c r="S21" s="570" t="s">
        <v>29708</v>
      </c>
      <c r="T21" s="570" t="s">
        <v>29709</v>
      </c>
      <c r="U21" s="570"/>
      <c r="V21" s="570"/>
      <c r="X21" s="570"/>
      <c r="Y21" s="570"/>
    </row>
    <row r="22" spans="1:25" ht="17.25" customHeight="1" thickBot="1">
      <c r="A22" s="345"/>
      <c r="B22" s="910" t="s">
        <v>16544</v>
      </c>
      <c r="C22" s="911"/>
      <c r="D22" s="783" t="s">
        <v>16391</v>
      </c>
      <c r="E22" s="783" t="s">
        <v>16392</v>
      </c>
      <c r="F22" s="784" t="s">
        <v>16393</v>
      </c>
      <c r="G22" s="785" t="s">
        <v>16394</v>
      </c>
      <c r="H22" s="912" t="s">
        <v>16395</v>
      </c>
      <c r="I22" s="913"/>
      <c r="J22" s="345"/>
      <c r="K22" s="759"/>
      <c r="L22" s="759"/>
      <c r="M22" s="345"/>
      <c r="N22" s="345"/>
      <c r="O22" s="345"/>
      <c r="P22" s="345"/>
      <c r="Q22" s="345"/>
      <c r="R22" s="570"/>
      <c r="S22" s="570"/>
      <c r="T22" s="570"/>
      <c r="U22" s="570"/>
      <c r="V22" s="570"/>
      <c r="X22" s="570"/>
      <c r="Y22" s="570"/>
    </row>
    <row r="23" spans="1:25" ht="17.25" customHeight="1">
      <c r="A23" s="345"/>
      <c r="B23" s="764" t="s">
        <v>16545</v>
      </c>
      <c r="C23" s="766"/>
      <c r="D23" s="762" t="s">
        <v>16546</v>
      </c>
      <c r="E23" s="762"/>
      <c r="F23" s="762" t="s">
        <v>16547</v>
      </c>
      <c r="G23" s="762" t="s">
        <v>16548</v>
      </c>
      <c r="H23" s="764" t="s">
        <v>16549</v>
      </c>
      <c r="I23" s="766"/>
      <c r="J23" s="345"/>
      <c r="K23" s="759"/>
      <c r="L23" s="759"/>
      <c r="M23" s="345"/>
      <c r="N23" s="345"/>
      <c r="O23" s="345"/>
      <c r="P23" s="345"/>
      <c r="Q23" s="345"/>
      <c r="R23" s="570"/>
      <c r="S23" s="570"/>
      <c r="T23" s="570"/>
      <c r="U23" s="570"/>
      <c r="V23" s="570"/>
      <c r="X23" s="570"/>
      <c r="Y23" s="570"/>
    </row>
    <row r="24" spans="1:25" ht="17.25" customHeight="1">
      <c r="A24" s="345"/>
      <c r="B24" s="767" t="s">
        <v>16550</v>
      </c>
      <c r="C24" s="768"/>
      <c r="D24" s="760" t="s">
        <v>16551</v>
      </c>
      <c r="E24" s="760"/>
      <c r="F24" s="760" t="s">
        <v>16427</v>
      </c>
      <c r="G24" s="760" t="s">
        <v>16552</v>
      </c>
      <c r="H24" s="767" t="s">
        <v>16549</v>
      </c>
      <c r="I24" s="768"/>
      <c r="J24" s="345"/>
      <c r="K24" s="759"/>
      <c r="L24" s="759"/>
      <c r="M24" s="345"/>
      <c r="N24" s="345"/>
      <c r="O24" s="345"/>
      <c r="P24" s="345"/>
      <c r="Q24" s="345"/>
      <c r="R24" s="570"/>
      <c r="S24" s="570"/>
      <c r="T24" s="570"/>
      <c r="U24" s="570"/>
      <c r="V24" s="570"/>
      <c r="X24" s="570"/>
      <c r="Y24" s="570"/>
    </row>
    <row r="25" spans="1:25" ht="17.25" customHeight="1">
      <c r="A25" s="345"/>
      <c r="B25" s="767" t="s">
        <v>16553</v>
      </c>
      <c r="C25" s="768"/>
      <c r="D25" s="760" t="s">
        <v>16554</v>
      </c>
      <c r="E25" s="760"/>
      <c r="F25" s="760" t="s">
        <v>16555</v>
      </c>
      <c r="G25" s="760"/>
      <c r="H25" s="767" t="s">
        <v>16556</v>
      </c>
      <c r="I25" s="768"/>
      <c r="J25" s="345"/>
      <c r="K25" s="759"/>
      <c r="L25" s="759"/>
      <c r="M25" s="345"/>
      <c r="N25" s="345"/>
      <c r="O25" s="345"/>
      <c r="P25" s="345"/>
      <c r="Q25" s="345"/>
      <c r="R25" s="570"/>
      <c r="S25" s="570"/>
      <c r="T25" s="570"/>
      <c r="U25" s="570"/>
      <c r="V25" s="570"/>
      <c r="X25" s="570"/>
      <c r="Y25" s="570"/>
    </row>
    <row r="26" spans="1:25" ht="17.25" customHeight="1">
      <c r="A26" s="345"/>
      <c r="B26" s="767" t="s">
        <v>16557</v>
      </c>
      <c r="C26" s="768"/>
      <c r="D26" s="760" t="s">
        <v>16558</v>
      </c>
      <c r="E26" s="760"/>
      <c r="F26" s="760" t="s">
        <v>16427</v>
      </c>
      <c r="G26" s="760" t="s">
        <v>16559</v>
      </c>
      <c r="H26" s="767" t="s">
        <v>16549</v>
      </c>
      <c r="I26" s="768"/>
      <c r="J26" s="345"/>
      <c r="K26" s="759"/>
      <c r="L26" s="759"/>
      <c r="M26" s="345"/>
      <c r="N26" s="345"/>
      <c r="O26" s="345"/>
      <c r="P26" s="345"/>
      <c r="Q26" s="345"/>
      <c r="R26" s="570"/>
      <c r="S26" s="570"/>
      <c r="T26" s="570"/>
      <c r="U26" s="570"/>
      <c r="V26" s="570"/>
      <c r="X26" s="570"/>
      <c r="Y26" s="570"/>
    </row>
    <row r="27" spans="1:25" ht="17.25" customHeight="1">
      <c r="A27" s="345"/>
      <c r="B27" s="767" t="s">
        <v>16560</v>
      </c>
      <c r="C27" s="768"/>
      <c r="D27" s="760" t="s">
        <v>16561</v>
      </c>
      <c r="E27" s="760"/>
      <c r="F27" s="760" t="s">
        <v>16562</v>
      </c>
      <c r="G27" s="760" t="s">
        <v>16563</v>
      </c>
      <c r="H27" s="767"/>
      <c r="I27" s="768"/>
      <c r="J27" s="345"/>
      <c r="K27" s="759"/>
      <c r="L27" s="759"/>
      <c r="M27" s="345"/>
      <c r="N27" s="345"/>
      <c r="O27" s="345"/>
      <c r="P27" s="345"/>
      <c r="Q27" s="345"/>
      <c r="R27" s="570"/>
      <c r="S27" s="570"/>
      <c r="T27" s="570"/>
      <c r="U27" s="570"/>
      <c r="V27" s="570"/>
      <c r="X27" s="570"/>
      <c r="Y27" s="570"/>
    </row>
    <row r="28" spans="1:25" ht="17.25" customHeight="1">
      <c r="A28" s="345"/>
      <c r="B28" s="767" t="s">
        <v>16564</v>
      </c>
      <c r="C28" s="768"/>
      <c r="D28" s="760"/>
      <c r="E28" s="760"/>
      <c r="F28" s="760" t="s">
        <v>16565</v>
      </c>
      <c r="G28" s="760"/>
      <c r="H28" s="767" t="s">
        <v>16566</v>
      </c>
      <c r="I28" s="768"/>
      <c r="J28" s="345"/>
      <c r="K28" s="759"/>
      <c r="L28" s="759"/>
      <c r="M28" s="345"/>
      <c r="N28" s="345"/>
      <c r="O28" s="345"/>
      <c r="P28" s="345"/>
      <c r="Q28" s="345"/>
      <c r="R28" s="570"/>
      <c r="S28" s="570"/>
      <c r="T28" s="570"/>
      <c r="U28" s="570"/>
      <c r="V28" s="570"/>
      <c r="X28" s="570"/>
      <c r="Y28" s="570"/>
    </row>
    <row r="29" spans="1:25" ht="17.25" customHeight="1">
      <c r="A29" s="345"/>
      <c r="B29" s="767" t="s">
        <v>16567</v>
      </c>
      <c r="C29" s="768"/>
      <c r="D29" s="760" t="s">
        <v>31014</v>
      </c>
      <c r="E29" s="760"/>
      <c r="F29" s="760" t="s">
        <v>16569</v>
      </c>
      <c r="G29" s="760" t="s">
        <v>16570</v>
      </c>
      <c r="H29" s="767" t="s">
        <v>31013</v>
      </c>
      <c r="I29" s="768"/>
      <c r="J29" s="345"/>
      <c r="K29" s="759"/>
      <c r="L29" s="759"/>
      <c r="M29" s="345"/>
      <c r="N29" s="345"/>
      <c r="O29" s="345"/>
      <c r="P29" s="345"/>
      <c r="Q29" s="345"/>
      <c r="R29" s="570"/>
      <c r="S29" s="570"/>
      <c r="T29" s="570"/>
      <c r="U29" s="570"/>
      <c r="V29" s="570"/>
      <c r="X29" s="570"/>
      <c r="Y29" s="570"/>
    </row>
    <row r="30" spans="1:25" ht="17.25" customHeight="1">
      <c r="A30" s="345"/>
      <c r="B30" s="767" t="s">
        <v>16571</v>
      </c>
      <c r="C30" s="768"/>
      <c r="D30" s="760" t="s">
        <v>16572</v>
      </c>
      <c r="E30" s="760"/>
      <c r="F30" s="760" t="s">
        <v>16573</v>
      </c>
      <c r="G30" s="760"/>
      <c r="H30" s="767" t="s">
        <v>16566</v>
      </c>
      <c r="I30" s="768"/>
      <c r="J30" s="345"/>
      <c r="K30" s="759"/>
      <c r="L30" s="759"/>
      <c r="M30" s="345"/>
      <c r="N30" s="345"/>
      <c r="O30" s="345"/>
      <c r="P30" s="345"/>
      <c r="Q30" s="345"/>
      <c r="R30" s="570"/>
      <c r="S30" s="570"/>
      <c r="T30" s="570"/>
      <c r="U30" s="570"/>
      <c r="V30" s="570"/>
      <c r="X30" s="570"/>
      <c r="Y30" s="570"/>
    </row>
    <row r="31" spans="1:25" ht="17.25" customHeight="1">
      <c r="A31" s="345"/>
      <c r="B31" s="767" t="s">
        <v>16574</v>
      </c>
      <c r="C31" s="768"/>
      <c r="D31" s="760" t="s">
        <v>16568</v>
      </c>
      <c r="E31" s="760"/>
      <c r="F31" s="760" t="s">
        <v>16575</v>
      </c>
      <c r="G31" s="760"/>
      <c r="H31" s="767" t="s">
        <v>16566</v>
      </c>
      <c r="I31" s="768"/>
      <c r="J31" s="345"/>
      <c r="K31" s="759"/>
      <c r="L31" s="759"/>
      <c r="M31" s="345"/>
      <c r="N31" s="345"/>
      <c r="O31" s="345"/>
      <c r="P31" s="345"/>
      <c r="Q31" s="345"/>
      <c r="R31" s="570"/>
      <c r="S31" s="570"/>
      <c r="T31" s="570"/>
      <c r="U31" s="570"/>
      <c r="V31" s="570"/>
      <c r="X31" s="570"/>
      <c r="Y31" s="570"/>
    </row>
    <row r="32" spans="1:25" ht="17.25" customHeight="1">
      <c r="A32" s="345"/>
      <c r="B32" s="767" t="s">
        <v>16576</v>
      </c>
      <c r="C32" s="768"/>
      <c r="D32" s="760" t="s">
        <v>16577</v>
      </c>
      <c r="E32" s="760"/>
      <c r="F32" s="760" t="s">
        <v>16578</v>
      </c>
      <c r="G32" s="760" t="s">
        <v>16579</v>
      </c>
      <c r="H32" s="767" t="s">
        <v>16566</v>
      </c>
      <c r="I32" s="768"/>
      <c r="J32" s="345"/>
      <c r="K32" s="759"/>
      <c r="L32" s="759"/>
      <c r="M32" s="345"/>
      <c r="N32" s="345"/>
      <c r="O32" s="345"/>
      <c r="P32" s="345"/>
      <c r="Q32" s="345"/>
      <c r="R32" s="570"/>
      <c r="S32" s="570"/>
      <c r="T32" s="570"/>
      <c r="U32" s="570"/>
      <c r="V32" s="570"/>
      <c r="X32" s="570"/>
      <c r="Y32" s="570"/>
    </row>
    <row r="33" spans="1:25" ht="17.25" customHeight="1">
      <c r="A33" s="345"/>
      <c r="B33" s="767" t="s">
        <v>16580</v>
      </c>
      <c r="C33" s="768"/>
      <c r="D33" s="760" t="s">
        <v>16568</v>
      </c>
      <c r="E33" s="760"/>
      <c r="F33" s="760"/>
      <c r="G33" s="760"/>
      <c r="H33" s="767" t="s">
        <v>16581</v>
      </c>
      <c r="I33" s="768"/>
      <c r="J33" s="345"/>
      <c r="K33" s="759"/>
      <c r="L33" s="759"/>
      <c r="M33" s="345"/>
      <c r="N33" s="345"/>
      <c r="O33" s="345"/>
      <c r="P33" s="345"/>
      <c r="Q33" s="345"/>
      <c r="R33" s="570"/>
      <c r="S33" s="570"/>
      <c r="T33" s="570"/>
      <c r="U33" s="570"/>
      <c r="V33" s="570"/>
      <c r="X33" s="570"/>
      <c r="Y33" s="570"/>
    </row>
    <row r="34" spans="1:25" ht="17.25" customHeight="1">
      <c r="A34" s="345"/>
      <c r="B34" s="767" t="s">
        <v>16582</v>
      </c>
      <c r="C34" s="768"/>
      <c r="D34" s="760" t="s">
        <v>16583</v>
      </c>
      <c r="E34" s="760"/>
      <c r="F34" s="760"/>
      <c r="G34" s="760" t="s">
        <v>16584</v>
      </c>
      <c r="H34" s="767" t="s">
        <v>16585</v>
      </c>
      <c r="I34" s="768"/>
      <c r="J34" s="345"/>
      <c r="K34" s="759"/>
      <c r="L34" s="759"/>
      <c r="M34" s="345"/>
      <c r="N34" s="345"/>
      <c r="O34" s="345"/>
      <c r="P34" s="345"/>
      <c r="Q34" s="345"/>
      <c r="R34" s="570"/>
      <c r="S34" s="570"/>
      <c r="T34" s="570"/>
      <c r="U34" s="570"/>
      <c r="V34" s="570"/>
      <c r="X34" s="570"/>
      <c r="Y34" s="570"/>
    </row>
    <row r="35" spans="1:25" ht="17.25" customHeight="1">
      <c r="A35" s="345"/>
      <c r="B35" s="767" t="s">
        <v>16586</v>
      </c>
      <c r="C35" s="768"/>
      <c r="D35" s="760" t="s">
        <v>16568</v>
      </c>
      <c r="E35" s="760"/>
      <c r="F35" s="760" t="s">
        <v>16587</v>
      </c>
      <c r="G35" s="760"/>
      <c r="H35" s="767" t="s">
        <v>16566</v>
      </c>
      <c r="I35" s="768"/>
      <c r="J35" s="345"/>
      <c r="K35" s="759"/>
      <c r="L35" s="759"/>
      <c r="M35" s="345"/>
      <c r="N35" s="345"/>
      <c r="O35" s="345"/>
      <c r="P35" s="345"/>
      <c r="Q35" s="345"/>
      <c r="R35" s="570"/>
      <c r="S35" s="570"/>
      <c r="T35" s="570"/>
      <c r="U35" s="570"/>
      <c r="V35" s="570"/>
      <c r="X35" s="570"/>
      <c r="Y35" s="570"/>
    </row>
    <row r="36" spans="1:25" ht="17.25" customHeight="1">
      <c r="A36" s="345"/>
      <c r="B36" s="767" t="s">
        <v>16588</v>
      </c>
      <c r="C36" s="768"/>
      <c r="D36" s="760" t="s">
        <v>16589</v>
      </c>
      <c r="E36" s="760"/>
      <c r="F36" s="760"/>
      <c r="G36" s="760"/>
      <c r="H36" s="767" t="s">
        <v>16581</v>
      </c>
      <c r="I36" s="768"/>
      <c r="J36" s="345"/>
      <c r="K36" s="759"/>
      <c r="L36" s="759"/>
      <c r="M36" s="345"/>
      <c r="N36" s="345"/>
      <c r="O36" s="345"/>
      <c r="P36" s="345"/>
      <c r="Q36" s="345"/>
      <c r="R36" s="570" t="s">
        <v>16590</v>
      </c>
      <c r="S36" s="570"/>
      <c r="T36" s="570"/>
      <c r="U36" s="570"/>
      <c r="V36" s="570"/>
      <c r="X36" s="570"/>
      <c r="Y36" s="570"/>
    </row>
    <row r="37" spans="1:25" ht="17.25" customHeight="1">
      <c r="A37" s="345"/>
      <c r="B37" s="767" t="s">
        <v>16591</v>
      </c>
      <c r="C37" s="768"/>
      <c r="D37" s="760" t="s">
        <v>16568</v>
      </c>
      <c r="E37" s="760"/>
      <c r="F37" s="760" t="s">
        <v>16592</v>
      </c>
      <c r="G37" s="760"/>
      <c r="H37" s="767" t="s">
        <v>16566</v>
      </c>
      <c r="I37" s="768"/>
      <c r="J37" s="345"/>
      <c r="K37" s="759"/>
      <c r="L37" s="759"/>
      <c r="M37" s="345"/>
      <c r="N37" s="345"/>
      <c r="O37" s="345"/>
      <c r="P37" s="345"/>
      <c r="Q37" s="345"/>
      <c r="R37" s="570" t="s">
        <v>16593</v>
      </c>
      <c r="S37" s="570"/>
      <c r="T37" s="570"/>
      <c r="U37" s="570"/>
      <c r="V37" s="570"/>
      <c r="X37" s="570"/>
      <c r="Y37" s="570"/>
    </row>
    <row r="38" spans="1:25" ht="17.25" customHeight="1">
      <c r="A38" s="345"/>
      <c r="B38" s="767" t="s">
        <v>24601</v>
      </c>
      <c r="C38" s="768"/>
      <c r="D38" s="760" t="s">
        <v>16594</v>
      </c>
      <c r="E38" s="760"/>
      <c r="F38" s="760"/>
      <c r="G38" s="760"/>
      <c r="H38" s="767"/>
      <c r="I38" s="768"/>
      <c r="J38" s="345"/>
      <c r="K38" s="759"/>
      <c r="L38" s="759"/>
      <c r="M38" s="345"/>
      <c r="N38" s="345"/>
      <c r="O38" s="345"/>
      <c r="P38" s="345"/>
      <c r="Q38" s="345"/>
      <c r="R38" s="570" t="s">
        <v>16595</v>
      </c>
      <c r="S38" s="570"/>
      <c r="T38" s="570"/>
      <c r="U38" s="570"/>
      <c r="V38" s="570"/>
      <c r="X38" s="570"/>
      <c r="Y38" s="570"/>
    </row>
    <row r="39" spans="1:25" ht="17.25" customHeight="1">
      <c r="A39" s="345"/>
      <c r="B39" s="767" t="s">
        <v>16596</v>
      </c>
      <c r="C39" s="768"/>
      <c r="D39" s="760" t="s">
        <v>16597</v>
      </c>
      <c r="E39" s="760"/>
      <c r="F39" s="760"/>
      <c r="G39" s="760"/>
      <c r="H39" s="767"/>
      <c r="I39" s="768"/>
      <c r="J39" s="345"/>
      <c r="K39" s="759"/>
      <c r="L39" s="759"/>
      <c r="M39" s="345"/>
      <c r="N39" s="345"/>
      <c r="O39" s="345"/>
      <c r="P39" s="345"/>
      <c r="Q39" s="345"/>
      <c r="R39" s="570" t="s">
        <v>16598</v>
      </c>
      <c r="S39" s="570"/>
      <c r="T39" s="570"/>
      <c r="U39" s="570"/>
      <c r="V39" s="570"/>
      <c r="X39" s="570"/>
      <c r="Y39" s="570"/>
    </row>
    <row r="40" spans="1:25" ht="17.25" customHeight="1" thickBot="1">
      <c r="A40" s="345"/>
      <c r="B40" s="769"/>
      <c r="C40" s="771"/>
      <c r="D40" s="761"/>
      <c r="E40" s="761"/>
      <c r="F40" s="761"/>
      <c r="G40" s="761"/>
      <c r="H40" s="769"/>
      <c r="I40" s="771"/>
      <c r="J40" s="345"/>
      <c r="K40" s="759"/>
      <c r="L40" s="759"/>
      <c r="M40" s="345"/>
      <c r="N40" s="345"/>
      <c r="O40" s="345"/>
      <c r="P40" s="345"/>
      <c r="Q40" s="345"/>
      <c r="R40" s="570" t="s">
        <v>16599</v>
      </c>
      <c r="S40" s="570"/>
      <c r="T40" s="570"/>
      <c r="U40" s="570"/>
      <c r="V40" s="570"/>
      <c r="X40" s="570"/>
      <c r="Y40" s="570"/>
    </row>
    <row r="41" spans="1:25" ht="17.25" customHeight="1" thickBot="1">
      <c r="A41" s="345"/>
      <c r="B41" s="759"/>
      <c r="C41" s="759"/>
      <c r="D41" s="759"/>
      <c r="E41" s="759"/>
      <c r="F41" s="759"/>
      <c r="G41" s="759"/>
      <c r="H41" s="759"/>
      <c r="I41" s="759"/>
      <c r="J41" s="345"/>
      <c r="K41" s="759"/>
      <c r="L41" s="759"/>
      <c r="M41" s="345"/>
      <c r="N41" s="345"/>
      <c r="O41" s="345"/>
      <c r="P41" s="345"/>
      <c r="Q41" s="345"/>
      <c r="R41" s="570" t="s">
        <v>16600</v>
      </c>
      <c r="S41" s="570"/>
      <c r="T41" s="570"/>
      <c r="U41" s="570"/>
      <c r="V41" s="570"/>
      <c r="X41" s="570"/>
      <c r="Y41" s="570"/>
    </row>
    <row r="42" spans="1:25" ht="17.25" customHeight="1" thickBot="1">
      <c r="A42" s="345"/>
      <c r="B42" s="786" t="s">
        <v>16601</v>
      </c>
      <c r="C42" s="787"/>
      <c r="D42" s="788"/>
      <c r="E42" s="788"/>
      <c r="F42" s="788"/>
      <c r="G42" s="789"/>
      <c r="H42" s="788"/>
      <c r="I42" s="790"/>
      <c r="J42" s="345"/>
      <c r="K42" s="759"/>
      <c r="L42" s="759"/>
      <c r="M42" s="345"/>
      <c r="N42" s="345"/>
      <c r="O42" s="345"/>
      <c r="P42" s="345"/>
      <c r="Q42" s="345"/>
      <c r="R42" s="570" t="s">
        <v>16602</v>
      </c>
      <c r="S42" s="570"/>
      <c r="T42" s="570"/>
      <c r="U42" s="570"/>
      <c r="V42" s="570"/>
      <c r="X42" s="570"/>
      <c r="Y42" s="570"/>
    </row>
    <row r="43" spans="1:25" ht="17.25" customHeight="1" thickBot="1">
      <c r="A43" s="345"/>
      <c r="B43" s="786" t="s">
        <v>9290</v>
      </c>
      <c r="C43" s="787"/>
      <c r="D43" s="788"/>
      <c r="E43" s="788"/>
      <c r="F43" s="788"/>
      <c r="G43" s="789"/>
      <c r="H43" s="788"/>
      <c r="I43" s="790"/>
      <c r="J43" s="345"/>
      <c r="K43" s="759"/>
      <c r="L43" s="759"/>
      <c r="M43" s="345"/>
      <c r="N43" s="345"/>
      <c r="O43" s="345"/>
      <c r="P43" s="345"/>
      <c r="Q43" s="345"/>
      <c r="R43" s="570" t="s">
        <v>28008</v>
      </c>
      <c r="S43" s="570"/>
      <c r="T43" s="570"/>
      <c r="U43" s="570"/>
      <c r="V43" s="570"/>
      <c r="X43" s="570"/>
      <c r="Y43" s="570"/>
    </row>
    <row r="44" spans="1:25" ht="17.25" customHeight="1" thickBot="1">
      <c r="A44" s="345"/>
      <c r="B44" s="786" t="s">
        <v>24602</v>
      </c>
      <c r="C44" s="787"/>
      <c r="D44" s="788"/>
      <c r="E44" s="788"/>
      <c r="F44" s="788"/>
      <c r="G44" s="789"/>
      <c r="H44" s="788"/>
      <c r="I44" s="790"/>
      <c r="J44" s="345"/>
      <c r="K44" s="759"/>
      <c r="L44" s="759"/>
      <c r="M44" s="345"/>
      <c r="N44" s="345"/>
      <c r="O44" s="345"/>
      <c r="P44" s="345"/>
      <c r="Q44" s="345"/>
      <c r="R44" s="570"/>
      <c r="S44" s="570"/>
      <c r="T44" s="570"/>
      <c r="U44" s="570"/>
      <c r="V44" s="570"/>
      <c r="X44" s="570"/>
      <c r="Y44" s="570"/>
    </row>
    <row r="45" spans="1:25" ht="17.25" customHeight="1" thickBot="1">
      <c r="A45" s="345"/>
      <c r="B45" s="786" t="s">
        <v>16603</v>
      </c>
      <c r="C45" s="787"/>
      <c r="D45" s="788"/>
      <c r="E45" s="788"/>
      <c r="F45" s="788"/>
      <c r="G45" s="789"/>
      <c r="H45" s="788"/>
      <c r="I45" s="790"/>
      <c r="J45" s="345"/>
      <c r="K45" s="759"/>
      <c r="L45" s="759"/>
      <c r="M45" s="345"/>
      <c r="N45" s="345"/>
      <c r="O45" s="345"/>
      <c r="P45" s="345"/>
      <c r="Q45" s="345"/>
      <c r="R45" s="570"/>
      <c r="S45" s="570"/>
      <c r="T45" s="570"/>
      <c r="U45" s="570"/>
      <c r="V45" s="570"/>
      <c r="X45" s="570"/>
      <c r="Y45" s="570"/>
    </row>
    <row r="46" spans="1:25" ht="17.25" customHeight="1" thickBot="1">
      <c r="A46" s="345"/>
      <c r="B46" s="786" t="s">
        <v>16604</v>
      </c>
      <c r="C46" s="787"/>
      <c r="D46" s="788"/>
      <c r="E46" s="788"/>
      <c r="F46" s="788"/>
      <c r="G46" s="789"/>
      <c r="H46" s="788"/>
      <c r="I46" s="790"/>
      <c r="J46" s="345"/>
      <c r="K46" s="759"/>
      <c r="L46" s="759"/>
      <c r="M46" s="345"/>
      <c r="N46" s="345"/>
      <c r="O46" s="345"/>
      <c r="P46" s="345"/>
      <c r="Q46" s="345"/>
      <c r="R46" s="570"/>
      <c r="S46" s="570"/>
      <c r="T46" s="570"/>
      <c r="U46" s="570"/>
      <c r="V46" s="570"/>
      <c r="X46" s="570"/>
      <c r="Y46" s="570"/>
    </row>
    <row r="47" spans="1:25" ht="17.25" customHeight="1">
      <c r="A47" s="345"/>
      <c r="B47" s="759"/>
      <c r="C47" s="759"/>
      <c r="D47" s="759"/>
      <c r="E47" s="759"/>
      <c r="F47" s="759"/>
      <c r="G47" s="759"/>
      <c r="H47" s="759"/>
      <c r="I47" s="759"/>
      <c r="J47" s="759"/>
      <c r="K47" s="759"/>
      <c r="L47" s="759"/>
      <c r="M47" s="759"/>
      <c r="N47" s="759"/>
      <c r="O47" s="759"/>
      <c r="P47" s="759"/>
      <c r="Q47" s="759"/>
      <c r="R47" s="570"/>
      <c r="S47" s="570"/>
      <c r="T47" s="570"/>
      <c r="U47" s="570"/>
      <c r="V47" s="570"/>
      <c r="X47" s="570"/>
      <c r="Y47" s="570"/>
    </row>
    <row r="48" spans="1:25" ht="17.25" customHeight="1">
      <c r="B48" s="759"/>
      <c r="C48" s="759"/>
      <c r="D48" s="759"/>
      <c r="E48" s="759"/>
      <c r="F48" s="759"/>
      <c r="G48" s="759"/>
      <c r="H48" s="759"/>
      <c r="I48" s="759"/>
      <c r="J48" s="759"/>
      <c r="K48" s="759"/>
      <c r="L48" s="759"/>
      <c r="M48" s="759"/>
      <c r="N48" s="759"/>
      <c r="O48" s="759"/>
      <c r="P48" s="759"/>
      <c r="Q48" s="759"/>
      <c r="R48" s="570"/>
      <c r="S48" s="570"/>
      <c r="T48" s="570"/>
      <c r="U48" s="570"/>
      <c r="V48" s="570"/>
      <c r="X48" s="570"/>
      <c r="Y48" s="570"/>
    </row>
    <row r="49" spans="2:25" ht="17.25" customHeight="1">
      <c r="B49" s="778" t="s">
        <v>16605</v>
      </c>
      <c r="C49" s="780"/>
      <c r="D49" s="779" t="s">
        <v>16568</v>
      </c>
      <c r="E49" s="779"/>
      <c r="F49" s="779" t="s">
        <v>16606</v>
      </c>
      <c r="G49" s="779"/>
      <c r="H49" s="778" t="s">
        <v>16566</v>
      </c>
      <c r="I49" s="780"/>
      <c r="J49" s="759"/>
      <c r="K49" s="759"/>
      <c r="L49" s="759"/>
      <c r="M49" s="759"/>
      <c r="N49" s="759"/>
      <c r="O49" s="759"/>
      <c r="P49" s="759"/>
      <c r="Q49" s="759"/>
      <c r="R49" s="570"/>
      <c r="S49" s="570"/>
      <c r="T49" s="570"/>
      <c r="U49" s="570"/>
      <c r="V49" s="570"/>
      <c r="X49" s="570"/>
      <c r="Y49" s="570"/>
    </row>
    <row r="50" spans="2:25" ht="17.25" customHeight="1">
      <c r="B50" s="778" t="s">
        <v>16607</v>
      </c>
      <c r="C50" s="780"/>
      <c r="D50" s="779" t="s">
        <v>16608</v>
      </c>
      <c r="E50" s="779"/>
      <c r="F50" s="779" t="s">
        <v>16427</v>
      </c>
      <c r="G50" s="779"/>
      <c r="H50" s="778" t="s">
        <v>16549</v>
      </c>
      <c r="I50" s="780"/>
      <c r="J50" s="759"/>
      <c r="K50" s="759"/>
      <c r="L50" s="759"/>
      <c r="M50" s="759"/>
      <c r="N50" s="759"/>
      <c r="O50" s="759"/>
      <c r="P50" s="759"/>
      <c r="Q50" s="759"/>
      <c r="R50" s="570"/>
      <c r="S50" s="570"/>
      <c r="T50" s="570"/>
      <c r="U50" s="570"/>
      <c r="V50" s="570"/>
      <c r="X50" s="570"/>
      <c r="Y50" s="570"/>
    </row>
    <row r="51" spans="2:25" ht="17.25" customHeight="1">
      <c r="B51" s="778" t="s">
        <v>16609</v>
      </c>
      <c r="C51" s="780"/>
      <c r="D51" s="779" t="s">
        <v>16610</v>
      </c>
      <c r="E51" s="779"/>
      <c r="F51" s="779" t="s">
        <v>16427</v>
      </c>
      <c r="G51" s="779"/>
      <c r="H51" s="778" t="s">
        <v>16611</v>
      </c>
      <c r="I51" s="780"/>
      <c r="J51" s="345"/>
      <c r="K51" s="759"/>
      <c r="L51" s="759"/>
      <c r="M51" s="345"/>
      <c r="N51" s="345"/>
      <c r="O51" s="345"/>
      <c r="P51" s="345"/>
      <c r="Q51" s="345"/>
      <c r="R51" s="570"/>
      <c r="S51" s="570"/>
      <c r="T51" s="570"/>
      <c r="U51" s="570"/>
      <c r="V51" s="570"/>
      <c r="X51" s="570"/>
      <c r="Y51" s="570"/>
    </row>
    <row r="52" spans="2:25" ht="17.25" customHeight="1">
      <c r="B52" s="778" t="s">
        <v>16612</v>
      </c>
      <c r="C52" s="780"/>
      <c r="D52" s="779" t="s">
        <v>16613</v>
      </c>
      <c r="E52" s="779"/>
      <c r="F52" s="779" t="s">
        <v>16614</v>
      </c>
      <c r="G52" s="779"/>
      <c r="H52" s="778" t="s">
        <v>16566</v>
      </c>
      <c r="I52" s="780"/>
      <c r="J52" s="345"/>
      <c r="K52" s="759"/>
      <c r="L52" s="759"/>
      <c r="M52" s="345"/>
      <c r="N52" s="345"/>
      <c r="O52" s="345"/>
      <c r="P52" s="345"/>
      <c r="Q52" s="345"/>
      <c r="R52" s="570"/>
      <c r="S52" s="570"/>
      <c r="T52" s="570"/>
      <c r="U52" s="570"/>
      <c r="V52" s="570"/>
      <c r="X52" s="570"/>
      <c r="Y52" s="570"/>
    </row>
    <row r="53" spans="2:25" ht="17.25" customHeight="1">
      <c r="B53" s="778" t="s">
        <v>16615</v>
      </c>
      <c r="C53" s="780"/>
      <c r="D53" s="779" t="s">
        <v>16616</v>
      </c>
      <c r="E53" s="779"/>
      <c r="F53" s="779"/>
      <c r="G53" s="779"/>
      <c r="H53" s="778" t="s">
        <v>16566</v>
      </c>
      <c r="I53" s="780"/>
      <c r="J53" s="345"/>
      <c r="K53" s="759"/>
      <c r="L53" s="759"/>
      <c r="M53" s="345"/>
      <c r="N53" s="345"/>
      <c r="O53" s="345"/>
      <c r="P53" s="345"/>
      <c r="Q53" s="345"/>
      <c r="R53" s="570"/>
      <c r="S53" s="570"/>
      <c r="T53" s="570"/>
      <c r="U53" s="570"/>
      <c r="V53" s="570"/>
      <c r="X53" s="570"/>
      <c r="Y53" s="570"/>
    </row>
    <row r="54" spans="2:25" ht="17.25" customHeight="1">
      <c r="B54" s="759"/>
      <c r="C54" s="759"/>
      <c r="D54" s="759"/>
      <c r="E54" s="759"/>
      <c r="F54" s="759"/>
      <c r="G54" s="759"/>
      <c r="H54" s="759"/>
      <c r="I54" s="759"/>
      <c r="J54" s="345"/>
      <c r="K54" s="759"/>
      <c r="L54" s="759"/>
      <c r="M54" s="345"/>
      <c r="N54" s="345"/>
      <c r="O54" s="345"/>
      <c r="P54" s="345"/>
      <c r="Q54" s="345"/>
      <c r="R54" s="570"/>
      <c r="S54" s="570"/>
      <c r="T54" s="570"/>
      <c r="U54" s="570"/>
      <c r="V54" s="570"/>
      <c r="X54" s="570"/>
      <c r="Y54" s="570"/>
    </row>
    <row r="55" spans="2:25" ht="17.25" customHeight="1">
      <c r="B55" s="759"/>
      <c r="C55" s="759"/>
      <c r="D55" s="759"/>
      <c r="E55" s="759"/>
      <c r="F55" s="759"/>
      <c r="G55" s="759"/>
      <c r="H55" s="759"/>
      <c r="I55" s="759"/>
      <c r="J55" s="345"/>
      <c r="K55" s="759"/>
      <c r="L55" s="759"/>
      <c r="M55" s="345"/>
      <c r="N55" s="345"/>
      <c r="O55" s="345"/>
      <c r="P55" s="345"/>
      <c r="Q55" s="345"/>
      <c r="R55" s="570"/>
      <c r="S55" s="570"/>
      <c r="T55" s="570"/>
      <c r="U55" s="570"/>
      <c r="V55" s="570"/>
      <c r="X55" s="570"/>
      <c r="Y55" s="570"/>
    </row>
    <row r="56" spans="2:25" ht="17.25" customHeight="1">
      <c r="B56" s="759"/>
      <c r="C56" s="759"/>
      <c r="D56" s="759"/>
      <c r="E56" s="759"/>
      <c r="F56" s="759"/>
      <c r="G56" s="759"/>
      <c r="H56" s="759"/>
      <c r="I56" s="759"/>
      <c r="J56" s="345"/>
      <c r="K56" s="759"/>
      <c r="L56" s="759"/>
      <c r="M56" s="345"/>
      <c r="N56" s="345"/>
      <c r="O56" s="345"/>
      <c r="P56" s="345"/>
      <c r="Q56" s="345"/>
      <c r="R56" s="570"/>
      <c r="S56" s="570"/>
      <c r="T56" s="570"/>
      <c r="U56" s="570"/>
      <c r="V56" s="570"/>
      <c r="X56" s="570"/>
      <c r="Y56" s="570"/>
    </row>
    <row r="57" spans="2:25" ht="17.25" customHeight="1">
      <c r="B57" s="759"/>
      <c r="C57" s="759"/>
      <c r="D57" s="759"/>
      <c r="E57" s="759"/>
      <c r="F57" s="759"/>
      <c r="G57" s="759"/>
      <c r="H57" s="759"/>
      <c r="I57" s="759"/>
      <c r="J57" s="345"/>
      <c r="K57" s="759"/>
      <c r="L57" s="759"/>
      <c r="M57" s="345"/>
      <c r="N57" s="345"/>
      <c r="O57" s="345"/>
      <c r="P57" s="345"/>
      <c r="Q57" s="345"/>
      <c r="R57" s="570"/>
      <c r="S57" s="570"/>
      <c r="T57" s="570"/>
      <c r="U57" s="570"/>
      <c r="V57" s="570"/>
      <c r="X57" s="570"/>
      <c r="Y57" s="570"/>
    </row>
    <row r="58" spans="2:25" ht="17.25" customHeight="1">
      <c r="B58" s="791" t="s">
        <v>16617</v>
      </c>
      <c r="C58" s="791"/>
      <c r="D58" s="791" t="s">
        <v>16618</v>
      </c>
      <c r="E58" s="791"/>
      <c r="F58" s="791"/>
      <c r="G58" s="791"/>
      <c r="H58" s="791"/>
      <c r="I58" s="791"/>
      <c r="J58" s="345"/>
      <c r="K58" s="759"/>
      <c r="L58" s="759"/>
      <c r="M58" s="345"/>
      <c r="N58" s="345"/>
      <c r="O58" s="345"/>
      <c r="P58" s="345"/>
      <c r="Q58" s="345"/>
      <c r="R58" s="570"/>
      <c r="S58" s="570"/>
      <c r="T58" s="570"/>
      <c r="U58" s="570"/>
      <c r="V58" s="570"/>
      <c r="X58" s="570"/>
      <c r="Y58" s="570"/>
    </row>
    <row r="59" spans="2:25" ht="17.25" customHeight="1">
      <c r="B59" s="791" t="s">
        <v>16619</v>
      </c>
      <c r="C59" s="791"/>
      <c r="D59" s="791" t="s">
        <v>16620</v>
      </c>
      <c r="E59" s="791" t="s">
        <v>16621</v>
      </c>
      <c r="F59" s="791"/>
      <c r="G59" s="791" t="s">
        <v>16622</v>
      </c>
      <c r="H59" s="791"/>
      <c r="I59" s="791"/>
      <c r="J59" s="345"/>
      <c r="K59" s="759"/>
      <c r="L59" s="759"/>
      <c r="M59" s="345"/>
      <c r="N59" s="345"/>
      <c r="O59" s="345"/>
      <c r="P59" s="345"/>
      <c r="Q59" s="345"/>
      <c r="R59" s="570"/>
      <c r="S59" s="570"/>
      <c r="T59" s="570"/>
      <c r="U59" s="570"/>
      <c r="V59" s="570"/>
      <c r="X59" s="570"/>
      <c r="Y59" s="570"/>
    </row>
    <row r="60" spans="2:25" ht="17.25" customHeight="1">
      <c r="B60" s="791"/>
      <c r="C60" s="791"/>
      <c r="D60" s="791"/>
      <c r="E60" s="791" t="s">
        <v>16623</v>
      </c>
      <c r="F60" s="791"/>
      <c r="G60" s="791" t="s">
        <v>16621</v>
      </c>
      <c r="H60" s="791"/>
      <c r="I60" s="791"/>
      <c r="J60" s="345"/>
      <c r="K60" s="759"/>
      <c r="L60" s="759"/>
      <c r="M60" s="345"/>
      <c r="N60" s="345"/>
      <c r="O60" s="345"/>
      <c r="P60" s="345"/>
      <c r="Q60" s="345"/>
      <c r="R60" s="570"/>
      <c r="S60" s="570"/>
      <c r="T60" s="570"/>
      <c r="U60" s="570"/>
      <c r="V60" s="570"/>
      <c r="X60" s="570"/>
      <c r="Y60" s="570"/>
    </row>
    <row r="61" spans="2:25" ht="17.25" customHeight="1">
      <c r="B61" s="791" t="s">
        <v>8168</v>
      </c>
      <c r="C61" s="791"/>
      <c r="D61" s="791" t="s">
        <v>16624</v>
      </c>
      <c r="E61" s="791"/>
      <c r="F61" s="791"/>
      <c r="G61" s="791" t="s">
        <v>9337</v>
      </c>
      <c r="H61" s="791"/>
      <c r="I61" s="791"/>
      <c r="J61" s="345"/>
      <c r="K61" s="759"/>
      <c r="L61" s="759"/>
      <c r="M61" s="345"/>
      <c r="N61" s="345"/>
      <c r="O61" s="345"/>
      <c r="P61" s="345"/>
      <c r="Q61" s="345"/>
      <c r="R61" s="570"/>
      <c r="S61" s="570"/>
      <c r="T61" s="570"/>
      <c r="V61" s="570"/>
      <c r="X61" s="570"/>
      <c r="Y61" s="570"/>
    </row>
    <row r="62" spans="2:25" ht="17.25" customHeight="1">
      <c r="B62" s="791" t="s">
        <v>16625</v>
      </c>
      <c r="C62" s="791"/>
      <c r="D62" s="791" t="s">
        <v>16626</v>
      </c>
      <c r="E62" s="791"/>
      <c r="F62" s="791"/>
      <c r="G62" s="791" t="s">
        <v>9338</v>
      </c>
      <c r="H62" s="791"/>
      <c r="I62" s="791"/>
      <c r="J62" s="345"/>
      <c r="K62" s="759"/>
      <c r="L62" s="759"/>
      <c r="M62" s="345"/>
      <c r="N62" s="345"/>
      <c r="O62" s="345"/>
      <c r="P62" s="345"/>
      <c r="Q62" s="345"/>
    </row>
    <row r="63" spans="2:25" ht="17.25" customHeight="1">
      <c r="B63" s="791" t="s">
        <v>16627</v>
      </c>
      <c r="C63" s="791"/>
      <c r="D63" s="791" t="s">
        <v>16628</v>
      </c>
      <c r="E63" s="791" t="s">
        <v>16629</v>
      </c>
      <c r="F63" s="791"/>
      <c r="G63" s="791"/>
      <c r="H63" s="791"/>
      <c r="I63" s="791"/>
      <c r="J63" s="345"/>
      <c r="K63" s="759"/>
      <c r="L63" s="759"/>
      <c r="M63" s="345"/>
      <c r="N63" s="345"/>
      <c r="O63" s="345"/>
      <c r="P63" s="345"/>
      <c r="Q63" s="345"/>
    </row>
    <row r="64" spans="2:25" ht="17.25" customHeight="1">
      <c r="B64" s="791" t="s">
        <v>9323</v>
      </c>
      <c r="C64" s="791"/>
      <c r="D64" s="791" t="s">
        <v>24603</v>
      </c>
      <c r="E64" s="791" t="s">
        <v>16630</v>
      </c>
      <c r="F64" s="791"/>
      <c r="G64" s="791"/>
      <c r="H64" s="791"/>
      <c r="I64" s="791"/>
      <c r="J64" s="345"/>
      <c r="K64" s="759"/>
      <c r="L64" s="759"/>
      <c r="M64" s="345"/>
      <c r="N64" s="345"/>
      <c r="O64" s="345"/>
      <c r="P64" s="345"/>
      <c r="Q64" s="345"/>
    </row>
    <row r="65" spans="2:17" ht="17.25" customHeight="1">
      <c r="B65" s="791" t="s">
        <v>16631</v>
      </c>
      <c r="C65" s="791"/>
      <c r="D65" s="791" t="s">
        <v>16632</v>
      </c>
      <c r="E65" s="791"/>
      <c r="F65" s="759" t="s">
        <v>16397</v>
      </c>
      <c r="G65" s="759"/>
      <c r="H65" s="759"/>
      <c r="I65" s="759" t="s">
        <v>16633</v>
      </c>
      <c r="J65" s="345"/>
      <c r="K65" s="759"/>
      <c r="L65" s="759"/>
      <c r="M65" s="345"/>
      <c r="N65" s="345"/>
      <c r="O65" s="345"/>
      <c r="P65" s="345"/>
      <c r="Q65" s="345"/>
    </row>
    <row r="66" spans="2:17" ht="17.25" customHeight="1">
      <c r="B66" s="791" t="s">
        <v>16634</v>
      </c>
      <c r="C66" s="791"/>
      <c r="D66" s="791" t="s">
        <v>16635</v>
      </c>
      <c r="E66" s="791"/>
      <c r="F66" s="759" t="s">
        <v>16636</v>
      </c>
      <c r="G66" s="759" t="s">
        <v>16637</v>
      </c>
      <c r="H66" s="759"/>
      <c r="I66" s="759" t="s">
        <v>11333</v>
      </c>
      <c r="J66" s="345"/>
      <c r="K66" s="759"/>
      <c r="L66" s="759"/>
      <c r="M66" s="345"/>
      <c r="N66" s="345"/>
      <c r="O66" s="345"/>
      <c r="P66" s="345"/>
      <c r="Q66" s="345"/>
    </row>
    <row r="67" spans="2:17" ht="17.25" customHeight="1">
      <c r="B67" s="791" t="s">
        <v>16639</v>
      </c>
      <c r="C67" s="791"/>
      <c r="D67" s="791" t="s">
        <v>16640</v>
      </c>
      <c r="E67" s="791"/>
      <c r="F67" s="759" t="s">
        <v>16641</v>
      </c>
      <c r="G67" s="759" t="s">
        <v>16642</v>
      </c>
      <c r="H67" s="759"/>
      <c r="I67" s="759" t="s">
        <v>16643</v>
      </c>
      <c r="J67" s="345"/>
      <c r="K67" s="759"/>
      <c r="L67" s="759"/>
      <c r="M67" s="345"/>
      <c r="N67" s="345"/>
      <c r="O67" s="345"/>
      <c r="P67" s="345"/>
      <c r="Q67" s="345"/>
    </row>
    <row r="68" spans="2:17" ht="17.25" customHeight="1">
      <c r="B68" s="792" t="s">
        <v>16644</v>
      </c>
      <c r="C68" s="793"/>
      <c r="D68" s="793" t="s">
        <v>16645</v>
      </c>
      <c r="E68" s="791"/>
      <c r="F68" s="759"/>
      <c r="G68" s="759" t="s">
        <v>24604</v>
      </c>
      <c r="H68" s="759"/>
      <c r="I68" s="759"/>
      <c r="J68" s="345"/>
      <c r="K68" s="759"/>
      <c r="L68" s="759"/>
      <c r="M68" s="345"/>
      <c r="N68" s="345"/>
      <c r="O68" s="345"/>
      <c r="P68" s="345"/>
      <c r="Q68" s="345"/>
    </row>
    <row r="69" spans="2:17" ht="17.25" customHeight="1">
      <c r="B69" s="792" t="s">
        <v>16647</v>
      </c>
      <c r="C69" s="793"/>
      <c r="D69" s="793" t="s">
        <v>16648</v>
      </c>
      <c r="E69" s="791"/>
      <c r="F69" s="791" t="s">
        <v>9339</v>
      </c>
      <c r="G69" s="791"/>
      <c r="H69" s="791"/>
      <c r="I69" s="791"/>
      <c r="J69" s="345"/>
      <c r="K69" s="759"/>
      <c r="L69" s="759"/>
      <c r="M69" s="345"/>
      <c r="N69" s="345"/>
      <c r="O69" s="345"/>
      <c r="P69" s="345"/>
      <c r="Q69" s="345"/>
    </row>
    <row r="70" spans="2:17" ht="17.25" customHeight="1">
      <c r="B70" s="792" t="s">
        <v>16649</v>
      </c>
      <c r="C70" s="793"/>
      <c r="D70" s="793" t="s">
        <v>16650</v>
      </c>
      <c r="E70" s="791"/>
      <c r="F70" s="791" t="s">
        <v>9340</v>
      </c>
      <c r="G70" s="791"/>
      <c r="H70" s="791"/>
      <c r="I70" s="791"/>
      <c r="J70" s="345"/>
      <c r="K70" s="759"/>
      <c r="L70" s="759"/>
      <c r="M70" s="345"/>
      <c r="N70" s="345"/>
      <c r="O70" s="345"/>
      <c r="P70" s="345"/>
      <c r="Q70" s="345"/>
    </row>
    <row r="71" spans="2:17" ht="17.25" customHeight="1">
      <c r="B71" s="794" t="s">
        <v>8177</v>
      </c>
      <c r="C71" s="795"/>
      <c r="D71" s="795" t="s">
        <v>24605</v>
      </c>
      <c r="E71" s="791"/>
      <c r="F71" s="791" t="s">
        <v>9341</v>
      </c>
      <c r="G71" s="791"/>
      <c r="H71" s="791"/>
      <c r="I71" s="791"/>
      <c r="J71" s="345"/>
      <c r="K71" s="759"/>
      <c r="L71" s="759"/>
      <c r="M71" s="345"/>
      <c r="N71" s="345"/>
      <c r="O71" s="345"/>
      <c r="P71" s="345"/>
      <c r="Q71" s="345"/>
    </row>
    <row r="72" spans="2:17" ht="17.25" customHeight="1">
      <c r="B72" s="792" t="s">
        <v>16651</v>
      </c>
      <c r="C72" s="793"/>
      <c r="D72" s="793" t="s">
        <v>16652</v>
      </c>
      <c r="E72" s="791"/>
      <c r="F72" s="759" t="s">
        <v>16653</v>
      </c>
      <c r="G72" s="791"/>
      <c r="H72" s="791"/>
      <c r="I72" s="791"/>
      <c r="J72" s="345"/>
      <c r="K72" s="759"/>
      <c r="L72" s="759"/>
      <c r="M72" s="345"/>
      <c r="N72" s="345"/>
      <c r="O72" s="345"/>
      <c r="P72" s="345"/>
      <c r="Q72" s="345"/>
    </row>
    <row r="73" spans="2:17" ht="17.25" customHeight="1">
      <c r="B73" s="794" t="s">
        <v>8172</v>
      </c>
      <c r="C73" s="795"/>
      <c r="D73" s="795" t="s">
        <v>16654</v>
      </c>
      <c r="E73" s="791"/>
      <c r="F73" s="759" t="s">
        <v>16655</v>
      </c>
      <c r="G73" s="791"/>
      <c r="H73" s="791"/>
      <c r="I73" s="791"/>
      <c r="J73" s="345"/>
      <c r="K73" s="759"/>
      <c r="L73" s="759"/>
      <c r="M73" s="345"/>
      <c r="N73" s="345"/>
      <c r="O73" s="345"/>
      <c r="P73" s="345"/>
      <c r="Q73" s="345"/>
    </row>
    <row r="74" spans="2:17" ht="17.25" customHeight="1">
      <c r="B74" s="792" t="s">
        <v>16656</v>
      </c>
      <c r="C74" s="793"/>
      <c r="D74" s="793" t="s">
        <v>16657</v>
      </c>
      <c r="E74" s="791"/>
      <c r="F74" s="759" t="s">
        <v>16658</v>
      </c>
      <c r="G74" s="791"/>
      <c r="H74" s="791"/>
      <c r="I74" s="791"/>
      <c r="J74" s="345"/>
      <c r="K74" s="759"/>
      <c r="L74" s="759"/>
      <c r="M74" s="345"/>
      <c r="N74" s="345"/>
      <c r="O74" s="345"/>
      <c r="P74" s="345"/>
      <c r="Q74" s="345"/>
    </row>
    <row r="75" spans="2:17" ht="17.25" customHeight="1">
      <c r="B75" s="345"/>
      <c r="C75" s="345"/>
      <c r="D75" s="345"/>
      <c r="E75" s="345"/>
      <c r="F75" s="759" t="s">
        <v>16659</v>
      </c>
      <c r="G75" s="345"/>
      <c r="H75" s="345"/>
      <c r="I75" s="345"/>
      <c r="J75" s="345"/>
      <c r="K75" s="759"/>
      <c r="L75" s="759"/>
      <c r="M75" s="345"/>
      <c r="N75" s="345"/>
      <c r="O75" s="345"/>
      <c r="P75" s="345"/>
      <c r="Q75" s="345"/>
    </row>
    <row r="76" spans="2:17" ht="17.25" customHeight="1">
      <c r="B76" s="345"/>
      <c r="C76" s="345"/>
      <c r="D76" s="345"/>
      <c r="E76" s="345"/>
      <c r="F76" s="345"/>
      <c r="G76" s="345"/>
      <c r="H76" s="345"/>
      <c r="I76" s="345"/>
      <c r="J76" s="345"/>
      <c r="K76" s="759"/>
      <c r="L76" s="759"/>
      <c r="M76" s="345"/>
      <c r="N76" s="345"/>
      <c r="O76" s="345"/>
      <c r="P76" s="345"/>
      <c r="Q76" s="345"/>
    </row>
    <row r="77" spans="2:17" ht="17.25" customHeight="1">
      <c r="B77" s="759" t="s">
        <v>24606</v>
      </c>
      <c r="C77" s="759"/>
      <c r="D77" s="759"/>
      <c r="E77" s="759" t="s">
        <v>16633</v>
      </c>
      <c r="F77" s="759"/>
      <c r="G77" s="759"/>
      <c r="H77" s="759"/>
      <c r="I77" s="345"/>
      <c r="J77" s="345"/>
      <c r="K77" s="759"/>
      <c r="L77" s="759"/>
      <c r="M77" s="345"/>
      <c r="N77" s="345"/>
      <c r="O77" s="345"/>
      <c r="P77" s="345"/>
      <c r="Q77" s="345"/>
    </row>
    <row r="78" spans="2:17" ht="17.25" customHeight="1">
      <c r="B78" s="759" t="s">
        <v>16636</v>
      </c>
      <c r="C78" s="759" t="s">
        <v>16637</v>
      </c>
      <c r="D78" s="759"/>
      <c r="E78" s="759" t="s">
        <v>11333</v>
      </c>
      <c r="F78" s="759"/>
      <c r="G78" s="759"/>
      <c r="H78" s="759"/>
      <c r="I78" s="345"/>
      <c r="J78" s="345"/>
      <c r="K78" s="759"/>
      <c r="L78" s="759"/>
      <c r="M78" s="345"/>
      <c r="N78" s="345"/>
      <c r="O78" s="345"/>
      <c r="P78" s="345"/>
      <c r="Q78" s="345"/>
    </row>
    <row r="79" spans="2:17" ht="17.25" customHeight="1">
      <c r="B79" s="759" t="s">
        <v>24607</v>
      </c>
      <c r="C79" s="759" t="s">
        <v>16642</v>
      </c>
      <c r="D79" s="759"/>
      <c r="E79" s="759" t="s">
        <v>16643</v>
      </c>
      <c r="F79" s="759"/>
      <c r="G79" s="759"/>
      <c r="H79" s="759"/>
      <c r="I79" s="345"/>
      <c r="J79" s="345"/>
      <c r="K79" s="759"/>
      <c r="L79" s="759"/>
      <c r="M79" s="345"/>
      <c r="N79" s="345"/>
      <c r="O79" s="345"/>
      <c r="P79" s="345"/>
      <c r="Q79" s="345"/>
    </row>
    <row r="80" spans="2:17" ht="17.25" customHeight="1">
      <c r="B80" s="759"/>
      <c r="C80" s="759" t="s">
        <v>16646</v>
      </c>
      <c r="D80" s="759"/>
      <c r="E80" s="759"/>
      <c r="F80" s="759"/>
      <c r="G80" s="759"/>
      <c r="H80" s="759"/>
      <c r="I80" s="345"/>
      <c r="J80" s="345"/>
      <c r="K80" s="759"/>
      <c r="L80" s="759"/>
      <c r="M80" s="345"/>
      <c r="N80" s="345"/>
      <c r="O80" s="345"/>
      <c r="P80" s="345"/>
      <c r="Q80" s="345"/>
    </row>
    <row r="81" spans="2:17" ht="17.25" customHeight="1">
      <c r="B81" s="759"/>
      <c r="C81" s="759"/>
      <c r="D81" s="759"/>
      <c r="E81" s="759"/>
      <c r="F81" s="759"/>
      <c r="G81" s="759"/>
      <c r="H81" s="759"/>
      <c r="I81" s="345"/>
      <c r="J81" s="345"/>
      <c r="K81" s="759"/>
      <c r="L81" s="759"/>
      <c r="M81" s="345"/>
      <c r="N81" s="345"/>
      <c r="O81" s="345"/>
      <c r="P81" s="345"/>
      <c r="Q81" s="345"/>
    </row>
    <row r="82" spans="2:17" ht="17.25" customHeight="1">
      <c r="B82" s="759"/>
      <c r="C82" s="759"/>
      <c r="D82" s="759"/>
      <c r="E82" s="759"/>
      <c r="F82" s="759"/>
      <c r="G82" s="759"/>
      <c r="H82" s="759"/>
      <c r="I82" s="345"/>
      <c r="J82" s="345"/>
      <c r="K82" s="759"/>
      <c r="L82" s="759"/>
      <c r="M82" s="345"/>
      <c r="N82" s="345"/>
      <c r="O82" s="345"/>
      <c r="P82" s="345"/>
      <c r="Q82" s="345"/>
    </row>
    <row r="83" spans="2:17" ht="17.25" customHeight="1">
      <c r="B83" s="791" t="s">
        <v>9335</v>
      </c>
      <c r="C83" s="759"/>
      <c r="D83" s="759"/>
      <c r="E83" s="759"/>
      <c r="F83" s="759"/>
      <c r="G83" s="759"/>
      <c r="H83" s="759"/>
      <c r="I83" s="345"/>
      <c r="J83" s="345"/>
      <c r="K83" s="759"/>
      <c r="L83" s="759"/>
      <c r="M83" s="345"/>
      <c r="N83" s="345"/>
      <c r="O83" s="345"/>
      <c r="P83" s="345"/>
      <c r="Q83" s="345"/>
    </row>
    <row r="84" spans="2:17" ht="17.25" customHeight="1">
      <c r="B84" s="791" t="s">
        <v>9336</v>
      </c>
      <c r="C84" s="759"/>
      <c r="D84" s="759"/>
      <c r="E84" s="759"/>
      <c r="F84" s="759"/>
      <c r="G84" s="759"/>
      <c r="H84" s="759"/>
      <c r="I84" s="345"/>
      <c r="J84" s="345"/>
      <c r="K84" s="759"/>
      <c r="L84" s="759"/>
      <c r="M84" s="345"/>
      <c r="N84" s="345"/>
      <c r="O84" s="345"/>
      <c r="P84" s="345"/>
      <c r="Q84" s="345"/>
    </row>
    <row r="85" spans="2:17" ht="17.25" customHeight="1">
      <c r="B85" s="791" t="s">
        <v>9337</v>
      </c>
      <c r="C85" s="759"/>
      <c r="D85" s="759"/>
      <c r="E85" s="759"/>
      <c r="F85" s="759"/>
      <c r="G85" s="759"/>
      <c r="H85" s="759"/>
      <c r="I85" s="345"/>
      <c r="J85" s="345"/>
      <c r="K85" s="759"/>
      <c r="L85" s="759"/>
      <c r="M85" s="345"/>
      <c r="N85" s="345"/>
      <c r="O85" s="345"/>
      <c r="P85" s="345"/>
      <c r="Q85" s="345"/>
    </row>
    <row r="86" spans="2:17" ht="17.25" customHeight="1">
      <c r="B86" s="791" t="s">
        <v>9338</v>
      </c>
      <c r="C86" s="759"/>
      <c r="D86" s="759"/>
      <c r="E86" s="759"/>
      <c r="F86" s="759"/>
      <c r="G86" s="759"/>
      <c r="H86" s="759"/>
      <c r="I86" s="345"/>
      <c r="J86" s="345"/>
      <c r="K86" s="759"/>
      <c r="L86" s="759"/>
      <c r="M86" s="345"/>
      <c r="N86" s="345"/>
      <c r="O86" s="345"/>
      <c r="P86" s="345"/>
      <c r="Q86" s="345"/>
    </row>
    <row r="87" spans="2:17" ht="17.25" customHeight="1">
      <c r="B87" s="791" t="s">
        <v>9339</v>
      </c>
      <c r="C87" s="759"/>
      <c r="D87" s="759"/>
      <c r="E87" s="759"/>
      <c r="F87" s="759"/>
      <c r="G87" s="759"/>
      <c r="H87" s="759"/>
      <c r="I87" s="345"/>
      <c r="J87" s="345"/>
      <c r="K87" s="759"/>
      <c r="L87" s="759"/>
      <c r="M87" s="345"/>
      <c r="N87" s="345"/>
      <c r="O87" s="345"/>
      <c r="P87" s="345"/>
      <c r="Q87" s="345"/>
    </row>
    <row r="88" spans="2:17" ht="17.25" customHeight="1">
      <c r="B88" s="791" t="s">
        <v>24608</v>
      </c>
      <c r="C88" s="759"/>
      <c r="D88" s="759"/>
      <c r="E88" s="759"/>
      <c r="F88" s="759"/>
      <c r="G88" s="759"/>
      <c r="H88" s="759"/>
      <c r="I88" s="345"/>
      <c r="J88" s="345"/>
      <c r="K88" s="759"/>
      <c r="L88" s="759"/>
      <c r="M88" s="345"/>
      <c r="N88" s="345"/>
      <c r="O88" s="345"/>
      <c r="P88" s="345"/>
      <c r="Q88" s="345"/>
    </row>
    <row r="89" spans="2:17" ht="17.25" customHeight="1">
      <c r="B89" s="791" t="s">
        <v>9341</v>
      </c>
      <c r="C89" s="759"/>
      <c r="D89" s="759"/>
      <c r="E89" s="759"/>
      <c r="F89" s="759"/>
      <c r="G89" s="759"/>
      <c r="H89" s="759"/>
      <c r="I89" s="345"/>
      <c r="J89" s="345"/>
      <c r="K89" s="759"/>
      <c r="L89" s="759"/>
      <c r="M89" s="345"/>
      <c r="N89" s="345"/>
      <c r="O89" s="345"/>
      <c r="P89" s="345"/>
      <c r="Q89" s="345"/>
    </row>
    <row r="90" spans="2:17" ht="17.25" customHeight="1">
      <c r="B90" s="759" t="s">
        <v>16653</v>
      </c>
      <c r="C90" s="759"/>
      <c r="D90" s="759"/>
      <c r="E90" s="759"/>
      <c r="F90" s="759"/>
      <c r="G90" s="759"/>
      <c r="H90" s="759"/>
      <c r="I90" s="345"/>
      <c r="J90" s="345"/>
      <c r="K90" s="759"/>
      <c r="L90" s="759"/>
      <c r="M90" s="345"/>
      <c r="N90" s="345"/>
      <c r="O90" s="345"/>
      <c r="P90" s="345"/>
      <c r="Q90" s="345"/>
    </row>
    <row r="91" spans="2:17" ht="17.25" customHeight="1">
      <c r="B91" s="759" t="s">
        <v>16661</v>
      </c>
      <c r="C91" s="759"/>
      <c r="D91" s="759"/>
      <c r="E91" s="759"/>
      <c r="F91" s="759"/>
      <c r="G91" s="759"/>
      <c r="H91" s="759"/>
      <c r="I91" s="345"/>
      <c r="J91" s="345"/>
      <c r="K91" s="759"/>
      <c r="L91" s="759"/>
      <c r="M91" s="345"/>
      <c r="N91" s="345"/>
      <c r="O91" s="345"/>
      <c r="P91" s="345"/>
      <c r="Q91" s="345"/>
    </row>
    <row r="92" spans="2:17" ht="17.25" customHeight="1">
      <c r="B92" s="759" t="s">
        <v>16659</v>
      </c>
      <c r="C92" s="759"/>
      <c r="D92" s="759"/>
      <c r="E92" s="759"/>
      <c r="F92" s="759"/>
      <c r="G92" s="759"/>
      <c r="H92" s="759"/>
      <c r="I92" s="345"/>
      <c r="J92" s="345"/>
      <c r="K92" s="759"/>
      <c r="L92" s="759"/>
      <c r="M92" s="345"/>
      <c r="N92" s="345"/>
      <c r="O92" s="345"/>
      <c r="P92" s="345"/>
      <c r="Q92" s="345"/>
    </row>
    <row r="93" spans="2:17" ht="17.25" customHeight="1">
      <c r="B93" s="759"/>
      <c r="C93" s="759"/>
      <c r="D93" s="759"/>
      <c r="E93" s="759"/>
      <c r="F93" s="759"/>
      <c r="G93" s="759"/>
      <c r="H93" s="759"/>
      <c r="I93" s="345"/>
      <c r="J93" s="345"/>
      <c r="K93" s="759"/>
      <c r="L93" s="759"/>
      <c r="M93" s="345"/>
      <c r="N93" s="345"/>
      <c r="O93" s="345"/>
      <c r="P93" s="345"/>
      <c r="Q93" s="345"/>
    </row>
    <row r="94" spans="2:17" ht="17.25" customHeight="1">
      <c r="B94" s="570"/>
      <c r="C94" s="570"/>
      <c r="D94" s="570"/>
      <c r="E94" s="570"/>
      <c r="F94" s="570"/>
      <c r="G94" s="570"/>
      <c r="H94" s="570"/>
    </row>
    <row r="95" spans="2:17" ht="33.75" customHeight="1">
      <c r="C95" s="772" t="s">
        <v>29442</v>
      </c>
      <c r="D95" s="772" t="s">
        <v>29443</v>
      </c>
      <c r="E95" s="772" t="s">
        <v>29444</v>
      </c>
      <c r="F95" s="772" t="s">
        <v>29445</v>
      </c>
    </row>
  </sheetData>
  <mergeCells count="4">
    <mergeCell ref="B2:C2"/>
    <mergeCell ref="H2:I2"/>
    <mergeCell ref="B22:C22"/>
    <mergeCell ref="H22:I22"/>
  </mergeCells>
  <phoneticPr fontId="1" type="noConversion"/>
  <hyperlinks>
    <hyperlink ref="W8" r:id="rId1" xr:uid="{00000000-0004-0000-0F00-000000000000}"/>
    <hyperlink ref="W10" r:id="rId2" xr:uid="{00000000-0004-0000-0F00-000001000000}"/>
    <hyperlink ref="W11" r:id="rId3" xr:uid="{00000000-0004-0000-0F00-000002000000}"/>
    <hyperlink ref="W12" r:id="rId4" xr:uid="{00000000-0004-0000-0F00-000003000000}"/>
    <hyperlink ref="W13" r:id="rId5" xr:uid="{00000000-0004-0000-0F00-000004000000}"/>
    <hyperlink ref="W15" r:id="rId6" xr:uid="{00000000-0004-0000-0F00-000005000000}"/>
    <hyperlink ref="W16" r:id="rId7" xr:uid="{00000000-0004-0000-0F00-000006000000}"/>
    <hyperlink ref="W19" r:id="rId8" xr:uid="{00000000-0004-0000-0F00-000007000000}"/>
    <hyperlink ref="W20" r:id="rId9" xr:uid="{00000000-0004-0000-0F00-000008000000}"/>
  </hyperlinks>
  <pageMargins left="0.17" right="0.17" top="0.17" bottom="0.17" header="0.17" footer="0.17"/>
  <pageSetup paperSize="9" orientation="portrait" r:id="rId1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dimension ref="A1:AG8"/>
  <sheetViews>
    <sheetView topLeftCell="E1" workbookViewId="0">
      <selection activeCell="BD29" sqref="BD29"/>
    </sheetView>
  </sheetViews>
  <sheetFormatPr defaultRowHeight="16.5"/>
  <cols>
    <col min="1" max="2" width="0" hidden="1" customWidth="1"/>
    <col min="3" max="4" width="9" hidden="1" customWidth="1"/>
    <col min="5" max="5" width="16.125" customWidth="1"/>
    <col min="6" max="6" width="12" customWidth="1"/>
    <col min="7" max="7" width="0" hidden="1" customWidth="1"/>
    <col min="9" max="10" width="0" hidden="1" customWidth="1"/>
    <col min="14" max="17" width="0" hidden="1" customWidth="1"/>
    <col min="18" max="18" width="17.5" bestFit="1" customWidth="1"/>
    <col min="19" max="19" width="0" hidden="1" customWidth="1"/>
    <col min="21" max="32" width="0" hidden="1" customWidth="1"/>
  </cols>
  <sheetData>
    <row r="1" spans="1:33" ht="30" customHeight="1">
      <c r="F1" t="s">
        <v>34802</v>
      </c>
      <c r="M1" t="s">
        <v>34803</v>
      </c>
      <c r="R1" s="278">
        <f ca="1">TODAY()</f>
        <v>45711</v>
      </c>
    </row>
    <row r="2" spans="1:33" ht="30" customHeight="1"/>
    <row r="3" spans="1:33" ht="35.25" customHeight="1">
      <c r="A3" s="1"/>
      <c r="B3" s="1"/>
      <c r="C3" s="1"/>
      <c r="D3" s="1"/>
      <c r="E3" s="2" t="s">
        <v>301</v>
      </c>
      <c r="F3" s="3" t="s">
        <v>302</v>
      </c>
      <c r="G3" s="2" t="s">
        <v>303</v>
      </c>
      <c r="H3" s="4">
        <v>1728</v>
      </c>
      <c r="I3" s="5">
        <v>24192</v>
      </c>
      <c r="J3" s="6" t="s">
        <v>304</v>
      </c>
      <c r="K3" s="7">
        <v>44936</v>
      </c>
      <c r="L3" s="2" t="s">
        <v>305</v>
      </c>
      <c r="M3" s="53">
        <v>1</v>
      </c>
      <c r="N3" s="7">
        <v>45279</v>
      </c>
      <c r="O3" s="10"/>
      <c r="P3" s="11" t="s">
        <v>306</v>
      </c>
      <c r="Q3" s="12" t="s">
        <v>52</v>
      </c>
      <c r="R3" s="2" t="s">
        <v>121</v>
      </c>
      <c r="S3" s="49" t="s">
        <v>206</v>
      </c>
      <c r="T3" s="13" t="s">
        <v>307</v>
      </c>
      <c r="U3" s="14" t="s">
        <v>308</v>
      </c>
      <c r="V3" s="15"/>
      <c r="W3" s="15"/>
      <c r="X3" s="15"/>
      <c r="Y3" s="15"/>
      <c r="Z3" s="15"/>
      <c r="AA3" s="16"/>
      <c r="AB3" s="16"/>
      <c r="AC3" s="16"/>
      <c r="AD3" s="17"/>
      <c r="AE3" s="18"/>
      <c r="AF3" s="16"/>
    </row>
    <row r="4" spans="1:33" ht="35.25" customHeight="1">
      <c r="A4" s="1">
        <v>1</v>
      </c>
      <c r="B4" s="1">
        <v>11</v>
      </c>
      <c r="C4" s="1">
        <v>1</v>
      </c>
      <c r="D4" s="1">
        <v>11</v>
      </c>
      <c r="E4" s="2" t="s">
        <v>34804</v>
      </c>
      <c r="F4" s="3" t="s">
        <v>485</v>
      </c>
      <c r="G4" s="2" t="s">
        <v>486</v>
      </c>
      <c r="H4" s="4">
        <v>1958</v>
      </c>
      <c r="I4" s="5">
        <v>23496</v>
      </c>
      <c r="J4" s="6" t="s">
        <v>205</v>
      </c>
      <c r="K4" s="7">
        <v>44951</v>
      </c>
      <c r="L4" s="8">
        <v>190</v>
      </c>
      <c r="M4" s="9">
        <v>4</v>
      </c>
      <c r="N4" s="7">
        <v>44943</v>
      </c>
      <c r="O4" s="10"/>
      <c r="P4" s="11" t="s">
        <v>288</v>
      </c>
      <c r="Q4" s="12" t="s">
        <v>52</v>
      </c>
      <c r="R4" s="8" t="s">
        <v>74</v>
      </c>
      <c r="S4" s="49" t="s">
        <v>225</v>
      </c>
      <c r="T4" s="13" t="s">
        <v>55</v>
      </c>
      <c r="U4" s="14" t="s">
        <v>487</v>
      </c>
      <c r="V4" s="15"/>
      <c r="W4" s="15"/>
      <c r="X4" s="15"/>
      <c r="Y4" s="15"/>
      <c r="Z4" s="15"/>
      <c r="AA4" s="16"/>
      <c r="AB4" s="16"/>
      <c r="AC4" s="16"/>
      <c r="AD4" s="17"/>
      <c r="AE4" s="18"/>
      <c r="AF4" s="16"/>
      <c r="AG4" s="19"/>
    </row>
    <row r="5" spans="1:33" ht="35.25" customHeight="1">
      <c r="A5" s="1">
        <v>1</v>
      </c>
      <c r="B5" s="1">
        <v>18</v>
      </c>
      <c r="C5" s="1">
        <v>1</v>
      </c>
      <c r="D5" s="1">
        <v>18</v>
      </c>
      <c r="E5" s="2" t="s">
        <v>59</v>
      </c>
      <c r="F5" s="3" t="s">
        <v>488</v>
      </c>
      <c r="G5" s="2" t="s">
        <v>489</v>
      </c>
      <c r="H5" s="4">
        <v>1917</v>
      </c>
      <c r="I5" s="5">
        <v>23004</v>
      </c>
      <c r="J5" s="6"/>
      <c r="K5" s="7">
        <v>44951</v>
      </c>
      <c r="L5" s="8">
        <v>30</v>
      </c>
      <c r="M5" s="9">
        <v>2</v>
      </c>
      <c r="N5" s="7">
        <v>44944</v>
      </c>
      <c r="O5" s="10" t="s">
        <v>365</v>
      </c>
      <c r="P5" s="11" t="s">
        <v>95</v>
      </c>
      <c r="Q5" s="12" t="s">
        <v>52</v>
      </c>
      <c r="R5" s="8" t="s">
        <v>83</v>
      </c>
      <c r="S5" s="49" t="s">
        <v>34805</v>
      </c>
      <c r="T5" s="13" t="s">
        <v>55</v>
      </c>
      <c r="U5" s="14" t="s">
        <v>469</v>
      </c>
      <c r="V5" s="15"/>
      <c r="W5" s="15"/>
      <c r="X5" s="15"/>
      <c r="Y5" s="15"/>
      <c r="Z5" s="15"/>
      <c r="AA5" s="16" t="s">
        <v>34806</v>
      </c>
      <c r="AB5" s="16" t="s">
        <v>34807</v>
      </c>
      <c r="AC5" s="16" t="s">
        <v>34808</v>
      </c>
      <c r="AD5" s="17">
        <v>1917</v>
      </c>
      <c r="AE5" s="18">
        <v>23962.5</v>
      </c>
      <c r="AF5" s="16" t="s">
        <v>34809</v>
      </c>
      <c r="AG5" s="19"/>
    </row>
    <row r="6" spans="1:33" ht="35.25" customHeight="1">
      <c r="A6" s="1">
        <v>1</v>
      </c>
      <c r="B6" s="1">
        <v>12</v>
      </c>
      <c r="C6" s="1">
        <v>1</v>
      </c>
      <c r="D6" s="1">
        <v>12</v>
      </c>
      <c r="E6" s="2" t="s">
        <v>68</v>
      </c>
      <c r="F6" s="3" t="s">
        <v>494</v>
      </c>
      <c r="G6" s="2" t="s">
        <v>495</v>
      </c>
      <c r="H6" s="4">
        <v>1917</v>
      </c>
      <c r="I6" s="5">
        <v>23004</v>
      </c>
      <c r="J6" s="6" t="s">
        <v>205</v>
      </c>
      <c r="K6" s="7">
        <v>44952</v>
      </c>
      <c r="L6" s="8" t="s">
        <v>496</v>
      </c>
      <c r="M6" s="9">
        <v>4</v>
      </c>
      <c r="N6" s="7">
        <v>44933</v>
      </c>
      <c r="O6" s="10"/>
      <c r="P6" s="11" t="s">
        <v>95</v>
      </c>
      <c r="Q6" s="12" t="s">
        <v>52</v>
      </c>
      <c r="R6" s="8" t="s">
        <v>83</v>
      </c>
      <c r="S6" s="49" t="s">
        <v>206</v>
      </c>
      <c r="T6" s="13" t="s">
        <v>55</v>
      </c>
      <c r="U6" s="14" t="s">
        <v>497</v>
      </c>
      <c r="V6" s="15"/>
      <c r="W6" s="15"/>
      <c r="X6" s="15"/>
      <c r="Y6" s="15"/>
      <c r="Z6" s="15"/>
      <c r="AA6" s="16" t="s">
        <v>34810</v>
      </c>
      <c r="AB6" s="16" t="s">
        <v>34811</v>
      </c>
      <c r="AC6" s="16" t="s">
        <v>34812</v>
      </c>
      <c r="AD6" s="17">
        <v>1917</v>
      </c>
      <c r="AE6" s="18">
        <v>23962.5</v>
      </c>
      <c r="AF6" s="16" t="s">
        <v>34813</v>
      </c>
      <c r="AG6" s="19"/>
    </row>
    <row r="7" spans="1:33" ht="35.25" customHeight="1">
      <c r="A7" s="1">
        <v>1</v>
      </c>
      <c r="B7" s="1">
        <v>14</v>
      </c>
      <c r="C7" s="1">
        <v>1</v>
      </c>
      <c r="D7" s="1">
        <v>14</v>
      </c>
      <c r="E7" s="2" t="s">
        <v>301</v>
      </c>
      <c r="F7" s="3" t="s">
        <v>498</v>
      </c>
      <c r="G7" s="2" t="s">
        <v>499</v>
      </c>
      <c r="H7" s="4">
        <v>2300</v>
      </c>
      <c r="I7" s="5">
        <v>23000</v>
      </c>
      <c r="J7" s="6" t="s">
        <v>205</v>
      </c>
      <c r="K7" s="7">
        <v>44952</v>
      </c>
      <c r="L7" s="8" t="s">
        <v>500</v>
      </c>
      <c r="M7" s="9">
        <v>2</v>
      </c>
      <c r="N7" s="7">
        <v>44938</v>
      </c>
      <c r="O7" s="10"/>
      <c r="P7" s="11" t="s">
        <v>120</v>
      </c>
      <c r="Q7" s="12" t="s">
        <v>52</v>
      </c>
      <c r="R7" s="8" t="s">
        <v>121</v>
      </c>
      <c r="S7" s="49" t="s">
        <v>206</v>
      </c>
      <c r="T7" s="13" t="s">
        <v>164</v>
      </c>
      <c r="U7" s="14" t="s">
        <v>501</v>
      </c>
      <c r="V7" s="15"/>
      <c r="W7" s="15"/>
      <c r="X7" s="15"/>
      <c r="Y7" s="15"/>
      <c r="Z7" s="15"/>
      <c r="AA7" s="16" t="s">
        <v>34814</v>
      </c>
      <c r="AB7" s="16" t="s">
        <v>34815</v>
      </c>
      <c r="AC7" s="16" t="s">
        <v>34816</v>
      </c>
      <c r="AD7" s="17">
        <v>2300</v>
      </c>
      <c r="AE7" s="18">
        <v>23805</v>
      </c>
      <c r="AF7" s="16" t="s">
        <v>34817</v>
      </c>
      <c r="AG7" s="19"/>
    </row>
    <row r="8" spans="1:33" ht="35.25" customHeight="1">
      <c r="A8" s="1">
        <v>1</v>
      </c>
      <c r="B8" s="1">
        <v>20</v>
      </c>
      <c r="C8" s="1">
        <v>1</v>
      </c>
      <c r="D8" s="1">
        <v>20</v>
      </c>
      <c r="E8" s="2" t="s">
        <v>103</v>
      </c>
      <c r="F8" s="3" t="s">
        <v>502</v>
      </c>
      <c r="G8" s="2" t="s">
        <v>503</v>
      </c>
      <c r="H8" s="4">
        <v>1500</v>
      </c>
      <c r="I8" s="5">
        <v>22500</v>
      </c>
      <c r="J8" s="6" t="s">
        <v>254</v>
      </c>
      <c r="K8" s="7">
        <v>44952</v>
      </c>
      <c r="L8" s="8" t="s">
        <v>504</v>
      </c>
      <c r="M8" s="9">
        <v>1</v>
      </c>
      <c r="N8" s="7">
        <v>44945</v>
      </c>
      <c r="O8" s="10"/>
      <c r="P8" s="11" t="s">
        <v>234</v>
      </c>
      <c r="Q8" s="12" t="s">
        <v>52</v>
      </c>
      <c r="R8" s="8" t="s">
        <v>121</v>
      </c>
      <c r="S8" s="49" t="s">
        <v>84</v>
      </c>
      <c r="T8" s="13" t="s">
        <v>55</v>
      </c>
      <c r="U8" s="14" t="s">
        <v>505</v>
      </c>
      <c r="V8" s="15"/>
      <c r="W8" s="15"/>
      <c r="X8" s="15"/>
      <c r="Y8" s="15"/>
      <c r="Z8" s="15"/>
      <c r="AA8" s="16" t="s">
        <v>34818</v>
      </c>
      <c r="AB8" s="16" t="s">
        <v>34819</v>
      </c>
      <c r="AC8" s="16" t="s">
        <v>34820</v>
      </c>
      <c r="AD8" s="17">
        <v>1500</v>
      </c>
      <c r="AE8" s="18">
        <v>23310</v>
      </c>
      <c r="AF8" s="16" t="s">
        <v>34809</v>
      </c>
      <c r="AG8" s="19"/>
    </row>
  </sheetData>
  <phoneticPr fontId="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dimension ref="A1:M522"/>
  <sheetViews>
    <sheetView topLeftCell="A506" workbookViewId="0">
      <selection activeCell="BD29" sqref="BD29"/>
    </sheetView>
  </sheetViews>
  <sheetFormatPr defaultRowHeight="16.5"/>
  <cols>
    <col min="2" max="2" width="12.125" customWidth="1"/>
    <col min="3" max="3" width="9.625" customWidth="1"/>
    <col min="4" max="4" width="18.125" customWidth="1"/>
    <col min="5" max="5" width="25.75" customWidth="1"/>
    <col min="6" max="6" width="11.5" customWidth="1"/>
    <col min="9" max="9" width="22.625" customWidth="1"/>
  </cols>
  <sheetData>
    <row r="1" spans="1:11">
      <c r="A1" s="279" t="s">
        <v>30948</v>
      </c>
      <c r="B1" s="280" t="s">
        <v>8148</v>
      </c>
      <c r="C1" s="280" t="s">
        <v>34821</v>
      </c>
      <c r="D1" s="281" t="s">
        <v>34822</v>
      </c>
      <c r="E1" s="282"/>
      <c r="F1" s="279" t="s">
        <v>22937</v>
      </c>
      <c r="G1" s="280" t="s">
        <v>29929</v>
      </c>
      <c r="H1" s="283" t="s">
        <v>8150</v>
      </c>
      <c r="I1" s="107" t="s">
        <v>8151</v>
      </c>
      <c r="J1" s="284" t="s">
        <v>34823</v>
      </c>
      <c r="K1" s="285" t="s">
        <v>34824</v>
      </c>
    </row>
    <row r="2" spans="1:11">
      <c r="A2" s="279" t="s">
        <v>30948</v>
      </c>
      <c r="B2" s="280" t="s">
        <v>8153</v>
      </c>
      <c r="C2" s="280" t="s">
        <v>34825</v>
      </c>
      <c r="D2" s="281" t="s">
        <v>31574</v>
      </c>
      <c r="E2" s="282"/>
      <c r="F2" s="279" t="s">
        <v>34826</v>
      </c>
      <c r="G2" s="280" t="s">
        <v>29929</v>
      </c>
      <c r="H2" s="283" t="s">
        <v>5256</v>
      </c>
      <c r="I2" s="107" t="s">
        <v>8154</v>
      </c>
      <c r="J2" s="284" t="s">
        <v>31575</v>
      </c>
      <c r="K2" s="285" t="s">
        <v>34824</v>
      </c>
    </row>
    <row r="3" spans="1:11">
      <c r="A3" s="279" t="s">
        <v>30948</v>
      </c>
      <c r="B3" s="280" t="s">
        <v>8155</v>
      </c>
      <c r="C3" s="280" t="s">
        <v>30879</v>
      </c>
      <c r="D3" s="281" t="s">
        <v>34822</v>
      </c>
      <c r="E3" s="282"/>
      <c r="F3" s="279" t="s">
        <v>34827</v>
      </c>
      <c r="G3" s="280" t="s">
        <v>29929</v>
      </c>
      <c r="H3" s="283" t="s">
        <v>5256</v>
      </c>
      <c r="I3" s="107" t="s">
        <v>8156</v>
      </c>
      <c r="J3" s="284" t="s">
        <v>34828</v>
      </c>
      <c r="K3" s="285" t="s">
        <v>34824</v>
      </c>
    </row>
    <row r="4" spans="1:11">
      <c r="A4" s="286" t="s">
        <v>34829</v>
      </c>
      <c r="B4" s="287" t="s">
        <v>8158</v>
      </c>
      <c r="C4" s="288" t="s">
        <v>31576</v>
      </c>
      <c r="D4" s="288" t="s">
        <v>31577</v>
      </c>
      <c r="E4" s="289"/>
      <c r="F4" s="286" t="s">
        <v>31578</v>
      </c>
      <c r="G4" s="286" t="s">
        <v>34830</v>
      </c>
      <c r="H4" s="283" t="s">
        <v>8150</v>
      </c>
      <c r="I4" s="107" t="s">
        <v>8159</v>
      </c>
      <c r="J4" s="284" t="s">
        <v>31575</v>
      </c>
      <c r="K4" s="283" t="s">
        <v>34831</v>
      </c>
    </row>
    <row r="5" spans="1:11">
      <c r="A5" s="286" t="s">
        <v>34829</v>
      </c>
      <c r="B5" s="287" t="s">
        <v>8160</v>
      </c>
      <c r="C5" s="288" t="s">
        <v>31576</v>
      </c>
      <c r="D5" s="288" t="s">
        <v>31577</v>
      </c>
      <c r="E5" s="289"/>
      <c r="F5" s="286" t="s">
        <v>34832</v>
      </c>
      <c r="G5" s="286" t="s">
        <v>34833</v>
      </c>
      <c r="H5" s="283" t="s">
        <v>8150</v>
      </c>
      <c r="I5" s="107" t="s">
        <v>8161</v>
      </c>
      <c r="J5" s="284" t="s">
        <v>31575</v>
      </c>
      <c r="K5" s="283" t="s">
        <v>34834</v>
      </c>
    </row>
    <row r="6" spans="1:11">
      <c r="A6" s="286" t="s">
        <v>34835</v>
      </c>
      <c r="B6" s="287" t="s">
        <v>8162</v>
      </c>
      <c r="C6" s="288" t="s">
        <v>34836</v>
      </c>
      <c r="D6" s="288" t="s">
        <v>34837</v>
      </c>
      <c r="E6" s="289"/>
      <c r="F6" s="286" t="s">
        <v>31578</v>
      </c>
      <c r="G6" s="286" t="s">
        <v>29929</v>
      </c>
      <c r="H6" s="283" t="s">
        <v>8150</v>
      </c>
      <c r="I6" s="107" t="s">
        <v>8163</v>
      </c>
      <c r="J6" s="284" t="s">
        <v>34828</v>
      </c>
      <c r="K6" s="283" t="s">
        <v>31579</v>
      </c>
    </row>
    <row r="7" spans="1:11">
      <c r="A7" s="286" t="s">
        <v>34838</v>
      </c>
      <c r="B7" s="287" t="s">
        <v>31580</v>
      </c>
      <c r="C7" s="288" t="s">
        <v>31576</v>
      </c>
      <c r="D7" s="288" t="s">
        <v>31577</v>
      </c>
      <c r="E7" s="289"/>
      <c r="F7" s="286" t="s">
        <v>22937</v>
      </c>
      <c r="G7" s="286" t="s">
        <v>34833</v>
      </c>
      <c r="H7" s="283" t="s">
        <v>8150</v>
      </c>
      <c r="I7" s="107" t="s">
        <v>31581</v>
      </c>
      <c r="J7" s="284" t="s">
        <v>31575</v>
      </c>
      <c r="K7" s="285" t="s">
        <v>31582</v>
      </c>
    </row>
    <row r="8" spans="1:11">
      <c r="A8" s="279" t="s">
        <v>31583</v>
      </c>
      <c r="B8" s="280" t="s">
        <v>31584</v>
      </c>
      <c r="C8" s="288" t="s">
        <v>31576</v>
      </c>
      <c r="D8" s="288" t="s">
        <v>34839</v>
      </c>
      <c r="E8" s="282"/>
      <c r="F8" s="279" t="s">
        <v>34840</v>
      </c>
      <c r="G8" s="279" t="s">
        <v>31585</v>
      </c>
      <c r="H8" s="283" t="s">
        <v>8164</v>
      </c>
      <c r="I8" s="107" t="s">
        <v>34841</v>
      </c>
      <c r="J8" s="284" t="s">
        <v>8165</v>
      </c>
      <c r="K8" s="283" t="s">
        <v>34842</v>
      </c>
    </row>
    <row r="9" spans="1:11">
      <c r="A9" s="279" t="s">
        <v>27656</v>
      </c>
      <c r="B9" s="280" t="s">
        <v>8166</v>
      </c>
      <c r="C9" s="288" t="s">
        <v>34836</v>
      </c>
      <c r="D9" s="288" t="s">
        <v>31577</v>
      </c>
      <c r="E9" s="282"/>
      <c r="F9" s="279" t="s">
        <v>22937</v>
      </c>
      <c r="G9" s="279" t="s">
        <v>34843</v>
      </c>
      <c r="H9" s="283" t="s">
        <v>8167</v>
      </c>
      <c r="I9" s="107" t="s">
        <v>31586</v>
      </c>
      <c r="J9" s="284" t="s">
        <v>27657</v>
      </c>
      <c r="K9" s="283" t="s">
        <v>31587</v>
      </c>
    </row>
    <row r="10" spans="1:11">
      <c r="A10" s="290" t="s">
        <v>34844</v>
      </c>
      <c r="B10" s="291" t="s">
        <v>34845</v>
      </c>
      <c r="C10" s="292" t="s">
        <v>31576</v>
      </c>
      <c r="D10" s="292" t="s">
        <v>34846</v>
      </c>
      <c r="E10" s="293"/>
      <c r="F10" s="290" t="s">
        <v>8168</v>
      </c>
      <c r="G10" s="290" t="s">
        <v>31588</v>
      </c>
      <c r="H10" s="294" t="s">
        <v>31589</v>
      </c>
      <c r="I10" s="295" t="s">
        <v>34847</v>
      </c>
      <c r="J10" s="294"/>
      <c r="K10" s="296" t="s">
        <v>8170</v>
      </c>
    </row>
    <row r="11" spans="1:11">
      <c r="A11" s="290" t="s">
        <v>34844</v>
      </c>
      <c r="B11" s="291" t="s">
        <v>8171</v>
      </c>
      <c r="C11" s="292" t="s">
        <v>31576</v>
      </c>
      <c r="D11" s="292" t="s">
        <v>31591</v>
      </c>
      <c r="E11" s="293"/>
      <c r="F11" s="290" t="s">
        <v>8168</v>
      </c>
      <c r="G11" s="290" t="s">
        <v>31592</v>
      </c>
      <c r="H11" s="294" t="s">
        <v>31593</v>
      </c>
      <c r="I11" s="295" t="s">
        <v>31590</v>
      </c>
      <c r="J11" s="294"/>
      <c r="K11" s="296" t="s">
        <v>8170</v>
      </c>
    </row>
    <row r="12" spans="1:11">
      <c r="A12" s="279" t="s">
        <v>31594</v>
      </c>
      <c r="B12" s="280" t="s">
        <v>8173</v>
      </c>
      <c r="C12" s="281" t="s">
        <v>31595</v>
      </c>
      <c r="D12" s="281" t="s">
        <v>34848</v>
      </c>
      <c r="E12" s="282"/>
      <c r="F12" s="279" t="s">
        <v>34849</v>
      </c>
      <c r="G12" s="279" t="s">
        <v>34833</v>
      </c>
      <c r="H12" s="283" t="s">
        <v>8150</v>
      </c>
      <c r="I12" s="107" t="s">
        <v>8174</v>
      </c>
      <c r="J12" s="284" t="s">
        <v>34828</v>
      </c>
      <c r="K12" s="285" t="s">
        <v>31598</v>
      </c>
    </row>
    <row r="13" spans="1:11">
      <c r="A13" s="279" t="s">
        <v>34850</v>
      </c>
      <c r="B13" s="280" t="s">
        <v>8175</v>
      </c>
      <c r="C13" s="281" t="s">
        <v>31595</v>
      </c>
      <c r="D13" s="281" t="s">
        <v>31596</v>
      </c>
      <c r="E13" s="282"/>
      <c r="F13" s="279" t="s">
        <v>31597</v>
      </c>
      <c r="G13" s="279" t="s">
        <v>29929</v>
      </c>
      <c r="H13" s="283" t="s">
        <v>8150</v>
      </c>
      <c r="I13" s="107" t="s">
        <v>8176</v>
      </c>
      <c r="J13" s="284" t="s">
        <v>31575</v>
      </c>
      <c r="K13" s="285" t="s">
        <v>31599</v>
      </c>
    </row>
    <row r="14" spans="1:11">
      <c r="A14" s="279" t="s">
        <v>8177</v>
      </c>
      <c r="B14" s="280" t="s">
        <v>8178</v>
      </c>
      <c r="C14" s="281" t="s">
        <v>34851</v>
      </c>
      <c r="D14" s="281" t="s">
        <v>31596</v>
      </c>
      <c r="E14" s="282"/>
      <c r="F14" s="279" t="s">
        <v>34852</v>
      </c>
      <c r="G14" s="279" t="s">
        <v>34853</v>
      </c>
      <c r="H14" s="283" t="s">
        <v>8181</v>
      </c>
      <c r="I14" s="107" t="s">
        <v>31600</v>
      </c>
      <c r="J14" s="284" t="s">
        <v>34854</v>
      </c>
      <c r="K14" s="285" t="s">
        <v>31602</v>
      </c>
    </row>
    <row r="15" spans="1:11">
      <c r="A15" s="279" t="s">
        <v>31603</v>
      </c>
      <c r="B15" s="280" t="s">
        <v>31604</v>
      </c>
      <c r="C15" s="281" t="s">
        <v>31605</v>
      </c>
      <c r="D15" s="281" t="s">
        <v>31606</v>
      </c>
      <c r="E15" s="282"/>
      <c r="F15" s="279" t="s">
        <v>34855</v>
      </c>
      <c r="G15" s="279" t="s">
        <v>31607</v>
      </c>
      <c r="H15" s="283" t="s">
        <v>8164</v>
      </c>
      <c r="I15" s="107" t="s">
        <v>34856</v>
      </c>
      <c r="J15" s="284" t="s">
        <v>8165</v>
      </c>
      <c r="K15" s="283" t="s">
        <v>31608</v>
      </c>
    </row>
    <row r="16" spans="1:11">
      <c r="A16" s="279" t="s">
        <v>34829</v>
      </c>
      <c r="B16" s="280" t="s">
        <v>8183</v>
      </c>
      <c r="C16" s="281" t="s">
        <v>31605</v>
      </c>
      <c r="D16" s="281" t="s">
        <v>34857</v>
      </c>
      <c r="E16" s="282"/>
      <c r="F16" s="279" t="s">
        <v>29931</v>
      </c>
      <c r="G16" s="279" t="s">
        <v>29929</v>
      </c>
      <c r="H16" s="283" t="s">
        <v>8184</v>
      </c>
      <c r="I16" s="107" t="s">
        <v>8185</v>
      </c>
      <c r="J16" s="284" t="s">
        <v>24811</v>
      </c>
      <c r="K16" s="283" t="s">
        <v>31609</v>
      </c>
    </row>
    <row r="17" spans="1:11">
      <c r="A17" s="279" t="s">
        <v>34835</v>
      </c>
      <c r="B17" s="280" t="s">
        <v>8186</v>
      </c>
      <c r="C17" s="281" t="s">
        <v>31605</v>
      </c>
      <c r="D17" s="281" t="s">
        <v>31606</v>
      </c>
      <c r="E17" s="282"/>
      <c r="F17" s="279" t="s">
        <v>29931</v>
      </c>
      <c r="G17" s="279" t="s">
        <v>29929</v>
      </c>
      <c r="H17" s="283" t="s">
        <v>34858</v>
      </c>
      <c r="I17" s="107" t="s">
        <v>8187</v>
      </c>
      <c r="J17" s="284" t="s">
        <v>34859</v>
      </c>
      <c r="K17" s="283" t="s">
        <v>31609</v>
      </c>
    </row>
    <row r="18" spans="1:11">
      <c r="A18" s="279" t="s">
        <v>30956</v>
      </c>
      <c r="B18" s="280" t="s">
        <v>8188</v>
      </c>
      <c r="C18" s="281" t="s">
        <v>31605</v>
      </c>
      <c r="D18" s="281" t="s">
        <v>34857</v>
      </c>
      <c r="E18" s="282"/>
      <c r="F18" s="279" t="s">
        <v>34860</v>
      </c>
      <c r="G18" s="279" t="s">
        <v>34830</v>
      </c>
      <c r="H18" s="283" t="s">
        <v>34858</v>
      </c>
      <c r="I18" s="107" t="s">
        <v>8189</v>
      </c>
      <c r="J18" s="284" t="s">
        <v>34859</v>
      </c>
      <c r="K18" s="283" t="s">
        <v>34861</v>
      </c>
    </row>
    <row r="19" spans="1:11">
      <c r="A19" s="279" t="s">
        <v>34862</v>
      </c>
      <c r="B19" s="280" t="s">
        <v>34863</v>
      </c>
      <c r="C19" s="281" t="s">
        <v>34864</v>
      </c>
      <c r="D19" s="281" t="s">
        <v>31606</v>
      </c>
      <c r="E19" s="282"/>
      <c r="F19" s="279" t="s">
        <v>28244</v>
      </c>
      <c r="G19" s="279" t="s">
        <v>31610</v>
      </c>
      <c r="H19" s="283" t="s">
        <v>8190</v>
      </c>
      <c r="I19" s="107" t="s">
        <v>31611</v>
      </c>
      <c r="J19" s="284" t="s">
        <v>31575</v>
      </c>
      <c r="K19" s="283" t="s">
        <v>34865</v>
      </c>
    </row>
    <row r="20" spans="1:11">
      <c r="A20" s="279" t="s">
        <v>27656</v>
      </c>
      <c r="B20" s="280" t="s">
        <v>34866</v>
      </c>
      <c r="C20" s="281" t="s">
        <v>31605</v>
      </c>
      <c r="D20" s="281" t="s">
        <v>34867</v>
      </c>
      <c r="E20" s="282"/>
      <c r="F20" s="279" t="s">
        <v>34868</v>
      </c>
      <c r="G20" s="279" t="s">
        <v>34869</v>
      </c>
      <c r="H20" s="283" t="s">
        <v>1806</v>
      </c>
      <c r="I20" s="107" t="s">
        <v>34870</v>
      </c>
      <c r="J20" s="284" t="s">
        <v>31612</v>
      </c>
      <c r="K20" s="283" t="s">
        <v>31613</v>
      </c>
    </row>
    <row r="21" spans="1:11">
      <c r="A21" s="279" t="s">
        <v>34871</v>
      </c>
      <c r="B21" s="280" t="s">
        <v>8192</v>
      </c>
      <c r="C21" s="281" t="s">
        <v>31614</v>
      </c>
      <c r="D21" s="281" t="s">
        <v>31615</v>
      </c>
      <c r="E21" s="282"/>
      <c r="F21" s="279" t="s">
        <v>22937</v>
      </c>
      <c r="G21" s="279" t="s">
        <v>34872</v>
      </c>
      <c r="H21" s="283" t="s">
        <v>2905</v>
      </c>
      <c r="I21" s="107" t="s">
        <v>31616</v>
      </c>
      <c r="J21" s="284" t="s">
        <v>8165</v>
      </c>
      <c r="K21" s="285" t="s">
        <v>31617</v>
      </c>
    </row>
    <row r="22" spans="1:11">
      <c r="A22" s="279" t="s">
        <v>16933</v>
      </c>
      <c r="B22" s="280" t="s">
        <v>8194</v>
      </c>
      <c r="C22" s="281" t="s">
        <v>34873</v>
      </c>
      <c r="D22" s="281" t="s">
        <v>34874</v>
      </c>
      <c r="E22" s="282"/>
      <c r="F22" s="279" t="s">
        <v>34875</v>
      </c>
      <c r="G22" s="279" t="s">
        <v>34830</v>
      </c>
      <c r="H22" s="283" t="s">
        <v>1673</v>
      </c>
      <c r="I22" s="107" t="s">
        <v>8195</v>
      </c>
      <c r="J22" s="284" t="s">
        <v>31575</v>
      </c>
      <c r="K22" s="297" t="s">
        <v>34876</v>
      </c>
    </row>
    <row r="23" spans="1:11">
      <c r="A23" s="279" t="s">
        <v>31594</v>
      </c>
      <c r="B23" s="280" t="s">
        <v>8196</v>
      </c>
      <c r="C23" s="281" t="s">
        <v>31614</v>
      </c>
      <c r="D23" s="281" t="s">
        <v>31615</v>
      </c>
      <c r="E23" s="282"/>
      <c r="F23" s="279" t="s">
        <v>34849</v>
      </c>
      <c r="G23" s="279" t="s">
        <v>34833</v>
      </c>
      <c r="H23" s="283" t="s">
        <v>8197</v>
      </c>
      <c r="I23" s="107" t="s">
        <v>8198</v>
      </c>
      <c r="J23" s="284" t="s">
        <v>34823</v>
      </c>
      <c r="K23" s="297" t="s">
        <v>31619</v>
      </c>
    </row>
    <row r="24" spans="1:11">
      <c r="A24" s="279" t="s">
        <v>16933</v>
      </c>
      <c r="B24" s="280" t="s">
        <v>8199</v>
      </c>
      <c r="C24" s="281" t="s">
        <v>34873</v>
      </c>
      <c r="D24" s="281" t="s">
        <v>31615</v>
      </c>
      <c r="E24" s="282"/>
      <c r="F24" s="279" t="s">
        <v>34877</v>
      </c>
      <c r="G24" s="279" t="s">
        <v>34830</v>
      </c>
      <c r="H24" s="283" t="s">
        <v>1673</v>
      </c>
      <c r="I24" s="107" t="s">
        <v>8200</v>
      </c>
      <c r="J24" s="284" t="s">
        <v>31575</v>
      </c>
      <c r="K24" s="297" t="s">
        <v>31620</v>
      </c>
    </row>
    <row r="25" spans="1:11">
      <c r="A25" s="279" t="s">
        <v>16933</v>
      </c>
      <c r="B25" s="280" t="s">
        <v>8201</v>
      </c>
      <c r="C25" s="281" t="s">
        <v>31614</v>
      </c>
      <c r="D25" s="281" t="s">
        <v>31615</v>
      </c>
      <c r="E25" s="282"/>
      <c r="F25" s="279" t="s">
        <v>8168</v>
      </c>
      <c r="G25" s="279" t="s">
        <v>34830</v>
      </c>
      <c r="H25" s="283" t="s">
        <v>1673</v>
      </c>
      <c r="I25" s="107" t="s">
        <v>8202</v>
      </c>
      <c r="J25" s="284" t="s">
        <v>31575</v>
      </c>
      <c r="K25" s="297" t="s">
        <v>31620</v>
      </c>
    </row>
    <row r="26" spans="1:11">
      <c r="A26" s="279" t="s">
        <v>34878</v>
      </c>
      <c r="B26" s="280" t="s">
        <v>8203</v>
      </c>
      <c r="C26" s="281" t="s">
        <v>34873</v>
      </c>
      <c r="D26" s="281" t="s">
        <v>34874</v>
      </c>
      <c r="E26" s="282"/>
      <c r="F26" s="279" t="s">
        <v>34860</v>
      </c>
      <c r="G26" s="279" t="s">
        <v>34830</v>
      </c>
      <c r="H26" s="283" t="s">
        <v>1673</v>
      </c>
      <c r="I26" s="107" t="s">
        <v>8204</v>
      </c>
      <c r="J26" s="284" t="s">
        <v>31575</v>
      </c>
      <c r="K26" s="297" t="s">
        <v>31620</v>
      </c>
    </row>
    <row r="27" spans="1:11">
      <c r="A27" s="279" t="s">
        <v>30948</v>
      </c>
      <c r="B27" s="280" t="s">
        <v>8205</v>
      </c>
      <c r="C27" s="281" t="s">
        <v>34873</v>
      </c>
      <c r="D27" s="281" t="s">
        <v>31615</v>
      </c>
      <c r="E27" s="282"/>
      <c r="F27" s="279" t="s">
        <v>22937</v>
      </c>
      <c r="G27" s="279" t="s">
        <v>34879</v>
      </c>
      <c r="H27" s="283" t="s">
        <v>8206</v>
      </c>
      <c r="I27" s="107" t="s">
        <v>31621</v>
      </c>
      <c r="J27" s="284" t="s">
        <v>34880</v>
      </c>
      <c r="K27" s="285" t="s">
        <v>31622</v>
      </c>
    </row>
    <row r="28" spans="1:11">
      <c r="A28" s="279" t="s">
        <v>8177</v>
      </c>
      <c r="B28" s="280" t="s">
        <v>8207</v>
      </c>
      <c r="C28" s="281" t="s">
        <v>31614</v>
      </c>
      <c r="D28" s="281" t="s">
        <v>31615</v>
      </c>
      <c r="E28" s="282"/>
      <c r="F28" s="279" t="s">
        <v>34852</v>
      </c>
      <c r="G28" s="279" t="s">
        <v>8180</v>
      </c>
      <c r="H28" s="283" t="s">
        <v>8208</v>
      </c>
      <c r="I28" s="298" t="s">
        <v>31623</v>
      </c>
      <c r="J28" s="284" t="s">
        <v>8165</v>
      </c>
      <c r="K28" s="283" t="s">
        <v>34881</v>
      </c>
    </row>
    <row r="29" spans="1:11">
      <c r="A29" s="279" t="s">
        <v>8177</v>
      </c>
      <c r="B29" s="280" t="s">
        <v>8209</v>
      </c>
      <c r="C29" s="281" t="s">
        <v>31614</v>
      </c>
      <c r="D29" s="281" t="s">
        <v>34882</v>
      </c>
      <c r="E29" s="282"/>
      <c r="F29" s="279" t="s">
        <v>8179</v>
      </c>
      <c r="G29" s="279" t="s">
        <v>8180</v>
      </c>
      <c r="H29" s="283" t="s">
        <v>8210</v>
      </c>
      <c r="I29" s="107" t="s">
        <v>31624</v>
      </c>
      <c r="J29" s="284" t="s">
        <v>34883</v>
      </c>
      <c r="K29" s="285" t="s">
        <v>31625</v>
      </c>
    </row>
    <row r="30" spans="1:11">
      <c r="A30" s="286" t="s">
        <v>34844</v>
      </c>
      <c r="B30" s="287" t="s">
        <v>31626</v>
      </c>
      <c r="C30" s="288" t="s">
        <v>31627</v>
      </c>
      <c r="D30" s="288" t="s">
        <v>31628</v>
      </c>
      <c r="E30" s="289"/>
      <c r="F30" s="286" t="s">
        <v>34868</v>
      </c>
      <c r="G30" s="286" t="s">
        <v>8211</v>
      </c>
      <c r="H30" s="283" t="s">
        <v>8212</v>
      </c>
      <c r="I30" s="107" t="s">
        <v>31629</v>
      </c>
      <c r="J30" s="284" t="s">
        <v>27658</v>
      </c>
      <c r="K30" s="283" t="s">
        <v>31630</v>
      </c>
    </row>
    <row r="31" spans="1:11">
      <c r="A31" s="286" t="s">
        <v>34844</v>
      </c>
      <c r="B31" s="287" t="s">
        <v>31631</v>
      </c>
      <c r="C31" s="288" t="s">
        <v>31627</v>
      </c>
      <c r="D31" s="288" t="s">
        <v>34884</v>
      </c>
      <c r="E31" s="289"/>
      <c r="F31" s="286" t="s">
        <v>28244</v>
      </c>
      <c r="G31" s="286" t="s">
        <v>34885</v>
      </c>
      <c r="H31" s="283" t="s">
        <v>8212</v>
      </c>
      <c r="I31" s="107" t="s">
        <v>31632</v>
      </c>
      <c r="J31" s="284" t="s">
        <v>34887</v>
      </c>
      <c r="K31" s="283" t="s">
        <v>34888</v>
      </c>
    </row>
    <row r="32" spans="1:11">
      <c r="A32" s="286" t="s">
        <v>31633</v>
      </c>
      <c r="B32" s="287" t="s">
        <v>31634</v>
      </c>
      <c r="C32" s="288" t="s">
        <v>34889</v>
      </c>
      <c r="D32" s="288" t="s">
        <v>31628</v>
      </c>
      <c r="E32" s="289"/>
      <c r="F32" s="286" t="s">
        <v>22937</v>
      </c>
      <c r="G32" s="286" t="s">
        <v>24864</v>
      </c>
      <c r="H32" s="283" t="s">
        <v>8214</v>
      </c>
      <c r="I32" s="283" t="s">
        <v>31635</v>
      </c>
      <c r="J32" s="284" t="s">
        <v>31575</v>
      </c>
      <c r="K32" s="283" t="s">
        <v>34890</v>
      </c>
    </row>
    <row r="33" spans="1:11">
      <c r="A33" s="279" t="s">
        <v>8177</v>
      </c>
      <c r="B33" s="280" t="s">
        <v>8215</v>
      </c>
      <c r="C33" s="299" t="s">
        <v>31627</v>
      </c>
      <c r="D33" s="288" t="s">
        <v>34884</v>
      </c>
      <c r="E33" s="282"/>
      <c r="F33" s="279" t="s">
        <v>34891</v>
      </c>
      <c r="G33" s="279" t="s">
        <v>34892</v>
      </c>
      <c r="H33" s="283" t="s">
        <v>707</v>
      </c>
      <c r="I33" s="107" t="s">
        <v>34893</v>
      </c>
      <c r="J33" s="284" t="s">
        <v>27657</v>
      </c>
      <c r="K33" s="285" t="s">
        <v>29932</v>
      </c>
    </row>
    <row r="34" spans="1:11">
      <c r="A34" s="279" t="s">
        <v>8177</v>
      </c>
      <c r="B34" s="280" t="s">
        <v>8216</v>
      </c>
      <c r="C34" s="281" t="s">
        <v>34889</v>
      </c>
      <c r="D34" s="288" t="s">
        <v>31628</v>
      </c>
      <c r="E34" s="282"/>
      <c r="F34" s="279" t="s">
        <v>31636</v>
      </c>
      <c r="G34" s="279" t="s">
        <v>31637</v>
      </c>
      <c r="H34" s="283" t="s">
        <v>34894</v>
      </c>
      <c r="I34" s="107" t="s">
        <v>31638</v>
      </c>
      <c r="J34" s="284" t="s">
        <v>27657</v>
      </c>
      <c r="K34" s="285" t="s">
        <v>29932</v>
      </c>
    </row>
    <row r="35" spans="1:11">
      <c r="A35" s="279" t="s">
        <v>30956</v>
      </c>
      <c r="B35" s="280" t="s">
        <v>8218</v>
      </c>
      <c r="C35" s="281" t="s">
        <v>34895</v>
      </c>
      <c r="D35" s="281" t="s">
        <v>30449</v>
      </c>
      <c r="E35" s="282"/>
      <c r="F35" s="279" t="s">
        <v>29931</v>
      </c>
      <c r="G35" s="279" t="s">
        <v>29929</v>
      </c>
      <c r="H35" s="283" t="s">
        <v>8212</v>
      </c>
      <c r="I35" s="107" t="s">
        <v>8219</v>
      </c>
      <c r="J35" s="284" t="s">
        <v>27658</v>
      </c>
      <c r="K35" s="283" t="s">
        <v>31640</v>
      </c>
    </row>
    <row r="36" spans="1:11">
      <c r="A36" s="279" t="s">
        <v>34835</v>
      </c>
      <c r="B36" s="280" t="s">
        <v>8220</v>
      </c>
      <c r="C36" s="281" t="s">
        <v>31639</v>
      </c>
      <c r="D36" s="281" t="s">
        <v>30449</v>
      </c>
      <c r="E36" s="282"/>
      <c r="F36" s="279" t="s">
        <v>29931</v>
      </c>
      <c r="G36" s="279" t="s">
        <v>29929</v>
      </c>
      <c r="H36" s="283" t="s">
        <v>8212</v>
      </c>
      <c r="I36" s="107" t="s">
        <v>8221</v>
      </c>
      <c r="J36" s="284" t="s">
        <v>34887</v>
      </c>
      <c r="K36" s="283" t="s">
        <v>34896</v>
      </c>
    </row>
    <row r="37" spans="1:11">
      <c r="A37" s="279" t="s">
        <v>30956</v>
      </c>
      <c r="B37" s="280" t="s">
        <v>8222</v>
      </c>
      <c r="C37" s="281" t="s">
        <v>31639</v>
      </c>
      <c r="D37" s="281" t="s">
        <v>30449</v>
      </c>
      <c r="E37" s="282"/>
      <c r="F37" s="279" t="s">
        <v>34860</v>
      </c>
      <c r="G37" s="279" t="s">
        <v>29929</v>
      </c>
      <c r="H37" s="283" t="s">
        <v>8212</v>
      </c>
      <c r="I37" s="107" t="s">
        <v>8223</v>
      </c>
      <c r="J37" s="284" t="s">
        <v>27658</v>
      </c>
      <c r="K37" s="283" t="s">
        <v>34897</v>
      </c>
    </row>
    <row r="38" spans="1:11">
      <c r="A38" s="279" t="s">
        <v>30956</v>
      </c>
      <c r="B38" s="280" t="s">
        <v>8224</v>
      </c>
      <c r="C38" s="281" t="s">
        <v>31639</v>
      </c>
      <c r="D38" s="281" t="s">
        <v>34898</v>
      </c>
      <c r="E38" s="282"/>
      <c r="F38" s="279" t="s">
        <v>29931</v>
      </c>
      <c r="G38" s="279" t="s">
        <v>34833</v>
      </c>
      <c r="H38" s="283" t="s">
        <v>8212</v>
      </c>
      <c r="I38" s="107" t="s">
        <v>8225</v>
      </c>
      <c r="J38" s="284" t="s">
        <v>27658</v>
      </c>
      <c r="K38" s="283" t="s">
        <v>31641</v>
      </c>
    </row>
    <row r="39" spans="1:11">
      <c r="A39" s="279" t="s">
        <v>34829</v>
      </c>
      <c r="B39" s="280" t="s">
        <v>8226</v>
      </c>
      <c r="C39" s="281" t="s">
        <v>31639</v>
      </c>
      <c r="D39" s="281" t="s">
        <v>34898</v>
      </c>
      <c r="E39" s="282"/>
      <c r="F39" s="279" t="s">
        <v>34860</v>
      </c>
      <c r="G39" s="279" t="s">
        <v>29929</v>
      </c>
      <c r="H39" s="283" t="s">
        <v>8212</v>
      </c>
      <c r="I39" s="107" t="s">
        <v>8227</v>
      </c>
      <c r="J39" s="284" t="s">
        <v>34887</v>
      </c>
      <c r="K39" s="283" t="s">
        <v>34896</v>
      </c>
    </row>
    <row r="40" spans="1:11">
      <c r="A40" s="279" t="s">
        <v>30956</v>
      </c>
      <c r="B40" s="280" t="s">
        <v>8228</v>
      </c>
      <c r="C40" s="281" t="s">
        <v>31639</v>
      </c>
      <c r="D40" s="281" t="s">
        <v>30449</v>
      </c>
      <c r="E40" s="282"/>
      <c r="F40" s="279" t="s">
        <v>29931</v>
      </c>
      <c r="G40" s="279" t="s">
        <v>29929</v>
      </c>
      <c r="H40" s="283" t="s">
        <v>8212</v>
      </c>
      <c r="I40" s="107" t="s">
        <v>8229</v>
      </c>
      <c r="J40" s="284" t="s">
        <v>34899</v>
      </c>
      <c r="K40" s="283" t="s">
        <v>34896</v>
      </c>
    </row>
    <row r="41" spans="1:11">
      <c r="A41" s="279" t="s">
        <v>34829</v>
      </c>
      <c r="B41" s="280" t="s">
        <v>8230</v>
      </c>
      <c r="C41" s="281" t="s">
        <v>31639</v>
      </c>
      <c r="D41" s="281" t="s">
        <v>30449</v>
      </c>
      <c r="E41" s="282"/>
      <c r="F41" s="279" t="s">
        <v>34860</v>
      </c>
      <c r="G41" s="279" t="s">
        <v>34833</v>
      </c>
      <c r="H41" s="283" t="s">
        <v>8212</v>
      </c>
      <c r="I41" s="107" t="s">
        <v>8231</v>
      </c>
      <c r="J41" s="284" t="s">
        <v>27658</v>
      </c>
      <c r="K41" s="285" t="s">
        <v>34900</v>
      </c>
    </row>
    <row r="42" spans="1:11">
      <c r="A42" s="279" t="s">
        <v>34901</v>
      </c>
      <c r="B42" s="280" t="s">
        <v>8232</v>
      </c>
      <c r="C42" s="281" t="s">
        <v>34902</v>
      </c>
      <c r="D42" s="281" t="s">
        <v>30449</v>
      </c>
      <c r="E42" s="282"/>
      <c r="F42" s="279" t="s">
        <v>34903</v>
      </c>
      <c r="G42" s="279" t="s">
        <v>24864</v>
      </c>
      <c r="H42" s="283" t="s">
        <v>8234</v>
      </c>
      <c r="I42" s="107" t="s">
        <v>34904</v>
      </c>
      <c r="J42" s="284" t="s">
        <v>34887</v>
      </c>
      <c r="K42" s="283" t="s">
        <v>31643</v>
      </c>
    </row>
    <row r="43" spans="1:11">
      <c r="A43" s="279" t="s">
        <v>31642</v>
      </c>
      <c r="B43" s="280" t="s">
        <v>8235</v>
      </c>
      <c r="C43" s="281" t="s">
        <v>34895</v>
      </c>
      <c r="D43" s="281" t="s">
        <v>34898</v>
      </c>
      <c r="E43" s="282"/>
      <c r="F43" s="279" t="s">
        <v>23551</v>
      </c>
      <c r="G43" s="279" t="s">
        <v>24864</v>
      </c>
      <c r="H43" s="283" t="s">
        <v>8234</v>
      </c>
      <c r="I43" s="107" t="s">
        <v>34904</v>
      </c>
      <c r="J43" s="284" t="s">
        <v>34887</v>
      </c>
      <c r="K43" s="283" t="s">
        <v>31643</v>
      </c>
    </row>
    <row r="44" spans="1:11">
      <c r="A44" s="279" t="s">
        <v>16933</v>
      </c>
      <c r="B44" s="280" t="s">
        <v>8236</v>
      </c>
      <c r="C44" s="281" t="s">
        <v>34902</v>
      </c>
      <c r="D44" s="281" t="s">
        <v>30449</v>
      </c>
      <c r="E44" s="282"/>
      <c r="F44" s="279" t="s">
        <v>31644</v>
      </c>
      <c r="G44" s="279" t="s">
        <v>34833</v>
      </c>
      <c r="H44" s="283" t="s">
        <v>34905</v>
      </c>
      <c r="I44" s="107" t="s">
        <v>8237</v>
      </c>
      <c r="J44" s="284" t="s">
        <v>34880</v>
      </c>
      <c r="K44" s="285" t="s">
        <v>34906</v>
      </c>
    </row>
    <row r="45" spans="1:11">
      <c r="A45" s="279" t="s">
        <v>34907</v>
      </c>
      <c r="B45" s="280" t="s">
        <v>8238</v>
      </c>
      <c r="C45" s="281" t="s">
        <v>29933</v>
      </c>
      <c r="D45" s="281" t="s">
        <v>31645</v>
      </c>
      <c r="E45" s="282"/>
      <c r="F45" s="279" t="s">
        <v>22937</v>
      </c>
      <c r="G45" s="279" t="s">
        <v>29929</v>
      </c>
      <c r="H45" s="283" t="s">
        <v>8212</v>
      </c>
      <c r="I45" s="107" t="s">
        <v>8239</v>
      </c>
      <c r="J45" s="284" t="s">
        <v>27658</v>
      </c>
      <c r="K45" s="283" t="s">
        <v>29932</v>
      </c>
    </row>
    <row r="46" spans="1:11">
      <c r="A46" s="279" t="s">
        <v>34907</v>
      </c>
      <c r="B46" s="280" t="s">
        <v>8240</v>
      </c>
      <c r="C46" s="281" t="s">
        <v>29933</v>
      </c>
      <c r="D46" s="281" t="s">
        <v>31645</v>
      </c>
      <c r="E46" s="282"/>
      <c r="F46" s="279" t="s">
        <v>34826</v>
      </c>
      <c r="G46" s="279" t="s">
        <v>34833</v>
      </c>
      <c r="H46" s="283" t="s">
        <v>8212</v>
      </c>
      <c r="I46" s="107" t="s">
        <v>8241</v>
      </c>
      <c r="J46" s="284" t="s">
        <v>27658</v>
      </c>
      <c r="K46" s="283" t="s">
        <v>34908</v>
      </c>
    </row>
    <row r="47" spans="1:11">
      <c r="A47" s="279" t="s">
        <v>34907</v>
      </c>
      <c r="B47" s="280" t="s">
        <v>8242</v>
      </c>
      <c r="C47" s="281" t="s">
        <v>29933</v>
      </c>
      <c r="D47" s="281" t="s">
        <v>31645</v>
      </c>
      <c r="E47" s="282"/>
      <c r="F47" s="279" t="s">
        <v>22937</v>
      </c>
      <c r="G47" s="279" t="s">
        <v>34833</v>
      </c>
      <c r="H47" s="283" t="s">
        <v>8212</v>
      </c>
      <c r="I47" s="107" t="s">
        <v>8243</v>
      </c>
      <c r="J47" s="284" t="s">
        <v>27658</v>
      </c>
      <c r="K47" s="283" t="s">
        <v>29932</v>
      </c>
    </row>
    <row r="48" spans="1:11">
      <c r="A48" s="279" t="s">
        <v>34909</v>
      </c>
      <c r="B48" s="280" t="s">
        <v>31646</v>
      </c>
      <c r="C48" s="281" t="s">
        <v>34910</v>
      </c>
      <c r="D48" s="281" t="s">
        <v>31645</v>
      </c>
      <c r="E48" s="282"/>
      <c r="F48" s="279" t="s">
        <v>8179</v>
      </c>
      <c r="G48" s="279" t="s">
        <v>31732</v>
      </c>
      <c r="H48" s="283" t="s">
        <v>8245</v>
      </c>
      <c r="I48" s="107" t="s">
        <v>31647</v>
      </c>
      <c r="J48" s="284" t="s">
        <v>34911</v>
      </c>
      <c r="K48" s="285" t="s">
        <v>31648</v>
      </c>
    </row>
    <row r="49" spans="1:11">
      <c r="A49" s="279" t="s">
        <v>31649</v>
      </c>
      <c r="B49" s="280" t="s">
        <v>31650</v>
      </c>
      <c r="C49" s="281" t="s">
        <v>29933</v>
      </c>
      <c r="D49" s="299" t="s">
        <v>31645</v>
      </c>
      <c r="E49" s="282"/>
      <c r="F49" s="279" t="s">
        <v>31651</v>
      </c>
      <c r="G49" s="279" t="s">
        <v>31652</v>
      </c>
      <c r="H49" s="283" t="s">
        <v>8247</v>
      </c>
      <c r="I49" s="107" t="s">
        <v>34912</v>
      </c>
      <c r="J49" s="284" t="s">
        <v>27658</v>
      </c>
      <c r="K49" s="283" t="s">
        <v>34913</v>
      </c>
    </row>
    <row r="50" spans="1:11">
      <c r="A50" s="279" t="s">
        <v>34914</v>
      </c>
      <c r="B50" s="280" t="s">
        <v>34915</v>
      </c>
      <c r="C50" s="281" t="s">
        <v>29933</v>
      </c>
      <c r="D50" s="281" t="s">
        <v>34916</v>
      </c>
      <c r="E50" s="282"/>
      <c r="F50" s="279" t="s">
        <v>8248</v>
      </c>
      <c r="G50" s="279" t="s">
        <v>31653</v>
      </c>
      <c r="H50" s="283" t="s">
        <v>8250</v>
      </c>
      <c r="I50" s="107" t="s">
        <v>34917</v>
      </c>
      <c r="J50" s="284" t="s">
        <v>24811</v>
      </c>
      <c r="K50" s="285" t="s">
        <v>31655</v>
      </c>
    </row>
    <row r="51" spans="1:11">
      <c r="A51" s="279" t="s">
        <v>30880</v>
      </c>
      <c r="B51" s="280" t="s">
        <v>31656</v>
      </c>
      <c r="C51" s="281" t="s">
        <v>34918</v>
      </c>
      <c r="D51" s="281" t="s">
        <v>34919</v>
      </c>
      <c r="E51" s="282"/>
      <c r="F51" s="279" t="s">
        <v>34920</v>
      </c>
      <c r="G51" s="279" t="s">
        <v>34921</v>
      </c>
      <c r="H51" s="283" t="s">
        <v>8250</v>
      </c>
      <c r="I51" s="107" t="s">
        <v>31654</v>
      </c>
      <c r="J51" s="284" t="s">
        <v>34859</v>
      </c>
      <c r="K51" s="285" t="s">
        <v>31655</v>
      </c>
    </row>
    <row r="52" spans="1:11">
      <c r="A52" s="279" t="s">
        <v>30880</v>
      </c>
      <c r="B52" s="280" t="s">
        <v>31657</v>
      </c>
      <c r="C52" s="281" t="s">
        <v>34918</v>
      </c>
      <c r="D52" s="281" t="s">
        <v>31645</v>
      </c>
      <c r="E52" s="282"/>
      <c r="F52" s="279" t="s">
        <v>8248</v>
      </c>
      <c r="G52" s="279" t="s">
        <v>34922</v>
      </c>
      <c r="H52" s="283" t="s">
        <v>8250</v>
      </c>
      <c r="I52" s="107" t="s">
        <v>31654</v>
      </c>
      <c r="J52" s="284" t="s">
        <v>24811</v>
      </c>
      <c r="K52" s="285" t="s">
        <v>31655</v>
      </c>
    </row>
    <row r="53" spans="1:11">
      <c r="A53" s="279" t="s">
        <v>34923</v>
      </c>
      <c r="B53" s="280" t="s">
        <v>31659</v>
      </c>
      <c r="C53" s="281" t="s">
        <v>29933</v>
      </c>
      <c r="D53" s="281" t="s">
        <v>31645</v>
      </c>
      <c r="E53" s="282"/>
      <c r="F53" s="279" t="s">
        <v>8248</v>
      </c>
      <c r="G53" s="279" t="s">
        <v>24864</v>
      </c>
      <c r="H53" s="283" t="s">
        <v>8251</v>
      </c>
      <c r="I53" s="107" t="s">
        <v>31660</v>
      </c>
      <c r="J53" s="284" t="s">
        <v>27658</v>
      </c>
      <c r="K53" s="285" t="s">
        <v>31661</v>
      </c>
    </row>
    <row r="54" spans="1:11">
      <c r="A54" s="279" t="s">
        <v>34924</v>
      </c>
      <c r="B54" s="280" t="s">
        <v>31662</v>
      </c>
      <c r="C54" s="281" t="s">
        <v>34925</v>
      </c>
      <c r="D54" s="281" t="s">
        <v>31664</v>
      </c>
      <c r="E54" s="282"/>
      <c r="F54" s="279" t="s">
        <v>34920</v>
      </c>
      <c r="G54" s="279" t="s">
        <v>31653</v>
      </c>
      <c r="H54" s="283" t="s">
        <v>8250</v>
      </c>
      <c r="I54" s="107" t="s">
        <v>34926</v>
      </c>
      <c r="J54" s="284" t="s">
        <v>24811</v>
      </c>
      <c r="K54" s="285" t="s">
        <v>31666</v>
      </c>
    </row>
    <row r="55" spans="1:11">
      <c r="A55" s="279" t="s">
        <v>34924</v>
      </c>
      <c r="B55" s="280" t="s">
        <v>31667</v>
      </c>
      <c r="C55" s="281" t="s">
        <v>31663</v>
      </c>
      <c r="D55" s="281" t="s">
        <v>34927</v>
      </c>
      <c r="E55" s="282"/>
      <c r="F55" s="279" t="s">
        <v>8248</v>
      </c>
      <c r="G55" s="279" t="s">
        <v>34922</v>
      </c>
      <c r="H55" s="283" t="s">
        <v>8250</v>
      </c>
      <c r="I55" s="107" t="s">
        <v>31665</v>
      </c>
      <c r="J55" s="284" t="s">
        <v>24811</v>
      </c>
      <c r="K55" s="285" t="s">
        <v>31666</v>
      </c>
    </row>
    <row r="56" spans="1:11">
      <c r="A56" s="279" t="s">
        <v>34928</v>
      </c>
      <c r="B56" s="280" t="s">
        <v>31668</v>
      </c>
      <c r="C56" s="281" t="s">
        <v>34925</v>
      </c>
      <c r="D56" s="281" t="s">
        <v>31664</v>
      </c>
      <c r="E56" s="282"/>
      <c r="F56" s="279" t="s">
        <v>8248</v>
      </c>
      <c r="G56" s="279" t="s">
        <v>31653</v>
      </c>
      <c r="H56" s="283" t="s">
        <v>8250</v>
      </c>
      <c r="I56" s="107" t="s">
        <v>34929</v>
      </c>
      <c r="J56" s="284" t="s">
        <v>24811</v>
      </c>
      <c r="K56" s="285" t="s">
        <v>31666</v>
      </c>
    </row>
    <row r="57" spans="1:11">
      <c r="A57" s="279" t="s">
        <v>34930</v>
      </c>
      <c r="B57" s="280" t="s">
        <v>31670</v>
      </c>
      <c r="C57" s="281" t="s">
        <v>31671</v>
      </c>
      <c r="D57" s="281" t="s">
        <v>31672</v>
      </c>
      <c r="E57" s="282"/>
      <c r="F57" s="279" t="s">
        <v>34931</v>
      </c>
      <c r="G57" s="279" t="s">
        <v>30450</v>
      </c>
      <c r="H57" s="283" t="s">
        <v>8253</v>
      </c>
      <c r="I57" s="107" t="s">
        <v>31674</v>
      </c>
      <c r="J57" s="284" t="s">
        <v>34883</v>
      </c>
      <c r="K57" s="285" t="s">
        <v>34932</v>
      </c>
    </row>
    <row r="58" spans="1:11">
      <c r="A58" s="279" t="s">
        <v>31675</v>
      </c>
      <c r="B58" s="280" t="s">
        <v>8254</v>
      </c>
      <c r="C58" s="281" t="s">
        <v>31671</v>
      </c>
      <c r="D58" s="281" t="s">
        <v>34933</v>
      </c>
      <c r="E58" s="282"/>
      <c r="F58" s="279" t="s">
        <v>34934</v>
      </c>
      <c r="G58" s="279" t="s">
        <v>24864</v>
      </c>
      <c r="H58" s="283" t="s">
        <v>30451</v>
      </c>
      <c r="I58" s="107" t="s">
        <v>34935</v>
      </c>
      <c r="J58" s="284" t="s">
        <v>34936</v>
      </c>
      <c r="K58" s="285" t="s">
        <v>34937</v>
      </c>
    </row>
    <row r="59" spans="1:11">
      <c r="A59" s="279" t="s">
        <v>31676</v>
      </c>
      <c r="B59" s="280" t="s">
        <v>8255</v>
      </c>
      <c r="C59" s="281" t="s">
        <v>31671</v>
      </c>
      <c r="D59" s="281" t="s">
        <v>31672</v>
      </c>
      <c r="E59" s="282"/>
      <c r="F59" s="279" t="s">
        <v>8179</v>
      </c>
      <c r="G59" s="279" t="s">
        <v>31607</v>
      </c>
      <c r="H59" s="283" t="s">
        <v>1630</v>
      </c>
      <c r="I59" s="107" t="s">
        <v>8256</v>
      </c>
      <c r="J59" s="284" t="s">
        <v>31601</v>
      </c>
      <c r="K59" s="285" t="s">
        <v>18728</v>
      </c>
    </row>
    <row r="60" spans="1:11">
      <c r="A60" s="279" t="s">
        <v>34938</v>
      </c>
      <c r="B60" s="280" t="s">
        <v>8257</v>
      </c>
      <c r="C60" s="281" t="s">
        <v>34939</v>
      </c>
      <c r="D60" s="281" t="s">
        <v>34940</v>
      </c>
      <c r="E60" s="282"/>
      <c r="F60" s="279" t="s">
        <v>31678</v>
      </c>
      <c r="G60" s="279" t="s">
        <v>34941</v>
      </c>
      <c r="H60" s="283" t="s">
        <v>2102</v>
      </c>
      <c r="I60" s="107" t="s">
        <v>34942</v>
      </c>
      <c r="J60" s="284" t="s">
        <v>34943</v>
      </c>
      <c r="K60" s="283" t="s">
        <v>34944</v>
      </c>
    </row>
    <row r="61" spans="1:11">
      <c r="A61" s="279" t="s">
        <v>30956</v>
      </c>
      <c r="B61" s="280" t="s">
        <v>8258</v>
      </c>
      <c r="C61" s="281" t="s">
        <v>29934</v>
      </c>
      <c r="D61" s="281" t="s">
        <v>34945</v>
      </c>
      <c r="E61" s="282"/>
      <c r="F61" s="279" t="s">
        <v>34946</v>
      </c>
      <c r="G61" s="279" t="s">
        <v>29929</v>
      </c>
      <c r="H61" s="283" t="s">
        <v>8259</v>
      </c>
      <c r="I61" s="107" t="s">
        <v>8260</v>
      </c>
      <c r="J61" s="284" t="s">
        <v>34859</v>
      </c>
      <c r="K61" s="283" t="s">
        <v>31680</v>
      </c>
    </row>
    <row r="62" spans="1:11">
      <c r="A62" s="279" t="s">
        <v>34850</v>
      </c>
      <c r="B62" s="280" t="s">
        <v>8261</v>
      </c>
      <c r="C62" s="281" t="s">
        <v>34947</v>
      </c>
      <c r="D62" s="281" t="s">
        <v>31679</v>
      </c>
      <c r="E62" s="282"/>
      <c r="F62" s="279" t="s">
        <v>31597</v>
      </c>
      <c r="G62" s="279" t="s">
        <v>34830</v>
      </c>
      <c r="H62" s="283" t="s">
        <v>8259</v>
      </c>
      <c r="I62" s="107" t="s">
        <v>8262</v>
      </c>
      <c r="J62" s="284" t="s">
        <v>24811</v>
      </c>
      <c r="K62" s="283" t="s">
        <v>31681</v>
      </c>
    </row>
    <row r="63" spans="1:11">
      <c r="A63" s="279" t="s">
        <v>34862</v>
      </c>
      <c r="B63" s="280" t="s">
        <v>34948</v>
      </c>
      <c r="C63" s="281" t="s">
        <v>29934</v>
      </c>
      <c r="D63" s="281" t="s">
        <v>34945</v>
      </c>
      <c r="E63" s="282"/>
      <c r="F63" s="279" t="s">
        <v>22937</v>
      </c>
      <c r="G63" s="279" t="s">
        <v>34949</v>
      </c>
      <c r="H63" s="283" t="s">
        <v>8263</v>
      </c>
      <c r="I63" s="107" t="s">
        <v>31682</v>
      </c>
      <c r="J63" s="284" t="s">
        <v>24811</v>
      </c>
      <c r="K63" s="297" t="s">
        <v>34950</v>
      </c>
    </row>
    <row r="64" spans="1:11">
      <c r="A64" s="279" t="s">
        <v>31683</v>
      </c>
      <c r="B64" s="280" t="s">
        <v>31684</v>
      </c>
      <c r="C64" s="281" t="s">
        <v>34947</v>
      </c>
      <c r="D64" s="281" t="s">
        <v>31679</v>
      </c>
      <c r="E64" s="282"/>
      <c r="F64" s="279" t="s">
        <v>34951</v>
      </c>
      <c r="G64" s="279" t="s">
        <v>29929</v>
      </c>
      <c r="H64" s="283" t="s">
        <v>8264</v>
      </c>
      <c r="I64" s="107" t="s">
        <v>31685</v>
      </c>
      <c r="J64" s="284" t="s">
        <v>8265</v>
      </c>
      <c r="K64" s="285" t="s">
        <v>31686</v>
      </c>
    </row>
    <row r="65" spans="1:11">
      <c r="A65" s="290" t="s">
        <v>31687</v>
      </c>
      <c r="B65" s="291" t="s">
        <v>31688</v>
      </c>
      <c r="C65" s="292" t="s">
        <v>34952</v>
      </c>
      <c r="D65" s="292" t="s">
        <v>34953</v>
      </c>
      <c r="E65" s="293"/>
      <c r="F65" s="290" t="s">
        <v>31689</v>
      </c>
      <c r="G65" s="290" t="s">
        <v>31690</v>
      </c>
      <c r="H65" s="296"/>
      <c r="I65" s="295"/>
      <c r="J65" s="294"/>
      <c r="K65" s="300" t="s">
        <v>8266</v>
      </c>
    </row>
    <row r="66" spans="1:11">
      <c r="A66" s="290" t="s">
        <v>31687</v>
      </c>
      <c r="B66" s="291" t="s">
        <v>31691</v>
      </c>
      <c r="C66" s="292" t="s">
        <v>29934</v>
      </c>
      <c r="D66" s="292" t="s">
        <v>31692</v>
      </c>
      <c r="E66" s="293"/>
      <c r="F66" s="290" t="s">
        <v>34954</v>
      </c>
      <c r="G66" s="290" t="s">
        <v>31690</v>
      </c>
      <c r="H66" s="296"/>
      <c r="I66" s="295"/>
      <c r="J66" s="294"/>
      <c r="K66" s="300" t="s">
        <v>8266</v>
      </c>
    </row>
    <row r="67" spans="1:11">
      <c r="A67" s="290" t="s">
        <v>31687</v>
      </c>
      <c r="B67" s="291" t="s">
        <v>34955</v>
      </c>
      <c r="C67" s="292" t="s">
        <v>34947</v>
      </c>
      <c r="D67" s="292" t="s">
        <v>34956</v>
      </c>
      <c r="E67" s="293"/>
      <c r="F67" s="290" t="s">
        <v>34954</v>
      </c>
      <c r="G67" s="290" t="s">
        <v>31690</v>
      </c>
      <c r="H67" s="296"/>
      <c r="I67" s="295"/>
      <c r="J67" s="294"/>
      <c r="K67" s="300" t="s">
        <v>8266</v>
      </c>
    </row>
    <row r="68" spans="1:11">
      <c r="A68" s="290" t="s">
        <v>31687</v>
      </c>
      <c r="B68" s="291" t="s">
        <v>34957</v>
      </c>
      <c r="C68" s="292" t="s">
        <v>29934</v>
      </c>
      <c r="D68" s="292" t="s">
        <v>31693</v>
      </c>
      <c r="E68" s="293"/>
      <c r="F68" s="290" t="s">
        <v>34958</v>
      </c>
      <c r="G68" s="290" t="s">
        <v>31690</v>
      </c>
      <c r="H68" s="296"/>
      <c r="I68" s="295"/>
      <c r="J68" s="294"/>
      <c r="K68" s="300" t="s">
        <v>8266</v>
      </c>
    </row>
    <row r="69" spans="1:11">
      <c r="A69" s="290" t="s">
        <v>34959</v>
      </c>
      <c r="B69" s="291" t="s">
        <v>31694</v>
      </c>
      <c r="C69" s="292" t="s">
        <v>29934</v>
      </c>
      <c r="D69" s="292" t="s">
        <v>34960</v>
      </c>
      <c r="E69" s="293"/>
      <c r="F69" s="290" t="s">
        <v>31689</v>
      </c>
      <c r="G69" s="290" t="s">
        <v>34961</v>
      </c>
      <c r="H69" s="296"/>
      <c r="I69" s="295"/>
      <c r="J69" s="294"/>
      <c r="K69" s="300" t="s">
        <v>8266</v>
      </c>
    </row>
    <row r="70" spans="1:11">
      <c r="A70" s="279" t="s">
        <v>16933</v>
      </c>
      <c r="B70" s="280" t="s">
        <v>8267</v>
      </c>
      <c r="C70" s="281" t="s">
        <v>31695</v>
      </c>
      <c r="D70" s="281" t="s">
        <v>31696</v>
      </c>
      <c r="E70" s="282"/>
      <c r="F70" s="279" t="s">
        <v>34875</v>
      </c>
      <c r="G70" s="279" t="s">
        <v>29929</v>
      </c>
      <c r="H70" s="283" t="s">
        <v>8268</v>
      </c>
      <c r="I70" s="107" t="s">
        <v>8269</v>
      </c>
      <c r="J70" s="284" t="s">
        <v>31575</v>
      </c>
      <c r="K70" s="285" t="s">
        <v>34962</v>
      </c>
    </row>
    <row r="71" spans="1:11">
      <c r="A71" s="279" t="s">
        <v>31594</v>
      </c>
      <c r="B71" s="280" t="s">
        <v>8270</v>
      </c>
      <c r="C71" s="281" t="s">
        <v>34963</v>
      </c>
      <c r="D71" s="281" t="s">
        <v>31696</v>
      </c>
      <c r="E71" s="282"/>
      <c r="F71" s="279" t="s">
        <v>31597</v>
      </c>
      <c r="G71" s="279" t="s">
        <v>34833</v>
      </c>
      <c r="H71" s="283" t="s">
        <v>8264</v>
      </c>
      <c r="I71" s="107" t="s">
        <v>8271</v>
      </c>
      <c r="J71" s="284" t="s">
        <v>34828</v>
      </c>
      <c r="K71" s="285" t="s">
        <v>31698</v>
      </c>
    </row>
    <row r="72" spans="1:11">
      <c r="A72" s="279" t="s">
        <v>31658</v>
      </c>
      <c r="B72" s="280" t="s">
        <v>31699</v>
      </c>
      <c r="C72" s="281" t="s">
        <v>34963</v>
      </c>
      <c r="D72" s="281" t="s">
        <v>34964</v>
      </c>
      <c r="E72" s="282"/>
      <c r="F72" s="279" t="s">
        <v>34920</v>
      </c>
      <c r="G72" s="279" t="s">
        <v>31700</v>
      </c>
      <c r="H72" s="283" t="s">
        <v>8272</v>
      </c>
      <c r="I72" s="107" t="s">
        <v>31701</v>
      </c>
      <c r="J72" s="284" t="s">
        <v>34887</v>
      </c>
      <c r="K72" s="285" t="s">
        <v>31702</v>
      </c>
    </row>
    <row r="73" spans="1:11">
      <c r="A73" s="279" t="s">
        <v>34844</v>
      </c>
      <c r="B73" s="280" t="s">
        <v>34965</v>
      </c>
      <c r="C73" s="281" t="s">
        <v>34963</v>
      </c>
      <c r="D73" s="281" t="s">
        <v>31696</v>
      </c>
      <c r="E73" s="282"/>
      <c r="F73" s="279" t="s">
        <v>28244</v>
      </c>
      <c r="G73" s="279" t="s">
        <v>31703</v>
      </c>
      <c r="H73" s="283" t="s">
        <v>4924</v>
      </c>
      <c r="I73" s="107" t="s">
        <v>34966</v>
      </c>
      <c r="J73" s="284" t="s">
        <v>34883</v>
      </c>
      <c r="K73" s="285" t="s">
        <v>34967</v>
      </c>
    </row>
    <row r="74" spans="1:11">
      <c r="A74" s="279" t="s">
        <v>27656</v>
      </c>
      <c r="B74" s="280" t="s">
        <v>31704</v>
      </c>
      <c r="C74" s="280" t="s">
        <v>34968</v>
      </c>
      <c r="D74" s="281" t="s">
        <v>34969</v>
      </c>
      <c r="E74" s="282"/>
      <c r="F74" s="279" t="s">
        <v>34827</v>
      </c>
      <c r="G74" s="279" t="s">
        <v>31706</v>
      </c>
      <c r="H74" s="283" t="s">
        <v>8273</v>
      </c>
      <c r="I74" s="107" t="s">
        <v>31707</v>
      </c>
      <c r="J74" s="284" t="s">
        <v>24812</v>
      </c>
      <c r="K74" s="285" t="s">
        <v>31686</v>
      </c>
    </row>
    <row r="75" spans="1:11">
      <c r="A75" s="279" t="s">
        <v>27656</v>
      </c>
      <c r="B75" s="280" t="s">
        <v>31708</v>
      </c>
      <c r="C75" s="280" t="s">
        <v>34968</v>
      </c>
      <c r="D75" s="281" t="s">
        <v>31705</v>
      </c>
      <c r="E75" s="282"/>
      <c r="F75" s="279" t="s">
        <v>34970</v>
      </c>
      <c r="G75" s="279" t="s">
        <v>31706</v>
      </c>
      <c r="H75" s="283" t="s">
        <v>8274</v>
      </c>
      <c r="I75" s="107" t="s">
        <v>31709</v>
      </c>
      <c r="J75" s="284" t="s">
        <v>34971</v>
      </c>
      <c r="K75" s="285" t="s">
        <v>34962</v>
      </c>
    </row>
    <row r="76" spans="1:11">
      <c r="A76" s="279" t="s">
        <v>8177</v>
      </c>
      <c r="B76" s="280" t="s">
        <v>34972</v>
      </c>
      <c r="C76" s="281" t="s">
        <v>30453</v>
      </c>
      <c r="D76" s="281" t="s">
        <v>31710</v>
      </c>
      <c r="E76" s="282"/>
      <c r="F76" s="279" t="s">
        <v>34951</v>
      </c>
      <c r="G76" s="279" t="s">
        <v>8180</v>
      </c>
      <c r="H76" s="283" t="s">
        <v>8275</v>
      </c>
      <c r="I76" s="107" t="s">
        <v>31711</v>
      </c>
      <c r="J76" s="284" t="s">
        <v>34828</v>
      </c>
      <c r="K76" s="285" t="s">
        <v>31712</v>
      </c>
    </row>
    <row r="77" spans="1:11">
      <c r="A77" s="279" t="s">
        <v>34973</v>
      </c>
      <c r="B77" s="280" t="s">
        <v>34974</v>
      </c>
      <c r="C77" s="281" t="s">
        <v>30453</v>
      </c>
      <c r="D77" s="281" t="s">
        <v>31710</v>
      </c>
      <c r="E77" s="282"/>
      <c r="F77" s="279" t="s">
        <v>8248</v>
      </c>
      <c r="G77" s="279" t="s">
        <v>34922</v>
      </c>
      <c r="H77" s="283" t="s">
        <v>8276</v>
      </c>
      <c r="I77" s="107" t="s">
        <v>31713</v>
      </c>
      <c r="J77" s="284" t="s">
        <v>24811</v>
      </c>
      <c r="K77" s="285" t="s">
        <v>31714</v>
      </c>
    </row>
    <row r="78" spans="1:11">
      <c r="A78" s="279" t="s">
        <v>30454</v>
      </c>
      <c r="B78" s="280" t="s">
        <v>31715</v>
      </c>
      <c r="C78" s="281" t="s">
        <v>34975</v>
      </c>
      <c r="D78" s="281" t="s">
        <v>34976</v>
      </c>
      <c r="E78" s="282"/>
      <c r="F78" s="279" t="s">
        <v>34951</v>
      </c>
      <c r="G78" s="279" t="s">
        <v>31653</v>
      </c>
      <c r="H78" s="283" t="s">
        <v>8276</v>
      </c>
      <c r="I78" s="107" t="s">
        <v>31713</v>
      </c>
      <c r="J78" s="284" t="s">
        <v>34859</v>
      </c>
      <c r="K78" s="285" t="s">
        <v>31714</v>
      </c>
    </row>
    <row r="79" spans="1:11">
      <c r="A79" s="279" t="s">
        <v>34977</v>
      </c>
      <c r="B79" s="280" t="s">
        <v>31716</v>
      </c>
      <c r="C79" s="281" t="s">
        <v>34978</v>
      </c>
      <c r="D79" s="281" t="s">
        <v>31717</v>
      </c>
      <c r="E79" s="282"/>
      <c r="F79" s="279" t="s">
        <v>34920</v>
      </c>
      <c r="G79" s="279" t="s">
        <v>31653</v>
      </c>
      <c r="H79" s="283" t="s">
        <v>8276</v>
      </c>
      <c r="I79" s="107" t="s">
        <v>34979</v>
      </c>
      <c r="J79" s="284" t="s">
        <v>24811</v>
      </c>
      <c r="K79" s="285" t="s">
        <v>31714</v>
      </c>
    </row>
    <row r="80" spans="1:11">
      <c r="A80" s="279" t="s">
        <v>34980</v>
      </c>
      <c r="B80" s="280" t="s">
        <v>34981</v>
      </c>
      <c r="C80" s="281" t="s">
        <v>34975</v>
      </c>
      <c r="D80" s="281" t="s">
        <v>34982</v>
      </c>
      <c r="E80" s="282"/>
      <c r="F80" s="279" t="s">
        <v>34920</v>
      </c>
      <c r="G80" s="279" t="s">
        <v>31653</v>
      </c>
      <c r="H80" s="283" t="s">
        <v>8276</v>
      </c>
      <c r="I80" s="107" t="s">
        <v>34983</v>
      </c>
      <c r="J80" s="284" t="s">
        <v>24811</v>
      </c>
      <c r="K80" s="285" t="s">
        <v>31714</v>
      </c>
    </row>
    <row r="81" spans="1:11">
      <c r="A81" s="279" t="s">
        <v>16933</v>
      </c>
      <c r="B81" s="280" t="s">
        <v>8277</v>
      </c>
      <c r="C81" s="281" t="s">
        <v>34978</v>
      </c>
      <c r="D81" s="281" t="s">
        <v>34984</v>
      </c>
      <c r="E81" s="282"/>
      <c r="F81" s="279" t="s">
        <v>31719</v>
      </c>
      <c r="G81" s="279" t="s">
        <v>29929</v>
      </c>
      <c r="H81" s="283" t="s">
        <v>8278</v>
      </c>
      <c r="I81" s="107" t="s">
        <v>8279</v>
      </c>
      <c r="J81" s="284" t="s">
        <v>31575</v>
      </c>
      <c r="K81" s="285" t="s">
        <v>34985</v>
      </c>
    </row>
    <row r="82" spans="1:11">
      <c r="A82" s="279" t="s">
        <v>34835</v>
      </c>
      <c r="B82" s="280" t="s">
        <v>8280</v>
      </c>
      <c r="C82" s="281" t="s">
        <v>34978</v>
      </c>
      <c r="D82" s="281" t="s">
        <v>31718</v>
      </c>
      <c r="E82" s="282"/>
      <c r="F82" s="279" t="s">
        <v>31719</v>
      </c>
      <c r="G82" s="279" t="s">
        <v>34833</v>
      </c>
      <c r="H82" s="283" t="s">
        <v>8278</v>
      </c>
      <c r="I82" s="107" t="s">
        <v>8281</v>
      </c>
      <c r="J82" s="284" t="s">
        <v>34828</v>
      </c>
      <c r="K82" s="285" t="s">
        <v>31720</v>
      </c>
    </row>
    <row r="83" spans="1:11">
      <c r="A83" s="290" t="s">
        <v>31721</v>
      </c>
      <c r="B83" s="291" t="s">
        <v>34986</v>
      </c>
      <c r="C83" s="292" t="s">
        <v>34978</v>
      </c>
      <c r="D83" s="292" t="s">
        <v>31722</v>
      </c>
      <c r="E83" s="293"/>
      <c r="F83" s="290" t="s">
        <v>34987</v>
      </c>
      <c r="G83" s="290" t="s">
        <v>34988</v>
      </c>
      <c r="H83" s="301"/>
      <c r="I83" s="302"/>
      <c r="J83" s="303"/>
      <c r="K83" s="304"/>
    </row>
    <row r="84" spans="1:11">
      <c r="A84" s="279" t="s">
        <v>31723</v>
      </c>
      <c r="B84" s="280" t="s">
        <v>31724</v>
      </c>
      <c r="C84" s="281" t="s">
        <v>34975</v>
      </c>
      <c r="D84" s="281" t="s">
        <v>31718</v>
      </c>
      <c r="E84" s="282"/>
      <c r="F84" s="279" t="s">
        <v>23551</v>
      </c>
      <c r="G84" s="279" t="s">
        <v>34989</v>
      </c>
      <c r="H84" s="283" t="s">
        <v>8282</v>
      </c>
      <c r="I84" s="107" t="s">
        <v>31725</v>
      </c>
      <c r="J84" s="284" t="s">
        <v>24811</v>
      </c>
      <c r="K84" s="283" t="s">
        <v>31697</v>
      </c>
    </row>
    <row r="85" spans="1:11">
      <c r="A85" s="279" t="s">
        <v>29935</v>
      </c>
      <c r="B85" s="280" t="s">
        <v>8283</v>
      </c>
      <c r="C85" s="281" t="s">
        <v>31726</v>
      </c>
      <c r="D85" s="281" t="s">
        <v>34990</v>
      </c>
      <c r="E85" s="282"/>
      <c r="F85" s="279" t="s">
        <v>34991</v>
      </c>
      <c r="G85" s="279" t="s">
        <v>34961</v>
      </c>
      <c r="H85" s="283" t="s">
        <v>8284</v>
      </c>
      <c r="I85" s="107" t="s">
        <v>31728</v>
      </c>
      <c r="J85" s="284" t="s">
        <v>24811</v>
      </c>
      <c r="K85" s="285" t="s">
        <v>34992</v>
      </c>
    </row>
    <row r="86" spans="1:11">
      <c r="A86" s="279" t="s">
        <v>34993</v>
      </c>
      <c r="B86" s="280" t="s">
        <v>8285</v>
      </c>
      <c r="C86" s="281" t="s">
        <v>34994</v>
      </c>
      <c r="D86" s="281" t="s">
        <v>34995</v>
      </c>
      <c r="E86" s="282"/>
      <c r="F86" s="279" t="s">
        <v>34991</v>
      </c>
      <c r="G86" s="279" t="s">
        <v>34996</v>
      </c>
      <c r="H86" s="283" t="s">
        <v>8284</v>
      </c>
      <c r="I86" s="107" t="s">
        <v>8286</v>
      </c>
      <c r="J86" s="284" t="s">
        <v>34859</v>
      </c>
      <c r="K86" s="285" t="s">
        <v>31729</v>
      </c>
    </row>
    <row r="87" spans="1:11">
      <c r="A87" s="279" t="s">
        <v>29935</v>
      </c>
      <c r="B87" s="280" t="s">
        <v>8287</v>
      </c>
      <c r="C87" s="281" t="s">
        <v>31726</v>
      </c>
      <c r="D87" s="281" t="s">
        <v>31727</v>
      </c>
      <c r="E87" s="282"/>
      <c r="F87" s="279" t="s">
        <v>29936</v>
      </c>
      <c r="G87" s="279" t="s">
        <v>31690</v>
      </c>
      <c r="H87" s="283" t="s">
        <v>8284</v>
      </c>
      <c r="I87" s="107" t="s">
        <v>8288</v>
      </c>
      <c r="J87" s="284" t="s">
        <v>34859</v>
      </c>
      <c r="K87" s="285" t="s">
        <v>31729</v>
      </c>
    </row>
    <row r="88" spans="1:11">
      <c r="A88" s="279" t="s">
        <v>34993</v>
      </c>
      <c r="B88" s="280" t="s">
        <v>8289</v>
      </c>
      <c r="C88" s="281" t="s">
        <v>31726</v>
      </c>
      <c r="D88" s="281" t="s">
        <v>31727</v>
      </c>
      <c r="E88" s="282"/>
      <c r="F88" s="279" t="s">
        <v>34991</v>
      </c>
      <c r="G88" s="279" t="s">
        <v>34996</v>
      </c>
      <c r="H88" s="283" t="s">
        <v>8284</v>
      </c>
      <c r="I88" s="107" t="s">
        <v>8290</v>
      </c>
      <c r="J88" s="284" t="s">
        <v>34880</v>
      </c>
      <c r="K88" s="285" t="s">
        <v>34997</v>
      </c>
    </row>
    <row r="89" spans="1:11">
      <c r="A89" s="279" t="s">
        <v>29935</v>
      </c>
      <c r="B89" s="280" t="s">
        <v>8291</v>
      </c>
      <c r="C89" s="281" t="s">
        <v>31726</v>
      </c>
      <c r="D89" s="281" t="s">
        <v>34990</v>
      </c>
      <c r="E89" s="282"/>
      <c r="F89" s="279" t="s">
        <v>29936</v>
      </c>
      <c r="G89" s="279" t="s">
        <v>31690</v>
      </c>
      <c r="H89" s="283" t="s">
        <v>8284</v>
      </c>
      <c r="I89" s="107" t="s">
        <v>8292</v>
      </c>
      <c r="J89" s="284" t="s">
        <v>34859</v>
      </c>
      <c r="K89" s="285" t="s">
        <v>31730</v>
      </c>
    </row>
    <row r="90" spans="1:11">
      <c r="A90" s="279" t="s">
        <v>34998</v>
      </c>
      <c r="B90" s="280" t="s">
        <v>31731</v>
      </c>
      <c r="C90" s="281" t="s">
        <v>31726</v>
      </c>
      <c r="D90" s="281" t="s">
        <v>31727</v>
      </c>
      <c r="E90" s="282"/>
      <c r="F90" s="279" t="s">
        <v>29936</v>
      </c>
      <c r="G90" s="279" t="s">
        <v>34999</v>
      </c>
      <c r="H90" s="283" t="s">
        <v>8293</v>
      </c>
      <c r="I90" s="107" t="s">
        <v>8294</v>
      </c>
      <c r="J90" s="284" t="s">
        <v>31601</v>
      </c>
      <c r="K90" s="285" t="s">
        <v>31733</v>
      </c>
    </row>
    <row r="91" spans="1:11">
      <c r="A91" s="279" t="s">
        <v>31734</v>
      </c>
      <c r="B91" s="280" t="s">
        <v>31735</v>
      </c>
      <c r="C91" s="281" t="s">
        <v>30881</v>
      </c>
      <c r="D91" s="281" t="s">
        <v>35000</v>
      </c>
      <c r="E91" s="282"/>
      <c r="F91" s="279" t="s">
        <v>8248</v>
      </c>
      <c r="G91" s="279" t="s">
        <v>34989</v>
      </c>
      <c r="H91" s="283" t="s">
        <v>5856</v>
      </c>
      <c r="I91" s="107" t="s">
        <v>29937</v>
      </c>
      <c r="J91" s="284" t="s">
        <v>27658</v>
      </c>
      <c r="K91" s="283" t="s">
        <v>35001</v>
      </c>
    </row>
    <row r="92" spans="1:11">
      <c r="A92" s="279" t="s">
        <v>31734</v>
      </c>
      <c r="B92" s="280" t="s">
        <v>31738</v>
      </c>
      <c r="C92" s="281" t="s">
        <v>30881</v>
      </c>
      <c r="D92" s="281" t="s">
        <v>35000</v>
      </c>
      <c r="E92" s="282"/>
      <c r="F92" s="279" t="s">
        <v>8248</v>
      </c>
      <c r="G92" s="279" t="s">
        <v>24864</v>
      </c>
      <c r="H92" s="283" t="s">
        <v>5856</v>
      </c>
      <c r="I92" s="107" t="s">
        <v>35002</v>
      </c>
      <c r="J92" s="284" t="s">
        <v>27658</v>
      </c>
      <c r="K92" s="283" t="s">
        <v>31737</v>
      </c>
    </row>
    <row r="93" spans="1:11">
      <c r="A93" s="279" t="s">
        <v>31734</v>
      </c>
      <c r="B93" s="280" t="s">
        <v>31739</v>
      </c>
      <c r="C93" s="281" t="s">
        <v>35003</v>
      </c>
      <c r="D93" s="281" t="s">
        <v>35000</v>
      </c>
      <c r="E93" s="282"/>
      <c r="F93" s="279" t="s">
        <v>34920</v>
      </c>
      <c r="G93" s="279" t="s">
        <v>35004</v>
      </c>
      <c r="H93" s="283" t="s">
        <v>5856</v>
      </c>
      <c r="I93" s="107" t="s">
        <v>29937</v>
      </c>
      <c r="J93" s="284" t="s">
        <v>27658</v>
      </c>
      <c r="K93" s="283" t="s">
        <v>31737</v>
      </c>
    </row>
    <row r="94" spans="1:11">
      <c r="A94" s="279" t="s">
        <v>31734</v>
      </c>
      <c r="B94" s="280" t="s">
        <v>35005</v>
      </c>
      <c r="C94" s="281" t="s">
        <v>30881</v>
      </c>
      <c r="D94" s="281" t="s">
        <v>31736</v>
      </c>
      <c r="E94" s="282"/>
      <c r="F94" s="279" t="s">
        <v>8248</v>
      </c>
      <c r="G94" s="279" t="s">
        <v>34989</v>
      </c>
      <c r="H94" s="283" t="s">
        <v>5856</v>
      </c>
      <c r="I94" s="107" t="s">
        <v>29937</v>
      </c>
      <c r="J94" s="284" t="s">
        <v>27658</v>
      </c>
      <c r="K94" s="283" t="s">
        <v>35001</v>
      </c>
    </row>
    <row r="95" spans="1:11">
      <c r="A95" s="279" t="s">
        <v>31734</v>
      </c>
      <c r="B95" s="280" t="s">
        <v>31740</v>
      </c>
      <c r="C95" s="281" t="s">
        <v>30881</v>
      </c>
      <c r="D95" s="281" t="s">
        <v>31736</v>
      </c>
      <c r="E95" s="282"/>
      <c r="F95" s="279" t="s">
        <v>34951</v>
      </c>
      <c r="G95" s="279" t="s">
        <v>34989</v>
      </c>
      <c r="H95" s="283" t="s">
        <v>5856</v>
      </c>
      <c r="I95" s="107" t="s">
        <v>35006</v>
      </c>
      <c r="J95" s="284" t="s">
        <v>34887</v>
      </c>
      <c r="K95" s="283" t="s">
        <v>31737</v>
      </c>
    </row>
    <row r="96" spans="1:11">
      <c r="A96" s="279" t="s">
        <v>35007</v>
      </c>
      <c r="B96" s="280" t="s">
        <v>35008</v>
      </c>
      <c r="C96" s="281" t="s">
        <v>30881</v>
      </c>
      <c r="D96" s="281" t="s">
        <v>31736</v>
      </c>
      <c r="E96" s="282"/>
      <c r="F96" s="279" t="s">
        <v>34951</v>
      </c>
      <c r="G96" s="279" t="s">
        <v>24864</v>
      </c>
      <c r="H96" s="283" t="s">
        <v>5856</v>
      </c>
      <c r="I96" s="107" t="s">
        <v>29937</v>
      </c>
      <c r="J96" s="284" t="s">
        <v>34887</v>
      </c>
      <c r="K96" s="283" t="s">
        <v>31737</v>
      </c>
    </row>
    <row r="97" spans="1:11">
      <c r="A97" s="279" t="s">
        <v>8295</v>
      </c>
      <c r="B97" s="280" t="s">
        <v>8296</v>
      </c>
      <c r="C97" s="281" t="s">
        <v>30881</v>
      </c>
      <c r="D97" s="281" t="s">
        <v>31736</v>
      </c>
      <c r="E97" s="282"/>
      <c r="F97" s="279" t="s">
        <v>8297</v>
      </c>
      <c r="G97" s="279" t="s">
        <v>8298</v>
      </c>
      <c r="H97" s="283" t="s">
        <v>5856</v>
      </c>
      <c r="I97" s="107" t="s">
        <v>8299</v>
      </c>
      <c r="J97" s="284" t="s">
        <v>8300</v>
      </c>
      <c r="K97" s="283" t="s">
        <v>8301</v>
      </c>
    </row>
    <row r="98" spans="1:11">
      <c r="A98" s="279" t="s">
        <v>31734</v>
      </c>
      <c r="B98" s="280" t="s">
        <v>31741</v>
      </c>
      <c r="C98" s="281" t="s">
        <v>35003</v>
      </c>
      <c r="D98" s="281" t="s">
        <v>35000</v>
      </c>
      <c r="E98" s="282"/>
      <c r="F98" s="279" t="s">
        <v>8248</v>
      </c>
      <c r="G98" s="279" t="s">
        <v>8298</v>
      </c>
      <c r="H98" s="283" t="s">
        <v>5856</v>
      </c>
      <c r="I98" s="107" t="s">
        <v>29937</v>
      </c>
      <c r="J98" s="284" t="s">
        <v>27658</v>
      </c>
      <c r="K98" s="285" t="s">
        <v>35009</v>
      </c>
    </row>
    <row r="99" spans="1:11">
      <c r="A99" s="279" t="s">
        <v>31734</v>
      </c>
      <c r="B99" s="280" t="s">
        <v>35010</v>
      </c>
      <c r="C99" s="281" t="s">
        <v>35011</v>
      </c>
      <c r="D99" s="281" t="s">
        <v>35012</v>
      </c>
      <c r="E99" s="282"/>
      <c r="F99" s="279" t="s">
        <v>34951</v>
      </c>
      <c r="G99" s="279" t="s">
        <v>34989</v>
      </c>
      <c r="H99" s="283" t="s">
        <v>5856</v>
      </c>
      <c r="I99" s="107" t="s">
        <v>35006</v>
      </c>
      <c r="J99" s="284" t="s">
        <v>34899</v>
      </c>
      <c r="K99" s="283" t="s">
        <v>31745</v>
      </c>
    </row>
    <row r="100" spans="1:11">
      <c r="A100" s="279" t="s">
        <v>31734</v>
      </c>
      <c r="B100" s="280" t="s">
        <v>31746</v>
      </c>
      <c r="C100" s="281" t="s">
        <v>35013</v>
      </c>
      <c r="D100" s="281" t="s">
        <v>31744</v>
      </c>
      <c r="E100" s="282"/>
      <c r="F100" s="279" t="s">
        <v>34951</v>
      </c>
      <c r="G100" s="279" t="s">
        <v>34989</v>
      </c>
      <c r="H100" s="283" t="s">
        <v>5856</v>
      </c>
      <c r="I100" s="107" t="s">
        <v>35002</v>
      </c>
      <c r="J100" s="284" t="s">
        <v>27658</v>
      </c>
      <c r="K100" s="283" t="s">
        <v>35014</v>
      </c>
    </row>
    <row r="101" spans="1:11">
      <c r="A101" s="279" t="s">
        <v>35015</v>
      </c>
      <c r="B101" s="280" t="s">
        <v>35016</v>
      </c>
      <c r="C101" s="281" t="s">
        <v>35013</v>
      </c>
      <c r="D101" s="281" t="s">
        <v>35017</v>
      </c>
      <c r="E101" s="282"/>
      <c r="F101" s="279" t="s">
        <v>34951</v>
      </c>
      <c r="G101" s="279" t="s">
        <v>24864</v>
      </c>
      <c r="H101" s="283" t="s">
        <v>5856</v>
      </c>
      <c r="I101" s="107" t="s">
        <v>35002</v>
      </c>
      <c r="J101" s="284" t="s">
        <v>27658</v>
      </c>
      <c r="K101" s="283" t="s">
        <v>31745</v>
      </c>
    </row>
    <row r="102" spans="1:11">
      <c r="A102" s="279" t="s">
        <v>31734</v>
      </c>
      <c r="B102" s="280" t="s">
        <v>35018</v>
      </c>
      <c r="C102" s="281" t="s">
        <v>31743</v>
      </c>
      <c r="D102" s="281" t="s">
        <v>31744</v>
      </c>
      <c r="E102" s="282"/>
      <c r="F102" s="279" t="s">
        <v>8248</v>
      </c>
      <c r="G102" s="279" t="s">
        <v>24864</v>
      </c>
      <c r="H102" s="283" t="s">
        <v>5856</v>
      </c>
      <c r="I102" s="107" t="s">
        <v>29937</v>
      </c>
      <c r="J102" s="284" t="s">
        <v>34899</v>
      </c>
      <c r="K102" s="283" t="s">
        <v>35014</v>
      </c>
    </row>
    <row r="103" spans="1:11">
      <c r="A103" s="279" t="s">
        <v>35007</v>
      </c>
      <c r="B103" s="280" t="s">
        <v>35019</v>
      </c>
      <c r="C103" s="281" t="s">
        <v>35013</v>
      </c>
      <c r="D103" s="281" t="s">
        <v>31744</v>
      </c>
      <c r="E103" s="282"/>
      <c r="F103" s="279" t="s">
        <v>8248</v>
      </c>
      <c r="G103" s="279" t="s">
        <v>24864</v>
      </c>
      <c r="H103" s="283" t="s">
        <v>5856</v>
      </c>
      <c r="I103" s="107" t="s">
        <v>29937</v>
      </c>
      <c r="J103" s="284" t="s">
        <v>34899</v>
      </c>
      <c r="K103" s="285" t="s">
        <v>31742</v>
      </c>
    </row>
    <row r="104" spans="1:11">
      <c r="A104" s="279" t="s">
        <v>35020</v>
      </c>
      <c r="B104" s="280" t="s">
        <v>35021</v>
      </c>
      <c r="C104" s="281" t="s">
        <v>35011</v>
      </c>
      <c r="D104" s="281" t="s">
        <v>31744</v>
      </c>
      <c r="E104" s="282"/>
      <c r="F104" s="279" t="s">
        <v>31747</v>
      </c>
      <c r="G104" s="279" t="s">
        <v>34830</v>
      </c>
      <c r="H104" s="283" t="s">
        <v>8302</v>
      </c>
      <c r="I104" s="107" t="s">
        <v>8303</v>
      </c>
      <c r="J104" s="284" t="s">
        <v>27658</v>
      </c>
      <c r="K104" s="283" t="s">
        <v>31748</v>
      </c>
    </row>
    <row r="105" spans="1:11">
      <c r="A105" s="279" t="s">
        <v>34835</v>
      </c>
      <c r="B105" s="280" t="s">
        <v>35022</v>
      </c>
      <c r="C105" s="281" t="s">
        <v>31743</v>
      </c>
      <c r="D105" s="281" t="s">
        <v>35017</v>
      </c>
      <c r="E105" s="282"/>
      <c r="F105" s="279" t="s">
        <v>34946</v>
      </c>
      <c r="G105" s="279" t="s">
        <v>29929</v>
      </c>
      <c r="H105" s="283" t="s">
        <v>5856</v>
      </c>
      <c r="I105" s="107" t="s">
        <v>8304</v>
      </c>
      <c r="J105" s="284" t="s">
        <v>27658</v>
      </c>
      <c r="K105" s="285" t="s">
        <v>31749</v>
      </c>
    </row>
    <row r="106" spans="1:11">
      <c r="A106" s="286" t="s">
        <v>27656</v>
      </c>
      <c r="B106" s="287" t="s">
        <v>8305</v>
      </c>
      <c r="C106" s="281" t="s">
        <v>31743</v>
      </c>
      <c r="D106" s="281" t="s">
        <v>31744</v>
      </c>
      <c r="E106" s="289"/>
      <c r="F106" s="286" t="s">
        <v>34826</v>
      </c>
      <c r="G106" s="279" t="s">
        <v>31750</v>
      </c>
      <c r="H106" s="283" t="s">
        <v>31751</v>
      </c>
      <c r="I106" s="107" t="s">
        <v>35023</v>
      </c>
      <c r="J106" s="284" t="s">
        <v>34883</v>
      </c>
      <c r="K106" s="285" t="s">
        <v>35024</v>
      </c>
    </row>
    <row r="107" spans="1:11">
      <c r="A107" s="286" t="s">
        <v>35025</v>
      </c>
      <c r="B107" s="287" t="s">
        <v>35026</v>
      </c>
      <c r="C107" s="288" t="s">
        <v>31752</v>
      </c>
      <c r="D107" s="288" t="s">
        <v>31753</v>
      </c>
      <c r="E107" s="289"/>
      <c r="F107" s="286" t="s">
        <v>8179</v>
      </c>
      <c r="G107" s="286" t="s">
        <v>31732</v>
      </c>
      <c r="H107" s="283" t="s">
        <v>35027</v>
      </c>
      <c r="I107" s="107" t="s">
        <v>31754</v>
      </c>
      <c r="J107" s="284" t="s">
        <v>31755</v>
      </c>
      <c r="K107" s="285" t="s">
        <v>35028</v>
      </c>
    </row>
    <row r="108" spans="1:11">
      <c r="A108" s="286" t="s">
        <v>27656</v>
      </c>
      <c r="B108" s="287" t="s">
        <v>31756</v>
      </c>
      <c r="C108" s="288" t="s">
        <v>31752</v>
      </c>
      <c r="D108" s="288" t="s">
        <v>31753</v>
      </c>
      <c r="E108" s="289"/>
      <c r="F108" s="286" t="s">
        <v>28244</v>
      </c>
      <c r="G108" s="286" t="s">
        <v>34872</v>
      </c>
      <c r="H108" s="283" t="s">
        <v>8306</v>
      </c>
      <c r="I108" s="107" t="s">
        <v>35029</v>
      </c>
      <c r="J108" s="284" t="s">
        <v>8165</v>
      </c>
      <c r="K108" s="285" t="s">
        <v>31757</v>
      </c>
    </row>
    <row r="109" spans="1:11">
      <c r="A109" s="286" t="s">
        <v>31594</v>
      </c>
      <c r="B109" s="287" t="s">
        <v>8307</v>
      </c>
      <c r="C109" s="288" t="s">
        <v>31752</v>
      </c>
      <c r="D109" s="288" t="s">
        <v>31753</v>
      </c>
      <c r="E109" s="289"/>
      <c r="F109" s="286" t="s">
        <v>23551</v>
      </c>
      <c r="G109" s="286" t="s">
        <v>34833</v>
      </c>
      <c r="H109" s="283" t="s">
        <v>3088</v>
      </c>
      <c r="I109" s="107" t="s">
        <v>8308</v>
      </c>
      <c r="J109" s="284" t="s">
        <v>27658</v>
      </c>
      <c r="K109" s="283" t="s">
        <v>31758</v>
      </c>
    </row>
    <row r="110" spans="1:11">
      <c r="A110" s="286" t="s">
        <v>35020</v>
      </c>
      <c r="B110" s="287" t="s">
        <v>8309</v>
      </c>
      <c r="C110" s="288" t="s">
        <v>31752</v>
      </c>
      <c r="D110" s="288" t="s">
        <v>35030</v>
      </c>
      <c r="E110" s="289"/>
      <c r="F110" s="286" t="s">
        <v>34903</v>
      </c>
      <c r="G110" s="286" t="s">
        <v>29929</v>
      </c>
      <c r="H110" s="283" t="s">
        <v>3088</v>
      </c>
      <c r="I110" s="107" t="s">
        <v>8310</v>
      </c>
      <c r="J110" s="284" t="s">
        <v>27658</v>
      </c>
      <c r="K110" s="283" t="s">
        <v>31758</v>
      </c>
    </row>
    <row r="111" spans="1:11">
      <c r="A111" s="286" t="s">
        <v>34835</v>
      </c>
      <c r="B111" s="287" t="s">
        <v>8311</v>
      </c>
      <c r="C111" s="288" t="s">
        <v>31752</v>
      </c>
      <c r="D111" s="288" t="s">
        <v>31753</v>
      </c>
      <c r="E111" s="289"/>
      <c r="F111" s="286" t="s">
        <v>34860</v>
      </c>
      <c r="G111" s="286" t="s">
        <v>29929</v>
      </c>
      <c r="H111" s="283" t="s">
        <v>3088</v>
      </c>
      <c r="I111" s="107" t="s">
        <v>8312</v>
      </c>
      <c r="J111" s="284" t="s">
        <v>34887</v>
      </c>
      <c r="K111" s="283" t="s">
        <v>31759</v>
      </c>
    </row>
    <row r="112" spans="1:11">
      <c r="A112" s="286" t="s">
        <v>31669</v>
      </c>
      <c r="B112" s="287" t="s">
        <v>8313</v>
      </c>
      <c r="C112" s="280" t="s">
        <v>31760</v>
      </c>
      <c r="D112" s="281" t="s">
        <v>35031</v>
      </c>
      <c r="E112" s="289"/>
      <c r="F112" s="286" t="s">
        <v>35032</v>
      </c>
      <c r="G112" s="286" t="s">
        <v>29929</v>
      </c>
      <c r="H112" s="283" t="s">
        <v>8314</v>
      </c>
      <c r="I112" s="107" t="s">
        <v>8315</v>
      </c>
      <c r="J112" s="284" t="s">
        <v>31575</v>
      </c>
      <c r="K112" s="283" t="s">
        <v>31763</v>
      </c>
    </row>
    <row r="113" spans="1:11">
      <c r="A113" s="286" t="s">
        <v>35020</v>
      </c>
      <c r="B113" s="287" t="s">
        <v>8316</v>
      </c>
      <c r="C113" s="280" t="s">
        <v>31760</v>
      </c>
      <c r="D113" s="281" t="s">
        <v>31761</v>
      </c>
      <c r="E113" s="289"/>
      <c r="F113" s="286" t="s">
        <v>8317</v>
      </c>
      <c r="G113" s="286" t="s">
        <v>34833</v>
      </c>
      <c r="H113" s="283" t="s">
        <v>8314</v>
      </c>
      <c r="I113" s="107" t="s">
        <v>8318</v>
      </c>
      <c r="J113" s="284" t="s">
        <v>31575</v>
      </c>
      <c r="K113" s="283" t="s">
        <v>35033</v>
      </c>
    </row>
    <row r="114" spans="1:11">
      <c r="A114" s="279" t="s">
        <v>34844</v>
      </c>
      <c r="B114" s="280" t="s">
        <v>8319</v>
      </c>
      <c r="C114" s="280" t="s">
        <v>35034</v>
      </c>
      <c r="D114" s="281" t="s">
        <v>31761</v>
      </c>
      <c r="E114" s="282"/>
      <c r="F114" s="279" t="s">
        <v>35035</v>
      </c>
      <c r="G114" s="279" t="s">
        <v>31706</v>
      </c>
      <c r="H114" s="283" t="s">
        <v>8320</v>
      </c>
      <c r="I114" s="107" t="s">
        <v>31764</v>
      </c>
      <c r="J114" s="284" t="s">
        <v>8165</v>
      </c>
      <c r="K114" s="285" t="s">
        <v>31765</v>
      </c>
    </row>
    <row r="115" spans="1:11">
      <c r="A115" s="279" t="s">
        <v>27656</v>
      </c>
      <c r="B115" s="280" t="s">
        <v>31766</v>
      </c>
      <c r="C115" s="280" t="s">
        <v>35036</v>
      </c>
      <c r="D115" s="281" t="s">
        <v>31761</v>
      </c>
      <c r="E115" s="282"/>
      <c r="F115" s="279" t="s">
        <v>35037</v>
      </c>
      <c r="G115" s="279" t="s">
        <v>34872</v>
      </c>
      <c r="H115" s="283" t="s">
        <v>826</v>
      </c>
      <c r="I115" s="107" t="s">
        <v>35038</v>
      </c>
      <c r="J115" s="284" t="s">
        <v>34883</v>
      </c>
      <c r="K115" s="285" t="s">
        <v>35039</v>
      </c>
    </row>
    <row r="116" spans="1:11">
      <c r="A116" s="279" t="s">
        <v>35040</v>
      </c>
      <c r="B116" s="280" t="s">
        <v>35041</v>
      </c>
      <c r="C116" s="280" t="s">
        <v>31768</v>
      </c>
      <c r="D116" s="281" t="s">
        <v>31769</v>
      </c>
      <c r="E116" s="282"/>
      <c r="F116" s="279" t="s">
        <v>35042</v>
      </c>
      <c r="G116" s="279" t="s">
        <v>24864</v>
      </c>
      <c r="H116" s="283" t="s">
        <v>8321</v>
      </c>
      <c r="I116" s="107" t="s">
        <v>30882</v>
      </c>
      <c r="J116" s="284" t="s">
        <v>34899</v>
      </c>
      <c r="K116" s="285" t="s">
        <v>30455</v>
      </c>
    </row>
    <row r="117" spans="1:11">
      <c r="A117" s="279" t="s">
        <v>31767</v>
      </c>
      <c r="B117" s="280" t="s">
        <v>31770</v>
      </c>
      <c r="C117" s="280" t="s">
        <v>31768</v>
      </c>
      <c r="D117" s="281" t="s">
        <v>31769</v>
      </c>
      <c r="E117" s="282"/>
      <c r="F117" s="279" t="s">
        <v>35043</v>
      </c>
      <c r="G117" s="279" t="s">
        <v>24864</v>
      </c>
      <c r="H117" s="283" t="s">
        <v>8321</v>
      </c>
      <c r="I117" s="107" t="s">
        <v>30882</v>
      </c>
      <c r="J117" s="284" t="s">
        <v>27658</v>
      </c>
      <c r="K117" s="285" t="s">
        <v>30455</v>
      </c>
    </row>
    <row r="118" spans="1:11">
      <c r="A118" s="279" t="s">
        <v>31771</v>
      </c>
      <c r="B118" s="280" t="s">
        <v>35044</v>
      </c>
      <c r="C118" s="280" t="s">
        <v>35045</v>
      </c>
      <c r="D118" s="281" t="s">
        <v>35046</v>
      </c>
      <c r="E118" s="282"/>
      <c r="F118" s="279" t="s">
        <v>28047</v>
      </c>
      <c r="G118" s="279" t="s">
        <v>34989</v>
      </c>
      <c r="H118" s="283" t="s">
        <v>8321</v>
      </c>
      <c r="I118" s="107" t="s">
        <v>35047</v>
      </c>
      <c r="J118" s="284" t="s">
        <v>27658</v>
      </c>
      <c r="K118" s="285" t="s">
        <v>30455</v>
      </c>
    </row>
    <row r="119" spans="1:11">
      <c r="A119" s="279" t="s">
        <v>31771</v>
      </c>
      <c r="B119" s="280" t="s">
        <v>35048</v>
      </c>
      <c r="C119" s="280" t="s">
        <v>35045</v>
      </c>
      <c r="D119" s="281" t="s">
        <v>31769</v>
      </c>
      <c r="E119" s="282"/>
      <c r="F119" s="279" t="s">
        <v>35042</v>
      </c>
      <c r="G119" s="279" t="s">
        <v>24864</v>
      </c>
      <c r="H119" s="283" t="s">
        <v>8321</v>
      </c>
      <c r="I119" s="107" t="s">
        <v>31772</v>
      </c>
      <c r="J119" s="284" t="s">
        <v>34899</v>
      </c>
      <c r="K119" s="285" t="s">
        <v>30455</v>
      </c>
    </row>
    <row r="120" spans="1:11">
      <c r="A120" s="279" t="s">
        <v>34844</v>
      </c>
      <c r="B120" s="280" t="s">
        <v>31773</v>
      </c>
      <c r="C120" s="280" t="s">
        <v>31768</v>
      </c>
      <c r="D120" s="281" t="s">
        <v>35049</v>
      </c>
      <c r="E120" s="282"/>
      <c r="F120" s="279" t="s">
        <v>22937</v>
      </c>
      <c r="G120" s="279" t="s">
        <v>34949</v>
      </c>
      <c r="H120" s="283" t="s">
        <v>8322</v>
      </c>
      <c r="I120" s="107" t="s">
        <v>35050</v>
      </c>
      <c r="J120" s="284" t="s">
        <v>24811</v>
      </c>
      <c r="K120" s="285" t="s">
        <v>31774</v>
      </c>
    </row>
    <row r="121" spans="1:11">
      <c r="A121" s="279" t="s">
        <v>34844</v>
      </c>
      <c r="B121" s="280" t="s">
        <v>30883</v>
      </c>
      <c r="C121" s="280" t="s">
        <v>31768</v>
      </c>
      <c r="D121" s="281" t="s">
        <v>35046</v>
      </c>
      <c r="E121" s="282"/>
      <c r="F121" s="279" t="s">
        <v>28244</v>
      </c>
      <c r="G121" s="279" t="s">
        <v>31775</v>
      </c>
      <c r="H121" s="283" t="s">
        <v>8323</v>
      </c>
      <c r="I121" s="107" t="s">
        <v>31776</v>
      </c>
      <c r="J121" s="284" t="s">
        <v>24811</v>
      </c>
      <c r="K121" s="285" t="s">
        <v>30455</v>
      </c>
    </row>
    <row r="122" spans="1:11">
      <c r="A122" s="279" t="s">
        <v>35051</v>
      </c>
      <c r="B122" s="280" t="s">
        <v>35052</v>
      </c>
      <c r="C122" s="280" t="s">
        <v>35053</v>
      </c>
      <c r="D122" s="281" t="s">
        <v>31769</v>
      </c>
      <c r="E122" s="282"/>
      <c r="F122" s="279" t="s">
        <v>29931</v>
      </c>
      <c r="G122" s="279" t="s">
        <v>34830</v>
      </c>
      <c r="H122" s="283" t="s">
        <v>8323</v>
      </c>
      <c r="I122" s="107" t="s">
        <v>31777</v>
      </c>
      <c r="J122" s="284" t="s">
        <v>24811</v>
      </c>
      <c r="K122" s="285" t="s">
        <v>35054</v>
      </c>
    </row>
    <row r="123" spans="1:11">
      <c r="A123" s="279" t="s">
        <v>31046</v>
      </c>
      <c r="B123" s="280" t="s">
        <v>35055</v>
      </c>
      <c r="C123" s="281" t="s">
        <v>31778</v>
      </c>
      <c r="D123" s="281" t="s">
        <v>35056</v>
      </c>
      <c r="E123" s="282"/>
      <c r="F123" s="279" t="s">
        <v>35057</v>
      </c>
      <c r="G123" s="279" t="s">
        <v>35058</v>
      </c>
      <c r="H123" s="283" t="s">
        <v>8245</v>
      </c>
      <c r="I123" s="107" t="s">
        <v>31779</v>
      </c>
      <c r="J123" s="284" t="s">
        <v>35059</v>
      </c>
      <c r="K123" s="283" t="s">
        <v>31780</v>
      </c>
    </row>
    <row r="124" spans="1:11">
      <c r="A124" s="279" t="s">
        <v>30956</v>
      </c>
      <c r="B124" s="280" t="s">
        <v>31781</v>
      </c>
      <c r="C124" s="281" t="s">
        <v>35060</v>
      </c>
      <c r="D124" s="281" t="s">
        <v>29938</v>
      </c>
      <c r="E124" s="282"/>
      <c r="F124" s="279" t="s">
        <v>29931</v>
      </c>
      <c r="G124" s="279" t="s">
        <v>34833</v>
      </c>
      <c r="H124" s="283" t="s">
        <v>8323</v>
      </c>
      <c r="I124" s="107" t="s">
        <v>35061</v>
      </c>
      <c r="J124" s="284" t="s">
        <v>24811</v>
      </c>
      <c r="K124" s="285" t="s">
        <v>35062</v>
      </c>
    </row>
    <row r="125" spans="1:11">
      <c r="A125" s="279" t="s">
        <v>34844</v>
      </c>
      <c r="B125" s="280" t="s">
        <v>35063</v>
      </c>
      <c r="C125" s="281" t="s">
        <v>31782</v>
      </c>
      <c r="D125" s="281" t="s">
        <v>29938</v>
      </c>
      <c r="E125" s="282"/>
      <c r="F125" s="279" t="s">
        <v>34868</v>
      </c>
      <c r="G125" s="279" t="s">
        <v>31784</v>
      </c>
      <c r="H125" s="283" t="s">
        <v>8325</v>
      </c>
      <c r="I125" s="107" t="s">
        <v>35064</v>
      </c>
      <c r="J125" s="284" t="s">
        <v>35065</v>
      </c>
      <c r="K125" s="283" t="s">
        <v>31785</v>
      </c>
    </row>
    <row r="126" spans="1:11">
      <c r="A126" s="279" t="s">
        <v>27656</v>
      </c>
      <c r="B126" s="280" t="s">
        <v>31786</v>
      </c>
      <c r="C126" s="281" t="s">
        <v>31782</v>
      </c>
      <c r="D126" s="281" t="s">
        <v>29938</v>
      </c>
      <c r="E126" s="282"/>
      <c r="F126" s="279" t="s">
        <v>31787</v>
      </c>
      <c r="G126" s="279" t="s">
        <v>34872</v>
      </c>
      <c r="H126" s="283" t="s">
        <v>8326</v>
      </c>
      <c r="I126" s="107" t="s">
        <v>31788</v>
      </c>
      <c r="J126" s="284" t="s">
        <v>27657</v>
      </c>
      <c r="K126" s="285" t="s">
        <v>35066</v>
      </c>
    </row>
    <row r="127" spans="1:11">
      <c r="A127" s="279" t="s">
        <v>34844</v>
      </c>
      <c r="B127" s="280" t="s">
        <v>35067</v>
      </c>
      <c r="C127" s="281" t="s">
        <v>35060</v>
      </c>
      <c r="D127" s="281" t="s">
        <v>35068</v>
      </c>
      <c r="E127" s="282"/>
      <c r="F127" s="279" t="s">
        <v>34868</v>
      </c>
      <c r="G127" s="279" t="s">
        <v>35069</v>
      </c>
      <c r="H127" s="283" t="s">
        <v>8327</v>
      </c>
      <c r="I127" s="107" t="s">
        <v>35070</v>
      </c>
      <c r="J127" s="284" t="s">
        <v>34823</v>
      </c>
      <c r="K127" s="285" t="s">
        <v>31789</v>
      </c>
    </row>
    <row r="128" spans="1:11">
      <c r="A128" s="279" t="s">
        <v>35071</v>
      </c>
      <c r="B128" s="280" t="s">
        <v>35072</v>
      </c>
      <c r="C128" s="281" t="s">
        <v>31782</v>
      </c>
      <c r="D128" s="281" t="s">
        <v>31790</v>
      </c>
      <c r="E128" s="282"/>
      <c r="F128" s="279" t="s">
        <v>29936</v>
      </c>
      <c r="G128" s="279" t="s">
        <v>31607</v>
      </c>
      <c r="H128" s="283" t="s">
        <v>8328</v>
      </c>
      <c r="I128" s="107" t="s">
        <v>31791</v>
      </c>
      <c r="J128" s="284" t="s">
        <v>35059</v>
      </c>
      <c r="K128" s="283" t="s">
        <v>31792</v>
      </c>
    </row>
    <row r="129" spans="1:11">
      <c r="A129" s="279" t="s">
        <v>8177</v>
      </c>
      <c r="B129" s="280" t="s">
        <v>31793</v>
      </c>
      <c r="C129" s="281" t="s">
        <v>31782</v>
      </c>
      <c r="D129" s="281" t="s">
        <v>29938</v>
      </c>
      <c r="E129" s="282"/>
      <c r="F129" s="279" t="s">
        <v>35073</v>
      </c>
      <c r="G129" s="279" t="s">
        <v>34872</v>
      </c>
      <c r="H129" s="283" t="s">
        <v>8329</v>
      </c>
      <c r="I129" s="107" t="s">
        <v>8330</v>
      </c>
      <c r="J129" s="284" t="s">
        <v>8165</v>
      </c>
      <c r="K129" s="285" t="s">
        <v>31783</v>
      </c>
    </row>
    <row r="130" spans="1:11">
      <c r="A130" s="279" t="s">
        <v>31795</v>
      </c>
      <c r="B130" s="280" t="s">
        <v>31796</v>
      </c>
      <c r="C130" s="281" t="s">
        <v>35074</v>
      </c>
      <c r="D130" s="281" t="s">
        <v>29938</v>
      </c>
      <c r="E130" s="282"/>
      <c r="F130" s="279" t="s">
        <v>23551</v>
      </c>
      <c r="G130" s="279" t="s">
        <v>24864</v>
      </c>
      <c r="H130" s="283" t="s">
        <v>8332</v>
      </c>
      <c r="I130" s="107" t="s">
        <v>35075</v>
      </c>
      <c r="J130" s="284" t="s">
        <v>24812</v>
      </c>
      <c r="K130" s="285" t="s">
        <v>35076</v>
      </c>
    </row>
    <row r="131" spans="1:11">
      <c r="A131" s="290" t="s">
        <v>31797</v>
      </c>
      <c r="B131" s="291" t="s">
        <v>31798</v>
      </c>
      <c r="C131" s="292" t="s">
        <v>31782</v>
      </c>
      <c r="D131" s="292" t="s">
        <v>29938</v>
      </c>
      <c r="E131" s="293"/>
      <c r="F131" s="290" t="s">
        <v>35077</v>
      </c>
      <c r="G131" s="290" t="s">
        <v>31799</v>
      </c>
      <c r="H131" s="301"/>
      <c r="I131" s="302"/>
      <c r="J131" s="303"/>
      <c r="K131" s="304"/>
    </row>
    <row r="132" spans="1:11">
      <c r="A132" s="279" t="s">
        <v>8177</v>
      </c>
      <c r="B132" s="280" t="s">
        <v>8334</v>
      </c>
      <c r="C132" s="281" t="s">
        <v>31800</v>
      </c>
      <c r="D132" s="281" t="s">
        <v>35078</v>
      </c>
      <c r="E132" s="282"/>
      <c r="F132" s="279" t="s">
        <v>35079</v>
      </c>
      <c r="G132" s="279" t="s">
        <v>8180</v>
      </c>
      <c r="H132" s="283" t="s">
        <v>8210</v>
      </c>
      <c r="I132" s="107" t="s">
        <v>31801</v>
      </c>
      <c r="J132" s="284" t="s">
        <v>35065</v>
      </c>
      <c r="K132" s="283" t="s">
        <v>35080</v>
      </c>
    </row>
    <row r="133" spans="1:11">
      <c r="A133" s="279" t="s">
        <v>35081</v>
      </c>
      <c r="B133" s="280" t="s">
        <v>35082</v>
      </c>
      <c r="C133" s="281" t="s">
        <v>35083</v>
      </c>
      <c r="D133" s="281" t="s">
        <v>31802</v>
      </c>
      <c r="E133" s="282"/>
      <c r="F133" s="279" t="s">
        <v>8179</v>
      </c>
      <c r="G133" s="279" t="s">
        <v>35084</v>
      </c>
      <c r="H133" s="283" t="s">
        <v>8210</v>
      </c>
      <c r="I133" s="107" t="s">
        <v>35085</v>
      </c>
      <c r="J133" s="284" t="s">
        <v>27657</v>
      </c>
      <c r="K133" s="283" t="s">
        <v>35086</v>
      </c>
    </row>
    <row r="134" spans="1:11">
      <c r="A134" s="290" t="s">
        <v>8335</v>
      </c>
      <c r="B134" s="291" t="s">
        <v>8336</v>
      </c>
      <c r="C134" s="292" t="s">
        <v>8337</v>
      </c>
      <c r="D134" s="305" t="s">
        <v>18729</v>
      </c>
      <c r="E134" s="293"/>
      <c r="F134" s="290" t="s">
        <v>8338</v>
      </c>
      <c r="G134" s="290" t="s">
        <v>8339</v>
      </c>
      <c r="H134" s="301"/>
      <c r="I134" s="302"/>
      <c r="J134" s="303"/>
      <c r="K134" s="304"/>
    </row>
    <row r="135" spans="1:11">
      <c r="A135" s="290" t="s">
        <v>8335</v>
      </c>
      <c r="B135" s="291" t="s">
        <v>8340</v>
      </c>
      <c r="C135" s="292" t="s">
        <v>8337</v>
      </c>
      <c r="D135" s="305" t="s">
        <v>18730</v>
      </c>
      <c r="E135" s="293"/>
      <c r="F135" s="290" t="s">
        <v>8338</v>
      </c>
      <c r="G135" s="290" t="s">
        <v>8339</v>
      </c>
      <c r="H135" s="301"/>
      <c r="I135" s="302"/>
      <c r="J135" s="303"/>
      <c r="K135" s="304"/>
    </row>
    <row r="136" spans="1:11">
      <c r="A136" s="290" t="s">
        <v>8335</v>
      </c>
      <c r="B136" s="291" t="s">
        <v>8341</v>
      </c>
      <c r="C136" s="292" t="s">
        <v>8337</v>
      </c>
      <c r="D136" s="305" t="s">
        <v>18731</v>
      </c>
      <c r="E136" s="293"/>
      <c r="F136" s="290" t="s">
        <v>8338</v>
      </c>
      <c r="G136" s="290" t="s">
        <v>8339</v>
      </c>
      <c r="H136" s="301"/>
      <c r="I136" s="302"/>
      <c r="J136" s="303"/>
      <c r="K136" s="304"/>
    </row>
    <row r="137" spans="1:11">
      <c r="A137" s="290" t="s">
        <v>8335</v>
      </c>
      <c r="B137" s="291" t="s">
        <v>8342</v>
      </c>
      <c r="C137" s="292" t="s">
        <v>8337</v>
      </c>
      <c r="D137" s="305" t="s">
        <v>18732</v>
      </c>
      <c r="E137" s="293"/>
      <c r="F137" s="290" t="s">
        <v>8338</v>
      </c>
      <c r="G137" s="290" t="s">
        <v>8339</v>
      </c>
      <c r="H137" s="301"/>
      <c r="I137" s="302"/>
      <c r="J137" s="303"/>
      <c r="K137" s="304"/>
    </row>
    <row r="138" spans="1:11">
      <c r="A138" s="290" t="s">
        <v>8335</v>
      </c>
      <c r="B138" s="291" t="s">
        <v>8343</v>
      </c>
      <c r="C138" s="292" t="s">
        <v>8337</v>
      </c>
      <c r="D138" s="305" t="s">
        <v>18733</v>
      </c>
      <c r="E138" s="293"/>
      <c r="F138" s="290" t="s">
        <v>8338</v>
      </c>
      <c r="G138" s="290" t="s">
        <v>8339</v>
      </c>
      <c r="H138" s="301"/>
      <c r="I138" s="302"/>
      <c r="J138" s="303"/>
      <c r="K138" s="304"/>
    </row>
    <row r="139" spans="1:11">
      <c r="A139" s="279" t="s">
        <v>35087</v>
      </c>
      <c r="B139" s="280" t="s">
        <v>31805</v>
      </c>
      <c r="C139" s="281" t="s">
        <v>31806</v>
      </c>
      <c r="D139" s="281" t="s">
        <v>31802</v>
      </c>
      <c r="E139" s="282"/>
      <c r="F139" s="279" t="s">
        <v>29936</v>
      </c>
      <c r="G139" s="279" t="s">
        <v>31807</v>
      </c>
      <c r="H139" s="283" t="s">
        <v>8344</v>
      </c>
      <c r="I139" s="107" t="s">
        <v>35088</v>
      </c>
      <c r="J139" s="284" t="s">
        <v>27657</v>
      </c>
      <c r="K139" s="283" t="s">
        <v>31808</v>
      </c>
    </row>
    <row r="140" spans="1:11">
      <c r="A140" s="279" t="s">
        <v>29939</v>
      </c>
      <c r="B140" s="280" t="s">
        <v>8345</v>
      </c>
      <c r="C140" s="281" t="s">
        <v>31806</v>
      </c>
      <c r="D140" s="281" t="s">
        <v>31802</v>
      </c>
      <c r="E140" s="282"/>
      <c r="F140" s="279" t="s">
        <v>23551</v>
      </c>
      <c r="G140" s="279" t="s">
        <v>31690</v>
      </c>
      <c r="H140" s="283" t="s">
        <v>8346</v>
      </c>
      <c r="I140" s="107" t="s">
        <v>8347</v>
      </c>
      <c r="J140" s="284" t="s">
        <v>34859</v>
      </c>
      <c r="K140" s="285" t="s">
        <v>31809</v>
      </c>
    </row>
    <row r="141" spans="1:11">
      <c r="A141" s="279" t="s">
        <v>29939</v>
      </c>
      <c r="B141" s="280" t="s">
        <v>8348</v>
      </c>
      <c r="C141" s="281" t="s">
        <v>35089</v>
      </c>
      <c r="D141" s="281" t="s">
        <v>31802</v>
      </c>
      <c r="E141" s="282"/>
      <c r="F141" s="279" t="s">
        <v>34903</v>
      </c>
      <c r="G141" s="279" t="s">
        <v>34961</v>
      </c>
      <c r="H141" s="283" t="s">
        <v>8346</v>
      </c>
      <c r="I141" s="107" t="s">
        <v>8349</v>
      </c>
      <c r="J141" s="284" t="s">
        <v>24811</v>
      </c>
      <c r="K141" s="285" t="s">
        <v>31809</v>
      </c>
    </row>
    <row r="142" spans="1:11">
      <c r="A142" s="279" t="s">
        <v>29939</v>
      </c>
      <c r="B142" s="280" t="s">
        <v>8350</v>
      </c>
      <c r="C142" s="281" t="s">
        <v>35089</v>
      </c>
      <c r="D142" s="281" t="s">
        <v>31802</v>
      </c>
      <c r="E142" s="282"/>
      <c r="F142" s="279" t="s">
        <v>23551</v>
      </c>
      <c r="G142" s="279" t="s">
        <v>34961</v>
      </c>
      <c r="H142" s="283" t="s">
        <v>8346</v>
      </c>
      <c r="I142" s="107" t="s">
        <v>8351</v>
      </c>
      <c r="J142" s="284" t="s">
        <v>24811</v>
      </c>
      <c r="K142" s="285" t="s">
        <v>35090</v>
      </c>
    </row>
    <row r="143" spans="1:11">
      <c r="A143" s="279" t="s">
        <v>34835</v>
      </c>
      <c r="B143" s="280" t="s">
        <v>8352</v>
      </c>
      <c r="C143" s="281" t="s">
        <v>35091</v>
      </c>
      <c r="D143" s="281" t="s">
        <v>35092</v>
      </c>
      <c r="E143" s="282"/>
      <c r="F143" s="279" t="s">
        <v>29931</v>
      </c>
      <c r="G143" s="279" t="s">
        <v>34830</v>
      </c>
      <c r="H143" s="283" t="s">
        <v>8353</v>
      </c>
      <c r="I143" s="107" t="s">
        <v>8354</v>
      </c>
      <c r="J143" s="284" t="s">
        <v>34828</v>
      </c>
      <c r="K143" s="285" t="s">
        <v>31810</v>
      </c>
    </row>
    <row r="144" spans="1:11">
      <c r="A144" s="279" t="s">
        <v>34835</v>
      </c>
      <c r="B144" s="280" t="s">
        <v>8355</v>
      </c>
      <c r="C144" s="281" t="s">
        <v>35089</v>
      </c>
      <c r="D144" s="281" t="s">
        <v>31802</v>
      </c>
      <c r="E144" s="282"/>
      <c r="F144" s="279" t="s">
        <v>29931</v>
      </c>
      <c r="G144" s="279" t="s">
        <v>29929</v>
      </c>
      <c r="H144" s="283" t="s">
        <v>8353</v>
      </c>
      <c r="I144" s="107" t="s">
        <v>8356</v>
      </c>
      <c r="J144" s="284" t="s">
        <v>31575</v>
      </c>
      <c r="K144" s="285" t="s">
        <v>31810</v>
      </c>
    </row>
    <row r="145" spans="1:11">
      <c r="A145" s="279" t="s">
        <v>35081</v>
      </c>
      <c r="B145" s="280" t="s">
        <v>8357</v>
      </c>
      <c r="C145" s="281" t="s">
        <v>35089</v>
      </c>
      <c r="D145" s="281" t="s">
        <v>35093</v>
      </c>
      <c r="E145" s="282"/>
      <c r="F145" s="279" t="s">
        <v>34852</v>
      </c>
      <c r="G145" s="279" t="s">
        <v>34872</v>
      </c>
      <c r="H145" s="283" t="s">
        <v>8326</v>
      </c>
      <c r="I145" s="107" t="s">
        <v>35094</v>
      </c>
      <c r="J145" s="284" t="s">
        <v>27657</v>
      </c>
      <c r="K145" s="283" t="s">
        <v>35095</v>
      </c>
    </row>
    <row r="146" spans="1:11">
      <c r="A146" s="290" t="s">
        <v>31811</v>
      </c>
      <c r="B146" s="291" t="s">
        <v>35096</v>
      </c>
      <c r="C146" s="292" t="s">
        <v>35097</v>
      </c>
      <c r="D146" s="292" t="s">
        <v>35098</v>
      </c>
      <c r="E146" s="293"/>
      <c r="F146" s="290" t="s">
        <v>35099</v>
      </c>
      <c r="G146" s="290" t="s">
        <v>35100</v>
      </c>
      <c r="H146" s="301"/>
      <c r="I146" s="302"/>
      <c r="J146" s="303"/>
      <c r="K146" s="304"/>
    </row>
    <row r="147" spans="1:11">
      <c r="A147" s="279" t="s">
        <v>34923</v>
      </c>
      <c r="B147" s="280" t="s">
        <v>31813</v>
      </c>
      <c r="C147" s="281" t="s">
        <v>31812</v>
      </c>
      <c r="D147" s="281" t="s">
        <v>31814</v>
      </c>
      <c r="E147" s="282"/>
      <c r="F147" s="279" t="s">
        <v>35043</v>
      </c>
      <c r="G147" s="279" t="s">
        <v>35101</v>
      </c>
      <c r="H147" s="283" t="s">
        <v>8358</v>
      </c>
      <c r="I147" s="107" t="s">
        <v>8359</v>
      </c>
      <c r="J147" s="284" t="s">
        <v>27658</v>
      </c>
      <c r="K147" s="285" t="s">
        <v>35102</v>
      </c>
    </row>
    <row r="148" spans="1:11">
      <c r="A148" s="279" t="s">
        <v>35103</v>
      </c>
      <c r="B148" s="280" t="s">
        <v>31816</v>
      </c>
      <c r="C148" s="281" t="s">
        <v>35104</v>
      </c>
      <c r="D148" s="281" t="s">
        <v>35105</v>
      </c>
      <c r="E148" s="282"/>
      <c r="F148" s="279" t="s">
        <v>28047</v>
      </c>
      <c r="G148" s="279" t="s">
        <v>34989</v>
      </c>
      <c r="H148" s="283" t="s">
        <v>8358</v>
      </c>
      <c r="I148" s="107" t="s">
        <v>8360</v>
      </c>
      <c r="J148" s="284" t="s">
        <v>27658</v>
      </c>
      <c r="K148" s="285" t="s">
        <v>31815</v>
      </c>
    </row>
    <row r="149" spans="1:11">
      <c r="A149" s="279" t="s">
        <v>35106</v>
      </c>
      <c r="B149" s="280" t="s">
        <v>31817</v>
      </c>
      <c r="C149" s="281" t="s">
        <v>35097</v>
      </c>
      <c r="D149" s="281" t="s">
        <v>31818</v>
      </c>
      <c r="E149" s="282"/>
      <c r="F149" s="279" t="s">
        <v>28047</v>
      </c>
      <c r="G149" s="279" t="s">
        <v>24864</v>
      </c>
      <c r="H149" s="283" t="s">
        <v>8358</v>
      </c>
      <c r="I149" s="107" t="s">
        <v>8360</v>
      </c>
      <c r="J149" s="284" t="s">
        <v>27658</v>
      </c>
      <c r="K149" s="285" t="s">
        <v>31815</v>
      </c>
    </row>
    <row r="150" spans="1:11">
      <c r="A150" s="279" t="s">
        <v>35103</v>
      </c>
      <c r="B150" s="280" t="s">
        <v>35107</v>
      </c>
      <c r="C150" s="281" t="s">
        <v>31812</v>
      </c>
      <c r="D150" s="281" t="s">
        <v>31818</v>
      </c>
      <c r="E150" s="282"/>
      <c r="F150" s="279" t="s">
        <v>28047</v>
      </c>
      <c r="G150" s="279" t="s">
        <v>24864</v>
      </c>
      <c r="H150" s="283" t="s">
        <v>8358</v>
      </c>
      <c r="I150" s="107" t="s">
        <v>8360</v>
      </c>
      <c r="J150" s="284" t="s">
        <v>27658</v>
      </c>
      <c r="K150" s="285" t="s">
        <v>31815</v>
      </c>
    </row>
    <row r="151" spans="1:11">
      <c r="A151" s="279" t="s">
        <v>35106</v>
      </c>
      <c r="B151" s="280" t="s">
        <v>31819</v>
      </c>
      <c r="C151" s="281" t="s">
        <v>31812</v>
      </c>
      <c r="D151" s="281" t="s">
        <v>35108</v>
      </c>
      <c r="E151" s="282"/>
      <c r="F151" s="279" t="s">
        <v>28047</v>
      </c>
      <c r="G151" s="279" t="s">
        <v>34989</v>
      </c>
      <c r="H151" s="283" t="s">
        <v>8358</v>
      </c>
      <c r="I151" s="107" t="s">
        <v>8360</v>
      </c>
      <c r="J151" s="284" t="s">
        <v>34887</v>
      </c>
      <c r="K151" s="285" t="s">
        <v>31815</v>
      </c>
    </row>
    <row r="152" spans="1:11">
      <c r="A152" s="279" t="s">
        <v>31820</v>
      </c>
      <c r="B152" s="280" t="s">
        <v>8361</v>
      </c>
      <c r="C152" s="281" t="s">
        <v>31821</v>
      </c>
      <c r="D152" s="281" t="s">
        <v>35109</v>
      </c>
      <c r="E152" s="282"/>
      <c r="F152" s="279" t="s">
        <v>31822</v>
      </c>
      <c r="G152" s="279" t="s">
        <v>31823</v>
      </c>
      <c r="H152" s="283" t="s">
        <v>8362</v>
      </c>
      <c r="I152" s="107" t="s">
        <v>8363</v>
      </c>
      <c r="J152" s="284" t="s">
        <v>35065</v>
      </c>
      <c r="K152" s="285" t="s">
        <v>31824</v>
      </c>
    </row>
    <row r="153" spans="1:11">
      <c r="A153" s="279" t="s">
        <v>35110</v>
      </c>
      <c r="B153" s="280" t="s">
        <v>31825</v>
      </c>
      <c r="C153" s="281" t="s">
        <v>31826</v>
      </c>
      <c r="D153" s="281" t="s">
        <v>35111</v>
      </c>
      <c r="E153" s="282"/>
      <c r="F153" s="279" t="s">
        <v>8179</v>
      </c>
      <c r="G153" s="279" t="s">
        <v>35112</v>
      </c>
      <c r="H153" s="283" t="s">
        <v>8364</v>
      </c>
      <c r="I153" s="107" t="s">
        <v>30456</v>
      </c>
      <c r="J153" s="284" t="s">
        <v>27657</v>
      </c>
      <c r="K153" s="285" t="s">
        <v>31824</v>
      </c>
    </row>
    <row r="154" spans="1:11">
      <c r="A154" s="279" t="s">
        <v>35113</v>
      </c>
      <c r="B154" s="280" t="s">
        <v>31828</v>
      </c>
      <c r="C154" s="281" t="s">
        <v>31826</v>
      </c>
      <c r="D154" s="281" t="s">
        <v>31827</v>
      </c>
      <c r="E154" s="282"/>
      <c r="F154" s="279" t="s">
        <v>31829</v>
      </c>
      <c r="G154" s="279" t="s">
        <v>35004</v>
      </c>
      <c r="H154" s="283" t="s">
        <v>8365</v>
      </c>
      <c r="I154" s="107" t="s">
        <v>35114</v>
      </c>
      <c r="J154" s="284" t="s">
        <v>24811</v>
      </c>
      <c r="K154" s="285" t="s">
        <v>35115</v>
      </c>
    </row>
    <row r="155" spans="1:11">
      <c r="A155" s="279" t="s">
        <v>34844</v>
      </c>
      <c r="B155" s="280" t="s">
        <v>31830</v>
      </c>
      <c r="C155" s="281" t="s">
        <v>31831</v>
      </c>
      <c r="D155" s="281" t="s">
        <v>31832</v>
      </c>
      <c r="E155" s="282"/>
      <c r="F155" s="279" t="s">
        <v>34970</v>
      </c>
      <c r="G155" s="279" t="s">
        <v>35116</v>
      </c>
      <c r="H155" s="283" t="s">
        <v>35117</v>
      </c>
      <c r="I155" s="107" t="s">
        <v>31833</v>
      </c>
      <c r="J155" s="284" t="s">
        <v>27658</v>
      </c>
      <c r="K155" s="285" t="s">
        <v>35118</v>
      </c>
    </row>
    <row r="156" spans="1:11">
      <c r="A156" s="279" t="s">
        <v>35119</v>
      </c>
      <c r="B156" s="280" t="s">
        <v>8367</v>
      </c>
      <c r="C156" s="281" t="s">
        <v>35120</v>
      </c>
      <c r="D156" s="281" t="s">
        <v>31832</v>
      </c>
      <c r="E156" s="282"/>
      <c r="F156" s="279" t="s">
        <v>29931</v>
      </c>
      <c r="G156" s="279" t="s">
        <v>29929</v>
      </c>
      <c r="H156" s="283" t="s">
        <v>8368</v>
      </c>
      <c r="I156" s="107" t="s">
        <v>8369</v>
      </c>
      <c r="J156" s="284" t="s">
        <v>24811</v>
      </c>
      <c r="K156" s="283" t="s">
        <v>31835</v>
      </c>
    </row>
    <row r="157" spans="1:11">
      <c r="A157" s="279" t="s">
        <v>31834</v>
      </c>
      <c r="B157" s="280" t="s">
        <v>8370</v>
      </c>
      <c r="C157" s="281" t="s">
        <v>35121</v>
      </c>
      <c r="D157" s="281" t="s">
        <v>35122</v>
      </c>
      <c r="E157" s="282"/>
      <c r="F157" s="279" t="s">
        <v>29931</v>
      </c>
      <c r="G157" s="279" t="s">
        <v>34833</v>
      </c>
      <c r="H157" s="283" t="s">
        <v>8368</v>
      </c>
      <c r="I157" s="107" t="s">
        <v>8371</v>
      </c>
      <c r="J157" s="284" t="s">
        <v>34859</v>
      </c>
      <c r="K157" s="283" t="s">
        <v>35123</v>
      </c>
    </row>
    <row r="158" spans="1:11">
      <c r="A158" s="279" t="s">
        <v>31676</v>
      </c>
      <c r="B158" s="280" t="s">
        <v>31836</v>
      </c>
      <c r="C158" s="281" t="s">
        <v>31831</v>
      </c>
      <c r="D158" s="281" t="s">
        <v>31832</v>
      </c>
      <c r="E158" s="282"/>
      <c r="F158" s="279" t="s">
        <v>29936</v>
      </c>
      <c r="G158" s="279" t="s">
        <v>35124</v>
      </c>
      <c r="H158" s="283" t="s">
        <v>8293</v>
      </c>
      <c r="I158" s="107" t="s">
        <v>8372</v>
      </c>
      <c r="J158" s="284" t="s">
        <v>35125</v>
      </c>
      <c r="K158" s="285" t="s">
        <v>31837</v>
      </c>
    </row>
    <row r="159" spans="1:11">
      <c r="A159" s="279" t="s">
        <v>31046</v>
      </c>
      <c r="B159" s="280" t="s">
        <v>31838</v>
      </c>
      <c r="C159" s="281" t="s">
        <v>31831</v>
      </c>
      <c r="D159" s="281" t="s">
        <v>35126</v>
      </c>
      <c r="E159" s="282"/>
      <c r="F159" s="279" t="s">
        <v>29936</v>
      </c>
      <c r="G159" s="279" t="s">
        <v>31732</v>
      </c>
      <c r="H159" s="283" t="s">
        <v>8293</v>
      </c>
      <c r="I159" s="107" t="s">
        <v>31839</v>
      </c>
      <c r="J159" s="284" t="s">
        <v>34854</v>
      </c>
      <c r="K159" s="285" t="s">
        <v>31837</v>
      </c>
    </row>
    <row r="160" spans="1:11">
      <c r="A160" s="279" t="s">
        <v>31840</v>
      </c>
      <c r="B160" s="280" t="s">
        <v>8373</v>
      </c>
      <c r="C160" s="281" t="s">
        <v>35121</v>
      </c>
      <c r="D160" s="281" t="s">
        <v>31832</v>
      </c>
      <c r="E160" s="282"/>
      <c r="F160" s="279" t="s">
        <v>29936</v>
      </c>
      <c r="G160" s="279" t="s">
        <v>35127</v>
      </c>
      <c r="H160" s="283" t="s">
        <v>8293</v>
      </c>
      <c r="I160" s="107" t="s">
        <v>35128</v>
      </c>
      <c r="J160" s="284" t="s">
        <v>34854</v>
      </c>
      <c r="K160" s="285" t="s">
        <v>35129</v>
      </c>
    </row>
    <row r="161" spans="1:11">
      <c r="A161" s="279" t="s">
        <v>34850</v>
      </c>
      <c r="B161" s="280" t="s">
        <v>8374</v>
      </c>
      <c r="C161" s="281" t="s">
        <v>30884</v>
      </c>
      <c r="D161" s="281" t="s">
        <v>35130</v>
      </c>
      <c r="E161" s="282"/>
      <c r="F161" s="279" t="s">
        <v>23551</v>
      </c>
      <c r="G161" s="279" t="s">
        <v>29929</v>
      </c>
      <c r="H161" s="283" t="s">
        <v>8368</v>
      </c>
      <c r="I161" s="107" t="s">
        <v>8375</v>
      </c>
      <c r="J161" s="284" t="s">
        <v>24811</v>
      </c>
      <c r="K161" s="283" t="s">
        <v>35131</v>
      </c>
    </row>
    <row r="162" spans="1:11">
      <c r="A162" s="279" t="s">
        <v>31658</v>
      </c>
      <c r="B162" s="280" t="s">
        <v>8376</v>
      </c>
      <c r="C162" s="281" t="s">
        <v>30884</v>
      </c>
      <c r="D162" s="281" t="s">
        <v>29941</v>
      </c>
      <c r="E162" s="282"/>
      <c r="F162" s="279" t="s">
        <v>22551</v>
      </c>
      <c r="G162" s="279" t="s">
        <v>35132</v>
      </c>
      <c r="H162" s="283" t="s">
        <v>31841</v>
      </c>
      <c r="I162" s="107" t="s">
        <v>8377</v>
      </c>
      <c r="J162" s="284" t="s">
        <v>27657</v>
      </c>
      <c r="K162" s="285" t="s">
        <v>35133</v>
      </c>
    </row>
    <row r="163" spans="1:11">
      <c r="A163" s="279" t="s">
        <v>34862</v>
      </c>
      <c r="B163" s="280" t="s">
        <v>35134</v>
      </c>
      <c r="C163" s="281" t="s">
        <v>35135</v>
      </c>
      <c r="D163" s="281" t="s">
        <v>29941</v>
      </c>
      <c r="E163" s="282"/>
      <c r="F163" s="279" t="s">
        <v>34826</v>
      </c>
      <c r="G163" s="279" t="s">
        <v>30457</v>
      </c>
      <c r="H163" s="283" t="s">
        <v>8378</v>
      </c>
      <c r="I163" s="107" t="s">
        <v>31842</v>
      </c>
      <c r="J163" s="284" t="s">
        <v>34883</v>
      </c>
      <c r="K163" s="285" t="s">
        <v>35136</v>
      </c>
    </row>
    <row r="164" spans="1:11">
      <c r="A164" s="279" t="s">
        <v>27656</v>
      </c>
      <c r="B164" s="280" t="s">
        <v>35137</v>
      </c>
      <c r="C164" s="281" t="s">
        <v>35135</v>
      </c>
      <c r="D164" s="281" t="s">
        <v>29941</v>
      </c>
      <c r="E164" s="282"/>
      <c r="F164" s="279" t="s">
        <v>31844</v>
      </c>
      <c r="G164" s="279" t="s">
        <v>31845</v>
      </c>
      <c r="H164" s="283" t="s">
        <v>8378</v>
      </c>
      <c r="I164" s="107" t="s">
        <v>31846</v>
      </c>
      <c r="J164" s="284" t="s">
        <v>27657</v>
      </c>
      <c r="K164" s="285" t="s">
        <v>31843</v>
      </c>
    </row>
    <row r="165" spans="1:11">
      <c r="A165" s="279" t="s">
        <v>35138</v>
      </c>
      <c r="B165" s="280" t="s">
        <v>8381</v>
      </c>
      <c r="C165" s="281" t="s">
        <v>30884</v>
      </c>
      <c r="D165" s="281" t="s">
        <v>35139</v>
      </c>
      <c r="E165" s="282"/>
      <c r="F165" s="279" t="s">
        <v>22937</v>
      </c>
      <c r="G165" s="279" t="s">
        <v>31690</v>
      </c>
      <c r="H165" s="283" t="s">
        <v>2412</v>
      </c>
      <c r="I165" s="107" t="s">
        <v>35140</v>
      </c>
      <c r="J165" s="284" t="s">
        <v>34859</v>
      </c>
      <c r="K165" s="285" t="s">
        <v>31847</v>
      </c>
    </row>
    <row r="166" spans="1:11">
      <c r="A166" s="279" t="s">
        <v>35141</v>
      </c>
      <c r="B166" s="280" t="s">
        <v>8382</v>
      </c>
      <c r="C166" s="281" t="s">
        <v>35135</v>
      </c>
      <c r="D166" s="281" t="s">
        <v>35130</v>
      </c>
      <c r="E166" s="282"/>
      <c r="F166" s="279" t="s">
        <v>22937</v>
      </c>
      <c r="G166" s="279" t="s">
        <v>34961</v>
      </c>
      <c r="H166" s="283" t="s">
        <v>2412</v>
      </c>
      <c r="I166" s="107" t="s">
        <v>31848</v>
      </c>
      <c r="J166" s="284" t="s">
        <v>24811</v>
      </c>
      <c r="K166" s="285" t="s">
        <v>31847</v>
      </c>
    </row>
    <row r="167" spans="1:11">
      <c r="A167" s="279" t="s">
        <v>35142</v>
      </c>
      <c r="B167" s="280" t="s">
        <v>8383</v>
      </c>
      <c r="C167" s="281" t="s">
        <v>30884</v>
      </c>
      <c r="D167" s="281" t="s">
        <v>35130</v>
      </c>
      <c r="E167" s="282"/>
      <c r="F167" s="279" t="s">
        <v>29931</v>
      </c>
      <c r="G167" s="279" t="s">
        <v>29929</v>
      </c>
      <c r="H167" s="283" t="s">
        <v>2262</v>
      </c>
      <c r="I167" s="107" t="s">
        <v>8384</v>
      </c>
      <c r="J167" s="284" t="s">
        <v>24811</v>
      </c>
      <c r="K167" s="285" t="s">
        <v>35143</v>
      </c>
    </row>
    <row r="168" spans="1:11">
      <c r="A168" s="279" t="s">
        <v>35020</v>
      </c>
      <c r="B168" s="280" t="s">
        <v>8385</v>
      </c>
      <c r="C168" s="281" t="s">
        <v>30884</v>
      </c>
      <c r="D168" s="281" t="s">
        <v>29941</v>
      </c>
      <c r="E168" s="282"/>
      <c r="F168" s="279" t="s">
        <v>23551</v>
      </c>
      <c r="G168" s="279" t="s">
        <v>29929</v>
      </c>
      <c r="H168" s="283" t="s">
        <v>8386</v>
      </c>
      <c r="I168" s="107" t="s">
        <v>8387</v>
      </c>
      <c r="J168" s="284" t="s">
        <v>34899</v>
      </c>
      <c r="K168" s="283" t="s">
        <v>35144</v>
      </c>
    </row>
    <row r="169" spans="1:11">
      <c r="A169" s="279" t="s">
        <v>30956</v>
      </c>
      <c r="B169" s="280" t="s">
        <v>8388</v>
      </c>
      <c r="C169" s="281" t="s">
        <v>30884</v>
      </c>
      <c r="D169" s="281" t="s">
        <v>29941</v>
      </c>
      <c r="E169" s="282"/>
      <c r="F169" s="279" t="s">
        <v>34946</v>
      </c>
      <c r="G169" s="279" t="s">
        <v>34833</v>
      </c>
      <c r="H169" s="283" t="s">
        <v>8389</v>
      </c>
      <c r="I169" s="107" t="s">
        <v>8390</v>
      </c>
      <c r="J169" s="284" t="s">
        <v>35145</v>
      </c>
      <c r="K169" s="306" t="s">
        <v>31849</v>
      </c>
    </row>
    <row r="170" spans="1:11">
      <c r="A170" s="279" t="s">
        <v>31850</v>
      </c>
      <c r="B170" s="280" t="s">
        <v>8391</v>
      </c>
      <c r="C170" s="281" t="s">
        <v>35135</v>
      </c>
      <c r="D170" s="281" t="s">
        <v>35130</v>
      </c>
      <c r="E170" s="282"/>
      <c r="F170" s="279" t="s">
        <v>31851</v>
      </c>
      <c r="G170" s="279" t="s">
        <v>29929</v>
      </c>
      <c r="H170" s="283" t="s">
        <v>35146</v>
      </c>
      <c r="I170" s="107" t="s">
        <v>8392</v>
      </c>
      <c r="J170" s="284" t="s">
        <v>35145</v>
      </c>
      <c r="K170" s="306" t="s">
        <v>31849</v>
      </c>
    </row>
    <row r="171" spans="1:11">
      <c r="A171" s="279" t="s">
        <v>31677</v>
      </c>
      <c r="B171" s="280" t="s">
        <v>8393</v>
      </c>
      <c r="C171" s="281" t="s">
        <v>35135</v>
      </c>
      <c r="D171" s="281" t="s">
        <v>29941</v>
      </c>
      <c r="E171" s="282"/>
      <c r="F171" s="279" t="s">
        <v>35147</v>
      </c>
      <c r="G171" s="279" t="s">
        <v>35148</v>
      </c>
      <c r="H171" s="283" t="s">
        <v>31372</v>
      </c>
      <c r="I171" s="107" t="s">
        <v>31852</v>
      </c>
      <c r="J171" s="284" t="s">
        <v>27657</v>
      </c>
      <c r="K171" s="285" t="s">
        <v>31853</v>
      </c>
    </row>
    <row r="172" spans="1:11">
      <c r="A172" s="279" t="s">
        <v>27656</v>
      </c>
      <c r="B172" s="280" t="s">
        <v>35149</v>
      </c>
      <c r="C172" s="281" t="s">
        <v>35135</v>
      </c>
      <c r="D172" s="281" t="s">
        <v>35150</v>
      </c>
      <c r="E172" s="282"/>
      <c r="F172" s="279" t="s">
        <v>31854</v>
      </c>
      <c r="G172" s="279" t="s">
        <v>35151</v>
      </c>
      <c r="H172" s="283" t="s">
        <v>8394</v>
      </c>
      <c r="I172" s="107" t="s">
        <v>35152</v>
      </c>
      <c r="J172" s="284" t="s">
        <v>34943</v>
      </c>
      <c r="K172" s="285" t="s">
        <v>31855</v>
      </c>
    </row>
    <row r="173" spans="1:11">
      <c r="A173" s="279" t="s">
        <v>16933</v>
      </c>
      <c r="B173" s="280" t="s">
        <v>31856</v>
      </c>
      <c r="C173" s="281" t="s">
        <v>35153</v>
      </c>
      <c r="D173" s="281" t="s">
        <v>31858</v>
      </c>
      <c r="E173" s="282"/>
      <c r="F173" s="279" t="s">
        <v>31644</v>
      </c>
      <c r="G173" s="279" t="s">
        <v>34833</v>
      </c>
      <c r="H173" s="283" t="s">
        <v>31859</v>
      </c>
      <c r="I173" s="107" t="s">
        <v>35154</v>
      </c>
      <c r="J173" s="284" t="s">
        <v>24811</v>
      </c>
      <c r="K173" s="285" t="s">
        <v>31860</v>
      </c>
    </row>
    <row r="174" spans="1:11">
      <c r="A174" s="279" t="s">
        <v>31861</v>
      </c>
      <c r="B174" s="280" t="s">
        <v>8395</v>
      </c>
      <c r="C174" s="281" t="s">
        <v>31857</v>
      </c>
      <c r="D174" s="299" t="s">
        <v>31858</v>
      </c>
      <c r="E174" s="282"/>
      <c r="F174" s="279" t="s">
        <v>34826</v>
      </c>
      <c r="G174" s="279" t="s">
        <v>35155</v>
      </c>
      <c r="H174" s="283" t="s">
        <v>8396</v>
      </c>
      <c r="I174" s="107" t="s">
        <v>31862</v>
      </c>
      <c r="J174" s="284" t="s">
        <v>24812</v>
      </c>
      <c r="K174" s="285" t="s">
        <v>31860</v>
      </c>
    </row>
    <row r="175" spans="1:11">
      <c r="A175" s="279" t="s">
        <v>31863</v>
      </c>
      <c r="B175" s="280" t="s">
        <v>8397</v>
      </c>
      <c r="C175" s="281" t="s">
        <v>31857</v>
      </c>
      <c r="D175" s="281" t="s">
        <v>31858</v>
      </c>
      <c r="E175" s="282"/>
      <c r="F175" s="279" t="s">
        <v>34951</v>
      </c>
      <c r="G175" s="279" t="s">
        <v>29929</v>
      </c>
      <c r="H175" s="283" t="s">
        <v>8398</v>
      </c>
      <c r="I175" s="107" t="s">
        <v>31864</v>
      </c>
      <c r="J175" s="284" t="s">
        <v>34859</v>
      </c>
      <c r="K175" s="285" t="s">
        <v>31865</v>
      </c>
    </row>
    <row r="176" spans="1:11">
      <c r="A176" s="279" t="s">
        <v>35156</v>
      </c>
      <c r="B176" s="280" t="s">
        <v>30885</v>
      </c>
      <c r="C176" s="281" t="s">
        <v>35157</v>
      </c>
      <c r="D176" s="281" t="s">
        <v>31858</v>
      </c>
      <c r="E176" s="282"/>
      <c r="F176" s="279" t="s">
        <v>35042</v>
      </c>
      <c r="G176" s="279" t="s">
        <v>24864</v>
      </c>
      <c r="H176" s="283" t="s">
        <v>35158</v>
      </c>
      <c r="I176" s="107" t="s">
        <v>31866</v>
      </c>
      <c r="J176" s="284" t="s">
        <v>34887</v>
      </c>
      <c r="K176" s="285" t="s">
        <v>31860</v>
      </c>
    </row>
    <row r="177" spans="1:11">
      <c r="A177" s="279" t="s">
        <v>34862</v>
      </c>
      <c r="B177" s="280" t="s">
        <v>35159</v>
      </c>
      <c r="C177" s="281" t="s">
        <v>35157</v>
      </c>
      <c r="D177" s="281" t="s">
        <v>31858</v>
      </c>
      <c r="E177" s="282"/>
      <c r="F177" s="279" t="s">
        <v>28244</v>
      </c>
      <c r="G177" s="279" t="s">
        <v>34885</v>
      </c>
      <c r="H177" s="283" t="s">
        <v>8399</v>
      </c>
      <c r="I177" s="107" t="s">
        <v>31867</v>
      </c>
      <c r="J177" s="284" t="s">
        <v>35160</v>
      </c>
      <c r="K177" s="285" t="s">
        <v>35161</v>
      </c>
    </row>
    <row r="178" spans="1:11">
      <c r="A178" s="279" t="s">
        <v>29930</v>
      </c>
      <c r="B178" s="280" t="s">
        <v>31868</v>
      </c>
      <c r="C178" s="281" t="s">
        <v>31869</v>
      </c>
      <c r="D178" s="281" t="s">
        <v>30458</v>
      </c>
      <c r="E178" s="282"/>
      <c r="F178" s="279" t="s">
        <v>22937</v>
      </c>
      <c r="G178" s="279" t="s">
        <v>34833</v>
      </c>
      <c r="H178" s="283" t="s">
        <v>31870</v>
      </c>
      <c r="I178" s="107" t="s">
        <v>8400</v>
      </c>
      <c r="J178" s="284" t="s">
        <v>34880</v>
      </c>
      <c r="K178" s="285" t="s">
        <v>31871</v>
      </c>
    </row>
    <row r="179" spans="1:11">
      <c r="A179" s="279" t="s">
        <v>16933</v>
      </c>
      <c r="B179" s="280" t="s">
        <v>35162</v>
      </c>
      <c r="C179" s="281" t="s">
        <v>35163</v>
      </c>
      <c r="D179" s="281" t="s">
        <v>35164</v>
      </c>
      <c r="E179" s="282"/>
      <c r="F179" s="279" t="s">
        <v>31644</v>
      </c>
      <c r="G179" s="279" t="s">
        <v>29929</v>
      </c>
      <c r="H179" s="283" t="s">
        <v>31870</v>
      </c>
      <c r="I179" s="107" t="s">
        <v>31872</v>
      </c>
      <c r="J179" s="284" t="s">
        <v>34880</v>
      </c>
      <c r="K179" s="285" t="s">
        <v>31871</v>
      </c>
    </row>
    <row r="180" spans="1:11">
      <c r="A180" s="279" t="s">
        <v>34835</v>
      </c>
      <c r="B180" s="280" t="s">
        <v>8401</v>
      </c>
      <c r="C180" s="281" t="s">
        <v>31869</v>
      </c>
      <c r="D180" s="281" t="s">
        <v>35164</v>
      </c>
      <c r="E180" s="282"/>
      <c r="F180" s="279" t="s">
        <v>34860</v>
      </c>
      <c r="G180" s="279" t="s">
        <v>29929</v>
      </c>
      <c r="H180" s="283" t="s">
        <v>2262</v>
      </c>
      <c r="I180" s="107" t="s">
        <v>8402</v>
      </c>
      <c r="J180" s="284" t="s">
        <v>34859</v>
      </c>
      <c r="K180" s="285" t="s">
        <v>35115</v>
      </c>
    </row>
    <row r="181" spans="1:11">
      <c r="A181" s="279" t="s">
        <v>34901</v>
      </c>
      <c r="B181" s="280" t="s">
        <v>31873</v>
      </c>
      <c r="C181" s="281" t="s">
        <v>31869</v>
      </c>
      <c r="D181" s="281" t="s">
        <v>30458</v>
      </c>
      <c r="E181" s="282"/>
      <c r="F181" s="279" t="s">
        <v>23551</v>
      </c>
      <c r="G181" s="279" t="s">
        <v>24864</v>
      </c>
      <c r="H181" s="283" t="s">
        <v>31874</v>
      </c>
      <c r="I181" s="107" t="s">
        <v>31875</v>
      </c>
      <c r="J181" s="284" t="s">
        <v>27658</v>
      </c>
      <c r="K181" s="285" t="s">
        <v>35165</v>
      </c>
    </row>
    <row r="182" spans="1:11">
      <c r="A182" s="279" t="s">
        <v>8177</v>
      </c>
      <c r="B182" s="280" t="s">
        <v>35166</v>
      </c>
      <c r="C182" s="281" t="s">
        <v>35163</v>
      </c>
      <c r="D182" s="281" t="s">
        <v>30458</v>
      </c>
      <c r="E182" s="282"/>
      <c r="F182" s="279" t="s">
        <v>31876</v>
      </c>
      <c r="G182" s="279" t="s">
        <v>8180</v>
      </c>
      <c r="H182" s="283" t="s">
        <v>35167</v>
      </c>
      <c r="I182" s="107" t="s">
        <v>31877</v>
      </c>
      <c r="J182" s="284" t="s">
        <v>8165</v>
      </c>
      <c r="K182" s="285" t="s">
        <v>35168</v>
      </c>
    </row>
    <row r="183" spans="1:11">
      <c r="A183" s="279" t="s">
        <v>31642</v>
      </c>
      <c r="B183" s="280" t="s">
        <v>31878</v>
      </c>
      <c r="C183" s="281" t="s">
        <v>31879</v>
      </c>
      <c r="D183" s="281" t="s">
        <v>31880</v>
      </c>
      <c r="E183" s="282"/>
      <c r="F183" s="279" t="s">
        <v>34903</v>
      </c>
      <c r="G183" s="279" t="s">
        <v>34989</v>
      </c>
      <c r="H183" s="283" t="s">
        <v>35169</v>
      </c>
      <c r="I183" s="107" t="s">
        <v>35170</v>
      </c>
      <c r="J183" s="284" t="s">
        <v>34887</v>
      </c>
      <c r="K183" s="285" t="s">
        <v>30886</v>
      </c>
    </row>
    <row r="184" spans="1:11">
      <c r="A184" s="279" t="s">
        <v>27656</v>
      </c>
      <c r="B184" s="280" t="s">
        <v>31881</v>
      </c>
      <c r="C184" s="281" t="s">
        <v>31879</v>
      </c>
      <c r="D184" s="281" t="s">
        <v>35171</v>
      </c>
      <c r="E184" s="282"/>
      <c r="F184" s="279" t="s">
        <v>22937</v>
      </c>
      <c r="G184" s="279" t="s">
        <v>30452</v>
      </c>
      <c r="H184" s="283" t="s">
        <v>8403</v>
      </c>
      <c r="I184" s="107" t="s">
        <v>30887</v>
      </c>
      <c r="J184" s="284" t="s">
        <v>24811</v>
      </c>
      <c r="K184" s="283" t="s">
        <v>35172</v>
      </c>
    </row>
    <row r="185" spans="1:11">
      <c r="A185" s="279" t="s">
        <v>29942</v>
      </c>
      <c r="B185" s="280" t="s">
        <v>8404</v>
      </c>
      <c r="C185" s="281" t="s">
        <v>31879</v>
      </c>
      <c r="D185" s="281" t="s">
        <v>35173</v>
      </c>
      <c r="E185" s="282"/>
      <c r="F185" s="279" t="s">
        <v>35174</v>
      </c>
      <c r="G185" s="279" t="s">
        <v>34833</v>
      </c>
      <c r="H185" s="283" t="s">
        <v>8405</v>
      </c>
      <c r="I185" s="107" t="s">
        <v>8406</v>
      </c>
      <c r="J185" s="284" t="s">
        <v>34859</v>
      </c>
      <c r="K185" s="285" t="s">
        <v>31883</v>
      </c>
    </row>
    <row r="186" spans="1:11">
      <c r="A186" s="279" t="s">
        <v>35081</v>
      </c>
      <c r="B186" s="280" t="s">
        <v>31884</v>
      </c>
      <c r="C186" s="281" t="s">
        <v>31879</v>
      </c>
      <c r="D186" s="281" t="s">
        <v>35171</v>
      </c>
      <c r="E186" s="282"/>
      <c r="F186" s="279" t="s">
        <v>35175</v>
      </c>
      <c r="G186" s="279" t="s">
        <v>31886</v>
      </c>
      <c r="H186" s="283" t="s">
        <v>8407</v>
      </c>
      <c r="I186" s="107" t="s">
        <v>35176</v>
      </c>
      <c r="J186" s="284" t="s">
        <v>27657</v>
      </c>
      <c r="K186" s="283" t="s">
        <v>31887</v>
      </c>
    </row>
    <row r="187" spans="1:11">
      <c r="A187" s="279" t="s">
        <v>31834</v>
      </c>
      <c r="B187" s="280" t="s">
        <v>8408</v>
      </c>
      <c r="C187" s="281" t="s">
        <v>35177</v>
      </c>
      <c r="D187" s="281" t="s">
        <v>31880</v>
      </c>
      <c r="E187" s="282"/>
      <c r="F187" s="279" t="s">
        <v>31882</v>
      </c>
      <c r="G187" s="279" t="s">
        <v>34830</v>
      </c>
      <c r="H187" s="283" t="s">
        <v>8405</v>
      </c>
      <c r="I187" s="107" t="s">
        <v>8409</v>
      </c>
      <c r="J187" s="284" t="s">
        <v>31575</v>
      </c>
      <c r="K187" s="285" t="s">
        <v>31888</v>
      </c>
    </row>
    <row r="188" spans="1:11">
      <c r="A188" s="279" t="s">
        <v>29939</v>
      </c>
      <c r="B188" s="280" t="s">
        <v>8410</v>
      </c>
      <c r="C188" s="281" t="s">
        <v>31879</v>
      </c>
      <c r="D188" s="281" t="s">
        <v>31880</v>
      </c>
      <c r="E188" s="282"/>
      <c r="F188" s="279" t="s">
        <v>35178</v>
      </c>
      <c r="G188" s="279" t="s">
        <v>34833</v>
      </c>
      <c r="H188" s="283" t="s">
        <v>2262</v>
      </c>
      <c r="I188" s="107" t="s">
        <v>8411</v>
      </c>
      <c r="J188" s="284" t="s">
        <v>34859</v>
      </c>
      <c r="K188" s="285" t="s">
        <v>35179</v>
      </c>
    </row>
    <row r="189" spans="1:11">
      <c r="A189" s="279" t="s">
        <v>29939</v>
      </c>
      <c r="B189" s="280" t="s">
        <v>8412</v>
      </c>
      <c r="C189" s="281" t="s">
        <v>31879</v>
      </c>
      <c r="D189" s="281" t="s">
        <v>31880</v>
      </c>
      <c r="E189" s="282"/>
      <c r="F189" s="279" t="s">
        <v>31889</v>
      </c>
      <c r="G189" s="279" t="s">
        <v>34833</v>
      </c>
      <c r="H189" s="283" t="s">
        <v>8368</v>
      </c>
      <c r="I189" s="107" t="s">
        <v>8413</v>
      </c>
      <c r="J189" s="284" t="s">
        <v>24811</v>
      </c>
      <c r="K189" s="285" t="s">
        <v>31890</v>
      </c>
    </row>
    <row r="190" spans="1:11">
      <c r="A190" s="279" t="s">
        <v>35180</v>
      </c>
      <c r="B190" s="280" t="s">
        <v>8414</v>
      </c>
      <c r="C190" s="281" t="s">
        <v>31879</v>
      </c>
      <c r="D190" s="281" t="s">
        <v>35171</v>
      </c>
      <c r="E190" s="282"/>
      <c r="F190" s="279" t="s">
        <v>31889</v>
      </c>
      <c r="G190" s="279" t="s">
        <v>34830</v>
      </c>
      <c r="H190" s="283" t="s">
        <v>8368</v>
      </c>
      <c r="I190" s="107" t="s">
        <v>8415</v>
      </c>
      <c r="J190" s="284" t="s">
        <v>24811</v>
      </c>
      <c r="K190" s="285" t="s">
        <v>35181</v>
      </c>
    </row>
    <row r="191" spans="1:11">
      <c r="A191" s="279" t="s">
        <v>29939</v>
      </c>
      <c r="B191" s="280" t="s">
        <v>8416</v>
      </c>
      <c r="C191" s="281" t="s">
        <v>35177</v>
      </c>
      <c r="D191" s="281" t="s">
        <v>31880</v>
      </c>
      <c r="E191" s="282"/>
      <c r="F191" s="279" t="s">
        <v>31889</v>
      </c>
      <c r="G191" s="279" t="s">
        <v>34830</v>
      </c>
      <c r="H191" s="283" t="s">
        <v>8323</v>
      </c>
      <c r="I191" s="107" t="s">
        <v>8417</v>
      </c>
      <c r="J191" s="284" t="s">
        <v>24811</v>
      </c>
      <c r="K191" s="285" t="s">
        <v>35182</v>
      </c>
    </row>
    <row r="192" spans="1:11">
      <c r="A192" s="279" t="s">
        <v>29939</v>
      </c>
      <c r="B192" s="280" t="s">
        <v>8418</v>
      </c>
      <c r="C192" s="281" t="s">
        <v>31879</v>
      </c>
      <c r="D192" s="281" t="s">
        <v>35171</v>
      </c>
      <c r="E192" s="282"/>
      <c r="F192" s="279" t="s">
        <v>31889</v>
      </c>
      <c r="G192" s="279" t="s">
        <v>34830</v>
      </c>
      <c r="H192" s="283" t="s">
        <v>8323</v>
      </c>
      <c r="I192" s="107" t="s">
        <v>8419</v>
      </c>
      <c r="J192" s="284" t="s">
        <v>34859</v>
      </c>
      <c r="K192" s="285" t="s">
        <v>31890</v>
      </c>
    </row>
    <row r="193" spans="1:11">
      <c r="A193" s="279" t="s">
        <v>35180</v>
      </c>
      <c r="B193" s="280" t="s">
        <v>8420</v>
      </c>
      <c r="C193" s="281" t="s">
        <v>35183</v>
      </c>
      <c r="D193" s="281" t="s">
        <v>31880</v>
      </c>
      <c r="E193" s="282"/>
      <c r="F193" s="279" t="s">
        <v>31891</v>
      </c>
      <c r="G193" s="279" t="s">
        <v>29929</v>
      </c>
      <c r="H193" s="283" t="s">
        <v>8421</v>
      </c>
      <c r="I193" s="107" t="s">
        <v>8422</v>
      </c>
      <c r="J193" s="284" t="s">
        <v>31575</v>
      </c>
      <c r="K193" s="285" t="s">
        <v>31890</v>
      </c>
    </row>
    <row r="194" spans="1:11">
      <c r="A194" s="279" t="s">
        <v>35184</v>
      </c>
      <c r="B194" s="280" t="s">
        <v>8423</v>
      </c>
      <c r="C194" s="281" t="s">
        <v>35185</v>
      </c>
      <c r="D194" s="281" t="s">
        <v>31893</v>
      </c>
      <c r="E194" s="282"/>
      <c r="F194" s="279" t="s">
        <v>35186</v>
      </c>
      <c r="G194" s="279" t="s">
        <v>34830</v>
      </c>
      <c r="H194" s="283" t="s">
        <v>8405</v>
      </c>
      <c r="I194" s="107" t="s">
        <v>8424</v>
      </c>
      <c r="J194" s="284" t="s">
        <v>34859</v>
      </c>
      <c r="K194" s="285" t="s">
        <v>35187</v>
      </c>
    </row>
    <row r="195" spans="1:11">
      <c r="A195" s="279" t="s">
        <v>31894</v>
      </c>
      <c r="B195" s="280" t="s">
        <v>35188</v>
      </c>
      <c r="C195" s="281" t="s">
        <v>35189</v>
      </c>
      <c r="D195" s="281" t="s">
        <v>31893</v>
      </c>
      <c r="E195" s="282"/>
      <c r="F195" s="279" t="s">
        <v>8179</v>
      </c>
      <c r="G195" s="279" t="s">
        <v>35190</v>
      </c>
      <c r="H195" s="283" t="s">
        <v>8328</v>
      </c>
      <c r="I195" s="107" t="s">
        <v>8425</v>
      </c>
      <c r="J195" s="284" t="s">
        <v>35059</v>
      </c>
      <c r="K195" s="285" t="s">
        <v>35191</v>
      </c>
    </row>
    <row r="196" spans="1:11">
      <c r="A196" s="279" t="s">
        <v>27656</v>
      </c>
      <c r="B196" s="280" t="s">
        <v>31895</v>
      </c>
      <c r="C196" s="281" t="s">
        <v>31892</v>
      </c>
      <c r="D196" s="281" t="s">
        <v>31893</v>
      </c>
      <c r="E196" s="282"/>
      <c r="F196" s="279" t="s">
        <v>8248</v>
      </c>
      <c r="G196" s="279" t="s">
        <v>31896</v>
      </c>
      <c r="H196" s="283" t="s">
        <v>4355</v>
      </c>
      <c r="I196" s="107" t="s">
        <v>35192</v>
      </c>
      <c r="J196" s="284" t="s">
        <v>34859</v>
      </c>
      <c r="K196" s="283" t="s">
        <v>31897</v>
      </c>
    </row>
    <row r="197" spans="1:11">
      <c r="A197" s="279" t="s">
        <v>34829</v>
      </c>
      <c r="B197" s="280" t="s">
        <v>8426</v>
      </c>
      <c r="C197" s="281" t="s">
        <v>35185</v>
      </c>
      <c r="D197" s="281" t="s">
        <v>35193</v>
      </c>
      <c r="E197" s="282"/>
      <c r="F197" s="279" t="s">
        <v>29931</v>
      </c>
      <c r="G197" s="279" t="s">
        <v>34833</v>
      </c>
      <c r="H197" s="283" t="s">
        <v>8405</v>
      </c>
      <c r="I197" s="107" t="s">
        <v>8427</v>
      </c>
      <c r="J197" s="284" t="s">
        <v>24811</v>
      </c>
      <c r="K197" s="285" t="s">
        <v>31898</v>
      </c>
    </row>
    <row r="198" spans="1:11">
      <c r="A198" s="279" t="s">
        <v>30956</v>
      </c>
      <c r="B198" s="280" t="s">
        <v>8428</v>
      </c>
      <c r="C198" s="281" t="s">
        <v>35189</v>
      </c>
      <c r="D198" s="281" t="s">
        <v>31893</v>
      </c>
      <c r="E198" s="282"/>
      <c r="F198" s="279" t="s">
        <v>29931</v>
      </c>
      <c r="G198" s="279" t="s">
        <v>29929</v>
      </c>
      <c r="H198" s="283" t="s">
        <v>8405</v>
      </c>
      <c r="I198" s="107" t="s">
        <v>8429</v>
      </c>
      <c r="J198" s="284" t="s">
        <v>24811</v>
      </c>
      <c r="K198" s="285" t="s">
        <v>31898</v>
      </c>
    </row>
    <row r="199" spans="1:11">
      <c r="A199" s="279" t="s">
        <v>34835</v>
      </c>
      <c r="B199" s="280" t="s">
        <v>8430</v>
      </c>
      <c r="C199" s="281" t="s">
        <v>31892</v>
      </c>
      <c r="D199" s="281" t="s">
        <v>31893</v>
      </c>
      <c r="E199" s="282"/>
      <c r="F199" s="279" t="s">
        <v>29931</v>
      </c>
      <c r="G199" s="279" t="s">
        <v>29929</v>
      </c>
      <c r="H199" s="283" t="s">
        <v>8405</v>
      </c>
      <c r="I199" s="107" t="s">
        <v>8431</v>
      </c>
      <c r="J199" s="284" t="s">
        <v>24811</v>
      </c>
      <c r="K199" s="285" t="s">
        <v>35194</v>
      </c>
    </row>
    <row r="200" spans="1:11">
      <c r="A200" s="279" t="s">
        <v>34829</v>
      </c>
      <c r="B200" s="280" t="s">
        <v>8432</v>
      </c>
      <c r="C200" s="281" t="s">
        <v>31892</v>
      </c>
      <c r="D200" s="281" t="s">
        <v>31893</v>
      </c>
      <c r="E200" s="282"/>
      <c r="F200" s="279" t="s">
        <v>29931</v>
      </c>
      <c r="G200" s="279" t="s">
        <v>29929</v>
      </c>
      <c r="H200" s="283" t="s">
        <v>8405</v>
      </c>
      <c r="I200" s="107" t="s">
        <v>8433</v>
      </c>
      <c r="J200" s="284" t="s">
        <v>34859</v>
      </c>
      <c r="K200" s="285" t="s">
        <v>31898</v>
      </c>
    </row>
    <row r="201" spans="1:11">
      <c r="A201" s="279" t="s">
        <v>30956</v>
      </c>
      <c r="B201" s="280" t="s">
        <v>8434</v>
      </c>
      <c r="C201" s="281" t="s">
        <v>31892</v>
      </c>
      <c r="D201" s="281" t="s">
        <v>35193</v>
      </c>
      <c r="E201" s="282"/>
      <c r="F201" s="279" t="s">
        <v>29931</v>
      </c>
      <c r="G201" s="279" t="s">
        <v>29929</v>
      </c>
      <c r="H201" s="283" t="s">
        <v>8405</v>
      </c>
      <c r="I201" s="107" t="s">
        <v>8435</v>
      </c>
      <c r="J201" s="284" t="s">
        <v>34859</v>
      </c>
      <c r="K201" s="285" t="s">
        <v>30888</v>
      </c>
    </row>
    <row r="202" spans="1:11">
      <c r="A202" s="279" t="s">
        <v>30956</v>
      </c>
      <c r="B202" s="280" t="s">
        <v>8436</v>
      </c>
      <c r="C202" s="281" t="s">
        <v>31892</v>
      </c>
      <c r="D202" s="281" t="s">
        <v>31893</v>
      </c>
      <c r="E202" s="282"/>
      <c r="F202" s="279" t="s">
        <v>34860</v>
      </c>
      <c r="G202" s="279" t="s">
        <v>34833</v>
      </c>
      <c r="H202" s="283" t="s">
        <v>8405</v>
      </c>
      <c r="I202" s="107" t="s">
        <v>8437</v>
      </c>
      <c r="J202" s="284" t="s">
        <v>34880</v>
      </c>
      <c r="K202" s="285" t="s">
        <v>35195</v>
      </c>
    </row>
    <row r="203" spans="1:11">
      <c r="A203" s="279" t="s">
        <v>30956</v>
      </c>
      <c r="B203" s="280" t="s">
        <v>8438</v>
      </c>
      <c r="C203" s="281" t="s">
        <v>35185</v>
      </c>
      <c r="D203" s="281" t="s">
        <v>31893</v>
      </c>
      <c r="E203" s="282"/>
      <c r="F203" s="279" t="s">
        <v>29931</v>
      </c>
      <c r="G203" s="279" t="s">
        <v>29929</v>
      </c>
      <c r="H203" s="283" t="s">
        <v>8405</v>
      </c>
      <c r="I203" s="107" t="s">
        <v>8439</v>
      </c>
      <c r="J203" s="284" t="s">
        <v>24811</v>
      </c>
      <c r="K203" s="285" t="s">
        <v>35196</v>
      </c>
    </row>
    <row r="204" spans="1:11">
      <c r="A204" s="279" t="s">
        <v>27656</v>
      </c>
      <c r="B204" s="280" t="s">
        <v>31899</v>
      </c>
      <c r="C204" s="281" t="s">
        <v>31892</v>
      </c>
      <c r="D204" s="281" t="s">
        <v>31893</v>
      </c>
      <c r="E204" s="282"/>
      <c r="F204" s="279" t="s">
        <v>34826</v>
      </c>
      <c r="G204" s="279" t="s">
        <v>34853</v>
      </c>
      <c r="H204" s="283" t="s">
        <v>8440</v>
      </c>
      <c r="I204" s="107" t="s">
        <v>35197</v>
      </c>
      <c r="J204" s="284" t="s">
        <v>8165</v>
      </c>
      <c r="K204" s="283" t="s">
        <v>31900</v>
      </c>
    </row>
    <row r="205" spans="1:11">
      <c r="A205" s="279" t="s">
        <v>35198</v>
      </c>
      <c r="B205" s="280" t="s">
        <v>31901</v>
      </c>
      <c r="C205" s="281" t="s">
        <v>31902</v>
      </c>
      <c r="D205" s="281" t="s">
        <v>35199</v>
      </c>
      <c r="E205" s="282"/>
      <c r="F205" s="279" t="s">
        <v>22937</v>
      </c>
      <c r="G205" s="279" t="s">
        <v>31903</v>
      </c>
      <c r="H205" s="283" t="s">
        <v>8441</v>
      </c>
      <c r="I205" s="107" t="s">
        <v>35200</v>
      </c>
      <c r="J205" s="284" t="s">
        <v>35201</v>
      </c>
      <c r="K205" s="285" t="s">
        <v>31904</v>
      </c>
    </row>
    <row r="206" spans="1:11">
      <c r="A206" s="279" t="s">
        <v>34901</v>
      </c>
      <c r="B206" s="280" t="s">
        <v>35202</v>
      </c>
      <c r="C206" s="281" t="s">
        <v>31905</v>
      </c>
      <c r="D206" s="281" t="s">
        <v>31906</v>
      </c>
      <c r="E206" s="282"/>
      <c r="F206" s="279" t="s">
        <v>23551</v>
      </c>
      <c r="G206" s="279" t="s">
        <v>24864</v>
      </c>
      <c r="H206" s="283" t="s">
        <v>8442</v>
      </c>
      <c r="I206" s="107" t="s">
        <v>31907</v>
      </c>
      <c r="J206" s="284" t="s">
        <v>34887</v>
      </c>
      <c r="K206" s="285" t="s">
        <v>31904</v>
      </c>
    </row>
    <row r="207" spans="1:11">
      <c r="A207" s="279" t="s">
        <v>35203</v>
      </c>
      <c r="B207" s="280" t="s">
        <v>31908</v>
      </c>
      <c r="C207" s="281" t="s">
        <v>31905</v>
      </c>
      <c r="D207" s="281" t="s">
        <v>35204</v>
      </c>
      <c r="E207" s="282"/>
      <c r="F207" s="279" t="s">
        <v>34903</v>
      </c>
      <c r="G207" s="279" t="s">
        <v>35004</v>
      </c>
      <c r="H207" s="283" t="s">
        <v>8442</v>
      </c>
      <c r="I207" s="107" t="s">
        <v>35205</v>
      </c>
      <c r="J207" s="284" t="s">
        <v>34887</v>
      </c>
      <c r="K207" s="285" t="s">
        <v>35206</v>
      </c>
    </row>
    <row r="208" spans="1:11">
      <c r="A208" s="279" t="s">
        <v>8177</v>
      </c>
      <c r="B208" s="280" t="s">
        <v>8443</v>
      </c>
      <c r="C208" s="281" t="s">
        <v>31909</v>
      </c>
      <c r="D208" s="281" t="s">
        <v>29943</v>
      </c>
      <c r="E208" s="282"/>
      <c r="F208" s="279" t="s">
        <v>31794</v>
      </c>
      <c r="G208" s="279" t="s">
        <v>31706</v>
      </c>
      <c r="H208" s="283" t="s">
        <v>6124</v>
      </c>
      <c r="I208" s="107" t="s">
        <v>31910</v>
      </c>
      <c r="J208" s="284" t="s">
        <v>34943</v>
      </c>
      <c r="K208" s="285" t="s">
        <v>31911</v>
      </c>
    </row>
    <row r="209" spans="1:11">
      <c r="A209" s="279" t="s">
        <v>31046</v>
      </c>
      <c r="B209" s="280" t="s">
        <v>35207</v>
      </c>
      <c r="C209" s="281" t="s">
        <v>35208</v>
      </c>
      <c r="D209" s="281" t="s">
        <v>35209</v>
      </c>
      <c r="E209" s="282"/>
      <c r="F209" s="279" t="s">
        <v>29936</v>
      </c>
      <c r="G209" s="279" t="s">
        <v>35210</v>
      </c>
      <c r="H209" s="283" t="s">
        <v>8293</v>
      </c>
      <c r="I209" s="107" t="s">
        <v>35211</v>
      </c>
      <c r="J209" s="284" t="s">
        <v>31601</v>
      </c>
      <c r="K209" s="285" t="s">
        <v>35212</v>
      </c>
    </row>
    <row r="210" spans="1:11">
      <c r="A210" s="279" t="s">
        <v>34850</v>
      </c>
      <c r="B210" s="280" t="s">
        <v>31912</v>
      </c>
      <c r="C210" s="281" t="s">
        <v>35208</v>
      </c>
      <c r="D210" s="281" t="s">
        <v>29943</v>
      </c>
      <c r="E210" s="282"/>
      <c r="F210" s="279" t="s">
        <v>35213</v>
      </c>
      <c r="G210" s="279" t="s">
        <v>34833</v>
      </c>
      <c r="H210" s="283" t="s">
        <v>2053</v>
      </c>
      <c r="I210" s="107" t="s">
        <v>31913</v>
      </c>
      <c r="J210" s="284" t="s">
        <v>34859</v>
      </c>
      <c r="K210" s="285" t="s">
        <v>35214</v>
      </c>
    </row>
    <row r="211" spans="1:11">
      <c r="A211" s="279" t="s">
        <v>35020</v>
      </c>
      <c r="B211" s="280" t="s">
        <v>8444</v>
      </c>
      <c r="C211" s="281" t="s">
        <v>31909</v>
      </c>
      <c r="D211" s="281" t="s">
        <v>29943</v>
      </c>
      <c r="E211" s="282"/>
      <c r="F211" s="279" t="s">
        <v>23551</v>
      </c>
      <c r="G211" s="279" t="s">
        <v>29929</v>
      </c>
      <c r="H211" s="283" t="s">
        <v>2053</v>
      </c>
      <c r="I211" s="107" t="s">
        <v>8445</v>
      </c>
      <c r="J211" s="284" t="s">
        <v>24811</v>
      </c>
      <c r="K211" s="285" t="s">
        <v>31914</v>
      </c>
    </row>
    <row r="212" spans="1:11">
      <c r="A212" s="279" t="s">
        <v>29942</v>
      </c>
      <c r="B212" s="280" t="s">
        <v>8446</v>
      </c>
      <c r="C212" s="281" t="s">
        <v>31909</v>
      </c>
      <c r="D212" s="281" t="s">
        <v>35215</v>
      </c>
      <c r="E212" s="282"/>
      <c r="F212" s="279" t="s">
        <v>29931</v>
      </c>
      <c r="G212" s="279" t="s">
        <v>29929</v>
      </c>
      <c r="H212" s="283" t="s">
        <v>35216</v>
      </c>
      <c r="I212" s="107" t="s">
        <v>8447</v>
      </c>
      <c r="J212" s="284" t="s">
        <v>24811</v>
      </c>
      <c r="K212" s="285" t="s">
        <v>35206</v>
      </c>
    </row>
    <row r="213" spans="1:11">
      <c r="A213" s="279" t="s">
        <v>31915</v>
      </c>
      <c r="B213" s="280" t="s">
        <v>35217</v>
      </c>
      <c r="C213" s="281" t="s">
        <v>31909</v>
      </c>
      <c r="D213" s="281" t="s">
        <v>29943</v>
      </c>
      <c r="E213" s="282"/>
      <c r="F213" s="279" t="s">
        <v>35218</v>
      </c>
      <c r="G213" s="279" t="s">
        <v>8180</v>
      </c>
      <c r="H213" s="283" t="s">
        <v>8448</v>
      </c>
      <c r="I213" s="107" t="s">
        <v>31916</v>
      </c>
      <c r="J213" s="284" t="s">
        <v>35219</v>
      </c>
      <c r="K213" s="285" t="s">
        <v>31917</v>
      </c>
    </row>
    <row r="214" spans="1:11">
      <c r="A214" s="279" t="s">
        <v>35110</v>
      </c>
      <c r="B214" s="280" t="s">
        <v>8449</v>
      </c>
      <c r="C214" s="281" t="s">
        <v>31909</v>
      </c>
      <c r="D214" s="281" t="s">
        <v>29943</v>
      </c>
      <c r="E214" s="282"/>
      <c r="F214" s="279" t="s">
        <v>31918</v>
      </c>
      <c r="G214" s="279" t="s">
        <v>34872</v>
      </c>
      <c r="H214" s="283" t="s">
        <v>944</v>
      </c>
      <c r="I214" s="107" t="s">
        <v>31919</v>
      </c>
      <c r="J214" s="284" t="s">
        <v>35219</v>
      </c>
      <c r="K214" s="285" t="s">
        <v>31904</v>
      </c>
    </row>
    <row r="215" spans="1:11">
      <c r="A215" s="279" t="s">
        <v>31920</v>
      </c>
      <c r="B215" s="280" t="s">
        <v>31921</v>
      </c>
      <c r="C215" s="281" t="s">
        <v>35220</v>
      </c>
      <c r="D215" s="281" t="s">
        <v>35221</v>
      </c>
      <c r="E215" s="282"/>
      <c r="F215" s="279" t="s">
        <v>27658</v>
      </c>
      <c r="G215" s="279" t="s">
        <v>24864</v>
      </c>
      <c r="H215" s="283" t="s">
        <v>31923</v>
      </c>
      <c r="I215" s="107" t="s">
        <v>35222</v>
      </c>
      <c r="J215" s="284" t="s">
        <v>31601</v>
      </c>
      <c r="K215" s="285" t="s">
        <v>31924</v>
      </c>
    </row>
    <row r="216" spans="1:11">
      <c r="A216" s="279" t="s">
        <v>35223</v>
      </c>
      <c r="B216" s="280" t="s">
        <v>35224</v>
      </c>
      <c r="C216" s="281" t="s">
        <v>30084</v>
      </c>
      <c r="D216" s="281" t="s">
        <v>31922</v>
      </c>
      <c r="E216" s="282"/>
      <c r="F216" s="279" t="s">
        <v>34899</v>
      </c>
      <c r="G216" s="279" t="s">
        <v>34989</v>
      </c>
      <c r="H216" s="283" t="s">
        <v>35225</v>
      </c>
      <c r="I216" s="107" t="s">
        <v>35226</v>
      </c>
      <c r="J216" s="284" t="s">
        <v>31601</v>
      </c>
      <c r="K216" s="285" t="s">
        <v>35227</v>
      </c>
    </row>
    <row r="217" spans="1:11">
      <c r="A217" s="279" t="s">
        <v>35228</v>
      </c>
      <c r="B217" s="280" t="s">
        <v>35229</v>
      </c>
      <c r="C217" s="281" t="s">
        <v>30084</v>
      </c>
      <c r="D217" s="281" t="s">
        <v>31925</v>
      </c>
      <c r="E217" s="282"/>
      <c r="F217" s="279" t="s">
        <v>35043</v>
      </c>
      <c r="G217" s="279" t="s">
        <v>29929</v>
      </c>
      <c r="H217" s="283" t="s">
        <v>2053</v>
      </c>
      <c r="I217" s="107" t="s">
        <v>8450</v>
      </c>
      <c r="J217" s="284" t="s">
        <v>24811</v>
      </c>
      <c r="K217" s="285" t="s">
        <v>31917</v>
      </c>
    </row>
    <row r="218" spans="1:11">
      <c r="A218" s="279" t="s">
        <v>31594</v>
      </c>
      <c r="B218" s="280" t="s">
        <v>8451</v>
      </c>
      <c r="C218" s="281" t="s">
        <v>35220</v>
      </c>
      <c r="D218" s="281" t="s">
        <v>35230</v>
      </c>
      <c r="E218" s="282"/>
      <c r="F218" s="279" t="s">
        <v>23551</v>
      </c>
      <c r="G218" s="279" t="s">
        <v>34830</v>
      </c>
      <c r="H218" s="283" t="s">
        <v>8452</v>
      </c>
      <c r="I218" s="107" t="s">
        <v>8453</v>
      </c>
      <c r="J218" s="284" t="s">
        <v>24811</v>
      </c>
      <c r="K218" s="285" t="s">
        <v>35231</v>
      </c>
    </row>
    <row r="219" spans="1:11">
      <c r="A219" s="279" t="s">
        <v>31594</v>
      </c>
      <c r="B219" s="280" t="s">
        <v>8454</v>
      </c>
      <c r="C219" s="281" t="s">
        <v>30084</v>
      </c>
      <c r="D219" s="281" t="s">
        <v>31925</v>
      </c>
      <c r="E219" s="282"/>
      <c r="F219" s="279" t="s">
        <v>34903</v>
      </c>
      <c r="G219" s="279" t="s">
        <v>29929</v>
      </c>
      <c r="H219" s="283" t="s">
        <v>8452</v>
      </c>
      <c r="I219" s="107" t="s">
        <v>8455</v>
      </c>
      <c r="J219" s="284" t="s">
        <v>24811</v>
      </c>
      <c r="K219" s="285" t="s">
        <v>35232</v>
      </c>
    </row>
    <row r="220" spans="1:11">
      <c r="A220" s="279" t="s">
        <v>30956</v>
      </c>
      <c r="B220" s="280" t="s">
        <v>31926</v>
      </c>
      <c r="C220" s="281" t="s">
        <v>30084</v>
      </c>
      <c r="D220" s="281" t="s">
        <v>31925</v>
      </c>
      <c r="E220" s="282"/>
      <c r="F220" s="279" t="s">
        <v>29931</v>
      </c>
      <c r="G220" s="279" t="s">
        <v>34833</v>
      </c>
      <c r="H220" s="283" t="s">
        <v>2053</v>
      </c>
      <c r="I220" s="107" t="s">
        <v>35233</v>
      </c>
      <c r="J220" s="284" t="s">
        <v>34859</v>
      </c>
      <c r="K220" s="285" t="s">
        <v>31927</v>
      </c>
    </row>
    <row r="221" spans="1:11">
      <c r="A221" s="279" t="s">
        <v>30956</v>
      </c>
      <c r="B221" s="280" t="s">
        <v>35234</v>
      </c>
      <c r="C221" s="281" t="s">
        <v>35235</v>
      </c>
      <c r="D221" s="281" t="s">
        <v>35230</v>
      </c>
      <c r="E221" s="282"/>
      <c r="F221" s="279" t="s">
        <v>34860</v>
      </c>
      <c r="G221" s="279" t="s">
        <v>34830</v>
      </c>
      <c r="H221" s="283" t="s">
        <v>2053</v>
      </c>
      <c r="I221" s="107" t="s">
        <v>35236</v>
      </c>
      <c r="J221" s="284" t="s">
        <v>34859</v>
      </c>
      <c r="K221" s="285" t="s">
        <v>35237</v>
      </c>
    </row>
    <row r="222" spans="1:11">
      <c r="A222" s="279" t="s">
        <v>30956</v>
      </c>
      <c r="B222" s="280" t="s">
        <v>31928</v>
      </c>
      <c r="C222" s="281" t="s">
        <v>30084</v>
      </c>
      <c r="D222" s="281" t="s">
        <v>31925</v>
      </c>
      <c r="E222" s="282"/>
      <c r="F222" s="279" t="s">
        <v>29931</v>
      </c>
      <c r="G222" s="279" t="s">
        <v>29929</v>
      </c>
      <c r="H222" s="283" t="s">
        <v>2053</v>
      </c>
      <c r="I222" s="107" t="s">
        <v>35238</v>
      </c>
      <c r="J222" s="284" t="s">
        <v>34859</v>
      </c>
      <c r="K222" s="285" t="s">
        <v>35239</v>
      </c>
    </row>
    <row r="223" spans="1:11">
      <c r="A223" s="279" t="s">
        <v>31658</v>
      </c>
      <c r="B223" s="280" t="s">
        <v>35240</v>
      </c>
      <c r="C223" s="281" t="s">
        <v>35220</v>
      </c>
      <c r="D223" s="281" t="s">
        <v>35241</v>
      </c>
      <c r="E223" s="282"/>
      <c r="F223" s="279" t="s">
        <v>34899</v>
      </c>
      <c r="G223" s="279" t="s">
        <v>34989</v>
      </c>
      <c r="H223" s="283" t="s">
        <v>35242</v>
      </c>
      <c r="I223" s="107" t="s">
        <v>31929</v>
      </c>
      <c r="J223" s="284" t="s">
        <v>34854</v>
      </c>
      <c r="K223" s="285" t="s">
        <v>31924</v>
      </c>
    </row>
    <row r="224" spans="1:11">
      <c r="A224" s="279" t="s">
        <v>31603</v>
      </c>
      <c r="B224" s="280" t="s">
        <v>31930</v>
      </c>
      <c r="C224" s="281" t="s">
        <v>35243</v>
      </c>
      <c r="D224" s="281" t="s">
        <v>31932</v>
      </c>
      <c r="E224" s="282"/>
      <c r="F224" s="279" t="s">
        <v>31933</v>
      </c>
      <c r="G224" s="279" t="s">
        <v>31607</v>
      </c>
      <c r="H224" s="283" t="s">
        <v>8456</v>
      </c>
      <c r="I224" s="107" t="s">
        <v>31934</v>
      </c>
      <c r="J224" s="284" t="s">
        <v>8165</v>
      </c>
      <c r="K224" s="285" t="s">
        <v>35244</v>
      </c>
    </row>
    <row r="225" spans="1:11">
      <c r="A225" s="279" t="s">
        <v>31649</v>
      </c>
      <c r="B225" s="280" t="s">
        <v>31935</v>
      </c>
      <c r="C225" s="281" t="s">
        <v>31931</v>
      </c>
      <c r="D225" s="281" t="s">
        <v>31932</v>
      </c>
      <c r="E225" s="282"/>
      <c r="F225" s="279" t="s">
        <v>8248</v>
      </c>
      <c r="G225" s="279" t="s">
        <v>35245</v>
      </c>
      <c r="H225" s="283" t="s">
        <v>35246</v>
      </c>
      <c r="I225" s="107" t="s">
        <v>35247</v>
      </c>
      <c r="J225" s="284" t="s">
        <v>27658</v>
      </c>
      <c r="K225" s="283" t="s">
        <v>31936</v>
      </c>
    </row>
    <row r="226" spans="1:11">
      <c r="A226" s="279" t="s">
        <v>34862</v>
      </c>
      <c r="B226" s="280" t="s">
        <v>31937</v>
      </c>
      <c r="C226" s="281" t="s">
        <v>31931</v>
      </c>
      <c r="D226" s="281" t="s">
        <v>35248</v>
      </c>
      <c r="E226" s="282"/>
      <c r="F226" s="279" t="s">
        <v>34868</v>
      </c>
      <c r="G226" s="279" t="s">
        <v>31784</v>
      </c>
      <c r="H226" s="283" t="s">
        <v>8325</v>
      </c>
      <c r="I226" s="107" t="s">
        <v>31938</v>
      </c>
      <c r="J226" s="284" t="s">
        <v>24812</v>
      </c>
      <c r="K226" s="306" t="s">
        <v>35249</v>
      </c>
    </row>
    <row r="227" spans="1:11">
      <c r="A227" s="279" t="s">
        <v>34835</v>
      </c>
      <c r="B227" s="280" t="s">
        <v>8457</v>
      </c>
      <c r="C227" s="281" t="s">
        <v>31931</v>
      </c>
      <c r="D227" s="281" t="s">
        <v>31932</v>
      </c>
      <c r="E227" s="282"/>
      <c r="F227" s="279" t="s">
        <v>29931</v>
      </c>
      <c r="G227" s="279" t="s">
        <v>29929</v>
      </c>
      <c r="H227" s="283" t="s">
        <v>2053</v>
      </c>
      <c r="I227" s="107" t="s">
        <v>8458</v>
      </c>
      <c r="J227" s="284" t="s">
        <v>34880</v>
      </c>
      <c r="K227" s="285" t="s">
        <v>35250</v>
      </c>
    </row>
    <row r="228" spans="1:11">
      <c r="A228" s="279" t="s">
        <v>30956</v>
      </c>
      <c r="B228" s="280" t="s">
        <v>8459</v>
      </c>
      <c r="C228" s="281" t="s">
        <v>31931</v>
      </c>
      <c r="D228" s="281" t="s">
        <v>31932</v>
      </c>
      <c r="E228" s="282"/>
      <c r="F228" s="279" t="s">
        <v>34946</v>
      </c>
      <c r="G228" s="279" t="s">
        <v>34833</v>
      </c>
      <c r="H228" s="283" t="s">
        <v>2053</v>
      </c>
      <c r="I228" s="107" t="s">
        <v>8460</v>
      </c>
      <c r="J228" s="284" t="s">
        <v>34880</v>
      </c>
      <c r="K228" s="285" t="s">
        <v>31939</v>
      </c>
    </row>
    <row r="229" spans="1:11">
      <c r="A229" s="279" t="s">
        <v>30956</v>
      </c>
      <c r="B229" s="280" t="s">
        <v>8461</v>
      </c>
      <c r="C229" s="281" t="s">
        <v>35251</v>
      </c>
      <c r="D229" s="281" t="s">
        <v>35252</v>
      </c>
      <c r="E229" s="282"/>
      <c r="F229" s="279" t="s">
        <v>29931</v>
      </c>
      <c r="G229" s="279" t="s">
        <v>29929</v>
      </c>
      <c r="H229" s="283" t="s">
        <v>2053</v>
      </c>
      <c r="I229" s="107" t="s">
        <v>8462</v>
      </c>
      <c r="J229" s="284" t="s">
        <v>34880</v>
      </c>
      <c r="K229" s="285" t="s">
        <v>31939</v>
      </c>
    </row>
    <row r="230" spans="1:11">
      <c r="A230" s="279" t="s">
        <v>29944</v>
      </c>
      <c r="B230" s="280" t="s">
        <v>8463</v>
      </c>
      <c r="C230" s="281" t="s">
        <v>35251</v>
      </c>
      <c r="D230" s="281" t="s">
        <v>35252</v>
      </c>
      <c r="E230" s="282"/>
      <c r="F230" s="279" t="s">
        <v>8248</v>
      </c>
      <c r="G230" s="279" t="s">
        <v>34833</v>
      </c>
      <c r="H230" s="283" t="s">
        <v>8464</v>
      </c>
      <c r="I230" s="107" t="s">
        <v>8465</v>
      </c>
      <c r="J230" s="284" t="s">
        <v>34828</v>
      </c>
      <c r="K230" s="306" t="s">
        <v>35253</v>
      </c>
    </row>
    <row r="231" spans="1:11">
      <c r="A231" s="279" t="s">
        <v>31594</v>
      </c>
      <c r="B231" s="280" t="s">
        <v>31941</v>
      </c>
      <c r="C231" s="281" t="s">
        <v>31942</v>
      </c>
      <c r="D231" s="281" t="s">
        <v>31943</v>
      </c>
      <c r="E231" s="282"/>
      <c r="F231" s="279" t="s">
        <v>31618</v>
      </c>
      <c r="G231" s="279" t="s">
        <v>34833</v>
      </c>
      <c r="H231" s="283" t="s">
        <v>30889</v>
      </c>
      <c r="I231" s="107" t="s">
        <v>8466</v>
      </c>
      <c r="J231" s="284" t="s">
        <v>34823</v>
      </c>
      <c r="K231" s="306" t="s">
        <v>31940</v>
      </c>
    </row>
    <row r="232" spans="1:11">
      <c r="A232" s="279" t="s">
        <v>29944</v>
      </c>
      <c r="B232" s="280" t="s">
        <v>8467</v>
      </c>
      <c r="C232" s="281" t="s">
        <v>35254</v>
      </c>
      <c r="D232" s="281" t="s">
        <v>35255</v>
      </c>
      <c r="E232" s="282"/>
      <c r="F232" s="279" t="s">
        <v>34920</v>
      </c>
      <c r="G232" s="279" t="s">
        <v>34833</v>
      </c>
      <c r="H232" s="283" t="s">
        <v>8464</v>
      </c>
      <c r="I232" s="107" t="s">
        <v>8468</v>
      </c>
      <c r="J232" s="284" t="s">
        <v>34828</v>
      </c>
      <c r="K232" s="306" t="s">
        <v>31940</v>
      </c>
    </row>
    <row r="233" spans="1:11">
      <c r="A233" s="279" t="s">
        <v>35138</v>
      </c>
      <c r="B233" s="280" t="s">
        <v>8469</v>
      </c>
      <c r="C233" s="281" t="s">
        <v>31942</v>
      </c>
      <c r="D233" s="281" t="s">
        <v>31943</v>
      </c>
      <c r="E233" s="282"/>
      <c r="F233" s="279" t="s">
        <v>22937</v>
      </c>
      <c r="G233" s="279" t="s">
        <v>34996</v>
      </c>
      <c r="H233" s="283" t="s">
        <v>8470</v>
      </c>
      <c r="I233" s="107" t="s">
        <v>8471</v>
      </c>
      <c r="J233" s="284" t="s">
        <v>24811</v>
      </c>
      <c r="K233" s="285" t="s">
        <v>31944</v>
      </c>
    </row>
    <row r="234" spans="1:11">
      <c r="A234" s="279" t="s">
        <v>29939</v>
      </c>
      <c r="B234" s="280" t="s">
        <v>8472</v>
      </c>
      <c r="C234" s="281" t="s">
        <v>31942</v>
      </c>
      <c r="D234" s="281" t="s">
        <v>31945</v>
      </c>
      <c r="E234" s="282"/>
      <c r="F234" s="279" t="s">
        <v>35178</v>
      </c>
      <c r="G234" s="279" t="s">
        <v>29929</v>
      </c>
      <c r="H234" s="283" t="s">
        <v>5856</v>
      </c>
      <c r="I234" s="107" t="s">
        <v>8473</v>
      </c>
      <c r="J234" s="284" t="s">
        <v>27658</v>
      </c>
      <c r="K234" s="283" t="s">
        <v>31946</v>
      </c>
    </row>
    <row r="235" spans="1:11">
      <c r="A235" s="279" t="s">
        <v>29939</v>
      </c>
      <c r="B235" s="280" t="s">
        <v>8474</v>
      </c>
      <c r="C235" s="281" t="s">
        <v>31942</v>
      </c>
      <c r="D235" s="281" t="s">
        <v>35256</v>
      </c>
      <c r="E235" s="282"/>
      <c r="F235" s="279" t="s">
        <v>31889</v>
      </c>
      <c r="G235" s="279" t="s">
        <v>29929</v>
      </c>
      <c r="H235" s="283" t="s">
        <v>8475</v>
      </c>
      <c r="I235" s="107" t="s">
        <v>8476</v>
      </c>
      <c r="J235" s="284" t="s">
        <v>24811</v>
      </c>
      <c r="K235" s="283" t="s">
        <v>31946</v>
      </c>
    </row>
    <row r="236" spans="1:11">
      <c r="A236" s="279" t="s">
        <v>34923</v>
      </c>
      <c r="B236" s="280" t="s">
        <v>8477</v>
      </c>
      <c r="C236" s="281" t="s">
        <v>35257</v>
      </c>
      <c r="D236" s="281" t="s">
        <v>31943</v>
      </c>
      <c r="E236" s="282"/>
      <c r="F236" s="279" t="s">
        <v>35258</v>
      </c>
      <c r="G236" s="279" t="s">
        <v>35004</v>
      </c>
      <c r="H236" s="283" t="s">
        <v>8478</v>
      </c>
      <c r="I236" s="107" t="s">
        <v>8479</v>
      </c>
      <c r="J236" s="284" t="s">
        <v>27657</v>
      </c>
      <c r="K236" s="285" t="s">
        <v>35259</v>
      </c>
    </row>
    <row r="237" spans="1:11">
      <c r="A237" s="279" t="s">
        <v>31947</v>
      </c>
      <c r="B237" s="280" t="s">
        <v>8480</v>
      </c>
      <c r="C237" s="281" t="s">
        <v>31942</v>
      </c>
      <c r="D237" s="281" t="s">
        <v>35255</v>
      </c>
      <c r="E237" s="282"/>
      <c r="F237" s="279" t="s">
        <v>8168</v>
      </c>
      <c r="G237" s="279" t="s">
        <v>31948</v>
      </c>
      <c r="H237" s="283" t="s">
        <v>8481</v>
      </c>
      <c r="I237" s="107" t="s">
        <v>31949</v>
      </c>
      <c r="J237" s="284" t="s">
        <v>35059</v>
      </c>
      <c r="K237" s="283" t="s">
        <v>31950</v>
      </c>
    </row>
    <row r="238" spans="1:11">
      <c r="A238" s="279" t="s">
        <v>29942</v>
      </c>
      <c r="B238" s="280" t="s">
        <v>8482</v>
      </c>
      <c r="C238" s="281" t="s">
        <v>35260</v>
      </c>
      <c r="D238" s="281" t="s">
        <v>31952</v>
      </c>
      <c r="E238" s="282"/>
      <c r="F238" s="279" t="s">
        <v>34860</v>
      </c>
      <c r="G238" s="279" t="s">
        <v>29929</v>
      </c>
      <c r="H238" s="283" t="s">
        <v>8483</v>
      </c>
      <c r="I238" s="107" t="s">
        <v>8484</v>
      </c>
      <c r="J238" s="284" t="s">
        <v>34859</v>
      </c>
      <c r="K238" s="306" t="s">
        <v>31940</v>
      </c>
    </row>
    <row r="239" spans="1:11">
      <c r="A239" s="279" t="s">
        <v>29942</v>
      </c>
      <c r="B239" s="280" t="s">
        <v>8485</v>
      </c>
      <c r="C239" s="281" t="s">
        <v>31951</v>
      </c>
      <c r="D239" s="281" t="s">
        <v>35261</v>
      </c>
      <c r="E239" s="282"/>
      <c r="F239" s="279" t="s">
        <v>34860</v>
      </c>
      <c r="G239" s="279" t="s">
        <v>29929</v>
      </c>
      <c r="H239" s="283" t="s">
        <v>8483</v>
      </c>
      <c r="I239" s="107" t="s">
        <v>8486</v>
      </c>
      <c r="J239" s="284" t="s">
        <v>24811</v>
      </c>
      <c r="K239" s="306" t="s">
        <v>31940</v>
      </c>
    </row>
    <row r="240" spans="1:11">
      <c r="A240" s="279" t="s">
        <v>29942</v>
      </c>
      <c r="B240" s="280" t="s">
        <v>8487</v>
      </c>
      <c r="C240" s="281" t="s">
        <v>35262</v>
      </c>
      <c r="D240" s="281" t="s">
        <v>35261</v>
      </c>
      <c r="E240" s="282"/>
      <c r="F240" s="279" t="s">
        <v>29931</v>
      </c>
      <c r="G240" s="279" t="s">
        <v>34833</v>
      </c>
      <c r="H240" s="283" t="s">
        <v>8483</v>
      </c>
      <c r="I240" s="107" t="s">
        <v>31953</v>
      </c>
      <c r="J240" s="284" t="s">
        <v>24811</v>
      </c>
      <c r="K240" s="306" t="s">
        <v>31940</v>
      </c>
    </row>
    <row r="241" spans="1:11">
      <c r="A241" s="279" t="s">
        <v>35263</v>
      </c>
      <c r="B241" s="280" t="s">
        <v>8488</v>
      </c>
      <c r="C241" s="281" t="s">
        <v>31951</v>
      </c>
      <c r="D241" s="281" t="s">
        <v>31952</v>
      </c>
      <c r="E241" s="282"/>
      <c r="F241" s="279" t="s">
        <v>34860</v>
      </c>
      <c r="G241" s="279" t="s">
        <v>34833</v>
      </c>
      <c r="H241" s="283" t="s">
        <v>8483</v>
      </c>
      <c r="I241" s="107" t="s">
        <v>8489</v>
      </c>
      <c r="J241" s="284" t="s">
        <v>24811</v>
      </c>
      <c r="K241" s="285" t="s">
        <v>31954</v>
      </c>
    </row>
    <row r="242" spans="1:11">
      <c r="A242" s="279" t="s">
        <v>35025</v>
      </c>
      <c r="B242" s="280" t="s">
        <v>8490</v>
      </c>
      <c r="C242" s="281" t="s">
        <v>31951</v>
      </c>
      <c r="D242" s="281" t="s">
        <v>31952</v>
      </c>
      <c r="E242" s="282"/>
      <c r="F242" s="279" t="s">
        <v>35264</v>
      </c>
      <c r="G242" s="279" t="s">
        <v>35058</v>
      </c>
      <c r="H242" s="283" t="s">
        <v>8491</v>
      </c>
      <c r="I242" s="107" t="s">
        <v>8492</v>
      </c>
      <c r="J242" s="284" t="s">
        <v>34911</v>
      </c>
      <c r="K242" s="306" t="s">
        <v>35253</v>
      </c>
    </row>
    <row r="243" spans="1:11">
      <c r="A243" s="279" t="s">
        <v>34923</v>
      </c>
      <c r="B243" s="280" t="s">
        <v>8477</v>
      </c>
      <c r="C243" s="281" t="s">
        <v>31951</v>
      </c>
      <c r="D243" s="281" t="s">
        <v>31952</v>
      </c>
      <c r="E243" s="282"/>
      <c r="F243" s="279" t="s">
        <v>31955</v>
      </c>
      <c r="G243" s="279" t="s">
        <v>31706</v>
      </c>
      <c r="H243" s="283" t="s">
        <v>8478</v>
      </c>
      <c r="I243" s="107" t="s">
        <v>8479</v>
      </c>
      <c r="J243" s="284" t="s">
        <v>27657</v>
      </c>
      <c r="K243" s="306" t="s">
        <v>31940</v>
      </c>
    </row>
    <row r="244" spans="1:11">
      <c r="A244" s="279" t="s">
        <v>34838</v>
      </c>
      <c r="B244" s="280" t="s">
        <v>8493</v>
      </c>
      <c r="C244" s="281" t="s">
        <v>31956</v>
      </c>
      <c r="D244" s="281" t="s">
        <v>35265</v>
      </c>
      <c r="E244" s="282"/>
      <c r="F244" s="279" t="s">
        <v>34826</v>
      </c>
      <c r="G244" s="279" t="s">
        <v>34833</v>
      </c>
      <c r="H244" s="283" t="s">
        <v>8494</v>
      </c>
      <c r="I244" s="107" t="s">
        <v>8495</v>
      </c>
      <c r="J244" s="284" t="s">
        <v>24811</v>
      </c>
      <c r="K244" s="283" t="s">
        <v>35266</v>
      </c>
    </row>
    <row r="245" spans="1:11">
      <c r="A245" s="279" t="s">
        <v>34907</v>
      </c>
      <c r="B245" s="280" t="s">
        <v>8496</v>
      </c>
      <c r="C245" s="281" t="s">
        <v>31956</v>
      </c>
      <c r="D245" s="281" t="s">
        <v>31957</v>
      </c>
      <c r="E245" s="282"/>
      <c r="F245" s="279" t="s">
        <v>22937</v>
      </c>
      <c r="G245" s="279" t="s">
        <v>34833</v>
      </c>
      <c r="H245" s="283" t="s">
        <v>8494</v>
      </c>
      <c r="I245" s="107" t="s">
        <v>8497</v>
      </c>
      <c r="J245" s="284" t="s">
        <v>24811</v>
      </c>
      <c r="K245" s="283" t="s">
        <v>31958</v>
      </c>
    </row>
    <row r="246" spans="1:11">
      <c r="A246" s="279" t="s">
        <v>34838</v>
      </c>
      <c r="B246" s="280" t="s">
        <v>8498</v>
      </c>
      <c r="C246" s="281" t="s">
        <v>31956</v>
      </c>
      <c r="D246" s="281" t="s">
        <v>35267</v>
      </c>
      <c r="E246" s="282"/>
      <c r="F246" s="279" t="s">
        <v>22937</v>
      </c>
      <c r="G246" s="279" t="s">
        <v>29929</v>
      </c>
      <c r="H246" s="283" t="s">
        <v>8494</v>
      </c>
      <c r="I246" s="107" t="s">
        <v>8499</v>
      </c>
      <c r="J246" s="284" t="s">
        <v>24811</v>
      </c>
      <c r="K246" s="283" t="s">
        <v>31958</v>
      </c>
    </row>
    <row r="247" spans="1:11">
      <c r="A247" s="279" t="s">
        <v>16933</v>
      </c>
      <c r="B247" s="280" t="s">
        <v>8500</v>
      </c>
      <c r="C247" s="281" t="s">
        <v>35268</v>
      </c>
      <c r="D247" s="281" t="s">
        <v>31957</v>
      </c>
      <c r="E247" s="282"/>
      <c r="F247" s="279" t="s">
        <v>29931</v>
      </c>
      <c r="G247" s="279" t="s">
        <v>29929</v>
      </c>
      <c r="H247" s="283" t="s">
        <v>8494</v>
      </c>
      <c r="I247" s="107" t="s">
        <v>31959</v>
      </c>
      <c r="J247" s="284" t="s">
        <v>34859</v>
      </c>
      <c r="K247" s="283" t="s">
        <v>31958</v>
      </c>
    </row>
    <row r="248" spans="1:11">
      <c r="A248" s="279" t="s">
        <v>31804</v>
      </c>
      <c r="B248" s="280" t="s">
        <v>31960</v>
      </c>
      <c r="C248" s="281" t="s">
        <v>31956</v>
      </c>
      <c r="D248" s="281" t="s">
        <v>35267</v>
      </c>
      <c r="E248" s="282"/>
      <c r="F248" s="279" t="s">
        <v>29936</v>
      </c>
      <c r="G248" s="279" t="s">
        <v>31961</v>
      </c>
      <c r="H248" s="283" t="s">
        <v>8293</v>
      </c>
      <c r="I248" s="107" t="s">
        <v>31962</v>
      </c>
      <c r="J248" s="284" t="s">
        <v>34854</v>
      </c>
      <c r="K248" s="285" t="s">
        <v>31963</v>
      </c>
    </row>
    <row r="249" spans="1:11">
      <c r="A249" s="279" t="s">
        <v>31964</v>
      </c>
      <c r="B249" s="280" t="s">
        <v>8502</v>
      </c>
      <c r="C249" s="281" t="s">
        <v>35269</v>
      </c>
      <c r="D249" s="281" t="s">
        <v>31957</v>
      </c>
      <c r="E249" s="282"/>
      <c r="F249" s="279" t="s">
        <v>31955</v>
      </c>
      <c r="G249" s="279" t="s">
        <v>24864</v>
      </c>
      <c r="H249" s="283" t="s">
        <v>31965</v>
      </c>
      <c r="I249" s="107" t="s">
        <v>8503</v>
      </c>
      <c r="J249" s="284" t="s">
        <v>34883</v>
      </c>
      <c r="K249" s="285" t="s">
        <v>35270</v>
      </c>
    </row>
    <row r="250" spans="1:11">
      <c r="A250" s="279" t="s">
        <v>8177</v>
      </c>
      <c r="B250" s="280" t="s">
        <v>35271</v>
      </c>
      <c r="C250" s="281" t="s">
        <v>31966</v>
      </c>
      <c r="D250" s="299" t="s">
        <v>35272</v>
      </c>
      <c r="E250" s="282"/>
      <c r="F250" s="279" t="s">
        <v>29936</v>
      </c>
      <c r="G250" s="279" t="s">
        <v>8180</v>
      </c>
      <c r="H250" s="283" t="s">
        <v>12869</v>
      </c>
      <c r="I250" s="107" t="s">
        <v>35273</v>
      </c>
      <c r="J250" s="284" t="s">
        <v>35125</v>
      </c>
      <c r="K250" s="285" t="s">
        <v>31968</v>
      </c>
    </row>
    <row r="251" spans="1:11">
      <c r="A251" s="279" t="s">
        <v>35071</v>
      </c>
      <c r="B251" s="280" t="s">
        <v>30890</v>
      </c>
      <c r="C251" s="281" t="s">
        <v>31966</v>
      </c>
      <c r="D251" s="281" t="s">
        <v>31967</v>
      </c>
      <c r="E251" s="282"/>
      <c r="F251" s="279" t="s">
        <v>35274</v>
      </c>
      <c r="G251" s="279" t="s">
        <v>31607</v>
      </c>
      <c r="H251" s="283" t="s">
        <v>8504</v>
      </c>
      <c r="I251" s="107" t="s">
        <v>35275</v>
      </c>
      <c r="J251" s="284" t="s">
        <v>34943</v>
      </c>
      <c r="K251" s="285" t="s">
        <v>35276</v>
      </c>
    </row>
    <row r="252" spans="1:11">
      <c r="A252" s="279" t="s">
        <v>27656</v>
      </c>
      <c r="B252" s="280" t="s">
        <v>35277</v>
      </c>
      <c r="C252" s="281" t="s">
        <v>30459</v>
      </c>
      <c r="D252" s="281" t="s">
        <v>35278</v>
      </c>
      <c r="E252" s="282"/>
      <c r="F252" s="279" t="s">
        <v>34852</v>
      </c>
      <c r="G252" s="279" t="s">
        <v>34853</v>
      </c>
      <c r="H252" s="283" t="s">
        <v>8505</v>
      </c>
      <c r="I252" s="107" t="s">
        <v>31970</v>
      </c>
      <c r="J252" s="284" t="s">
        <v>34883</v>
      </c>
      <c r="K252" s="283" t="s">
        <v>35279</v>
      </c>
    </row>
    <row r="253" spans="1:11">
      <c r="A253" s="279" t="s">
        <v>31972</v>
      </c>
      <c r="B253" s="280" t="s">
        <v>31973</v>
      </c>
      <c r="C253" s="281" t="s">
        <v>30459</v>
      </c>
      <c r="D253" s="281" t="s">
        <v>31969</v>
      </c>
      <c r="E253" s="282"/>
      <c r="F253" s="279" t="s">
        <v>31974</v>
      </c>
      <c r="G253" s="279" t="s">
        <v>31975</v>
      </c>
      <c r="H253" s="283" t="s">
        <v>8506</v>
      </c>
      <c r="I253" s="107" t="s">
        <v>35280</v>
      </c>
      <c r="J253" s="284" t="s">
        <v>27657</v>
      </c>
      <c r="K253" s="283" t="s">
        <v>31971</v>
      </c>
    </row>
    <row r="254" spans="1:11">
      <c r="A254" s="279" t="s">
        <v>35081</v>
      </c>
      <c r="B254" s="280" t="s">
        <v>8507</v>
      </c>
      <c r="C254" s="281" t="s">
        <v>35281</v>
      </c>
      <c r="D254" s="281" t="s">
        <v>35282</v>
      </c>
      <c r="E254" s="282"/>
      <c r="F254" s="279" t="s">
        <v>35073</v>
      </c>
      <c r="G254" s="279" t="s">
        <v>34872</v>
      </c>
      <c r="H254" s="283" t="s">
        <v>8508</v>
      </c>
      <c r="I254" s="107" t="s">
        <v>31976</v>
      </c>
      <c r="J254" s="284" t="s">
        <v>8165</v>
      </c>
      <c r="K254" s="283" t="s">
        <v>31977</v>
      </c>
    </row>
    <row r="255" spans="1:11">
      <c r="A255" s="279" t="s">
        <v>35283</v>
      </c>
      <c r="B255" s="280" t="s">
        <v>31978</v>
      </c>
      <c r="C255" s="281" t="s">
        <v>30459</v>
      </c>
      <c r="D255" s="281" t="s">
        <v>35282</v>
      </c>
      <c r="E255" s="282"/>
      <c r="F255" s="279" t="s">
        <v>31979</v>
      </c>
      <c r="G255" s="279" t="s">
        <v>35284</v>
      </c>
      <c r="H255" s="283" t="s">
        <v>3083</v>
      </c>
      <c r="I255" s="107" t="s">
        <v>31980</v>
      </c>
      <c r="J255" s="284" t="s">
        <v>31575</v>
      </c>
      <c r="K255" s="283" t="s">
        <v>31981</v>
      </c>
    </row>
    <row r="256" spans="1:11">
      <c r="A256" s="279" t="s">
        <v>31046</v>
      </c>
      <c r="B256" s="280" t="s">
        <v>8509</v>
      </c>
      <c r="C256" s="281" t="s">
        <v>31982</v>
      </c>
      <c r="D256" s="281" t="s">
        <v>35285</v>
      </c>
      <c r="E256" s="282"/>
      <c r="F256" s="279" t="s">
        <v>31844</v>
      </c>
      <c r="G256" s="279" t="s">
        <v>31732</v>
      </c>
      <c r="H256" s="283" t="s">
        <v>8510</v>
      </c>
      <c r="I256" s="107" t="s">
        <v>8511</v>
      </c>
      <c r="J256" s="284" t="s">
        <v>8165</v>
      </c>
      <c r="K256" s="283" t="s">
        <v>31983</v>
      </c>
    </row>
    <row r="257" spans="1:11">
      <c r="A257" s="279" t="s">
        <v>34835</v>
      </c>
      <c r="B257" s="280" t="s">
        <v>31984</v>
      </c>
      <c r="C257" s="281" t="s">
        <v>31985</v>
      </c>
      <c r="D257" s="281" t="s">
        <v>31986</v>
      </c>
      <c r="E257" s="282"/>
      <c r="F257" s="279" t="s">
        <v>29931</v>
      </c>
      <c r="G257" s="279" t="s">
        <v>34833</v>
      </c>
      <c r="H257" s="283" t="s">
        <v>4623</v>
      </c>
      <c r="I257" s="107" t="s">
        <v>35286</v>
      </c>
      <c r="J257" s="284" t="s">
        <v>34887</v>
      </c>
      <c r="K257" s="283" t="s">
        <v>31987</v>
      </c>
    </row>
    <row r="258" spans="1:11">
      <c r="A258" s="279" t="s">
        <v>31046</v>
      </c>
      <c r="B258" s="280" t="s">
        <v>8512</v>
      </c>
      <c r="C258" s="281" t="s">
        <v>35287</v>
      </c>
      <c r="D258" s="281" t="s">
        <v>31986</v>
      </c>
      <c r="E258" s="282"/>
      <c r="F258" s="279" t="s">
        <v>35057</v>
      </c>
      <c r="G258" s="279" t="s">
        <v>34999</v>
      </c>
      <c r="H258" s="283" t="s">
        <v>8513</v>
      </c>
      <c r="I258" s="107" t="s">
        <v>8514</v>
      </c>
      <c r="J258" s="284" t="s">
        <v>27658</v>
      </c>
      <c r="K258" s="283" t="s">
        <v>35288</v>
      </c>
    </row>
    <row r="259" spans="1:11">
      <c r="A259" s="279" t="s">
        <v>8177</v>
      </c>
      <c r="B259" s="280" t="s">
        <v>35289</v>
      </c>
      <c r="C259" s="281" t="s">
        <v>31988</v>
      </c>
      <c r="D259" s="281" t="s">
        <v>31989</v>
      </c>
      <c r="E259" s="282"/>
      <c r="F259" s="279" t="s">
        <v>31990</v>
      </c>
      <c r="G259" s="279" t="s">
        <v>8180</v>
      </c>
      <c r="H259" s="283" t="s">
        <v>8515</v>
      </c>
      <c r="I259" s="107" t="s">
        <v>31991</v>
      </c>
      <c r="J259" s="284" t="s">
        <v>27657</v>
      </c>
      <c r="K259" s="283" t="s">
        <v>31981</v>
      </c>
    </row>
    <row r="260" spans="1:11">
      <c r="A260" s="279" t="s">
        <v>35290</v>
      </c>
      <c r="B260" s="280" t="s">
        <v>31992</v>
      </c>
      <c r="C260" s="281" t="s">
        <v>31988</v>
      </c>
      <c r="D260" s="281" t="s">
        <v>35291</v>
      </c>
      <c r="E260" s="282"/>
      <c r="F260" s="279" t="s">
        <v>29931</v>
      </c>
      <c r="G260" s="279" t="s">
        <v>34833</v>
      </c>
      <c r="H260" s="283" t="s">
        <v>808</v>
      </c>
      <c r="I260" s="107" t="s">
        <v>8516</v>
      </c>
      <c r="J260" s="284" t="s">
        <v>34859</v>
      </c>
      <c r="K260" s="285" t="s">
        <v>31993</v>
      </c>
    </row>
    <row r="261" spans="1:11">
      <c r="A261" s="279" t="s">
        <v>16933</v>
      </c>
      <c r="B261" s="280" t="s">
        <v>8517</v>
      </c>
      <c r="C261" s="281" t="s">
        <v>31988</v>
      </c>
      <c r="D261" s="281" t="s">
        <v>35291</v>
      </c>
      <c r="E261" s="282"/>
      <c r="F261" s="279" t="s">
        <v>29931</v>
      </c>
      <c r="G261" s="279" t="s">
        <v>29929</v>
      </c>
      <c r="H261" s="283" t="s">
        <v>808</v>
      </c>
      <c r="I261" s="107" t="s">
        <v>8518</v>
      </c>
      <c r="J261" s="284" t="s">
        <v>34859</v>
      </c>
      <c r="K261" s="285" t="s">
        <v>31993</v>
      </c>
    </row>
    <row r="262" spans="1:11">
      <c r="A262" s="279" t="s">
        <v>35290</v>
      </c>
      <c r="B262" s="280" t="s">
        <v>8519</v>
      </c>
      <c r="C262" s="281" t="s">
        <v>31988</v>
      </c>
      <c r="D262" s="281" t="s">
        <v>31989</v>
      </c>
      <c r="E262" s="282"/>
      <c r="F262" s="279" t="s">
        <v>29931</v>
      </c>
      <c r="G262" s="279" t="s">
        <v>34830</v>
      </c>
      <c r="H262" s="283" t="s">
        <v>8520</v>
      </c>
      <c r="I262" s="107" t="s">
        <v>8521</v>
      </c>
      <c r="J262" s="284" t="s">
        <v>27658</v>
      </c>
      <c r="K262" s="285" t="s">
        <v>35292</v>
      </c>
    </row>
    <row r="263" spans="1:11">
      <c r="A263" s="279" t="s">
        <v>29939</v>
      </c>
      <c r="B263" s="280" t="s">
        <v>8522</v>
      </c>
      <c r="C263" s="281" t="s">
        <v>35293</v>
      </c>
      <c r="D263" s="281" t="s">
        <v>35291</v>
      </c>
      <c r="E263" s="282"/>
      <c r="F263" s="279" t="s">
        <v>23551</v>
      </c>
      <c r="G263" s="279" t="s">
        <v>29929</v>
      </c>
      <c r="H263" s="283" t="s">
        <v>8520</v>
      </c>
      <c r="I263" s="107" t="s">
        <v>8523</v>
      </c>
      <c r="J263" s="284" t="s">
        <v>34887</v>
      </c>
      <c r="K263" s="283" t="s">
        <v>31994</v>
      </c>
    </row>
    <row r="264" spans="1:11">
      <c r="A264" s="279" t="s">
        <v>31863</v>
      </c>
      <c r="B264" s="280" t="s">
        <v>31995</v>
      </c>
      <c r="C264" s="281" t="s">
        <v>31988</v>
      </c>
      <c r="D264" s="281" t="s">
        <v>31989</v>
      </c>
      <c r="E264" s="282"/>
      <c r="F264" s="279" t="s">
        <v>34951</v>
      </c>
      <c r="G264" s="279" t="s">
        <v>34833</v>
      </c>
      <c r="H264" s="283" t="s">
        <v>8520</v>
      </c>
      <c r="I264" s="107" t="s">
        <v>8524</v>
      </c>
      <c r="J264" s="284" t="s">
        <v>27658</v>
      </c>
      <c r="K264" s="283" t="s">
        <v>31996</v>
      </c>
    </row>
    <row r="265" spans="1:11">
      <c r="A265" s="279" t="s">
        <v>31997</v>
      </c>
      <c r="B265" s="280" t="s">
        <v>8525</v>
      </c>
      <c r="C265" s="281" t="s">
        <v>35294</v>
      </c>
      <c r="D265" s="281" t="s">
        <v>35291</v>
      </c>
      <c r="E265" s="282"/>
      <c r="F265" s="279" t="s">
        <v>35295</v>
      </c>
      <c r="G265" s="279" t="s">
        <v>31998</v>
      </c>
      <c r="H265" s="283" t="s">
        <v>2102</v>
      </c>
      <c r="I265" s="107" t="s">
        <v>8526</v>
      </c>
      <c r="J265" s="284" t="s">
        <v>8165</v>
      </c>
      <c r="K265" s="283" t="s">
        <v>35296</v>
      </c>
    </row>
    <row r="266" spans="1:11">
      <c r="A266" s="279" t="s">
        <v>34850</v>
      </c>
      <c r="B266" s="280" t="s">
        <v>8527</v>
      </c>
      <c r="C266" s="281" t="s">
        <v>35297</v>
      </c>
      <c r="D266" s="281" t="s">
        <v>32000</v>
      </c>
      <c r="E266" s="282"/>
      <c r="F266" s="279" t="s">
        <v>23551</v>
      </c>
      <c r="G266" s="279" t="s">
        <v>29929</v>
      </c>
      <c r="H266" s="283" t="s">
        <v>808</v>
      </c>
      <c r="I266" s="107" t="s">
        <v>8528</v>
      </c>
      <c r="J266" s="284" t="s">
        <v>24811</v>
      </c>
      <c r="K266" s="285" t="s">
        <v>32001</v>
      </c>
    </row>
    <row r="267" spans="1:11">
      <c r="A267" s="279" t="s">
        <v>16933</v>
      </c>
      <c r="B267" s="280" t="s">
        <v>8529</v>
      </c>
      <c r="C267" s="281" t="s">
        <v>35298</v>
      </c>
      <c r="D267" s="281" t="s">
        <v>32000</v>
      </c>
      <c r="E267" s="282"/>
      <c r="F267" s="279" t="s">
        <v>29931</v>
      </c>
      <c r="G267" s="279" t="s">
        <v>34830</v>
      </c>
      <c r="H267" s="283" t="s">
        <v>808</v>
      </c>
      <c r="I267" s="107" t="s">
        <v>8530</v>
      </c>
      <c r="J267" s="284" t="s">
        <v>34859</v>
      </c>
      <c r="K267" s="285" t="s">
        <v>32002</v>
      </c>
    </row>
    <row r="268" spans="1:11">
      <c r="A268" s="279" t="s">
        <v>34835</v>
      </c>
      <c r="B268" s="280" t="s">
        <v>8531</v>
      </c>
      <c r="C268" s="281" t="s">
        <v>31999</v>
      </c>
      <c r="D268" s="281" t="s">
        <v>35299</v>
      </c>
      <c r="E268" s="282"/>
      <c r="F268" s="279" t="s">
        <v>29931</v>
      </c>
      <c r="G268" s="279" t="s">
        <v>34830</v>
      </c>
      <c r="H268" s="283" t="s">
        <v>808</v>
      </c>
      <c r="I268" s="107" t="s">
        <v>8532</v>
      </c>
      <c r="J268" s="284" t="s">
        <v>24811</v>
      </c>
      <c r="K268" s="285" t="s">
        <v>35300</v>
      </c>
    </row>
    <row r="269" spans="1:11">
      <c r="A269" s="279" t="s">
        <v>34829</v>
      </c>
      <c r="B269" s="280" t="s">
        <v>8533</v>
      </c>
      <c r="C269" s="281" t="s">
        <v>31999</v>
      </c>
      <c r="D269" s="281" t="s">
        <v>32000</v>
      </c>
      <c r="E269" s="282"/>
      <c r="F269" s="279" t="s">
        <v>34946</v>
      </c>
      <c r="G269" s="279" t="s">
        <v>34830</v>
      </c>
      <c r="H269" s="283" t="s">
        <v>808</v>
      </c>
      <c r="I269" s="107" t="s">
        <v>8534</v>
      </c>
      <c r="J269" s="284" t="s">
        <v>34880</v>
      </c>
      <c r="K269" s="285" t="s">
        <v>35300</v>
      </c>
    </row>
    <row r="270" spans="1:11">
      <c r="A270" s="279" t="s">
        <v>31594</v>
      </c>
      <c r="B270" s="280" t="s">
        <v>32003</v>
      </c>
      <c r="C270" s="281" t="s">
        <v>31999</v>
      </c>
      <c r="D270" s="281" t="s">
        <v>32000</v>
      </c>
      <c r="E270" s="282"/>
      <c r="F270" s="279" t="s">
        <v>35213</v>
      </c>
      <c r="G270" s="279" t="s">
        <v>29929</v>
      </c>
      <c r="H270" s="283" t="s">
        <v>808</v>
      </c>
      <c r="I270" s="107" t="s">
        <v>35301</v>
      </c>
      <c r="J270" s="284" t="s">
        <v>34880</v>
      </c>
      <c r="K270" s="285" t="s">
        <v>32001</v>
      </c>
    </row>
    <row r="271" spans="1:11">
      <c r="A271" s="279" t="s">
        <v>31594</v>
      </c>
      <c r="B271" s="280" t="s">
        <v>32004</v>
      </c>
      <c r="C271" s="281" t="s">
        <v>31999</v>
      </c>
      <c r="D271" s="281" t="s">
        <v>32000</v>
      </c>
      <c r="E271" s="282"/>
      <c r="F271" s="279" t="s">
        <v>34903</v>
      </c>
      <c r="G271" s="279" t="s">
        <v>29929</v>
      </c>
      <c r="H271" s="283" t="s">
        <v>808</v>
      </c>
      <c r="I271" s="107" t="s">
        <v>8535</v>
      </c>
      <c r="J271" s="284" t="s">
        <v>24811</v>
      </c>
      <c r="K271" s="285" t="s">
        <v>32001</v>
      </c>
    </row>
    <row r="272" spans="1:11">
      <c r="A272" s="279" t="s">
        <v>27656</v>
      </c>
      <c r="B272" s="280" t="s">
        <v>8536</v>
      </c>
      <c r="C272" s="281" t="s">
        <v>31999</v>
      </c>
      <c r="D272" s="281" t="s">
        <v>35302</v>
      </c>
      <c r="E272" s="282"/>
      <c r="F272" s="279" t="s">
        <v>28244</v>
      </c>
      <c r="G272" s="279" t="s">
        <v>8211</v>
      </c>
      <c r="H272" s="283" t="s">
        <v>8537</v>
      </c>
      <c r="I272" s="107" t="s">
        <v>32005</v>
      </c>
      <c r="J272" s="284" t="s">
        <v>24811</v>
      </c>
      <c r="K272" s="297" t="s">
        <v>35303</v>
      </c>
    </row>
    <row r="273" spans="1:11">
      <c r="A273" s="279" t="s">
        <v>34923</v>
      </c>
      <c r="B273" s="280" t="s">
        <v>32006</v>
      </c>
      <c r="C273" s="281" t="s">
        <v>35304</v>
      </c>
      <c r="D273" s="281" t="s">
        <v>32007</v>
      </c>
      <c r="E273" s="282"/>
      <c r="F273" s="279" t="s">
        <v>8538</v>
      </c>
      <c r="G273" s="279" t="s">
        <v>34989</v>
      </c>
      <c r="H273" s="283" t="s">
        <v>808</v>
      </c>
      <c r="I273" s="107" t="s">
        <v>32008</v>
      </c>
      <c r="J273" s="284" t="s">
        <v>24811</v>
      </c>
      <c r="K273" s="285" t="s">
        <v>35305</v>
      </c>
    </row>
    <row r="274" spans="1:11">
      <c r="A274" s="279" t="s">
        <v>31649</v>
      </c>
      <c r="B274" s="280" t="s">
        <v>32009</v>
      </c>
      <c r="C274" s="281" t="s">
        <v>30460</v>
      </c>
      <c r="D274" s="281" t="s">
        <v>32007</v>
      </c>
      <c r="E274" s="282"/>
      <c r="F274" s="279" t="s">
        <v>35306</v>
      </c>
      <c r="G274" s="279" t="s">
        <v>31652</v>
      </c>
      <c r="H274" s="283" t="s">
        <v>32010</v>
      </c>
      <c r="I274" s="107" t="s">
        <v>35307</v>
      </c>
      <c r="J274" s="284" t="s">
        <v>27658</v>
      </c>
      <c r="K274" s="283" t="s">
        <v>35308</v>
      </c>
    </row>
    <row r="275" spans="1:11">
      <c r="A275" s="279" t="s">
        <v>27656</v>
      </c>
      <c r="B275" s="280" t="s">
        <v>8539</v>
      </c>
      <c r="C275" s="281" t="s">
        <v>30460</v>
      </c>
      <c r="D275" s="281" t="s">
        <v>32007</v>
      </c>
      <c r="E275" s="282"/>
      <c r="F275" s="279" t="s">
        <v>34826</v>
      </c>
      <c r="G275" s="279" t="s">
        <v>34872</v>
      </c>
      <c r="H275" s="283" t="s">
        <v>8540</v>
      </c>
      <c r="I275" s="107" t="s">
        <v>32011</v>
      </c>
      <c r="J275" s="284" t="s">
        <v>35219</v>
      </c>
      <c r="K275" s="283" t="s">
        <v>32012</v>
      </c>
    </row>
    <row r="276" spans="1:11">
      <c r="A276" s="279" t="s">
        <v>8177</v>
      </c>
      <c r="B276" s="280" t="s">
        <v>32013</v>
      </c>
      <c r="C276" s="281" t="s">
        <v>35309</v>
      </c>
      <c r="D276" s="281" t="s">
        <v>32007</v>
      </c>
      <c r="E276" s="282"/>
      <c r="F276" s="279" t="s">
        <v>35310</v>
      </c>
      <c r="G276" s="279" t="s">
        <v>34853</v>
      </c>
      <c r="H276" s="283" t="s">
        <v>707</v>
      </c>
      <c r="I276" s="107" t="s">
        <v>35311</v>
      </c>
      <c r="J276" s="284" t="s">
        <v>27657</v>
      </c>
      <c r="K276" s="283" t="s">
        <v>35312</v>
      </c>
    </row>
    <row r="277" spans="1:11">
      <c r="A277" s="279" t="s">
        <v>29939</v>
      </c>
      <c r="B277" s="280" t="s">
        <v>8541</v>
      </c>
      <c r="C277" s="281" t="s">
        <v>35313</v>
      </c>
      <c r="D277" s="281" t="s">
        <v>35314</v>
      </c>
      <c r="E277" s="282"/>
      <c r="F277" s="279" t="s">
        <v>34920</v>
      </c>
      <c r="G277" s="279" t="s">
        <v>34830</v>
      </c>
      <c r="H277" s="283" t="s">
        <v>8542</v>
      </c>
      <c r="I277" s="107" t="s">
        <v>35315</v>
      </c>
      <c r="J277" s="284" t="s">
        <v>34859</v>
      </c>
      <c r="K277" s="285" t="s">
        <v>32014</v>
      </c>
    </row>
    <row r="278" spans="1:11">
      <c r="A278" s="279" t="s">
        <v>16933</v>
      </c>
      <c r="B278" s="280" t="s">
        <v>8543</v>
      </c>
      <c r="C278" s="281" t="s">
        <v>30461</v>
      </c>
      <c r="D278" s="281" t="s">
        <v>30085</v>
      </c>
      <c r="E278" s="282"/>
      <c r="F278" s="279" t="s">
        <v>31618</v>
      </c>
      <c r="G278" s="279" t="s">
        <v>34833</v>
      </c>
      <c r="H278" s="283" t="s">
        <v>8542</v>
      </c>
      <c r="I278" s="107" t="s">
        <v>8544</v>
      </c>
      <c r="J278" s="284" t="s">
        <v>24811</v>
      </c>
      <c r="K278" s="285" t="s">
        <v>35316</v>
      </c>
    </row>
    <row r="279" spans="1:11">
      <c r="A279" s="279" t="s">
        <v>35156</v>
      </c>
      <c r="B279" s="280" t="s">
        <v>8545</v>
      </c>
      <c r="C279" s="281" t="s">
        <v>35313</v>
      </c>
      <c r="D279" s="281" t="s">
        <v>30085</v>
      </c>
      <c r="E279" s="282"/>
      <c r="F279" s="279" t="s">
        <v>29936</v>
      </c>
      <c r="G279" s="279" t="s">
        <v>24864</v>
      </c>
      <c r="H279" s="283" t="s">
        <v>8546</v>
      </c>
      <c r="I279" s="107" t="s">
        <v>35317</v>
      </c>
      <c r="J279" s="284" t="s">
        <v>35125</v>
      </c>
      <c r="K279" s="283" t="s">
        <v>32015</v>
      </c>
    </row>
    <row r="280" spans="1:11">
      <c r="A280" s="279" t="s">
        <v>32016</v>
      </c>
      <c r="B280" s="280" t="s">
        <v>35318</v>
      </c>
      <c r="C280" s="281" t="s">
        <v>35319</v>
      </c>
      <c r="D280" s="299" t="s">
        <v>35320</v>
      </c>
      <c r="E280" s="282"/>
      <c r="F280" s="279" t="s">
        <v>32017</v>
      </c>
      <c r="G280" s="279" t="s">
        <v>34872</v>
      </c>
      <c r="H280" s="283" t="s">
        <v>8407</v>
      </c>
      <c r="I280" s="107" t="s">
        <v>35321</v>
      </c>
      <c r="J280" s="284" t="s">
        <v>27657</v>
      </c>
      <c r="K280" s="283" t="s">
        <v>32018</v>
      </c>
    </row>
    <row r="281" spans="1:11">
      <c r="A281" s="279" t="s">
        <v>35322</v>
      </c>
      <c r="B281" s="280" t="s">
        <v>32019</v>
      </c>
      <c r="C281" s="281" t="s">
        <v>32020</v>
      </c>
      <c r="D281" s="281" t="s">
        <v>35323</v>
      </c>
      <c r="E281" s="282"/>
      <c r="F281" s="279" t="s">
        <v>28244</v>
      </c>
      <c r="G281" s="279" t="s">
        <v>8211</v>
      </c>
      <c r="H281" s="283" t="s">
        <v>32022</v>
      </c>
      <c r="I281" s="107" t="s">
        <v>32023</v>
      </c>
      <c r="J281" s="284" t="s">
        <v>24813</v>
      </c>
      <c r="K281" s="283" t="s">
        <v>18734</v>
      </c>
    </row>
    <row r="282" spans="1:11">
      <c r="A282" s="279" t="s">
        <v>34850</v>
      </c>
      <c r="B282" s="280" t="s">
        <v>8547</v>
      </c>
      <c r="C282" s="281" t="s">
        <v>35324</v>
      </c>
      <c r="D282" s="281" t="s">
        <v>32021</v>
      </c>
      <c r="E282" s="282"/>
      <c r="F282" s="279" t="s">
        <v>23551</v>
      </c>
      <c r="G282" s="279" t="s">
        <v>29929</v>
      </c>
      <c r="H282" s="283" t="s">
        <v>8548</v>
      </c>
      <c r="I282" s="107" t="s">
        <v>8549</v>
      </c>
      <c r="J282" s="284" t="s">
        <v>24811</v>
      </c>
      <c r="K282" s="283" t="s">
        <v>32024</v>
      </c>
    </row>
    <row r="283" spans="1:11">
      <c r="A283" s="279" t="s">
        <v>29944</v>
      </c>
      <c r="B283" s="280" t="s">
        <v>35325</v>
      </c>
      <c r="C283" s="281" t="s">
        <v>32020</v>
      </c>
      <c r="D283" s="281" t="s">
        <v>35326</v>
      </c>
      <c r="E283" s="282"/>
      <c r="F283" s="279" t="s">
        <v>35043</v>
      </c>
      <c r="G283" s="279" t="s">
        <v>29929</v>
      </c>
      <c r="H283" s="283" t="s">
        <v>8548</v>
      </c>
      <c r="I283" s="107" t="s">
        <v>35327</v>
      </c>
      <c r="J283" s="284" t="s">
        <v>34880</v>
      </c>
      <c r="K283" s="283" t="s">
        <v>32024</v>
      </c>
    </row>
    <row r="284" spans="1:11">
      <c r="A284" s="279" t="s">
        <v>35328</v>
      </c>
      <c r="B284" s="280" t="s">
        <v>32025</v>
      </c>
      <c r="C284" s="281" t="s">
        <v>35329</v>
      </c>
      <c r="D284" s="281" t="s">
        <v>32021</v>
      </c>
      <c r="E284" s="282"/>
      <c r="F284" s="279" t="s">
        <v>28047</v>
      </c>
      <c r="G284" s="279" t="s">
        <v>34830</v>
      </c>
      <c r="H284" s="283" t="s">
        <v>8548</v>
      </c>
      <c r="I284" s="107" t="s">
        <v>32026</v>
      </c>
      <c r="J284" s="284" t="s">
        <v>34859</v>
      </c>
      <c r="K284" s="283" t="s">
        <v>32024</v>
      </c>
    </row>
    <row r="285" spans="1:11">
      <c r="A285" s="286" t="s">
        <v>8177</v>
      </c>
      <c r="B285" s="287" t="s">
        <v>35330</v>
      </c>
      <c r="C285" s="288" t="s">
        <v>32027</v>
      </c>
      <c r="D285" s="288" t="s">
        <v>35331</v>
      </c>
      <c r="E285" s="289"/>
      <c r="F285" s="286" t="s">
        <v>30891</v>
      </c>
      <c r="G285" s="286" t="s">
        <v>8180</v>
      </c>
      <c r="H285" s="283" t="s">
        <v>8550</v>
      </c>
      <c r="I285" s="107" t="s">
        <v>32028</v>
      </c>
      <c r="J285" s="284" t="s">
        <v>35065</v>
      </c>
      <c r="K285" s="283" t="s">
        <v>35332</v>
      </c>
    </row>
    <row r="286" spans="1:11">
      <c r="A286" s="286" t="s">
        <v>30954</v>
      </c>
      <c r="B286" s="287" t="s">
        <v>35333</v>
      </c>
      <c r="C286" s="288" t="s">
        <v>32027</v>
      </c>
      <c r="D286" s="288" t="s">
        <v>35334</v>
      </c>
      <c r="E286" s="289"/>
      <c r="F286" s="286" t="s">
        <v>34860</v>
      </c>
      <c r="G286" s="286" t="s">
        <v>34830</v>
      </c>
      <c r="H286" s="283" t="s">
        <v>8548</v>
      </c>
      <c r="I286" s="107" t="s">
        <v>8551</v>
      </c>
      <c r="J286" s="284" t="s">
        <v>24811</v>
      </c>
      <c r="K286" s="283" t="s">
        <v>32029</v>
      </c>
    </row>
    <row r="287" spans="1:11">
      <c r="A287" s="286" t="s">
        <v>35051</v>
      </c>
      <c r="B287" s="287" t="s">
        <v>35335</v>
      </c>
      <c r="C287" s="288" t="s">
        <v>32027</v>
      </c>
      <c r="D287" s="288" t="s">
        <v>35334</v>
      </c>
      <c r="E287" s="289"/>
      <c r="F287" s="286" t="s">
        <v>34860</v>
      </c>
      <c r="G287" s="286" t="s">
        <v>34830</v>
      </c>
      <c r="H287" s="283" t="s">
        <v>8548</v>
      </c>
      <c r="I287" s="107" t="s">
        <v>8552</v>
      </c>
      <c r="J287" s="284" t="s">
        <v>34859</v>
      </c>
      <c r="K287" s="283" t="s">
        <v>32030</v>
      </c>
    </row>
    <row r="288" spans="1:11">
      <c r="A288" s="286" t="s">
        <v>27656</v>
      </c>
      <c r="B288" s="287" t="s">
        <v>8553</v>
      </c>
      <c r="C288" s="288" t="s">
        <v>32027</v>
      </c>
      <c r="D288" s="288" t="s">
        <v>35334</v>
      </c>
      <c r="E288" s="289"/>
      <c r="F288" s="286" t="s">
        <v>28244</v>
      </c>
      <c r="G288" s="286" t="s">
        <v>34872</v>
      </c>
      <c r="H288" s="283" t="s">
        <v>944</v>
      </c>
      <c r="I288" s="107" t="s">
        <v>35336</v>
      </c>
      <c r="J288" s="284" t="s">
        <v>8165</v>
      </c>
      <c r="K288" s="283" t="s">
        <v>35337</v>
      </c>
    </row>
    <row r="289" spans="1:11">
      <c r="A289" s="279" t="s">
        <v>35338</v>
      </c>
      <c r="B289" s="280" t="s">
        <v>30462</v>
      </c>
      <c r="C289" s="281" t="s">
        <v>29945</v>
      </c>
      <c r="D289" s="281" t="s">
        <v>35339</v>
      </c>
      <c r="E289" s="282"/>
      <c r="F289" s="279" t="s">
        <v>8554</v>
      </c>
      <c r="G289" s="279" t="s">
        <v>32032</v>
      </c>
      <c r="H289" s="283" t="s">
        <v>8555</v>
      </c>
      <c r="I289" s="107" t="s">
        <v>32033</v>
      </c>
      <c r="J289" s="284" t="s">
        <v>8165</v>
      </c>
      <c r="K289" s="283" t="s">
        <v>35340</v>
      </c>
    </row>
    <row r="290" spans="1:11">
      <c r="A290" s="279" t="s">
        <v>32031</v>
      </c>
      <c r="B290" s="280" t="s">
        <v>32034</v>
      </c>
      <c r="C290" s="281" t="s">
        <v>35341</v>
      </c>
      <c r="D290" s="281" t="s">
        <v>29946</v>
      </c>
      <c r="E290" s="282"/>
      <c r="F290" s="279" t="s">
        <v>8554</v>
      </c>
      <c r="G290" s="279" t="s">
        <v>32032</v>
      </c>
      <c r="H290" s="283" t="s">
        <v>8555</v>
      </c>
      <c r="I290" s="107" t="s">
        <v>35342</v>
      </c>
      <c r="J290" s="284" t="s">
        <v>8165</v>
      </c>
      <c r="K290" s="283" t="s">
        <v>35340</v>
      </c>
    </row>
    <row r="291" spans="1:11">
      <c r="A291" s="279" t="s">
        <v>30956</v>
      </c>
      <c r="B291" s="280" t="s">
        <v>8556</v>
      </c>
      <c r="C291" s="281" t="s">
        <v>29945</v>
      </c>
      <c r="D291" s="281" t="s">
        <v>35339</v>
      </c>
      <c r="E291" s="282"/>
      <c r="F291" s="279" t="s">
        <v>32035</v>
      </c>
      <c r="G291" s="279" t="s">
        <v>34833</v>
      </c>
      <c r="H291" s="283" t="s">
        <v>8557</v>
      </c>
      <c r="I291" s="107" t="s">
        <v>8558</v>
      </c>
      <c r="J291" s="284" t="s">
        <v>34823</v>
      </c>
      <c r="K291" s="285" t="s">
        <v>32036</v>
      </c>
    </row>
    <row r="292" spans="1:11">
      <c r="A292" s="279" t="s">
        <v>30956</v>
      </c>
      <c r="B292" s="280" t="s">
        <v>8559</v>
      </c>
      <c r="C292" s="281" t="s">
        <v>29945</v>
      </c>
      <c r="D292" s="281" t="s">
        <v>29946</v>
      </c>
      <c r="E292" s="282"/>
      <c r="F292" s="279" t="s">
        <v>32035</v>
      </c>
      <c r="G292" s="279" t="s">
        <v>29929</v>
      </c>
      <c r="H292" s="283" t="s">
        <v>8557</v>
      </c>
      <c r="I292" s="107" t="s">
        <v>8560</v>
      </c>
      <c r="J292" s="284" t="s">
        <v>34823</v>
      </c>
      <c r="K292" s="285" t="s">
        <v>32036</v>
      </c>
    </row>
    <row r="293" spans="1:11">
      <c r="A293" s="279" t="s">
        <v>30956</v>
      </c>
      <c r="B293" s="280" t="s">
        <v>8561</v>
      </c>
      <c r="C293" s="281" t="s">
        <v>35343</v>
      </c>
      <c r="D293" s="281" t="s">
        <v>35339</v>
      </c>
      <c r="E293" s="282"/>
      <c r="F293" s="279" t="s">
        <v>34860</v>
      </c>
      <c r="G293" s="279" t="s">
        <v>34833</v>
      </c>
      <c r="H293" s="283" t="s">
        <v>8557</v>
      </c>
      <c r="I293" s="107" t="s">
        <v>8562</v>
      </c>
      <c r="J293" s="284" t="s">
        <v>34823</v>
      </c>
      <c r="K293" s="285" t="s">
        <v>32036</v>
      </c>
    </row>
    <row r="294" spans="1:11">
      <c r="A294" s="279" t="s">
        <v>30956</v>
      </c>
      <c r="B294" s="280" t="s">
        <v>8563</v>
      </c>
      <c r="C294" s="281" t="s">
        <v>29945</v>
      </c>
      <c r="D294" s="281" t="s">
        <v>35339</v>
      </c>
      <c r="E294" s="282"/>
      <c r="F294" s="279" t="s">
        <v>29931</v>
      </c>
      <c r="G294" s="279" t="s">
        <v>29929</v>
      </c>
      <c r="H294" s="283" t="s">
        <v>76</v>
      </c>
      <c r="I294" s="107" t="s">
        <v>8564</v>
      </c>
      <c r="J294" s="284" t="s">
        <v>34887</v>
      </c>
      <c r="K294" s="283" t="s">
        <v>32037</v>
      </c>
    </row>
    <row r="295" spans="1:11">
      <c r="A295" s="279" t="s">
        <v>34835</v>
      </c>
      <c r="B295" s="280" t="s">
        <v>8565</v>
      </c>
      <c r="C295" s="281" t="s">
        <v>29945</v>
      </c>
      <c r="D295" s="281" t="s">
        <v>29946</v>
      </c>
      <c r="E295" s="282"/>
      <c r="F295" s="279" t="s">
        <v>29931</v>
      </c>
      <c r="G295" s="279" t="s">
        <v>29929</v>
      </c>
      <c r="H295" s="283" t="s">
        <v>76</v>
      </c>
      <c r="I295" s="107" t="s">
        <v>8566</v>
      </c>
      <c r="J295" s="284" t="s">
        <v>27658</v>
      </c>
      <c r="K295" s="283" t="s">
        <v>35344</v>
      </c>
    </row>
    <row r="296" spans="1:11">
      <c r="A296" s="279" t="s">
        <v>35345</v>
      </c>
      <c r="B296" s="280" t="s">
        <v>32038</v>
      </c>
      <c r="C296" s="281" t="s">
        <v>29945</v>
      </c>
      <c r="D296" s="281" t="s">
        <v>18735</v>
      </c>
      <c r="E296" s="282"/>
      <c r="F296" s="279" t="s">
        <v>32039</v>
      </c>
      <c r="G296" s="279" t="s">
        <v>31585</v>
      </c>
      <c r="H296" s="283" t="s">
        <v>1333</v>
      </c>
      <c r="I296" s="107" t="s">
        <v>32040</v>
      </c>
      <c r="J296" s="284" t="s">
        <v>27657</v>
      </c>
      <c r="K296" s="285" t="s">
        <v>35346</v>
      </c>
    </row>
    <row r="297" spans="1:11">
      <c r="A297" s="279" t="s">
        <v>32041</v>
      </c>
      <c r="B297" s="280" t="s">
        <v>8568</v>
      </c>
      <c r="C297" s="281" t="s">
        <v>35341</v>
      </c>
      <c r="D297" s="281" t="s">
        <v>35339</v>
      </c>
      <c r="E297" s="282"/>
      <c r="F297" s="279" t="s">
        <v>32042</v>
      </c>
      <c r="G297" s="279" t="s">
        <v>35347</v>
      </c>
      <c r="H297" s="283" t="s">
        <v>1333</v>
      </c>
      <c r="I297" s="107" t="s">
        <v>8569</v>
      </c>
      <c r="J297" s="284" t="s">
        <v>27657</v>
      </c>
      <c r="K297" s="283" t="s">
        <v>35348</v>
      </c>
    </row>
    <row r="298" spans="1:11">
      <c r="A298" s="279" t="s">
        <v>35081</v>
      </c>
      <c r="B298" s="280" t="s">
        <v>32043</v>
      </c>
      <c r="C298" s="281" t="s">
        <v>35349</v>
      </c>
      <c r="D298" s="281" t="s">
        <v>30463</v>
      </c>
      <c r="E298" s="282"/>
      <c r="F298" s="279" t="s">
        <v>34852</v>
      </c>
      <c r="G298" s="279" t="s">
        <v>31803</v>
      </c>
      <c r="H298" s="283" t="s">
        <v>1333</v>
      </c>
      <c r="I298" s="107" t="s">
        <v>35350</v>
      </c>
      <c r="J298" s="284" t="s">
        <v>27657</v>
      </c>
      <c r="K298" s="285" t="s">
        <v>35351</v>
      </c>
    </row>
    <row r="299" spans="1:11">
      <c r="A299" s="279" t="s">
        <v>16933</v>
      </c>
      <c r="B299" s="280" t="s">
        <v>8570</v>
      </c>
      <c r="C299" s="281" t="s">
        <v>29947</v>
      </c>
      <c r="D299" s="281" t="s">
        <v>35352</v>
      </c>
      <c r="E299" s="282"/>
      <c r="F299" s="279" t="s">
        <v>34860</v>
      </c>
      <c r="G299" s="279" t="s">
        <v>29929</v>
      </c>
      <c r="H299" s="284" t="s">
        <v>8571</v>
      </c>
      <c r="I299" s="107" t="s">
        <v>8572</v>
      </c>
      <c r="J299" s="284" t="s">
        <v>34823</v>
      </c>
      <c r="K299" s="283" t="s">
        <v>35353</v>
      </c>
    </row>
    <row r="300" spans="1:11">
      <c r="A300" s="279" t="s">
        <v>30954</v>
      </c>
      <c r="B300" s="280" t="s">
        <v>8573</v>
      </c>
      <c r="C300" s="281" t="s">
        <v>35354</v>
      </c>
      <c r="D300" s="281" t="s">
        <v>30463</v>
      </c>
      <c r="E300" s="282"/>
      <c r="F300" s="279" t="s">
        <v>29931</v>
      </c>
      <c r="G300" s="279" t="s">
        <v>34833</v>
      </c>
      <c r="H300" s="284" t="s">
        <v>8571</v>
      </c>
      <c r="I300" s="107" t="s">
        <v>8574</v>
      </c>
      <c r="J300" s="284" t="s">
        <v>31575</v>
      </c>
      <c r="K300" s="283" t="s">
        <v>35353</v>
      </c>
    </row>
    <row r="301" spans="1:11">
      <c r="A301" s="279" t="s">
        <v>29939</v>
      </c>
      <c r="B301" s="280" t="s">
        <v>8575</v>
      </c>
      <c r="C301" s="281" t="s">
        <v>29947</v>
      </c>
      <c r="D301" s="281" t="s">
        <v>30463</v>
      </c>
      <c r="E301" s="282"/>
      <c r="F301" s="279" t="s">
        <v>32044</v>
      </c>
      <c r="G301" s="279" t="s">
        <v>29929</v>
      </c>
      <c r="H301" s="283" t="s">
        <v>8576</v>
      </c>
      <c r="I301" s="107" t="s">
        <v>8577</v>
      </c>
      <c r="J301" s="284" t="s">
        <v>34899</v>
      </c>
      <c r="K301" s="283" t="s">
        <v>35355</v>
      </c>
    </row>
    <row r="302" spans="1:11">
      <c r="A302" s="279" t="s">
        <v>29939</v>
      </c>
      <c r="B302" s="280" t="s">
        <v>8578</v>
      </c>
      <c r="C302" s="281" t="s">
        <v>29947</v>
      </c>
      <c r="D302" s="281" t="s">
        <v>30463</v>
      </c>
      <c r="E302" s="282"/>
      <c r="F302" s="279" t="s">
        <v>32044</v>
      </c>
      <c r="G302" s="279" t="s">
        <v>29929</v>
      </c>
      <c r="H302" s="283" t="s">
        <v>8520</v>
      </c>
      <c r="I302" s="107" t="s">
        <v>8579</v>
      </c>
      <c r="J302" s="284" t="s">
        <v>27658</v>
      </c>
      <c r="K302" s="283" t="s">
        <v>35355</v>
      </c>
    </row>
    <row r="303" spans="1:11">
      <c r="A303" s="279" t="s">
        <v>29939</v>
      </c>
      <c r="B303" s="280" t="s">
        <v>8580</v>
      </c>
      <c r="C303" s="281" t="s">
        <v>29947</v>
      </c>
      <c r="D303" s="281" t="s">
        <v>35356</v>
      </c>
      <c r="E303" s="282"/>
      <c r="F303" s="279" t="s">
        <v>32044</v>
      </c>
      <c r="G303" s="279" t="s">
        <v>34830</v>
      </c>
      <c r="H303" s="283" t="s">
        <v>8520</v>
      </c>
      <c r="I303" s="107" t="s">
        <v>8581</v>
      </c>
      <c r="J303" s="284" t="s">
        <v>27658</v>
      </c>
      <c r="K303" s="283" t="s">
        <v>35357</v>
      </c>
    </row>
    <row r="304" spans="1:11">
      <c r="A304" s="279" t="s">
        <v>29939</v>
      </c>
      <c r="B304" s="280" t="s">
        <v>8582</v>
      </c>
      <c r="C304" s="281" t="s">
        <v>35349</v>
      </c>
      <c r="D304" s="281" t="s">
        <v>30463</v>
      </c>
      <c r="E304" s="282"/>
      <c r="F304" s="279" t="s">
        <v>35358</v>
      </c>
      <c r="G304" s="279" t="s">
        <v>29929</v>
      </c>
      <c r="H304" s="283" t="s">
        <v>8405</v>
      </c>
      <c r="I304" s="107" t="s">
        <v>8583</v>
      </c>
      <c r="J304" s="284" t="s">
        <v>34859</v>
      </c>
      <c r="K304" s="283" t="s">
        <v>32045</v>
      </c>
    </row>
    <row r="305" spans="1:11">
      <c r="A305" s="279" t="s">
        <v>35359</v>
      </c>
      <c r="B305" s="280" t="s">
        <v>32046</v>
      </c>
      <c r="C305" s="281" t="s">
        <v>29947</v>
      </c>
      <c r="D305" s="281" t="s">
        <v>30463</v>
      </c>
      <c r="E305" s="282"/>
      <c r="F305" s="279" t="s">
        <v>35360</v>
      </c>
      <c r="G305" s="279" t="s">
        <v>24864</v>
      </c>
      <c r="H305" s="283" t="s">
        <v>8584</v>
      </c>
      <c r="I305" s="107" t="s">
        <v>8585</v>
      </c>
      <c r="J305" s="284" t="s">
        <v>34887</v>
      </c>
      <c r="K305" s="283" t="s">
        <v>32047</v>
      </c>
    </row>
    <row r="306" spans="1:11">
      <c r="A306" s="279" t="s">
        <v>31676</v>
      </c>
      <c r="B306" s="280" t="s">
        <v>32048</v>
      </c>
      <c r="C306" s="281" t="s">
        <v>35354</v>
      </c>
      <c r="D306" s="281" t="s">
        <v>30463</v>
      </c>
      <c r="E306" s="282"/>
      <c r="F306" s="279" t="s">
        <v>29936</v>
      </c>
      <c r="G306" s="279" t="s">
        <v>35124</v>
      </c>
      <c r="H306" s="283" t="s">
        <v>8293</v>
      </c>
      <c r="I306" s="107" t="s">
        <v>8586</v>
      </c>
      <c r="J306" s="284" t="s">
        <v>31601</v>
      </c>
      <c r="K306" s="283" t="s">
        <v>32049</v>
      </c>
    </row>
    <row r="307" spans="1:11">
      <c r="A307" s="279" t="s">
        <v>31594</v>
      </c>
      <c r="B307" s="280" t="s">
        <v>8587</v>
      </c>
      <c r="C307" s="281" t="s">
        <v>32050</v>
      </c>
      <c r="D307" s="281" t="s">
        <v>29948</v>
      </c>
      <c r="E307" s="282"/>
      <c r="F307" s="279" t="s">
        <v>34903</v>
      </c>
      <c r="G307" s="279" t="s">
        <v>34833</v>
      </c>
      <c r="H307" s="307" t="s">
        <v>8588</v>
      </c>
      <c r="I307" s="107" t="s">
        <v>8589</v>
      </c>
      <c r="J307" s="284" t="s">
        <v>24811</v>
      </c>
      <c r="K307" s="285" t="s">
        <v>32051</v>
      </c>
    </row>
    <row r="308" spans="1:11">
      <c r="A308" s="279" t="s">
        <v>27656</v>
      </c>
      <c r="B308" s="280" t="s">
        <v>35361</v>
      </c>
      <c r="C308" s="281" t="s">
        <v>32050</v>
      </c>
      <c r="D308" s="299" t="s">
        <v>29948</v>
      </c>
      <c r="E308" s="282"/>
      <c r="F308" s="279" t="s">
        <v>35362</v>
      </c>
      <c r="G308" s="279" t="s">
        <v>35363</v>
      </c>
      <c r="H308" s="307" t="s">
        <v>32052</v>
      </c>
      <c r="I308" s="107" t="s">
        <v>35364</v>
      </c>
      <c r="J308" s="284" t="s">
        <v>34859</v>
      </c>
      <c r="K308" s="283" t="s">
        <v>32053</v>
      </c>
    </row>
    <row r="309" spans="1:11">
      <c r="A309" s="279" t="s">
        <v>31658</v>
      </c>
      <c r="B309" s="280" t="s">
        <v>32054</v>
      </c>
      <c r="C309" s="281" t="s">
        <v>32050</v>
      </c>
      <c r="D309" s="281" t="s">
        <v>29948</v>
      </c>
      <c r="E309" s="282"/>
      <c r="F309" s="279" t="s">
        <v>28047</v>
      </c>
      <c r="G309" s="279" t="s">
        <v>35004</v>
      </c>
      <c r="H309" s="307" t="s">
        <v>8590</v>
      </c>
      <c r="I309" s="107" t="s">
        <v>35365</v>
      </c>
      <c r="J309" s="284" t="s">
        <v>27658</v>
      </c>
      <c r="K309" s="283" t="s">
        <v>32055</v>
      </c>
    </row>
    <row r="310" spans="1:11">
      <c r="A310" s="279" t="s">
        <v>31594</v>
      </c>
      <c r="B310" s="280" t="s">
        <v>8591</v>
      </c>
      <c r="C310" s="281" t="s">
        <v>35366</v>
      </c>
      <c r="D310" s="281" t="s">
        <v>35367</v>
      </c>
      <c r="E310" s="282"/>
      <c r="F310" s="279" t="s">
        <v>23551</v>
      </c>
      <c r="G310" s="279" t="s">
        <v>34833</v>
      </c>
      <c r="H310" s="307" t="s">
        <v>8588</v>
      </c>
      <c r="I310" s="107" t="s">
        <v>8592</v>
      </c>
      <c r="J310" s="284" t="s">
        <v>24811</v>
      </c>
      <c r="K310" s="285" t="s">
        <v>35368</v>
      </c>
    </row>
    <row r="311" spans="1:11">
      <c r="A311" s="279" t="s">
        <v>31594</v>
      </c>
      <c r="B311" s="280" t="s">
        <v>8593</v>
      </c>
      <c r="C311" s="281" t="s">
        <v>32050</v>
      </c>
      <c r="D311" s="281" t="s">
        <v>29948</v>
      </c>
      <c r="E311" s="282"/>
      <c r="F311" s="279" t="s">
        <v>23551</v>
      </c>
      <c r="G311" s="279" t="s">
        <v>34833</v>
      </c>
      <c r="H311" s="307" t="s">
        <v>8588</v>
      </c>
      <c r="I311" s="107" t="s">
        <v>8594</v>
      </c>
      <c r="J311" s="284" t="s">
        <v>24811</v>
      </c>
      <c r="K311" s="285" t="s">
        <v>32056</v>
      </c>
    </row>
    <row r="312" spans="1:11">
      <c r="A312" s="279" t="s">
        <v>31658</v>
      </c>
      <c r="B312" s="280" t="s">
        <v>32057</v>
      </c>
      <c r="C312" s="281" t="s">
        <v>32050</v>
      </c>
      <c r="D312" s="281" t="s">
        <v>35369</v>
      </c>
      <c r="E312" s="282"/>
      <c r="F312" s="279" t="s">
        <v>35370</v>
      </c>
      <c r="G312" s="279" t="s">
        <v>34989</v>
      </c>
      <c r="H312" s="307" t="s">
        <v>32058</v>
      </c>
      <c r="I312" s="107" t="s">
        <v>8595</v>
      </c>
      <c r="J312" s="284" t="s">
        <v>25221</v>
      </c>
      <c r="K312" s="283" t="s">
        <v>35371</v>
      </c>
    </row>
    <row r="313" spans="1:11">
      <c r="A313" s="279" t="s">
        <v>8177</v>
      </c>
      <c r="B313" s="280" t="s">
        <v>35372</v>
      </c>
      <c r="C313" s="281" t="s">
        <v>32050</v>
      </c>
      <c r="D313" s="281" t="s">
        <v>35373</v>
      </c>
      <c r="E313" s="282"/>
      <c r="F313" s="279" t="s">
        <v>8596</v>
      </c>
      <c r="G313" s="279" t="s">
        <v>8180</v>
      </c>
      <c r="H313" s="307" t="s">
        <v>8597</v>
      </c>
      <c r="I313" s="107" t="s">
        <v>32059</v>
      </c>
      <c r="J313" s="284" t="s">
        <v>34883</v>
      </c>
      <c r="K313" s="285" t="s">
        <v>32060</v>
      </c>
    </row>
    <row r="314" spans="1:11">
      <c r="A314" s="290" t="s">
        <v>31820</v>
      </c>
      <c r="B314" s="291" t="s">
        <v>32061</v>
      </c>
      <c r="C314" s="292" t="s">
        <v>32050</v>
      </c>
      <c r="D314" s="292" t="s">
        <v>35374</v>
      </c>
      <c r="E314" s="293" t="s">
        <v>32062</v>
      </c>
      <c r="F314" s="290" t="s">
        <v>32063</v>
      </c>
      <c r="G314" s="290" t="s">
        <v>35100</v>
      </c>
    </row>
    <row r="315" spans="1:11">
      <c r="A315" s="279" t="s">
        <v>8177</v>
      </c>
      <c r="B315" s="280" t="s">
        <v>35375</v>
      </c>
      <c r="C315" s="281" t="s">
        <v>32064</v>
      </c>
      <c r="D315" s="299" t="s">
        <v>32065</v>
      </c>
      <c r="E315" s="282"/>
      <c r="F315" s="279" t="s">
        <v>31794</v>
      </c>
      <c r="G315" s="279" t="s">
        <v>34872</v>
      </c>
      <c r="H315" s="307" t="s">
        <v>8598</v>
      </c>
      <c r="I315" s="107" t="s">
        <v>35376</v>
      </c>
      <c r="J315" s="284" t="s">
        <v>8165</v>
      </c>
      <c r="K315" s="283" t="s">
        <v>32066</v>
      </c>
    </row>
    <row r="316" spans="1:11">
      <c r="A316" s="279" t="s">
        <v>29944</v>
      </c>
      <c r="B316" s="280" t="s">
        <v>8599</v>
      </c>
      <c r="C316" s="281" t="s">
        <v>35377</v>
      </c>
      <c r="D316" s="299" t="s">
        <v>32065</v>
      </c>
      <c r="E316" s="282"/>
      <c r="F316" s="279" t="s">
        <v>28047</v>
      </c>
      <c r="G316" s="279" t="s">
        <v>34833</v>
      </c>
      <c r="H316" s="307" t="s">
        <v>8588</v>
      </c>
      <c r="I316" s="107" t="s">
        <v>8600</v>
      </c>
      <c r="J316" s="284" t="s">
        <v>34859</v>
      </c>
      <c r="K316" s="285" t="s">
        <v>32067</v>
      </c>
    </row>
    <row r="317" spans="1:11">
      <c r="A317" s="279" t="s">
        <v>29944</v>
      </c>
      <c r="B317" s="280" t="s">
        <v>8601</v>
      </c>
      <c r="C317" s="281" t="s">
        <v>32064</v>
      </c>
      <c r="D317" s="299" t="s">
        <v>35378</v>
      </c>
      <c r="E317" s="282"/>
      <c r="F317" s="279" t="s">
        <v>28047</v>
      </c>
      <c r="G317" s="279" t="s">
        <v>34830</v>
      </c>
      <c r="H317" s="307" t="s">
        <v>8588</v>
      </c>
      <c r="I317" s="107" t="s">
        <v>8602</v>
      </c>
      <c r="J317" s="284" t="s">
        <v>24811</v>
      </c>
      <c r="K317" s="285" t="s">
        <v>32067</v>
      </c>
    </row>
    <row r="318" spans="1:11">
      <c r="A318" s="279" t="s">
        <v>35051</v>
      </c>
      <c r="B318" s="280" t="s">
        <v>8603</v>
      </c>
      <c r="C318" s="281" t="s">
        <v>32064</v>
      </c>
      <c r="D318" s="299" t="s">
        <v>35379</v>
      </c>
      <c r="E318" s="282"/>
      <c r="F318" s="279" t="s">
        <v>34946</v>
      </c>
      <c r="G318" s="279" t="s">
        <v>29929</v>
      </c>
      <c r="H318" s="307" t="s">
        <v>1180</v>
      </c>
      <c r="I318" s="107" t="s">
        <v>8604</v>
      </c>
      <c r="J318" s="284" t="s">
        <v>24811</v>
      </c>
      <c r="K318" s="285" t="s">
        <v>32068</v>
      </c>
    </row>
    <row r="319" spans="1:11">
      <c r="A319" s="279" t="s">
        <v>30954</v>
      </c>
      <c r="B319" s="280" t="s">
        <v>8605</v>
      </c>
      <c r="C319" s="281" t="s">
        <v>32064</v>
      </c>
      <c r="D319" s="299" t="s">
        <v>32065</v>
      </c>
      <c r="E319" s="282"/>
      <c r="F319" s="279" t="s">
        <v>34946</v>
      </c>
      <c r="G319" s="279" t="s">
        <v>29929</v>
      </c>
      <c r="H319" s="307" t="s">
        <v>1180</v>
      </c>
      <c r="I319" s="107" t="s">
        <v>8606</v>
      </c>
      <c r="J319" s="284" t="s">
        <v>24811</v>
      </c>
      <c r="K319" s="285" t="s">
        <v>35380</v>
      </c>
    </row>
    <row r="320" spans="1:11">
      <c r="A320" s="279" t="s">
        <v>35381</v>
      </c>
      <c r="B320" s="280" t="s">
        <v>8607</v>
      </c>
      <c r="C320" s="281" t="s">
        <v>32064</v>
      </c>
      <c r="D320" s="299" t="s">
        <v>32065</v>
      </c>
      <c r="E320" s="282"/>
      <c r="F320" s="279" t="s">
        <v>34946</v>
      </c>
      <c r="G320" s="279" t="s">
        <v>29929</v>
      </c>
      <c r="H320" s="307" t="s">
        <v>1180</v>
      </c>
      <c r="I320" s="107" t="s">
        <v>8608</v>
      </c>
      <c r="J320" s="284" t="s">
        <v>34859</v>
      </c>
      <c r="K320" s="285" t="s">
        <v>32069</v>
      </c>
    </row>
    <row r="321" spans="1:11">
      <c r="A321" s="279" t="s">
        <v>29944</v>
      </c>
      <c r="B321" s="280" t="s">
        <v>8609</v>
      </c>
      <c r="C321" s="281" t="s">
        <v>35382</v>
      </c>
      <c r="D321" s="299" t="s">
        <v>32070</v>
      </c>
      <c r="E321" s="282"/>
      <c r="F321" s="279" t="s">
        <v>35043</v>
      </c>
      <c r="G321" s="279" t="s">
        <v>29929</v>
      </c>
      <c r="H321" s="307" t="s">
        <v>8588</v>
      </c>
      <c r="I321" s="107" t="s">
        <v>8610</v>
      </c>
      <c r="J321" s="284" t="s">
        <v>24811</v>
      </c>
      <c r="K321" s="285" t="s">
        <v>32067</v>
      </c>
    </row>
    <row r="322" spans="1:11">
      <c r="A322" s="279" t="s">
        <v>35071</v>
      </c>
      <c r="B322" s="280" t="s">
        <v>32071</v>
      </c>
      <c r="C322" s="281" t="s">
        <v>29949</v>
      </c>
      <c r="D322" s="299" t="s">
        <v>35383</v>
      </c>
      <c r="E322" s="282"/>
      <c r="F322" s="279" t="s">
        <v>32072</v>
      </c>
      <c r="G322" s="279" t="s">
        <v>31607</v>
      </c>
      <c r="H322" s="307" t="s">
        <v>8611</v>
      </c>
      <c r="I322" s="107" t="s">
        <v>32073</v>
      </c>
      <c r="J322" s="284" t="s">
        <v>8165</v>
      </c>
      <c r="K322" s="283" t="s">
        <v>32074</v>
      </c>
    </row>
    <row r="323" spans="1:11">
      <c r="A323" s="279" t="s">
        <v>34835</v>
      </c>
      <c r="B323" s="280" t="s">
        <v>8612</v>
      </c>
      <c r="C323" s="281" t="s">
        <v>35384</v>
      </c>
      <c r="D323" s="299" t="s">
        <v>32070</v>
      </c>
      <c r="E323" s="282"/>
      <c r="F323" s="279" t="s">
        <v>29931</v>
      </c>
      <c r="G323" s="279" t="s">
        <v>29929</v>
      </c>
      <c r="H323" s="307" t="s">
        <v>1180</v>
      </c>
      <c r="I323" s="107" t="s">
        <v>8613</v>
      </c>
      <c r="J323" s="284" t="s">
        <v>34880</v>
      </c>
      <c r="K323" s="285" t="s">
        <v>35385</v>
      </c>
    </row>
    <row r="324" spans="1:11">
      <c r="A324" s="279" t="s">
        <v>35381</v>
      </c>
      <c r="B324" s="280" t="s">
        <v>8614</v>
      </c>
      <c r="C324" s="281" t="s">
        <v>35384</v>
      </c>
      <c r="D324" s="281" t="s">
        <v>35383</v>
      </c>
      <c r="E324" s="282"/>
      <c r="F324" s="279" t="s">
        <v>34946</v>
      </c>
      <c r="G324" s="279" t="s">
        <v>34830</v>
      </c>
      <c r="H324" s="307" t="s">
        <v>1180</v>
      </c>
      <c r="I324" s="107" t="s">
        <v>8615</v>
      </c>
      <c r="J324" s="284" t="s">
        <v>34880</v>
      </c>
      <c r="K324" s="285" t="s">
        <v>35385</v>
      </c>
    </row>
    <row r="325" spans="1:11">
      <c r="A325" s="279" t="s">
        <v>30954</v>
      </c>
      <c r="B325" s="280" t="s">
        <v>8616</v>
      </c>
      <c r="C325" s="281" t="s">
        <v>29949</v>
      </c>
      <c r="D325" s="281" t="s">
        <v>32070</v>
      </c>
      <c r="E325" s="282"/>
      <c r="F325" s="279" t="s">
        <v>29931</v>
      </c>
      <c r="G325" s="279" t="s">
        <v>29929</v>
      </c>
      <c r="H325" s="307" t="s">
        <v>1180</v>
      </c>
      <c r="I325" s="107" t="s">
        <v>8617</v>
      </c>
      <c r="J325" s="284" t="s">
        <v>24811</v>
      </c>
      <c r="K325" s="285" t="s">
        <v>35385</v>
      </c>
    </row>
    <row r="326" spans="1:11">
      <c r="A326" s="279" t="s">
        <v>30954</v>
      </c>
      <c r="B326" s="280" t="s">
        <v>8618</v>
      </c>
      <c r="C326" s="281" t="s">
        <v>35382</v>
      </c>
      <c r="D326" s="281" t="s">
        <v>32070</v>
      </c>
      <c r="E326" s="282"/>
      <c r="F326" s="279" t="s">
        <v>29931</v>
      </c>
      <c r="G326" s="279" t="s">
        <v>34830</v>
      </c>
      <c r="H326" s="307" t="s">
        <v>1180</v>
      </c>
      <c r="I326" s="107" t="s">
        <v>8619</v>
      </c>
      <c r="J326" s="284" t="s">
        <v>34880</v>
      </c>
      <c r="K326" s="285" t="s">
        <v>35380</v>
      </c>
    </row>
    <row r="327" spans="1:11">
      <c r="A327" s="279" t="s">
        <v>35386</v>
      </c>
      <c r="B327" s="280" t="s">
        <v>8620</v>
      </c>
      <c r="C327" s="281" t="s">
        <v>29949</v>
      </c>
      <c r="D327" s="281" t="s">
        <v>32070</v>
      </c>
      <c r="E327" s="282"/>
      <c r="F327" s="279" t="s">
        <v>32075</v>
      </c>
      <c r="G327" s="279" t="s">
        <v>31690</v>
      </c>
      <c r="H327" s="307" t="s">
        <v>8621</v>
      </c>
      <c r="I327" s="107" t="s">
        <v>8622</v>
      </c>
      <c r="J327" s="284" t="s">
        <v>34880</v>
      </c>
      <c r="K327" s="285" t="s">
        <v>32076</v>
      </c>
    </row>
    <row r="328" spans="1:11">
      <c r="A328" s="279" t="s">
        <v>35386</v>
      </c>
      <c r="B328" s="280" t="s">
        <v>8623</v>
      </c>
      <c r="C328" s="281" t="s">
        <v>29949</v>
      </c>
      <c r="D328" s="281" t="s">
        <v>35387</v>
      </c>
      <c r="E328" s="282"/>
      <c r="F328" s="279" t="s">
        <v>35388</v>
      </c>
      <c r="G328" s="279" t="s">
        <v>31690</v>
      </c>
      <c r="H328" s="307" t="s">
        <v>8621</v>
      </c>
      <c r="I328" s="107" t="s">
        <v>8624</v>
      </c>
      <c r="J328" s="284" t="s">
        <v>24811</v>
      </c>
      <c r="K328" s="285" t="s">
        <v>32076</v>
      </c>
    </row>
    <row r="329" spans="1:11">
      <c r="A329" s="279" t="s">
        <v>35389</v>
      </c>
      <c r="B329" s="280" t="s">
        <v>8625</v>
      </c>
      <c r="C329" s="281" t="s">
        <v>35384</v>
      </c>
      <c r="D329" s="281" t="s">
        <v>35383</v>
      </c>
      <c r="E329" s="282"/>
      <c r="F329" s="279" t="s">
        <v>34827</v>
      </c>
      <c r="G329" s="279" t="s">
        <v>34869</v>
      </c>
      <c r="H329" s="307" t="s">
        <v>8441</v>
      </c>
      <c r="I329" s="107" t="s">
        <v>32078</v>
      </c>
      <c r="J329" s="284" t="s">
        <v>27657</v>
      </c>
      <c r="K329" s="283" t="s">
        <v>35390</v>
      </c>
    </row>
    <row r="330" spans="1:11">
      <c r="A330" s="279" t="s">
        <v>8626</v>
      </c>
      <c r="B330" s="280" t="s">
        <v>8627</v>
      </c>
      <c r="C330" s="281" t="s">
        <v>29949</v>
      </c>
      <c r="D330" s="281" t="s">
        <v>32070</v>
      </c>
      <c r="E330" s="282"/>
      <c r="F330" s="279" t="s">
        <v>22937</v>
      </c>
      <c r="G330" s="279" t="s">
        <v>8180</v>
      </c>
      <c r="H330" s="307" t="s">
        <v>8628</v>
      </c>
      <c r="I330" s="107" t="s">
        <v>35391</v>
      </c>
      <c r="J330" s="284" t="s">
        <v>35219</v>
      </c>
      <c r="K330" s="285" t="s">
        <v>35392</v>
      </c>
    </row>
    <row r="331" spans="1:11">
      <c r="A331" s="279" t="s">
        <v>31820</v>
      </c>
      <c r="B331" s="280" t="s">
        <v>32079</v>
      </c>
      <c r="C331" s="281" t="s">
        <v>29950</v>
      </c>
      <c r="D331" s="281" t="s">
        <v>35393</v>
      </c>
      <c r="E331" s="282"/>
      <c r="F331" s="279" t="s">
        <v>32081</v>
      </c>
      <c r="G331" s="279" t="s">
        <v>30450</v>
      </c>
      <c r="H331" s="307" t="s">
        <v>8629</v>
      </c>
      <c r="I331" s="107" t="s">
        <v>8630</v>
      </c>
      <c r="J331" s="284" t="s">
        <v>27657</v>
      </c>
      <c r="K331" s="285" t="s">
        <v>35394</v>
      </c>
    </row>
    <row r="332" spans="1:11">
      <c r="A332" s="279" t="s">
        <v>35110</v>
      </c>
      <c r="B332" s="280" t="s">
        <v>35395</v>
      </c>
      <c r="C332" s="281" t="s">
        <v>29950</v>
      </c>
      <c r="D332" s="281" t="s">
        <v>35396</v>
      </c>
      <c r="E332" s="282"/>
      <c r="F332" s="279" t="s">
        <v>35397</v>
      </c>
      <c r="G332" s="279" t="s">
        <v>8180</v>
      </c>
      <c r="H332" s="307" t="s">
        <v>8631</v>
      </c>
      <c r="I332" s="107" t="s">
        <v>35398</v>
      </c>
      <c r="J332" s="284" t="s">
        <v>8165</v>
      </c>
      <c r="K332" s="283" t="s">
        <v>32083</v>
      </c>
    </row>
    <row r="333" spans="1:11">
      <c r="A333" s="279" t="s">
        <v>35399</v>
      </c>
      <c r="B333" s="280" t="s">
        <v>8632</v>
      </c>
      <c r="C333" s="281" t="s">
        <v>29950</v>
      </c>
      <c r="D333" s="281" t="s">
        <v>32080</v>
      </c>
      <c r="E333" s="282"/>
      <c r="F333" s="279" t="s">
        <v>18736</v>
      </c>
      <c r="G333" s="279" t="s">
        <v>35400</v>
      </c>
      <c r="H333" s="307" t="s">
        <v>8505</v>
      </c>
      <c r="I333" s="107" t="s">
        <v>32084</v>
      </c>
      <c r="J333" s="284" t="s">
        <v>35065</v>
      </c>
      <c r="K333" s="285" t="s">
        <v>35401</v>
      </c>
    </row>
    <row r="334" spans="1:11">
      <c r="A334" s="279" t="s">
        <v>30956</v>
      </c>
      <c r="B334" s="280" t="s">
        <v>8633</v>
      </c>
      <c r="C334" s="281" t="s">
        <v>35402</v>
      </c>
      <c r="D334" s="281" t="s">
        <v>32080</v>
      </c>
      <c r="E334" s="282"/>
      <c r="F334" s="279" t="s">
        <v>34860</v>
      </c>
      <c r="G334" s="279" t="s">
        <v>29929</v>
      </c>
      <c r="H334" s="307" t="s">
        <v>8634</v>
      </c>
      <c r="I334" s="107" t="s">
        <v>8635</v>
      </c>
      <c r="J334" s="284" t="s">
        <v>24813</v>
      </c>
      <c r="K334" s="285" t="s">
        <v>32082</v>
      </c>
    </row>
    <row r="335" spans="1:11">
      <c r="A335" s="279" t="s">
        <v>30956</v>
      </c>
      <c r="B335" s="280" t="s">
        <v>8636</v>
      </c>
      <c r="C335" s="281" t="s">
        <v>29950</v>
      </c>
      <c r="D335" s="281" t="s">
        <v>35393</v>
      </c>
      <c r="E335" s="282"/>
      <c r="F335" s="279" t="s">
        <v>29931</v>
      </c>
      <c r="G335" s="279" t="s">
        <v>29929</v>
      </c>
      <c r="H335" s="307" t="s">
        <v>8634</v>
      </c>
      <c r="I335" s="107" t="s">
        <v>8637</v>
      </c>
      <c r="J335" s="284" t="s">
        <v>24813</v>
      </c>
      <c r="K335" s="285" t="s">
        <v>32082</v>
      </c>
    </row>
    <row r="336" spans="1:11">
      <c r="A336" s="279" t="s">
        <v>34835</v>
      </c>
      <c r="B336" s="280" t="s">
        <v>8638</v>
      </c>
      <c r="C336" s="281" t="s">
        <v>35402</v>
      </c>
      <c r="D336" s="281" t="s">
        <v>32080</v>
      </c>
      <c r="E336" s="282"/>
      <c r="F336" s="279" t="s">
        <v>35174</v>
      </c>
      <c r="G336" s="279" t="s">
        <v>34833</v>
      </c>
      <c r="H336" s="307" t="s">
        <v>8634</v>
      </c>
      <c r="I336" s="107" t="s">
        <v>8639</v>
      </c>
      <c r="J336" s="284" t="s">
        <v>24813</v>
      </c>
      <c r="K336" s="285" t="s">
        <v>32082</v>
      </c>
    </row>
    <row r="337" spans="1:11">
      <c r="A337" s="279" t="s">
        <v>30956</v>
      </c>
      <c r="B337" s="280" t="s">
        <v>8640</v>
      </c>
      <c r="C337" s="281" t="s">
        <v>35402</v>
      </c>
      <c r="D337" s="281" t="s">
        <v>32080</v>
      </c>
      <c r="E337" s="282"/>
      <c r="F337" s="279" t="s">
        <v>29931</v>
      </c>
      <c r="G337" s="279" t="s">
        <v>34833</v>
      </c>
      <c r="H337" s="307" t="s">
        <v>8634</v>
      </c>
      <c r="I337" s="107" t="s">
        <v>8641</v>
      </c>
      <c r="J337" s="284" t="s">
        <v>24813</v>
      </c>
      <c r="K337" s="285" t="s">
        <v>35401</v>
      </c>
    </row>
    <row r="338" spans="1:11">
      <c r="A338" s="279" t="s">
        <v>30956</v>
      </c>
      <c r="B338" s="280" t="s">
        <v>8642</v>
      </c>
      <c r="C338" s="281" t="s">
        <v>29950</v>
      </c>
      <c r="D338" s="281" t="s">
        <v>32080</v>
      </c>
      <c r="E338" s="282"/>
      <c r="F338" s="279" t="s">
        <v>35403</v>
      </c>
      <c r="G338" s="279" t="s">
        <v>29929</v>
      </c>
      <c r="H338" s="307" t="s">
        <v>8634</v>
      </c>
      <c r="I338" s="107" t="s">
        <v>8643</v>
      </c>
      <c r="J338" s="284" t="s">
        <v>35160</v>
      </c>
      <c r="K338" s="285" t="s">
        <v>32082</v>
      </c>
    </row>
    <row r="339" spans="1:11">
      <c r="A339" s="279" t="s">
        <v>31840</v>
      </c>
      <c r="B339" s="280" t="s">
        <v>32085</v>
      </c>
      <c r="C339" s="281" t="s">
        <v>35402</v>
      </c>
      <c r="D339" s="281" t="s">
        <v>32080</v>
      </c>
      <c r="E339" s="282"/>
      <c r="F339" s="279" t="s">
        <v>31918</v>
      </c>
      <c r="G339" s="279" t="s">
        <v>35404</v>
      </c>
      <c r="H339" s="307" t="s">
        <v>8631</v>
      </c>
      <c r="I339" s="107" t="s">
        <v>32086</v>
      </c>
      <c r="J339" s="284" t="s">
        <v>8165</v>
      </c>
      <c r="K339" s="283" t="s">
        <v>32087</v>
      </c>
    </row>
    <row r="340" spans="1:11">
      <c r="A340" s="279" t="s">
        <v>35328</v>
      </c>
      <c r="B340" s="280" t="s">
        <v>8644</v>
      </c>
      <c r="C340" s="281" t="s">
        <v>29950</v>
      </c>
      <c r="D340" s="281" t="s">
        <v>35393</v>
      </c>
      <c r="E340" s="282"/>
      <c r="F340" s="279" t="s">
        <v>35042</v>
      </c>
      <c r="G340" s="279" t="s">
        <v>34833</v>
      </c>
      <c r="H340" s="307" t="s">
        <v>8588</v>
      </c>
      <c r="I340" s="107" t="s">
        <v>8645</v>
      </c>
      <c r="J340" s="284" t="s">
        <v>34859</v>
      </c>
      <c r="K340" s="285" t="s">
        <v>32088</v>
      </c>
    </row>
    <row r="341" spans="1:11">
      <c r="A341" s="279" t="s">
        <v>35081</v>
      </c>
      <c r="B341" s="280" t="s">
        <v>32089</v>
      </c>
      <c r="C341" s="281" t="s">
        <v>35405</v>
      </c>
      <c r="D341" s="281" t="s">
        <v>35406</v>
      </c>
      <c r="E341" s="282"/>
      <c r="F341" s="279" t="s">
        <v>34920</v>
      </c>
      <c r="G341" s="279" t="s">
        <v>34872</v>
      </c>
      <c r="H341" s="307" t="s">
        <v>8646</v>
      </c>
      <c r="I341" s="107" t="s">
        <v>35407</v>
      </c>
      <c r="J341" s="284" t="s">
        <v>34828</v>
      </c>
      <c r="K341" s="283" t="s">
        <v>32092</v>
      </c>
    </row>
    <row r="342" spans="1:11">
      <c r="A342" s="279" t="s">
        <v>31649</v>
      </c>
      <c r="B342" s="280" t="s">
        <v>32093</v>
      </c>
      <c r="C342" s="281" t="s">
        <v>32090</v>
      </c>
      <c r="D342" s="281" t="s">
        <v>32091</v>
      </c>
      <c r="E342" s="282"/>
      <c r="F342" s="279" t="s">
        <v>31651</v>
      </c>
      <c r="G342" s="279" t="s">
        <v>35408</v>
      </c>
      <c r="H342" s="307" t="s">
        <v>8647</v>
      </c>
      <c r="I342" s="107" t="s">
        <v>35409</v>
      </c>
      <c r="J342" s="284" t="s">
        <v>34899</v>
      </c>
      <c r="K342" s="283" t="s">
        <v>35410</v>
      </c>
    </row>
    <row r="343" spans="1:11">
      <c r="A343" s="279" t="s">
        <v>30956</v>
      </c>
      <c r="B343" s="280" t="s">
        <v>8648</v>
      </c>
      <c r="C343" s="281" t="s">
        <v>35411</v>
      </c>
      <c r="D343" s="281" t="s">
        <v>32095</v>
      </c>
      <c r="E343" s="282"/>
      <c r="F343" s="279" t="s">
        <v>29931</v>
      </c>
      <c r="G343" s="279" t="s">
        <v>29929</v>
      </c>
      <c r="H343" s="307" t="s">
        <v>1598</v>
      </c>
      <c r="I343" s="107" t="s">
        <v>8649</v>
      </c>
      <c r="J343" s="284" t="s">
        <v>34859</v>
      </c>
      <c r="K343" s="285" t="s">
        <v>32096</v>
      </c>
    </row>
    <row r="344" spans="1:11">
      <c r="A344" s="279" t="s">
        <v>30956</v>
      </c>
      <c r="B344" s="280" t="s">
        <v>8650</v>
      </c>
      <c r="C344" s="281" t="s">
        <v>35411</v>
      </c>
      <c r="D344" s="281" t="s">
        <v>32095</v>
      </c>
      <c r="E344" s="282"/>
      <c r="F344" s="279" t="s">
        <v>29931</v>
      </c>
      <c r="G344" s="279" t="s">
        <v>29929</v>
      </c>
      <c r="H344" s="307" t="s">
        <v>1598</v>
      </c>
      <c r="I344" s="107" t="s">
        <v>8651</v>
      </c>
      <c r="J344" s="284" t="s">
        <v>24811</v>
      </c>
      <c r="K344" s="285" t="s">
        <v>32096</v>
      </c>
    </row>
    <row r="345" spans="1:11">
      <c r="A345" s="279" t="s">
        <v>35412</v>
      </c>
      <c r="B345" s="280" t="s">
        <v>35413</v>
      </c>
      <c r="C345" s="281" t="s">
        <v>35411</v>
      </c>
      <c r="D345" s="299" t="s">
        <v>32095</v>
      </c>
      <c r="E345" s="282"/>
      <c r="F345" s="279" t="s">
        <v>32097</v>
      </c>
      <c r="G345" s="279" t="s">
        <v>35004</v>
      </c>
      <c r="H345" s="307" t="s">
        <v>32098</v>
      </c>
      <c r="I345" s="107" t="s">
        <v>32099</v>
      </c>
      <c r="J345" s="284" t="s">
        <v>34859</v>
      </c>
      <c r="K345" s="285" t="s">
        <v>35414</v>
      </c>
    </row>
    <row r="346" spans="1:11">
      <c r="A346" s="279" t="s">
        <v>32100</v>
      </c>
      <c r="B346" s="280" t="s">
        <v>35415</v>
      </c>
      <c r="C346" s="281" t="s">
        <v>35416</v>
      </c>
      <c r="D346" s="299" t="s">
        <v>32101</v>
      </c>
      <c r="E346" s="282"/>
      <c r="F346" s="279" t="s">
        <v>32102</v>
      </c>
      <c r="G346" s="279" t="s">
        <v>32103</v>
      </c>
      <c r="H346" s="307" t="s">
        <v>8652</v>
      </c>
      <c r="I346" s="107" t="s">
        <v>32104</v>
      </c>
      <c r="J346" s="284" t="s">
        <v>25221</v>
      </c>
      <c r="K346" s="285" t="s">
        <v>30893</v>
      </c>
    </row>
    <row r="347" spans="1:11">
      <c r="A347" s="279" t="s">
        <v>35025</v>
      </c>
      <c r="B347" s="280" t="s">
        <v>32105</v>
      </c>
      <c r="C347" s="281" t="s">
        <v>32094</v>
      </c>
      <c r="D347" s="299" t="s">
        <v>35417</v>
      </c>
      <c r="E347" s="282"/>
      <c r="F347" s="279" t="s">
        <v>35264</v>
      </c>
      <c r="G347" s="279" t="s">
        <v>31732</v>
      </c>
      <c r="H347" s="307" t="s">
        <v>8653</v>
      </c>
      <c r="I347" s="107" t="s">
        <v>35418</v>
      </c>
      <c r="J347" s="284" t="s">
        <v>35065</v>
      </c>
      <c r="K347" s="285" t="s">
        <v>32106</v>
      </c>
    </row>
    <row r="348" spans="1:11">
      <c r="A348" s="279" t="s">
        <v>8177</v>
      </c>
      <c r="B348" s="280" t="s">
        <v>8654</v>
      </c>
      <c r="C348" s="281" t="s">
        <v>32094</v>
      </c>
      <c r="D348" s="299" t="s">
        <v>35419</v>
      </c>
      <c r="E348" s="282"/>
      <c r="F348" s="279" t="s">
        <v>8179</v>
      </c>
      <c r="G348" s="279" t="s">
        <v>31803</v>
      </c>
      <c r="H348" s="307" t="s">
        <v>3120</v>
      </c>
      <c r="I348" s="107" t="s">
        <v>35420</v>
      </c>
      <c r="J348" s="284" t="s">
        <v>27657</v>
      </c>
      <c r="K348" s="285" t="s">
        <v>35421</v>
      </c>
    </row>
    <row r="349" spans="1:11">
      <c r="A349" s="279" t="s">
        <v>31658</v>
      </c>
      <c r="B349" s="280" t="s">
        <v>32107</v>
      </c>
      <c r="C349" s="281" t="s">
        <v>32094</v>
      </c>
      <c r="D349" s="299" t="s">
        <v>32095</v>
      </c>
      <c r="E349" s="282"/>
      <c r="F349" s="279" t="s">
        <v>35422</v>
      </c>
      <c r="G349" s="279" t="s">
        <v>35423</v>
      </c>
      <c r="H349" s="307" t="s">
        <v>8546</v>
      </c>
      <c r="I349" s="107" t="s">
        <v>35424</v>
      </c>
      <c r="J349" s="284" t="s">
        <v>31601</v>
      </c>
      <c r="K349" s="285" t="s">
        <v>32068</v>
      </c>
    </row>
    <row r="350" spans="1:11">
      <c r="A350" s="279" t="s">
        <v>32108</v>
      </c>
      <c r="B350" s="280" t="s">
        <v>32109</v>
      </c>
      <c r="C350" s="281" t="s">
        <v>32110</v>
      </c>
      <c r="D350" s="281" t="s">
        <v>35425</v>
      </c>
      <c r="E350" s="282"/>
      <c r="F350" s="279" t="s">
        <v>22712</v>
      </c>
      <c r="G350" s="279" t="s">
        <v>34989</v>
      </c>
      <c r="H350" s="307" t="s">
        <v>8546</v>
      </c>
      <c r="I350" s="107" t="s">
        <v>8655</v>
      </c>
      <c r="J350" s="284" t="s">
        <v>34854</v>
      </c>
      <c r="K350" s="285" t="s">
        <v>32111</v>
      </c>
    </row>
    <row r="351" spans="1:11">
      <c r="A351" s="279" t="s">
        <v>35399</v>
      </c>
      <c r="B351" s="280" t="s">
        <v>35426</v>
      </c>
      <c r="C351" s="281" t="s">
        <v>35427</v>
      </c>
      <c r="D351" s="281" t="s">
        <v>30894</v>
      </c>
      <c r="E351" s="282"/>
      <c r="F351" s="279" t="s">
        <v>35428</v>
      </c>
      <c r="G351" s="279" t="s">
        <v>32112</v>
      </c>
      <c r="H351" s="307" t="s">
        <v>8656</v>
      </c>
      <c r="I351" s="107" t="s">
        <v>32113</v>
      </c>
      <c r="J351" s="284" t="s">
        <v>8165</v>
      </c>
      <c r="K351" s="285" t="s">
        <v>35429</v>
      </c>
    </row>
    <row r="352" spans="1:11">
      <c r="A352" s="279" t="s">
        <v>35430</v>
      </c>
      <c r="B352" s="280" t="s">
        <v>8657</v>
      </c>
      <c r="C352" s="281" t="s">
        <v>35427</v>
      </c>
      <c r="D352" s="281" t="s">
        <v>30894</v>
      </c>
      <c r="E352" s="282"/>
      <c r="F352" s="279" t="s">
        <v>30892</v>
      </c>
      <c r="G352" s="279" t="s">
        <v>32114</v>
      </c>
      <c r="H352" s="307" t="s">
        <v>8658</v>
      </c>
      <c r="I352" s="107" t="s">
        <v>32115</v>
      </c>
      <c r="J352" s="284" t="s">
        <v>8165</v>
      </c>
      <c r="K352" s="285" t="s">
        <v>35431</v>
      </c>
    </row>
    <row r="353" spans="1:11">
      <c r="A353" s="279" t="s">
        <v>34850</v>
      </c>
      <c r="B353" s="280" t="s">
        <v>32116</v>
      </c>
      <c r="C353" s="281" t="s">
        <v>32110</v>
      </c>
      <c r="D353" s="281" t="s">
        <v>32117</v>
      </c>
      <c r="E353" s="282"/>
      <c r="F353" s="279" t="s">
        <v>23551</v>
      </c>
      <c r="G353" s="279" t="s">
        <v>34833</v>
      </c>
      <c r="H353" s="307" t="s">
        <v>8659</v>
      </c>
      <c r="I353" s="107" t="s">
        <v>32118</v>
      </c>
      <c r="J353" s="284" t="s">
        <v>24811</v>
      </c>
      <c r="K353" s="285" t="s">
        <v>32119</v>
      </c>
    </row>
    <row r="354" spans="1:11">
      <c r="A354" s="279" t="s">
        <v>34835</v>
      </c>
      <c r="B354" s="280" t="s">
        <v>8660</v>
      </c>
      <c r="C354" s="281" t="s">
        <v>32110</v>
      </c>
      <c r="D354" s="281" t="s">
        <v>30894</v>
      </c>
      <c r="E354" s="282"/>
      <c r="F354" s="279" t="s">
        <v>34860</v>
      </c>
      <c r="G354" s="279" t="s">
        <v>29929</v>
      </c>
      <c r="H354" s="307" t="s">
        <v>8659</v>
      </c>
      <c r="I354" s="107" t="s">
        <v>8661</v>
      </c>
      <c r="J354" s="284" t="s">
        <v>24811</v>
      </c>
      <c r="K354" s="285" t="s">
        <v>32092</v>
      </c>
    </row>
    <row r="355" spans="1:11">
      <c r="A355" s="279" t="s">
        <v>8177</v>
      </c>
      <c r="B355" s="280" t="s">
        <v>35432</v>
      </c>
      <c r="C355" s="281" t="s">
        <v>35433</v>
      </c>
      <c r="D355" s="281" t="s">
        <v>32121</v>
      </c>
      <c r="E355" s="282"/>
      <c r="F355" s="279" t="s">
        <v>35434</v>
      </c>
      <c r="G355" s="279" t="s">
        <v>8180</v>
      </c>
      <c r="H355" s="307" t="s">
        <v>8656</v>
      </c>
      <c r="I355" s="107" t="s">
        <v>35435</v>
      </c>
      <c r="J355" s="284" t="s">
        <v>8165</v>
      </c>
      <c r="K355" s="285" t="s">
        <v>35436</v>
      </c>
    </row>
    <row r="356" spans="1:11">
      <c r="A356" s="279" t="s">
        <v>34930</v>
      </c>
      <c r="B356" s="280" t="s">
        <v>8662</v>
      </c>
      <c r="C356" s="281" t="s">
        <v>32120</v>
      </c>
      <c r="D356" s="281" t="s">
        <v>32122</v>
      </c>
      <c r="E356" s="282"/>
      <c r="F356" s="279" t="s">
        <v>31762</v>
      </c>
      <c r="G356" s="279" t="s">
        <v>29929</v>
      </c>
      <c r="H356" s="307" t="s">
        <v>8659</v>
      </c>
      <c r="I356" s="107" t="s">
        <v>8663</v>
      </c>
      <c r="J356" s="284" t="s">
        <v>24811</v>
      </c>
      <c r="K356" s="285" t="s">
        <v>35437</v>
      </c>
    </row>
    <row r="357" spans="1:11">
      <c r="A357" s="279" t="s">
        <v>16933</v>
      </c>
      <c r="B357" s="280" t="s">
        <v>8664</v>
      </c>
      <c r="C357" s="281" t="s">
        <v>32120</v>
      </c>
      <c r="D357" s="281" t="s">
        <v>35438</v>
      </c>
      <c r="E357" s="282"/>
      <c r="F357" s="279" t="s">
        <v>34946</v>
      </c>
      <c r="G357" s="279" t="s">
        <v>34833</v>
      </c>
      <c r="H357" s="307" t="s">
        <v>8659</v>
      </c>
      <c r="I357" s="107" t="s">
        <v>8665</v>
      </c>
      <c r="J357" s="284" t="s">
        <v>34859</v>
      </c>
      <c r="K357" s="285" t="s">
        <v>32092</v>
      </c>
    </row>
    <row r="358" spans="1:11">
      <c r="A358" s="279" t="s">
        <v>35439</v>
      </c>
      <c r="B358" s="280" t="s">
        <v>8666</v>
      </c>
      <c r="C358" s="281" t="s">
        <v>32120</v>
      </c>
      <c r="D358" s="281" t="s">
        <v>32121</v>
      </c>
      <c r="E358" s="282"/>
      <c r="F358" s="279" t="s">
        <v>34951</v>
      </c>
      <c r="G358" s="279" t="s">
        <v>34833</v>
      </c>
      <c r="H358" s="307" t="s">
        <v>8659</v>
      </c>
      <c r="I358" s="285" t="s">
        <v>8667</v>
      </c>
      <c r="J358" s="284" t="s">
        <v>24811</v>
      </c>
      <c r="K358" s="285" t="s">
        <v>35431</v>
      </c>
    </row>
    <row r="359" spans="1:11">
      <c r="A359" s="279" t="s">
        <v>35051</v>
      </c>
      <c r="B359" s="280" t="s">
        <v>8668</v>
      </c>
      <c r="C359" s="281" t="s">
        <v>35440</v>
      </c>
      <c r="D359" s="281" t="s">
        <v>35441</v>
      </c>
      <c r="E359" s="282"/>
      <c r="F359" s="279" t="s">
        <v>29931</v>
      </c>
      <c r="G359" s="279" t="s">
        <v>29929</v>
      </c>
      <c r="H359" s="307" t="s">
        <v>8659</v>
      </c>
      <c r="I359" s="107" t="s">
        <v>8669</v>
      </c>
      <c r="J359" s="284" t="s">
        <v>24811</v>
      </c>
      <c r="K359" s="285" t="s">
        <v>35442</v>
      </c>
    </row>
    <row r="360" spans="1:11">
      <c r="A360" s="279" t="s">
        <v>30956</v>
      </c>
      <c r="B360" s="280" t="s">
        <v>8670</v>
      </c>
      <c r="C360" s="281" t="s">
        <v>35433</v>
      </c>
      <c r="D360" s="281" t="s">
        <v>35438</v>
      </c>
      <c r="E360" s="282"/>
      <c r="F360" s="279" t="s">
        <v>34860</v>
      </c>
      <c r="G360" s="279" t="s">
        <v>29929</v>
      </c>
      <c r="H360" s="307" t="s">
        <v>8659</v>
      </c>
      <c r="I360" s="107" t="s">
        <v>8671</v>
      </c>
      <c r="J360" s="284" t="s">
        <v>34859</v>
      </c>
      <c r="K360" s="285" t="s">
        <v>35443</v>
      </c>
    </row>
    <row r="361" spans="1:11">
      <c r="A361" s="279" t="s">
        <v>31658</v>
      </c>
      <c r="B361" s="280" t="s">
        <v>35444</v>
      </c>
      <c r="C361" s="281" t="s">
        <v>32123</v>
      </c>
      <c r="D361" s="281" t="s">
        <v>32124</v>
      </c>
      <c r="E361" s="282"/>
      <c r="F361" s="279" t="s">
        <v>32125</v>
      </c>
      <c r="G361" s="279" t="s">
        <v>35004</v>
      </c>
      <c r="H361" s="307" t="s">
        <v>8672</v>
      </c>
      <c r="I361" s="107" t="s">
        <v>32126</v>
      </c>
      <c r="J361" s="284" t="s">
        <v>34854</v>
      </c>
      <c r="K361" s="285" t="s">
        <v>32127</v>
      </c>
    </row>
    <row r="362" spans="1:11">
      <c r="A362" s="279" t="s">
        <v>35156</v>
      </c>
      <c r="B362" s="280" t="s">
        <v>8673</v>
      </c>
      <c r="C362" s="281" t="s">
        <v>35445</v>
      </c>
      <c r="D362" s="281" t="s">
        <v>35446</v>
      </c>
      <c r="E362" s="282"/>
      <c r="F362" s="279" t="s">
        <v>35447</v>
      </c>
      <c r="G362" s="279" t="s">
        <v>35004</v>
      </c>
      <c r="H362" s="307" t="s">
        <v>8481</v>
      </c>
      <c r="I362" s="107" t="s">
        <v>8674</v>
      </c>
      <c r="J362" s="284" t="s">
        <v>25221</v>
      </c>
      <c r="K362" s="285" t="s">
        <v>35448</v>
      </c>
    </row>
    <row r="363" spans="1:11">
      <c r="A363" s="279" t="s">
        <v>31920</v>
      </c>
      <c r="B363" s="280" t="s">
        <v>8675</v>
      </c>
      <c r="C363" s="281" t="s">
        <v>35449</v>
      </c>
      <c r="D363" s="281" t="s">
        <v>35450</v>
      </c>
      <c r="E363" s="282"/>
      <c r="F363" s="279" t="s">
        <v>32125</v>
      </c>
      <c r="G363" s="279" t="s">
        <v>34989</v>
      </c>
      <c r="H363" s="307" t="s">
        <v>8481</v>
      </c>
      <c r="I363" s="107" t="s">
        <v>8676</v>
      </c>
      <c r="J363" s="284" t="s">
        <v>35059</v>
      </c>
      <c r="K363" s="285" t="s">
        <v>30086</v>
      </c>
    </row>
    <row r="364" spans="1:11">
      <c r="A364" s="279" t="s">
        <v>31920</v>
      </c>
      <c r="B364" s="280" t="s">
        <v>8677</v>
      </c>
      <c r="C364" s="281" t="s">
        <v>32123</v>
      </c>
      <c r="D364" s="281" t="s">
        <v>35451</v>
      </c>
      <c r="E364" s="282"/>
      <c r="F364" s="279" t="s">
        <v>35447</v>
      </c>
      <c r="G364" s="279" t="s">
        <v>35004</v>
      </c>
      <c r="H364" s="307" t="s">
        <v>8481</v>
      </c>
      <c r="I364" s="107" t="s">
        <v>8676</v>
      </c>
      <c r="J364" s="284" t="s">
        <v>35059</v>
      </c>
      <c r="K364" s="285" t="s">
        <v>35448</v>
      </c>
    </row>
    <row r="365" spans="1:11">
      <c r="A365" s="279" t="s">
        <v>35263</v>
      </c>
      <c r="B365" s="280" t="s">
        <v>8678</v>
      </c>
      <c r="C365" s="281" t="s">
        <v>35449</v>
      </c>
      <c r="D365" s="281" t="s">
        <v>35452</v>
      </c>
      <c r="E365" s="282"/>
      <c r="F365" s="279" t="s">
        <v>34860</v>
      </c>
      <c r="G365" s="279" t="s">
        <v>29929</v>
      </c>
      <c r="H365" s="307" t="s">
        <v>8659</v>
      </c>
      <c r="I365" s="107" t="s">
        <v>8679</v>
      </c>
      <c r="J365" s="284" t="s">
        <v>24811</v>
      </c>
      <c r="K365" s="285" t="s">
        <v>32129</v>
      </c>
    </row>
    <row r="366" spans="1:11">
      <c r="A366" s="279" t="s">
        <v>31603</v>
      </c>
      <c r="B366" s="280" t="s">
        <v>8680</v>
      </c>
      <c r="C366" s="281" t="s">
        <v>32123</v>
      </c>
      <c r="D366" s="281" t="s">
        <v>32128</v>
      </c>
      <c r="E366" s="282"/>
      <c r="F366" s="279" t="s">
        <v>35453</v>
      </c>
      <c r="G366" s="279" t="s">
        <v>31607</v>
      </c>
      <c r="H366" s="307" t="s">
        <v>35454</v>
      </c>
      <c r="I366" s="107" t="s">
        <v>35455</v>
      </c>
      <c r="J366" s="284" t="s">
        <v>35219</v>
      </c>
      <c r="K366" s="283" t="s">
        <v>35436</v>
      </c>
    </row>
    <row r="367" spans="1:11">
      <c r="A367" s="279" t="s">
        <v>35456</v>
      </c>
      <c r="B367" s="280" t="s">
        <v>8681</v>
      </c>
      <c r="C367" s="281" t="s">
        <v>35449</v>
      </c>
      <c r="D367" s="281" t="s">
        <v>35457</v>
      </c>
      <c r="E367" s="282"/>
      <c r="F367" s="279" t="s">
        <v>35458</v>
      </c>
      <c r="G367" s="279" t="s">
        <v>29929</v>
      </c>
      <c r="H367" s="307" t="s">
        <v>8659</v>
      </c>
      <c r="I367" s="107" t="s">
        <v>8682</v>
      </c>
      <c r="J367" s="284" t="s">
        <v>34859</v>
      </c>
      <c r="K367" s="285" t="s">
        <v>32130</v>
      </c>
    </row>
    <row r="368" spans="1:11">
      <c r="A368" s="279" t="s">
        <v>32131</v>
      </c>
      <c r="B368" s="280" t="s">
        <v>32132</v>
      </c>
      <c r="C368" s="281" t="s">
        <v>35449</v>
      </c>
      <c r="D368" s="281" t="s">
        <v>32128</v>
      </c>
      <c r="E368" s="282"/>
      <c r="F368" s="279" t="s">
        <v>8179</v>
      </c>
      <c r="G368" s="279" t="s">
        <v>27716</v>
      </c>
      <c r="H368" s="307" t="s">
        <v>8683</v>
      </c>
      <c r="I368" s="107" t="s">
        <v>32133</v>
      </c>
      <c r="J368" s="284" t="s">
        <v>8165</v>
      </c>
      <c r="K368" s="285" t="s">
        <v>35459</v>
      </c>
    </row>
    <row r="369" spans="1:11">
      <c r="A369" s="279" t="s">
        <v>35460</v>
      </c>
      <c r="B369" s="280" t="s">
        <v>8684</v>
      </c>
      <c r="C369" s="281" t="s">
        <v>35445</v>
      </c>
      <c r="D369" s="281" t="s">
        <v>35457</v>
      </c>
      <c r="E369" s="282"/>
      <c r="F369" s="279" t="s">
        <v>34946</v>
      </c>
      <c r="G369" s="279" t="s">
        <v>29929</v>
      </c>
      <c r="H369" s="307" t="s">
        <v>8659</v>
      </c>
      <c r="I369" s="107" t="s">
        <v>32135</v>
      </c>
      <c r="J369" s="284" t="s">
        <v>34880</v>
      </c>
      <c r="K369" s="285" t="s">
        <v>32129</v>
      </c>
    </row>
    <row r="370" spans="1:11">
      <c r="A370" s="279" t="s">
        <v>31658</v>
      </c>
      <c r="B370" s="280" t="s">
        <v>8685</v>
      </c>
      <c r="C370" s="281" t="s">
        <v>32136</v>
      </c>
      <c r="D370" s="281" t="s">
        <v>32137</v>
      </c>
      <c r="E370" s="282"/>
      <c r="F370" s="279" t="s">
        <v>35461</v>
      </c>
      <c r="G370" s="279" t="s">
        <v>24864</v>
      </c>
      <c r="H370" s="307" t="s">
        <v>8686</v>
      </c>
      <c r="I370" s="107" t="s">
        <v>32138</v>
      </c>
      <c r="J370" s="284" t="s">
        <v>27657</v>
      </c>
      <c r="K370" s="283" t="s">
        <v>35462</v>
      </c>
    </row>
    <row r="371" spans="1:11">
      <c r="A371" s="279" t="s">
        <v>34907</v>
      </c>
      <c r="B371" s="280" t="s">
        <v>32139</v>
      </c>
      <c r="C371" s="281" t="s">
        <v>35463</v>
      </c>
      <c r="D371" s="281" t="s">
        <v>32137</v>
      </c>
      <c r="E371" s="282"/>
      <c r="F371" s="279" t="s">
        <v>8687</v>
      </c>
      <c r="G371" s="279" t="s">
        <v>29929</v>
      </c>
      <c r="H371" s="307" t="s">
        <v>8688</v>
      </c>
      <c r="I371" s="107" t="s">
        <v>35464</v>
      </c>
      <c r="J371" s="284" t="s">
        <v>34859</v>
      </c>
      <c r="K371" s="285" t="s">
        <v>35465</v>
      </c>
    </row>
    <row r="372" spans="1:11">
      <c r="A372" s="279" t="s">
        <v>16933</v>
      </c>
      <c r="B372" s="280" t="s">
        <v>35466</v>
      </c>
      <c r="C372" s="281" t="s">
        <v>32140</v>
      </c>
      <c r="D372" s="281" t="s">
        <v>35467</v>
      </c>
      <c r="E372" s="282"/>
      <c r="F372" s="279" t="s">
        <v>31719</v>
      </c>
      <c r="G372" s="279" t="s">
        <v>29929</v>
      </c>
      <c r="H372" s="307" t="s">
        <v>8688</v>
      </c>
      <c r="I372" s="107" t="s">
        <v>8689</v>
      </c>
      <c r="J372" s="284" t="s">
        <v>34859</v>
      </c>
      <c r="K372" s="285" t="s">
        <v>35465</v>
      </c>
    </row>
    <row r="373" spans="1:11">
      <c r="A373" s="279" t="s">
        <v>16933</v>
      </c>
      <c r="B373" s="280" t="s">
        <v>8690</v>
      </c>
      <c r="C373" s="281" t="s">
        <v>32140</v>
      </c>
      <c r="D373" s="281" t="s">
        <v>32141</v>
      </c>
      <c r="E373" s="282"/>
      <c r="F373" s="279" t="s">
        <v>35468</v>
      </c>
      <c r="G373" s="279" t="s">
        <v>29929</v>
      </c>
      <c r="H373" s="307" t="s">
        <v>8688</v>
      </c>
      <c r="I373" s="107" t="s">
        <v>8691</v>
      </c>
      <c r="J373" s="284" t="s">
        <v>24811</v>
      </c>
      <c r="K373" s="285" t="s">
        <v>35465</v>
      </c>
    </row>
    <row r="374" spans="1:11">
      <c r="A374" s="279" t="s">
        <v>32131</v>
      </c>
      <c r="B374" s="280" t="s">
        <v>35469</v>
      </c>
      <c r="C374" s="281" t="s">
        <v>32140</v>
      </c>
      <c r="D374" s="281" t="s">
        <v>32141</v>
      </c>
      <c r="E374" s="282"/>
      <c r="F374" s="279" t="s">
        <v>32142</v>
      </c>
      <c r="G374" s="279" t="s">
        <v>34872</v>
      </c>
      <c r="H374" s="307" t="s">
        <v>611</v>
      </c>
      <c r="I374" s="107" t="s">
        <v>32143</v>
      </c>
      <c r="J374" s="284" t="s">
        <v>35201</v>
      </c>
      <c r="K374" s="285" t="s">
        <v>32134</v>
      </c>
    </row>
    <row r="375" spans="1:11">
      <c r="A375" s="279" t="s">
        <v>31594</v>
      </c>
      <c r="B375" s="280" t="s">
        <v>32144</v>
      </c>
      <c r="C375" s="281" t="s">
        <v>35470</v>
      </c>
      <c r="D375" s="299" t="s">
        <v>35471</v>
      </c>
      <c r="E375" s="282"/>
      <c r="F375" s="279" t="s">
        <v>32146</v>
      </c>
      <c r="G375" s="279" t="s">
        <v>29929</v>
      </c>
      <c r="H375" s="307" t="s">
        <v>8688</v>
      </c>
      <c r="I375" s="107" t="s">
        <v>32147</v>
      </c>
      <c r="J375" s="284" t="s">
        <v>34880</v>
      </c>
      <c r="K375" s="285" t="s">
        <v>35472</v>
      </c>
    </row>
    <row r="376" spans="1:11">
      <c r="A376" s="279" t="s">
        <v>29930</v>
      </c>
      <c r="B376" s="280" t="s">
        <v>35473</v>
      </c>
      <c r="C376" s="281" t="s">
        <v>35474</v>
      </c>
      <c r="D376" s="299" t="s">
        <v>35475</v>
      </c>
      <c r="E376" s="282"/>
      <c r="F376" s="279" t="s">
        <v>8687</v>
      </c>
      <c r="G376" s="279" t="s">
        <v>34833</v>
      </c>
      <c r="H376" s="307" t="s">
        <v>8688</v>
      </c>
      <c r="I376" s="107" t="s">
        <v>32148</v>
      </c>
      <c r="J376" s="284" t="s">
        <v>34880</v>
      </c>
      <c r="K376" s="285" t="s">
        <v>32149</v>
      </c>
    </row>
    <row r="377" spans="1:11">
      <c r="A377" s="279" t="s">
        <v>34907</v>
      </c>
      <c r="B377" s="280" t="s">
        <v>32150</v>
      </c>
      <c r="C377" s="281" t="s">
        <v>32145</v>
      </c>
      <c r="D377" s="299" t="s">
        <v>35475</v>
      </c>
      <c r="E377" s="282"/>
      <c r="F377" s="279" t="s">
        <v>8687</v>
      </c>
      <c r="G377" s="279" t="s">
        <v>29929</v>
      </c>
      <c r="H377" s="307" t="s">
        <v>8688</v>
      </c>
      <c r="I377" s="107" t="s">
        <v>8692</v>
      </c>
      <c r="J377" s="284" t="s">
        <v>34859</v>
      </c>
      <c r="K377" s="285" t="s">
        <v>35476</v>
      </c>
    </row>
    <row r="378" spans="1:11">
      <c r="A378" s="279" t="s">
        <v>34907</v>
      </c>
      <c r="B378" s="280" t="s">
        <v>32151</v>
      </c>
      <c r="C378" s="281" t="s">
        <v>32145</v>
      </c>
      <c r="D378" s="299" t="s">
        <v>29951</v>
      </c>
      <c r="E378" s="282"/>
      <c r="F378" s="279" t="s">
        <v>8687</v>
      </c>
      <c r="G378" s="279" t="s">
        <v>34830</v>
      </c>
      <c r="H378" s="307" t="s">
        <v>8688</v>
      </c>
      <c r="I378" s="107" t="s">
        <v>32152</v>
      </c>
      <c r="J378" s="284" t="s">
        <v>34859</v>
      </c>
      <c r="K378" s="285" t="s">
        <v>35477</v>
      </c>
    </row>
    <row r="379" spans="1:11">
      <c r="A379" s="279" t="s">
        <v>35119</v>
      </c>
      <c r="B379" s="280" t="s">
        <v>32153</v>
      </c>
      <c r="C379" s="281" t="s">
        <v>35470</v>
      </c>
      <c r="D379" s="299" t="s">
        <v>35475</v>
      </c>
      <c r="E379" s="282"/>
      <c r="F379" s="279" t="s">
        <v>34860</v>
      </c>
      <c r="G379" s="279" t="s">
        <v>34830</v>
      </c>
      <c r="H379" s="307" t="s">
        <v>860</v>
      </c>
      <c r="I379" s="107" t="s">
        <v>32154</v>
      </c>
      <c r="J379" s="284" t="s">
        <v>24812</v>
      </c>
      <c r="K379" s="285" t="s">
        <v>32155</v>
      </c>
    </row>
    <row r="380" spans="1:11">
      <c r="A380" s="279" t="s">
        <v>35119</v>
      </c>
      <c r="B380" s="280" t="s">
        <v>32156</v>
      </c>
      <c r="C380" s="281" t="s">
        <v>32145</v>
      </c>
      <c r="D380" s="299" t="s">
        <v>35475</v>
      </c>
      <c r="E380" s="282"/>
      <c r="F380" s="279" t="s">
        <v>29931</v>
      </c>
      <c r="G380" s="279" t="s">
        <v>34833</v>
      </c>
      <c r="H380" s="307" t="s">
        <v>860</v>
      </c>
      <c r="I380" s="107" t="s">
        <v>32157</v>
      </c>
      <c r="J380" s="284" t="s">
        <v>24812</v>
      </c>
      <c r="K380" s="285" t="s">
        <v>32155</v>
      </c>
    </row>
    <row r="381" spans="1:11">
      <c r="A381" s="279" t="s">
        <v>31834</v>
      </c>
      <c r="B381" s="280" t="s">
        <v>32158</v>
      </c>
      <c r="C381" s="281" t="s">
        <v>35474</v>
      </c>
      <c r="D381" s="299" t="s">
        <v>35475</v>
      </c>
      <c r="E381" s="282"/>
      <c r="F381" s="279" t="s">
        <v>34860</v>
      </c>
      <c r="G381" s="279" t="s">
        <v>34833</v>
      </c>
      <c r="H381" s="307" t="s">
        <v>860</v>
      </c>
      <c r="I381" s="107" t="s">
        <v>35478</v>
      </c>
      <c r="J381" s="284" t="s">
        <v>24812</v>
      </c>
      <c r="K381" s="285" t="s">
        <v>32155</v>
      </c>
    </row>
    <row r="382" spans="1:11">
      <c r="A382" s="279" t="s">
        <v>31683</v>
      </c>
      <c r="B382" s="280" t="s">
        <v>8693</v>
      </c>
      <c r="C382" s="281" t="s">
        <v>35470</v>
      </c>
      <c r="D382" s="299" t="s">
        <v>29951</v>
      </c>
      <c r="E382" s="282"/>
      <c r="F382" s="279" t="s">
        <v>32075</v>
      </c>
      <c r="G382" s="279" t="s">
        <v>34833</v>
      </c>
      <c r="H382" s="307" t="s">
        <v>1673</v>
      </c>
      <c r="I382" s="107" t="s">
        <v>8694</v>
      </c>
      <c r="J382" s="284" t="s">
        <v>31575</v>
      </c>
      <c r="K382" s="283" t="s">
        <v>32159</v>
      </c>
    </row>
    <row r="383" spans="1:11">
      <c r="A383" s="279" t="s">
        <v>34844</v>
      </c>
      <c r="B383" s="280" t="s">
        <v>35479</v>
      </c>
      <c r="C383" s="281" t="s">
        <v>35474</v>
      </c>
      <c r="D383" s="299" t="s">
        <v>35471</v>
      </c>
      <c r="E383" s="282"/>
      <c r="F383" s="279" t="s">
        <v>34827</v>
      </c>
      <c r="G383" s="279" t="s">
        <v>32160</v>
      </c>
      <c r="H383" s="307" t="s">
        <v>8695</v>
      </c>
      <c r="I383" s="107" t="s">
        <v>32161</v>
      </c>
      <c r="J383" s="284" t="s">
        <v>24813</v>
      </c>
      <c r="K383" s="285" t="s">
        <v>32162</v>
      </c>
    </row>
    <row r="384" spans="1:11">
      <c r="A384" s="279" t="s">
        <v>31972</v>
      </c>
      <c r="B384" s="280" t="s">
        <v>32163</v>
      </c>
      <c r="C384" s="281" t="s">
        <v>35470</v>
      </c>
      <c r="D384" s="299" t="s">
        <v>29951</v>
      </c>
      <c r="E384" s="282"/>
      <c r="F384" s="279" t="s">
        <v>35480</v>
      </c>
      <c r="G384" s="279" t="s">
        <v>35481</v>
      </c>
      <c r="H384" s="307" t="s">
        <v>2464</v>
      </c>
      <c r="I384" s="107" t="s">
        <v>35482</v>
      </c>
      <c r="J384" s="284" t="s">
        <v>34883</v>
      </c>
      <c r="K384" s="285" t="s">
        <v>35483</v>
      </c>
    </row>
    <row r="385" spans="1:11">
      <c r="A385" s="279" t="s">
        <v>35484</v>
      </c>
      <c r="B385" s="280" t="s">
        <v>8697</v>
      </c>
      <c r="C385" s="281" t="s">
        <v>32145</v>
      </c>
      <c r="D385" s="299" t="s">
        <v>29951</v>
      </c>
      <c r="E385" s="282"/>
      <c r="F385" s="279" t="s">
        <v>8248</v>
      </c>
      <c r="G385" s="279" t="s">
        <v>31784</v>
      </c>
      <c r="H385" t="s">
        <v>8698</v>
      </c>
      <c r="I385" s="107" t="s">
        <v>8699</v>
      </c>
      <c r="J385" s="284" t="s">
        <v>35125</v>
      </c>
      <c r="K385" s="285" t="s">
        <v>32164</v>
      </c>
    </row>
    <row r="386" spans="1:11">
      <c r="A386" s="279" t="s">
        <v>35110</v>
      </c>
      <c r="B386" s="280" t="s">
        <v>32165</v>
      </c>
      <c r="C386" s="281" t="s">
        <v>35485</v>
      </c>
      <c r="D386" s="281" t="s">
        <v>29953</v>
      </c>
      <c r="E386" s="282"/>
      <c r="F386" s="279" t="s">
        <v>8248</v>
      </c>
      <c r="G386" s="279" t="s">
        <v>32166</v>
      </c>
      <c r="H386" s="307" t="s">
        <v>2911</v>
      </c>
      <c r="I386" s="107" t="s">
        <v>32167</v>
      </c>
      <c r="J386" s="284" t="s">
        <v>34880</v>
      </c>
      <c r="K386" s="285" t="s">
        <v>35486</v>
      </c>
    </row>
    <row r="387" spans="1:11">
      <c r="A387" s="279" t="s">
        <v>29930</v>
      </c>
      <c r="B387" s="280" t="s">
        <v>32168</v>
      </c>
      <c r="C387" s="281" t="s">
        <v>29952</v>
      </c>
      <c r="D387" s="281" t="s">
        <v>35487</v>
      </c>
      <c r="E387" s="282"/>
      <c r="F387" s="279" t="s">
        <v>8687</v>
      </c>
      <c r="G387" s="279" t="s">
        <v>34830</v>
      </c>
      <c r="H387" s="307" t="s">
        <v>8688</v>
      </c>
      <c r="I387" s="107" t="s">
        <v>32169</v>
      </c>
      <c r="J387" s="284" t="s">
        <v>24811</v>
      </c>
      <c r="K387" s="285" t="s">
        <v>32170</v>
      </c>
    </row>
    <row r="388" spans="1:11">
      <c r="A388" s="279" t="s">
        <v>29930</v>
      </c>
      <c r="B388" s="280" t="s">
        <v>35488</v>
      </c>
      <c r="C388" s="281" t="s">
        <v>35489</v>
      </c>
      <c r="D388" s="281" t="s">
        <v>35487</v>
      </c>
      <c r="E388" s="282"/>
      <c r="F388" s="279" t="s">
        <v>8687</v>
      </c>
      <c r="G388" s="279" t="s">
        <v>29929</v>
      </c>
      <c r="H388" s="307" t="s">
        <v>8688</v>
      </c>
      <c r="I388" s="107" t="s">
        <v>30895</v>
      </c>
      <c r="J388" s="284" t="s">
        <v>24811</v>
      </c>
      <c r="K388" s="285" t="s">
        <v>35490</v>
      </c>
    </row>
    <row r="389" spans="1:11">
      <c r="A389" s="279" t="s">
        <v>31863</v>
      </c>
      <c r="B389" s="280" t="s">
        <v>8700</v>
      </c>
      <c r="C389" s="281" t="s">
        <v>29952</v>
      </c>
      <c r="D389" s="281" t="s">
        <v>35491</v>
      </c>
      <c r="E389" s="282"/>
      <c r="F389" s="279" t="s">
        <v>8248</v>
      </c>
      <c r="G389" s="279" t="s">
        <v>34833</v>
      </c>
      <c r="H389" s="307" t="s">
        <v>8688</v>
      </c>
      <c r="I389" s="107" t="s">
        <v>8701</v>
      </c>
      <c r="J389" s="284" t="s">
        <v>24811</v>
      </c>
      <c r="K389" s="285" t="s">
        <v>32171</v>
      </c>
    </row>
    <row r="390" spans="1:11">
      <c r="A390" s="279" t="s">
        <v>35439</v>
      </c>
      <c r="B390" s="280" t="s">
        <v>8702</v>
      </c>
      <c r="C390" s="281" t="s">
        <v>29952</v>
      </c>
      <c r="D390" s="281" t="s">
        <v>35491</v>
      </c>
      <c r="E390" s="282"/>
      <c r="F390" s="279" t="s">
        <v>34951</v>
      </c>
      <c r="G390" s="279" t="s">
        <v>29929</v>
      </c>
      <c r="H390" s="307" t="s">
        <v>8688</v>
      </c>
      <c r="I390" s="107" t="s">
        <v>8703</v>
      </c>
      <c r="J390" s="284" t="s">
        <v>34859</v>
      </c>
      <c r="K390" s="285" t="s">
        <v>35492</v>
      </c>
    </row>
    <row r="391" spans="1:11">
      <c r="A391" s="279" t="s">
        <v>30948</v>
      </c>
      <c r="B391" s="280" t="s">
        <v>8704</v>
      </c>
      <c r="C391" s="281" t="s">
        <v>29952</v>
      </c>
      <c r="D391" s="281" t="s">
        <v>29953</v>
      </c>
      <c r="E391" s="282"/>
      <c r="F391" s="279" t="s">
        <v>22937</v>
      </c>
      <c r="G391" s="279" t="s">
        <v>29929</v>
      </c>
      <c r="H391" s="307" t="s">
        <v>860</v>
      </c>
      <c r="I391" s="107" t="s">
        <v>8705</v>
      </c>
      <c r="J391" s="284" t="s">
        <v>34971</v>
      </c>
      <c r="K391" s="283" t="s">
        <v>35493</v>
      </c>
    </row>
    <row r="392" spans="1:11">
      <c r="A392" s="279" t="s">
        <v>30948</v>
      </c>
      <c r="B392" s="280" t="s">
        <v>8706</v>
      </c>
      <c r="C392" s="281" t="s">
        <v>35489</v>
      </c>
      <c r="D392" s="281" t="s">
        <v>35487</v>
      </c>
      <c r="E392" s="282"/>
      <c r="F392" s="279" t="s">
        <v>22937</v>
      </c>
      <c r="G392" s="279" t="s">
        <v>29929</v>
      </c>
      <c r="H392" s="307" t="s">
        <v>860</v>
      </c>
      <c r="I392" s="107" t="s">
        <v>8707</v>
      </c>
      <c r="J392" s="284" t="s">
        <v>24812</v>
      </c>
      <c r="K392" s="283" t="s">
        <v>35494</v>
      </c>
    </row>
    <row r="393" spans="1:11">
      <c r="A393" s="279" t="s">
        <v>35138</v>
      </c>
      <c r="B393" s="280" t="s">
        <v>8708</v>
      </c>
      <c r="C393" s="281" t="s">
        <v>35489</v>
      </c>
      <c r="D393" s="281" t="s">
        <v>29953</v>
      </c>
      <c r="E393" s="282"/>
      <c r="F393" s="279" t="s">
        <v>34827</v>
      </c>
      <c r="G393" s="279" t="s">
        <v>29929</v>
      </c>
      <c r="H393" s="307" t="s">
        <v>860</v>
      </c>
      <c r="I393" s="107" t="s">
        <v>8709</v>
      </c>
      <c r="J393" s="284" t="s">
        <v>24812</v>
      </c>
      <c r="K393" s="283" t="s">
        <v>32172</v>
      </c>
    </row>
    <row r="394" spans="1:11">
      <c r="A394" s="279" t="s">
        <v>30948</v>
      </c>
      <c r="B394" s="280" t="s">
        <v>8710</v>
      </c>
      <c r="C394" s="281" t="s">
        <v>29952</v>
      </c>
      <c r="D394" s="281" t="s">
        <v>35491</v>
      </c>
      <c r="E394" s="282"/>
      <c r="F394" s="279" t="s">
        <v>34827</v>
      </c>
      <c r="G394" s="279" t="s">
        <v>34833</v>
      </c>
      <c r="H394" s="307" t="s">
        <v>860</v>
      </c>
      <c r="I394" s="107" t="s">
        <v>8711</v>
      </c>
      <c r="J394" s="284" t="s">
        <v>35201</v>
      </c>
      <c r="K394" s="283" t="s">
        <v>35494</v>
      </c>
    </row>
    <row r="395" spans="1:11">
      <c r="A395" s="279" t="s">
        <v>30948</v>
      </c>
      <c r="B395" s="280" t="s">
        <v>8712</v>
      </c>
      <c r="C395" s="281" t="s">
        <v>29952</v>
      </c>
      <c r="D395" s="281" t="s">
        <v>35491</v>
      </c>
      <c r="E395" s="282"/>
      <c r="F395" s="279" t="s">
        <v>22937</v>
      </c>
      <c r="G395" s="279" t="s">
        <v>29929</v>
      </c>
      <c r="H395" s="307" t="s">
        <v>860</v>
      </c>
      <c r="I395" s="107" t="s">
        <v>8713</v>
      </c>
      <c r="J395" s="284" t="s">
        <v>24812</v>
      </c>
      <c r="K395" s="283" t="s">
        <v>32172</v>
      </c>
    </row>
    <row r="396" spans="1:11">
      <c r="A396" s="279" t="s">
        <v>35460</v>
      </c>
      <c r="B396" s="280" t="s">
        <v>8714</v>
      </c>
      <c r="C396" s="281" t="s">
        <v>29952</v>
      </c>
      <c r="D396" s="281" t="s">
        <v>29953</v>
      </c>
      <c r="E396" s="282"/>
      <c r="F396" s="279" t="s">
        <v>29931</v>
      </c>
      <c r="G396" s="279" t="s">
        <v>34833</v>
      </c>
      <c r="H396" s="307" t="s">
        <v>8688</v>
      </c>
      <c r="I396" s="107" t="s">
        <v>8715</v>
      </c>
      <c r="J396" s="284" t="s">
        <v>24811</v>
      </c>
      <c r="K396" s="285" t="s">
        <v>32164</v>
      </c>
    </row>
    <row r="397" spans="1:11">
      <c r="A397" s="279" t="s">
        <v>35138</v>
      </c>
      <c r="B397" s="280" t="s">
        <v>8716</v>
      </c>
      <c r="C397" s="281" t="s">
        <v>29952</v>
      </c>
      <c r="D397" s="281" t="s">
        <v>29953</v>
      </c>
      <c r="E397" s="282"/>
      <c r="F397" s="279" t="s">
        <v>22937</v>
      </c>
      <c r="G397" s="279" t="s">
        <v>29929</v>
      </c>
      <c r="H397" s="307" t="s">
        <v>8197</v>
      </c>
      <c r="I397" s="107" t="s">
        <v>8717</v>
      </c>
      <c r="J397" s="284" t="s">
        <v>34828</v>
      </c>
      <c r="K397" s="285" t="s">
        <v>35495</v>
      </c>
    </row>
    <row r="398" spans="1:11">
      <c r="A398" s="279" t="s">
        <v>32173</v>
      </c>
      <c r="B398" s="280" t="s">
        <v>8718</v>
      </c>
      <c r="C398" s="281" t="s">
        <v>35485</v>
      </c>
      <c r="D398" s="281" t="s">
        <v>29953</v>
      </c>
      <c r="E398" s="282"/>
      <c r="F398" s="279" t="s">
        <v>34931</v>
      </c>
      <c r="G398" s="279" t="s">
        <v>34833</v>
      </c>
      <c r="H398" s="307" t="s">
        <v>20775</v>
      </c>
      <c r="I398" s="107" t="s">
        <v>8720</v>
      </c>
      <c r="J398" s="284" t="s">
        <v>35201</v>
      </c>
      <c r="K398" s="285" t="s">
        <v>35495</v>
      </c>
    </row>
    <row r="399" spans="1:11">
      <c r="A399" s="279" t="s">
        <v>16933</v>
      </c>
      <c r="B399" s="280" t="s">
        <v>8721</v>
      </c>
      <c r="C399" s="281" t="s">
        <v>29952</v>
      </c>
      <c r="D399" s="281" t="s">
        <v>29953</v>
      </c>
      <c r="E399" s="282"/>
      <c r="F399" s="279" t="s">
        <v>29931</v>
      </c>
      <c r="G399" s="279" t="s">
        <v>29929</v>
      </c>
      <c r="H399" s="307" t="s">
        <v>860</v>
      </c>
      <c r="I399" s="107" t="s">
        <v>8722</v>
      </c>
      <c r="J399" s="284" t="s">
        <v>34971</v>
      </c>
      <c r="K399" s="285" t="s">
        <v>35465</v>
      </c>
    </row>
    <row r="400" spans="1:11">
      <c r="A400" s="279" t="s">
        <v>35496</v>
      </c>
      <c r="B400" s="280" t="s">
        <v>8723</v>
      </c>
      <c r="C400" s="281" t="s">
        <v>35489</v>
      </c>
      <c r="D400" s="281" t="s">
        <v>35487</v>
      </c>
      <c r="E400" s="282"/>
      <c r="F400" s="279" t="s">
        <v>29931</v>
      </c>
      <c r="G400" s="279" t="s">
        <v>29929</v>
      </c>
      <c r="H400" s="307" t="s">
        <v>20775</v>
      </c>
      <c r="I400" s="107" t="s">
        <v>8724</v>
      </c>
      <c r="J400" s="284" t="s">
        <v>34971</v>
      </c>
      <c r="K400" s="285" t="s">
        <v>35465</v>
      </c>
    </row>
    <row r="401" spans="1:11">
      <c r="A401" s="279" t="s">
        <v>34850</v>
      </c>
      <c r="B401" s="280" t="s">
        <v>8725</v>
      </c>
      <c r="C401" s="281" t="s">
        <v>35489</v>
      </c>
      <c r="D401" s="281" t="s">
        <v>35487</v>
      </c>
      <c r="E401" s="282"/>
      <c r="F401" s="279" t="s">
        <v>35497</v>
      </c>
      <c r="G401" s="279" t="s">
        <v>29929</v>
      </c>
      <c r="H401" s="307" t="s">
        <v>860</v>
      </c>
      <c r="I401" s="107" t="s">
        <v>8726</v>
      </c>
      <c r="J401" s="284" t="s">
        <v>35201</v>
      </c>
      <c r="K401" s="285" t="s">
        <v>35498</v>
      </c>
    </row>
    <row r="402" spans="1:11">
      <c r="A402" s="279" t="s">
        <v>30948</v>
      </c>
      <c r="B402" s="280" t="s">
        <v>8727</v>
      </c>
      <c r="C402" s="281" t="s">
        <v>29954</v>
      </c>
      <c r="D402" s="281" t="s">
        <v>32175</v>
      </c>
      <c r="E402" s="282"/>
      <c r="F402" s="279" t="s">
        <v>22937</v>
      </c>
      <c r="G402" s="279" t="s">
        <v>29929</v>
      </c>
      <c r="H402" s="307" t="s">
        <v>8728</v>
      </c>
      <c r="I402" s="107" t="s">
        <v>8729</v>
      </c>
      <c r="J402" s="284" t="s">
        <v>31575</v>
      </c>
      <c r="K402" s="285" t="s">
        <v>35499</v>
      </c>
    </row>
    <row r="403" spans="1:11">
      <c r="A403" s="279" t="s">
        <v>35141</v>
      </c>
      <c r="B403" s="280" t="s">
        <v>8730</v>
      </c>
      <c r="C403" s="281" t="s">
        <v>29954</v>
      </c>
      <c r="D403" s="281" t="s">
        <v>32175</v>
      </c>
      <c r="E403" s="282"/>
      <c r="F403" s="279" t="s">
        <v>34826</v>
      </c>
      <c r="G403" s="279" t="s">
        <v>34830</v>
      </c>
      <c r="H403" s="307" t="s">
        <v>8728</v>
      </c>
      <c r="I403" s="107" t="s">
        <v>8731</v>
      </c>
      <c r="J403" s="284" t="s">
        <v>34823</v>
      </c>
      <c r="K403" s="285" t="s">
        <v>35500</v>
      </c>
    </row>
    <row r="404" spans="1:11">
      <c r="A404" s="279" t="s">
        <v>30948</v>
      </c>
      <c r="B404" s="280" t="s">
        <v>8732</v>
      </c>
      <c r="C404" s="281" t="s">
        <v>29954</v>
      </c>
      <c r="D404" s="281" t="s">
        <v>32175</v>
      </c>
      <c r="E404" s="282"/>
      <c r="F404" s="279" t="s">
        <v>22937</v>
      </c>
      <c r="G404" s="279" t="s">
        <v>34830</v>
      </c>
      <c r="H404" s="307" t="s">
        <v>8728</v>
      </c>
      <c r="I404" s="107" t="s">
        <v>8733</v>
      </c>
      <c r="J404" s="284" t="s">
        <v>34828</v>
      </c>
      <c r="K404" s="285" t="s">
        <v>32176</v>
      </c>
    </row>
    <row r="405" spans="1:11">
      <c r="A405" s="279" t="s">
        <v>29942</v>
      </c>
      <c r="B405" s="280" t="s">
        <v>8734</v>
      </c>
      <c r="C405" s="281" t="s">
        <v>29954</v>
      </c>
      <c r="D405" s="281" t="s">
        <v>35501</v>
      </c>
      <c r="E405" s="282"/>
      <c r="F405" s="279" t="s">
        <v>34946</v>
      </c>
      <c r="G405" s="279" t="s">
        <v>29929</v>
      </c>
      <c r="H405" s="307" t="s">
        <v>35502</v>
      </c>
      <c r="I405" s="107" t="s">
        <v>8735</v>
      </c>
      <c r="J405" s="284" t="s">
        <v>24812</v>
      </c>
      <c r="K405" s="285" t="s">
        <v>32177</v>
      </c>
    </row>
    <row r="406" spans="1:11">
      <c r="A406" s="279" t="s">
        <v>35263</v>
      </c>
      <c r="B406" s="280" t="s">
        <v>8736</v>
      </c>
      <c r="C406" s="281" t="s">
        <v>29954</v>
      </c>
      <c r="D406" s="281" t="s">
        <v>35501</v>
      </c>
      <c r="E406" s="282"/>
      <c r="F406" s="279" t="s">
        <v>29931</v>
      </c>
      <c r="G406" s="279" t="s">
        <v>29929</v>
      </c>
      <c r="H406" s="307" t="s">
        <v>35502</v>
      </c>
      <c r="I406" s="107" t="s">
        <v>8737</v>
      </c>
      <c r="J406" s="284" t="s">
        <v>24812</v>
      </c>
      <c r="K406" s="285" t="s">
        <v>35503</v>
      </c>
    </row>
    <row r="407" spans="1:11">
      <c r="A407" s="279" t="s">
        <v>29942</v>
      </c>
      <c r="B407" s="280" t="s">
        <v>8738</v>
      </c>
      <c r="C407" s="281" t="s">
        <v>29954</v>
      </c>
      <c r="D407" s="281" t="s">
        <v>32175</v>
      </c>
      <c r="E407" s="282"/>
      <c r="F407" s="279" t="s">
        <v>34860</v>
      </c>
      <c r="G407" s="279" t="s">
        <v>29929</v>
      </c>
      <c r="H407" s="307" t="s">
        <v>8739</v>
      </c>
      <c r="I407" s="107" t="s">
        <v>8740</v>
      </c>
      <c r="J407" s="284" t="s">
        <v>24813</v>
      </c>
      <c r="K407" s="285" t="s">
        <v>35504</v>
      </c>
    </row>
    <row r="408" spans="1:11">
      <c r="A408" s="279" t="s">
        <v>32179</v>
      </c>
      <c r="B408" s="280" t="s">
        <v>8741</v>
      </c>
      <c r="C408" s="281" t="s">
        <v>29954</v>
      </c>
      <c r="D408" s="281" t="s">
        <v>32175</v>
      </c>
      <c r="E408" s="282"/>
      <c r="F408" s="279" t="s">
        <v>35505</v>
      </c>
      <c r="G408" s="279" t="s">
        <v>29929</v>
      </c>
      <c r="H408" s="307" t="s">
        <v>5256</v>
      </c>
      <c r="I408" s="107" t="s">
        <v>8742</v>
      </c>
      <c r="J408" s="284" t="s">
        <v>34828</v>
      </c>
      <c r="K408" s="285" t="s">
        <v>35506</v>
      </c>
    </row>
    <row r="409" spans="1:11">
      <c r="A409" s="279" t="s">
        <v>35507</v>
      </c>
      <c r="B409" s="280" t="s">
        <v>8743</v>
      </c>
      <c r="C409" s="281" t="s">
        <v>29954</v>
      </c>
      <c r="D409" s="281" t="s">
        <v>35508</v>
      </c>
      <c r="E409" s="282"/>
      <c r="F409" s="279" t="s">
        <v>35509</v>
      </c>
      <c r="G409" s="279" t="s">
        <v>34830</v>
      </c>
      <c r="H409" s="307" t="s">
        <v>5256</v>
      </c>
      <c r="I409" s="107" t="s">
        <v>8742</v>
      </c>
      <c r="J409" s="284" t="s">
        <v>31575</v>
      </c>
      <c r="K409" s="285" t="s">
        <v>32180</v>
      </c>
    </row>
    <row r="410" spans="1:11">
      <c r="A410" s="279" t="s">
        <v>35290</v>
      </c>
      <c r="B410" s="280" t="s">
        <v>8744</v>
      </c>
      <c r="C410" s="281" t="s">
        <v>29954</v>
      </c>
      <c r="D410" s="281" t="s">
        <v>35501</v>
      </c>
      <c r="E410" s="282"/>
      <c r="F410" s="279" t="s">
        <v>34946</v>
      </c>
      <c r="G410" s="279" t="s">
        <v>29929</v>
      </c>
      <c r="H410" s="307" t="s">
        <v>5256</v>
      </c>
      <c r="I410" s="107" t="s">
        <v>8745</v>
      </c>
      <c r="J410" s="284" t="s">
        <v>31575</v>
      </c>
      <c r="K410" s="285" t="s">
        <v>32178</v>
      </c>
    </row>
    <row r="411" spans="1:11">
      <c r="A411" s="279" t="s">
        <v>27656</v>
      </c>
      <c r="B411" s="280" t="s">
        <v>32181</v>
      </c>
      <c r="C411" s="281" t="s">
        <v>29954</v>
      </c>
      <c r="D411" s="281" t="s">
        <v>35508</v>
      </c>
      <c r="E411" s="282"/>
      <c r="F411" s="279" t="s">
        <v>31885</v>
      </c>
      <c r="G411" s="279" t="s">
        <v>27716</v>
      </c>
      <c r="H411" s="307" t="s">
        <v>8746</v>
      </c>
      <c r="I411" s="107" t="s">
        <v>35510</v>
      </c>
      <c r="J411" s="284" t="s">
        <v>35065</v>
      </c>
      <c r="K411" s="283" t="s">
        <v>35511</v>
      </c>
    </row>
    <row r="412" spans="1:11">
      <c r="A412" s="279" t="s">
        <v>8177</v>
      </c>
      <c r="B412" s="280" t="s">
        <v>8747</v>
      </c>
      <c r="C412" s="281" t="s">
        <v>35512</v>
      </c>
      <c r="D412" s="299" t="s">
        <v>32175</v>
      </c>
      <c r="E412" s="282"/>
      <c r="F412" s="279" t="s">
        <v>8179</v>
      </c>
      <c r="G412" s="279" t="s">
        <v>34853</v>
      </c>
      <c r="H412" s="307" t="s">
        <v>8748</v>
      </c>
      <c r="I412" s="107" t="s">
        <v>32182</v>
      </c>
      <c r="J412" s="284" t="s">
        <v>8165</v>
      </c>
      <c r="K412" s="285" t="s">
        <v>35513</v>
      </c>
    </row>
    <row r="413" spans="1:11">
      <c r="A413" s="279" t="s">
        <v>35081</v>
      </c>
      <c r="B413" s="280" t="s">
        <v>32184</v>
      </c>
      <c r="C413" s="281" t="s">
        <v>29954</v>
      </c>
      <c r="D413" s="281" t="s">
        <v>32175</v>
      </c>
      <c r="E413" s="282"/>
      <c r="F413" s="279" t="s">
        <v>8179</v>
      </c>
      <c r="G413" s="279" t="s">
        <v>8180</v>
      </c>
      <c r="H413" s="307" t="s">
        <v>8748</v>
      </c>
      <c r="I413" s="307" t="s">
        <v>35514</v>
      </c>
      <c r="J413" s="284" t="s">
        <v>8165</v>
      </c>
      <c r="K413" s="285" t="s">
        <v>32183</v>
      </c>
    </row>
    <row r="414" spans="1:11">
      <c r="A414" s="279" t="s">
        <v>32131</v>
      </c>
      <c r="B414" s="280" t="s">
        <v>8749</v>
      </c>
      <c r="C414" s="281" t="s">
        <v>29954</v>
      </c>
      <c r="D414" s="281" t="s">
        <v>32175</v>
      </c>
      <c r="E414" s="282"/>
      <c r="F414" s="279" t="s">
        <v>8179</v>
      </c>
      <c r="G414" s="279" t="s">
        <v>8180</v>
      </c>
      <c r="H414" s="307" t="s">
        <v>8750</v>
      </c>
      <c r="I414" s="107" t="s">
        <v>35515</v>
      </c>
      <c r="J414" s="284" t="s">
        <v>31601</v>
      </c>
      <c r="K414" s="283" t="s">
        <v>35516</v>
      </c>
    </row>
    <row r="415" spans="1:11">
      <c r="A415" s="279" t="s">
        <v>29939</v>
      </c>
      <c r="B415" s="280" t="s">
        <v>8751</v>
      </c>
      <c r="C415" s="281" t="s">
        <v>32185</v>
      </c>
      <c r="D415" s="281" t="s">
        <v>32186</v>
      </c>
      <c r="E415" s="282"/>
      <c r="F415" s="279" t="s">
        <v>32174</v>
      </c>
      <c r="G415" s="279" t="s">
        <v>34833</v>
      </c>
      <c r="H415" s="307" t="s">
        <v>8542</v>
      </c>
      <c r="I415" s="107" t="s">
        <v>8752</v>
      </c>
      <c r="J415" s="284" t="s">
        <v>24811</v>
      </c>
      <c r="K415" s="285" t="s">
        <v>32187</v>
      </c>
    </row>
    <row r="416" spans="1:11">
      <c r="A416" s="279" t="s">
        <v>29939</v>
      </c>
      <c r="B416" s="280" t="s">
        <v>8753</v>
      </c>
      <c r="C416" s="281" t="s">
        <v>35517</v>
      </c>
      <c r="D416" s="281" t="s">
        <v>32186</v>
      </c>
      <c r="E416" s="282"/>
      <c r="F416" s="279" t="s">
        <v>32174</v>
      </c>
      <c r="G416" s="279" t="s">
        <v>34833</v>
      </c>
      <c r="H416" s="307" t="s">
        <v>8542</v>
      </c>
      <c r="I416" s="107" t="s">
        <v>8754</v>
      </c>
      <c r="J416" s="284" t="s">
        <v>24811</v>
      </c>
      <c r="K416" s="285" t="s">
        <v>32187</v>
      </c>
    </row>
    <row r="417" spans="1:11">
      <c r="A417" s="279" t="s">
        <v>29939</v>
      </c>
      <c r="B417" s="280" t="s">
        <v>8755</v>
      </c>
      <c r="C417" s="281" t="s">
        <v>32185</v>
      </c>
      <c r="D417" s="281" t="s">
        <v>35518</v>
      </c>
      <c r="E417" s="282"/>
      <c r="F417" s="279" t="s">
        <v>32174</v>
      </c>
      <c r="G417" s="279" t="s">
        <v>29929</v>
      </c>
      <c r="H417" s="307" t="s">
        <v>8542</v>
      </c>
      <c r="I417" s="107" t="s">
        <v>8756</v>
      </c>
      <c r="J417" s="284" t="s">
        <v>34880</v>
      </c>
      <c r="K417" s="285" t="s">
        <v>32187</v>
      </c>
    </row>
    <row r="418" spans="1:11">
      <c r="A418" s="279" t="s">
        <v>35180</v>
      </c>
      <c r="B418" s="280" t="s">
        <v>8757</v>
      </c>
      <c r="C418" s="281" t="s">
        <v>32185</v>
      </c>
      <c r="D418" s="281" t="s">
        <v>32188</v>
      </c>
      <c r="E418" s="282"/>
      <c r="F418" s="279" t="s">
        <v>32174</v>
      </c>
      <c r="G418" s="279" t="s">
        <v>34833</v>
      </c>
      <c r="H418" s="307" t="s">
        <v>8542</v>
      </c>
      <c r="I418" s="107" t="s">
        <v>8758</v>
      </c>
      <c r="J418" s="284" t="s">
        <v>24811</v>
      </c>
      <c r="K418" s="285" t="s">
        <v>32189</v>
      </c>
    </row>
    <row r="419" spans="1:11">
      <c r="A419" s="279" t="s">
        <v>34923</v>
      </c>
      <c r="B419" s="280" t="s">
        <v>32190</v>
      </c>
      <c r="C419" s="281" t="s">
        <v>32185</v>
      </c>
      <c r="D419" s="281" t="s">
        <v>32188</v>
      </c>
      <c r="E419" s="282"/>
      <c r="F419" s="279" t="s">
        <v>29936</v>
      </c>
      <c r="G419" s="279" t="s">
        <v>32191</v>
      </c>
      <c r="H419" s="307" t="s">
        <v>8759</v>
      </c>
      <c r="I419" s="107" t="s">
        <v>35519</v>
      </c>
      <c r="J419" s="284" t="s">
        <v>34943</v>
      </c>
      <c r="K419" s="283" t="s">
        <v>35520</v>
      </c>
    </row>
    <row r="420" spans="1:11">
      <c r="A420" s="279" t="s">
        <v>31658</v>
      </c>
      <c r="B420" s="280" t="s">
        <v>32192</v>
      </c>
      <c r="C420" s="281" t="s">
        <v>35521</v>
      </c>
      <c r="D420" s="281" t="s">
        <v>32188</v>
      </c>
      <c r="E420" s="282"/>
      <c r="F420" s="279" t="s">
        <v>29936</v>
      </c>
      <c r="G420" s="279" t="s">
        <v>35522</v>
      </c>
      <c r="H420" s="307" t="s">
        <v>8759</v>
      </c>
      <c r="I420" s="107" t="s">
        <v>35523</v>
      </c>
      <c r="J420" s="284" t="s">
        <v>34943</v>
      </c>
      <c r="K420" s="283" t="s">
        <v>35524</v>
      </c>
    </row>
    <row r="421" spans="1:11">
      <c r="A421" s="279" t="s">
        <v>35180</v>
      </c>
      <c r="B421" s="280" t="s">
        <v>8760</v>
      </c>
      <c r="C421" s="281" t="s">
        <v>32194</v>
      </c>
      <c r="D421" s="281" t="s">
        <v>32195</v>
      </c>
      <c r="E421" s="282"/>
      <c r="F421" s="279" t="s">
        <v>32174</v>
      </c>
      <c r="G421" s="279" t="s">
        <v>29929</v>
      </c>
      <c r="H421" s="307" t="s">
        <v>8542</v>
      </c>
      <c r="I421" s="107" t="s">
        <v>8761</v>
      </c>
      <c r="J421" s="284" t="s">
        <v>24811</v>
      </c>
      <c r="K421" s="285" t="s">
        <v>32196</v>
      </c>
    </row>
    <row r="422" spans="1:11">
      <c r="A422" s="279" t="s">
        <v>35180</v>
      </c>
      <c r="B422" s="280" t="s">
        <v>8762</v>
      </c>
      <c r="C422" s="281" t="s">
        <v>32194</v>
      </c>
      <c r="D422" s="281" t="s">
        <v>35525</v>
      </c>
      <c r="E422" s="282"/>
      <c r="F422" s="279" t="s">
        <v>32174</v>
      </c>
      <c r="G422" s="279" t="s">
        <v>29929</v>
      </c>
      <c r="H422" s="307" t="s">
        <v>8659</v>
      </c>
      <c r="I422" s="107" t="s">
        <v>8763</v>
      </c>
      <c r="J422" s="284" t="s">
        <v>34880</v>
      </c>
      <c r="K422" s="285" t="s">
        <v>35526</v>
      </c>
    </row>
    <row r="423" spans="1:11">
      <c r="A423" s="279" t="s">
        <v>35184</v>
      </c>
      <c r="B423" s="280" t="s">
        <v>8764</v>
      </c>
      <c r="C423" s="281" t="s">
        <v>35527</v>
      </c>
      <c r="D423" s="281" t="s">
        <v>35528</v>
      </c>
      <c r="E423" s="282"/>
      <c r="F423" s="279" t="s">
        <v>35529</v>
      </c>
      <c r="G423" s="279" t="s">
        <v>29929</v>
      </c>
      <c r="H423" s="307" t="s">
        <v>1673</v>
      </c>
      <c r="I423" s="107" t="s">
        <v>8765</v>
      </c>
      <c r="J423" s="284" t="s">
        <v>34828</v>
      </c>
      <c r="K423" s="285" t="s">
        <v>32198</v>
      </c>
    </row>
    <row r="424" spans="1:11">
      <c r="A424" s="279" t="s">
        <v>29939</v>
      </c>
      <c r="B424" s="280" t="s">
        <v>8766</v>
      </c>
      <c r="C424" s="281" t="s">
        <v>32194</v>
      </c>
      <c r="D424" s="281" t="s">
        <v>35525</v>
      </c>
      <c r="E424" s="282"/>
      <c r="F424" s="279" t="s">
        <v>32174</v>
      </c>
      <c r="G424" s="279" t="s">
        <v>29929</v>
      </c>
      <c r="H424" s="307" t="s">
        <v>5256</v>
      </c>
      <c r="I424" s="107" t="s">
        <v>8767</v>
      </c>
      <c r="J424" s="284" t="s">
        <v>31575</v>
      </c>
      <c r="K424" s="285" t="s">
        <v>32197</v>
      </c>
    </row>
    <row r="425" spans="1:11">
      <c r="A425" s="279" t="s">
        <v>30948</v>
      </c>
      <c r="B425" s="280" t="s">
        <v>35530</v>
      </c>
      <c r="C425" s="281" t="s">
        <v>35527</v>
      </c>
      <c r="D425" s="281" t="s">
        <v>35528</v>
      </c>
      <c r="E425" s="282"/>
      <c r="F425" s="279" t="s">
        <v>34827</v>
      </c>
      <c r="G425" s="279" t="s">
        <v>34996</v>
      </c>
      <c r="H425" s="307" t="s">
        <v>8284</v>
      </c>
      <c r="I425" s="107" t="s">
        <v>32199</v>
      </c>
      <c r="J425" s="284" t="s">
        <v>24811</v>
      </c>
      <c r="K425" s="285" t="s">
        <v>35531</v>
      </c>
    </row>
    <row r="426" spans="1:11">
      <c r="A426" s="279" t="s">
        <v>31804</v>
      </c>
      <c r="B426" s="280" t="s">
        <v>32200</v>
      </c>
      <c r="C426" s="281" t="s">
        <v>32194</v>
      </c>
      <c r="D426" s="281" t="s">
        <v>35525</v>
      </c>
      <c r="E426" s="282"/>
      <c r="F426" s="279" t="s">
        <v>35532</v>
      </c>
      <c r="G426" s="279" t="s">
        <v>32201</v>
      </c>
      <c r="H426" s="307" t="s">
        <v>8768</v>
      </c>
      <c r="I426" s="107" t="s">
        <v>35533</v>
      </c>
      <c r="J426" s="284" t="s">
        <v>27657</v>
      </c>
      <c r="K426" s="285" t="s">
        <v>35534</v>
      </c>
    </row>
    <row r="427" spans="1:11">
      <c r="A427" s="279" t="s">
        <v>35535</v>
      </c>
      <c r="B427" s="280" t="s">
        <v>8769</v>
      </c>
      <c r="C427" s="281" t="s">
        <v>32194</v>
      </c>
      <c r="D427" s="281" t="s">
        <v>35528</v>
      </c>
      <c r="E427" s="282"/>
      <c r="F427" s="279" t="s">
        <v>35529</v>
      </c>
      <c r="G427" s="279" t="s">
        <v>29929</v>
      </c>
      <c r="H427" s="307" t="s">
        <v>32202</v>
      </c>
      <c r="I427" s="107" t="s">
        <v>8770</v>
      </c>
      <c r="J427" s="284" t="s">
        <v>31575</v>
      </c>
      <c r="K427" s="285" t="s">
        <v>35536</v>
      </c>
    </row>
    <row r="428" spans="1:11">
      <c r="A428" s="279" t="s">
        <v>32203</v>
      </c>
      <c r="B428" s="280" t="s">
        <v>8771</v>
      </c>
      <c r="C428" s="281" t="s">
        <v>35537</v>
      </c>
      <c r="D428" s="281" t="s">
        <v>32195</v>
      </c>
      <c r="E428" s="282"/>
      <c r="F428" s="279" t="s">
        <v>32174</v>
      </c>
      <c r="G428" s="279" t="s">
        <v>35538</v>
      </c>
      <c r="H428" s="307" t="s">
        <v>8772</v>
      </c>
      <c r="I428" s="107" t="s">
        <v>8773</v>
      </c>
      <c r="J428" s="284" t="s">
        <v>31575</v>
      </c>
      <c r="K428" s="285" t="s">
        <v>35539</v>
      </c>
    </row>
    <row r="429" spans="1:11">
      <c r="A429" s="279" t="s">
        <v>34862</v>
      </c>
      <c r="B429" s="280" t="s">
        <v>8774</v>
      </c>
      <c r="C429" s="281" t="s">
        <v>35537</v>
      </c>
      <c r="D429" s="281" t="s">
        <v>32195</v>
      </c>
      <c r="E429" s="282"/>
      <c r="F429" s="279" t="s">
        <v>22937</v>
      </c>
      <c r="G429" s="279" t="s">
        <v>8180</v>
      </c>
      <c r="H429" s="307" t="s">
        <v>35540</v>
      </c>
      <c r="I429" s="107" t="s">
        <v>32204</v>
      </c>
      <c r="J429" s="284" t="s">
        <v>34883</v>
      </c>
      <c r="K429" s="285" t="s">
        <v>35541</v>
      </c>
    </row>
    <row r="430" spans="1:11">
      <c r="A430" s="279" t="s">
        <v>35156</v>
      </c>
      <c r="B430" s="280" t="s">
        <v>35542</v>
      </c>
      <c r="C430" s="281" t="s">
        <v>35543</v>
      </c>
      <c r="D430" s="281" t="s">
        <v>35544</v>
      </c>
      <c r="E430" s="282"/>
      <c r="F430" s="279" t="s">
        <v>35545</v>
      </c>
      <c r="G430" s="279" t="s">
        <v>32193</v>
      </c>
      <c r="H430" s="307" t="s">
        <v>8775</v>
      </c>
      <c r="I430" s="107" t="s">
        <v>8776</v>
      </c>
      <c r="J430" s="284" t="s">
        <v>27657</v>
      </c>
      <c r="K430" s="285" t="s">
        <v>32208</v>
      </c>
    </row>
    <row r="431" spans="1:11">
      <c r="A431" s="279" t="s">
        <v>8177</v>
      </c>
      <c r="B431" s="280" t="s">
        <v>8777</v>
      </c>
      <c r="C431" s="281" t="s">
        <v>35546</v>
      </c>
      <c r="D431" s="281" t="s">
        <v>32207</v>
      </c>
      <c r="E431" s="282"/>
      <c r="F431" s="279" t="s">
        <v>34852</v>
      </c>
      <c r="G431" s="279" t="s">
        <v>8180</v>
      </c>
      <c r="H431" s="307" t="s">
        <v>8550</v>
      </c>
      <c r="I431" s="285" t="s">
        <v>35547</v>
      </c>
      <c r="J431" s="284" t="s">
        <v>27657</v>
      </c>
      <c r="K431" s="283" t="s">
        <v>32209</v>
      </c>
    </row>
    <row r="432" spans="1:11">
      <c r="A432" s="279" t="s">
        <v>8177</v>
      </c>
      <c r="B432" s="280" t="s">
        <v>8778</v>
      </c>
      <c r="C432" s="281" t="s">
        <v>32206</v>
      </c>
      <c r="D432" s="281" t="s">
        <v>35548</v>
      </c>
      <c r="E432" s="282"/>
      <c r="F432" s="279" t="s">
        <v>32210</v>
      </c>
      <c r="G432" s="279" t="s">
        <v>8180</v>
      </c>
      <c r="H432" s="307" t="s">
        <v>8504</v>
      </c>
      <c r="I432" s="107" t="s">
        <v>8779</v>
      </c>
      <c r="J432" s="284" t="s">
        <v>8165</v>
      </c>
      <c r="K432" s="283" t="s">
        <v>32209</v>
      </c>
    </row>
    <row r="433" spans="1:11">
      <c r="A433" s="279" t="s">
        <v>27656</v>
      </c>
      <c r="B433" s="280" t="s">
        <v>8780</v>
      </c>
      <c r="C433" s="281" t="s">
        <v>35543</v>
      </c>
      <c r="D433" s="281" t="s">
        <v>32207</v>
      </c>
      <c r="E433" s="282"/>
      <c r="F433" s="279" t="s">
        <v>22937</v>
      </c>
      <c r="G433" s="279" t="s">
        <v>8180</v>
      </c>
      <c r="H433" s="307" t="s">
        <v>8550</v>
      </c>
      <c r="I433" s="107" t="s">
        <v>32211</v>
      </c>
      <c r="J433" s="284" t="s">
        <v>34883</v>
      </c>
      <c r="K433" s="283" t="s">
        <v>35549</v>
      </c>
    </row>
    <row r="434" spans="1:11">
      <c r="A434" s="279" t="s">
        <v>34850</v>
      </c>
      <c r="B434" s="280" t="s">
        <v>8781</v>
      </c>
      <c r="C434" s="281" t="s">
        <v>30896</v>
      </c>
      <c r="D434" s="281" t="s">
        <v>35550</v>
      </c>
      <c r="E434" s="282"/>
      <c r="F434" s="279" t="s">
        <v>32213</v>
      </c>
      <c r="G434" s="279" t="s">
        <v>8180</v>
      </c>
      <c r="H434" s="307" t="s">
        <v>8504</v>
      </c>
      <c r="I434" s="107" t="s">
        <v>35551</v>
      </c>
      <c r="J434" s="284" t="s">
        <v>8165</v>
      </c>
      <c r="K434" s="285" t="s">
        <v>32208</v>
      </c>
    </row>
    <row r="435" spans="1:11">
      <c r="A435" s="279" t="s">
        <v>35552</v>
      </c>
      <c r="B435" s="280" t="s">
        <v>8782</v>
      </c>
      <c r="C435" s="281" t="s">
        <v>30896</v>
      </c>
      <c r="D435" s="281" t="s">
        <v>35553</v>
      </c>
      <c r="E435" s="282"/>
      <c r="F435" s="279" t="s">
        <v>22937</v>
      </c>
      <c r="G435" s="279" t="s">
        <v>8180</v>
      </c>
      <c r="H435" s="307" t="s">
        <v>8550</v>
      </c>
      <c r="I435" s="107" t="s">
        <v>8783</v>
      </c>
      <c r="J435" s="284" t="s">
        <v>35065</v>
      </c>
      <c r="K435" s="285" t="s">
        <v>32205</v>
      </c>
    </row>
    <row r="436" spans="1:11">
      <c r="A436" s="279" t="s">
        <v>34850</v>
      </c>
      <c r="B436" s="280" t="s">
        <v>8784</v>
      </c>
      <c r="C436" s="281" t="s">
        <v>35554</v>
      </c>
      <c r="D436" s="281" t="s">
        <v>32212</v>
      </c>
      <c r="E436" s="282"/>
      <c r="F436" s="279" t="s">
        <v>35555</v>
      </c>
      <c r="G436" s="279" t="s">
        <v>35556</v>
      </c>
      <c r="H436" s="307" t="s">
        <v>8750</v>
      </c>
      <c r="I436" s="107" t="s">
        <v>8785</v>
      </c>
      <c r="J436" s="284" t="s">
        <v>34854</v>
      </c>
      <c r="K436" s="285" t="s">
        <v>35541</v>
      </c>
    </row>
    <row r="437" spans="1:11">
      <c r="A437" s="279" t="s">
        <v>8177</v>
      </c>
      <c r="B437" s="280" t="s">
        <v>8786</v>
      </c>
      <c r="C437" s="281" t="s">
        <v>32214</v>
      </c>
      <c r="D437" s="281" t="s">
        <v>35557</v>
      </c>
      <c r="E437" s="282"/>
      <c r="F437" s="279" t="s">
        <v>35558</v>
      </c>
      <c r="G437" s="279" t="s">
        <v>35559</v>
      </c>
      <c r="H437" s="307" t="s">
        <v>826</v>
      </c>
      <c r="I437" s="107" t="s">
        <v>32216</v>
      </c>
      <c r="J437" s="284" t="s">
        <v>34883</v>
      </c>
      <c r="K437" s="285" t="s">
        <v>32217</v>
      </c>
    </row>
    <row r="438" spans="1:11">
      <c r="A438" s="279" t="s">
        <v>35560</v>
      </c>
      <c r="B438" s="280" t="s">
        <v>35561</v>
      </c>
      <c r="C438" s="281" t="s">
        <v>35562</v>
      </c>
      <c r="D438" s="281" t="s">
        <v>32215</v>
      </c>
      <c r="E438" s="282"/>
      <c r="F438" s="279" t="s">
        <v>8248</v>
      </c>
      <c r="G438" s="279" t="s">
        <v>24864</v>
      </c>
      <c r="H438" s="307" t="s">
        <v>8787</v>
      </c>
      <c r="I438" s="107" t="s">
        <v>32218</v>
      </c>
      <c r="J438" s="284" t="s">
        <v>35160</v>
      </c>
      <c r="K438" s="285" t="s">
        <v>32219</v>
      </c>
    </row>
    <row r="439" spans="1:11">
      <c r="A439" s="279" t="s">
        <v>34850</v>
      </c>
      <c r="B439" s="280" t="s">
        <v>8788</v>
      </c>
      <c r="C439" s="281" t="s">
        <v>32214</v>
      </c>
      <c r="D439" s="281" t="s">
        <v>32215</v>
      </c>
      <c r="E439" s="282"/>
      <c r="F439" s="279" t="s">
        <v>18737</v>
      </c>
      <c r="G439" s="279" t="s">
        <v>34872</v>
      </c>
      <c r="H439" s="307" t="s">
        <v>2544</v>
      </c>
      <c r="I439" s="107" t="s">
        <v>35563</v>
      </c>
      <c r="J439" s="284" t="s">
        <v>34943</v>
      </c>
      <c r="K439" s="285" t="s">
        <v>35564</v>
      </c>
    </row>
    <row r="440" spans="1:11">
      <c r="A440" s="279" t="s">
        <v>8177</v>
      </c>
      <c r="B440" s="280" t="s">
        <v>32220</v>
      </c>
      <c r="C440" s="281" t="s">
        <v>32214</v>
      </c>
      <c r="D440" s="281" t="s">
        <v>32215</v>
      </c>
      <c r="E440" s="282"/>
      <c r="F440" s="279" t="s">
        <v>35558</v>
      </c>
      <c r="G440" s="279" t="s">
        <v>31803</v>
      </c>
      <c r="H440" s="307" t="s">
        <v>8631</v>
      </c>
      <c r="I440" s="107" t="s">
        <v>35565</v>
      </c>
      <c r="J440" s="284" t="s">
        <v>8165</v>
      </c>
      <c r="K440" s="285" t="s">
        <v>35566</v>
      </c>
    </row>
    <row r="441" spans="1:11">
      <c r="A441" s="279" t="s">
        <v>32131</v>
      </c>
      <c r="B441" s="280" t="s">
        <v>32221</v>
      </c>
      <c r="C441" s="281" t="s">
        <v>32214</v>
      </c>
      <c r="D441" s="281" t="s">
        <v>32215</v>
      </c>
      <c r="E441" s="282"/>
      <c r="F441" s="279" t="s">
        <v>35567</v>
      </c>
      <c r="G441" s="279" t="s">
        <v>34853</v>
      </c>
      <c r="H441" s="307" t="s">
        <v>8789</v>
      </c>
      <c r="I441" s="107" t="s">
        <v>35568</v>
      </c>
      <c r="J441" s="284" t="s">
        <v>35219</v>
      </c>
      <c r="K441" s="283" t="s">
        <v>35569</v>
      </c>
    </row>
    <row r="442" spans="1:11">
      <c r="A442" s="279" t="s">
        <v>32222</v>
      </c>
      <c r="B442" s="280" t="s">
        <v>32223</v>
      </c>
      <c r="C442" s="281" t="s">
        <v>32224</v>
      </c>
      <c r="D442" s="281" t="s">
        <v>35570</v>
      </c>
      <c r="E442" s="282"/>
      <c r="F442" s="279" t="s">
        <v>31651</v>
      </c>
      <c r="G442" s="279" t="s">
        <v>35245</v>
      </c>
      <c r="H442" s="307" t="s">
        <v>1542</v>
      </c>
      <c r="I442" s="107" t="s">
        <v>35571</v>
      </c>
      <c r="J442" s="284" t="s">
        <v>34971</v>
      </c>
      <c r="K442" s="285" t="s">
        <v>32225</v>
      </c>
    </row>
    <row r="443" spans="1:11">
      <c r="A443" s="279" t="s">
        <v>35572</v>
      </c>
      <c r="B443" s="280" t="s">
        <v>32227</v>
      </c>
      <c r="C443" s="281" t="s">
        <v>32224</v>
      </c>
      <c r="D443" s="281" t="s">
        <v>35573</v>
      </c>
      <c r="E443" s="282"/>
      <c r="F443" s="279" t="s">
        <v>29931</v>
      </c>
      <c r="G443" s="279" t="s">
        <v>29929</v>
      </c>
      <c r="H443" s="307" t="s">
        <v>860</v>
      </c>
      <c r="I443" s="107" t="s">
        <v>32229</v>
      </c>
      <c r="J443" s="284" t="s">
        <v>24812</v>
      </c>
      <c r="K443" s="285" t="s">
        <v>35574</v>
      </c>
    </row>
    <row r="444" spans="1:11">
      <c r="A444" s="279" t="s">
        <v>32226</v>
      </c>
      <c r="B444" s="280" t="s">
        <v>32230</v>
      </c>
      <c r="C444" s="281" t="s">
        <v>35575</v>
      </c>
      <c r="D444" s="281" t="s">
        <v>32228</v>
      </c>
      <c r="E444" s="282"/>
      <c r="F444" s="279" t="s">
        <v>34860</v>
      </c>
      <c r="G444" s="279" t="s">
        <v>29929</v>
      </c>
      <c r="H444" s="307" t="s">
        <v>860</v>
      </c>
      <c r="I444" s="107" t="s">
        <v>32231</v>
      </c>
      <c r="J444" s="284" t="s">
        <v>24812</v>
      </c>
      <c r="K444" s="285" t="s">
        <v>35574</v>
      </c>
    </row>
    <row r="445" spans="1:11">
      <c r="A445" s="279" t="s">
        <v>32226</v>
      </c>
      <c r="B445" s="280" t="s">
        <v>32232</v>
      </c>
      <c r="C445" s="281" t="s">
        <v>35576</v>
      </c>
      <c r="D445" s="281" t="s">
        <v>32228</v>
      </c>
      <c r="E445" s="282"/>
      <c r="F445" s="279" t="s">
        <v>29931</v>
      </c>
      <c r="G445" s="279" t="s">
        <v>29929</v>
      </c>
      <c r="H445" s="307" t="s">
        <v>860</v>
      </c>
      <c r="I445" s="107" t="s">
        <v>35577</v>
      </c>
      <c r="J445" s="284" t="s">
        <v>24812</v>
      </c>
      <c r="K445" s="285" t="s">
        <v>30464</v>
      </c>
    </row>
    <row r="446" spans="1:11">
      <c r="A446" s="279" t="s">
        <v>32226</v>
      </c>
      <c r="B446" s="280" t="s">
        <v>30897</v>
      </c>
      <c r="C446" s="281" t="s">
        <v>35576</v>
      </c>
      <c r="D446" s="281" t="s">
        <v>35573</v>
      </c>
      <c r="E446" s="282"/>
      <c r="F446" s="279" t="s">
        <v>34946</v>
      </c>
      <c r="G446" s="279" t="s">
        <v>34833</v>
      </c>
      <c r="H446" s="307" t="s">
        <v>860</v>
      </c>
      <c r="I446" s="107" t="s">
        <v>32233</v>
      </c>
      <c r="J446" s="284" t="s">
        <v>35201</v>
      </c>
      <c r="K446" s="285" t="s">
        <v>32234</v>
      </c>
    </row>
    <row r="447" spans="1:11">
      <c r="A447" s="279" t="s">
        <v>32226</v>
      </c>
      <c r="B447" s="280" t="s">
        <v>32235</v>
      </c>
      <c r="C447" s="281" t="s">
        <v>32224</v>
      </c>
      <c r="D447" s="281" t="s">
        <v>35578</v>
      </c>
      <c r="E447" s="282"/>
      <c r="F447" s="279" t="s">
        <v>34946</v>
      </c>
      <c r="G447" s="279" t="s">
        <v>29929</v>
      </c>
      <c r="H447" s="307" t="s">
        <v>860</v>
      </c>
      <c r="I447" s="107" t="s">
        <v>35579</v>
      </c>
      <c r="J447" s="284" t="s">
        <v>24812</v>
      </c>
      <c r="K447" s="285" t="s">
        <v>30464</v>
      </c>
    </row>
    <row r="448" spans="1:11">
      <c r="A448" s="822" t="s">
        <v>32108</v>
      </c>
      <c r="B448" s="120" t="s">
        <v>8790</v>
      </c>
      <c r="C448" s="308" t="s">
        <v>29955</v>
      </c>
      <c r="D448" s="308" t="s">
        <v>35580</v>
      </c>
      <c r="E448" s="309"/>
      <c r="F448" s="822" t="s">
        <v>34991</v>
      </c>
      <c r="G448" s="822" t="s">
        <v>35581</v>
      </c>
      <c r="H448" s="307" t="s">
        <v>8792</v>
      </c>
      <c r="I448" s="107" t="s">
        <v>32236</v>
      </c>
      <c r="J448" s="284" t="s">
        <v>31601</v>
      </c>
      <c r="K448" s="285" t="s">
        <v>35582</v>
      </c>
    </row>
    <row r="449" spans="1:11">
      <c r="A449" s="822" t="s">
        <v>34850</v>
      </c>
      <c r="B449" s="120" t="s">
        <v>35583</v>
      </c>
      <c r="C449" s="308" t="s">
        <v>29955</v>
      </c>
      <c r="D449" s="308" t="s">
        <v>35580</v>
      </c>
      <c r="E449" s="309"/>
      <c r="F449" s="822" t="s">
        <v>32077</v>
      </c>
      <c r="G449" s="822" t="s">
        <v>34833</v>
      </c>
      <c r="H449" s="307" t="s">
        <v>8793</v>
      </c>
      <c r="I449" s="107" t="s">
        <v>35584</v>
      </c>
      <c r="J449" s="284" t="s">
        <v>34823</v>
      </c>
      <c r="K449" s="285" t="s">
        <v>32237</v>
      </c>
    </row>
    <row r="450" spans="1:11">
      <c r="A450" s="822" t="s">
        <v>31594</v>
      </c>
      <c r="B450" s="120" t="s">
        <v>32238</v>
      </c>
      <c r="C450" s="308" t="s">
        <v>35585</v>
      </c>
      <c r="D450" s="308" t="s">
        <v>35580</v>
      </c>
      <c r="E450" s="309"/>
      <c r="F450" s="822" t="s">
        <v>32077</v>
      </c>
      <c r="G450" s="822" t="s">
        <v>34830</v>
      </c>
      <c r="H450" s="307" t="s">
        <v>8793</v>
      </c>
      <c r="I450" s="107" t="s">
        <v>32239</v>
      </c>
      <c r="J450" s="284" t="s">
        <v>31575</v>
      </c>
      <c r="K450" s="285" t="s">
        <v>35586</v>
      </c>
    </row>
    <row r="451" spans="1:11">
      <c r="A451" s="822" t="s">
        <v>35119</v>
      </c>
      <c r="B451" s="120" t="s">
        <v>8794</v>
      </c>
      <c r="C451" s="308" t="s">
        <v>29955</v>
      </c>
      <c r="D451" s="308" t="s">
        <v>35587</v>
      </c>
      <c r="E451" s="309"/>
      <c r="F451" s="822" t="s">
        <v>34860</v>
      </c>
      <c r="G451" s="822" t="s">
        <v>34833</v>
      </c>
      <c r="H451" s="307" t="s">
        <v>8793</v>
      </c>
      <c r="I451" s="107" t="s">
        <v>8795</v>
      </c>
      <c r="J451" s="284" t="s">
        <v>31575</v>
      </c>
      <c r="K451" s="285" t="s">
        <v>35588</v>
      </c>
    </row>
    <row r="452" spans="1:11">
      <c r="A452" s="822" t="s">
        <v>30948</v>
      </c>
      <c r="B452" s="120" t="s">
        <v>32240</v>
      </c>
      <c r="C452" s="308" t="s">
        <v>29955</v>
      </c>
      <c r="D452" s="308" t="s">
        <v>35587</v>
      </c>
      <c r="E452" s="309"/>
      <c r="F452" s="822" t="s">
        <v>22937</v>
      </c>
      <c r="G452" s="822" t="s">
        <v>29929</v>
      </c>
      <c r="H452" s="307" t="s">
        <v>5856</v>
      </c>
      <c r="I452" s="107" t="s">
        <v>32241</v>
      </c>
      <c r="J452" s="284" t="s">
        <v>24811</v>
      </c>
      <c r="K452" s="285" t="s">
        <v>32242</v>
      </c>
    </row>
    <row r="453" spans="1:11">
      <c r="A453" s="822" t="s">
        <v>35138</v>
      </c>
      <c r="B453" s="120" t="s">
        <v>8796</v>
      </c>
      <c r="C453" s="308" t="s">
        <v>29955</v>
      </c>
      <c r="D453" s="308" t="s">
        <v>29956</v>
      </c>
      <c r="E453" s="309"/>
      <c r="F453" s="822" t="s">
        <v>22937</v>
      </c>
      <c r="G453" s="822" t="s">
        <v>29929</v>
      </c>
      <c r="H453" s="307" t="s">
        <v>5856</v>
      </c>
      <c r="I453" s="107" t="s">
        <v>8797</v>
      </c>
      <c r="J453" s="284" t="s">
        <v>24811</v>
      </c>
      <c r="K453" s="285" t="s">
        <v>35589</v>
      </c>
    </row>
    <row r="454" spans="1:11">
      <c r="A454" s="822" t="s">
        <v>35590</v>
      </c>
      <c r="B454" s="120" t="s">
        <v>8798</v>
      </c>
      <c r="C454" s="308" t="s">
        <v>35591</v>
      </c>
      <c r="D454" s="308" t="s">
        <v>29956</v>
      </c>
      <c r="E454" s="309"/>
      <c r="F454" s="822" t="s">
        <v>31673</v>
      </c>
      <c r="G454" s="822" t="s">
        <v>34833</v>
      </c>
      <c r="H454" s="307" t="s">
        <v>5856</v>
      </c>
      <c r="I454" s="107" t="s">
        <v>8799</v>
      </c>
      <c r="J454" s="284" t="s">
        <v>24811</v>
      </c>
      <c r="K454" s="285" t="s">
        <v>35592</v>
      </c>
    </row>
    <row r="455" spans="1:11">
      <c r="A455" s="822" t="s">
        <v>32173</v>
      </c>
      <c r="B455" s="120" t="s">
        <v>8800</v>
      </c>
      <c r="C455" s="308" t="s">
        <v>35585</v>
      </c>
      <c r="D455" s="308" t="s">
        <v>29956</v>
      </c>
      <c r="E455" s="309"/>
      <c r="F455" s="822" t="s">
        <v>35458</v>
      </c>
      <c r="G455" s="822" t="s">
        <v>34833</v>
      </c>
      <c r="H455" s="307" t="s">
        <v>5856</v>
      </c>
      <c r="I455" s="107" t="s">
        <v>8801</v>
      </c>
      <c r="J455" s="284" t="s">
        <v>34859</v>
      </c>
      <c r="K455" s="285" t="s">
        <v>35592</v>
      </c>
    </row>
    <row r="456" spans="1:11">
      <c r="A456" s="822" t="s">
        <v>31834</v>
      </c>
      <c r="B456" s="120" t="s">
        <v>32243</v>
      </c>
      <c r="C456" s="308" t="s">
        <v>29955</v>
      </c>
      <c r="D456" s="308" t="s">
        <v>35580</v>
      </c>
      <c r="E456" s="309"/>
      <c r="F456" s="822" t="s">
        <v>29931</v>
      </c>
      <c r="G456" s="822" t="s">
        <v>29929</v>
      </c>
      <c r="H456" s="307" t="s">
        <v>5856</v>
      </c>
      <c r="I456" s="107" t="s">
        <v>35593</v>
      </c>
      <c r="J456" s="284" t="s">
        <v>34880</v>
      </c>
      <c r="K456" s="285" t="s">
        <v>32242</v>
      </c>
    </row>
    <row r="457" spans="1:11">
      <c r="A457" s="822" t="s">
        <v>32173</v>
      </c>
      <c r="B457" s="120" t="s">
        <v>8802</v>
      </c>
      <c r="C457" s="308" t="s">
        <v>29955</v>
      </c>
      <c r="D457" s="308" t="s">
        <v>29956</v>
      </c>
      <c r="E457" s="309"/>
      <c r="F457" s="822" t="s">
        <v>22937</v>
      </c>
      <c r="G457" s="822" t="s">
        <v>34833</v>
      </c>
      <c r="H457" s="307" t="s">
        <v>5856</v>
      </c>
      <c r="I457" s="107" t="s">
        <v>8803</v>
      </c>
      <c r="J457" s="284" t="s">
        <v>24811</v>
      </c>
      <c r="K457" s="285" t="s">
        <v>32242</v>
      </c>
    </row>
    <row r="458" spans="1:11">
      <c r="A458" s="822" t="s">
        <v>30952</v>
      </c>
      <c r="B458" s="120" t="s">
        <v>8804</v>
      </c>
      <c r="C458" s="308" t="s">
        <v>29955</v>
      </c>
      <c r="D458" s="308" t="s">
        <v>29956</v>
      </c>
      <c r="E458" s="309"/>
      <c r="F458" s="822" t="s">
        <v>34903</v>
      </c>
      <c r="G458" s="822" t="s">
        <v>29929</v>
      </c>
      <c r="H458" s="307" t="s">
        <v>8805</v>
      </c>
      <c r="I458" s="107" t="s">
        <v>8806</v>
      </c>
      <c r="J458" s="284" t="s">
        <v>24813</v>
      </c>
      <c r="K458" s="285" t="s">
        <v>32244</v>
      </c>
    </row>
    <row r="459" spans="1:11">
      <c r="A459" s="822" t="s">
        <v>30952</v>
      </c>
      <c r="B459" s="120" t="s">
        <v>8807</v>
      </c>
      <c r="C459" s="308" t="s">
        <v>35591</v>
      </c>
      <c r="D459" s="308" t="s">
        <v>35580</v>
      </c>
      <c r="E459" s="309"/>
      <c r="F459" s="822" t="s">
        <v>23551</v>
      </c>
      <c r="G459" s="822" t="s">
        <v>34833</v>
      </c>
      <c r="H459" s="307" t="s">
        <v>8805</v>
      </c>
      <c r="I459" s="107" t="s">
        <v>8808</v>
      </c>
      <c r="J459" s="284" t="s">
        <v>35160</v>
      </c>
      <c r="K459" s="285" t="s">
        <v>32244</v>
      </c>
    </row>
    <row r="460" spans="1:11">
      <c r="A460" s="822" t="s">
        <v>30952</v>
      </c>
      <c r="B460" s="120" t="s">
        <v>8809</v>
      </c>
      <c r="C460" s="308" t="s">
        <v>29955</v>
      </c>
      <c r="D460" s="308" t="s">
        <v>35580</v>
      </c>
      <c r="E460" s="309"/>
      <c r="F460" s="822" t="s">
        <v>23551</v>
      </c>
      <c r="G460" s="822" t="s">
        <v>29929</v>
      </c>
      <c r="H460" s="307" t="s">
        <v>8805</v>
      </c>
      <c r="I460" s="107" t="s">
        <v>8810</v>
      </c>
      <c r="J460" s="284" t="s">
        <v>35160</v>
      </c>
      <c r="K460" s="285" t="s">
        <v>32244</v>
      </c>
    </row>
    <row r="461" spans="1:11">
      <c r="A461" s="822" t="s">
        <v>35594</v>
      </c>
      <c r="B461" s="120" t="s">
        <v>8811</v>
      </c>
      <c r="C461" s="308" t="s">
        <v>35591</v>
      </c>
      <c r="D461" s="308" t="s">
        <v>35587</v>
      </c>
      <c r="E461" s="309"/>
      <c r="F461" s="822" t="s">
        <v>34903</v>
      </c>
      <c r="G461" s="822" t="s">
        <v>29929</v>
      </c>
      <c r="H461" s="307" t="s">
        <v>8805</v>
      </c>
      <c r="I461" s="107" t="s">
        <v>8812</v>
      </c>
      <c r="J461" s="284" t="s">
        <v>35160</v>
      </c>
      <c r="K461" s="285" t="s">
        <v>32244</v>
      </c>
    </row>
    <row r="462" spans="1:11">
      <c r="A462" s="822" t="s">
        <v>30952</v>
      </c>
      <c r="B462" s="120" t="s">
        <v>8813</v>
      </c>
      <c r="C462" s="308" t="s">
        <v>29955</v>
      </c>
      <c r="D462" s="308" t="s">
        <v>29956</v>
      </c>
      <c r="E462" s="309"/>
      <c r="F462" s="822" t="s">
        <v>35213</v>
      </c>
      <c r="G462" s="822" t="s">
        <v>34830</v>
      </c>
      <c r="H462" s="307" t="s">
        <v>8805</v>
      </c>
      <c r="I462" s="107" t="s">
        <v>8814</v>
      </c>
      <c r="J462" s="284" t="s">
        <v>24813</v>
      </c>
      <c r="K462" s="285" t="s">
        <v>35595</v>
      </c>
    </row>
    <row r="463" spans="1:11">
      <c r="A463" s="822" t="s">
        <v>16933</v>
      </c>
      <c r="B463" s="120" t="s">
        <v>8815</v>
      </c>
      <c r="C463" s="308" t="s">
        <v>35585</v>
      </c>
      <c r="D463" s="308" t="s">
        <v>35580</v>
      </c>
      <c r="E463" s="309"/>
      <c r="F463" s="822" t="s">
        <v>34946</v>
      </c>
      <c r="G463" s="822" t="s">
        <v>29929</v>
      </c>
      <c r="H463" s="307" t="s">
        <v>8816</v>
      </c>
      <c r="I463" s="107" t="s">
        <v>8817</v>
      </c>
      <c r="J463" s="284" t="s">
        <v>31575</v>
      </c>
      <c r="K463" s="285" t="s">
        <v>35588</v>
      </c>
    </row>
    <row r="464" spans="1:11">
      <c r="A464" s="822" t="s">
        <v>35399</v>
      </c>
      <c r="B464" s="120" t="s">
        <v>32245</v>
      </c>
      <c r="C464" s="308" t="s">
        <v>29955</v>
      </c>
      <c r="D464" s="308" t="s">
        <v>35587</v>
      </c>
      <c r="E464" s="309"/>
      <c r="F464" s="822" t="s">
        <v>32246</v>
      </c>
      <c r="G464" s="822" t="s">
        <v>32247</v>
      </c>
      <c r="H464" s="307" t="s">
        <v>8656</v>
      </c>
      <c r="I464" s="107" t="s">
        <v>35596</v>
      </c>
      <c r="J464" s="284" t="s">
        <v>34943</v>
      </c>
      <c r="K464" s="285" t="s">
        <v>35597</v>
      </c>
    </row>
    <row r="465" spans="1:11">
      <c r="A465" s="822" t="s">
        <v>35430</v>
      </c>
      <c r="B465" s="120" t="s">
        <v>35598</v>
      </c>
      <c r="C465" s="308" t="s">
        <v>35585</v>
      </c>
      <c r="D465" s="308" t="s">
        <v>32248</v>
      </c>
      <c r="E465" s="309"/>
      <c r="F465" s="822" t="s">
        <v>32249</v>
      </c>
      <c r="G465" s="822" t="s">
        <v>32114</v>
      </c>
      <c r="H465" s="307" t="s">
        <v>8818</v>
      </c>
      <c r="I465" s="107" t="s">
        <v>35599</v>
      </c>
      <c r="J465" s="284" t="s">
        <v>8165</v>
      </c>
      <c r="K465" s="285" t="s">
        <v>35600</v>
      </c>
    </row>
    <row r="466" spans="1:11">
      <c r="A466" s="822" t="s">
        <v>35601</v>
      </c>
      <c r="B466" s="120" t="s">
        <v>32251</v>
      </c>
      <c r="C466" s="308" t="s">
        <v>31706</v>
      </c>
      <c r="D466" s="308" t="s">
        <v>31706</v>
      </c>
      <c r="E466" s="309"/>
      <c r="F466" s="822" t="s">
        <v>8248</v>
      </c>
      <c r="G466" s="822" t="s">
        <v>24864</v>
      </c>
      <c r="H466" s="307" t="s">
        <v>8819</v>
      </c>
      <c r="I466" s="107" t="s">
        <v>8820</v>
      </c>
      <c r="J466" s="284" t="s">
        <v>31575</v>
      </c>
      <c r="K466" s="285" t="s">
        <v>32252</v>
      </c>
    </row>
    <row r="467" spans="1:11">
      <c r="A467" s="822" t="s">
        <v>32250</v>
      </c>
      <c r="B467" s="120" t="s">
        <v>32253</v>
      </c>
      <c r="C467" s="308" t="s">
        <v>35423</v>
      </c>
      <c r="D467" s="308" t="s">
        <v>31706</v>
      </c>
      <c r="E467" s="309"/>
      <c r="F467" s="822" t="s">
        <v>8248</v>
      </c>
      <c r="G467" s="822" t="s">
        <v>34989</v>
      </c>
      <c r="H467" s="307" t="s">
        <v>8819</v>
      </c>
      <c r="I467" s="107" t="s">
        <v>8820</v>
      </c>
      <c r="J467" s="284" t="s">
        <v>31575</v>
      </c>
      <c r="K467" s="285" t="s">
        <v>35602</v>
      </c>
    </row>
    <row r="468" spans="1:11">
      <c r="A468" s="822" t="s">
        <v>35603</v>
      </c>
      <c r="B468" s="120" t="s">
        <v>32254</v>
      </c>
      <c r="C468" s="308" t="s">
        <v>31706</v>
      </c>
      <c r="D468" s="308" t="s">
        <v>31706</v>
      </c>
      <c r="E468" s="309"/>
      <c r="F468" s="822" t="s">
        <v>34951</v>
      </c>
      <c r="G468" s="822" t="s">
        <v>24864</v>
      </c>
      <c r="H468" s="307" t="s">
        <v>8819</v>
      </c>
      <c r="I468" s="107" t="s">
        <v>8820</v>
      </c>
      <c r="J468" s="284" t="s">
        <v>31575</v>
      </c>
      <c r="K468" s="285" t="s">
        <v>35604</v>
      </c>
    </row>
    <row r="469" spans="1:11">
      <c r="A469" s="822" t="s">
        <v>31795</v>
      </c>
      <c r="B469" s="120" t="s">
        <v>35605</v>
      </c>
      <c r="C469" s="308" t="s">
        <v>35423</v>
      </c>
      <c r="D469" s="308" t="s">
        <v>35210</v>
      </c>
      <c r="E469" s="309"/>
      <c r="F469" s="822" t="s">
        <v>18738</v>
      </c>
      <c r="G469" s="822" t="s">
        <v>34989</v>
      </c>
      <c r="H469" s="307" t="s">
        <v>8821</v>
      </c>
      <c r="I469" s="107" t="s">
        <v>32255</v>
      </c>
      <c r="J469" s="284" t="s">
        <v>34828</v>
      </c>
      <c r="K469" s="283" t="s">
        <v>32256</v>
      </c>
    </row>
    <row r="470" spans="1:11">
      <c r="A470" s="822" t="s">
        <v>31820</v>
      </c>
      <c r="B470" s="120" t="s">
        <v>32257</v>
      </c>
      <c r="C470" s="308" t="s">
        <v>31706</v>
      </c>
      <c r="D470" s="308" t="s">
        <v>35210</v>
      </c>
      <c r="E470" s="309"/>
      <c r="F470" s="822" t="s">
        <v>35606</v>
      </c>
      <c r="G470" s="822" t="s">
        <v>35607</v>
      </c>
      <c r="H470" s="307" t="s">
        <v>32258</v>
      </c>
      <c r="I470" s="107" t="s">
        <v>32259</v>
      </c>
      <c r="J470" s="284" t="s">
        <v>8165</v>
      </c>
      <c r="K470" s="285" t="s">
        <v>32260</v>
      </c>
    </row>
    <row r="471" spans="1:11">
      <c r="A471" s="822" t="s">
        <v>27656</v>
      </c>
      <c r="B471" s="120" t="s">
        <v>8822</v>
      </c>
      <c r="C471" s="308" t="s">
        <v>35423</v>
      </c>
      <c r="D471" s="308" t="s">
        <v>35423</v>
      </c>
      <c r="E471" s="309"/>
      <c r="F471" s="822" t="s">
        <v>22937</v>
      </c>
      <c r="G471" s="822" t="s">
        <v>32261</v>
      </c>
      <c r="H471" s="307" t="s">
        <v>2390</v>
      </c>
      <c r="I471" s="107" t="s">
        <v>8823</v>
      </c>
      <c r="J471" s="284" t="s">
        <v>24811</v>
      </c>
      <c r="K471" s="285" t="s">
        <v>35608</v>
      </c>
    </row>
    <row r="472" spans="1:11">
      <c r="A472" s="279" t="s">
        <v>30948</v>
      </c>
      <c r="B472" s="280" t="s">
        <v>8824</v>
      </c>
      <c r="C472" s="281" t="s">
        <v>35609</v>
      </c>
      <c r="D472" s="281" t="s">
        <v>35610</v>
      </c>
      <c r="E472" s="282"/>
      <c r="F472" s="279" t="s">
        <v>34827</v>
      </c>
      <c r="G472" s="279" t="s">
        <v>29929</v>
      </c>
      <c r="H472" s="307" t="s">
        <v>8825</v>
      </c>
      <c r="I472" s="107" t="s">
        <v>8826</v>
      </c>
      <c r="J472" s="284" t="s">
        <v>34828</v>
      </c>
      <c r="K472" s="285" t="s">
        <v>35611</v>
      </c>
    </row>
    <row r="473" spans="1:11">
      <c r="A473" s="279" t="s">
        <v>29940</v>
      </c>
      <c r="B473" s="280" t="s">
        <v>32263</v>
      </c>
      <c r="C473" s="281" t="s">
        <v>32262</v>
      </c>
      <c r="D473" s="281" t="s">
        <v>29957</v>
      </c>
      <c r="E473" s="282"/>
      <c r="F473" s="279" t="s">
        <v>28047</v>
      </c>
      <c r="G473" s="279" t="s">
        <v>34989</v>
      </c>
      <c r="H473" s="307" t="s">
        <v>8368</v>
      </c>
      <c r="I473" s="107" t="s">
        <v>29958</v>
      </c>
      <c r="J473" s="284" t="s">
        <v>34880</v>
      </c>
      <c r="K473" s="285" t="s">
        <v>29959</v>
      </c>
    </row>
    <row r="474" spans="1:11">
      <c r="A474" s="279" t="s">
        <v>31834</v>
      </c>
      <c r="B474" s="280" t="s">
        <v>8827</v>
      </c>
      <c r="C474" s="281" t="s">
        <v>35609</v>
      </c>
      <c r="D474" s="281" t="s">
        <v>35612</v>
      </c>
      <c r="E474" s="282"/>
      <c r="F474" s="279" t="s">
        <v>34946</v>
      </c>
      <c r="G474" s="279" t="s">
        <v>34833</v>
      </c>
      <c r="H474" s="307" t="s">
        <v>8828</v>
      </c>
      <c r="I474" s="107" t="s">
        <v>8829</v>
      </c>
      <c r="J474" s="284" t="s">
        <v>24811</v>
      </c>
      <c r="K474" s="283" t="s">
        <v>29959</v>
      </c>
    </row>
    <row r="475" spans="1:11">
      <c r="A475" s="279" t="s">
        <v>30948</v>
      </c>
      <c r="B475" s="280" t="s">
        <v>8830</v>
      </c>
      <c r="C475" s="281" t="s">
        <v>32262</v>
      </c>
      <c r="D475" s="281" t="s">
        <v>35612</v>
      </c>
      <c r="E475" s="282"/>
      <c r="F475" s="279" t="s">
        <v>22937</v>
      </c>
      <c r="G475" s="279" t="s">
        <v>34833</v>
      </c>
      <c r="H475" s="307" t="s">
        <v>8825</v>
      </c>
      <c r="I475" s="107" t="s">
        <v>8831</v>
      </c>
      <c r="J475" s="284" t="s">
        <v>31575</v>
      </c>
      <c r="K475" s="285" t="s">
        <v>35611</v>
      </c>
    </row>
    <row r="476" spans="1:11">
      <c r="A476" s="279" t="s">
        <v>35051</v>
      </c>
      <c r="B476" s="280" t="s">
        <v>8832</v>
      </c>
      <c r="C476" s="281" t="s">
        <v>32262</v>
      </c>
      <c r="D476" s="281" t="s">
        <v>35610</v>
      </c>
      <c r="E476" s="282"/>
      <c r="F476" s="279" t="s">
        <v>34860</v>
      </c>
      <c r="G476" s="279" t="s">
        <v>34833</v>
      </c>
      <c r="H476" s="307" t="s">
        <v>8368</v>
      </c>
      <c r="I476" s="107" t="s">
        <v>8833</v>
      </c>
      <c r="J476" s="284" t="s">
        <v>24811</v>
      </c>
      <c r="K476" s="283" t="s">
        <v>29959</v>
      </c>
    </row>
    <row r="477" spans="1:11">
      <c r="A477" s="279" t="s">
        <v>29940</v>
      </c>
      <c r="B477" s="280" t="s">
        <v>35613</v>
      </c>
      <c r="C477" s="281" t="s">
        <v>35614</v>
      </c>
      <c r="D477" s="281" t="s">
        <v>29957</v>
      </c>
      <c r="E477" s="282"/>
      <c r="F477" s="279" t="s">
        <v>35043</v>
      </c>
      <c r="G477" s="279" t="s">
        <v>34989</v>
      </c>
      <c r="H477" s="307" t="s">
        <v>8368</v>
      </c>
      <c r="I477" s="107" t="s">
        <v>29958</v>
      </c>
      <c r="J477" s="284" t="s">
        <v>24811</v>
      </c>
      <c r="K477" s="285" t="s">
        <v>29959</v>
      </c>
    </row>
    <row r="478" spans="1:11">
      <c r="A478" s="279" t="s">
        <v>35106</v>
      </c>
      <c r="B478" s="280" t="s">
        <v>32264</v>
      </c>
      <c r="C478" s="281" t="s">
        <v>32262</v>
      </c>
      <c r="D478" s="281" t="s">
        <v>35610</v>
      </c>
      <c r="E478" s="282"/>
      <c r="F478" s="279" t="s">
        <v>28047</v>
      </c>
      <c r="G478" s="279" t="s">
        <v>34989</v>
      </c>
      <c r="H478" s="307" t="s">
        <v>8368</v>
      </c>
      <c r="I478" s="107" t="s">
        <v>29958</v>
      </c>
      <c r="J478" s="284" t="s">
        <v>24811</v>
      </c>
      <c r="K478" s="285" t="s">
        <v>29959</v>
      </c>
    </row>
    <row r="479" spans="1:11">
      <c r="A479" s="279" t="s">
        <v>35103</v>
      </c>
      <c r="B479" s="280" t="s">
        <v>32265</v>
      </c>
      <c r="C479" s="281" t="s">
        <v>35614</v>
      </c>
      <c r="D479" s="281" t="s">
        <v>29957</v>
      </c>
      <c r="E479" s="282"/>
      <c r="F479" s="279" t="s">
        <v>28047</v>
      </c>
      <c r="G479" s="279" t="s">
        <v>24864</v>
      </c>
      <c r="H479" s="307" t="s">
        <v>35615</v>
      </c>
      <c r="I479" s="107" t="s">
        <v>35616</v>
      </c>
      <c r="J479" s="284" t="s">
        <v>24811</v>
      </c>
      <c r="K479" s="285" t="s">
        <v>29959</v>
      </c>
    </row>
    <row r="480" spans="1:11">
      <c r="A480" s="279" t="s">
        <v>31594</v>
      </c>
      <c r="B480" s="280" t="s">
        <v>35617</v>
      </c>
      <c r="C480" s="281" t="s">
        <v>32262</v>
      </c>
      <c r="D480" s="281" t="s">
        <v>29957</v>
      </c>
      <c r="E480" s="282"/>
      <c r="F480" s="279" t="s">
        <v>35618</v>
      </c>
      <c r="G480" s="279" t="s">
        <v>34833</v>
      </c>
      <c r="H480" s="307" t="s">
        <v>8368</v>
      </c>
      <c r="I480" s="107" t="s">
        <v>32266</v>
      </c>
      <c r="J480" s="284" t="s">
        <v>24811</v>
      </c>
      <c r="K480" s="285" t="s">
        <v>32267</v>
      </c>
    </row>
    <row r="481" spans="1:11">
      <c r="A481" s="279" t="s">
        <v>35619</v>
      </c>
      <c r="B481" s="280" t="s">
        <v>30465</v>
      </c>
      <c r="C481" s="281" t="s">
        <v>35609</v>
      </c>
      <c r="D481" s="281" t="s">
        <v>29957</v>
      </c>
      <c r="E481" s="282"/>
      <c r="F481" s="279" t="s">
        <v>32269</v>
      </c>
      <c r="G481" s="279" t="s">
        <v>34989</v>
      </c>
      <c r="H481" s="307" t="s">
        <v>8421</v>
      </c>
      <c r="I481" s="107" t="s">
        <v>32270</v>
      </c>
      <c r="J481" s="284" t="s">
        <v>34828</v>
      </c>
      <c r="K481" s="285" t="s">
        <v>35620</v>
      </c>
    </row>
    <row r="482" spans="1:11">
      <c r="A482" s="279" t="s">
        <v>35619</v>
      </c>
      <c r="B482" s="280" t="s">
        <v>32272</v>
      </c>
      <c r="C482" s="281" t="s">
        <v>32262</v>
      </c>
      <c r="D482" s="281" t="s">
        <v>29957</v>
      </c>
      <c r="E482" s="282"/>
      <c r="F482" s="279" t="s">
        <v>35621</v>
      </c>
      <c r="G482" s="279" t="s">
        <v>24864</v>
      </c>
      <c r="H482" s="307" t="s">
        <v>8421</v>
      </c>
      <c r="I482" s="107" t="s">
        <v>35622</v>
      </c>
      <c r="J482" s="284" t="s">
        <v>34823</v>
      </c>
      <c r="K482" s="285" t="s">
        <v>32271</v>
      </c>
    </row>
    <row r="483" spans="1:11">
      <c r="A483" s="279" t="s">
        <v>32268</v>
      </c>
      <c r="B483" s="280" t="s">
        <v>35623</v>
      </c>
      <c r="C483" s="281" t="s">
        <v>35614</v>
      </c>
      <c r="D483" s="281" t="s">
        <v>29957</v>
      </c>
      <c r="E483" s="282"/>
      <c r="F483" s="279" t="s">
        <v>35621</v>
      </c>
      <c r="G483" s="279" t="s">
        <v>34989</v>
      </c>
      <c r="H483" s="307" t="s">
        <v>8421</v>
      </c>
      <c r="I483" s="107" t="s">
        <v>35622</v>
      </c>
      <c r="J483" s="284" t="s">
        <v>31575</v>
      </c>
      <c r="K483" s="285" t="s">
        <v>35624</v>
      </c>
    </row>
    <row r="484" spans="1:11">
      <c r="A484" s="279" t="s">
        <v>32268</v>
      </c>
      <c r="B484" s="280" t="s">
        <v>32273</v>
      </c>
      <c r="C484" s="281" t="s">
        <v>32262</v>
      </c>
      <c r="D484" s="281" t="s">
        <v>35612</v>
      </c>
      <c r="E484" s="282"/>
      <c r="F484" s="279" t="s">
        <v>32269</v>
      </c>
      <c r="G484" s="279" t="s">
        <v>24864</v>
      </c>
      <c r="H484" s="307" t="s">
        <v>8421</v>
      </c>
      <c r="I484" s="107" t="s">
        <v>32270</v>
      </c>
      <c r="J484" s="284" t="s">
        <v>31575</v>
      </c>
      <c r="K484" s="285" t="s">
        <v>32271</v>
      </c>
    </row>
    <row r="485" spans="1:11">
      <c r="A485" s="279" t="s">
        <v>35625</v>
      </c>
      <c r="B485" s="280" t="s">
        <v>35626</v>
      </c>
      <c r="C485" s="281" t="s">
        <v>32274</v>
      </c>
      <c r="D485" s="299" t="s">
        <v>32275</v>
      </c>
      <c r="E485" s="282"/>
      <c r="F485" s="279" t="s">
        <v>32269</v>
      </c>
      <c r="G485" s="279" t="s">
        <v>24864</v>
      </c>
      <c r="H485" s="307" t="s">
        <v>8421</v>
      </c>
      <c r="I485" s="107" t="s">
        <v>32270</v>
      </c>
      <c r="J485" s="284" t="s">
        <v>31575</v>
      </c>
      <c r="K485" s="285" t="s">
        <v>32271</v>
      </c>
    </row>
    <row r="486" spans="1:11">
      <c r="A486" s="279" t="s">
        <v>35625</v>
      </c>
      <c r="B486" s="280" t="s">
        <v>32276</v>
      </c>
      <c r="C486" s="281" t="s">
        <v>35627</v>
      </c>
      <c r="D486" s="299" t="s">
        <v>35628</v>
      </c>
      <c r="E486" s="282"/>
      <c r="F486" s="279" t="s">
        <v>32269</v>
      </c>
      <c r="G486" s="279" t="s">
        <v>24864</v>
      </c>
      <c r="H486" s="307" t="s">
        <v>8421</v>
      </c>
      <c r="I486" s="107" t="s">
        <v>32270</v>
      </c>
      <c r="J486" s="284" t="s">
        <v>31575</v>
      </c>
      <c r="K486" s="285" t="s">
        <v>32271</v>
      </c>
    </row>
    <row r="487" spans="1:11">
      <c r="A487" s="279" t="s">
        <v>35619</v>
      </c>
      <c r="B487" s="280" t="s">
        <v>32277</v>
      </c>
      <c r="C487" s="281" t="s">
        <v>32274</v>
      </c>
      <c r="D487" s="299" t="s">
        <v>35628</v>
      </c>
      <c r="E487" s="282"/>
      <c r="F487" s="279" t="s">
        <v>35629</v>
      </c>
      <c r="G487" s="279" t="s">
        <v>24864</v>
      </c>
      <c r="H487" s="307" t="s">
        <v>8421</v>
      </c>
      <c r="I487" s="107" t="s">
        <v>35630</v>
      </c>
      <c r="J487" s="284" t="s">
        <v>34823</v>
      </c>
      <c r="K487" s="285" t="s">
        <v>32271</v>
      </c>
    </row>
    <row r="488" spans="1:11">
      <c r="A488" s="279" t="s">
        <v>32268</v>
      </c>
      <c r="B488" s="280" t="s">
        <v>32278</v>
      </c>
      <c r="C488" s="281" t="s">
        <v>35627</v>
      </c>
      <c r="D488" s="299" t="s">
        <v>32275</v>
      </c>
      <c r="E488" s="282"/>
      <c r="F488" s="279" t="s">
        <v>32269</v>
      </c>
      <c r="G488" s="279" t="s">
        <v>34989</v>
      </c>
      <c r="H488" s="307" t="s">
        <v>8421</v>
      </c>
      <c r="I488" s="107" t="s">
        <v>32279</v>
      </c>
      <c r="J488" s="284" t="s">
        <v>34828</v>
      </c>
      <c r="K488" s="285" t="s">
        <v>32271</v>
      </c>
    </row>
    <row r="489" spans="1:11">
      <c r="A489" s="279" t="s">
        <v>32268</v>
      </c>
      <c r="B489" s="280" t="s">
        <v>32280</v>
      </c>
      <c r="C489" s="281" t="s">
        <v>32274</v>
      </c>
      <c r="D489" s="299" t="s">
        <v>32275</v>
      </c>
      <c r="E489" s="282"/>
      <c r="F489" s="279" t="s">
        <v>35621</v>
      </c>
      <c r="G489" s="279" t="s">
        <v>34989</v>
      </c>
      <c r="H489" s="307" t="s">
        <v>8421</v>
      </c>
      <c r="I489" s="107" t="s">
        <v>35631</v>
      </c>
      <c r="J489" s="284" t="s">
        <v>31575</v>
      </c>
      <c r="K489" s="285" t="s">
        <v>32271</v>
      </c>
    </row>
    <row r="490" spans="1:11">
      <c r="A490" s="279" t="s">
        <v>35625</v>
      </c>
      <c r="B490" s="280" t="s">
        <v>32281</v>
      </c>
      <c r="C490" s="281" t="s">
        <v>32274</v>
      </c>
      <c r="D490" s="299" t="s">
        <v>32275</v>
      </c>
      <c r="E490" s="282"/>
      <c r="F490" s="279" t="s">
        <v>32269</v>
      </c>
      <c r="G490" s="279" t="s">
        <v>34989</v>
      </c>
      <c r="H490" s="307" t="s">
        <v>8421</v>
      </c>
      <c r="I490" s="107" t="s">
        <v>35631</v>
      </c>
      <c r="J490" s="284" t="s">
        <v>31575</v>
      </c>
      <c r="K490" s="285" t="s">
        <v>35624</v>
      </c>
    </row>
    <row r="491" spans="1:11">
      <c r="A491" s="279" t="s">
        <v>34923</v>
      </c>
      <c r="B491" s="280" t="s">
        <v>32282</v>
      </c>
      <c r="C491" s="281" t="s">
        <v>32274</v>
      </c>
      <c r="D491" s="281" t="s">
        <v>32275</v>
      </c>
      <c r="E491" s="282"/>
      <c r="F491" s="279" t="s">
        <v>35632</v>
      </c>
      <c r="G491" s="279" t="s">
        <v>24864</v>
      </c>
      <c r="H491" s="307" t="s">
        <v>8835</v>
      </c>
      <c r="I491" s="107" t="s">
        <v>8836</v>
      </c>
      <c r="J491" s="284" t="s">
        <v>27657</v>
      </c>
      <c r="K491" s="307" t="s">
        <v>32283</v>
      </c>
    </row>
    <row r="492" spans="1:11">
      <c r="A492" s="279" t="s">
        <v>27656</v>
      </c>
      <c r="B492" s="280" t="s">
        <v>35633</v>
      </c>
      <c r="C492" s="281" t="s">
        <v>32274</v>
      </c>
      <c r="D492" s="281" t="s">
        <v>32275</v>
      </c>
      <c r="E492" s="282"/>
      <c r="F492" s="279" t="s">
        <v>35057</v>
      </c>
      <c r="G492" s="279" t="s">
        <v>8180</v>
      </c>
      <c r="H492" s="307" t="s">
        <v>662</v>
      </c>
      <c r="I492" s="107" t="s">
        <v>35634</v>
      </c>
      <c r="J492" s="284" t="s">
        <v>27657</v>
      </c>
      <c r="K492" s="283" t="s">
        <v>32284</v>
      </c>
    </row>
    <row r="493" spans="1:11">
      <c r="A493" s="279" t="s">
        <v>8177</v>
      </c>
      <c r="B493" s="280" t="s">
        <v>8837</v>
      </c>
      <c r="C493" s="281" t="s">
        <v>35635</v>
      </c>
      <c r="D493" s="281" t="s">
        <v>35636</v>
      </c>
      <c r="E493" s="282"/>
      <c r="F493" s="279" t="s">
        <v>8179</v>
      </c>
      <c r="G493" s="279" t="s">
        <v>8180</v>
      </c>
      <c r="H493" s="307" t="s">
        <v>8838</v>
      </c>
      <c r="I493" s="107" t="s">
        <v>32287</v>
      </c>
      <c r="J493" s="284" t="s">
        <v>35125</v>
      </c>
      <c r="K493" s="285" t="s">
        <v>35637</v>
      </c>
    </row>
    <row r="494" spans="1:11">
      <c r="A494" s="279" t="s">
        <v>31863</v>
      </c>
      <c r="B494" s="280" t="s">
        <v>35638</v>
      </c>
      <c r="C494" s="281" t="s">
        <v>35639</v>
      </c>
      <c r="D494" s="281" t="s">
        <v>35640</v>
      </c>
      <c r="E494" s="282"/>
      <c r="F494" s="279" t="s">
        <v>34951</v>
      </c>
      <c r="G494" s="279" t="s">
        <v>29929</v>
      </c>
      <c r="H494" s="307" t="s">
        <v>8475</v>
      </c>
      <c r="I494" s="107" t="s">
        <v>35641</v>
      </c>
      <c r="J494" s="284" t="s">
        <v>34880</v>
      </c>
      <c r="K494" s="285" t="s">
        <v>35642</v>
      </c>
    </row>
    <row r="495" spans="1:11">
      <c r="A495" s="279" t="s">
        <v>31669</v>
      </c>
      <c r="B495" s="280" t="s">
        <v>8839</v>
      </c>
      <c r="C495" s="281" t="s">
        <v>32285</v>
      </c>
      <c r="D495" s="281" t="s">
        <v>32286</v>
      </c>
      <c r="E495" s="282"/>
      <c r="F495" s="279" t="s">
        <v>35043</v>
      </c>
      <c r="G495" s="279" t="s">
        <v>29929</v>
      </c>
      <c r="H495" s="307" t="s">
        <v>8323</v>
      </c>
      <c r="I495" s="107" t="s">
        <v>8840</v>
      </c>
      <c r="J495" s="284" t="s">
        <v>24811</v>
      </c>
      <c r="K495" s="285" t="s">
        <v>30466</v>
      </c>
    </row>
    <row r="496" spans="1:11">
      <c r="A496" s="279" t="s">
        <v>34930</v>
      </c>
      <c r="B496" s="280" t="s">
        <v>8841</v>
      </c>
      <c r="C496" s="281" t="s">
        <v>32285</v>
      </c>
      <c r="D496" s="281" t="s">
        <v>32286</v>
      </c>
      <c r="E496" s="282"/>
      <c r="F496" s="279" t="s">
        <v>35458</v>
      </c>
      <c r="G496" s="279" t="s">
        <v>29929</v>
      </c>
      <c r="H496" s="307" t="s">
        <v>8842</v>
      </c>
      <c r="I496" s="107" t="s">
        <v>8843</v>
      </c>
      <c r="J496" s="284" t="s">
        <v>27658</v>
      </c>
      <c r="K496" s="285" t="s">
        <v>32288</v>
      </c>
    </row>
    <row r="497" spans="1:11">
      <c r="A497" s="279" t="s">
        <v>16933</v>
      </c>
      <c r="B497" s="280" t="s">
        <v>8844</v>
      </c>
      <c r="C497" s="281" t="s">
        <v>35635</v>
      </c>
      <c r="D497" s="281" t="s">
        <v>35640</v>
      </c>
      <c r="E497" s="282"/>
      <c r="F497" s="279" t="s">
        <v>34946</v>
      </c>
      <c r="G497" s="279" t="s">
        <v>34833</v>
      </c>
      <c r="H497" s="307" t="s">
        <v>8323</v>
      </c>
      <c r="I497" s="107" t="s">
        <v>8845</v>
      </c>
      <c r="J497" s="284" t="s">
        <v>24811</v>
      </c>
      <c r="K497" s="285" t="s">
        <v>35595</v>
      </c>
    </row>
    <row r="498" spans="1:11">
      <c r="A498" s="279" t="s">
        <v>16933</v>
      </c>
      <c r="B498" s="280" t="s">
        <v>8846</v>
      </c>
      <c r="C498" s="281" t="s">
        <v>32285</v>
      </c>
      <c r="D498" s="281" t="s">
        <v>32286</v>
      </c>
      <c r="E498" s="282"/>
      <c r="F498" s="279" t="s">
        <v>29931</v>
      </c>
      <c r="G498" s="279" t="s">
        <v>34830</v>
      </c>
      <c r="H498" s="307" t="s">
        <v>8323</v>
      </c>
      <c r="I498" s="107" t="s">
        <v>8847</v>
      </c>
      <c r="J498" s="284" t="s">
        <v>34880</v>
      </c>
      <c r="K498" s="285" t="s">
        <v>30466</v>
      </c>
    </row>
    <row r="499" spans="1:11">
      <c r="A499" s="279" t="s">
        <v>35138</v>
      </c>
      <c r="B499" s="280" t="s">
        <v>8848</v>
      </c>
      <c r="C499" s="281" t="s">
        <v>32285</v>
      </c>
      <c r="D499" s="281" t="s">
        <v>32286</v>
      </c>
      <c r="E499" s="282"/>
      <c r="F499" s="279" t="s">
        <v>22937</v>
      </c>
      <c r="G499" s="279" t="s">
        <v>34996</v>
      </c>
      <c r="H499" s="307" t="s">
        <v>6102</v>
      </c>
      <c r="I499" s="107" t="s">
        <v>8849</v>
      </c>
      <c r="J499" s="284" t="s">
        <v>24811</v>
      </c>
      <c r="K499" s="283" t="s">
        <v>35643</v>
      </c>
    </row>
    <row r="500" spans="1:11">
      <c r="A500" s="279" t="s">
        <v>35141</v>
      </c>
      <c r="B500" s="280" t="s">
        <v>8850</v>
      </c>
      <c r="C500" s="281" t="s">
        <v>35635</v>
      </c>
      <c r="D500" s="281" t="s">
        <v>35640</v>
      </c>
      <c r="E500" s="282"/>
      <c r="F500" s="279" t="s">
        <v>22937</v>
      </c>
      <c r="G500" s="279" t="s">
        <v>34996</v>
      </c>
      <c r="H500" s="307" t="s">
        <v>6102</v>
      </c>
      <c r="I500" s="107" t="s">
        <v>8851</v>
      </c>
      <c r="J500" s="284" t="s">
        <v>24811</v>
      </c>
      <c r="K500" s="283" t="s">
        <v>35644</v>
      </c>
    </row>
    <row r="501" spans="1:11">
      <c r="A501" s="279" t="s">
        <v>8177</v>
      </c>
      <c r="B501" s="280" t="s">
        <v>32289</v>
      </c>
      <c r="C501" s="281" t="s">
        <v>35635</v>
      </c>
      <c r="D501" s="281" t="s">
        <v>32286</v>
      </c>
      <c r="E501" s="282"/>
      <c r="F501" s="279" t="s">
        <v>35645</v>
      </c>
      <c r="G501" s="279" t="s">
        <v>34872</v>
      </c>
      <c r="H501" s="307" t="s">
        <v>944</v>
      </c>
      <c r="I501" s="107" t="s">
        <v>32290</v>
      </c>
      <c r="J501" s="284" t="s">
        <v>8165</v>
      </c>
      <c r="K501" s="285" t="s">
        <v>32291</v>
      </c>
    </row>
    <row r="502" spans="1:11">
      <c r="A502" s="279" t="s">
        <v>31669</v>
      </c>
      <c r="B502" s="280" t="s">
        <v>8852</v>
      </c>
      <c r="C502" s="281" t="s">
        <v>32285</v>
      </c>
      <c r="D502" s="281" t="s">
        <v>32286</v>
      </c>
      <c r="E502" s="282"/>
      <c r="F502" s="279" t="s">
        <v>35042</v>
      </c>
      <c r="G502" s="279" t="s">
        <v>29929</v>
      </c>
      <c r="H502" s="307" t="s">
        <v>8323</v>
      </c>
      <c r="I502" s="107" t="s">
        <v>8853</v>
      </c>
      <c r="J502" s="284" t="s">
        <v>24811</v>
      </c>
      <c r="K502" s="285" t="s">
        <v>35646</v>
      </c>
    </row>
    <row r="503" spans="1:11">
      <c r="A503" s="279" t="s">
        <v>35647</v>
      </c>
      <c r="B503" s="280" t="s">
        <v>8854</v>
      </c>
      <c r="C503" s="281" t="s">
        <v>32285</v>
      </c>
      <c r="D503" s="281" t="s">
        <v>35640</v>
      </c>
      <c r="E503" s="282"/>
      <c r="F503" s="279" t="s">
        <v>8248</v>
      </c>
      <c r="G503" s="279" t="s">
        <v>34830</v>
      </c>
      <c r="H503" s="307" t="s">
        <v>4001</v>
      </c>
      <c r="I503" s="107" t="s">
        <v>8855</v>
      </c>
      <c r="J503" s="284" t="s">
        <v>34859</v>
      </c>
      <c r="K503" s="285" t="s">
        <v>35648</v>
      </c>
    </row>
    <row r="504" spans="1:11">
      <c r="A504" s="279" t="s">
        <v>35138</v>
      </c>
      <c r="B504" s="280" t="s">
        <v>8856</v>
      </c>
      <c r="C504" s="281" t="s">
        <v>32285</v>
      </c>
      <c r="D504" s="281" t="s">
        <v>32286</v>
      </c>
      <c r="E504" s="282"/>
      <c r="F504" s="279" t="s">
        <v>34827</v>
      </c>
      <c r="G504" s="279" t="s">
        <v>31690</v>
      </c>
      <c r="H504" s="307" t="s">
        <v>6102</v>
      </c>
      <c r="I504" s="107" t="s">
        <v>8857</v>
      </c>
      <c r="J504" s="284" t="s">
        <v>34859</v>
      </c>
      <c r="K504" s="283" t="s">
        <v>32292</v>
      </c>
    </row>
    <row r="505" spans="1:11">
      <c r="A505" s="279" t="s">
        <v>30954</v>
      </c>
      <c r="B505" s="280" t="s">
        <v>8858</v>
      </c>
      <c r="C505" s="281" t="s">
        <v>32293</v>
      </c>
      <c r="D505" s="281" t="s">
        <v>32294</v>
      </c>
      <c r="E505" s="282"/>
      <c r="F505" s="279" t="s">
        <v>29931</v>
      </c>
      <c r="G505" s="279" t="s">
        <v>35649</v>
      </c>
      <c r="H505" s="307" t="s">
        <v>8323</v>
      </c>
      <c r="I505" s="107" t="s">
        <v>8859</v>
      </c>
      <c r="J505" s="284" t="s">
        <v>34859</v>
      </c>
      <c r="K505" s="285" t="s">
        <v>35650</v>
      </c>
    </row>
    <row r="506" spans="1:11">
      <c r="A506" s="279" t="s">
        <v>30948</v>
      </c>
      <c r="B506" s="280" t="s">
        <v>8860</v>
      </c>
      <c r="C506" s="281" t="s">
        <v>32293</v>
      </c>
      <c r="D506" s="281" t="s">
        <v>29960</v>
      </c>
      <c r="E506" s="282"/>
      <c r="F506" s="279" t="s">
        <v>22937</v>
      </c>
      <c r="G506" s="279" t="s">
        <v>29929</v>
      </c>
      <c r="H506" s="307" t="s">
        <v>8323</v>
      </c>
      <c r="I506" s="107" t="s">
        <v>8861</v>
      </c>
      <c r="J506" s="284" t="s">
        <v>34880</v>
      </c>
      <c r="K506" s="285" t="s">
        <v>30898</v>
      </c>
    </row>
    <row r="507" spans="1:11">
      <c r="A507" s="279" t="s">
        <v>30948</v>
      </c>
      <c r="B507" s="280" t="s">
        <v>8862</v>
      </c>
      <c r="C507" s="281" t="s">
        <v>32293</v>
      </c>
      <c r="D507" s="281" t="s">
        <v>29960</v>
      </c>
      <c r="E507" s="282"/>
      <c r="F507" s="279" t="s">
        <v>22937</v>
      </c>
      <c r="G507" s="279" t="s">
        <v>34833</v>
      </c>
      <c r="H507" s="307" t="s">
        <v>8323</v>
      </c>
      <c r="I507" s="107" t="s">
        <v>8863</v>
      </c>
      <c r="J507" s="284" t="s">
        <v>24811</v>
      </c>
      <c r="K507" s="285" t="s">
        <v>30898</v>
      </c>
    </row>
    <row r="508" spans="1:11">
      <c r="A508" s="279" t="s">
        <v>29939</v>
      </c>
      <c r="B508" s="280" t="s">
        <v>8864</v>
      </c>
      <c r="C508" s="281" t="s">
        <v>32293</v>
      </c>
      <c r="D508" s="281" t="s">
        <v>29960</v>
      </c>
      <c r="E508" s="282"/>
      <c r="F508" s="279" t="s">
        <v>35651</v>
      </c>
      <c r="G508" s="279" t="s">
        <v>34830</v>
      </c>
      <c r="H508" s="307" t="s">
        <v>8571</v>
      </c>
      <c r="I508" s="107" t="s">
        <v>8865</v>
      </c>
      <c r="J508" s="284" t="s">
        <v>31575</v>
      </c>
      <c r="K508" s="283" t="s">
        <v>32295</v>
      </c>
    </row>
    <row r="509" spans="1:11">
      <c r="A509" s="279" t="s">
        <v>29939</v>
      </c>
      <c r="B509" s="280" t="s">
        <v>8866</v>
      </c>
      <c r="C509" s="281" t="s">
        <v>32293</v>
      </c>
      <c r="D509" s="281" t="s">
        <v>35652</v>
      </c>
      <c r="E509" s="282"/>
      <c r="F509" s="279" t="s">
        <v>23551</v>
      </c>
      <c r="G509" s="279" t="s">
        <v>29929</v>
      </c>
      <c r="H509" s="307" t="s">
        <v>8571</v>
      </c>
      <c r="I509" s="107" t="s">
        <v>8867</v>
      </c>
      <c r="J509" s="284" t="s">
        <v>31575</v>
      </c>
      <c r="K509" s="283" t="s">
        <v>35653</v>
      </c>
    </row>
    <row r="510" spans="1:11">
      <c r="A510" s="279" t="s">
        <v>35184</v>
      </c>
      <c r="B510" s="280" t="s">
        <v>8868</v>
      </c>
      <c r="C510" s="281" t="s">
        <v>32293</v>
      </c>
      <c r="D510" s="281" t="s">
        <v>35654</v>
      </c>
      <c r="E510" s="282"/>
      <c r="F510" s="279" t="s">
        <v>23551</v>
      </c>
      <c r="G510" s="279" t="s">
        <v>29929</v>
      </c>
      <c r="H510" s="307" t="s">
        <v>8571</v>
      </c>
      <c r="I510" s="107" t="s">
        <v>8869</v>
      </c>
      <c r="J510" s="284" t="s">
        <v>34823</v>
      </c>
      <c r="K510" s="283" t="s">
        <v>32295</v>
      </c>
    </row>
    <row r="511" spans="1:11">
      <c r="A511" s="279" t="s">
        <v>35180</v>
      </c>
      <c r="B511" s="280" t="s">
        <v>8870</v>
      </c>
      <c r="C511" s="281" t="s">
        <v>32293</v>
      </c>
      <c r="D511" s="281" t="s">
        <v>29960</v>
      </c>
      <c r="E511" s="282"/>
      <c r="F511" s="279" t="s">
        <v>35213</v>
      </c>
      <c r="G511" s="279" t="s">
        <v>29929</v>
      </c>
      <c r="H511" s="307" t="s">
        <v>8871</v>
      </c>
      <c r="I511" s="107" t="s">
        <v>8872</v>
      </c>
      <c r="J511" s="284" t="s">
        <v>34823</v>
      </c>
      <c r="K511" s="283" t="s">
        <v>35653</v>
      </c>
    </row>
    <row r="512" spans="1:11">
      <c r="A512" s="279" t="s">
        <v>27656</v>
      </c>
      <c r="B512" s="280" t="s">
        <v>8873</v>
      </c>
      <c r="C512" s="281" t="s">
        <v>35655</v>
      </c>
      <c r="D512" s="281" t="s">
        <v>35652</v>
      </c>
      <c r="E512" s="282"/>
      <c r="F512" s="279" t="s">
        <v>22937</v>
      </c>
      <c r="G512" s="279" t="s">
        <v>31784</v>
      </c>
      <c r="H512" s="307" t="s">
        <v>8874</v>
      </c>
      <c r="I512" s="107" t="s">
        <v>32296</v>
      </c>
      <c r="J512" s="284" t="s">
        <v>27657</v>
      </c>
      <c r="K512" s="283" t="s">
        <v>32297</v>
      </c>
    </row>
    <row r="513" spans="1:13">
      <c r="A513" s="279" t="s">
        <v>35656</v>
      </c>
      <c r="B513" s="280" t="s">
        <v>8875</v>
      </c>
      <c r="C513" s="281" t="s">
        <v>35657</v>
      </c>
      <c r="D513" s="281" t="s">
        <v>32299</v>
      </c>
      <c r="E513" s="282"/>
      <c r="F513" s="279" t="s">
        <v>35032</v>
      </c>
      <c r="G513" s="279" t="s">
        <v>35607</v>
      </c>
      <c r="H513" s="307" t="s">
        <v>8876</v>
      </c>
      <c r="I513" s="107" t="s">
        <v>8877</v>
      </c>
      <c r="J513" s="284" t="s">
        <v>27657</v>
      </c>
      <c r="K513" s="285" t="s">
        <v>32292</v>
      </c>
    </row>
    <row r="514" spans="1:13">
      <c r="A514" s="279" t="s">
        <v>30899</v>
      </c>
      <c r="B514" s="280" t="s">
        <v>35658</v>
      </c>
      <c r="C514" s="281" t="s">
        <v>32298</v>
      </c>
      <c r="D514" s="281" t="s">
        <v>35659</v>
      </c>
      <c r="E514" s="282"/>
      <c r="F514" s="279" t="s">
        <v>8878</v>
      </c>
      <c r="G514" s="279" t="s">
        <v>34833</v>
      </c>
      <c r="H514" s="307" t="s">
        <v>8879</v>
      </c>
      <c r="I514" s="107" t="s">
        <v>8880</v>
      </c>
      <c r="J514" s="284" t="s">
        <v>34854</v>
      </c>
      <c r="K514" s="285" t="s">
        <v>32300</v>
      </c>
    </row>
    <row r="515" spans="1:13">
      <c r="A515" s="339" t="s">
        <v>34844</v>
      </c>
      <c r="B515" s="737" t="s">
        <v>35660</v>
      </c>
      <c r="C515" s="737" t="s">
        <v>30900</v>
      </c>
      <c r="D515" s="340" t="str">
        <f t="shared" ref="D515:D522" si="0">L515</f>
        <v>12/09(수)오후 도착 , 12/14(토)회수마감(회수 미정)</v>
      </c>
      <c r="E515" s="282"/>
      <c r="F515" s="339" t="s">
        <v>28244</v>
      </c>
      <c r="G515" s="339">
        <v>1800</v>
      </c>
      <c r="H515" s="283">
        <v>-1</v>
      </c>
      <c r="I515" s="284" t="s">
        <v>12922</v>
      </c>
      <c r="J515" s="107" t="s">
        <v>27925</v>
      </c>
      <c r="K515" s="284" t="s">
        <v>32301</v>
      </c>
      <c r="L515" s="283" t="s">
        <v>32302</v>
      </c>
    </row>
    <row r="516" spans="1:13">
      <c r="A516" s="339" t="s">
        <v>34844</v>
      </c>
      <c r="B516" s="737" t="s">
        <v>30901</v>
      </c>
      <c r="C516" s="737" t="s">
        <v>30900</v>
      </c>
      <c r="D516" s="340" t="str">
        <f t="shared" si="0"/>
        <v>12/10(화)오전 도착 , 12/23(월)회수마감(회수 미정)</v>
      </c>
      <c r="E516" s="282"/>
      <c r="F516" s="339" t="s">
        <v>8248</v>
      </c>
      <c r="G516" s="339">
        <v>1305</v>
      </c>
      <c r="H516" s="283">
        <v>-1</v>
      </c>
      <c r="I516" s="284" t="s">
        <v>27668</v>
      </c>
      <c r="J516" s="107" t="s">
        <v>35661</v>
      </c>
      <c r="K516" s="284" t="s">
        <v>34859</v>
      </c>
      <c r="L516" s="283" t="s">
        <v>35662</v>
      </c>
      <c r="M516" s="283"/>
    </row>
    <row r="517" spans="1:13">
      <c r="A517" s="339" t="s">
        <v>9537</v>
      </c>
      <c r="B517" s="737" t="s">
        <v>35663</v>
      </c>
      <c r="C517" s="737" t="s">
        <v>35664</v>
      </c>
      <c r="D517" s="340" t="str">
        <f t="shared" si="0"/>
        <v>12/10(화)오전1오후1 , 12/16(월)회수마감(회수 미정)</v>
      </c>
      <c r="E517" s="282"/>
      <c r="F517" s="339" t="s">
        <v>30902</v>
      </c>
      <c r="G517" s="339" t="s">
        <v>8906</v>
      </c>
      <c r="H517" s="283">
        <v>-1</v>
      </c>
      <c r="I517" s="284" t="s">
        <v>1951</v>
      </c>
      <c r="J517" s="107" t="s">
        <v>27760</v>
      </c>
      <c r="K517" s="284" t="s">
        <v>31575</v>
      </c>
      <c r="L517" s="283" t="s">
        <v>30903</v>
      </c>
    </row>
    <row r="518" spans="1:13">
      <c r="A518" s="339" t="s">
        <v>9537</v>
      </c>
      <c r="B518" s="737" t="s">
        <v>35665</v>
      </c>
      <c r="C518" s="737" t="s">
        <v>30900</v>
      </c>
      <c r="D518" s="340" t="str">
        <f t="shared" si="0"/>
        <v>12/10(화)오전1오후1 , 12/16(월)회수마감(회수 미정)</v>
      </c>
      <c r="E518" s="282"/>
      <c r="F518" s="339" t="s">
        <v>30902</v>
      </c>
      <c r="G518" s="339" t="s">
        <v>8906</v>
      </c>
      <c r="H518" s="283">
        <v>-1</v>
      </c>
      <c r="I518" s="284" t="s">
        <v>1951</v>
      </c>
      <c r="J518" s="107" t="s">
        <v>27948</v>
      </c>
      <c r="K518" s="284" t="s">
        <v>31575</v>
      </c>
      <c r="L518" s="283" t="s">
        <v>35666</v>
      </c>
    </row>
    <row r="519" spans="1:13">
      <c r="A519" s="339" t="s">
        <v>9540</v>
      </c>
      <c r="B519" s="737" t="s">
        <v>32303</v>
      </c>
      <c r="C519" s="737" t="s">
        <v>30900</v>
      </c>
      <c r="D519" s="340" t="str">
        <f t="shared" si="0"/>
        <v>12/10(화)조출1오후1 , 12/16(월)회수마감(회수 미정)</v>
      </c>
      <c r="E519" s="282"/>
      <c r="F519" s="339" t="s">
        <v>31618</v>
      </c>
      <c r="G519" s="339" t="s">
        <v>8906</v>
      </c>
      <c r="H519" s="283">
        <v>-1</v>
      </c>
      <c r="I519" s="284" t="s">
        <v>27667</v>
      </c>
      <c r="J519" s="107" t="s">
        <v>27867</v>
      </c>
      <c r="K519" s="284" t="s">
        <v>24811</v>
      </c>
      <c r="L519" s="283" t="s">
        <v>32304</v>
      </c>
    </row>
    <row r="520" spans="1:13">
      <c r="A520" s="339" t="s">
        <v>8891</v>
      </c>
      <c r="B520" s="737" t="s">
        <v>35667</v>
      </c>
      <c r="C520" s="737" t="s">
        <v>30900</v>
      </c>
      <c r="D520" s="340" t="str">
        <f t="shared" si="0"/>
        <v>12/10(화)조출1오후1 , 12/16(월)회수마감(회수 미정)</v>
      </c>
      <c r="E520" s="282"/>
      <c r="F520" s="339" t="s">
        <v>31618</v>
      </c>
      <c r="G520" s="339" t="s">
        <v>8906</v>
      </c>
      <c r="H520" s="283">
        <v>-1</v>
      </c>
      <c r="I520" s="284" t="s">
        <v>27667</v>
      </c>
      <c r="J520" s="107" t="s">
        <v>35668</v>
      </c>
      <c r="K520" s="284" t="s">
        <v>24811</v>
      </c>
      <c r="L520" s="283" t="s">
        <v>32304</v>
      </c>
    </row>
    <row r="521" spans="1:13">
      <c r="A521" s="339" t="s">
        <v>8891</v>
      </c>
      <c r="B521" s="737" t="s">
        <v>32305</v>
      </c>
      <c r="C521" s="737" t="s">
        <v>35664</v>
      </c>
      <c r="D521" s="340" t="str">
        <f t="shared" si="0"/>
        <v>12/10(화)오후 도착 , 12/16(월)회수마감(회수 미정)</v>
      </c>
      <c r="E521" s="282"/>
      <c r="F521" s="339" t="s">
        <v>28047</v>
      </c>
      <c r="G521" s="339" t="s">
        <v>8906</v>
      </c>
      <c r="H521" s="283">
        <v>-1</v>
      </c>
      <c r="I521" s="284" t="s">
        <v>1951</v>
      </c>
      <c r="J521" s="107" t="s">
        <v>27955</v>
      </c>
      <c r="K521" s="284" t="s">
        <v>31575</v>
      </c>
      <c r="L521" s="283" t="s">
        <v>35669</v>
      </c>
    </row>
    <row r="522" spans="1:13">
      <c r="A522" s="343" t="s">
        <v>8894</v>
      </c>
      <c r="B522" s="741" t="s">
        <v>27074</v>
      </c>
      <c r="C522" s="741" t="s">
        <v>8908</v>
      </c>
      <c r="D522" s="344" t="str">
        <f t="shared" si="0"/>
        <v>12/09(월)22시접안 12/11(수)01시 출항 예정</v>
      </c>
      <c r="E522" s="293"/>
      <c r="F522" s="343" t="s">
        <v>30902</v>
      </c>
      <c r="G522" s="343" t="s">
        <v>8906</v>
      </c>
      <c r="H522" s="283">
        <v>0</v>
      </c>
      <c r="I522" s="284" t="s">
        <v>28048</v>
      </c>
      <c r="J522" s="107" t="s">
        <v>27073</v>
      </c>
      <c r="K522" s="284" t="s">
        <v>35059</v>
      </c>
      <c r="L522" s="283" t="s">
        <v>28049</v>
      </c>
    </row>
  </sheetData>
  <phoneticPr fontId="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F46"/>
  <sheetViews>
    <sheetView workbookViewId="0">
      <selection activeCell="BD29" sqref="BD29"/>
    </sheetView>
  </sheetViews>
  <sheetFormatPr defaultRowHeight="16.5"/>
  <cols>
    <col min="1" max="1" width="9" style="321"/>
    <col min="2" max="2" width="12" style="321" customWidth="1"/>
    <col min="3" max="3" width="13" style="321" bestFit="1" customWidth="1"/>
    <col min="4" max="4" width="10.875" style="321" bestFit="1" customWidth="1"/>
    <col min="5" max="5" width="13.125" style="321" bestFit="1" customWidth="1"/>
    <col min="6" max="6" width="13.125" customWidth="1"/>
  </cols>
  <sheetData>
    <row r="1" spans="1:6">
      <c r="A1" s="824" t="s">
        <v>35670</v>
      </c>
      <c r="B1" s="824" t="s">
        <v>35671</v>
      </c>
      <c r="C1" s="310" t="s">
        <v>35672</v>
      </c>
      <c r="D1" s="824" t="s">
        <v>35673</v>
      </c>
      <c r="E1" s="824" t="s">
        <v>35674</v>
      </c>
      <c r="F1" s="824" t="s">
        <v>35675</v>
      </c>
    </row>
    <row r="2" spans="1:6" ht="15.75" customHeight="1">
      <c r="A2" s="914" t="s">
        <v>35676</v>
      </c>
      <c r="B2" s="311" t="s">
        <v>35677</v>
      </c>
      <c r="C2" s="312">
        <v>140000000</v>
      </c>
      <c r="D2" s="313">
        <f t="shared" ref="D2:D42" si="0">C2*4%</f>
        <v>5600000</v>
      </c>
      <c r="E2" s="313">
        <f>D2/12</f>
        <v>466666.66666666669</v>
      </c>
      <c r="F2" s="314">
        <f>1000000+E2</f>
        <v>1466666.6666666667</v>
      </c>
    </row>
    <row r="3" spans="1:6" ht="15.75" customHeight="1">
      <c r="A3" s="915"/>
      <c r="B3" s="315" t="s">
        <v>35678</v>
      </c>
      <c r="C3" s="312">
        <v>139000000</v>
      </c>
      <c r="D3" s="313">
        <f t="shared" si="0"/>
        <v>5560000</v>
      </c>
      <c r="E3" s="313">
        <f t="shared" ref="E3:E42" si="1">D3/12</f>
        <v>463333.33333333331</v>
      </c>
      <c r="F3" s="314">
        <f t="shared" ref="F3:F42" si="2">1000000+E3</f>
        <v>1463333.3333333333</v>
      </c>
    </row>
    <row r="4" spans="1:6" ht="15.75" customHeight="1">
      <c r="A4" s="915"/>
      <c r="B4" s="311" t="s">
        <v>35679</v>
      </c>
      <c r="C4" s="312">
        <v>138000000</v>
      </c>
      <c r="D4" s="313">
        <f t="shared" si="0"/>
        <v>5520000</v>
      </c>
      <c r="E4" s="313">
        <f t="shared" si="1"/>
        <v>460000</v>
      </c>
      <c r="F4" s="314">
        <f t="shared" si="2"/>
        <v>1460000</v>
      </c>
    </row>
    <row r="5" spans="1:6" ht="15.75" customHeight="1">
      <c r="A5" s="915"/>
      <c r="B5" s="311" t="s">
        <v>35680</v>
      </c>
      <c r="C5" s="312">
        <v>137000000</v>
      </c>
      <c r="D5" s="313">
        <f t="shared" si="0"/>
        <v>5480000</v>
      </c>
      <c r="E5" s="313">
        <f t="shared" si="1"/>
        <v>456666.66666666669</v>
      </c>
      <c r="F5" s="314">
        <f t="shared" si="2"/>
        <v>1456666.6666666667</v>
      </c>
    </row>
    <row r="6" spans="1:6" ht="15.75" customHeight="1">
      <c r="A6" s="915"/>
      <c r="B6" s="311" t="s">
        <v>35681</v>
      </c>
      <c r="C6" s="312">
        <v>136000000</v>
      </c>
      <c r="D6" s="313">
        <f t="shared" si="0"/>
        <v>5440000</v>
      </c>
      <c r="E6" s="313">
        <f t="shared" si="1"/>
        <v>453333.33333333331</v>
      </c>
      <c r="F6" s="314">
        <f t="shared" si="2"/>
        <v>1453333.3333333333</v>
      </c>
    </row>
    <row r="7" spans="1:6" ht="15.75" customHeight="1">
      <c r="A7" s="915"/>
      <c r="B7" s="311" t="s">
        <v>35682</v>
      </c>
      <c r="C7" s="312">
        <v>135000000</v>
      </c>
      <c r="D7" s="313">
        <f t="shared" si="0"/>
        <v>5400000</v>
      </c>
      <c r="E7" s="313">
        <f t="shared" si="1"/>
        <v>450000</v>
      </c>
      <c r="F7" s="314">
        <f t="shared" si="2"/>
        <v>1450000</v>
      </c>
    </row>
    <row r="8" spans="1:6" ht="15.75" customHeight="1">
      <c r="A8" s="915"/>
      <c r="B8" s="311" t="s">
        <v>35683</v>
      </c>
      <c r="C8" s="312">
        <v>134000000</v>
      </c>
      <c r="D8" s="313">
        <f t="shared" si="0"/>
        <v>5360000</v>
      </c>
      <c r="E8" s="313">
        <f t="shared" si="1"/>
        <v>446666.66666666669</v>
      </c>
      <c r="F8" s="314">
        <f t="shared" si="2"/>
        <v>1446666.6666666667</v>
      </c>
    </row>
    <row r="9" spans="1:6" ht="15.75" customHeight="1">
      <c r="A9" s="916"/>
      <c r="B9" s="315" t="s">
        <v>35684</v>
      </c>
      <c r="C9" s="312">
        <v>133000000</v>
      </c>
      <c r="D9" s="313">
        <f t="shared" si="0"/>
        <v>5320000</v>
      </c>
      <c r="E9" s="313">
        <f t="shared" si="1"/>
        <v>443333.33333333331</v>
      </c>
      <c r="F9" s="314">
        <f t="shared" si="2"/>
        <v>1443333.3333333333</v>
      </c>
    </row>
    <row r="10" spans="1:6" ht="15.75" customHeight="1">
      <c r="A10" s="914" t="s">
        <v>35685</v>
      </c>
      <c r="B10" s="311" t="s">
        <v>35686</v>
      </c>
      <c r="C10" s="312">
        <v>132000000</v>
      </c>
      <c r="D10" s="313">
        <f t="shared" si="0"/>
        <v>5280000</v>
      </c>
      <c r="E10" s="313">
        <f t="shared" si="1"/>
        <v>440000</v>
      </c>
      <c r="F10" s="314">
        <f t="shared" si="2"/>
        <v>1440000</v>
      </c>
    </row>
    <row r="11" spans="1:6" ht="15.75" customHeight="1">
      <c r="A11" s="915"/>
      <c r="B11" s="311" t="s">
        <v>35687</v>
      </c>
      <c r="C11" s="312">
        <v>131000000</v>
      </c>
      <c r="D11" s="313">
        <f t="shared" si="0"/>
        <v>5240000</v>
      </c>
      <c r="E11" s="313">
        <f t="shared" si="1"/>
        <v>436666.66666666669</v>
      </c>
      <c r="F11" s="314">
        <f t="shared" si="2"/>
        <v>1436666.6666666667</v>
      </c>
    </row>
    <row r="12" spans="1:6" ht="15.75" customHeight="1">
      <c r="A12" s="915"/>
      <c r="B12" s="311" t="s">
        <v>35688</v>
      </c>
      <c r="C12" s="312">
        <v>130000000</v>
      </c>
      <c r="D12" s="313">
        <f t="shared" si="0"/>
        <v>5200000</v>
      </c>
      <c r="E12" s="313">
        <f t="shared" si="1"/>
        <v>433333.33333333331</v>
      </c>
      <c r="F12" s="314">
        <f t="shared" si="2"/>
        <v>1433333.3333333333</v>
      </c>
    </row>
    <row r="13" spans="1:6" ht="15.75" customHeight="1">
      <c r="A13" s="915"/>
      <c r="B13" s="311" t="s">
        <v>35689</v>
      </c>
      <c r="C13" s="316">
        <v>129000000</v>
      </c>
      <c r="D13" s="317">
        <f t="shared" si="0"/>
        <v>5160000</v>
      </c>
      <c r="E13" s="317">
        <f t="shared" si="1"/>
        <v>430000</v>
      </c>
      <c r="F13" s="318">
        <f t="shared" si="2"/>
        <v>1430000</v>
      </c>
    </row>
    <row r="14" spans="1:6" ht="15.75" customHeight="1">
      <c r="A14" s="915"/>
      <c r="B14" s="311" t="s">
        <v>35690</v>
      </c>
      <c r="C14" s="312">
        <v>128000000</v>
      </c>
      <c r="D14" s="313">
        <f t="shared" si="0"/>
        <v>5120000</v>
      </c>
      <c r="E14" s="313">
        <f t="shared" si="1"/>
        <v>426666.66666666669</v>
      </c>
      <c r="F14" s="314">
        <f t="shared" si="2"/>
        <v>1426666.6666666667</v>
      </c>
    </row>
    <row r="15" spans="1:6" ht="15.75" customHeight="1">
      <c r="A15" s="915"/>
      <c r="B15" s="311" t="s">
        <v>35691</v>
      </c>
      <c r="C15" s="312">
        <v>127000000</v>
      </c>
      <c r="D15" s="313">
        <f t="shared" si="0"/>
        <v>5080000</v>
      </c>
      <c r="E15" s="313">
        <f t="shared" si="1"/>
        <v>423333.33333333331</v>
      </c>
      <c r="F15" s="314">
        <f t="shared" si="2"/>
        <v>1423333.3333333333</v>
      </c>
    </row>
    <row r="16" spans="1:6" ht="15.75" customHeight="1">
      <c r="A16" s="915"/>
      <c r="B16" s="311" t="s">
        <v>35692</v>
      </c>
      <c r="C16" s="312">
        <v>126000000</v>
      </c>
      <c r="D16" s="313">
        <f t="shared" si="0"/>
        <v>5040000</v>
      </c>
      <c r="E16" s="313">
        <f t="shared" si="1"/>
        <v>420000</v>
      </c>
      <c r="F16" s="314">
        <f t="shared" si="2"/>
        <v>1420000</v>
      </c>
    </row>
    <row r="17" spans="1:6" ht="15.75" customHeight="1">
      <c r="A17" s="915"/>
      <c r="B17" s="311" t="s">
        <v>35693</v>
      </c>
      <c r="C17" s="312">
        <v>125000000</v>
      </c>
      <c r="D17" s="313">
        <f t="shared" si="0"/>
        <v>5000000</v>
      </c>
      <c r="E17" s="313">
        <f t="shared" si="1"/>
        <v>416666.66666666669</v>
      </c>
      <c r="F17" s="314">
        <f t="shared" si="2"/>
        <v>1416666.6666666667</v>
      </c>
    </row>
    <row r="18" spans="1:6" ht="15.75" customHeight="1">
      <c r="A18" s="915"/>
      <c r="B18" s="311" t="s">
        <v>35694</v>
      </c>
      <c r="C18" s="312">
        <v>124000000</v>
      </c>
      <c r="D18" s="313">
        <f t="shared" si="0"/>
        <v>4960000</v>
      </c>
      <c r="E18" s="313">
        <f t="shared" si="1"/>
        <v>413333.33333333331</v>
      </c>
      <c r="F18" s="314">
        <f t="shared" si="2"/>
        <v>1413333.3333333333</v>
      </c>
    </row>
    <row r="19" spans="1:6" ht="15.75" customHeight="1">
      <c r="A19" s="915"/>
      <c r="B19" s="311" t="s">
        <v>35695</v>
      </c>
      <c r="C19" s="312">
        <v>123000000</v>
      </c>
      <c r="D19" s="313">
        <f t="shared" si="0"/>
        <v>4920000</v>
      </c>
      <c r="E19" s="313">
        <f t="shared" si="1"/>
        <v>410000</v>
      </c>
      <c r="F19" s="314">
        <f t="shared" si="2"/>
        <v>1410000</v>
      </c>
    </row>
    <row r="20" spans="1:6" ht="15.75" customHeight="1">
      <c r="A20" s="915"/>
      <c r="B20" s="315" t="s">
        <v>35696</v>
      </c>
      <c r="C20" s="312">
        <v>122000000</v>
      </c>
      <c r="D20" s="313">
        <f t="shared" si="0"/>
        <v>4880000</v>
      </c>
      <c r="E20" s="313">
        <f t="shared" si="1"/>
        <v>406666.66666666669</v>
      </c>
      <c r="F20" s="314">
        <f t="shared" si="2"/>
        <v>1406666.6666666667</v>
      </c>
    </row>
    <row r="21" spans="1:6" ht="15.75" customHeight="1">
      <c r="A21" s="916"/>
      <c r="B21" s="311" t="s">
        <v>35697</v>
      </c>
      <c r="C21" s="312">
        <v>121000000</v>
      </c>
      <c r="D21" s="313">
        <f t="shared" si="0"/>
        <v>4840000</v>
      </c>
      <c r="E21" s="313">
        <f t="shared" si="1"/>
        <v>403333.33333333331</v>
      </c>
      <c r="F21" s="314">
        <f t="shared" si="2"/>
        <v>1403333.3333333333</v>
      </c>
    </row>
    <row r="22" spans="1:6" ht="15.75" customHeight="1">
      <c r="A22" s="917" t="s">
        <v>34749</v>
      </c>
      <c r="B22" s="311" t="s">
        <v>35698</v>
      </c>
      <c r="C22" s="312">
        <v>120000000</v>
      </c>
      <c r="D22" s="313">
        <f t="shared" si="0"/>
        <v>4800000</v>
      </c>
      <c r="E22" s="313">
        <f t="shared" si="1"/>
        <v>400000</v>
      </c>
      <c r="F22" s="314">
        <f t="shared" si="2"/>
        <v>1400000</v>
      </c>
    </row>
    <row r="23" spans="1:6" ht="15.75" customHeight="1">
      <c r="A23" s="917"/>
      <c r="B23" s="311" t="s">
        <v>35699</v>
      </c>
      <c r="C23" s="312">
        <v>119000000</v>
      </c>
      <c r="D23" s="313">
        <f t="shared" si="0"/>
        <v>4760000</v>
      </c>
      <c r="E23" s="313">
        <f t="shared" si="1"/>
        <v>396666.66666666669</v>
      </c>
      <c r="F23" s="314">
        <f t="shared" si="2"/>
        <v>1396666.6666666667</v>
      </c>
    </row>
    <row r="24" spans="1:6" ht="15.75" customHeight="1">
      <c r="A24" s="917"/>
      <c r="B24" s="311" t="s">
        <v>35700</v>
      </c>
      <c r="C24" s="312">
        <v>118000000</v>
      </c>
      <c r="D24" s="313">
        <f t="shared" si="0"/>
        <v>4720000</v>
      </c>
      <c r="E24" s="313">
        <f t="shared" si="1"/>
        <v>393333.33333333331</v>
      </c>
      <c r="F24" s="314">
        <f t="shared" si="2"/>
        <v>1393333.3333333333</v>
      </c>
    </row>
    <row r="25" spans="1:6" ht="15.75" customHeight="1">
      <c r="A25" s="917"/>
      <c r="B25" s="311" t="s">
        <v>35701</v>
      </c>
      <c r="C25" s="312">
        <v>117000000</v>
      </c>
      <c r="D25" s="313">
        <f t="shared" si="0"/>
        <v>4680000</v>
      </c>
      <c r="E25" s="313">
        <f t="shared" si="1"/>
        <v>390000</v>
      </c>
      <c r="F25" s="314">
        <f t="shared" si="2"/>
        <v>1390000</v>
      </c>
    </row>
    <row r="26" spans="1:6" ht="15.75" customHeight="1">
      <c r="A26" s="917"/>
      <c r="B26" s="311" t="s">
        <v>35702</v>
      </c>
      <c r="C26" s="312">
        <v>116000000</v>
      </c>
      <c r="D26" s="313">
        <f t="shared" si="0"/>
        <v>4640000</v>
      </c>
      <c r="E26" s="313">
        <f t="shared" si="1"/>
        <v>386666.66666666669</v>
      </c>
      <c r="F26" s="314">
        <f t="shared" si="2"/>
        <v>1386666.6666666667</v>
      </c>
    </row>
    <row r="27" spans="1:6" ht="15.75" customHeight="1">
      <c r="A27" s="917"/>
      <c r="B27" s="311" t="s">
        <v>35703</v>
      </c>
      <c r="C27" s="312">
        <v>115000000</v>
      </c>
      <c r="D27" s="313">
        <f t="shared" si="0"/>
        <v>4600000</v>
      </c>
      <c r="E27" s="313">
        <f t="shared" si="1"/>
        <v>383333.33333333331</v>
      </c>
      <c r="F27" s="314">
        <f t="shared" si="2"/>
        <v>1383333.3333333333</v>
      </c>
    </row>
    <row r="28" spans="1:6" ht="15.75" customHeight="1">
      <c r="A28" s="917"/>
      <c r="B28" s="311" t="s">
        <v>35704</v>
      </c>
      <c r="C28" s="312">
        <v>114000000</v>
      </c>
      <c r="D28" s="313">
        <f t="shared" si="0"/>
        <v>4560000</v>
      </c>
      <c r="E28" s="313">
        <f t="shared" si="1"/>
        <v>380000</v>
      </c>
      <c r="F28" s="314">
        <f t="shared" si="2"/>
        <v>1380000</v>
      </c>
    </row>
    <row r="29" spans="1:6" ht="15.75" customHeight="1">
      <c r="A29" s="917"/>
      <c r="B29" s="311" t="s">
        <v>35705</v>
      </c>
      <c r="C29" s="312">
        <v>113000000</v>
      </c>
      <c r="D29" s="313">
        <f t="shared" si="0"/>
        <v>4520000</v>
      </c>
      <c r="E29" s="313">
        <f t="shared" si="1"/>
        <v>376666.66666666669</v>
      </c>
      <c r="F29" s="314">
        <f t="shared" si="2"/>
        <v>1376666.6666666667</v>
      </c>
    </row>
    <row r="30" spans="1:6" ht="15.75" customHeight="1">
      <c r="A30" s="917"/>
      <c r="B30" s="315" t="s">
        <v>35706</v>
      </c>
      <c r="C30" s="312">
        <v>112000000</v>
      </c>
      <c r="D30" s="313">
        <f t="shared" si="0"/>
        <v>4480000</v>
      </c>
      <c r="E30" s="313">
        <f t="shared" si="1"/>
        <v>373333.33333333331</v>
      </c>
      <c r="F30" s="314">
        <f t="shared" si="2"/>
        <v>1373333.3333333333</v>
      </c>
    </row>
    <row r="31" spans="1:6" ht="15.75" customHeight="1">
      <c r="A31" s="917"/>
      <c r="B31" s="311" t="s">
        <v>35707</v>
      </c>
      <c r="C31" s="312">
        <v>111000000</v>
      </c>
      <c r="D31" s="313">
        <f t="shared" si="0"/>
        <v>4440000</v>
      </c>
      <c r="E31" s="313">
        <f t="shared" si="1"/>
        <v>370000</v>
      </c>
      <c r="F31" s="314">
        <f t="shared" si="2"/>
        <v>1370000</v>
      </c>
    </row>
    <row r="32" spans="1:6" ht="15.75" customHeight="1">
      <c r="A32" s="917"/>
      <c r="B32" s="311" t="s">
        <v>35708</v>
      </c>
      <c r="C32" s="312">
        <v>110000000</v>
      </c>
      <c r="D32" s="313">
        <f t="shared" si="0"/>
        <v>4400000</v>
      </c>
      <c r="E32" s="313">
        <f t="shared" si="1"/>
        <v>366666.66666666669</v>
      </c>
      <c r="F32" s="314">
        <f t="shared" si="2"/>
        <v>1366666.6666666667</v>
      </c>
    </row>
    <row r="33" spans="1:6" ht="15.75" customHeight="1">
      <c r="A33" s="917"/>
      <c r="B33" s="311" t="s">
        <v>35709</v>
      </c>
      <c r="C33" s="312">
        <v>109000000</v>
      </c>
      <c r="D33" s="313">
        <f t="shared" si="0"/>
        <v>4360000</v>
      </c>
      <c r="E33" s="313">
        <f t="shared" si="1"/>
        <v>363333.33333333331</v>
      </c>
      <c r="F33" s="314">
        <f t="shared" si="2"/>
        <v>1363333.3333333333</v>
      </c>
    </row>
    <row r="34" spans="1:6" ht="15.75" customHeight="1">
      <c r="A34" s="917" t="s">
        <v>34379</v>
      </c>
      <c r="B34" s="311" t="s">
        <v>35710</v>
      </c>
      <c r="C34" s="312">
        <v>108000000</v>
      </c>
      <c r="D34" s="313">
        <f t="shared" si="0"/>
        <v>4320000</v>
      </c>
      <c r="E34" s="313">
        <f t="shared" si="1"/>
        <v>360000</v>
      </c>
      <c r="F34" s="314">
        <f t="shared" si="2"/>
        <v>1360000</v>
      </c>
    </row>
    <row r="35" spans="1:6" ht="15.75" customHeight="1">
      <c r="A35" s="917"/>
      <c r="B35" s="824" t="s">
        <v>35711</v>
      </c>
      <c r="C35" s="310">
        <v>107000000</v>
      </c>
      <c r="D35" s="319">
        <f t="shared" si="0"/>
        <v>4280000</v>
      </c>
      <c r="E35" s="319">
        <f t="shared" si="1"/>
        <v>356666.66666666669</v>
      </c>
      <c r="F35" s="320">
        <f t="shared" si="2"/>
        <v>1356666.6666666667</v>
      </c>
    </row>
    <row r="36" spans="1:6" ht="15.75" customHeight="1">
      <c r="A36" s="917"/>
      <c r="B36" s="824" t="s">
        <v>35712</v>
      </c>
      <c r="C36" s="310">
        <v>106000000</v>
      </c>
      <c r="D36" s="319">
        <f t="shared" si="0"/>
        <v>4240000</v>
      </c>
      <c r="E36" s="319">
        <f t="shared" si="1"/>
        <v>353333.33333333331</v>
      </c>
      <c r="F36" s="320">
        <f t="shared" si="2"/>
        <v>1353333.3333333333</v>
      </c>
    </row>
    <row r="37" spans="1:6" ht="15.75" customHeight="1">
      <c r="A37" s="917"/>
      <c r="B37" s="824" t="s">
        <v>35713</v>
      </c>
      <c r="C37" s="310">
        <v>105000000</v>
      </c>
      <c r="D37" s="319">
        <f t="shared" si="0"/>
        <v>4200000</v>
      </c>
      <c r="E37" s="319">
        <f t="shared" si="1"/>
        <v>350000</v>
      </c>
      <c r="F37" s="320">
        <f t="shared" si="2"/>
        <v>1350000</v>
      </c>
    </row>
    <row r="38" spans="1:6" ht="15.75" customHeight="1">
      <c r="A38" s="917"/>
      <c r="B38" s="824" t="s">
        <v>35714</v>
      </c>
      <c r="C38" s="310">
        <v>104000000</v>
      </c>
      <c r="D38" s="319">
        <f t="shared" si="0"/>
        <v>4160000</v>
      </c>
      <c r="E38" s="319">
        <f t="shared" si="1"/>
        <v>346666.66666666669</v>
      </c>
      <c r="F38" s="320">
        <f t="shared" si="2"/>
        <v>1346666.6666666667</v>
      </c>
    </row>
    <row r="39" spans="1:6" ht="15.75" customHeight="1">
      <c r="A39" s="917"/>
      <c r="B39" s="824" t="s">
        <v>35715</v>
      </c>
      <c r="C39" s="310">
        <v>103000000</v>
      </c>
      <c r="D39" s="319">
        <f t="shared" si="0"/>
        <v>4120000</v>
      </c>
      <c r="E39" s="319">
        <f t="shared" si="1"/>
        <v>343333.33333333331</v>
      </c>
      <c r="F39" s="320">
        <f t="shared" si="2"/>
        <v>1343333.3333333333</v>
      </c>
    </row>
    <row r="40" spans="1:6" ht="15.75" customHeight="1">
      <c r="A40" s="917"/>
      <c r="B40" s="824" t="s">
        <v>35716</v>
      </c>
      <c r="C40" s="310">
        <v>102000000</v>
      </c>
      <c r="D40" s="319">
        <f t="shared" si="0"/>
        <v>4080000</v>
      </c>
      <c r="E40" s="319">
        <f t="shared" si="1"/>
        <v>340000</v>
      </c>
      <c r="F40" s="320">
        <f t="shared" si="2"/>
        <v>1340000</v>
      </c>
    </row>
    <row r="41" spans="1:6" ht="15.75" customHeight="1">
      <c r="A41" s="917"/>
      <c r="B41" s="824" t="s">
        <v>35717</v>
      </c>
      <c r="C41" s="310">
        <v>101000000</v>
      </c>
      <c r="D41" s="319">
        <f t="shared" si="0"/>
        <v>4040000</v>
      </c>
      <c r="E41" s="319">
        <f t="shared" si="1"/>
        <v>336666.66666666669</v>
      </c>
      <c r="F41" s="320">
        <f t="shared" si="2"/>
        <v>1336666.6666666667</v>
      </c>
    </row>
    <row r="42" spans="1:6" ht="15.75" customHeight="1">
      <c r="A42" s="917"/>
      <c r="B42" s="824" t="s">
        <v>35718</v>
      </c>
      <c r="C42" s="310">
        <v>100000000</v>
      </c>
      <c r="D42" s="319">
        <f t="shared" si="0"/>
        <v>4000000</v>
      </c>
      <c r="E42" s="319">
        <f t="shared" si="1"/>
        <v>333333.33333333331</v>
      </c>
      <c r="F42" s="320">
        <f t="shared" si="2"/>
        <v>1333333.3333333333</v>
      </c>
    </row>
    <row r="43" spans="1:6" ht="15.75" customHeight="1">
      <c r="A43" s="917"/>
      <c r="B43" s="824" t="s">
        <v>35719</v>
      </c>
      <c r="C43" s="310">
        <v>99000000</v>
      </c>
      <c r="D43" s="319">
        <f>C43*4%</f>
        <v>3960000</v>
      </c>
      <c r="E43" s="319">
        <f>D43/12</f>
        <v>330000</v>
      </c>
      <c r="F43" s="320">
        <f>1000000+E43</f>
        <v>1330000</v>
      </c>
    </row>
    <row r="44" spans="1:6" ht="15.75" customHeight="1">
      <c r="A44" s="917"/>
      <c r="B44" s="824" t="s">
        <v>35720</v>
      </c>
      <c r="C44" s="310">
        <v>98000000</v>
      </c>
      <c r="D44" s="319">
        <f>C44*4%</f>
        <v>3920000</v>
      </c>
      <c r="E44" s="319">
        <f>D44/12</f>
        <v>326666.66666666669</v>
      </c>
      <c r="F44" s="320">
        <f>1000000+E44</f>
        <v>1326666.6666666667</v>
      </c>
    </row>
    <row r="45" spans="1:6" ht="15.75" customHeight="1">
      <c r="A45" s="917"/>
      <c r="B45" s="824" t="s">
        <v>35721</v>
      </c>
      <c r="C45" s="310">
        <v>97000000</v>
      </c>
      <c r="D45" s="319">
        <f>C45*4%</f>
        <v>3880000</v>
      </c>
      <c r="E45" s="319">
        <f>D45/12</f>
        <v>323333.33333333331</v>
      </c>
      <c r="F45" s="320">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dimension ref="A2:D20"/>
  <sheetViews>
    <sheetView workbookViewId="0">
      <selection activeCell="BD29" sqref="BD29"/>
    </sheetView>
  </sheetViews>
  <sheetFormatPr defaultRowHeight="16.5"/>
  <cols>
    <col min="2" max="2" width="16.625" customWidth="1"/>
    <col min="3" max="3" width="37.625" customWidth="1"/>
    <col min="4" max="4" width="9.875" customWidth="1"/>
    <col min="5" max="5" width="9.625" customWidth="1"/>
  </cols>
  <sheetData>
    <row r="2" spans="1:4" ht="17.25" customHeight="1">
      <c r="A2" s="918" t="s">
        <v>35722</v>
      </c>
      <c r="B2" s="918"/>
      <c r="C2" s="918"/>
      <c r="D2" s="918"/>
    </row>
    <row r="3" spans="1:4" ht="17.25" customHeight="1">
      <c r="A3" s="918"/>
      <c r="B3" s="918"/>
      <c r="C3" s="918"/>
      <c r="D3" s="918"/>
    </row>
    <row r="4" spans="1:4" ht="17.25" customHeight="1">
      <c r="A4" s="918"/>
      <c r="B4" s="918"/>
      <c r="C4" s="918"/>
      <c r="D4" s="918"/>
    </row>
    <row r="7" spans="1:4" ht="33.75">
      <c r="A7" s="322" t="s">
        <v>35723</v>
      </c>
      <c r="B7" s="323"/>
      <c r="C7" s="323" t="s">
        <v>32306</v>
      </c>
      <c r="D7" s="323"/>
    </row>
    <row r="8" spans="1:4" ht="33.75" customHeight="1">
      <c r="A8" s="322"/>
      <c r="B8" s="323"/>
      <c r="C8" s="919"/>
      <c r="D8" s="919"/>
    </row>
    <row r="10" spans="1:4" s="324" customFormat="1" ht="25.5" customHeight="1">
      <c r="A10" s="324" t="s">
        <v>35724</v>
      </c>
      <c r="C10" s="325">
        <v>45702</v>
      </c>
      <c r="D10" s="324" t="s">
        <v>35725</v>
      </c>
    </row>
    <row r="11" spans="1:4" s="324" customFormat="1" ht="25.5" customHeight="1">
      <c r="A11" s="324" t="s">
        <v>35726</v>
      </c>
      <c r="C11" s="325"/>
      <c r="D11" s="325"/>
    </row>
    <row r="12" spans="1:4" s="324" customFormat="1" ht="25.5" customHeight="1">
      <c r="A12" s="324" t="s">
        <v>32307</v>
      </c>
      <c r="C12" s="325"/>
      <c r="D12" s="325"/>
    </row>
    <row r="13" spans="1:4" s="324" customFormat="1" ht="25.5" customHeight="1">
      <c r="A13" s="324" t="s">
        <v>30904</v>
      </c>
    </row>
    <row r="14" spans="1:4" s="324" customFormat="1" ht="25.5" customHeight="1">
      <c r="A14" s="324" t="s">
        <v>32308</v>
      </c>
    </row>
    <row r="15" spans="1:4" s="324" customFormat="1" ht="25.5" customHeight="1">
      <c r="A15" s="324" t="s">
        <v>35727</v>
      </c>
    </row>
    <row r="16" spans="1:4" s="324" customFormat="1" ht="25.5" customHeight="1"/>
    <row r="17" spans="1:3" ht="31.5">
      <c r="A17" s="324"/>
      <c r="C17" s="326"/>
    </row>
    <row r="18" spans="1:3" ht="31.5">
      <c r="A18" s="324"/>
      <c r="C18" s="326" t="s">
        <v>32309</v>
      </c>
    </row>
    <row r="19" spans="1:3" ht="16.5" customHeight="1"/>
    <row r="20" spans="1:3" ht="26.25">
      <c r="C20" s="326"/>
    </row>
  </sheetData>
  <mergeCells count="2">
    <mergeCell ref="A2:D4"/>
    <mergeCell ref="C8:D8"/>
  </mergeCells>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dimension ref="A1:M40"/>
  <sheetViews>
    <sheetView zoomScale="85" zoomScaleNormal="85" workbookViewId="0">
      <selection activeCell="H34" sqref="H34:L3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3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920" t="str">
        <f ca="1">IF(OFFSET(OFFSET(모듈!$A$1,0,MATCH("화찰정보가져오기기준셀",모듈!$1:$1,0)-1),5,0)="","",OFFSET(OFFSET(모듈!$A$1,0,MATCH("화찰정보가져오기기준셀",모듈!$1:$1,0)-1),5,0))</f>
        <v>에프원에프앤비</v>
      </c>
      <c r="B1" s="920"/>
      <c r="C1" s="920"/>
      <c r="D1" s="920"/>
      <c r="E1" s="920"/>
      <c r="F1" s="572"/>
      <c r="G1" s="573"/>
      <c r="H1" s="920" t="str">
        <f ca="1">IF(OFFSET(OFFSET(모듈!$A$1,0,MATCH("화찰정보가져오기기준셀",모듈!$1:$1,0)-1),6,0)="","",OFFSET(OFFSET(모듈!$A$1,0,MATCH("화찰정보가져오기기준셀",모듈!$1:$1,0)-1),6,0))</f>
        <v>에프원에프앤비</v>
      </c>
      <c r="I1" s="920"/>
      <c r="J1" s="920"/>
      <c r="K1" s="920"/>
      <c r="L1" s="920"/>
    </row>
    <row r="2" spans="1:12" ht="51" customHeight="1">
      <c r="A2" s="921" t="str">
        <f ca="1">IF(OFFSET(OFFSET(모듈!$A$1,0,MATCH("화찰정보가져오기기준셀",모듈!$1:$1,0)-1),5,4)="","",OFFSET(OFFSET(모듈!$A$1,0,MATCH("화찰정보가져오기기준셀",모듈!$1:$1,0)-1),5,4))</f>
        <v>홍어날개</v>
      </c>
      <c r="B2" s="921"/>
      <c r="C2" s="921"/>
      <c r="D2" s="921"/>
      <c r="E2" s="921"/>
      <c r="F2" s="572"/>
      <c r="G2" s="573"/>
      <c r="H2" s="921" t="str">
        <f ca="1">IF(OFFSET(OFFSET(모듈!$A$1,0,MATCH("화찰정보가져오기기준셀",모듈!$1:$1,0)-1),6,4)="","",OFFSET(OFFSET(모듈!$A$1,0,MATCH("화찰정보가져오기기준셀",모듈!$1:$1,0)-1),6,4))</f>
        <v>홍어날개</v>
      </c>
      <c r="I2" s="921"/>
      <c r="J2" s="921"/>
      <c r="K2" s="921"/>
      <c r="L2" s="921"/>
    </row>
    <row r="3" spans="1:12" ht="65.25" customHeight="1">
      <c r="A3" s="922" t="str">
        <f ca="1">IF(OFFSET(OFFSET(모듈!$A$1,0,MATCH("화찰정보가져오기기준셀",모듈!$1:$1,0)-1),5,2)="","",OFFSET(OFFSET(모듈!$A$1,0,MATCH("화찰정보가져오기기준셀",모듈!$1:$1,0)-1),5,2))</f>
        <v/>
      </c>
      <c r="B3" s="922"/>
      <c r="C3" s="922"/>
      <c r="D3" s="922"/>
      <c r="E3" s="922"/>
      <c r="F3" s="574"/>
      <c r="G3" s="575"/>
      <c r="H3" s="922" t="str">
        <f ca="1">IF(OFFSET(OFFSET(모듈!$A$1,0,MATCH("화찰정보가져오기기준셀",모듈!$1:$1,0)-1),6,2)="","",OFFSET(OFFSET(모듈!$A$1,0,MATCH("화찰정보가져오기기준셀",모듈!$1:$1,0)-1),6,2))</f>
        <v/>
      </c>
      <c r="I3" s="922"/>
      <c r="J3" s="922"/>
      <c r="K3" s="922"/>
      <c r="L3" s="922"/>
    </row>
    <row r="4" spans="1:12" ht="65.25" customHeight="1">
      <c r="A4" s="923"/>
      <c r="B4" s="923"/>
      <c r="C4" s="923"/>
      <c r="D4" s="923"/>
      <c r="E4" s="923"/>
      <c r="F4" s="574"/>
      <c r="G4" s="575"/>
      <c r="H4" s="923"/>
      <c r="I4" s="923"/>
      <c r="J4" s="923"/>
      <c r="K4" s="923"/>
      <c r="L4" s="923"/>
    </row>
    <row r="5" spans="1:12" ht="19.5" customHeight="1">
      <c r="A5" s="924" t="s">
        <v>16662</v>
      </c>
      <c r="B5" s="925"/>
      <c r="C5" s="925"/>
      <c r="D5" s="925"/>
      <c r="E5" s="926"/>
      <c r="F5" s="576"/>
      <c r="G5" s="575"/>
      <c r="H5" s="924" t="s">
        <v>16663</v>
      </c>
      <c r="I5" s="925"/>
      <c r="J5" s="925"/>
      <c r="K5" s="925"/>
      <c r="L5" s="926"/>
    </row>
    <row r="6" spans="1:12" ht="19.5" customHeight="1">
      <c r="A6" s="577" t="s">
        <v>16664</v>
      </c>
      <c r="B6" s="927" t="str">
        <f ca="1">IF(OFFSET(OFFSET(모듈!$A$1,0,MATCH("화찰정보가져오기기준셀",모듈!$1:$1,0)-1),5,12)="","",OFFSET(OFFSET(모듈!$A$1,0,MATCH("화찰정보가져오기기준셀",모듈!$1:$1,0)-1),5,12))</f>
        <v>COSCO SHIPPING SAKUR</v>
      </c>
      <c r="C6" s="928"/>
      <c r="D6" s="578" t="s">
        <v>16665</v>
      </c>
      <c r="E6" s="579">
        <f ca="1">IF(OFFSET(OFFSET(모듈!$A$1,0,MATCH("화찰정보가져오기기준셀",모듈!$1:$1,0)-1),5,15)="","",OFFSET(OFFSET(모듈!$A$1,0,MATCH("화찰정보가져오기기준셀",모듈!$1:$1,0)-1),5,15))</f>
        <v>24239</v>
      </c>
      <c r="F6" s="576"/>
      <c r="G6" s="575"/>
      <c r="H6" s="577" t="s">
        <v>16664</v>
      </c>
      <c r="I6" s="927" t="str">
        <f ca="1">IF(OFFSET(OFFSET(모듈!$A$1,0,MATCH("화찰정보가져오기기준셀",모듈!$1:$1,0)-1),6,12)="","",OFFSET(OFFSET(모듈!$A$1,0,MATCH("화찰정보가져오기기준셀",모듈!$1:$1,0)-1),6,12))</f>
        <v>COSCO SHIPPING SAKUR</v>
      </c>
      <c r="J6" s="928"/>
      <c r="K6" s="578" t="s">
        <v>16666</v>
      </c>
      <c r="L6" s="579">
        <f ca="1">IF(OFFSET(OFFSET(모듈!$A$1,0,MATCH("화찰정보가져오기기준셀",모듈!$1:$1,0)-1),6,15)="","",OFFSET(OFFSET(모듈!$A$1,0,MATCH("화찰정보가져오기기준셀",모듈!$1:$1,0)-1),6,15))</f>
        <v>24239</v>
      </c>
    </row>
    <row r="7" spans="1:12" ht="19.5" customHeight="1">
      <c r="A7" s="577" t="s">
        <v>16667</v>
      </c>
      <c r="B7" s="927" t="str">
        <f ca="1">IF(OFFSET(OFFSET(모듈!$A$1,0,MATCH("화찰정보가져오기기준셀",모듈!$1:$1,0)-1),5,11)="","",OFFSET(OFFSET(모듈!$A$1,0,MATCH("화찰정보가져오기기준셀",모듈!$1:$1,0)-1),5,11))</f>
        <v>SNG0451909</v>
      </c>
      <c r="C7" s="928"/>
      <c r="D7" s="578" t="s">
        <v>16668</v>
      </c>
      <c r="E7" s="579" t="str">
        <f ca="1">IF(OFFSET(OFFSET(모듈!$A$1,0,MATCH("화찰정보가져오기기준셀",모듈!$1:$1,0)-1),5,16)="","",OFFSET(OFFSET(모듈!$A$1,0,MATCH("화찰정보가져오기기준셀",모듈!$1:$1,0)-1),5,16))</f>
        <v>2025.02.21</v>
      </c>
      <c r="F7" s="576"/>
      <c r="G7" s="575"/>
      <c r="H7" s="577" t="s">
        <v>16669</v>
      </c>
      <c r="I7" s="927" t="str">
        <f ca="1">IF(OFFSET(OFFSET(모듈!$A$1,0,MATCH("화찰정보가져오기기준셀",모듈!$1:$1,0)-1),6,11)="","",OFFSET(OFFSET(모듈!$A$1,0,MATCH("화찰정보가져오기기준셀",모듈!$1:$1,0)-1),6,11))</f>
        <v>SNG0451909</v>
      </c>
      <c r="J7" s="928"/>
      <c r="K7" s="578" t="s">
        <v>9277</v>
      </c>
      <c r="L7" s="579" t="str">
        <f ca="1">IF(OFFSET(OFFSET(모듈!$A$1,0,MATCH("화찰정보가져오기기준셀",모듈!$1:$1,0)-1),6,16)="","",OFFSET(OFFSET(모듈!$A$1,0,MATCH("화찰정보가져오기기준셀",모듈!$1:$1,0)-1),6,16))</f>
        <v>2025.02.21</v>
      </c>
    </row>
    <row r="8" spans="1:12" ht="19.5" customHeight="1">
      <c r="A8" s="577" t="s">
        <v>46</v>
      </c>
      <c r="B8" s="927" t="str">
        <f ca="1">IF(OFFSET(OFFSET(모듈!$A$1,0,MATCH("화찰정보가져오기기준셀",모듈!$1:$1,0)-1),5,13)="","",OFFSET(OFFSET(모듈!$A$1,0,MATCH("화찰정보가져오기기준셀",모듈!$1:$1,0)-1),5,13))</f>
        <v>25COSU0021I-2030-</v>
      </c>
      <c r="C8" s="928"/>
      <c r="D8" s="578" t="s">
        <v>16670</v>
      </c>
      <c r="E8" s="580">
        <f ca="1">IF(OFFSET(OFFSET(모듈!$A$1,0,MATCH("화찰정보가져오기기준셀",모듈!$1:$1,0)-1),5,14)="","",OFFSET(OFFSET(모듈!$A$1,0,MATCH("화찰정보가져오기기준셀",모듈!$1:$1,0)-1),5,14))</f>
        <v>995</v>
      </c>
      <c r="F8" s="576"/>
      <c r="G8" s="575"/>
      <c r="H8" s="577" t="s">
        <v>16671</v>
      </c>
      <c r="I8" s="927" t="str">
        <f ca="1">IF(OFFSET(OFFSET(모듈!$A$1,0,MATCH("화찰정보가져오기기준셀",모듈!$1:$1,0)-1),6,13)="","",OFFSET(OFFSET(모듈!$A$1,0,MATCH("화찰정보가져오기기준셀",모듈!$1:$1,0)-1),6,13))</f>
        <v>25COSU0021I-2030-</v>
      </c>
      <c r="J8" s="928"/>
      <c r="K8" s="578" t="s">
        <v>16672</v>
      </c>
      <c r="L8" s="580">
        <f ca="1">IF(OFFSET(OFFSET(모듈!$A$1,0,MATCH("화찰정보가져오기기준셀",모듈!$1:$1,0)-1),6,14)="","",OFFSET(OFFSET(모듈!$A$1,0,MATCH("화찰정보가져오기기준셀",모듈!$1:$1,0)-1),6,14))</f>
        <v>995</v>
      </c>
    </row>
    <row r="9" spans="1:12" ht="87.75" customHeight="1">
      <c r="A9" s="929">
        <f ca="1">IF(OFFSET(OFFSET(모듈!$A$1,0,MATCH("화찰정보가져오기기준셀",모듈!$1:$1,0)-1),5,1)="","",OFFSET(OFFSET(모듈!$A$1,0,MATCH("화찰정보가져오기기준셀",모듈!$1:$1,0)-1),5,1))</f>
        <v>45709</v>
      </c>
      <c r="B9" s="929"/>
      <c r="C9" s="930" t="str">
        <f ca="1">IF(OFFSET(OFFSET(모듈!$A$1,0,MATCH("화찰정보가져오기기준셀",모듈!$1:$1,0)-1),5,3)="","",OFFSET(OFFSET(모듈!$A$1,0,MATCH("화찰정보가져오기기준셀",모듈!$1:$1,0)-1),5,3))</f>
        <v>B-1</v>
      </c>
      <c r="D9" s="930"/>
      <c r="E9" s="930"/>
      <c r="F9" s="581"/>
      <c r="G9" s="582"/>
      <c r="H9" s="929">
        <f ca="1">IF(OFFSET(OFFSET(모듈!$A$1,0,MATCH("화찰정보가져오기기준셀",모듈!$1:$1,0)-1),6,1)="","",OFFSET(OFFSET(모듈!$A$1,0,MATCH("화찰정보가져오기기준셀",모듈!$1:$1,0)-1),6,1))</f>
        <v>45709</v>
      </c>
      <c r="I9" s="929"/>
      <c r="J9" s="930" t="str">
        <f ca="1">IF(OFFSET(OFFSET(모듈!$A$1,0,MATCH("화찰정보가져오기기준셀",모듈!$1:$1,0)-1),6,3)="","",OFFSET(OFFSET(모듈!$A$1,0,MATCH("화찰정보가져오기기준셀",모듈!$1:$1,0)-1),6,3))</f>
        <v>B-1</v>
      </c>
      <c r="K9" s="930"/>
      <c r="L9" s="930"/>
    </row>
    <row r="10" spans="1:12" ht="8.25" customHeight="1">
      <c r="A10" s="575"/>
      <c r="B10" s="575"/>
      <c r="C10" s="575"/>
      <c r="D10" s="575"/>
      <c r="E10" s="575"/>
      <c r="F10" s="574"/>
      <c r="G10" s="575"/>
      <c r="H10" s="575"/>
      <c r="I10" s="575"/>
      <c r="J10" s="575"/>
      <c r="K10" s="575"/>
      <c r="L10" s="575"/>
    </row>
    <row r="11" spans="1:12" ht="50.25" customHeight="1">
      <c r="A11" s="920" t="str">
        <f ca="1">IF(OFFSET(OFFSET(모듈!$A$1,0,MATCH("화찰정보가져오기기준셀",모듈!$1:$1,0)-1),7,0)="","",OFFSET(OFFSET(모듈!$A$1,0,MATCH("화찰정보가져오기기준셀",모듈!$1:$1,0)-1),7,0))</f>
        <v>에프원에프앤비</v>
      </c>
      <c r="B11" s="920"/>
      <c r="C11" s="920"/>
      <c r="D11" s="920"/>
      <c r="E11" s="920"/>
      <c r="F11" s="572"/>
      <c r="G11" s="573"/>
      <c r="H11" s="920" t="str">
        <f ca="1">IF(OFFSET(OFFSET(모듈!$A$1,0,MATCH("화찰정보가져오기기준셀",모듈!$1:$1,0)-1),8,0)="","",OFFSET(OFFSET(모듈!$A$1,0,MATCH("화찰정보가져오기기준셀",모듈!$1:$1,0)-1),8,0))</f>
        <v>에프원에프앤비</v>
      </c>
      <c r="I11" s="920"/>
      <c r="J11" s="920"/>
      <c r="K11" s="920"/>
      <c r="L11" s="920"/>
    </row>
    <row r="12" spans="1:12" ht="46.5" customHeight="1">
      <c r="A12" s="921" t="str">
        <f ca="1">IF(OFFSET(OFFSET(모듈!$A$1,0,MATCH("화찰정보가져오기기준셀",모듈!$1:$1,0)-1),7,4)="","",OFFSET(OFFSET(모듈!$A$1,0,MATCH("화찰정보가져오기기준셀",모듈!$1:$1,0)-1),7,4))</f>
        <v>홍어날개</v>
      </c>
      <c r="B12" s="921"/>
      <c r="C12" s="921"/>
      <c r="D12" s="921"/>
      <c r="E12" s="921"/>
      <c r="F12" s="572"/>
      <c r="G12" s="573"/>
      <c r="H12" s="921" t="str">
        <f ca="1">IF(OFFSET(OFFSET(모듈!$A$1,0,MATCH("화찰정보가져오기기준셀",모듈!$1:$1,0)-1),8,4)="","",OFFSET(OFFSET(모듈!$A$1,0,MATCH("화찰정보가져오기기준셀",모듈!$1:$1,0)-1),8,4))</f>
        <v>홍어날개</v>
      </c>
      <c r="I12" s="921"/>
      <c r="J12" s="921"/>
      <c r="K12" s="921"/>
      <c r="L12" s="921"/>
    </row>
    <row r="13" spans="1:12" ht="65.25" customHeight="1">
      <c r="A13" s="922" t="str">
        <f ca="1">IF(OFFSET(OFFSET(모듈!$A$1,0,MATCH("화찰정보가져오기기준셀",모듈!$1:$1,0)-1),7,2)="","",OFFSET(OFFSET(모듈!$A$1,0,MATCH("화찰정보가져오기기준셀",모듈!$1:$1,0)-1),7,2))</f>
        <v/>
      </c>
      <c r="B13" s="922"/>
      <c r="C13" s="922"/>
      <c r="D13" s="922"/>
      <c r="E13" s="922"/>
      <c r="F13" s="574"/>
      <c r="G13" s="575"/>
      <c r="H13" s="922" t="str">
        <f ca="1">IF(OFFSET(OFFSET(모듈!$A$1,0,MATCH("화찰정보가져오기기준셀",모듈!$1:$1,0)-1),8,2)="","",OFFSET(OFFSET(모듈!$A$1,0,MATCH("화찰정보가져오기기준셀",모듈!$1:$1,0)-1),8,2))</f>
        <v/>
      </c>
      <c r="I13" s="922"/>
      <c r="J13" s="922"/>
      <c r="K13" s="922"/>
      <c r="L13" s="922"/>
    </row>
    <row r="14" spans="1:12" ht="65.25" customHeight="1">
      <c r="A14" s="923"/>
      <c r="B14" s="923"/>
      <c r="C14" s="923"/>
      <c r="D14" s="923"/>
      <c r="E14" s="923"/>
      <c r="F14" s="574"/>
      <c r="G14" s="575"/>
      <c r="H14" s="922"/>
      <c r="I14" s="922"/>
      <c r="J14" s="922"/>
      <c r="K14" s="922"/>
      <c r="L14" s="922"/>
    </row>
    <row r="15" spans="1:12" ht="19.5" customHeight="1">
      <c r="A15" s="924" t="s">
        <v>16662</v>
      </c>
      <c r="B15" s="925"/>
      <c r="C15" s="925"/>
      <c r="D15" s="925"/>
      <c r="E15" s="926"/>
      <c r="F15" s="574"/>
      <c r="G15" s="575"/>
      <c r="H15" s="924" t="s">
        <v>16673</v>
      </c>
      <c r="I15" s="925"/>
      <c r="J15" s="925"/>
      <c r="K15" s="925"/>
      <c r="L15" s="926"/>
    </row>
    <row r="16" spans="1:12" ht="19.5" customHeight="1">
      <c r="A16" s="577" t="s">
        <v>16674</v>
      </c>
      <c r="B16" s="927" t="str">
        <f ca="1">IF(OFFSET(OFFSET(모듈!$A$1,0,MATCH("화찰정보가져오기기준셀",모듈!$1:$1,0)-1),7,12)="","",OFFSET(OFFSET(모듈!$A$1,0,MATCH("화찰정보가져오기기준셀",모듈!$1:$1,0)-1),7,12))</f>
        <v>COSCO SHIPPING SAKUR</v>
      </c>
      <c r="C16" s="928"/>
      <c r="D16" s="578" t="s">
        <v>16666</v>
      </c>
      <c r="E16" s="579">
        <f ca="1">IF(OFFSET(OFFSET(모듈!$A$1,0,MATCH("화찰정보가져오기기준셀",모듈!$1:$1,0)-1),7,15)="","",OFFSET(OFFSET(모듈!$A$1,0,MATCH("화찰정보가져오기기준셀",모듈!$1:$1,0)-1),7,15))</f>
        <v>24239</v>
      </c>
      <c r="F16" s="574"/>
      <c r="G16" s="575"/>
      <c r="H16" s="577" t="s">
        <v>16675</v>
      </c>
      <c r="I16" s="927" t="str">
        <f ca="1">IF(OFFSET(OFFSET(모듈!$A$1,0,MATCH("화찰정보가져오기기준셀",모듈!$1:$1,0)-1),8,12)="","",OFFSET(OFFSET(모듈!$A$1,0,MATCH("화찰정보가져오기기준셀",모듈!$1:$1,0)-1),8,12))</f>
        <v>COSCO SHIPPING SAKUR</v>
      </c>
      <c r="J16" s="928"/>
      <c r="K16" s="578" t="s">
        <v>16676</v>
      </c>
      <c r="L16" s="579">
        <f ca="1">IF(OFFSET(OFFSET(모듈!$A$1,0,MATCH("화찰정보가져오기기준셀",모듈!$1:$1,0)-1),8,15)="","",OFFSET(OFFSET(모듈!$A$1,0,MATCH("화찰정보가져오기기준셀",모듈!$1:$1,0)-1),8,15))</f>
        <v>24239</v>
      </c>
    </row>
    <row r="17" spans="1:12" ht="19.5" customHeight="1">
      <c r="A17" s="577" t="s">
        <v>16667</v>
      </c>
      <c r="B17" s="927" t="str">
        <f ca="1">IF(OFFSET(OFFSET(모듈!$A$1,0,MATCH("화찰정보가져오기기준셀",모듈!$1:$1,0)-1),7,11)="","",OFFSET(OFFSET(모듈!$A$1,0,MATCH("화찰정보가져오기기준셀",모듈!$1:$1,0)-1),7,11))</f>
        <v>SNG0451909</v>
      </c>
      <c r="C17" s="928"/>
      <c r="D17" s="578" t="s">
        <v>16668</v>
      </c>
      <c r="E17" s="579" t="str">
        <f ca="1">IF(OFFSET(OFFSET(모듈!$A$1,0,MATCH("화찰정보가져오기기준셀",모듈!$1:$1,0)-1),7,16)="","",OFFSET(OFFSET(모듈!$A$1,0,MATCH("화찰정보가져오기기준셀",모듈!$1:$1,0)-1),7,16))</f>
        <v>2025.02.21</v>
      </c>
      <c r="F17" s="574"/>
      <c r="G17" s="575"/>
      <c r="H17" s="577" t="s">
        <v>16677</v>
      </c>
      <c r="I17" s="927" t="str">
        <f ca="1">IF(OFFSET(OFFSET(모듈!$A$1,0,MATCH("화찰정보가져오기기준셀",모듈!$1:$1,0)-1),8,11)="","",OFFSET(OFFSET(모듈!$A$1,0,MATCH("화찰정보가져오기기준셀",모듈!$1:$1,0)-1),8,11))</f>
        <v>SNG0451909</v>
      </c>
      <c r="J17" s="928"/>
      <c r="K17" s="578" t="s">
        <v>16678</v>
      </c>
      <c r="L17" s="579" t="str">
        <f ca="1">IF(OFFSET(OFFSET(모듈!$A$1,0,MATCH("화찰정보가져오기기준셀",모듈!$1:$1,0)-1),8,16)="","",OFFSET(OFFSET(모듈!$A$1,0,MATCH("화찰정보가져오기기준셀",모듈!$1:$1,0)-1),8,16))</f>
        <v>2025.02.21</v>
      </c>
    </row>
    <row r="18" spans="1:12" ht="19.5" customHeight="1">
      <c r="A18" s="577" t="s">
        <v>46</v>
      </c>
      <c r="B18" s="927" t="str">
        <f ca="1">IF(OFFSET(OFFSET(모듈!$A$1,0,MATCH("화찰정보가져오기기준셀",모듈!$1:$1,0)-1),7,13)="","",OFFSET(OFFSET(모듈!$A$1,0,MATCH("화찰정보가져오기기준셀",모듈!$1:$1,0)-1),7,13))</f>
        <v>25COSU0021I-2030-</v>
      </c>
      <c r="C18" s="928"/>
      <c r="D18" s="578" t="s">
        <v>16679</v>
      </c>
      <c r="E18" s="580">
        <f ca="1">IF(OFFSET(OFFSET(모듈!$A$1,0,MATCH("화찰정보가져오기기준셀",모듈!$1:$1,0)-1),7,14)="","",OFFSET(OFFSET(모듈!$A$1,0,MATCH("화찰정보가져오기기준셀",모듈!$1:$1,0)-1),7,14))</f>
        <v>995</v>
      </c>
      <c r="F18" s="574"/>
      <c r="G18" s="575"/>
      <c r="H18" s="577" t="s">
        <v>10346</v>
      </c>
      <c r="I18" s="927" t="str">
        <f ca="1">IF(OFFSET(OFFSET(모듈!$A$1,0,MATCH("화찰정보가져오기기준셀",모듈!$1:$1,0)-1),8,13)="","",OFFSET(OFFSET(모듈!$A$1,0,MATCH("화찰정보가져오기기준셀",모듈!$1:$1,0)-1),8,13))</f>
        <v>25COSU0021I-2030-</v>
      </c>
      <c r="J18" s="928"/>
      <c r="K18" s="578" t="s">
        <v>16679</v>
      </c>
      <c r="L18" s="580">
        <f ca="1">IF(OFFSET(OFFSET(모듈!$A$1,0,MATCH("화찰정보가져오기기준셀",모듈!$1:$1,0)-1),8,14)="","",OFFSET(OFFSET(모듈!$A$1,0,MATCH("화찰정보가져오기기준셀",모듈!$1:$1,0)-1),8,14))</f>
        <v>995</v>
      </c>
    </row>
    <row r="19" spans="1:12" ht="84.75" customHeight="1">
      <c r="A19" s="931">
        <f ca="1">IF(OFFSET(OFFSET(모듈!$A$1,0,MATCH("화찰정보가져오기기준셀",모듈!$1:$1,0)-1),7,1)="","",OFFSET(OFFSET(모듈!$A$1,0,MATCH("화찰정보가져오기기준셀",모듈!$1:$1,0)-1),7,1))</f>
        <v>45709</v>
      </c>
      <c r="B19" s="931"/>
      <c r="C19" s="932" t="str">
        <f ca="1">IF(OFFSET(OFFSET(모듈!$A$1,0,MATCH("화찰정보가져오기기준셀",모듈!$1:$1,0)-1),7,3)="","",OFFSET(OFFSET(모듈!$A$1,0,MATCH("화찰정보가져오기기준셀",모듈!$1:$1,0)-1),7,3))</f>
        <v>B-1</v>
      </c>
      <c r="D19" s="932"/>
      <c r="E19" s="932"/>
      <c r="F19" s="574"/>
      <c r="G19" s="575"/>
      <c r="H19" s="931">
        <f ca="1">IF(OFFSET(OFFSET(모듈!$A$1,0,MATCH("화찰정보가져오기기준셀",모듈!$1:$1,0)-1),8,1)="","",OFFSET(OFFSET(모듈!$A$1,0,MATCH("화찰정보가져오기기준셀",모듈!$1:$1,0)-1),8,1))</f>
        <v>45709</v>
      </c>
      <c r="I19" s="931"/>
      <c r="J19" s="932" t="str">
        <f ca="1">IF(OFFSET(OFFSET(모듈!$A$1,0,MATCH("화찰정보가져오기기준셀",모듈!$1:$1,0)-1),8,3)="","",OFFSET(OFFSET(모듈!$A$1,0,MATCH("화찰정보가져오기기준셀",모듈!$1:$1,0)-1),8,3))</f>
        <v>B-1</v>
      </c>
      <c r="K19" s="932"/>
      <c r="L19" s="932"/>
    </row>
    <row r="20" spans="1:12" ht="57.75" customHeight="1">
      <c r="A20" s="920" t="str">
        <f ca="1">IF(OFFSET(OFFSET(모듈!$A$1,0,MATCH("화찰정보가져오기기준셀",모듈!$1:$1,0)-1),5,0)="","",OFFSET(OFFSET(모듈!$A$1,0,MATCH("화찰정보가져오기기준셀",모듈!$1:$1,0)-1),5,0))</f>
        <v>에프원에프앤비</v>
      </c>
      <c r="B20" s="920"/>
      <c r="C20" s="920"/>
      <c r="D20" s="920"/>
      <c r="E20" s="920"/>
      <c r="F20" s="572"/>
      <c r="G20" s="573"/>
      <c r="H20" s="920" t="str">
        <f ca="1">IF(OFFSET(OFFSET(모듈!$A$1,0,MATCH("화찰정보가져오기기준셀",모듈!$1:$1,0)-1),6,0)="","",OFFSET(OFFSET(모듈!$A$1,0,MATCH("화찰정보가져오기기준셀",모듈!$1:$1,0)-1),6,0))</f>
        <v>에프원에프앤비</v>
      </c>
      <c r="I20" s="920"/>
      <c r="J20" s="920"/>
      <c r="K20" s="920"/>
      <c r="L20" s="920"/>
    </row>
    <row r="21" spans="1:12" ht="36" customHeight="1">
      <c r="A21" s="921" t="str">
        <f ca="1">IF(OFFSET(OFFSET(모듈!$A$1,0,MATCH("화찰정보가져오기기준셀",모듈!$1:$1,0)-1),5,4)="","",OFFSET(OFFSET(모듈!$A$1,0,MATCH("화찰정보가져오기기준셀",모듈!$1:$1,0)-1),5,4))</f>
        <v>홍어날개</v>
      </c>
      <c r="B21" s="921"/>
      <c r="C21" s="921"/>
      <c r="D21" s="921"/>
      <c r="E21" s="921"/>
      <c r="F21" s="572"/>
      <c r="G21" s="573"/>
      <c r="H21" s="921" t="str">
        <f ca="1">IF(OFFSET(OFFSET(모듈!$A$1,0,MATCH("화찰정보가져오기기준셀",모듈!$1:$1,0)-1),6,4)="","",OFFSET(OFFSET(모듈!$A$1,0,MATCH("화찰정보가져오기기준셀",모듈!$1:$1,0)-1),6,4))</f>
        <v>홍어날개</v>
      </c>
      <c r="I21" s="921"/>
      <c r="J21" s="921"/>
      <c r="K21" s="921"/>
      <c r="L21" s="921"/>
    </row>
    <row r="22" spans="1:12" ht="36" customHeight="1">
      <c r="A22" s="921" t="str">
        <f ca="1">IF(OFFSET(OFFSET(모듈!$A$1,0,MATCH("화찰정보가져오기기준셀",모듈!$1:$1,0)-1),5,5)="","",OFFSET(OFFSET(모듈!$A$1,0,MATCH("화찰정보가져오기기준셀",모듈!$1:$1,0)-1),5,5))</f>
        <v>평균23.2K</v>
      </c>
      <c r="B22" s="921"/>
      <c r="C22" s="921"/>
      <c r="D22" s="921"/>
      <c r="E22" s="921"/>
      <c r="F22" s="583"/>
      <c r="G22" s="584"/>
      <c r="H22" s="921" t="str">
        <f ca="1">IF(OFFSET(OFFSET(모듈!$A$1,0,MATCH("화찰정보가져오기기준셀",모듈!$1:$1,0)-1),6,5)="","",OFFSET(OFFSET(모듈!$A$1,0,MATCH("화찰정보가져오기기준셀",모듈!$1:$1,0)-1),6,5))</f>
        <v>평균23.2K</v>
      </c>
      <c r="I22" s="921"/>
      <c r="J22" s="921"/>
      <c r="K22" s="921"/>
      <c r="L22" s="921"/>
    </row>
    <row r="23" spans="1:12" ht="65.25" customHeight="1">
      <c r="A23" s="922" t="str">
        <f ca="1">IF(OFFSET(OFFSET(모듈!$A$1,0,MATCH("화찰정보가져오기기준셀",모듈!$1:$1,0)-1),5,2)="","",OFFSET(OFFSET(모듈!$A$1,0,MATCH("화찰정보가져오기기준셀",모듈!$1:$1,0)-1),5,2))</f>
        <v/>
      </c>
      <c r="B23" s="922"/>
      <c r="C23" s="922"/>
      <c r="D23" s="922"/>
      <c r="E23" s="922"/>
      <c r="F23" s="574"/>
      <c r="G23" s="575"/>
      <c r="H23" s="922" t="str">
        <f ca="1">IF(OFFSET(OFFSET(모듈!$A$1,0,MATCH("화찰정보가져오기기준셀",모듈!$1:$1,0)-1),6,2)="","",OFFSET(OFFSET(모듈!$A$1,0,MATCH("화찰정보가져오기기준셀",모듈!$1:$1,0)-1),6,2))</f>
        <v/>
      </c>
      <c r="I23" s="922"/>
      <c r="J23" s="922"/>
      <c r="K23" s="922"/>
      <c r="L23" s="922"/>
    </row>
    <row r="24" spans="1:12" ht="65.25" customHeight="1">
      <c r="A24" s="922"/>
      <c r="B24" s="922"/>
      <c r="C24" s="922"/>
      <c r="D24" s="922"/>
      <c r="E24" s="922"/>
      <c r="F24" s="574"/>
      <c r="G24" s="575"/>
      <c r="H24" s="922"/>
      <c r="I24" s="922"/>
      <c r="J24" s="922"/>
      <c r="K24" s="922"/>
      <c r="L24" s="922"/>
    </row>
    <row r="25" spans="1:12" ht="15.75" customHeight="1">
      <c r="A25" s="924" t="s">
        <v>16662</v>
      </c>
      <c r="B25" s="925"/>
      <c r="C25" s="925"/>
      <c r="D25" s="925"/>
      <c r="E25" s="926"/>
      <c r="F25" s="574"/>
      <c r="G25" s="575"/>
      <c r="H25" s="924" t="s">
        <v>16680</v>
      </c>
      <c r="I25" s="925"/>
      <c r="J25" s="925"/>
      <c r="K25" s="925"/>
      <c r="L25" s="926"/>
    </row>
    <row r="26" spans="1:12" ht="15.75" customHeight="1">
      <c r="A26" s="577" t="s">
        <v>16675</v>
      </c>
      <c r="B26" s="927" t="str">
        <f ca="1">IF(OFFSET(OFFSET(모듈!$A$1,0,MATCH("화찰정보가져오기기준셀",모듈!$1:$1,0)-1),5,12)="","",OFFSET(OFFSET(모듈!$A$1,0,MATCH("화찰정보가져오기기준셀",모듈!$1:$1,0)-1),5,12))</f>
        <v>COSCO SHIPPING SAKUR</v>
      </c>
      <c r="C26" s="928"/>
      <c r="D26" s="578" t="s">
        <v>16666</v>
      </c>
      <c r="E26" s="579">
        <f ca="1">IF(OFFSET(OFFSET(모듈!$A$1,0,MATCH("화찰정보가져오기기준셀",모듈!$1:$1,0)-1),5,15)="","",OFFSET(OFFSET(모듈!$A$1,0,MATCH("화찰정보가져오기기준셀",모듈!$1:$1,0)-1),5,15))</f>
        <v>24239</v>
      </c>
      <c r="F26" s="576"/>
      <c r="G26" s="575"/>
      <c r="H26" s="577" t="s">
        <v>16664</v>
      </c>
      <c r="I26" s="927" t="str">
        <f ca="1">IF(OFFSET(OFFSET(모듈!$A$1,0,MATCH("화찰정보가져오기기준셀",모듈!$1:$1,0)-1),6,12)="","",OFFSET(OFFSET(모듈!$A$1,0,MATCH("화찰정보가져오기기준셀",모듈!$1:$1,0)-1),6,12))</f>
        <v>COSCO SHIPPING SAKUR</v>
      </c>
      <c r="J26" s="928"/>
      <c r="K26" s="578" t="s">
        <v>16666</v>
      </c>
      <c r="L26" s="579">
        <f ca="1">IF(OFFSET(OFFSET(모듈!$A$1,0,MATCH("화찰정보가져오기기준셀",모듈!$1:$1,0)-1),6,15)="","",OFFSET(OFFSET(모듈!$A$1,0,MATCH("화찰정보가져오기기준셀",모듈!$1:$1,0)-1),6,15))</f>
        <v>24239</v>
      </c>
    </row>
    <row r="27" spans="1:12" ht="15.75" customHeight="1">
      <c r="A27" s="577" t="s">
        <v>16681</v>
      </c>
      <c r="B27" s="927" t="str">
        <f ca="1">IF(OFFSET(OFFSET(모듈!$A$1,0,MATCH("화찰정보가져오기기준셀",모듈!$1:$1,0)-1),5,11)="","",OFFSET(OFFSET(모듈!$A$1,0,MATCH("화찰정보가져오기기준셀",모듈!$1:$1,0)-1),5,11))</f>
        <v>SNG0451909</v>
      </c>
      <c r="C27" s="928"/>
      <c r="D27" s="578" t="s">
        <v>16678</v>
      </c>
      <c r="E27" s="579" t="str">
        <f ca="1">IF(OFFSET(OFFSET(모듈!$A$1,0,MATCH("화찰정보가져오기기준셀",모듈!$1:$1,0)-1),5,16)="","",OFFSET(OFFSET(모듈!$A$1,0,MATCH("화찰정보가져오기기준셀",모듈!$1:$1,0)-1),5,16))</f>
        <v>2025.02.21</v>
      </c>
      <c r="F27" s="576"/>
      <c r="G27" s="575"/>
      <c r="H27" s="577" t="s">
        <v>16667</v>
      </c>
      <c r="I27" s="927" t="str">
        <f ca="1">IF(OFFSET(OFFSET(모듈!$A$1,0,MATCH("화찰정보가져오기기준셀",모듈!$1:$1,0)-1),6,11)="","",OFFSET(OFFSET(모듈!$A$1,0,MATCH("화찰정보가져오기기준셀",모듈!$1:$1,0)-1),6,11))</f>
        <v>SNG0451909</v>
      </c>
      <c r="J27" s="928"/>
      <c r="K27" s="578" t="s">
        <v>9277</v>
      </c>
      <c r="L27" s="579" t="str">
        <f ca="1">IF(OFFSET(OFFSET(모듈!$A$1,0,MATCH("화찰정보가져오기기준셀",모듈!$1:$1,0)-1),6,16)="","",OFFSET(OFFSET(모듈!$A$1,0,MATCH("화찰정보가져오기기준셀",모듈!$1:$1,0)-1),6,16))</f>
        <v>2025.02.21</v>
      </c>
    </row>
    <row r="28" spans="1:12" ht="15.75" customHeight="1">
      <c r="A28" s="577" t="s">
        <v>46</v>
      </c>
      <c r="B28" s="927" t="str">
        <f ca="1">IF(OFFSET(OFFSET(모듈!$A$1,0,MATCH("화찰정보가져오기기준셀",모듈!$1:$1,0)-1),5,13)="","",OFFSET(OFFSET(모듈!$A$1,0,MATCH("화찰정보가져오기기준셀",모듈!$1:$1,0)-1),5,13))</f>
        <v>25COSU0021I-2030-</v>
      </c>
      <c r="C28" s="928"/>
      <c r="D28" s="578" t="s">
        <v>9048</v>
      </c>
      <c r="E28" s="580">
        <f ca="1">IF(OFFSET(OFFSET(모듈!$A$1,0,MATCH("화찰정보가져오기기준셀",모듈!$1:$1,0)-1),5,14)="","",OFFSET(OFFSET(모듈!$A$1,0,MATCH("화찰정보가져오기기준셀",모듈!$1:$1,0)-1),5,14))</f>
        <v>995</v>
      </c>
      <c r="F28" s="576"/>
      <c r="G28" s="575"/>
      <c r="H28" s="577" t="s">
        <v>10346</v>
      </c>
      <c r="I28" s="927" t="str">
        <f ca="1">IF(OFFSET(OFFSET(모듈!$A$1,0,MATCH("화찰정보가져오기기준셀",모듈!$1:$1,0)-1),6,13)="","",OFFSET(OFFSET(모듈!$A$1,0,MATCH("화찰정보가져오기기준셀",모듈!$1:$1,0)-1),6,13))</f>
        <v>25COSU0021I-2030-</v>
      </c>
      <c r="J28" s="928"/>
      <c r="K28" s="578" t="s">
        <v>16672</v>
      </c>
      <c r="L28" s="580">
        <f ca="1">IF(OFFSET(OFFSET(모듈!$A$1,0,MATCH("화찰정보가져오기기준셀",모듈!$1:$1,0)-1),6,14)="","",OFFSET(OFFSET(모듈!$A$1,0,MATCH("화찰정보가져오기기준셀",모듈!$1:$1,0)-1),6,14))</f>
        <v>995</v>
      </c>
    </row>
    <row r="29" spans="1:12" ht="85.5" customHeight="1">
      <c r="A29" s="929">
        <f ca="1">IF(OFFSET(OFFSET(모듈!$A$1,0,MATCH("화찰정보가져오기기준셀",모듈!$1:$1,0)-1),5,1)="","",OFFSET(OFFSET(모듈!$A$1,0,MATCH("화찰정보가져오기기준셀",모듈!$1:$1,0)-1),5,1))</f>
        <v>45709</v>
      </c>
      <c r="B29" s="929"/>
      <c r="C29" s="930" t="str">
        <f ca="1">IF(OFFSET(OFFSET(모듈!$A$1,0,MATCH("화찰정보가져오기기준셀",모듈!$1:$1,0)-1),5,3)="","",OFFSET(OFFSET(모듈!$A$1,0,MATCH("화찰정보가져오기기준셀",모듈!$1:$1,0)-1),5,3))</f>
        <v>B-1</v>
      </c>
      <c r="D29" s="930"/>
      <c r="E29" s="930"/>
      <c r="F29" s="581"/>
      <c r="G29" s="582"/>
      <c r="H29" s="929">
        <f ca="1">IF(OFFSET(OFFSET(모듈!$A$1,0,MATCH("화찰정보가져오기기준셀",모듈!$1:$1,0)-1),6,1)="","",OFFSET(OFFSET(모듈!$A$1,0,MATCH("화찰정보가져오기기준셀",모듈!$1:$1,0)-1),6,1))</f>
        <v>45709</v>
      </c>
      <c r="I29" s="929"/>
      <c r="J29" s="930" t="str">
        <f ca="1">IF(OFFSET(OFFSET(모듈!$A$1,0,MATCH("화찰정보가져오기기준셀",모듈!$1:$1,0)-1),6,3)="","",OFFSET(OFFSET(모듈!$A$1,0,MATCH("화찰정보가져오기기준셀",모듈!$1:$1,0)-1),6,3))</f>
        <v>B-1</v>
      </c>
      <c r="K29" s="930"/>
      <c r="L29" s="930"/>
    </row>
    <row r="30" spans="1:12" ht="9" customHeight="1">
      <c r="A30" s="575"/>
      <c r="B30" s="575"/>
      <c r="C30" s="575"/>
      <c r="D30" s="575"/>
      <c r="E30" s="575"/>
      <c r="F30" s="574"/>
      <c r="G30" s="575"/>
      <c r="H30" s="575"/>
      <c r="I30" s="575"/>
      <c r="J30" s="575"/>
      <c r="K30" s="575"/>
      <c r="L30" s="575"/>
    </row>
    <row r="31" spans="1:12" ht="50.25" customHeight="1">
      <c r="A31" s="920" t="str">
        <f ca="1">IF(OFFSET(OFFSET(모듈!$A$1,0,MATCH("화찰정보가져오기기준셀",모듈!$1:$1,0)-1),7,0)="","",OFFSET(OFFSET(모듈!$A$1,0,MATCH("화찰정보가져오기기준셀",모듈!$1:$1,0)-1),7,0))</f>
        <v>에프원에프앤비</v>
      </c>
      <c r="B31" s="920"/>
      <c r="C31" s="920"/>
      <c r="D31" s="920"/>
      <c r="E31" s="920"/>
      <c r="F31" s="572"/>
      <c r="G31" s="573"/>
      <c r="H31" s="920" t="str">
        <f ca="1">IF(OFFSET(OFFSET(모듈!$A$1,0,MATCH("화찰정보가져오기기준셀",모듈!$1:$1,0)-1),8,0)="","",OFFSET(OFFSET(모듈!$A$1,0,MATCH("화찰정보가져오기기준셀",모듈!$1:$1,0)-1),8,0))</f>
        <v>에프원에프앤비</v>
      </c>
      <c r="I31" s="920"/>
      <c r="J31" s="920"/>
      <c r="K31" s="920"/>
      <c r="L31" s="920"/>
    </row>
    <row r="32" spans="1:12" ht="35.25" customHeight="1">
      <c r="A32" s="921" t="str">
        <f ca="1">IF(OFFSET(OFFSET(모듈!$A$1,0,MATCH("화찰정보가져오기기준셀",모듈!$1:$1,0)-1),7,4)="","",OFFSET(OFFSET(모듈!$A$1,0,MATCH("화찰정보가져오기기준셀",모듈!$1:$1,0)-1),7,4))</f>
        <v>홍어날개</v>
      </c>
      <c r="B32" s="921"/>
      <c r="C32" s="921"/>
      <c r="D32" s="921"/>
      <c r="E32" s="921"/>
      <c r="F32" s="572"/>
      <c r="G32" s="573"/>
      <c r="H32" s="921" t="str">
        <f ca="1">IF(OFFSET(OFFSET(모듈!$A$1,0,MATCH("화찰정보가져오기기준셀",모듈!$1:$1,0)-1),8,4)="","",OFFSET(OFFSET(모듈!$A$1,0,MATCH("화찰정보가져오기기준셀",모듈!$1:$1,0)-1),8,4))</f>
        <v>홍어날개</v>
      </c>
      <c r="I32" s="921"/>
      <c r="J32" s="921"/>
      <c r="K32" s="921"/>
      <c r="L32" s="921"/>
    </row>
    <row r="33" spans="1:12" ht="35.25" customHeight="1">
      <c r="A33" s="921" t="str">
        <f ca="1">IF(OFFSET(OFFSET(모듈!$A$1,0,MATCH("화찰정보가져오기기준셀",모듈!$1:$1,0)-1),7,5)="","",OFFSET(OFFSET(모듈!$A$1,0,MATCH("화찰정보가져오기기준셀",모듈!$1:$1,0)-1),7,5))</f>
        <v>평균23.2K</v>
      </c>
      <c r="B33" s="921"/>
      <c r="C33" s="921"/>
      <c r="D33" s="921"/>
      <c r="E33" s="921"/>
      <c r="F33" s="583"/>
      <c r="G33" s="584"/>
      <c r="H33" s="921" t="str">
        <f ca="1">IF(OFFSET(OFFSET(모듈!$A$1,0,MATCH("화찰정보가져오기기준셀",모듈!$1:$1,0)-1),8,5)="","",OFFSET(OFFSET(모듈!$A$1,0,MATCH("화찰정보가져오기기준셀",모듈!$1:$1,0)-1),8,5))</f>
        <v>평균23.2K</v>
      </c>
      <c r="I33" s="921"/>
      <c r="J33" s="921"/>
      <c r="K33" s="921"/>
      <c r="L33" s="921"/>
    </row>
    <row r="34" spans="1:12" ht="65.25" customHeight="1">
      <c r="A34" s="922" t="str">
        <f ca="1">IF(OFFSET(OFFSET(모듈!$A$1,0,MATCH("화찰정보가져오기기준셀",모듈!$1:$1,0)-1),7,2)="","",OFFSET(OFFSET(모듈!$A$1,0,MATCH("화찰정보가져오기기준셀",모듈!$1:$1,0)-1),7,2))</f>
        <v/>
      </c>
      <c r="B34" s="922"/>
      <c r="C34" s="922"/>
      <c r="D34" s="922"/>
      <c r="E34" s="922"/>
      <c r="F34" s="574"/>
      <c r="G34" s="575"/>
      <c r="H34" s="922" t="str">
        <f ca="1">IF(OFFSET(OFFSET(모듈!$A$1,0,MATCH("화찰정보가져오기기준셀",모듈!$1:$1,0)-1),8,2)="","",OFFSET(OFFSET(모듈!$A$1,0,MATCH("화찰정보가져오기기준셀",모듈!$1:$1,0)-1),8,2))</f>
        <v/>
      </c>
      <c r="I34" s="922"/>
      <c r="J34" s="922"/>
      <c r="K34" s="922"/>
      <c r="L34" s="922"/>
    </row>
    <row r="35" spans="1:12" ht="66" customHeight="1">
      <c r="A35" s="922"/>
      <c r="B35" s="922"/>
      <c r="C35" s="922"/>
      <c r="D35" s="922"/>
      <c r="E35" s="922"/>
      <c r="F35" s="574"/>
      <c r="G35" s="575"/>
      <c r="H35" s="922"/>
      <c r="I35" s="922"/>
      <c r="J35" s="922"/>
      <c r="K35" s="922"/>
      <c r="L35" s="922"/>
    </row>
    <row r="36" spans="1:12" ht="13.5" customHeight="1">
      <c r="A36" s="924" t="s">
        <v>16662</v>
      </c>
      <c r="B36" s="925"/>
      <c r="C36" s="925"/>
      <c r="D36" s="925"/>
      <c r="E36" s="926"/>
      <c r="F36" s="574"/>
      <c r="G36" s="575"/>
      <c r="H36" s="924" t="s">
        <v>16662</v>
      </c>
      <c r="I36" s="925"/>
      <c r="J36" s="925"/>
      <c r="K36" s="925"/>
      <c r="L36" s="926"/>
    </row>
    <row r="37" spans="1:12" ht="13.5" customHeight="1">
      <c r="A37" s="577" t="s">
        <v>16664</v>
      </c>
      <c r="B37" s="927" t="str">
        <f ca="1">IF(OFFSET(OFFSET(모듈!$A$1,0,MATCH("화찰정보가져오기기준셀",모듈!$1:$1,0)-1),7,12)="","",OFFSET(OFFSET(모듈!$A$1,0,MATCH("화찰정보가져오기기준셀",모듈!$1:$1,0)-1),7,12))</f>
        <v>COSCO SHIPPING SAKUR</v>
      </c>
      <c r="C37" s="928"/>
      <c r="D37" s="578" t="s">
        <v>16666</v>
      </c>
      <c r="E37" s="579">
        <f ca="1">IF(OFFSET(OFFSET(모듈!$A$1,0,MATCH("화찰정보가져오기기준셀",모듈!$1:$1,0)-1),7,15)="","",OFFSET(OFFSET(모듈!$A$1,0,MATCH("화찰정보가져오기기준셀",모듈!$1:$1,0)-1),7,15))</f>
        <v>24239</v>
      </c>
      <c r="F37" s="574"/>
      <c r="G37" s="575"/>
      <c r="H37" s="577" t="s">
        <v>16664</v>
      </c>
      <c r="I37" s="927" t="str">
        <f ca="1">IF(OFFSET(OFFSET(모듈!$A$1,0,MATCH("화찰정보가져오기기준셀",모듈!$1:$1,0)-1),8,12)="","",OFFSET(OFFSET(모듈!$A$1,0,MATCH("화찰정보가져오기기준셀",모듈!$1:$1,0)-1),8,12))</f>
        <v>COSCO SHIPPING SAKUR</v>
      </c>
      <c r="J37" s="928"/>
      <c r="K37" s="578" t="s">
        <v>16666</v>
      </c>
      <c r="L37" s="579">
        <f ca="1">IF(OFFSET(OFFSET(모듈!$A$1,0,MATCH("화찰정보가져오기기준셀",모듈!$1:$1,0)-1),8,15)="","",OFFSET(OFFSET(모듈!$A$1,0,MATCH("화찰정보가져오기기준셀",모듈!$1:$1,0)-1),8,15))</f>
        <v>24239</v>
      </c>
    </row>
    <row r="38" spans="1:12" ht="13.5" customHeight="1">
      <c r="A38" s="577" t="s">
        <v>16669</v>
      </c>
      <c r="B38" s="927" t="str">
        <f ca="1">IF(OFFSET(OFFSET(모듈!$A$1,0,MATCH("화찰정보가져오기기준셀",모듈!$1:$1,0)-1),7,11)="","",OFFSET(OFFSET(모듈!$A$1,0,MATCH("화찰정보가져오기기준셀",모듈!$1:$1,0)-1),7,11))</f>
        <v>SNG0451909</v>
      </c>
      <c r="C38" s="928"/>
      <c r="D38" s="578" t="s">
        <v>16668</v>
      </c>
      <c r="E38" s="579" t="str">
        <f ca="1">IF(OFFSET(OFFSET(모듈!$A$1,0,MATCH("화찰정보가져오기기준셀",모듈!$1:$1,0)-1),7,16)="","",OFFSET(OFFSET(모듈!$A$1,0,MATCH("화찰정보가져오기기준셀",모듈!$1:$1,0)-1),7,16))</f>
        <v>2025.02.21</v>
      </c>
      <c r="F38" s="574"/>
      <c r="G38" s="575"/>
      <c r="H38" s="577" t="s">
        <v>16667</v>
      </c>
      <c r="I38" s="927" t="str">
        <f ca="1">IF(OFFSET(OFFSET(모듈!$A$1,0,MATCH("화찰정보가져오기기준셀",모듈!$1:$1,0)-1),8,11)="","",OFFSET(OFFSET(모듈!$A$1,0,MATCH("화찰정보가져오기기준셀",모듈!$1:$1,0)-1),8,11))</f>
        <v>SNG0451909</v>
      </c>
      <c r="J38" s="928"/>
      <c r="K38" s="578" t="s">
        <v>16678</v>
      </c>
      <c r="L38" s="579" t="str">
        <f ca="1">IF(OFFSET(OFFSET(모듈!$A$1,0,MATCH("화찰정보가져오기기준셀",모듈!$1:$1,0)-1),8,16)="","",OFFSET(OFFSET(모듈!$A$1,0,MATCH("화찰정보가져오기기준셀",모듈!$1:$1,0)-1),8,16))</f>
        <v>2025.02.21</v>
      </c>
    </row>
    <row r="39" spans="1:12" ht="13.5" customHeight="1">
      <c r="A39" s="577" t="s">
        <v>10346</v>
      </c>
      <c r="B39" s="927" t="str">
        <f ca="1">IF(OFFSET(OFFSET(모듈!$A$1,0,MATCH("화찰정보가져오기기준셀",모듈!$1:$1,0)-1),7,13)="","",OFFSET(OFFSET(모듈!$A$1,0,MATCH("화찰정보가져오기기준셀",모듈!$1:$1,0)-1),7,13))</f>
        <v>25COSU0021I-2030-</v>
      </c>
      <c r="C39" s="928"/>
      <c r="D39" s="578" t="s">
        <v>9048</v>
      </c>
      <c r="E39" s="580">
        <f ca="1">IF(OFFSET(OFFSET(모듈!$A$1,0,MATCH("화찰정보가져오기기준셀",모듈!$1:$1,0)-1),7,14)="","",OFFSET(OFFSET(모듈!$A$1,0,MATCH("화찰정보가져오기기준셀",모듈!$1:$1,0)-1),7,14))</f>
        <v>995</v>
      </c>
      <c r="F39" s="574"/>
      <c r="G39" s="575"/>
      <c r="H39" s="577" t="s">
        <v>10346</v>
      </c>
      <c r="I39" s="927" t="str">
        <f ca="1">IF(OFFSET(OFFSET(모듈!$A$1,0,MATCH("화찰정보가져오기기준셀",모듈!$1:$1,0)-1),8,13)="","",OFFSET(OFFSET(모듈!$A$1,0,MATCH("화찰정보가져오기기준셀",모듈!$1:$1,0)-1),8,13))</f>
        <v>25COSU0021I-2030-</v>
      </c>
      <c r="J39" s="928"/>
      <c r="K39" s="578" t="s">
        <v>16672</v>
      </c>
      <c r="L39" s="580">
        <f ca="1">IF(OFFSET(OFFSET(모듈!$A$1,0,MATCH("화찰정보가져오기기준셀",모듈!$1:$1,0)-1),8,14)="","",OFFSET(OFFSET(모듈!$A$1,0,MATCH("화찰정보가져오기기준셀",모듈!$1:$1,0)-1),8,14))</f>
        <v>995</v>
      </c>
    </row>
    <row r="40" spans="1:12" ht="81" customHeight="1">
      <c r="A40" s="931">
        <f ca="1">IF(OFFSET(OFFSET(모듈!$A$1,0,MATCH("화찰정보가져오기기준셀",모듈!$1:$1,0)-1),7,1)="","",OFFSET(OFFSET(모듈!$A$1,0,MATCH("화찰정보가져오기기준셀",모듈!$1:$1,0)-1),7,1))</f>
        <v>45709</v>
      </c>
      <c r="B40" s="931"/>
      <c r="C40" s="932" t="str">
        <f ca="1">IF(OFFSET(OFFSET(모듈!$A$1,0,MATCH("화찰정보가져오기기준셀",모듈!$1:$1,0)-1),7,3)="","",OFFSET(OFFSET(모듈!$A$1,0,MATCH("화찰정보가져오기기준셀",모듈!$1:$1,0)-1),7,3))</f>
        <v>B-1</v>
      </c>
      <c r="D40" s="932"/>
      <c r="E40" s="932"/>
      <c r="F40" s="574"/>
      <c r="G40" s="575"/>
      <c r="H40" s="931">
        <f ca="1">IF(OFFSET(OFFSET(모듈!$A$1,0,MATCH("화찰정보가져오기기준셀",모듈!$1:$1,0)-1),8,1)="","",OFFSET(OFFSET(모듈!$A$1,0,MATCH("화찰정보가져오기기준셀",모듈!$1:$1,0)-1),8,1))</f>
        <v>45709</v>
      </c>
      <c r="I40" s="931"/>
      <c r="J40" s="932" t="str">
        <f ca="1">IF(OFFSET(OFFSET(모듈!$A$1,0,MATCH("화찰정보가져오기기준셀",모듈!$1:$1,0)-1),8,3)="","",OFFSET(OFFSET(모듈!$A$1,0,MATCH("화찰정보가져오기기준셀",모듈!$1:$1,0)-1),8,3))</f>
        <v>B-1</v>
      </c>
      <c r="K40" s="932"/>
      <c r="L40" s="932"/>
    </row>
  </sheetData>
  <mergeCells count="76">
    <mergeCell ref="B38:C38"/>
    <mergeCell ref="I38:J38"/>
    <mergeCell ref="B39:C39"/>
    <mergeCell ref="I39:J39"/>
    <mergeCell ref="A40:B40"/>
    <mergeCell ref="C40:E40"/>
    <mergeCell ref="H40:I40"/>
    <mergeCell ref="J40:L40"/>
    <mergeCell ref="A34:E35"/>
    <mergeCell ref="H34:L35"/>
    <mergeCell ref="A36:E36"/>
    <mergeCell ref="H36:L36"/>
    <mergeCell ref="B37:C37"/>
    <mergeCell ref="I37:J37"/>
    <mergeCell ref="A31:E31"/>
    <mergeCell ref="H31:L31"/>
    <mergeCell ref="A32:E32"/>
    <mergeCell ref="H32:L32"/>
    <mergeCell ref="A33:E33"/>
    <mergeCell ref="H33:L33"/>
    <mergeCell ref="B27:C27"/>
    <mergeCell ref="I27:J27"/>
    <mergeCell ref="B28:C28"/>
    <mergeCell ref="I28:J28"/>
    <mergeCell ref="A29:B29"/>
    <mergeCell ref="C29:E29"/>
    <mergeCell ref="H29:I29"/>
    <mergeCell ref="J29:L29"/>
    <mergeCell ref="A23:E24"/>
    <mergeCell ref="H23:L24"/>
    <mergeCell ref="A25:E25"/>
    <mergeCell ref="H25:L25"/>
    <mergeCell ref="B26:C26"/>
    <mergeCell ref="I26:J26"/>
    <mergeCell ref="A20:E20"/>
    <mergeCell ref="H20:L20"/>
    <mergeCell ref="A21:E21"/>
    <mergeCell ref="H21:L21"/>
    <mergeCell ref="A22:E22"/>
    <mergeCell ref="H22:L22"/>
    <mergeCell ref="B18:C18"/>
    <mergeCell ref="I18:J18"/>
    <mergeCell ref="A19:B19"/>
    <mergeCell ref="C19:E19"/>
    <mergeCell ref="H19:I19"/>
    <mergeCell ref="J19:L19"/>
    <mergeCell ref="A15:E15"/>
    <mergeCell ref="H15:L15"/>
    <mergeCell ref="B16:C16"/>
    <mergeCell ref="I16:J16"/>
    <mergeCell ref="B17:C17"/>
    <mergeCell ref="I17:J17"/>
    <mergeCell ref="A11:E11"/>
    <mergeCell ref="H11:L11"/>
    <mergeCell ref="A12:E12"/>
    <mergeCell ref="H12:L12"/>
    <mergeCell ref="A13:E14"/>
    <mergeCell ref="H13:L14"/>
    <mergeCell ref="B8:C8"/>
    <mergeCell ref="I8:J8"/>
    <mergeCell ref="A9:B9"/>
    <mergeCell ref="C9:E9"/>
    <mergeCell ref="H9:I9"/>
    <mergeCell ref="J9:L9"/>
    <mergeCell ref="A5:E5"/>
    <mergeCell ref="H5:L5"/>
    <mergeCell ref="B6:C6"/>
    <mergeCell ref="I6:J6"/>
    <mergeCell ref="B7:C7"/>
    <mergeCell ref="I7:J7"/>
    <mergeCell ref="A1:E1"/>
    <mergeCell ref="H1:L1"/>
    <mergeCell ref="A2:E2"/>
    <mergeCell ref="H2:L2"/>
    <mergeCell ref="A3:E4"/>
    <mergeCell ref="H3:L4"/>
  </mergeCells>
  <phoneticPr fontId="1" type="noConversion"/>
  <pageMargins left="0.17" right="0.17" top="0.17" bottom="0.17" header="0.17" footer="0.17"/>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933" t="s">
        <v>16682</v>
      </c>
      <c r="B1" s="934"/>
      <c r="C1" s="934"/>
      <c r="D1" s="934"/>
      <c r="E1" s="934"/>
      <c r="F1" s="934"/>
      <c r="G1" s="934"/>
      <c r="H1" s="934"/>
      <c r="I1" s="935"/>
      <c r="J1" s="575"/>
      <c r="K1" s="933" t="s">
        <v>16682</v>
      </c>
      <c r="L1" s="934"/>
      <c r="M1" s="934"/>
      <c r="N1" s="934"/>
      <c r="O1" s="934"/>
      <c r="P1" s="934"/>
      <c r="Q1" s="934"/>
      <c r="R1" s="934"/>
      <c r="S1" s="935"/>
      <c r="T1" s="936" t="s">
        <v>16683</v>
      </c>
      <c r="U1" s="937"/>
      <c r="V1" s="937"/>
      <c r="W1" s="937"/>
      <c r="X1" s="937"/>
      <c r="Y1" s="937"/>
      <c r="Z1" s="937"/>
      <c r="AA1" s="937"/>
      <c r="AB1" s="938"/>
      <c r="AC1" s="575"/>
      <c r="AD1" s="936" t="s">
        <v>16683</v>
      </c>
      <c r="AE1" s="937"/>
      <c r="AF1" s="937"/>
      <c r="AG1" s="937"/>
      <c r="AH1" s="937"/>
      <c r="AI1" s="937"/>
      <c r="AJ1" s="937"/>
      <c r="AK1" s="937"/>
      <c r="AL1" s="938"/>
    </row>
    <row r="2" spans="1:38" ht="55.5" customHeight="1">
      <c r="A2" s="585" t="s">
        <v>16684</v>
      </c>
      <c r="B2" s="939" t="str">
        <f ca="1">IF(OFFSET(OFFSET(모듈!$A$1,0,MATCH("화찰정보가져오기기준셀",모듈!$1:$1,0)-1),5,0)="","",OFFSET(OFFSET(모듈!$A$1,0,MATCH("화찰정보가져오기기준셀",모듈!$1:$1,0)-1),5,0))</f>
        <v>에프원에프앤비</v>
      </c>
      <c r="C2" s="940"/>
      <c r="D2" s="940"/>
      <c r="E2" s="940"/>
      <c r="F2" s="940"/>
      <c r="G2" s="940"/>
      <c r="H2" s="940"/>
      <c r="I2" s="941"/>
      <c r="J2" s="575"/>
      <c r="K2" s="585" t="s">
        <v>16685</v>
      </c>
      <c r="L2" s="939" t="str">
        <f ca="1">IF(OFFSET(OFFSET(모듈!$A$1,0,MATCH("화찰정보가져오기기준셀",모듈!$1:$1,0)-1),6,0)="","",OFFSET(OFFSET(모듈!$A$1,0,MATCH("화찰정보가져오기기준셀",모듈!$1:$1,0)-1),6,0))</f>
        <v>에프원에프앤비</v>
      </c>
      <c r="M2" s="940"/>
      <c r="N2" s="940"/>
      <c r="O2" s="940"/>
      <c r="P2" s="940"/>
      <c r="Q2" s="940"/>
      <c r="R2" s="940"/>
      <c r="S2" s="941"/>
      <c r="T2" s="586" t="s">
        <v>16685</v>
      </c>
      <c r="U2" s="942" t="str">
        <f ca="1">IF(OFFSET(OFFSET(모듈!$A$1,0,MATCH("화찰정보가져오기기준셀",모듈!$1:$1,0)-1),5,0)="","",OFFSET(OFFSET(모듈!$A$1,0,MATCH("화찰정보가져오기기준셀",모듈!$1:$1,0)-1),5,0))</f>
        <v>에프원에프앤비</v>
      </c>
      <c r="V2" s="943"/>
      <c r="W2" s="943"/>
      <c r="X2" s="943"/>
      <c r="Y2" s="943"/>
      <c r="Z2" s="943"/>
      <c r="AA2" s="943"/>
      <c r="AB2" s="944"/>
      <c r="AC2" s="575"/>
      <c r="AD2" s="586" t="s">
        <v>16684</v>
      </c>
      <c r="AE2" s="942" t="str">
        <f ca="1">IF(OFFSET(OFFSET(모듈!$A$1,0,MATCH("화찰정보가져오기기준셀",모듈!$1:$1,0)-1),6,0)="","",OFFSET(OFFSET(모듈!$A$1,0,MATCH("화찰정보가져오기기준셀",모듈!$1:$1,0)-1),6,0))</f>
        <v>에프원에프앤비</v>
      </c>
      <c r="AF2" s="943"/>
      <c r="AG2" s="943"/>
      <c r="AH2" s="943"/>
      <c r="AI2" s="943"/>
      <c r="AJ2" s="943"/>
      <c r="AK2" s="943"/>
      <c r="AL2" s="944"/>
    </row>
    <row r="3" spans="1:38" ht="40.5" customHeight="1">
      <c r="A3" s="958" t="str">
        <f ca="1">IF(OFFSET(OFFSET(모듈!$A$1,0,MATCH("화찰정보가져오기기준셀",모듈!$1:$1,0)-1),5,4)="","",OFFSET(OFFSET(모듈!$A$1,0,MATCH("화찰정보가져오기기준셀",모듈!$1:$1,0)-1),5,4))</f>
        <v>홍어날개</v>
      </c>
      <c r="B3" s="959"/>
      <c r="C3" s="960" t="str">
        <f ca="1">IF(OFFSET(OFFSET(모듈!$A$1,0,MATCH("화찰정보가져오기기준셀",모듈!$1:$1,0)-1),5,5)="","",OFFSET(OFFSET(모듈!$A$1,0,MATCH("화찰정보가져오기기준셀",모듈!$1:$1,0)-1),5,5))</f>
        <v>평균23.2K</v>
      </c>
      <c r="D3" s="961"/>
      <c r="E3" s="961"/>
      <c r="F3" s="961"/>
      <c r="G3" s="961"/>
      <c r="H3" s="961"/>
      <c r="I3" s="962"/>
      <c r="J3" s="575"/>
      <c r="K3" s="958" t="str">
        <f ca="1">IF(OFFSET(OFFSET(모듈!$A$1,0,MATCH("화찰정보가져오기기준셀",모듈!$1:$1,0)-1),6,4)="","",OFFSET(OFFSET(모듈!$A$1,0,MATCH("화찰정보가져오기기준셀",모듈!$1:$1,0)-1),6,4))</f>
        <v>홍어날개</v>
      </c>
      <c r="L3" s="959"/>
      <c r="M3" s="960" t="str">
        <f ca="1">IF(OFFSET(OFFSET(모듈!$A$1,0,MATCH("화찰정보가져오기기준셀",모듈!$1:$1,0)-1),6,5)="","",OFFSET(OFFSET(모듈!$A$1,0,MATCH("화찰정보가져오기기준셀",모듈!$1:$1,0)-1),6,5))</f>
        <v>평균23.2K</v>
      </c>
      <c r="N3" s="961"/>
      <c r="O3" s="961"/>
      <c r="P3" s="961"/>
      <c r="Q3" s="961"/>
      <c r="R3" s="961"/>
      <c r="S3" s="962"/>
      <c r="T3" s="945" t="str">
        <f ca="1">IF(OFFSET(OFFSET(모듈!$A$1,0,MATCH("화찰정보가져오기기준셀",모듈!$1:$1,0)-1),5,4)="","",OFFSET(OFFSET(모듈!$A$1,0,MATCH("화찰정보가져오기기준셀",모듈!$1:$1,0)-1),5,4))</f>
        <v>홍어날개</v>
      </c>
      <c r="U3" s="946"/>
      <c r="V3" s="947" t="str">
        <f ca="1">IF(OFFSET(OFFSET(모듈!$A$1,0,MATCH("화찰정보가져오기기준셀",모듈!$1:$1,0)-1),5,5)="","",OFFSET(OFFSET(모듈!$A$1,0,MATCH("화찰정보가져오기기준셀",모듈!$1:$1,0)-1),5,5))</f>
        <v>평균23.2K</v>
      </c>
      <c r="W3" s="948"/>
      <c r="X3" s="948"/>
      <c r="Y3" s="948"/>
      <c r="Z3" s="948"/>
      <c r="AA3" s="948"/>
      <c r="AB3" s="949"/>
      <c r="AC3" s="575"/>
      <c r="AD3" s="945" t="str">
        <f ca="1">IF(OFFSET(OFFSET(모듈!$A$1,0,MATCH("화찰정보가져오기기준셀",모듈!$1:$1,0)-1),6,4)="","",OFFSET(OFFSET(모듈!$A$1,0,MATCH("화찰정보가져오기기준셀",모듈!$1:$1,0)-1),6,4))</f>
        <v>홍어날개</v>
      </c>
      <c r="AE3" s="946"/>
      <c r="AF3" s="947" t="str">
        <f ca="1">IF(OFFSET(OFFSET(모듈!$A$1,0,MATCH("화찰정보가져오기기준셀",모듈!$1:$1,0)-1),6,5)="","",OFFSET(OFFSET(모듈!$A$1,0,MATCH("화찰정보가져오기기준셀",모듈!$1:$1,0)-1),6,5))</f>
        <v>평균23.2K</v>
      </c>
      <c r="AG3" s="948"/>
      <c r="AH3" s="948"/>
      <c r="AI3" s="948"/>
      <c r="AJ3" s="948"/>
      <c r="AK3" s="948"/>
      <c r="AL3" s="949"/>
    </row>
    <row r="4" spans="1:38" ht="20.25" customHeight="1">
      <c r="A4" s="950" t="s">
        <v>16686</v>
      </c>
      <c r="B4" s="952" t="str">
        <f ca="1">IF(OFFSET(OFFSET(모듈!$A$1,0,MATCH("화찰정보가져오기기준셀",모듈!$1:$1,0)-1),5,2)="","",OFFSET(OFFSET(모듈!$A$1,0,MATCH("화찰정보가져오기기준셀",모듈!$1:$1,0)-1),5,2))</f>
        <v/>
      </c>
      <c r="C4" s="953"/>
      <c r="D4" s="953"/>
      <c r="E4" s="953"/>
      <c r="F4" s="957" t="s">
        <v>16687</v>
      </c>
      <c r="G4" s="957"/>
      <c r="H4" s="957"/>
      <c r="I4" s="587" t="str">
        <f ca="1">IF(OFFSET(OFFSET(모듈!$A$1,0,MATCH("화찰정보가져오기기준셀",모듈!$1:$1,0)-1),5,6)="","",OFFSET(OFFSET(모듈!$A$1,0,MATCH("화찰정보가져오기기준셀",모듈!$1:$1,0)-1),5,6))</f>
        <v/>
      </c>
      <c r="J4" s="575"/>
      <c r="K4" s="950" t="s">
        <v>16686</v>
      </c>
      <c r="L4" s="952" t="str">
        <f ca="1">IF(OFFSET(OFFSET(모듈!$A$1,0,MATCH("화찰정보가져오기기준셀",모듈!$1:$1,0)-1),6,2)="","",OFFSET(OFFSET(모듈!$A$1,0,MATCH("화찰정보가져오기기준셀",모듈!$1:$1,0)-1),6,2))</f>
        <v/>
      </c>
      <c r="M4" s="953"/>
      <c r="N4" s="953"/>
      <c r="O4" s="953"/>
      <c r="P4" s="957" t="s">
        <v>16687</v>
      </c>
      <c r="Q4" s="957"/>
      <c r="R4" s="957"/>
      <c r="S4" s="587" t="str">
        <f ca="1">IF(OFFSET(OFFSET(모듈!$A$1,0,MATCH("화찰정보가져오기기준셀",모듈!$1:$1,0)-1),6,6)="","",OFFSET(OFFSET(모듈!$A$1,0,MATCH("화찰정보가져오기기준셀",모듈!$1:$1,0)-1),6,6))</f>
        <v/>
      </c>
      <c r="T4" s="950" t="s">
        <v>16686</v>
      </c>
      <c r="U4" s="952" t="str">
        <f ca="1">IF(OFFSET(OFFSET(모듈!$A$1,0,MATCH("화찰정보가져오기기준셀",모듈!$1:$1,0)-1),5,2)="","",OFFSET(OFFSET(모듈!$A$1,0,MATCH("화찰정보가져오기기준셀",모듈!$1:$1,0)-1),5,2))</f>
        <v/>
      </c>
      <c r="V4" s="953"/>
      <c r="W4" s="953"/>
      <c r="X4" s="953"/>
      <c r="Y4" s="957" t="s">
        <v>16687</v>
      </c>
      <c r="Z4" s="957"/>
      <c r="AA4" s="957"/>
      <c r="AB4" s="587" t="str">
        <f ca="1">IF(OFFSET(OFFSET(모듈!$A$1,0,MATCH("화찰정보가져오기기준셀",모듈!$1:$1,0)-1),5,6)="","",OFFSET(OFFSET(모듈!$A$1,0,MATCH("화찰정보가져오기기준셀",모듈!$1:$1,0)-1),5,6))</f>
        <v/>
      </c>
      <c r="AC4" s="575"/>
      <c r="AD4" s="963" t="s">
        <v>16686</v>
      </c>
      <c r="AE4" s="965" t="str">
        <f ca="1">IF(OFFSET(OFFSET(모듈!$A$1,0,MATCH("화찰정보가져오기기준셀",모듈!$1:$1,0)-1),6,2)="","",OFFSET(OFFSET(모듈!$A$1,0,MATCH("화찰정보가져오기기준셀",모듈!$1:$1,0)-1),6,2))</f>
        <v/>
      </c>
      <c r="AF4" s="966"/>
      <c r="AG4" s="966"/>
      <c r="AH4" s="966"/>
      <c r="AI4" s="970" t="s">
        <v>16687</v>
      </c>
      <c r="AJ4" s="970"/>
      <c r="AK4" s="970"/>
      <c r="AL4" s="588" t="str">
        <f ca="1">IF(OFFSET(OFFSET(모듈!$A$1,0,MATCH("화찰정보가져오기기준셀",모듈!$1:$1,0)-1),6,6)="","",OFFSET(OFFSET(모듈!$A$1,0,MATCH("화찰정보가져오기기준셀",모듈!$1:$1,0)-1),6,6))</f>
        <v/>
      </c>
    </row>
    <row r="5" spans="1:38" ht="22.5" customHeight="1">
      <c r="A5" s="951"/>
      <c r="B5" s="954"/>
      <c r="C5" s="955"/>
      <c r="D5" s="955"/>
      <c r="E5" s="955"/>
      <c r="F5" s="924" t="s">
        <v>16688</v>
      </c>
      <c r="G5" s="926"/>
      <c r="H5" s="971">
        <f ca="1">IF(OFFSET(OFFSET(모듈!$A$1,0,MATCH("화찰정보가져오기기준셀",모듈!$1:$1,0)-1),5,14)="","",OFFSET(OFFSET(모듈!$A$1,0,MATCH("화찰정보가져오기기준셀",모듈!$1:$1,0)-1),5,14))</f>
        <v>995</v>
      </c>
      <c r="I5" s="972"/>
      <c r="J5" s="575"/>
      <c r="K5" s="951"/>
      <c r="L5" s="954"/>
      <c r="M5" s="955"/>
      <c r="N5" s="955"/>
      <c r="O5" s="955"/>
      <c r="P5" s="924" t="s">
        <v>16689</v>
      </c>
      <c r="Q5" s="926"/>
      <c r="R5" s="971">
        <f ca="1">IF(OFFSET(OFFSET(모듈!$A$1,0,MATCH("화찰정보가져오기기준셀",모듈!$1:$1,0)-1),6,14)="","",OFFSET(OFFSET(모듈!$A$1,0,MATCH("화찰정보가져오기기준셀",모듈!$1:$1,0)-1),6,14))</f>
        <v>995</v>
      </c>
      <c r="S5" s="972"/>
      <c r="T5" s="951"/>
      <c r="U5" s="954"/>
      <c r="V5" s="955"/>
      <c r="W5" s="955"/>
      <c r="X5" s="955"/>
      <c r="Y5" s="924" t="s">
        <v>16690</v>
      </c>
      <c r="Z5" s="926"/>
      <c r="AA5" s="971">
        <f ca="1">IF(OFFSET(OFFSET(모듈!$A$1,0,MATCH("화찰정보가져오기기준셀",모듈!$1:$1,0)-1),5,14)="","",OFFSET(OFFSET(모듈!$A$1,0,MATCH("화찰정보가져오기기준셀",모듈!$1:$1,0)-1),5,14))</f>
        <v>995</v>
      </c>
      <c r="AB5" s="972"/>
      <c r="AC5" s="575"/>
      <c r="AD5" s="964"/>
      <c r="AE5" s="967"/>
      <c r="AF5" s="968"/>
      <c r="AG5" s="968"/>
      <c r="AH5" s="968"/>
      <c r="AI5" s="973" t="s">
        <v>16689</v>
      </c>
      <c r="AJ5" s="974"/>
      <c r="AK5" s="975">
        <f ca="1">IF(OFFSET(OFFSET(모듈!$A$1,0,MATCH("화찰정보가져오기기준셀",모듈!$1:$1,0)-1),6,14)="","",OFFSET(OFFSET(모듈!$A$1,0,MATCH("화찰정보가져오기기준셀",모듈!$1:$1,0)-1),6,14))</f>
        <v>995</v>
      </c>
      <c r="AL5" s="976"/>
    </row>
    <row r="6" spans="1:38" ht="40.15" customHeight="1">
      <c r="A6" s="951"/>
      <c r="B6" s="954"/>
      <c r="C6" s="955"/>
      <c r="D6" s="955"/>
      <c r="E6" s="955"/>
      <c r="F6" s="977" t="s">
        <v>16691</v>
      </c>
      <c r="G6" s="979" t="str">
        <f ca="1">IF(OFFSET(OFFSET(모듈!$A$1,0,MATCH("화찰정보가져오기기준셀",모듈!$1:$1,0)-1),5,3)="","",OFFSET(OFFSET(모듈!$A$1,0,MATCH("화찰정보가져오기기준셀",모듈!$1:$1,0)-1),5,3))</f>
        <v>B-1</v>
      </c>
      <c r="H6" s="980"/>
      <c r="I6" s="981"/>
      <c r="J6" s="575"/>
      <c r="K6" s="951"/>
      <c r="L6" s="954"/>
      <c r="M6" s="955"/>
      <c r="N6" s="955"/>
      <c r="O6" s="955"/>
      <c r="P6" s="977" t="s">
        <v>16691</v>
      </c>
      <c r="Q6" s="979" t="str">
        <f ca="1">IF(OFFSET(OFFSET(모듈!$A$1,0,MATCH("화찰정보가져오기기준셀",모듈!$1:$1,0)-1),6,3)="","",OFFSET(OFFSET(모듈!$A$1,0,MATCH("화찰정보가져오기기준셀",모듈!$1:$1,0)-1),6,3))</f>
        <v>B-1</v>
      </c>
      <c r="R6" s="985"/>
      <c r="S6" s="986"/>
      <c r="T6" s="951"/>
      <c r="U6" s="954"/>
      <c r="V6" s="955"/>
      <c r="W6" s="955"/>
      <c r="X6" s="955"/>
      <c r="Y6" s="977" t="s">
        <v>16691</v>
      </c>
      <c r="Z6" s="979" t="str">
        <f ca="1">IF(OFFSET(OFFSET(모듈!$A$1,0,MATCH("화찰정보가져오기기준셀",모듈!$1:$1,0)-1),5,3)="","",OFFSET(OFFSET(모듈!$A$1,0,MATCH("화찰정보가져오기기준셀",모듈!$1:$1,0)-1),5,3))</f>
        <v>B-1</v>
      </c>
      <c r="AA6" s="985"/>
      <c r="AB6" s="986"/>
      <c r="AC6" s="575"/>
      <c r="AD6" s="964"/>
      <c r="AE6" s="967"/>
      <c r="AF6" s="968"/>
      <c r="AG6" s="968"/>
      <c r="AH6" s="968"/>
      <c r="AI6" s="990" t="s">
        <v>16691</v>
      </c>
      <c r="AJ6" s="992" t="str">
        <f ca="1">IF(OFFSET(OFFSET(모듈!$A$1,0,MATCH("화찰정보가져오기기준셀",모듈!$1:$1,0)-1),6,3)="","",OFFSET(OFFSET(모듈!$A$1,0,MATCH("화찰정보가져오기기준셀",모듈!$1:$1,0)-1),6,3))</f>
        <v>B-1</v>
      </c>
      <c r="AK6" s="993"/>
      <c r="AL6" s="994"/>
    </row>
    <row r="7" spans="1:38" ht="40.15" customHeight="1">
      <c r="A7" s="951"/>
      <c r="B7" s="954"/>
      <c r="C7" s="956"/>
      <c r="D7" s="956"/>
      <c r="E7" s="956"/>
      <c r="F7" s="978"/>
      <c r="G7" s="982"/>
      <c r="H7" s="983"/>
      <c r="I7" s="984"/>
      <c r="J7" s="575"/>
      <c r="K7" s="951"/>
      <c r="L7" s="954"/>
      <c r="M7" s="956"/>
      <c r="N7" s="956"/>
      <c r="O7" s="956"/>
      <c r="P7" s="978"/>
      <c r="Q7" s="987"/>
      <c r="R7" s="988"/>
      <c r="S7" s="989"/>
      <c r="T7" s="951"/>
      <c r="U7" s="954"/>
      <c r="V7" s="956"/>
      <c r="W7" s="956"/>
      <c r="X7" s="956"/>
      <c r="Y7" s="978"/>
      <c r="Z7" s="987"/>
      <c r="AA7" s="988"/>
      <c r="AB7" s="989"/>
      <c r="AC7" s="575"/>
      <c r="AD7" s="964"/>
      <c r="AE7" s="967"/>
      <c r="AF7" s="969"/>
      <c r="AG7" s="969"/>
      <c r="AH7" s="969"/>
      <c r="AI7" s="991"/>
      <c r="AJ7" s="995"/>
      <c r="AK7" s="996"/>
      <c r="AL7" s="997"/>
    </row>
    <row r="8" spans="1:38" ht="30" customHeight="1">
      <c r="A8" s="998" t="s">
        <v>16692</v>
      </c>
      <c r="B8" s="999"/>
      <c r="C8" s="1000">
        <f ca="1">IF(OFFSET(OFFSET(모듈!$A$1,0,MATCH("화찰정보가져오기기준셀",모듈!$1:$1,0)-1),5,1)="","",OFFSET(OFFSET(모듈!$A$1,0,MATCH("화찰정보가져오기기준셀",모듈!$1:$1,0)-1),5,1))</f>
        <v>45709</v>
      </c>
      <c r="D8" s="1001"/>
      <c r="E8" s="1001"/>
      <c r="F8" s="1001"/>
      <c r="G8" s="1002"/>
      <c r="H8" s="924" t="s">
        <v>16693</v>
      </c>
      <c r="I8" s="926"/>
      <c r="J8" s="575"/>
      <c r="K8" s="998" t="s">
        <v>16694</v>
      </c>
      <c r="L8" s="999"/>
      <c r="M8" s="1000">
        <f ca="1">IF(OFFSET(OFFSET(모듈!$A$1,0,MATCH("화찰정보가져오기기준셀",모듈!$1:$1,0)-1),6,1)="","",OFFSET(OFFSET(모듈!$A$1,0,MATCH("화찰정보가져오기기준셀",모듈!$1:$1,0)-1),6,1))</f>
        <v>45709</v>
      </c>
      <c r="N8" s="1001"/>
      <c r="O8" s="1001"/>
      <c r="P8" s="1001"/>
      <c r="Q8" s="1002"/>
      <c r="R8" s="924" t="s">
        <v>16693</v>
      </c>
      <c r="S8" s="926"/>
      <c r="T8" s="1010" t="s">
        <v>16692</v>
      </c>
      <c r="U8" s="1011"/>
      <c r="V8" s="1012">
        <f ca="1">IF(OFFSET(OFFSET(모듈!$A$1,0,MATCH("화찰정보가져오기기준셀",모듈!$1:$1,0)-1),5,1)="","",OFFSET(OFFSET(모듈!$A$1,0,MATCH("화찰정보가져오기기준셀",모듈!$1:$1,0)-1),5,1))</f>
        <v>45709</v>
      </c>
      <c r="W8" s="1013"/>
      <c r="X8" s="1013"/>
      <c r="Y8" s="1013"/>
      <c r="Z8" s="1014"/>
      <c r="AA8" s="973" t="s">
        <v>16693</v>
      </c>
      <c r="AB8" s="974"/>
      <c r="AC8" s="575"/>
      <c r="AD8" s="1010" t="s">
        <v>16692</v>
      </c>
      <c r="AE8" s="1011"/>
      <c r="AF8" s="1012">
        <f ca="1">IF(OFFSET(OFFSET(모듈!$A$1,0,MATCH("화찰정보가져오기기준셀",모듈!$1:$1,0)-1),6,1)="","",OFFSET(OFFSET(모듈!$A$1,0,MATCH("화찰정보가져오기기준셀",모듈!$1:$1,0)-1),6,1))</f>
        <v>45709</v>
      </c>
      <c r="AG8" s="1013"/>
      <c r="AH8" s="1013"/>
      <c r="AI8" s="1013"/>
      <c r="AJ8" s="1014"/>
      <c r="AK8" s="973" t="s">
        <v>16695</v>
      </c>
      <c r="AL8" s="974"/>
    </row>
    <row r="9" spans="1:38" ht="30" customHeight="1">
      <c r="A9" s="1006">
        <f ca="1">IFERROR(YEAR(C8),YEAR(TODAY()))</f>
        <v>2025</v>
      </c>
      <c r="B9" s="1007"/>
      <c r="C9" s="1003"/>
      <c r="D9" s="1004"/>
      <c r="E9" s="1004"/>
      <c r="F9" s="1004"/>
      <c r="G9" s="1005"/>
      <c r="H9" s="1008" t="str">
        <f ca="1">IF(OFFSET(OFFSET(모듈!$A$1,0,MATCH("화찰정보가져오기기준셀",모듈!$1:$1,0)-1),5,16)="","",OFFSET(OFFSET(모듈!$A$1,0,MATCH("화찰정보가져오기기준셀",모듈!$1:$1,0)-1),5,16))</f>
        <v>2025.02.21</v>
      </c>
      <c r="I9" s="1009"/>
      <c r="J9" s="575"/>
      <c r="K9" s="1006">
        <f ca="1">IFERROR(YEAR(M8),YEAR(TODAY()))</f>
        <v>2025</v>
      </c>
      <c r="L9" s="1007"/>
      <c r="M9" s="1003"/>
      <c r="N9" s="1004"/>
      <c r="O9" s="1004"/>
      <c r="P9" s="1004"/>
      <c r="Q9" s="1005"/>
      <c r="R9" s="1008" t="str">
        <f ca="1">IF(OFFSET(OFFSET(모듈!$A$1,0,MATCH("화찰정보가져오기기준셀",모듈!$1:$1,0)-1),6,16)="","",OFFSET(OFFSET(모듈!$A$1,0,MATCH("화찰정보가져오기기준셀",모듈!$1:$1,0)-1),6,16))</f>
        <v>2025.02.21</v>
      </c>
      <c r="S9" s="1009"/>
      <c r="T9" s="1018">
        <f ca="1">IFERROR(YEAR(V8),YEAR(TODAY()))</f>
        <v>2025</v>
      </c>
      <c r="U9" s="1019"/>
      <c r="V9" s="1015"/>
      <c r="W9" s="1016"/>
      <c r="X9" s="1016"/>
      <c r="Y9" s="1016"/>
      <c r="Z9" s="1017"/>
      <c r="AA9" s="1020" t="str">
        <f ca="1">IF(OFFSET(OFFSET(모듈!$A$1,0,MATCH("화찰정보가져오기기준셀",모듈!$1:$1,0)-1),5,16)="","",OFFSET(OFFSET(모듈!$A$1,0,MATCH("화찰정보가져오기기준셀",모듈!$1:$1,0)-1),5,16))</f>
        <v>2025.02.21</v>
      </c>
      <c r="AB9" s="1021"/>
      <c r="AC9" s="575"/>
      <c r="AD9" s="1018">
        <f ca="1">IFERROR(YEAR(AF8),YEAR(TODAY()))</f>
        <v>2025</v>
      </c>
      <c r="AE9" s="1019"/>
      <c r="AF9" s="1015"/>
      <c r="AG9" s="1016"/>
      <c r="AH9" s="1016"/>
      <c r="AI9" s="1016"/>
      <c r="AJ9" s="1017"/>
      <c r="AK9" s="1020" t="str">
        <f ca="1">IF(OFFSET(OFFSET(모듈!$A$1,0,MATCH("화찰정보가져오기기준셀",모듈!$1:$1,0)-1),6,16)="","",OFFSET(OFFSET(모듈!$A$1,0,MATCH("화찰정보가져오기기준셀",모듈!$1:$1,0)-1),6,16))</f>
        <v>2025.02.21</v>
      </c>
      <c r="AL9" s="1021"/>
    </row>
    <row r="10" spans="1:38" ht="27.75" customHeight="1">
      <c r="A10" s="1027" t="s">
        <v>16696</v>
      </c>
      <c r="B10" s="1028"/>
      <c r="C10" s="1029" t="str">
        <f ca="1">IF(OFFSET(OFFSET(모듈!$A$1,0,MATCH("화찰정보가져오기기준셀",모듈!$1:$1,0)-1),5,11)="","",OFFSET(OFFSET(모듈!$A$1,0,MATCH("화찰정보가져오기기준셀",모듈!$1:$1,0)-1),5,11))</f>
        <v>SNG0451909</v>
      </c>
      <c r="D10" s="1029"/>
      <c r="E10" s="1029"/>
      <c r="F10" s="1029"/>
      <c r="G10" s="1029"/>
      <c r="H10" s="1029"/>
      <c r="I10" s="1029"/>
      <c r="J10" s="575"/>
      <c r="K10" s="1027" t="s">
        <v>16696</v>
      </c>
      <c r="L10" s="1028"/>
      <c r="M10" s="1029" t="str">
        <f ca="1">IF(OFFSET(OFFSET(모듈!$A$1,0,MATCH("화찰정보가져오기기준셀",모듈!$1:$1,0)-1),6,11)="","",OFFSET(OFFSET(모듈!$A$1,0,MATCH("화찰정보가져오기기준셀",모듈!$1:$1,0)-1),6,11))</f>
        <v>SNG0451909</v>
      </c>
      <c r="N10" s="1029"/>
      <c r="O10" s="1029"/>
      <c r="P10" s="1029"/>
      <c r="Q10" s="1029"/>
      <c r="R10" s="1029"/>
      <c r="S10" s="1029"/>
      <c r="T10" s="1022" t="s">
        <v>16697</v>
      </c>
      <c r="U10" s="1023"/>
      <c r="V10" s="1024" t="str">
        <f ca="1">IF(OFFSET(OFFSET(모듈!$A$1,0,MATCH("화찰정보가져오기기준셀",모듈!$1:$1,0)-1),5,11)="","",OFFSET(OFFSET(모듈!$A$1,0,MATCH("화찰정보가져오기기준셀",모듈!$1:$1,0)-1),5,11))</f>
        <v>SNG0451909</v>
      </c>
      <c r="W10" s="1024"/>
      <c r="X10" s="1024"/>
      <c r="Y10" s="1024"/>
      <c r="Z10" s="1024"/>
      <c r="AA10" s="1024"/>
      <c r="AB10" s="1024"/>
      <c r="AC10" s="575"/>
      <c r="AD10" s="1022" t="s">
        <v>16698</v>
      </c>
      <c r="AE10" s="1023"/>
      <c r="AF10" s="1024" t="str">
        <f ca="1">IF(OFFSET(OFFSET(모듈!$A$1,0,MATCH("화찰정보가져오기기준셀",모듈!$1:$1,0)-1),6,11)="","",OFFSET(OFFSET(모듈!$A$1,0,MATCH("화찰정보가져오기기준셀",모듈!$1:$1,0)-1),6,11))</f>
        <v>SNG0451909</v>
      </c>
      <c r="AG10" s="1024"/>
      <c r="AH10" s="1024"/>
      <c r="AI10" s="1024"/>
      <c r="AJ10" s="1024"/>
      <c r="AK10" s="1024"/>
      <c r="AL10" s="1024"/>
    </row>
    <row r="11" spans="1:38" ht="27.75" customHeight="1">
      <c r="A11" s="924" t="s">
        <v>16699</v>
      </c>
      <c r="B11" s="926"/>
      <c r="C11" s="1025" t="str">
        <f ca="1">IF(OFFSET(OFFSET(모듈!$A$1,0,MATCH("화찰정보가져오기기준셀",모듈!$1:$1,0)-1),5,13)="","",OFFSET(OFFSET(모듈!$A$1,0,MATCH("화찰정보가져오기기준셀",모듈!$1:$1,0)-1),5,13))</f>
        <v>25COSU0021I-2030-</v>
      </c>
      <c r="D11" s="1025"/>
      <c r="E11" s="1025"/>
      <c r="F11" s="1025"/>
      <c r="G11" s="1025"/>
      <c r="H11" s="1025"/>
      <c r="I11" s="1025"/>
      <c r="J11" s="575"/>
      <c r="K11" s="924" t="s">
        <v>16700</v>
      </c>
      <c r="L11" s="926"/>
      <c r="M11" s="1025" t="str">
        <f ca="1">IF(OFFSET(OFFSET(모듈!$A$1,0,MATCH("화찰정보가져오기기준셀",모듈!$1:$1,0)-1),6,13)="","",OFFSET(OFFSET(모듈!$A$1,0,MATCH("화찰정보가져오기기준셀",모듈!$1:$1,0)-1),6,13))</f>
        <v>25COSU0021I-2030-</v>
      </c>
      <c r="N11" s="1025"/>
      <c r="O11" s="1025"/>
      <c r="P11" s="1025"/>
      <c r="Q11" s="1025"/>
      <c r="R11" s="1025"/>
      <c r="S11" s="1025"/>
      <c r="T11" s="973" t="s">
        <v>16700</v>
      </c>
      <c r="U11" s="974"/>
      <c r="V11" s="1026" t="str">
        <f ca="1">IF(OFFSET(OFFSET(모듈!$A$1,0,MATCH("화찰정보가져오기기준셀",모듈!$1:$1,0)-1),5,13)="","",OFFSET(OFFSET(모듈!$A$1,0,MATCH("화찰정보가져오기기준셀",모듈!$1:$1,0)-1),5,13))</f>
        <v>25COSU0021I-2030-</v>
      </c>
      <c r="W11" s="1026"/>
      <c r="X11" s="1026"/>
      <c r="Y11" s="1026"/>
      <c r="Z11" s="1026"/>
      <c r="AA11" s="1026"/>
      <c r="AB11" s="1026"/>
      <c r="AC11" s="575"/>
      <c r="AD11" s="973" t="s">
        <v>16699</v>
      </c>
      <c r="AE11" s="974"/>
      <c r="AF11" s="1026" t="str">
        <f ca="1">IF(OFFSET(OFFSET(모듈!$A$1,0,MATCH("화찰정보가져오기기준셀",모듈!$1:$1,0)-1),6,13)="","",OFFSET(OFFSET(모듈!$A$1,0,MATCH("화찰정보가져오기기준셀",모듈!$1:$1,0)-1),6,13))</f>
        <v>25COSU0021I-2030-</v>
      </c>
      <c r="AG11" s="1026"/>
      <c r="AH11" s="1026"/>
      <c r="AI11" s="1026"/>
      <c r="AJ11" s="1026"/>
      <c r="AK11" s="1026"/>
      <c r="AL11" s="1026"/>
    </row>
    <row r="12" spans="1:38" ht="27.75" customHeight="1">
      <c r="A12" s="924" t="s">
        <v>16701</v>
      </c>
      <c r="B12" s="926"/>
      <c r="C12" s="1032">
        <f ca="1">IF(OFFSET(OFFSET(모듈!$A$1,0,MATCH("화찰정보가져오기기준셀",모듈!$1:$1,0)-1),5,15)="","",OFFSET(OFFSET(모듈!$A$1,0,MATCH("화찰정보가져오기기준셀",모듈!$1:$1,0)-1),5,15))</f>
        <v>24239</v>
      </c>
      <c r="D12" s="1032"/>
      <c r="E12" s="578" t="s">
        <v>16702</v>
      </c>
      <c r="F12" s="924" t="str">
        <f ca="1">IF(OFFSET(OFFSET(모듈!$A$1,0,MATCH("화찰정보가져오기기준셀",모듈!$1:$1,0)-1),5,12)="","",OFFSET(OFFSET(모듈!$A$1,0,MATCH("화찰정보가져오기기준셀",모듈!$1:$1,0)-1),5,12))</f>
        <v>COSCO SHIPPING SAKUR</v>
      </c>
      <c r="G12" s="925"/>
      <c r="H12" s="925"/>
      <c r="I12" s="926"/>
      <c r="J12" s="575"/>
      <c r="K12" s="924" t="s">
        <v>16701</v>
      </c>
      <c r="L12" s="926"/>
      <c r="M12" s="1032">
        <f ca="1">IF(OFFSET(OFFSET(모듈!$A$1,0,MATCH("화찰정보가져오기기준셀",모듈!$1:$1,0)-1),6,15)="","",OFFSET(OFFSET(모듈!$A$1,0,MATCH("화찰정보가져오기기준셀",모듈!$1:$1,0)-1),6,15))</f>
        <v>24239</v>
      </c>
      <c r="N12" s="1032"/>
      <c r="O12" s="578" t="s">
        <v>16703</v>
      </c>
      <c r="P12" s="924" t="str">
        <f ca="1">IF(OFFSET(OFFSET(모듈!$A$1,0,MATCH("화찰정보가져오기기준셀",모듈!$1:$1,0)-1),6,12)="","",OFFSET(OFFSET(모듈!$A$1,0,MATCH("화찰정보가져오기기준셀",모듈!$1:$1,0)-1),6,12))</f>
        <v>COSCO SHIPPING SAKUR</v>
      </c>
      <c r="Q12" s="925"/>
      <c r="R12" s="925"/>
      <c r="S12" s="926"/>
      <c r="T12" s="973" t="s">
        <v>16704</v>
      </c>
      <c r="U12" s="974"/>
      <c r="V12" s="1030">
        <f ca="1">IF(OFFSET(OFFSET(모듈!$A$1,0,MATCH("화찰정보가져오기기준셀",모듈!$1:$1,0)-1),5,15)="","",OFFSET(OFFSET(모듈!$A$1,0,MATCH("화찰정보가져오기기준셀",모듈!$1:$1,0)-1),5,15))</f>
        <v>24239</v>
      </c>
      <c r="W12" s="1030"/>
      <c r="X12" s="589" t="s">
        <v>16703</v>
      </c>
      <c r="Y12" s="973" t="str">
        <f ca="1">IF(OFFSET(OFFSET(모듈!$A$1,0,MATCH("화찰정보가져오기기준셀",모듈!$1:$1,0)-1),5,12)="","",OFFSET(OFFSET(모듈!$A$1,0,MATCH("화찰정보가져오기기준셀",모듈!$1:$1,0)-1),5,12))</f>
        <v>COSCO SHIPPING SAKUR</v>
      </c>
      <c r="Z12" s="1031"/>
      <c r="AA12" s="1031"/>
      <c r="AB12" s="974"/>
      <c r="AC12" s="575"/>
      <c r="AD12" s="973" t="s">
        <v>16704</v>
      </c>
      <c r="AE12" s="974"/>
      <c r="AF12" s="1030">
        <f ca="1">IF(OFFSET(OFFSET(모듈!$A$1,0,MATCH("화찰정보가져오기기준셀",모듈!$1:$1,0)-1),6,15)="","",OFFSET(OFFSET(모듈!$A$1,0,MATCH("화찰정보가져오기기준셀",모듈!$1:$1,0)-1),6,15))</f>
        <v>24239</v>
      </c>
      <c r="AG12" s="1030"/>
      <c r="AH12" s="589" t="s">
        <v>16702</v>
      </c>
      <c r="AI12" s="973" t="str">
        <f ca="1">IF(OFFSET(OFFSET(모듈!$A$1,0,MATCH("화찰정보가져오기기준셀",모듈!$1:$1,0)-1),6,12)="","",OFFSET(OFFSET(모듈!$A$1,0,MATCH("화찰정보가져오기기준셀",모듈!$1:$1,0)-1),6,12))</f>
        <v>COSCO SHIPPING SAKUR</v>
      </c>
      <c r="AJ12" s="1031"/>
      <c r="AK12" s="1031"/>
      <c r="AL12" s="974"/>
    </row>
    <row r="13" spans="1:38" ht="25.5" customHeight="1">
      <c r="A13" s="575"/>
      <c r="B13" s="575"/>
      <c r="C13" s="575"/>
      <c r="D13" s="575"/>
      <c r="E13" s="575"/>
      <c r="F13" s="575"/>
      <c r="G13" s="575"/>
      <c r="H13" s="575"/>
      <c r="I13" s="575"/>
      <c r="J13" s="575"/>
      <c r="K13" s="575"/>
      <c r="L13" s="575"/>
      <c r="M13" s="575"/>
      <c r="N13" s="575"/>
      <c r="O13" s="575"/>
      <c r="P13" s="575"/>
      <c r="Q13" s="575"/>
      <c r="R13" s="575"/>
      <c r="S13" s="575"/>
      <c r="T13" s="575"/>
      <c r="U13" s="575"/>
      <c r="V13" s="575"/>
      <c r="W13" s="575"/>
      <c r="X13" s="575"/>
      <c r="Y13" s="575"/>
      <c r="Z13" s="575"/>
      <c r="AA13" s="575"/>
      <c r="AB13" s="575"/>
      <c r="AC13" s="575"/>
      <c r="AD13" s="575"/>
      <c r="AE13" s="575"/>
      <c r="AF13" s="575"/>
      <c r="AG13" s="575"/>
      <c r="AH13" s="575"/>
      <c r="AI13" s="575"/>
      <c r="AJ13" s="575"/>
      <c r="AK13" s="575"/>
      <c r="AL13" s="575"/>
    </row>
    <row r="14" spans="1:38" ht="26.25" customHeight="1">
      <c r="A14" s="933" t="s">
        <v>16683</v>
      </c>
      <c r="B14" s="934"/>
      <c r="C14" s="934"/>
      <c r="D14" s="934"/>
      <c r="E14" s="934"/>
      <c r="F14" s="934"/>
      <c r="G14" s="934"/>
      <c r="H14" s="934"/>
      <c r="I14" s="935"/>
      <c r="J14" s="575"/>
      <c r="K14" s="933" t="s">
        <v>16683</v>
      </c>
      <c r="L14" s="934"/>
      <c r="M14" s="934"/>
      <c r="N14" s="934"/>
      <c r="O14" s="934"/>
      <c r="P14" s="934"/>
      <c r="Q14" s="934"/>
      <c r="R14" s="934"/>
      <c r="S14" s="935"/>
      <c r="T14" s="933" t="s">
        <v>16705</v>
      </c>
      <c r="U14" s="934"/>
      <c r="V14" s="934"/>
      <c r="W14" s="934"/>
      <c r="X14" s="934"/>
      <c r="Y14" s="934"/>
      <c r="Z14" s="934"/>
      <c r="AA14" s="934"/>
      <c r="AB14" s="935"/>
      <c r="AC14" s="575"/>
      <c r="AD14" s="933" t="s">
        <v>16683</v>
      </c>
      <c r="AE14" s="934"/>
      <c r="AF14" s="934"/>
      <c r="AG14" s="934"/>
      <c r="AH14" s="934"/>
      <c r="AI14" s="934"/>
      <c r="AJ14" s="934"/>
      <c r="AK14" s="934"/>
      <c r="AL14" s="935"/>
    </row>
    <row r="15" spans="1:38" ht="55.5" customHeight="1">
      <c r="A15" s="585" t="s">
        <v>16706</v>
      </c>
      <c r="B15" s="939" t="str">
        <f ca="1">IF(OFFSET(OFFSET(모듈!$A$1,0,MATCH("화찰정보가져오기기준셀",모듈!$1:$1,0)-1),7,0)="","",OFFSET(OFFSET(모듈!$A$1,0,MATCH("화찰정보가져오기기준셀",모듈!$1:$1,0)-1),7,0))</f>
        <v>에프원에프앤비</v>
      </c>
      <c r="C15" s="940"/>
      <c r="D15" s="940"/>
      <c r="E15" s="940"/>
      <c r="F15" s="940"/>
      <c r="G15" s="940"/>
      <c r="H15" s="940"/>
      <c r="I15" s="941"/>
      <c r="J15" s="575"/>
      <c r="K15" s="585" t="s">
        <v>16684</v>
      </c>
      <c r="L15" s="939" t="str">
        <f ca="1">IF(OFFSET(OFFSET(모듈!$A$1,0,MATCH("화찰정보가져오기기준셀",모듈!$1:$1,0)-1),8,0)="","",OFFSET(OFFSET(모듈!$A$1,0,MATCH("화찰정보가져오기기준셀",모듈!$1:$1,0)-1),8,0))</f>
        <v>에프원에프앤비</v>
      </c>
      <c r="M15" s="940"/>
      <c r="N15" s="940"/>
      <c r="O15" s="940"/>
      <c r="P15" s="940"/>
      <c r="Q15" s="940"/>
      <c r="R15" s="940"/>
      <c r="S15" s="941"/>
      <c r="T15" s="585" t="s">
        <v>16684</v>
      </c>
      <c r="U15" s="939" t="str">
        <f ca="1">IF(OFFSET(OFFSET(모듈!$A$1,0,MATCH("화찰정보가져오기기준셀",모듈!$1:$1,0)-1),7,0)="","",OFFSET(OFFSET(모듈!$A$1,0,MATCH("화찰정보가져오기기준셀",모듈!$1:$1,0)-1),7,0))</f>
        <v>에프원에프앤비</v>
      </c>
      <c r="V15" s="940"/>
      <c r="W15" s="940"/>
      <c r="X15" s="940"/>
      <c r="Y15" s="940"/>
      <c r="Z15" s="940"/>
      <c r="AA15" s="940"/>
      <c r="AB15" s="941"/>
      <c r="AC15" s="575"/>
      <c r="AD15" s="585" t="s">
        <v>16706</v>
      </c>
      <c r="AE15" s="939" t="str">
        <f ca="1">IF(OFFSET(OFFSET(모듈!$A$1,0,MATCH("화찰정보가져오기기준셀",모듈!$1:$1,0)-1),8,0)="","",OFFSET(OFFSET(모듈!$A$1,0,MATCH("화찰정보가져오기기준셀",모듈!$1:$1,0)-1),8,0))</f>
        <v>에프원에프앤비</v>
      </c>
      <c r="AF15" s="940"/>
      <c r="AG15" s="940"/>
      <c r="AH15" s="940"/>
      <c r="AI15" s="940"/>
      <c r="AJ15" s="940"/>
      <c r="AK15" s="940"/>
      <c r="AL15" s="941"/>
    </row>
    <row r="16" spans="1:38" ht="40.5" customHeight="1">
      <c r="A16" s="958" t="str">
        <f ca="1">IF(OFFSET(OFFSET(모듈!$A$1,0,MATCH("화찰정보가져오기기준셀",모듈!$1:$1,0)-1),7,4)="","",OFFSET(OFFSET(모듈!$A$1,0,MATCH("화찰정보가져오기기준셀",모듈!$1:$1,0)-1),7,4))</f>
        <v>홍어날개</v>
      </c>
      <c r="B16" s="959"/>
      <c r="C16" s="960" t="str">
        <f ca="1">IF(OFFSET(OFFSET(모듈!$A$1,0,MATCH("화찰정보가져오기기준셀",모듈!$1:$1,0)-1),7,5)="","",OFFSET(OFFSET(모듈!$A$1,0,MATCH("화찰정보가져오기기준셀",모듈!$1:$1,0)-1),7,5))</f>
        <v>평균23.2K</v>
      </c>
      <c r="D16" s="961"/>
      <c r="E16" s="961"/>
      <c r="F16" s="961"/>
      <c r="G16" s="961"/>
      <c r="H16" s="961"/>
      <c r="I16" s="962"/>
      <c r="J16" s="575"/>
      <c r="K16" s="958" t="str">
        <f ca="1">IF(OFFSET(OFFSET(모듈!$A$1,0,MATCH("화찰정보가져오기기준셀",모듈!$1:$1,0)-1),8,4)="","",OFFSET(OFFSET(모듈!$A$1,0,MATCH("화찰정보가져오기기준셀",모듈!$1:$1,0)-1),8,4))</f>
        <v>홍어날개</v>
      </c>
      <c r="L16" s="959"/>
      <c r="M16" s="960" t="str">
        <f ca="1">IF(OFFSET(OFFSET(모듈!$A$1,0,MATCH("화찰정보가져오기기준셀",모듈!$1:$1,0)-1),8,5)="","",OFFSET(OFFSET(모듈!$A$1,0,MATCH("화찰정보가져오기기준셀",모듈!$1:$1,0)-1),8,5))</f>
        <v>평균23.2K</v>
      </c>
      <c r="N16" s="961"/>
      <c r="O16" s="961"/>
      <c r="P16" s="961"/>
      <c r="Q16" s="961"/>
      <c r="R16" s="961"/>
      <c r="S16" s="962"/>
      <c r="T16" s="958" t="str">
        <f ca="1">IF(OFFSET(OFFSET(모듈!$A$1,0,MATCH("화찰정보가져오기기준셀",모듈!$1:$1,0)-1),7,4)="","",OFFSET(OFFSET(모듈!$A$1,0,MATCH("화찰정보가져오기기준셀",모듈!$1:$1,0)-1),7,4))</f>
        <v>홍어날개</v>
      </c>
      <c r="U16" s="959"/>
      <c r="V16" s="960" t="str">
        <f ca="1">IF(OFFSET(OFFSET(모듈!$A$1,0,MATCH("화찰정보가져오기기준셀",모듈!$1:$1,0)-1),7,5)="","",OFFSET(OFFSET(모듈!$A$1,0,MATCH("화찰정보가져오기기준셀",모듈!$1:$1,0)-1),7,5))</f>
        <v>평균23.2K</v>
      </c>
      <c r="W16" s="961"/>
      <c r="X16" s="961"/>
      <c r="Y16" s="961"/>
      <c r="Z16" s="961"/>
      <c r="AA16" s="961"/>
      <c r="AB16" s="962"/>
      <c r="AC16" s="575"/>
      <c r="AD16" s="958" t="str">
        <f ca="1">IF(OFFSET(OFFSET(모듈!$A$1,0,MATCH("화찰정보가져오기기준셀",모듈!$1:$1,0)-1),8,4)="","",OFFSET(OFFSET(모듈!$A$1,0,MATCH("화찰정보가져오기기준셀",모듈!$1:$1,0)-1),8,4))</f>
        <v>홍어날개</v>
      </c>
      <c r="AE16" s="959"/>
      <c r="AF16" s="960" t="str">
        <f ca="1">IF(OFFSET(OFFSET(모듈!$A$1,0,MATCH("화찰정보가져오기기준셀",모듈!$1:$1,0)-1),8,5)="","",OFFSET(OFFSET(모듈!$A$1,0,MATCH("화찰정보가져오기기준셀",모듈!$1:$1,0)-1),8,5))</f>
        <v>평균23.2K</v>
      </c>
      <c r="AG16" s="961"/>
      <c r="AH16" s="961"/>
      <c r="AI16" s="961"/>
      <c r="AJ16" s="961"/>
      <c r="AK16" s="961"/>
      <c r="AL16" s="962"/>
    </row>
    <row r="17" spans="1:38" ht="20.25" customHeight="1">
      <c r="A17" s="950" t="s">
        <v>16707</v>
      </c>
      <c r="B17" s="952" t="str">
        <f ca="1">IF(OFFSET(OFFSET(모듈!$A$1,0,MATCH("화찰정보가져오기기준셀",모듈!$1:$1,0)-1),7,2)="","",OFFSET(OFFSET(모듈!$A$1,0,MATCH("화찰정보가져오기기준셀",모듈!$1:$1,0)-1),7,2))</f>
        <v/>
      </c>
      <c r="C17" s="953"/>
      <c r="D17" s="953"/>
      <c r="E17" s="953"/>
      <c r="F17" s="957" t="s">
        <v>16687</v>
      </c>
      <c r="G17" s="957"/>
      <c r="H17" s="957"/>
      <c r="I17" s="587" t="str">
        <f ca="1">IF(OFFSET(OFFSET(모듈!$A$1,0,MATCH("화찰정보가져오기기준셀",모듈!$1:$1,0)-1),7,6)="","",OFFSET(OFFSET(모듈!$A$1,0,MATCH("화찰정보가져오기기준셀",모듈!$1:$1,0)-1),7,6))</f>
        <v/>
      </c>
      <c r="J17" s="575"/>
      <c r="K17" s="950" t="s">
        <v>16708</v>
      </c>
      <c r="L17" s="952" t="str">
        <f ca="1">IF(OFFSET(OFFSET(모듈!$A$1,0,MATCH("화찰정보가져오기기준셀",모듈!$1:$1,0)-1),8,2)="","",OFFSET(OFFSET(모듈!$A$1,0,MATCH("화찰정보가져오기기준셀",모듈!$1:$1,0)-1),8,2))</f>
        <v/>
      </c>
      <c r="M17" s="953"/>
      <c r="N17" s="953"/>
      <c r="O17" s="953"/>
      <c r="P17" s="957" t="s">
        <v>16709</v>
      </c>
      <c r="Q17" s="957"/>
      <c r="R17" s="957"/>
      <c r="S17" s="587" t="str">
        <f ca="1">IF(OFFSET(OFFSET(모듈!$A$1,0,MATCH("화찰정보가져오기기준셀",모듈!$1:$1,0)-1),8,6)="","",OFFSET(OFFSET(모듈!$A$1,0,MATCH("화찰정보가져오기기준셀",모듈!$1:$1,0)-1),8,6))</f>
        <v/>
      </c>
      <c r="T17" s="963" t="s">
        <v>16686</v>
      </c>
      <c r="U17" s="1033" t="str">
        <f ca="1">IF(OFFSET(OFFSET(모듈!$A$1,0,MATCH("화찰정보가져오기기준셀",모듈!$1:$1,0)-1),7,2)="","",OFFSET(OFFSET(모듈!$A$1,0,MATCH("화찰정보가져오기기준셀",모듈!$1:$1,0)-1),7,2))</f>
        <v/>
      </c>
      <c r="V17" s="1034"/>
      <c r="W17" s="1034"/>
      <c r="X17" s="1034"/>
      <c r="Y17" s="970" t="s">
        <v>16709</v>
      </c>
      <c r="Z17" s="970"/>
      <c r="AA17" s="970"/>
      <c r="AB17" s="588" t="str">
        <f ca="1">IF(OFFSET(OFFSET(모듈!$A$1,0,MATCH("화찰정보가져오기기준셀",모듈!$1:$1,0)-1),7,6)="","",OFFSET(OFFSET(모듈!$A$1,0,MATCH("화찰정보가져오기기준셀",모듈!$1:$1,0)-1),7,6))</f>
        <v/>
      </c>
      <c r="AC17" s="575"/>
      <c r="AD17" s="950" t="s">
        <v>16707</v>
      </c>
      <c r="AE17" s="952" t="str">
        <f ca="1">IF(OFFSET(OFFSET(모듈!$A$1,0,MATCH("화찰정보가져오기기준셀",모듈!$1:$1,0)-1),8,2)="","",OFFSET(OFFSET(모듈!$A$1,0,MATCH("화찰정보가져오기기준셀",모듈!$1:$1,0)-1),8,2))</f>
        <v/>
      </c>
      <c r="AF17" s="953"/>
      <c r="AG17" s="953"/>
      <c r="AH17" s="953"/>
      <c r="AI17" s="957" t="s">
        <v>16710</v>
      </c>
      <c r="AJ17" s="957"/>
      <c r="AK17" s="957"/>
      <c r="AL17" s="587" t="str">
        <f ca="1">IF(OFFSET(OFFSET(모듈!$A$1,0,MATCH("화찰정보가져오기기준셀",모듈!$1:$1,0)-1),8,6)="","",OFFSET(OFFSET(모듈!$A$1,0,MATCH("화찰정보가져오기기준셀",모듈!$1:$1,0)-1),8,6))</f>
        <v/>
      </c>
    </row>
    <row r="18" spans="1:38" ht="22.5" customHeight="1">
      <c r="A18" s="951"/>
      <c r="B18" s="954"/>
      <c r="C18" s="955"/>
      <c r="D18" s="955"/>
      <c r="E18" s="955"/>
      <c r="F18" s="924" t="s">
        <v>16690</v>
      </c>
      <c r="G18" s="926"/>
      <c r="H18" s="971">
        <f ca="1">IF(OFFSET(OFFSET(모듈!$A$1,0,MATCH("화찰정보가져오기기준셀",모듈!$1:$1,0)-1),7,14)="","",OFFSET(OFFSET(모듈!$A$1,0,MATCH("화찰정보가져오기기준셀",모듈!$1:$1,0)-1),7,14))</f>
        <v>995</v>
      </c>
      <c r="I18" s="972"/>
      <c r="J18" s="575"/>
      <c r="K18" s="951"/>
      <c r="L18" s="954"/>
      <c r="M18" s="955"/>
      <c r="N18" s="955"/>
      <c r="O18" s="955"/>
      <c r="P18" s="924" t="s">
        <v>16689</v>
      </c>
      <c r="Q18" s="926"/>
      <c r="R18" s="971">
        <f ca="1">IF(OFFSET(OFFSET(모듈!$A$1,0,MATCH("화찰정보가져오기기준셀",모듈!$1:$1,0)-1),8,14)="","",OFFSET(OFFSET(모듈!$A$1,0,MATCH("화찰정보가져오기기준셀",모듈!$1:$1,0)-1),8,14))</f>
        <v>995</v>
      </c>
      <c r="S18" s="972"/>
      <c r="T18" s="964"/>
      <c r="U18" s="1035"/>
      <c r="V18" s="1036"/>
      <c r="W18" s="1036"/>
      <c r="X18" s="1036"/>
      <c r="Y18" s="973" t="s">
        <v>16690</v>
      </c>
      <c r="Z18" s="974"/>
      <c r="AA18" s="975">
        <f ca="1">IF(OFFSET(OFFSET(모듈!$A$1,0,MATCH("화찰정보가져오기기준셀",모듈!$1:$1,0)-1),7,14)="","",OFFSET(OFFSET(모듈!$A$1,0,MATCH("화찰정보가져오기기준셀",모듈!$1:$1,0)-1),7,14))</f>
        <v>995</v>
      </c>
      <c r="AB18" s="976"/>
      <c r="AC18" s="575"/>
      <c r="AD18" s="951"/>
      <c r="AE18" s="954"/>
      <c r="AF18" s="955"/>
      <c r="AG18" s="955"/>
      <c r="AH18" s="955"/>
      <c r="AI18" s="924" t="s">
        <v>16690</v>
      </c>
      <c r="AJ18" s="926"/>
      <c r="AK18" s="971">
        <f ca="1">IF(OFFSET(OFFSET(모듈!$A$1,0,MATCH("화찰정보가져오기기준셀",모듈!$1:$1,0)-1),8,14)="","",OFFSET(OFFSET(모듈!$A$1,0,MATCH("화찰정보가져오기기준셀",모듈!$1:$1,0)-1),8,14))</f>
        <v>995</v>
      </c>
      <c r="AL18" s="972"/>
    </row>
    <row r="19" spans="1:38" ht="40.15" customHeight="1">
      <c r="A19" s="951"/>
      <c r="B19" s="954"/>
      <c r="C19" s="955"/>
      <c r="D19" s="955"/>
      <c r="E19" s="955"/>
      <c r="F19" s="977" t="s">
        <v>16711</v>
      </c>
      <c r="G19" s="979" t="str">
        <f ca="1">IF(OFFSET(OFFSET(모듈!$A$1,0,MATCH("화찰정보가져오기기준셀",모듈!$1:$1,0)-1),7,3)="","",OFFSET(OFFSET(모듈!$A$1,0,MATCH("화찰정보가져오기기준셀",모듈!$1:$1,0)-1),7,3))</f>
        <v>B-1</v>
      </c>
      <c r="H19" s="985"/>
      <c r="I19" s="986"/>
      <c r="J19" s="575"/>
      <c r="K19" s="951"/>
      <c r="L19" s="954"/>
      <c r="M19" s="955"/>
      <c r="N19" s="955"/>
      <c r="O19" s="955"/>
      <c r="P19" s="977" t="s">
        <v>16691</v>
      </c>
      <c r="Q19" s="979" t="str">
        <f ca="1">IF(OFFSET(OFFSET(모듈!$A$1,0,MATCH("화찰정보가져오기기준셀",모듈!$1:$1,0)-1),8,3)="","",OFFSET(OFFSET(모듈!$A$1,0,MATCH("화찰정보가져오기기준셀",모듈!$1:$1,0)-1),8,3))</f>
        <v>B-1</v>
      </c>
      <c r="R19" s="985"/>
      <c r="S19" s="986"/>
      <c r="T19" s="964"/>
      <c r="U19" s="1035"/>
      <c r="V19" s="1036"/>
      <c r="W19" s="1036"/>
      <c r="X19" s="1036"/>
      <c r="Y19" s="990" t="s">
        <v>16712</v>
      </c>
      <c r="Z19" s="992" t="str">
        <f ca="1">IF(OFFSET(OFFSET(모듈!$A$1,0,MATCH("화찰정보가져오기기준셀",모듈!$1:$1,0)-1),7,3)="","",OFFSET(OFFSET(모듈!$A$1,0,MATCH("화찰정보가져오기기준셀",모듈!$1:$1,0)-1),7,3))</f>
        <v>B-1</v>
      </c>
      <c r="AA19" s="1038"/>
      <c r="AB19" s="1039"/>
      <c r="AC19" s="575"/>
      <c r="AD19" s="951"/>
      <c r="AE19" s="954"/>
      <c r="AF19" s="955"/>
      <c r="AG19" s="955"/>
      <c r="AH19" s="955"/>
      <c r="AI19" s="977" t="s">
        <v>16712</v>
      </c>
      <c r="AJ19" s="979" t="str">
        <f ca="1">IF(OFFSET(OFFSET(모듈!$A$1,0,MATCH("화찰정보가져오기기준셀",모듈!$1:$1,0)-1),8,3)="","",OFFSET(OFFSET(모듈!$A$1,0,MATCH("화찰정보가져오기기준셀",모듈!$1:$1,0)-1),8,3))</f>
        <v>B-1</v>
      </c>
      <c r="AK19" s="980"/>
      <c r="AL19" s="981"/>
    </row>
    <row r="20" spans="1:38" ht="40.15" customHeight="1">
      <c r="A20" s="951"/>
      <c r="B20" s="954"/>
      <c r="C20" s="956"/>
      <c r="D20" s="956"/>
      <c r="E20" s="956"/>
      <c r="F20" s="978"/>
      <c r="G20" s="987"/>
      <c r="H20" s="988"/>
      <c r="I20" s="989"/>
      <c r="J20" s="575"/>
      <c r="K20" s="951"/>
      <c r="L20" s="954"/>
      <c r="M20" s="956"/>
      <c r="N20" s="956"/>
      <c r="O20" s="956"/>
      <c r="P20" s="978"/>
      <c r="Q20" s="987"/>
      <c r="R20" s="988"/>
      <c r="S20" s="989"/>
      <c r="T20" s="964"/>
      <c r="U20" s="1035"/>
      <c r="V20" s="1037"/>
      <c r="W20" s="1037"/>
      <c r="X20" s="1037"/>
      <c r="Y20" s="991"/>
      <c r="Z20" s="1040"/>
      <c r="AA20" s="1041"/>
      <c r="AB20" s="1042"/>
      <c r="AC20" s="575"/>
      <c r="AD20" s="951"/>
      <c r="AE20" s="954"/>
      <c r="AF20" s="956"/>
      <c r="AG20" s="956"/>
      <c r="AH20" s="956"/>
      <c r="AI20" s="978"/>
      <c r="AJ20" s="982"/>
      <c r="AK20" s="983"/>
      <c r="AL20" s="984"/>
    </row>
    <row r="21" spans="1:38" ht="30" customHeight="1">
      <c r="A21" s="998" t="s">
        <v>16694</v>
      </c>
      <c r="B21" s="999"/>
      <c r="C21" s="1000">
        <f ca="1">IF(OFFSET(OFFSET(모듈!$A$1,0,MATCH("화찰정보가져오기기준셀",모듈!$1:$1,0)-1),7,1)="","",OFFSET(OFFSET(모듈!$A$1,0,MATCH("화찰정보가져오기기준셀",모듈!$1:$1,0)-1),7,1))</f>
        <v>45709</v>
      </c>
      <c r="D21" s="1001"/>
      <c r="E21" s="1001"/>
      <c r="F21" s="1001"/>
      <c r="G21" s="1002"/>
      <c r="H21" s="924" t="s">
        <v>16693</v>
      </c>
      <c r="I21" s="926"/>
      <c r="J21" s="575"/>
      <c r="K21" s="998" t="s">
        <v>16694</v>
      </c>
      <c r="L21" s="999"/>
      <c r="M21" s="1000">
        <f ca="1">IF(OFFSET(OFFSET(모듈!$A$1,0,MATCH("화찰정보가져오기기준셀",모듈!$1:$1,0)-1),8,1)="","",OFFSET(OFFSET(모듈!$A$1,0,MATCH("화찰정보가져오기기준셀",모듈!$1:$1,0)-1),8,1))</f>
        <v>45709</v>
      </c>
      <c r="N21" s="1001"/>
      <c r="O21" s="1001"/>
      <c r="P21" s="1001"/>
      <c r="Q21" s="1002"/>
      <c r="R21" s="924" t="s">
        <v>16713</v>
      </c>
      <c r="S21" s="926"/>
      <c r="T21" s="998" t="s">
        <v>16692</v>
      </c>
      <c r="U21" s="999"/>
      <c r="V21" s="1000">
        <f ca="1">IF(OFFSET(OFFSET(모듈!$A$1,0,MATCH("화찰정보가져오기기준셀",모듈!$1:$1,0)-1),7,1)="","",OFFSET(OFFSET(모듈!$A$1,0,MATCH("화찰정보가져오기기준셀",모듈!$1:$1,0)-1),7,1))</f>
        <v>45709</v>
      </c>
      <c r="W21" s="1001"/>
      <c r="X21" s="1001"/>
      <c r="Y21" s="1001"/>
      <c r="Z21" s="1002"/>
      <c r="AA21" s="924" t="s">
        <v>16693</v>
      </c>
      <c r="AB21" s="926"/>
      <c r="AC21" s="575"/>
      <c r="AD21" s="998" t="s">
        <v>16714</v>
      </c>
      <c r="AE21" s="999"/>
      <c r="AF21" s="1000">
        <f ca="1">IF(OFFSET(OFFSET(모듈!$A$1,0,MATCH("화찰정보가져오기기준셀",모듈!$1:$1,0)-1),8,1)="","",OFFSET(OFFSET(모듈!$A$1,0,MATCH("화찰정보가져오기기준셀",모듈!$1:$1,0)-1),8,1))</f>
        <v>45709</v>
      </c>
      <c r="AG21" s="1001"/>
      <c r="AH21" s="1001"/>
      <c r="AI21" s="1001"/>
      <c r="AJ21" s="1002"/>
      <c r="AK21" s="924" t="s">
        <v>16713</v>
      </c>
      <c r="AL21" s="926"/>
    </row>
    <row r="22" spans="1:38" ht="30" customHeight="1">
      <c r="A22" s="1006">
        <f ca="1">IFERROR(YEAR(C21),YEAR(TODAY()))</f>
        <v>2025</v>
      </c>
      <c r="B22" s="1007"/>
      <c r="C22" s="1003"/>
      <c r="D22" s="1004"/>
      <c r="E22" s="1004"/>
      <c r="F22" s="1004"/>
      <c r="G22" s="1005"/>
      <c r="H22" s="1008" t="str">
        <f ca="1">IF(OFFSET(OFFSET(모듈!$A$1,0,MATCH("화찰정보가져오기기준셀",모듈!$1:$1,0)-1),7,16)="","",OFFSET(OFFSET(모듈!$A$1,0,MATCH("화찰정보가져오기기준셀",모듈!$1:$1,0)-1),7,16))</f>
        <v>2025.02.21</v>
      </c>
      <c r="I22" s="1009"/>
      <c r="J22" s="575"/>
      <c r="K22" s="1006">
        <f ca="1">IFERROR(YEAR(M21),YEAR(TODAY()))</f>
        <v>2025</v>
      </c>
      <c r="L22" s="1007"/>
      <c r="M22" s="1003"/>
      <c r="N22" s="1004"/>
      <c r="O22" s="1004"/>
      <c r="P22" s="1004"/>
      <c r="Q22" s="1005"/>
      <c r="R22" s="1008" t="str">
        <f ca="1">IF(OFFSET(OFFSET(모듈!$A$1,0,MATCH("화찰정보가져오기기준셀",모듈!$1:$1,0)-1),8,16)="","",OFFSET(OFFSET(모듈!$A$1,0,MATCH("화찰정보가져오기기준셀",모듈!$1:$1,0)-1),8,16))</f>
        <v>2025.02.21</v>
      </c>
      <c r="S22" s="1009"/>
      <c r="T22" s="1006">
        <f ca="1">IFERROR(YEAR(V21),YEAR(TODAY()))</f>
        <v>2025</v>
      </c>
      <c r="U22" s="1007"/>
      <c r="V22" s="1003"/>
      <c r="W22" s="1004"/>
      <c r="X22" s="1004"/>
      <c r="Y22" s="1004"/>
      <c r="Z22" s="1005"/>
      <c r="AA22" s="1008" t="str">
        <f ca="1">IF(OFFSET(OFFSET(모듈!$A$1,0,MATCH("화찰정보가져오기기준셀",모듈!$1:$1,0)-1),7,16)="","",OFFSET(OFFSET(모듈!$A$1,0,MATCH("화찰정보가져오기기준셀",모듈!$1:$1,0)-1),7,16))</f>
        <v>2025.02.21</v>
      </c>
      <c r="AB22" s="1009"/>
      <c r="AC22" s="575"/>
      <c r="AD22" s="1006">
        <f ca="1">IFERROR(YEAR(AF21),YEAR(TODAY()))</f>
        <v>2025</v>
      </c>
      <c r="AE22" s="1007"/>
      <c r="AF22" s="1003"/>
      <c r="AG22" s="1004"/>
      <c r="AH22" s="1004"/>
      <c r="AI22" s="1004"/>
      <c r="AJ22" s="1005"/>
      <c r="AK22" s="1008" t="str">
        <f ca="1">IF(OFFSET(OFFSET(모듈!$A$1,0,MATCH("화찰정보가져오기기준셀",모듈!$1:$1,0)-1),8,16)="","",OFFSET(OFFSET(모듈!$A$1,0,MATCH("화찰정보가져오기기준셀",모듈!$1:$1,0)-1),8,16))</f>
        <v>2025.02.21</v>
      </c>
      <c r="AL22" s="1009"/>
    </row>
    <row r="23" spans="1:38" ht="26.25" customHeight="1">
      <c r="A23" s="1027" t="s">
        <v>16697</v>
      </c>
      <c r="B23" s="1028"/>
      <c r="C23" s="1029" t="str">
        <f ca="1">IF(OFFSET(OFFSET(모듈!$A$1,0,MATCH("화찰정보가져오기기준셀",모듈!$1:$1,0)-1),7,11)="","",OFFSET(OFFSET(모듈!$A$1,0,MATCH("화찰정보가져오기기준셀",모듈!$1:$1,0)-1),7,11))</f>
        <v>SNG0451909</v>
      </c>
      <c r="D23" s="1029"/>
      <c r="E23" s="1029"/>
      <c r="F23" s="1029"/>
      <c r="G23" s="1029"/>
      <c r="H23" s="1029"/>
      <c r="I23" s="1029"/>
      <c r="J23" s="575"/>
      <c r="K23" s="1027" t="s">
        <v>16696</v>
      </c>
      <c r="L23" s="1028"/>
      <c r="M23" s="1029" t="str">
        <f ca="1">IF(OFFSET(OFFSET(모듈!$A$1,0,MATCH("화찰정보가져오기기준셀",모듈!$1:$1,0)-1),8,11)="","",OFFSET(OFFSET(모듈!$A$1,0,MATCH("화찰정보가져오기기준셀",모듈!$1:$1,0)-1),8,11))</f>
        <v>SNG0451909</v>
      </c>
      <c r="N23" s="1029"/>
      <c r="O23" s="1029"/>
      <c r="P23" s="1029"/>
      <c r="Q23" s="1029"/>
      <c r="R23" s="1029"/>
      <c r="S23" s="1029"/>
      <c r="T23" s="1027" t="s">
        <v>16696</v>
      </c>
      <c r="U23" s="1028"/>
      <c r="V23" s="1029" t="str">
        <f ca="1">IF(OFFSET(OFFSET(모듈!$A$1,0,MATCH("화찰정보가져오기기준셀",모듈!$1:$1,0)-1),7,11)="","",OFFSET(OFFSET(모듈!$A$1,0,MATCH("화찰정보가져오기기준셀",모듈!$1:$1,0)-1),7,11))</f>
        <v>SNG0451909</v>
      </c>
      <c r="W23" s="1029"/>
      <c r="X23" s="1029"/>
      <c r="Y23" s="1029"/>
      <c r="Z23" s="1029"/>
      <c r="AA23" s="1029"/>
      <c r="AB23" s="1029"/>
      <c r="AC23" s="575"/>
      <c r="AD23" s="1027" t="s">
        <v>16698</v>
      </c>
      <c r="AE23" s="1028"/>
      <c r="AF23" s="1029" t="str">
        <f ca="1">IF(OFFSET(OFFSET(모듈!$A$1,0,MATCH("화찰정보가져오기기준셀",모듈!$1:$1,0)-1),8,11)="","",OFFSET(OFFSET(모듈!$A$1,0,MATCH("화찰정보가져오기기준셀",모듈!$1:$1,0)-1),8,11))</f>
        <v>SNG0451909</v>
      </c>
      <c r="AG23" s="1029"/>
      <c r="AH23" s="1029"/>
      <c r="AI23" s="1029"/>
      <c r="AJ23" s="1029"/>
      <c r="AK23" s="1029"/>
      <c r="AL23" s="1029"/>
    </row>
    <row r="24" spans="1:38" ht="26.25" customHeight="1">
      <c r="A24" s="924" t="s">
        <v>16699</v>
      </c>
      <c r="B24" s="926"/>
      <c r="C24" s="1025" t="str">
        <f ca="1">IF(OFFSET(OFFSET(모듈!$A$1,0,MATCH("화찰정보가져오기기준셀",모듈!$1:$1,0)-1),7,13)="","",OFFSET(OFFSET(모듈!$A$1,0,MATCH("화찰정보가져오기기준셀",모듈!$1:$1,0)-1),7,13))</f>
        <v>25COSU0021I-2030-</v>
      </c>
      <c r="D24" s="1025"/>
      <c r="E24" s="1025"/>
      <c r="F24" s="1025"/>
      <c r="G24" s="1025"/>
      <c r="H24" s="1025"/>
      <c r="I24" s="1025"/>
      <c r="J24" s="575"/>
      <c r="K24" s="924" t="s">
        <v>16715</v>
      </c>
      <c r="L24" s="926"/>
      <c r="M24" s="1025" t="str">
        <f ca="1">IF(OFFSET(OFFSET(모듈!$A$1,0,MATCH("화찰정보가져오기기준셀",모듈!$1:$1,0)-1),8,13)="","",OFFSET(OFFSET(모듈!$A$1,0,MATCH("화찰정보가져오기기준셀",모듈!$1:$1,0)-1),8,13))</f>
        <v>25COSU0021I-2030-</v>
      </c>
      <c r="N24" s="1025"/>
      <c r="O24" s="1025"/>
      <c r="P24" s="1025"/>
      <c r="Q24" s="1025"/>
      <c r="R24" s="1025"/>
      <c r="S24" s="1025"/>
      <c r="T24" s="924" t="s">
        <v>16715</v>
      </c>
      <c r="U24" s="926"/>
      <c r="V24" s="1025" t="str">
        <f ca="1">IF(OFFSET(OFFSET(모듈!$A$1,0,MATCH("화찰정보가져오기기준셀",모듈!$1:$1,0)-1),7,13)="","",OFFSET(OFFSET(모듈!$A$1,0,MATCH("화찰정보가져오기기준셀",모듈!$1:$1,0)-1),7,13))</f>
        <v>25COSU0021I-2030-</v>
      </c>
      <c r="W24" s="1025"/>
      <c r="X24" s="1025"/>
      <c r="Y24" s="1025"/>
      <c r="Z24" s="1025"/>
      <c r="AA24" s="1025"/>
      <c r="AB24" s="1025"/>
      <c r="AC24" s="575"/>
      <c r="AD24" s="924" t="s">
        <v>16715</v>
      </c>
      <c r="AE24" s="926"/>
      <c r="AF24" s="1025" t="str">
        <f ca="1">IF(OFFSET(OFFSET(모듈!$A$1,0,MATCH("화찰정보가져오기기준셀",모듈!$1:$1,0)-1),8,13)="","",OFFSET(OFFSET(모듈!$A$1,0,MATCH("화찰정보가져오기기준셀",모듈!$1:$1,0)-1),8,13))</f>
        <v>25COSU0021I-2030-</v>
      </c>
      <c r="AG24" s="1025"/>
      <c r="AH24" s="1025"/>
      <c r="AI24" s="1025"/>
      <c r="AJ24" s="1025"/>
      <c r="AK24" s="1025"/>
      <c r="AL24" s="1025"/>
    </row>
    <row r="25" spans="1:38" ht="26.25" customHeight="1">
      <c r="A25" s="924" t="s">
        <v>16701</v>
      </c>
      <c r="B25" s="926"/>
      <c r="C25" s="1032">
        <f ca="1">IF(OFFSET(OFFSET(모듈!$A$1,0,MATCH("화찰정보가져오기기준셀",모듈!$1:$1,0)-1),7,15)="","",OFFSET(OFFSET(모듈!$A$1,0,MATCH("화찰정보가져오기기준셀",모듈!$1:$1,0)-1),7,15))</f>
        <v>24239</v>
      </c>
      <c r="D25" s="1032"/>
      <c r="E25" s="578" t="s">
        <v>16703</v>
      </c>
      <c r="F25" s="924" t="str">
        <f ca="1">IF(OFFSET(OFFSET(모듈!$A$1,0,MATCH("화찰정보가져오기기준셀",모듈!$1:$1,0)-1),7,12)="","",OFFSET(OFFSET(모듈!$A$1,0,MATCH("화찰정보가져오기기준셀",모듈!$1:$1,0)-1),7,12))</f>
        <v>COSCO SHIPPING SAKUR</v>
      </c>
      <c r="G25" s="925"/>
      <c r="H25" s="925"/>
      <c r="I25" s="926"/>
      <c r="J25" s="575"/>
      <c r="K25" s="924" t="s">
        <v>16704</v>
      </c>
      <c r="L25" s="926"/>
      <c r="M25" s="1032">
        <f ca="1">IF(OFFSET(OFFSET(모듈!$A$1,0,MATCH("화찰정보가져오기기준셀",모듈!$1:$1,0)-1),8,15)="","",OFFSET(OFFSET(모듈!$A$1,0,MATCH("화찰정보가져오기기준셀",모듈!$1:$1,0)-1),8,15))</f>
        <v>24239</v>
      </c>
      <c r="N25" s="1032"/>
      <c r="O25" s="578" t="s">
        <v>16703</v>
      </c>
      <c r="P25" s="924" t="str">
        <f ca="1">IF(OFFSET(OFFSET(모듈!$A$1,0,MATCH("화찰정보가져오기기준셀",모듈!$1:$1,0)-1),8,12)="","",OFFSET(OFFSET(모듈!$A$1,0,MATCH("화찰정보가져오기기준셀",모듈!$1:$1,0)-1),8,12))</f>
        <v>COSCO SHIPPING SAKUR</v>
      </c>
      <c r="Q25" s="925"/>
      <c r="R25" s="925"/>
      <c r="S25" s="926"/>
      <c r="T25" s="924" t="s">
        <v>16704</v>
      </c>
      <c r="U25" s="926"/>
      <c r="V25" s="1032">
        <f ca="1">IF(OFFSET(OFFSET(모듈!$A$1,0,MATCH("화찰정보가져오기기준셀",모듈!$1:$1,0)-1),7,15)="","",OFFSET(OFFSET(모듈!$A$1,0,MATCH("화찰정보가져오기기준셀",모듈!$1:$1,0)-1),7,15))</f>
        <v>24239</v>
      </c>
      <c r="W25" s="1032"/>
      <c r="X25" s="578" t="s">
        <v>16702</v>
      </c>
      <c r="Y25" s="924" t="str">
        <f ca="1">IF(OFFSET(OFFSET(모듈!$A$1,0,MATCH("화찰정보가져오기기준셀",모듈!$1:$1,0)-1),7,12)="","",OFFSET(OFFSET(모듈!$A$1,0,MATCH("화찰정보가져오기기준셀",모듈!$1:$1,0)-1),7,12))</f>
        <v>COSCO SHIPPING SAKUR</v>
      </c>
      <c r="Z25" s="925"/>
      <c r="AA25" s="925"/>
      <c r="AB25" s="926"/>
      <c r="AC25" s="575"/>
      <c r="AD25" s="924" t="s">
        <v>16701</v>
      </c>
      <c r="AE25" s="926"/>
      <c r="AF25" s="1032">
        <f ca="1">IF(OFFSET(OFFSET(모듈!$A$1,0,MATCH("화찰정보가져오기기준셀",모듈!$1:$1,0)-1),8,15)="","",OFFSET(OFFSET(모듈!$A$1,0,MATCH("화찰정보가져오기기준셀",모듈!$1:$1,0)-1),8,15))</f>
        <v>24239</v>
      </c>
      <c r="AG25" s="1032"/>
      <c r="AH25" s="578" t="s">
        <v>16702</v>
      </c>
      <c r="AI25" s="924" t="str">
        <f ca="1">IF(OFFSET(OFFSET(모듈!$A$1,0,MATCH("화찰정보가져오기기준셀",모듈!$1:$1,0)-1),8,12)="","",OFFSET(OFFSET(모듈!$A$1,0,MATCH("화찰정보가져오기기준셀",모듈!$1:$1,0)-1),8,12))</f>
        <v>COSCO SHIPPING SAKUR</v>
      </c>
      <c r="AJ25" s="925"/>
      <c r="AK25" s="925"/>
      <c r="AL25" s="926"/>
    </row>
  </sheetData>
  <mergeCells count="184">
    <mergeCell ref="T25:U25"/>
    <mergeCell ref="V25:W25"/>
    <mergeCell ref="Y25:AB25"/>
    <mergeCell ref="AD25:AE25"/>
    <mergeCell ref="AF25:AG25"/>
    <mergeCell ref="AI25:AL25"/>
    <mergeCell ref="A25:B25"/>
    <mergeCell ref="C25:D25"/>
    <mergeCell ref="F25:I25"/>
    <mergeCell ref="K25:L25"/>
    <mergeCell ref="M25:N25"/>
    <mergeCell ref="P25:S25"/>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1:U21"/>
    <mergeCell ref="V21:Z22"/>
    <mergeCell ref="AA21:AB21"/>
    <mergeCell ref="AD21:AE21"/>
    <mergeCell ref="AF21:AJ22"/>
    <mergeCell ref="AK21:AL21"/>
    <mergeCell ref="T22:U22"/>
    <mergeCell ref="AA22:AB22"/>
    <mergeCell ref="AD22:AE22"/>
    <mergeCell ref="AK22:AL22"/>
    <mergeCell ref="A21:B21"/>
    <mergeCell ref="C21:G22"/>
    <mergeCell ref="H21:I21"/>
    <mergeCell ref="K21:L21"/>
    <mergeCell ref="M21:Q22"/>
    <mergeCell ref="R21:S21"/>
    <mergeCell ref="A22:B22"/>
    <mergeCell ref="H22:I22"/>
    <mergeCell ref="K22:L22"/>
    <mergeCell ref="R22:S22"/>
    <mergeCell ref="Y18:Z18"/>
    <mergeCell ref="AA18:AB18"/>
    <mergeCell ref="AI18:AJ18"/>
    <mergeCell ref="AK18:AL18"/>
    <mergeCell ref="F19:F20"/>
    <mergeCell ref="G19:I20"/>
    <mergeCell ref="P19:P20"/>
    <mergeCell ref="Q19:S20"/>
    <mergeCell ref="Y19:Y20"/>
    <mergeCell ref="Z19:AB20"/>
    <mergeCell ref="AI19:AI20"/>
    <mergeCell ref="AJ19:AL20"/>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T8:U8"/>
    <mergeCell ref="V8:Z9"/>
    <mergeCell ref="AA8:AB8"/>
    <mergeCell ref="AD8:AE8"/>
    <mergeCell ref="AF8:AJ9"/>
    <mergeCell ref="AK8:AL8"/>
    <mergeCell ref="T9:U9"/>
    <mergeCell ref="AA9:AB9"/>
    <mergeCell ref="AD9:AE9"/>
    <mergeCell ref="AK9:AL9"/>
    <mergeCell ref="A8:B8"/>
    <mergeCell ref="C8:G9"/>
    <mergeCell ref="H8:I8"/>
    <mergeCell ref="K8:L8"/>
    <mergeCell ref="M8:Q9"/>
    <mergeCell ref="R8:S8"/>
    <mergeCell ref="A9:B9"/>
    <mergeCell ref="H9:I9"/>
    <mergeCell ref="K9:L9"/>
    <mergeCell ref="R9:S9"/>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1:I1"/>
    <mergeCell ref="K1:S1"/>
    <mergeCell ref="T1:AB1"/>
    <mergeCell ref="AD1:AL1"/>
    <mergeCell ref="B2:I2"/>
    <mergeCell ref="L2:S2"/>
    <mergeCell ref="U2:AB2"/>
    <mergeCell ref="AE2:AL2"/>
    <mergeCell ref="AD3:AE3"/>
    <mergeCell ref="AF3:AL3"/>
  </mergeCells>
  <phoneticPr fontId="1" type="noConversion"/>
  <pageMargins left="0.17" right="0.17" top="0.19" bottom="0.22" header="0.17" footer="0.18"/>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8"/>
  <dimension ref="A1:P38"/>
  <sheetViews>
    <sheetView topLeftCell="A17" zoomScale="85" zoomScaleNormal="85" workbookViewId="0">
      <selection activeCell="A17" sqref="A17:E18 H17:L18 A24:E25 H24:L2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345" customWidth="1"/>
    <col min="14" max="14" width="7.375" customWidth="1"/>
    <col min="15" max="15" width="8.375" customWidth="1"/>
    <col min="16" max="16" width="6.375" customWidth="1"/>
    <col min="17" max="17" width="5" customWidth="1"/>
  </cols>
  <sheetData>
    <row r="1" spans="1:14" ht="36.75" customHeight="1">
      <c r="A1" s="920"/>
      <c r="B1" s="920"/>
      <c r="C1" s="920"/>
      <c r="D1" s="920"/>
      <c r="E1" s="920"/>
      <c r="F1" s="590"/>
      <c r="G1" s="920"/>
      <c r="H1" s="920"/>
      <c r="I1" s="920"/>
      <c r="J1" s="920"/>
      <c r="K1" s="920"/>
      <c r="L1" s="591"/>
    </row>
    <row r="2" spans="1:14" ht="75" customHeight="1">
      <c r="A2" s="920" t="str">
        <f ca="1">IF(OFFSET(OFFSET(모듈!$A$1,0,MATCH("화찰정보가져오기기준셀",모듈!$1:$1,0)-1),5,0)="","",OFFSET(OFFSET(모듈!$A$1,0,MATCH("화찰정보가져오기기준셀",모듈!$1:$1,0)-1),5,0))</f>
        <v>에프원에프앤비</v>
      </c>
      <c r="B2" s="920"/>
      <c r="C2" s="920"/>
      <c r="D2" s="920"/>
      <c r="E2" s="920"/>
      <c r="F2" s="572"/>
      <c r="G2" s="573"/>
      <c r="H2" s="920" t="str">
        <f ca="1">IF(OFFSET(OFFSET(모듈!$A$1,0,MATCH("화찰정보가져오기기준셀",모듈!$1:$1,0)-1),6,0)="","",OFFSET(OFFSET(모듈!$A$1,0,MATCH("화찰정보가져오기기준셀",모듈!$1:$1,0)-1),6,0))</f>
        <v>에프원에프앤비</v>
      </c>
      <c r="I2" s="920"/>
      <c r="J2" s="920"/>
      <c r="K2" s="920"/>
      <c r="L2" s="920"/>
    </row>
    <row r="3" spans="1:14" ht="75" customHeight="1">
      <c r="A3" s="921" t="str">
        <f ca="1">IF(OFFSET(OFFSET(모듈!$A$1,0,MATCH("화찰정보가져오기기준셀",모듈!$1:$1,0)-1),5,4)="","",OFFSET(OFFSET(모듈!$A$1,0,MATCH("화찰정보가져오기기준셀",모듈!$1:$1,0)-1),5,4))</f>
        <v>홍어날개</v>
      </c>
      <c r="B3" s="921"/>
      <c r="C3" s="921"/>
      <c r="D3" s="921"/>
      <c r="E3" s="921"/>
      <c r="F3" s="572"/>
      <c r="G3" s="573"/>
      <c r="H3" s="921" t="str">
        <f ca="1">IF(OFFSET(OFFSET(모듈!$A$1,0,MATCH("화찰정보가져오기기준셀",모듈!$1:$1,0)-1),6,4)="","",OFFSET(OFFSET(모듈!$A$1,0,MATCH("화찰정보가져오기기준셀",모듈!$1:$1,0)-1),6,4))</f>
        <v>홍어날개</v>
      </c>
      <c r="I3" s="921"/>
      <c r="J3" s="921"/>
      <c r="K3" s="921"/>
      <c r="L3" s="921"/>
    </row>
    <row r="4" spans="1:14" ht="65.25" customHeight="1">
      <c r="A4" s="922"/>
      <c r="B4" s="922"/>
      <c r="C4" s="922"/>
      <c r="D4" s="922"/>
      <c r="E4" s="922"/>
      <c r="F4" s="574"/>
      <c r="G4" s="575"/>
      <c r="H4" s="922"/>
      <c r="I4" s="922"/>
      <c r="J4" s="922"/>
      <c r="K4" s="922"/>
      <c r="L4" s="922"/>
    </row>
    <row r="5" spans="1:14" ht="65.25" customHeight="1">
      <c r="A5" s="922"/>
      <c r="B5" s="922"/>
      <c r="C5" s="922"/>
      <c r="D5" s="922"/>
      <c r="E5" s="922"/>
      <c r="F5" s="574"/>
      <c r="G5" s="575"/>
      <c r="H5" s="922"/>
      <c r="I5" s="922"/>
      <c r="J5" s="922"/>
      <c r="K5" s="922"/>
      <c r="L5" s="922"/>
    </row>
    <row r="6" spans="1:14" ht="94.5" customHeight="1">
      <c r="A6" s="1043">
        <f ca="1">IF(OFFSET(OFFSET(모듈!$A$1,0,MATCH("화찰정보가져오기기준셀",모듈!$1:$1,0)-1),5,1)="","",OFFSET(OFFSET(모듈!$A$1,0,MATCH("화찰정보가져오기기준셀",모듈!$1:$1,0)-1),5,1))</f>
        <v>45709</v>
      </c>
      <c r="B6" s="1043"/>
      <c r="C6" s="1044" t="str">
        <f ca="1">IF(OFFSET(OFFSET(모듈!$A$1,0,MATCH("화찰정보가져오기기준셀",모듈!$1:$1,0)-1),5,3)="","",OFFSET(OFFSET(모듈!$A$1,0,MATCH("화찰정보가져오기기준셀",모듈!$1:$1,0)-1),5,3))</f>
        <v>B-1</v>
      </c>
      <c r="D6" s="1044"/>
      <c r="E6" s="1044"/>
      <c r="F6" s="581"/>
      <c r="G6" s="582"/>
      <c r="H6" s="1043">
        <f ca="1">IF(OFFSET(OFFSET(모듈!$A$1,0,MATCH("화찰정보가져오기기준셀",모듈!$1:$1,0)-1),6,1)="","",OFFSET(OFFSET(모듈!$A$1,0,MATCH("화찰정보가져오기기준셀",모듈!$1:$1,0)-1),6,1))</f>
        <v>45709</v>
      </c>
      <c r="I6" s="1043"/>
      <c r="J6" s="1044" t="str">
        <f ca="1">IF(OFFSET(OFFSET(모듈!$A$1,0,MATCH("화찰정보가져오기기준셀",모듈!$1:$1,0)-1),6,3)="","",OFFSET(OFFSET(모듈!$A$1,0,MATCH("화찰정보가져오기기준셀",모듈!$1:$1,0)-1),6,3))</f>
        <v>B-1</v>
      </c>
      <c r="K6" s="1044"/>
      <c r="L6" s="1044"/>
    </row>
    <row r="7" spans="1:14" ht="30" customHeight="1">
      <c r="A7" s="575"/>
      <c r="B7" s="575"/>
      <c r="C7" s="575"/>
      <c r="D7" s="575"/>
      <c r="E7" s="575"/>
      <c r="F7" s="574"/>
      <c r="G7" s="575"/>
      <c r="H7" s="575"/>
      <c r="I7" s="575"/>
      <c r="J7" s="575"/>
      <c r="K7" s="575"/>
      <c r="L7" s="575"/>
    </row>
    <row r="8" spans="1:14" ht="69.75" customHeight="1">
      <c r="A8" s="920" t="str">
        <f ca="1">IF(OFFSET(OFFSET(모듈!$A$1,0,MATCH("화찰정보가져오기기준셀",모듈!$1:$1,0)-1),7,0)="","",OFFSET(OFFSET(모듈!$A$1,0,MATCH("화찰정보가져오기기준셀",모듈!$1:$1,0)-1),7,0))</f>
        <v>에프원에프앤비</v>
      </c>
      <c r="B8" s="920"/>
      <c r="C8" s="920"/>
      <c r="D8" s="920"/>
      <c r="E8" s="920"/>
      <c r="F8" s="572"/>
      <c r="G8" s="573"/>
      <c r="H8" s="920" t="str">
        <f ca="1">IF(OFFSET(OFFSET(모듈!$A$1,0,MATCH("화찰정보가져오기기준셀",모듈!$1:$1,0)-1),8,0)="","",OFFSET(OFFSET(모듈!$A$1,0,MATCH("화찰정보가져오기기준셀",모듈!$1:$1,0)-1),8,0))</f>
        <v>에프원에프앤비</v>
      </c>
      <c r="I8" s="920"/>
      <c r="J8" s="920"/>
      <c r="K8" s="920"/>
      <c r="L8" s="920"/>
    </row>
    <row r="9" spans="1:14" ht="62.25" customHeight="1">
      <c r="A9" s="921" t="str">
        <f ca="1">IF(OFFSET(OFFSET(모듈!$A$1,0,MATCH("화찰정보가져오기기준셀",모듈!$1:$1,0)-1),7,4)="","",OFFSET(OFFSET(모듈!$A$1,0,MATCH("화찰정보가져오기기준셀",모듈!$1:$1,0)-1),7,4))</f>
        <v>홍어날개</v>
      </c>
      <c r="B9" s="921"/>
      <c r="C9" s="921"/>
      <c r="D9" s="921"/>
      <c r="E9" s="921"/>
      <c r="F9" s="572"/>
      <c r="G9" s="573"/>
      <c r="H9" s="921" t="str">
        <f ca="1">IF(OFFSET(OFFSET(모듈!$A$1,0,MATCH("화찰정보가져오기기준셀",모듈!$1:$1,0)-1),8,4)="","",OFFSET(OFFSET(모듈!$A$1,0,MATCH("화찰정보가져오기기준셀",모듈!$1:$1,0)-1),8,4))</f>
        <v>홍어날개</v>
      </c>
      <c r="I9" s="921"/>
      <c r="J9" s="921"/>
      <c r="K9" s="921"/>
      <c r="L9" s="921"/>
    </row>
    <row r="10" spans="1:14" ht="65.25" customHeight="1">
      <c r="A10" s="922"/>
      <c r="B10" s="922"/>
      <c r="C10" s="922"/>
      <c r="D10" s="922"/>
      <c r="E10" s="922"/>
      <c r="F10" s="574"/>
      <c r="G10" s="575"/>
      <c r="H10" s="922"/>
      <c r="I10" s="922"/>
      <c r="J10" s="922"/>
      <c r="K10" s="922"/>
      <c r="L10" s="922"/>
    </row>
    <row r="11" spans="1:14" ht="65.25" customHeight="1">
      <c r="A11" s="922"/>
      <c r="B11" s="922"/>
      <c r="C11" s="922"/>
      <c r="D11" s="922"/>
      <c r="E11" s="922"/>
      <c r="F11" s="574"/>
      <c r="G11" s="575"/>
      <c r="H11" s="922"/>
      <c r="I11" s="922"/>
      <c r="J11" s="922"/>
      <c r="K11" s="922"/>
      <c r="L11" s="922"/>
    </row>
    <row r="12" spans="1:14" ht="103.5" customHeight="1">
      <c r="A12" s="1045">
        <f ca="1">IF(OFFSET(OFFSET(모듈!$A$1,0,MATCH("화찰정보가져오기기준셀",모듈!$1:$1,0)-1),7,1)="","",OFFSET(OFFSET(모듈!$A$1,0,MATCH("화찰정보가져오기기준셀",모듈!$1:$1,0)-1),7,1))</f>
        <v>45709</v>
      </c>
      <c r="B12" s="1045"/>
      <c r="C12" s="1046" t="str">
        <f ca="1">IF(OFFSET(OFFSET(모듈!$A$1,0,MATCH("화찰정보가져오기기준셀",모듈!$1:$1,0)-1),7,3)="","",OFFSET(OFFSET(모듈!$A$1,0,MATCH("화찰정보가져오기기준셀",모듈!$1:$1,0)-1),7,3))</f>
        <v>B-1</v>
      </c>
      <c r="D12" s="1046"/>
      <c r="E12" s="1046"/>
      <c r="F12" s="574"/>
      <c r="G12" s="575"/>
      <c r="H12" s="1045">
        <f ca="1">IF(OFFSET(OFFSET(모듈!$A$1,0,MATCH("화찰정보가져오기기준셀",모듈!$1:$1,0)-1),8,1)="","",OFFSET(OFFSET(모듈!$A$1,0,MATCH("화찰정보가져오기기준셀",모듈!$1:$1,0)-1),8,1))</f>
        <v>45709</v>
      </c>
      <c r="I12" s="1045"/>
      <c r="J12" s="1046" t="str">
        <f ca="1">IF(OFFSET(OFFSET(모듈!$A$1,0,MATCH("화찰정보가져오기기준셀",모듈!$1:$1,0)-1),8,3)="","",OFFSET(OFFSET(모듈!$A$1,0,MATCH("화찰정보가져오기기준셀",모듈!$1:$1,0)-1),8,3))</f>
        <v>B-1</v>
      </c>
      <c r="K12" s="1046"/>
      <c r="L12" s="1046"/>
    </row>
    <row r="13" spans="1:14" ht="24" customHeight="1">
      <c r="A13" s="920"/>
      <c r="B13" s="920"/>
      <c r="C13" s="920"/>
      <c r="D13" s="920"/>
      <c r="E13" s="920"/>
      <c r="F13" s="572"/>
      <c r="G13" s="573"/>
      <c r="H13" s="920"/>
      <c r="I13" s="920"/>
      <c r="J13" s="920"/>
      <c r="K13" s="920"/>
      <c r="L13" s="920"/>
    </row>
    <row r="14" spans="1:14" ht="65.25" customHeight="1">
      <c r="A14" s="920" t="str">
        <f ca="1">IF(OFFSET(OFFSET(모듈!$A$1,0,MATCH("화찰정보가져오기기준셀",모듈!$1:$1,0)-1),5,0)="","",OFFSET(OFFSET(모듈!$A$1,0,MATCH("화찰정보가져오기기준셀",모듈!$1:$1,0)-1),5,0))</f>
        <v>에프원에프앤비</v>
      </c>
      <c r="B14" s="920"/>
      <c r="C14" s="920"/>
      <c r="D14" s="920"/>
      <c r="E14" s="920"/>
      <c r="F14" s="572"/>
      <c r="G14" s="573"/>
      <c r="H14" s="920" t="str">
        <f ca="1">IF(OFFSET(OFFSET(모듈!$A$1,0,MATCH("화찰정보가져오기기준셀",모듈!$1:$1,0)-1),6,0)="","",OFFSET(OFFSET(모듈!$A$1,0,MATCH("화찰정보가져오기기준셀",모듈!$1:$1,0)-1),6,0))</f>
        <v>에프원에프앤비</v>
      </c>
      <c r="I14" s="920"/>
      <c r="J14" s="920"/>
      <c r="K14" s="920"/>
      <c r="L14" s="920"/>
      <c r="N14" t="s">
        <v>16716</v>
      </c>
    </row>
    <row r="15" spans="1:14" ht="48" customHeight="1">
      <c r="A15" s="921" t="str">
        <f ca="1">IF(OFFSET(OFFSET(모듈!$A$1,0,MATCH("화찰정보가져오기기준셀",모듈!$1:$1,0)-1),5,4)="","",OFFSET(OFFSET(모듈!$A$1,0,MATCH("화찰정보가져오기기준셀",모듈!$1:$1,0)-1),5,4))</f>
        <v>홍어날개</v>
      </c>
      <c r="B15" s="921"/>
      <c r="C15" s="921"/>
      <c r="D15" s="921"/>
      <c r="E15" s="921"/>
      <c r="F15" s="572"/>
      <c r="G15" s="573"/>
      <c r="H15" s="921" t="str">
        <f ca="1">IF(OFFSET(OFFSET(모듈!$A$1,0,MATCH("화찰정보가져오기기준셀",모듈!$1:$1,0)-1),6,4)="","",OFFSET(OFFSET(모듈!$A$1,0,MATCH("화찰정보가져오기기준셀",모듈!$1:$1,0)-1),6,4))</f>
        <v>홍어날개</v>
      </c>
      <c r="I15" s="921"/>
      <c r="J15" s="921"/>
      <c r="K15" s="921"/>
      <c r="L15" s="921"/>
    </row>
    <row r="16" spans="1:14" ht="49.5" customHeight="1">
      <c r="A16" s="921" t="str">
        <f ca="1">IF(OFFSET(OFFSET(모듈!$A$1,0,MATCH("화찰정보가져오기기준셀",모듈!$1:$1,0)-1),5,5)="","",OFFSET(OFFSET(모듈!$A$1,0,MATCH("화찰정보가져오기기준셀",모듈!$1:$1,0)-1),5,5))</f>
        <v>평균23.2K</v>
      </c>
      <c r="B16" s="921"/>
      <c r="C16" s="921"/>
      <c r="D16" s="921"/>
      <c r="E16" s="921"/>
      <c r="F16" s="572"/>
      <c r="G16" s="573"/>
      <c r="H16" s="921" t="str">
        <f ca="1">IF(OFFSET(OFFSET(모듈!$A$1,0,MATCH("화찰정보가져오기기준셀",모듈!$1:$1,0)-1),6,5)="","",OFFSET(OFFSET(모듈!$A$1,0,MATCH("화찰정보가져오기기준셀",모듈!$1:$1,0)-1),6,5))</f>
        <v>평균23.2K</v>
      </c>
      <c r="I16" s="921"/>
      <c r="J16" s="921"/>
      <c r="K16" s="921"/>
      <c r="L16" s="921"/>
    </row>
    <row r="17" spans="1:16" ht="65.25" customHeight="1">
      <c r="A17" s="922" t="str">
        <f ca="1">IF(OFFSET(OFFSET(모듈!$A$1,0,MATCH("화찰정보가져오기기준셀",모듈!$1:$1,0)-1),5,2)="","",OFFSET(OFFSET(모듈!$A$1,0,MATCH("화찰정보가져오기기준셀",모듈!$1:$1,0)-1),5,2))</f>
        <v/>
      </c>
      <c r="B17" s="922"/>
      <c r="C17" s="922"/>
      <c r="D17" s="922"/>
      <c r="E17" s="922"/>
      <c r="F17" s="574"/>
      <c r="G17" s="575"/>
      <c r="H17" s="922" t="str">
        <f ca="1">IF(OFFSET(OFFSET(모듈!$A$1,0,MATCH("화찰정보가져오기기준셀",모듈!$1:$1,0)-1),6,2)="","",OFFSET(OFFSET(모듈!$A$1,0,MATCH("화찰정보가져오기기준셀",모듈!$1:$1,0)-1),6,2))</f>
        <v/>
      </c>
      <c r="I17" s="922"/>
      <c r="J17" s="922"/>
      <c r="K17" s="922"/>
      <c r="L17" s="922"/>
    </row>
    <row r="18" spans="1:16" ht="65.25" customHeight="1">
      <c r="A18" s="922"/>
      <c r="B18" s="922"/>
      <c r="C18" s="922"/>
      <c r="D18" s="922"/>
      <c r="E18" s="922"/>
      <c r="F18" s="574"/>
      <c r="G18" s="575"/>
      <c r="H18" s="922"/>
      <c r="I18" s="922"/>
      <c r="J18" s="922"/>
      <c r="K18" s="922"/>
      <c r="L18" s="922"/>
    </row>
    <row r="19" spans="1:16" ht="91.5" customHeight="1">
      <c r="A19" s="1043">
        <f ca="1">IF(OFFSET(OFFSET(모듈!$A$1,0,MATCH("화찰정보가져오기기준셀",모듈!$1:$1,0)-1),5,1)="","",OFFSET(OFFSET(모듈!$A$1,0,MATCH("화찰정보가져오기기준셀",모듈!$1:$1,0)-1),5,1))</f>
        <v>45709</v>
      </c>
      <c r="B19" s="1043"/>
      <c r="C19" s="1044" t="str">
        <f ca="1">IF(OFFSET(OFFSET(모듈!$A$1,0,MATCH("화찰정보가져오기기준셀",모듈!$1:$1,0)-1),5,3)="","",OFFSET(OFFSET(모듈!$A$1,0,MATCH("화찰정보가져오기기준셀",모듈!$1:$1,0)-1),5,3))</f>
        <v>B-1</v>
      </c>
      <c r="D19" s="1044"/>
      <c r="E19" s="1044"/>
      <c r="F19" s="581"/>
      <c r="G19" s="582"/>
      <c r="H19" s="1043">
        <f ca="1">IF(OFFSET(OFFSET(모듈!$A$1,0,MATCH("화찰정보가져오기기준셀",모듈!$1:$1,0)-1),6,1)="","",OFFSET(OFFSET(모듈!$A$1,0,MATCH("화찰정보가져오기기준셀",모듈!$1:$1,0)-1),6,1))</f>
        <v>45709</v>
      </c>
      <c r="I19" s="1043"/>
      <c r="J19" s="1044" t="str">
        <f ca="1">IF(OFFSET(OFFSET(모듈!$A$1,0,MATCH("화찰정보가져오기기준셀",모듈!$1:$1,0)-1),6,3)="","",OFFSET(OFFSET(모듈!$A$1,0,MATCH("화찰정보가져오기기준셀",모듈!$1:$1,0)-1),6,3))</f>
        <v>B-1</v>
      </c>
      <c r="K19" s="1044"/>
      <c r="L19" s="1044"/>
    </row>
    <row r="20" spans="1:16" ht="36.75" customHeight="1">
      <c r="A20" s="920"/>
      <c r="B20" s="920"/>
      <c r="C20" s="920"/>
      <c r="D20" s="920"/>
      <c r="E20" s="920"/>
      <c r="F20" s="572"/>
      <c r="G20" s="573"/>
      <c r="H20" s="920"/>
      <c r="I20" s="920"/>
      <c r="J20" s="920"/>
      <c r="K20" s="920"/>
      <c r="L20" s="920"/>
    </row>
    <row r="21" spans="1:16" ht="60" customHeight="1">
      <c r="A21" s="920" t="str">
        <f ca="1">IF(OFFSET(OFFSET(모듈!$A$1,0,MATCH("화찰정보가져오기기준셀",모듈!$1:$1,0)-1),7,0)="","",OFFSET(OFFSET(모듈!$A$1,0,MATCH("화찰정보가져오기기준셀",모듈!$1:$1,0)-1),7,0))</f>
        <v>에프원에프앤비</v>
      </c>
      <c r="B21" s="920"/>
      <c r="C21" s="920"/>
      <c r="D21" s="920"/>
      <c r="E21" s="920"/>
      <c r="F21" s="572"/>
      <c r="G21" s="573"/>
      <c r="H21" s="920" t="str">
        <f ca="1">IF(OFFSET(OFFSET(모듈!$A$1,0,MATCH("화찰정보가져오기기준셀",모듈!$1:$1,0)-1),8,0)="","",OFFSET(OFFSET(모듈!$A$1,0,MATCH("화찰정보가져오기기준셀",모듈!$1:$1,0)-1),8,0))</f>
        <v>에프원에프앤비</v>
      </c>
      <c r="I21" s="920"/>
      <c r="J21" s="920"/>
      <c r="K21" s="920"/>
      <c r="L21" s="920"/>
    </row>
    <row r="22" spans="1:16" ht="48.75" customHeight="1">
      <c r="A22" s="921" t="str">
        <f ca="1">IF(OFFSET(OFFSET(모듈!$A$1,0,MATCH("화찰정보가져오기기준셀",모듈!$1:$1,0)-1),7,4)="","",OFFSET(OFFSET(모듈!$A$1,0,MATCH("화찰정보가져오기기준셀",모듈!$1:$1,0)-1),7,4))</f>
        <v>홍어날개</v>
      </c>
      <c r="B22" s="921"/>
      <c r="C22" s="921"/>
      <c r="D22" s="921"/>
      <c r="E22" s="921"/>
      <c r="F22" s="572"/>
      <c r="G22" s="573"/>
      <c r="H22" s="921" t="str">
        <f ca="1">IF(OFFSET(OFFSET(모듈!$A$1,0,MATCH("화찰정보가져오기기준셀",모듈!$1:$1,0)-1),8,4)="","",OFFSET(OFFSET(모듈!$A$1,0,MATCH("화찰정보가져오기기준셀",모듈!$1:$1,0)-1),8,4))</f>
        <v>홍어날개</v>
      </c>
      <c r="I22" s="921"/>
      <c r="J22" s="921"/>
      <c r="K22" s="921"/>
      <c r="L22" s="921"/>
    </row>
    <row r="23" spans="1:16" ht="49.5" customHeight="1">
      <c r="A23" s="921" t="str">
        <f ca="1">IF(OFFSET(OFFSET(모듈!$A$1,0,MATCH("화찰정보가져오기기준셀",모듈!$1:$1,0)-1),7,5)="","",OFFSET(OFFSET(모듈!$A$1,0,MATCH("화찰정보가져오기기준셀",모듈!$1:$1,0)-1),7,5))</f>
        <v>평균23.2K</v>
      </c>
      <c r="B23" s="921"/>
      <c r="C23" s="921"/>
      <c r="D23" s="921"/>
      <c r="E23" s="921"/>
      <c r="F23" s="572"/>
      <c r="G23" s="573"/>
      <c r="H23" s="921" t="str">
        <f ca="1">IF(OFFSET(OFFSET(모듈!$A$1,0,MATCH("화찰정보가져오기기준셀",모듈!$1:$1,0)-1),8,5)="","",OFFSET(OFFSET(모듈!$A$1,0,MATCH("화찰정보가져오기기준셀",모듈!$1:$1,0)-1),8,5))</f>
        <v>평균23.2K</v>
      </c>
      <c r="I23" s="921"/>
      <c r="J23" s="921"/>
      <c r="K23" s="921"/>
      <c r="L23" s="921"/>
    </row>
    <row r="24" spans="1:16" ht="65.25" customHeight="1">
      <c r="A24" s="922" t="str">
        <f ca="1">IF(OFFSET(OFFSET(모듈!$A$1,0,MATCH("화찰정보가져오기기준셀",모듈!$1:$1,0)-1),7,2)="","",OFFSET(OFFSET(모듈!$A$1,0,MATCH("화찰정보가져오기기준셀",모듈!$1:$1,0)-1),7,2))</f>
        <v/>
      </c>
      <c r="B24" s="922"/>
      <c r="C24" s="922"/>
      <c r="D24" s="922"/>
      <c r="E24" s="922"/>
      <c r="F24" s="574"/>
      <c r="G24" s="575"/>
      <c r="H24" s="922" t="str">
        <f ca="1">IF(OFFSET(OFFSET(모듈!$A$1,0,MATCH("화찰정보가져오기기준셀",모듈!$1:$1,0)-1),8,2)="","",OFFSET(OFFSET(모듈!$A$1,0,MATCH("화찰정보가져오기기준셀",모듈!$1:$1,0)-1),8,2))</f>
        <v/>
      </c>
      <c r="I24" s="922"/>
      <c r="J24" s="922"/>
      <c r="K24" s="922"/>
      <c r="L24" s="922"/>
    </row>
    <row r="25" spans="1:16" ht="65.25" customHeight="1">
      <c r="A25" s="922"/>
      <c r="B25" s="922"/>
      <c r="C25" s="922"/>
      <c r="D25" s="922"/>
      <c r="E25" s="922"/>
      <c r="F25" s="574"/>
      <c r="G25" s="575"/>
      <c r="H25" s="922"/>
      <c r="I25" s="922"/>
      <c r="J25" s="922"/>
      <c r="K25" s="922"/>
      <c r="L25" s="922"/>
    </row>
    <row r="26" spans="1:16" ht="69" customHeight="1">
      <c r="A26" s="1045">
        <f ca="1">IF(OFFSET(OFFSET(모듈!$A$1,0,MATCH("화찰정보가져오기기준셀",모듈!$1:$1,0)-1),7,1)="","",OFFSET(OFFSET(모듈!$A$1,0,MATCH("화찰정보가져오기기준셀",모듈!$1:$1,0)-1),7,1))</f>
        <v>45709</v>
      </c>
      <c r="B26" s="1045"/>
      <c r="C26" s="1046" t="str">
        <f ca="1">IF(OFFSET(OFFSET(모듈!$A$1,0,MATCH("화찰정보가져오기기준셀",모듈!$1:$1,0)-1),7,3)="","",OFFSET(OFFSET(모듈!$A$1,0,MATCH("화찰정보가져오기기준셀",모듈!$1:$1,0)-1),7,3))</f>
        <v>B-1</v>
      </c>
      <c r="D26" s="1046"/>
      <c r="E26" s="1046"/>
      <c r="F26" s="574"/>
      <c r="G26" s="575"/>
      <c r="H26" s="1045">
        <f ca="1">IF(OFFSET(OFFSET(모듈!$A$1,0,MATCH("화찰정보가져오기기준셀",모듈!$1:$1,0)-1),8,1)="","",OFFSET(OFFSET(모듈!$A$1,0,MATCH("화찰정보가져오기기준셀",모듈!$1:$1,0)-1),8,1))</f>
        <v>45709</v>
      </c>
      <c r="I26" s="1045"/>
      <c r="J26" s="1046" t="str">
        <f ca="1">IF(OFFSET(OFFSET(모듈!$A$1,0,MATCH("화찰정보가져오기기준셀",모듈!$1:$1,0)-1),8,3)="","",OFFSET(OFFSET(모듈!$A$1,0,MATCH("화찰정보가져오기기준셀",모듈!$1:$1,0)-1),8,3))</f>
        <v>B-1</v>
      </c>
      <c r="K26" s="1046"/>
      <c r="L26" s="1046"/>
    </row>
    <row r="27" spans="1:16" ht="96.75" customHeight="1">
      <c r="A27" s="920"/>
      <c r="B27" s="920"/>
      <c r="C27" s="920"/>
      <c r="D27" s="920"/>
      <c r="E27" s="920"/>
      <c r="F27" s="572"/>
      <c r="G27" s="573"/>
      <c r="H27" s="920"/>
      <c r="I27" s="920"/>
      <c r="J27" s="920"/>
      <c r="K27" s="920"/>
      <c r="L27" s="920"/>
      <c r="N27" t="s">
        <v>16717</v>
      </c>
    </row>
    <row r="28" spans="1:16" ht="54" customHeight="1">
      <c r="A28" s="920" t="str">
        <f ca="1">IF(OFFSET(OFFSET(모듈!$A$1,0,MATCH("화찰정보가져오기기준셀",모듈!$1:$1,0)-1),5,0)="","",OFFSET(OFFSET(모듈!$A$1,0,MATCH("화찰정보가져오기기준셀",모듈!$1:$1,0)-1),5,0))</f>
        <v>에프원에프앤비</v>
      </c>
      <c r="B28" s="920"/>
      <c r="C28" s="920"/>
      <c r="D28" s="920"/>
      <c r="E28" s="920"/>
      <c r="F28" s="572"/>
      <c r="G28" s="573"/>
      <c r="H28" s="920" t="str">
        <f ca="1">IF(OFFSET(OFFSET(모듈!$A$1,0,MATCH("화찰정보가져오기기준셀",모듈!$1:$1,0)-1),6,0)="","",OFFSET(OFFSET(모듈!$A$1,0,MATCH("화찰정보가져오기기준셀",모듈!$1:$1,0)-1),6,0))</f>
        <v>에프원에프앤비</v>
      </c>
      <c r="I28" s="920"/>
      <c r="J28" s="920"/>
      <c r="K28" s="920"/>
      <c r="L28" s="920"/>
    </row>
    <row r="29" spans="1:16" ht="47.25" customHeight="1">
      <c r="A29" s="1047" t="str">
        <f ca="1">IF(OFFSET(OFFSET(모듈!$A$1,0,MATCH("화찰정보가져오기기준셀",모듈!$1:$1,0)-1),5,4)="","",OFFSET(OFFSET(모듈!$A$1,0,MATCH("화찰정보가져오기기준셀",모듈!$1:$1,0)-1),5,4))</f>
        <v>홍어날개</v>
      </c>
      <c r="B29" s="1047"/>
      <c r="C29" s="1047"/>
      <c r="D29" s="1047"/>
      <c r="E29" s="1047"/>
      <c r="F29" s="572"/>
      <c r="G29" s="573"/>
      <c r="H29" s="1047" t="str">
        <f ca="1">IF(OFFSET(OFFSET(모듈!$A$1,0,MATCH("화찰정보가져오기기준셀",모듈!$1:$1,0)-1),6,4)="","",OFFSET(OFFSET(모듈!$A$1,0,MATCH("화찰정보가져오기기준셀",모듈!$1:$1,0)-1),6,4))</f>
        <v>홍어날개</v>
      </c>
      <c r="I29" s="1047"/>
      <c r="J29" s="1047"/>
      <c r="K29" s="1047"/>
      <c r="L29" s="1047"/>
    </row>
    <row r="30" spans="1:16" ht="65.25" customHeight="1">
      <c r="A30" s="1048"/>
      <c r="B30" s="1048"/>
      <c r="C30" s="1048"/>
      <c r="D30" s="1048"/>
      <c r="E30" s="1048"/>
      <c r="F30" s="574"/>
      <c r="G30" s="575"/>
      <c r="H30" s="1048"/>
      <c r="I30" s="1048"/>
      <c r="J30" s="1048"/>
      <c r="K30" s="1048"/>
      <c r="L30" s="1048"/>
    </row>
    <row r="31" spans="1:16" ht="65.25" customHeight="1">
      <c r="A31" s="1048"/>
      <c r="B31" s="1048"/>
      <c r="C31" s="1048"/>
      <c r="D31" s="1048"/>
      <c r="E31" s="1048"/>
      <c r="F31" s="574"/>
      <c r="G31" s="575"/>
      <c r="H31" s="1048"/>
      <c r="I31" s="1048"/>
      <c r="J31" s="1048"/>
      <c r="K31" s="1048"/>
      <c r="L31" s="1048"/>
      <c r="P31" s="592"/>
    </row>
    <row r="32" spans="1:16" ht="82.5" customHeight="1">
      <c r="A32" s="1043">
        <f ca="1">IF(OFFSET(OFFSET(모듈!$A$1,0,MATCH("화찰정보가져오기기준셀",모듈!$1:$1,0)-1),5,1)="","",OFFSET(OFFSET(모듈!$A$1,0,MATCH("화찰정보가져오기기준셀",모듈!$1:$1,0)-1),5,1))</f>
        <v>45709</v>
      </c>
      <c r="B32" s="1043"/>
      <c r="C32" s="1044" t="str">
        <f ca="1">IF(OFFSET(OFFSET(모듈!$A$1,0,MATCH("화찰정보가져오기기준셀",모듈!$1:$1,0)-1),5,3)="","",OFFSET(OFFSET(모듈!$A$1,0,MATCH("화찰정보가져오기기준셀",모듈!$1:$1,0)-1),5,3))</f>
        <v>B-1</v>
      </c>
      <c r="D32" s="1044"/>
      <c r="E32" s="1044"/>
      <c r="F32" s="581"/>
      <c r="G32" s="582"/>
      <c r="H32" s="1043">
        <f ca="1">IF(OFFSET(OFFSET(모듈!$A$1,0,MATCH("화찰정보가져오기기준셀",모듈!$1:$1,0)-1),6,1)="","",OFFSET(OFFSET(모듈!$A$1,0,MATCH("화찰정보가져오기기준셀",모듈!$1:$1,0)-1),6,1))</f>
        <v>45709</v>
      </c>
      <c r="I32" s="1043"/>
      <c r="J32" s="1044" t="str">
        <f ca="1">IF(OFFSET(OFFSET(모듈!$A$1,0,MATCH("화찰정보가져오기기준셀",모듈!$1:$1,0)-1),6,3)="","",OFFSET(OFFSET(모듈!$A$1,0,MATCH("화찰정보가져오기기준셀",모듈!$1:$1,0)-1),6,3))</f>
        <v>B-1</v>
      </c>
      <c r="K32" s="1044"/>
      <c r="L32" s="1044"/>
    </row>
    <row r="33" spans="1:12" ht="89.25" customHeight="1">
      <c r="A33" s="920"/>
      <c r="B33" s="920"/>
      <c r="C33" s="920"/>
      <c r="D33" s="920"/>
      <c r="E33" s="920"/>
      <c r="F33" s="572"/>
      <c r="G33" s="573"/>
      <c r="H33" s="920"/>
      <c r="I33" s="920"/>
      <c r="J33" s="920"/>
      <c r="K33" s="920"/>
      <c r="L33" s="920"/>
    </row>
    <row r="34" spans="1:12" ht="46.5" customHeight="1">
      <c r="A34" s="920" t="str">
        <f ca="1">IF(OFFSET(OFFSET(모듈!$A$1,0,MATCH("화찰정보가져오기기준셀",모듈!$1:$1,0)-1),7,0)="","",OFFSET(OFFSET(모듈!$A$1,0,MATCH("화찰정보가져오기기준셀",모듈!$1:$1,0)-1),7,0))</f>
        <v>에프원에프앤비</v>
      </c>
      <c r="B34" s="920"/>
      <c r="C34" s="920"/>
      <c r="D34" s="920"/>
      <c r="E34" s="920"/>
      <c r="F34" s="572"/>
      <c r="G34" s="573"/>
      <c r="H34" s="920" t="str">
        <f ca="1">IF(OFFSET(OFFSET(모듈!$A$1,0,MATCH("화찰정보가져오기기준셀",모듈!$1:$1,0)-1),8,0)="","",OFFSET(OFFSET(모듈!$A$1,0,MATCH("화찰정보가져오기기준셀",모듈!$1:$1,0)-1),8,0))</f>
        <v>에프원에프앤비</v>
      </c>
      <c r="I34" s="920"/>
      <c r="J34" s="920"/>
      <c r="K34" s="920"/>
      <c r="L34" s="920"/>
    </row>
    <row r="35" spans="1:12" ht="46.5" customHeight="1">
      <c r="A35" s="1047" t="str">
        <f ca="1">IF(OFFSET(OFFSET(모듈!$A$1,0,MATCH("화찰정보가져오기기준셀",모듈!$1:$1,0)-1),7,4)="","",OFFSET(OFFSET(모듈!$A$1,0,MATCH("화찰정보가져오기기준셀",모듈!$1:$1,0)-1),7,4))</f>
        <v>홍어날개</v>
      </c>
      <c r="B35" s="1047"/>
      <c r="C35" s="1047"/>
      <c r="D35" s="1047"/>
      <c r="E35" s="1047"/>
      <c r="F35" s="572"/>
      <c r="G35" s="573"/>
      <c r="H35" s="1047" t="str">
        <f ca="1">IF(OFFSET(OFFSET(모듈!$A$1,0,MATCH("화찰정보가져오기기준셀",모듈!$1:$1,0)-1),8,4)="","",OFFSET(OFFSET(모듈!$A$1,0,MATCH("화찰정보가져오기기준셀",모듈!$1:$1,0)-1),8,4))</f>
        <v>홍어날개</v>
      </c>
      <c r="I35" s="1047"/>
      <c r="J35" s="1047"/>
      <c r="K35" s="1047"/>
      <c r="L35" s="1047"/>
    </row>
    <row r="36" spans="1:12" ht="65.25" customHeight="1">
      <c r="A36" s="1048"/>
      <c r="B36" s="1048"/>
      <c r="C36" s="1048"/>
      <c r="D36" s="1048"/>
      <c r="E36" s="1048"/>
      <c r="F36" s="574"/>
      <c r="G36" s="575"/>
      <c r="H36" s="1048"/>
      <c r="I36" s="1048"/>
      <c r="J36" s="1048"/>
      <c r="K36" s="1048"/>
      <c r="L36" s="1048"/>
    </row>
    <row r="37" spans="1:12" ht="65.25" customHeight="1">
      <c r="A37" s="1048"/>
      <c r="B37" s="1048"/>
      <c r="C37" s="1048"/>
      <c r="D37" s="1048"/>
      <c r="E37" s="1048"/>
      <c r="F37" s="574"/>
      <c r="G37" s="575"/>
      <c r="H37" s="1048"/>
      <c r="I37" s="1048"/>
      <c r="J37" s="1048"/>
      <c r="K37" s="1048"/>
      <c r="L37" s="1048"/>
    </row>
    <row r="38" spans="1:12" ht="82.5" customHeight="1">
      <c r="A38" s="1045">
        <f ca="1">IF(OFFSET(OFFSET(모듈!$A$1,0,MATCH("화찰정보가져오기기준셀",모듈!$1:$1,0)-1),7,1)="","",OFFSET(OFFSET(모듈!$A$1,0,MATCH("화찰정보가져오기기준셀",모듈!$1:$1,0)-1),7,1))</f>
        <v>45709</v>
      </c>
      <c r="B38" s="1045"/>
      <c r="C38" s="1046" t="str">
        <f ca="1">IF(OFFSET(OFFSET(모듈!$A$1,0,MATCH("화찰정보가져오기기준셀",모듈!$1:$1,0)-1),7,3)="","",OFFSET(OFFSET(모듈!$A$1,0,MATCH("화찰정보가져오기기준셀",모듈!$1:$1,0)-1),7,3))</f>
        <v>B-1</v>
      </c>
      <c r="D38" s="1046"/>
      <c r="E38" s="1046"/>
      <c r="F38" s="574"/>
      <c r="G38" s="575"/>
      <c r="H38" s="1045">
        <f ca="1">IF(OFFSET(OFFSET(모듈!$A$1,0,MATCH("화찰정보가져오기기준셀",모듈!$1:$1,0)-1),8,1)="","",OFFSET(OFFSET(모듈!$A$1,0,MATCH("화찰정보가져오기기준셀",모듈!$1:$1,0)-1),8,1))</f>
        <v>45709</v>
      </c>
      <c r="I38" s="1045"/>
      <c r="J38" s="1046" t="str">
        <f ca="1">IF(OFFSET(OFFSET(모듈!$A$1,0,MATCH("화찰정보가져오기기준셀",모듈!$1:$1,0)-1),8,3)="","",OFFSET(OFFSET(모듈!$A$1,0,MATCH("화찰정보가져오기기준셀",모듈!$1:$1,0)-1),8,3))</f>
        <v>B-1</v>
      </c>
      <c r="K38" s="1046"/>
      <c r="L38" s="1046"/>
    </row>
  </sheetData>
  <mergeCells count="74">
    <mergeCell ref="A36:E37"/>
    <mergeCell ref="H36:L37"/>
    <mergeCell ref="A38:B38"/>
    <mergeCell ref="C38:E38"/>
    <mergeCell ref="H38:I38"/>
    <mergeCell ref="J38:L38"/>
    <mergeCell ref="A33:E33"/>
    <mergeCell ref="H33:L33"/>
    <mergeCell ref="A34:E34"/>
    <mergeCell ref="H34:L34"/>
    <mergeCell ref="A35:E35"/>
    <mergeCell ref="H35:L35"/>
    <mergeCell ref="A30:E31"/>
    <mergeCell ref="H30:L31"/>
    <mergeCell ref="A32:B32"/>
    <mergeCell ref="C32:E32"/>
    <mergeCell ref="H32:I32"/>
    <mergeCell ref="J32:L32"/>
    <mergeCell ref="A27:E27"/>
    <mergeCell ref="H27:L27"/>
    <mergeCell ref="A28:E28"/>
    <mergeCell ref="H28:L28"/>
    <mergeCell ref="A29:E29"/>
    <mergeCell ref="H29:L29"/>
    <mergeCell ref="A23:E23"/>
    <mergeCell ref="H23:L23"/>
    <mergeCell ref="A24:E25"/>
    <mergeCell ref="H24:L25"/>
    <mergeCell ref="A26:B26"/>
    <mergeCell ref="C26:E26"/>
    <mergeCell ref="H26:I26"/>
    <mergeCell ref="J26:L26"/>
    <mergeCell ref="A20:E20"/>
    <mergeCell ref="H20:L20"/>
    <mergeCell ref="A21:E21"/>
    <mergeCell ref="H21:L21"/>
    <mergeCell ref="A22:E22"/>
    <mergeCell ref="H22:L22"/>
    <mergeCell ref="A17:E18"/>
    <mergeCell ref="H17:L18"/>
    <mergeCell ref="A19:B19"/>
    <mergeCell ref="C19:E19"/>
    <mergeCell ref="H19:I19"/>
    <mergeCell ref="J19:L19"/>
    <mergeCell ref="A14:E14"/>
    <mergeCell ref="H14:L14"/>
    <mergeCell ref="A15:E15"/>
    <mergeCell ref="H15:L15"/>
    <mergeCell ref="A16:E16"/>
    <mergeCell ref="H16:L16"/>
    <mergeCell ref="A12:B12"/>
    <mergeCell ref="C12:E12"/>
    <mergeCell ref="H12:I12"/>
    <mergeCell ref="J12:L12"/>
    <mergeCell ref="A13:E13"/>
    <mergeCell ref="H13:L13"/>
    <mergeCell ref="A8:E8"/>
    <mergeCell ref="H8:L8"/>
    <mergeCell ref="A9:E9"/>
    <mergeCell ref="H9:L9"/>
    <mergeCell ref="A10:E11"/>
    <mergeCell ref="H10:L11"/>
    <mergeCell ref="A4:E5"/>
    <mergeCell ref="H4:L5"/>
    <mergeCell ref="A6:B6"/>
    <mergeCell ref="C6:E6"/>
    <mergeCell ref="H6:I6"/>
    <mergeCell ref="J6:L6"/>
    <mergeCell ref="A1:E1"/>
    <mergeCell ref="G1:K1"/>
    <mergeCell ref="A2:E2"/>
    <mergeCell ref="H2:L2"/>
    <mergeCell ref="A3:E3"/>
    <mergeCell ref="H3:L3"/>
  </mergeCells>
  <phoneticPr fontId="1" type="noConversion"/>
  <pageMargins left="0.17" right="0.17" top="0.17" bottom="0.17" header="0.17" footer="0.17"/>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9">
    <tabColor rgb="FFFF0000"/>
  </sheetPr>
  <dimension ref="A1:FH606"/>
  <sheetViews>
    <sheetView topLeftCell="BO1" workbookViewId="0">
      <selection activeCell="Q200" sqref="Q200:AD214"/>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customWidth="1"/>
    <col min="69" max="69" width="15.875" customWidth="1"/>
    <col min="70" max="73" width="12.625" customWidth="1"/>
    <col min="74" max="74" width="2.125" customWidth="1"/>
    <col min="75" max="76" width="12.625" customWidth="1"/>
    <col min="77" max="77" width="13.75" customWidth="1"/>
    <col min="78" max="78" width="12.625"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221" customWidth="1"/>
    <col min="116" max="116" width="10.75" customWidth="1"/>
    <col min="119" max="119" width="10.75" customWidth="1"/>
    <col min="123" max="123" width="10.75" style="221" customWidth="1"/>
    <col min="126" max="126" width="10.75" customWidth="1"/>
    <col min="129" max="129" width="10.75" customWidth="1"/>
    <col min="130" max="130" width="1.625" customWidth="1"/>
    <col min="131" max="131" width="9" style="599"/>
    <col min="132" max="132" width="22.125" style="599" customWidth="1"/>
    <col min="133" max="133" width="19.375" style="599" customWidth="1"/>
    <col min="134" max="134" width="18" style="599" customWidth="1"/>
    <col min="135" max="136" width="11.25" style="599" customWidth="1"/>
    <col min="137" max="137" width="4.875" style="599" customWidth="1"/>
    <col min="138" max="138" width="1.625" customWidth="1"/>
    <col min="139" max="139" width="9" style="599"/>
    <col min="140" max="140" width="41.375" style="599" customWidth="1"/>
    <col min="141" max="141" width="13.25" style="599" customWidth="1"/>
    <col min="142" max="144" width="9" style="599"/>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s>
  <sheetData>
    <row r="1" spans="1:164" ht="16.5" customHeight="1">
      <c r="A1" s="593" t="s">
        <v>16718</v>
      </c>
      <c r="B1" s="594" t="s">
        <v>16719</v>
      </c>
      <c r="C1" s="19" t="s">
        <v>16720</v>
      </c>
      <c r="D1" s="48" t="s">
        <v>16721</v>
      </c>
      <c r="E1" s="19" t="s">
        <v>16722</v>
      </c>
      <c r="F1" s="19"/>
      <c r="G1" s="191" t="s">
        <v>16723</v>
      </c>
      <c r="H1" s="61" t="s">
        <v>16724</v>
      </c>
      <c r="I1" s="595" t="s">
        <v>16725</v>
      </c>
      <c r="K1" s="596" t="s">
        <v>16726</v>
      </c>
      <c r="L1" t="s">
        <v>16727</v>
      </c>
      <c r="N1" t="s">
        <v>16728</v>
      </c>
      <c r="O1" s="597"/>
      <c r="P1" s="598" t="s">
        <v>16729</v>
      </c>
      <c r="R1" s="184" t="s">
        <v>16730</v>
      </c>
      <c r="S1" s="599"/>
      <c r="AH1" s="600" t="s">
        <v>16731</v>
      </c>
      <c r="AI1" s="600"/>
      <c r="AJ1" s="600"/>
      <c r="AK1" s="600"/>
      <c r="AL1" s="597"/>
      <c r="AM1" s="599" t="s">
        <v>16732</v>
      </c>
      <c r="AN1" s="599"/>
      <c r="AO1" s="599"/>
      <c r="AP1" s="599"/>
      <c r="AQ1" s="599" t="s">
        <v>16733</v>
      </c>
      <c r="AR1" s="599" t="s">
        <v>16734</v>
      </c>
      <c r="AS1" s="599" t="s">
        <v>16735</v>
      </c>
      <c r="AT1" s="601" t="s">
        <v>16736</v>
      </c>
      <c r="AU1" s="598" t="s">
        <v>16737</v>
      </c>
      <c r="AV1" s="602" t="s">
        <v>16738</v>
      </c>
      <c r="AW1" s="602" t="s">
        <v>16739</v>
      </c>
      <c r="AX1" s="598" t="s">
        <v>16740</v>
      </c>
      <c r="AY1" t="s">
        <v>16741</v>
      </c>
      <c r="AZ1" s="171" t="s">
        <v>16739</v>
      </c>
      <c r="BA1" s="602" t="s">
        <v>16742</v>
      </c>
      <c r="BB1" s="598" t="s">
        <v>16743</v>
      </c>
      <c r="BC1" s="189" t="s">
        <v>16744</v>
      </c>
      <c r="BD1" s="3" t="s">
        <v>16745</v>
      </c>
      <c r="BE1" s="190" t="s">
        <v>202</v>
      </c>
      <c r="BF1" s="190" t="s">
        <v>16746</v>
      </c>
      <c r="BG1" s="603" t="s">
        <v>16747</v>
      </c>
      <c r="BH1" s="191" t="s">
        <v>198</v>
      </c>
      <c r="BI1" s="76" t="s">
        <v>16748</v>
      </c>
      <c r="BJ1" s="191" t="s">
        <v>16749</v>
      </c>
      <c r="BK1" s="455" t="s">
        <v>16750</v>
      </c>
      <c r="BL1" s="599"/>
      <c r="BM1" s="599"/>
      <c r="BN1" s="602" t="s">
        <v>6331</v>
      </c>
      <c r="BO1" s="598" t="s">
        <v>16751</v>
      </c>
      <c r="BP1" s="604" t="s">
        <v>16752</v>
      </c>
      <c r="BQ1" s="604" t="s">
        <v>32362</v>
      </c>
      <c r="BR1" s="693" t="s">
        <v>18673</v>
      </c>
      <c r="BS1" s="826" t="s">
        <v>18672</v>
      </c>
      <c r="BT1" s="694" t="s">
        <v>18674</v>
      </c>
      <c r="BU1" s="826" t="s">
        <v>18672</v>
      </c>
      <c r="BV1" s="604" t="s">
        <v>18746</v>
      </c>
      <c r="BW1" s="693" t="s">
        <v>18675</v>
      </c>
      <c r="BX1" s="826" t="s">
        <v>18672</v>
      </c>
      <c r="BY1" s="694" t="s">
        <v>31063</v>
      </c>
      <c r="BZ1" s="826" t="s">
        <v>18672</v>
      </c>
      <c r="CA1" s="604"/>
      <c r="CB1" s="597"/>
      <c r="CC1" s="175"/>
      <c r="CD1" s="176"/>
      <c r="CE1" s="175"/>
      <c r="CF1" s="175"/>
      <c r="CG1" s="177"/>
      <c r="CH1" s="178"/>
      <c r="CI1" s="179"/>
      <c r="CL1" s="180"/>
      <c r="CM1" s="181"/>
      <c r="CN1" s="175"/>
      <c r="CO1" s="182"/>
      <c r="CP1" s="183"/>
      <c r="CQ1" s="180"/>
      <c r="CV1" t="s">
        <v>16753</v>
      </c>
      <c r="DE1" s="597"/>
      <c r="DF1" s="598" t="s">
        <v>16754</v>
      </c>
      <c r="DG1" t="s">
        <v>22</v>
      </c>
      <c r="DH1" t="s">
        <v>28</v>
      </c>
      <c r="DI1" s="221" t="s">
        <v>16755</v>
      </c>
      <c r="DJ1" t="s">
        <v>23</v>
      </c>
      <c r="DK1" t="s">
        <v>28</v>
      </c>
      <c r="DL1" t="s">
        <v>16755</v>
      </c>
      <c r="DM1" t="s">
        <v>24</v>
      </c>
      <c r="DN1" t="s">
        <v>28</v>
      </c>
      <c r="DO1" t="s">
        <v>16755</v>
      </c>
      <c r="DP1" s="598" t="s">
        <v>16756</v>
      </c>
      <c r="DQ1" t="s">
        <v>22</v>
      </c>
      <c r="DR1" t="s">
        <v>28</v>
      </c>
      <c r="DS1" s="221" t="s">
        <v>16755</v>
      </c>
      <c r="DT1" t="s">
        <v>23</v>
      </c>
      <c r="DU1" t="s">
        <v>28</v>
      </c>
      <c r="DV1" t="s">
        <v>16755</v>
      </c>
      <c r="DW1" t="s">
        <v>24</v>
      </c>
      <c r="DX1" t="s">
        <v>28</v>
      </c>
      <c r="DY1" t="s">
        <v>16755</v>
      </c>
      <c r="DZ1" s="597"/>
      <c r="EA1" s="598" t="s">
        <v>16757</v>
      </c>
      <c r="EB1" s="129" t="s">
        <v>16758</v>
      </c>
      <c r="EC1" s="129" t="s">
        <v>16759</v>
      </c>
      <c r="ED1" s="129" t="s">
        <v>16760</v>
      </c>
      <c r="EE1" s="129" t="s">
        <v>16761</v>
      </c>
      <c r="EF1" s="129" t="s">
        <v>16762</v>
      </c>
      <c r="EG1" s="129" t="s">
        <v>16763</v>
      </c>
      <c r="EH1" s="597"/>
      <c r="EI1" s="598" t="s">
        <v>16764</v>
      </c>
      <c r="EJ1" s="605" t="s">
        <v>16765</v>
      </c>
      <c r="EK1" s="605" t="s">
        <v>16766</v>
      </c>
      <c r="EL1" s="605" t="s">
        <v>16767</v>
      </c>
      <c r="EM1" s="605" t="s">
        <v>16768</v>
      </c>
      <c r="EO1" s="597"/>
      <c r="EP1" s="599" t="s">
        <v>16769</v>
      </c>
      <c r="FH1" s="597"/>
    </row>
    <row r="2" spans="1:164" ht="16.5" customHeight="1">
      <c r="A2" s="2" t="s">
        <v>30941</v>
      </c>
      <c r="B2" s="2" t="s">
        <v>30942</v>
      </c>
      <c r="C2" s="19" t="s">
        <v>18676</v>
      </c>
      <c r="D2" s="129" t="s">
        <v>18682</v>
      </c>
      <c r="E2" s="129" t="s">
        <v>36040</v>
      </c>
      <c r="F2" s="19"/>
      <c r="G2" s="606" t="s">
        <v>16771</v>
      </c>
      <c r="H2" s="135" t="s">
        <v>16772</v>
      </c>
      <c r="I2" s="607" t="s">
        <v>16773</v>
      </c>
      <c r="K2">
        <v>3</v>
      </c>
      <c r="L2" s="542" t="s">
        <v>27103</v>
      </c>
      <c r="N2" s="542" t="s">
        <v>16774</v>
      </c>
      <c r="O2" s="597"/>
      <c r="P2" s="608" t="s">
        <v>9314</v>
      </c>
      <c r="Q2" s="608" t="s">
        <v>16775</v>
      </c>
      <c r="R2" s="608" t="s">
        <v>16776</v>
      </c>
      <c r="S2" s="608" t="s">
        <v>16777</v>
      </c>
      <c r="T2" s="608" t="s">
        <v>9432</v>
      </c>
      <c r="U2" s="608" t="s">
        <v>16778</v>
      </c>
      <c r="V2" s="608" t="s">
        <v>16779</v>
      </c>
      <c r="W2" s="50" t="s">
        <v>16780</v>
      </c>
      <c r="X2" s="50" t="s">
        <v>16781</v>
      </c>
      <c r="Y2" s="50"/>
      <c r="Z2" s="50"/>
      <c r="AA2" s="16" t="s">
        <v>44</v>
      </c>
      <c r="AB2" s="16" t="s">
        <v>16782</v>
      </c>
      <c r="AC2" s="16" t="s">
        <v>46</v>
      </c>
      <c r="AD2" s="17" t="s">
        <v>16783</v>
      </c>
      <c r="AE2" s="18" t="s">
        <v>201</v>
      </c>
      <c r="AF2" s="16" t="s">
        <v>16784</v>
      </c>
      <c r="AL2" s="597"/>
      <c r="AM2" s="605" t="s">
        <v>16785</v>
      </c>
      <c r="AN2" s="605" t="s">
        <v>16786</v>
      </c>
      <c r="AO2" s="605" t="s">
        <v>16787</v>
      </c>
      <c r="AP2" s="599" t="s">
        <v>16788</v>
      </c>
      <c r="AQ2" s="609" t="s">
        <v>16789</v>
      </c>
      <c r="AR2" s="609" t="s">
        <v>16790</v>
      </c>
      <c r="AS2" s="599" t="s">
        <v>16791</v>
      </c>
      <c r="AT2" s="599" t="s">
        <v>16792</v>
      </c>
      <c r="AU2" s="602"/>
      <c r="AV2" s="602" t="s">
        <v>32370</v>
      </c>
      <c r="AW2" s="602"/>
      <c r="AX2" s="171" t="s">
        <v>9352</v>
      </c>
      <c r="AY2" t="s">
        <v>16793</v>
      </c>
      <c r="AZ2" s="171"/>
      <c r="BA2" s="602" t="s">
        <v>16794</v>
      </c>
      <c r="BB2" s="599" t="s">
        <v>16795</v>
      </c>
      <c r="BC2" s="189" t="s">
        <v>28660</v>
      </c>
      <c r="BD2" s="258" t="s">
        <v>16796</v>
      </c>
      <c r="BE2" s="191">
        <v>1828</v>
      </c>
      <c r="BF2" s="191">
        <v>24131.45</v>
      </c>
      <c r="BG2" s="7">
        <v>44522</v>
      </c>
      <c r="BH2" s="191" t="s">
        <v>16797</v>
      </c>
      <c r="BI2" s="61" t="s">
        <v>16798</v>
      </c>
      <c r="BJ2" s="191" t="s">
        <v>16799</v>
      </c>
      <c r="BK2" s="277">
        <v>1</v>
      </c>
      <c r="BL2" s="599"/>
      <c r="BM2" s="599"/>
      <c r="BN2" s="602"/>
      <c r="BO2" s="599"/>
      <c r="BP2" s="692" t="s">
        <v>0</v>
      </c>
      <c r="BQ2" s="691" t="s">
        <v>0</v>
      </c>
      <c r="BR2" s="604"/>
      <c r="BS2" s="604"/>
      <c r="BT2" s="604" t="s">
        <v>0</v>
      </c>
      <c r="BU2" s="604"/>
      <c r="BV2" s="604" t="s">
        <v>18747</v>
      </c>
      <c r="BW2" s="604"/>
      <c r="BX2" s="604"/>
      <c r="BY2" s="604" t="s">
        <v>0</v>
      </c>
      <c r="BZ2" s="604"/>
      <c r="CA2" s="604"/>
      <c r="CB2" s="597"/>
      <c r="CC2" s="860" t="s">
        <v>16800</v>
      </c>
      <c r="CD2" s="860"/>
      <c r="CE2" s="860"/>
      <c r="CF2" s="860"/>
      <c r="CG2" s="860"/>
      <c r="CH2" s="861">
        <f ca="1">NOW()</f>
        <v>45711.026299999998</v>
      </c>
      <c r="CI2" s="861"/>
      <c r="CL2" t="s">
        <v>16801</v>
      </c>
      <c r="CO2" s="184" t="s">
        <v>16802</v>
      </c>
      <c r="CQ2" t="s">
        <v>16803</v>
      </c>
      <c r="DE2" s="597"/>
      <c r="DF2" t="s">
        <v>16804</v>
      </c>
      <c r="DG2" t="s">
        <v>16805</v>
      </c>
      <c r="DH2" t="s">
        <v>16806</v>
      </c>
      <c r="DI2" s="221" t="s">
        <v>16807</v>
      </c>
      <c r="DJ2" t="s">
        <v>16808</v>
      </c>
      <c r="DK2" t="s">
        <v>16806</v>
      </c>
      <c r="DL2" t="s">
        <v>16807</v>
      </c>
      <c r="DM2" t="s">
        <v>16809</v>
      </c>
      <c r="DN2" t="s">
        <v>16806</v>
      </c>
      <c r="DO2" t="s">
        <v>16807</v>
      </c>
      <c r="DQ2" t="s">
        <v>16805</v>
      </c>
      <c r="DR2" t="s">
        <v>16806</v>
      </c>
      <c r="DS2" s="221" t="s">
        <v>16807</v>
      </c>
      <c r="DT2" t="s">
        <v>16808</v>
      </c>
      <c r="DU2" t="s">
        <v>16806</v>
      </c>
      <c r="DV2" t="s">
        <v>16807</v>
      </c>
      <c r="DW2" t="s">
        <v>16809</v>
      </c>
      <c r="DX2" t="s">
        <v>16806</v>
      </c>
      <c r="DY2" t="s">
        <v>16807</v>
      </c>
      <c r="DZ2" s="597"/>
      <c r="EA2" s="599" t="s">
        <v>16810</v>
      </c>
      <c r="EB2" s="610" t="s">
        <v>16811</v>
      </c>
      <c r="EC2" s="605" t="s">
        <v>16812</v>
      </c>
      <c r="ED2" s="605" t="s">
        <v>301</v>
      </c>
      <c r="EE2" s="605" t="s">
        <v>8896</v>
      </c>
      <c r="EF2" s="605" t="s">
        <v>8252</v>
      </c>
      <c r="EG2" s="605">
        <v>1</v>
      </c>
      <c r="EH2" s="597"/>
      <c r="EI2" s="599" t="s">
        <v>16813</v>
      </c>
      <c r="EJ2" s="610" t="s">
        <v>16814</v>
      </c>
      <c r="EK2" s="605" t="s">
        <v>16815</v>
      </c>
      <c r="EL2" s="605" t="s">
        <v>16816</v>
      </c>
      <c r="EM2" s="605">
        <v>1</v>
      </c>
      <c r="EO2" s="597"/>
      <c r="EP2" s="539" t="s">
        <v>16817</v>
      </c>
      <c r="EQ2" s="523" t="s">
        <v>9428</v>
      </c>
      <c r="ER2" s="523" t="s">
        <v>9429</v>
      </c>
      <c r="ES2" s="523" t="s">
        <v>10345</v>
      </c>
      <c r="ET2" s="523" t="s">
        <v>9431</v>
      </c>
      <c r="EU2" s="523" t="s">
        <v>8991</v>
      </c>
      <c r="EV2" s="523" t="s">
        <v>9433</v>
      </c>
      <c r="EW2" s="538" t="s">
        <v>9434</v>
      </c>
      <c r="EX2" s="541" t="s">
        <v>9278</v>
      </c>
      <c r="EY2" s="541" t="s">
        <v>9279</v>
      </c>
      <c r="EZ2" s="541" t="s">
        <v>16818</v>
      </c>
      <c r="FA2" s="541" t="s">
        <v>9435</v>
      </c>
      <c r="FB2" s="494" t="s">
        <v>16819</v>
      </c>
      <c r="FC2" s="494" t="s">
        <v>16820</v>
      </c>
      <c r="FD2" s="494" t="s">
        <v>16821</v>
      </c>
      <c r="FE2" s="494" t="s">
        <v>16822</v>
      </c>
      <c r="FF2" s="494" t="s">
        <v>9284</v>
      </c>
      <c r="FH2" s="597"/>
    </row>
    <row r="3" spans="1:164" ht="16.5" customHeight="1">
      <c r="A3" s="2" t="s">
        <v>28859</v>
      </c>
      <c r="B3" s="2" t="s">
        <v>30943</v>
      </c>
      <c r="C3" s="617" t="s">
        <v>16770</v>
      </c>
      <c r="D3" s="129" t="s">
        <v>18677</v>
      </c>
      <c r="E3" s="129" t="s">
        <v>36045</v>
      </c>
      <c r="F3" s="19"/>
      <c r="G3" s="606" t="s">
        <v>16771</v>
      </c>
      <c r="H3" s="135" t="s">
        <v>16824</v>
      </c>
      <c r="I3" s="607" t="s">
        <v>6400</v>
      </c>
      <c r="L3" s="542" t="s">
        <v>9753</v>
      </c>
      <c r="N3" s="542" t="s">
        <v>16826</v>
      </c>
      <c r="O3" s="597"/>
      <c r="P3" s="50"/>
      <c r="Q3" s="50"/>
      <c r="R3" s="50"/>
      <c r="S3" s="50"/>
      <c r="T3" s="490"/>
      <c r="U3" s="50"/>
      <c r="V3" s="491"/>
      <c r="W3" s="50"/>
      <c r="X3" s="492"/>
      <c r="Y3" s="493"/>
      <c r="Z3" s="494"/>
      <c r="AA3" s="16"/>
      <c r="AB3" s="16"/>
      <c r="AC3" s="16"/>
      <c r="AD3" s="17"/>
      <c r="AE3" s="18"/>
      <c r="AF3" s="16"/>
      <c r="AL3" s="597"/>
      <c r="AM3" s="605" t="s">
        <v>35830</v>
      </c>
      <c r="AN3" s="605">
        <v>2</v>
      </c>
      <c r="AO3" s="605">
        <v>0</v>
      </c>
      <c r="AP3" s="599"/>
      <c r="AQ3" s="609">
        <v>1</v>
      </c>
      <c r="AR3" s="611">
        <v>45709</v>
      </c>
      <c r="AS3" s="599">
        <v>4</v>
      </c>
      <c r="AT3" s="599">
        <v>4</v>
      </c>
      <c r="AU3" s="602"/>
      <c r="AV3" s="602"/>
      <c r="AW3" s="602"/>
      <c r="AX3" s="171" t="s">
        <v>9354</v>
      </c>
      <c r="AY3" t="s">
        <v>16827</v>
      </c>
      <c r="AZ3" s="171"/>
      <c r="BA3" s="602" t="s">
        <v>16828</v>
      </c>
      <c r="BB3" s="599" t="s">
        <v>16829</v>
      </c>
      <c r="BC3" s="189" t="s">
        <v>16830</v>
      </c>
      <c r="BD3" s="3" t="s">
        <v>16831</v>
      </c>
      <c r="BE3" s="191">
        <v>1300</v>
      </c>
      <c r="BF3" s="191">
        <v>23587</v>
      </c>
      <c r="BG3" s="7">
        <v>44628</v>
      </c>
      <c r="BH3" s="191" t="s">
        <v>16832</v>
      </c>
      <c r="BI3" s="61" t="s">
        <v>16833</v>
      </c>
      <c r="BJ3" s="191" t="s">
        <v>16834</v>
      </c>
      <c r="BK3" s="277">
        <v>1</v>
      </c>
      <c r="BL3" s="599"/>
      <c r="BM3" s="599"/>
      <c r="BN3" s="602"/>
      <c r="BO3" s="599"/>
      <c r="BP3" s="692" t="s">
        <v>1</v>
      </c>
      <c r="BQ3" s="691" t="s">
        <v>1</v>
      </c>
      <c r="BR3" s="604"/>
      <c r="BS3" s="604"/>
      <c r="BT3" s="604" t="s">
        <v>1</v>
      </c>
      <c r="BU3" s="604"/>
      <c r="BV3" t="s">
        <v>18748</v>
      </c>
      <c r="BW3" s="604"/>
      <c r="BX3" s="604"/>
      <c r="BY3" s="604" t="s">
        <v>1</v>
      </c>
      <c r="BZ3" s="604"/>
      <c r="CA3" s="604"/>
      <c r="CB3" s="597"/>
      <c r="CC3" s="185" t="s">
        <v>16835</v>
      </c>
      <c r="CD3" s="185" t="s">
        <v>6340</v>
      </c>
      <c r="CE3" s="185" t="s">
        <v>6341</v>
      </c>
      <c r="CF3" s="185" t="s">
        <v>16836</v>
      </c>
      <c r="CG3" s="186" t="s">
        <v>6342</v>
      </c>
      <c r="CH3" s="187" t="s">
        <v>8141</v>
      </c>
      <c r="CI3" s="188" t="s">
        <v>16837</v>
      </c>
      <c r="CK3" s="189" t="s">
        <v>6338</v>
      </c>
      <c r="CL3" s="189" t="s">
        <v>197</v>
      </c>
      <c r="CM3" s="3" t="s">
        <v>16838</v>
      </c>
      <c r="CN3" s="190" t="s">
        <v>202</v>
      </c>
      <c r="CO3" s="6" t="s">
        <v>16839</v>
      </c>
      <c r="CP3" s="11" t="s">
        <v>6344</v>
      </c>
      <c r="CQ3" s="191" t="s">
        <v>198</v>
      </c>
      <c r="CR3" s="76" t="s">
        <v>6339</v>
      </c>
      <c r="CS3" s="191" t="s">
        <v>199</v>
      </c>
      <c r="CT3" s="15" t="s">
        <v>16840</v>
      </c>
      <c r="DE3" s="597"/>
      <c r="DF3" t="s">
        <v>16841</v>
      </c>
      <c r="DG3" t="s">
        <v>16842</v>
      </c>
      <c r="DH3" t="s">
        <v>16843</v>
      </c>
      <c r="DI3" s="221" t="s">
        <v>16844</v>
      </c>
      <c r="DJ3" t="s">
        <v>16845</v>
      </c>
      <c r="DK3" t="s">
        <v>16843</v>
      </c>
      <c r="DL3" t="s">
        <v>16844</v>
      </c>
      <c r="DM3" t="s">
        <v>16846</v>
      </c>
      <c r="DN3" t="s">
        <v>16843</v>
      </c>
      <c r="DO3" t="s">
        <v>16844</v>
      </c>
      <c r="DQ3" t="s">
        <v>16842</v>
      </c>
      <c r="DR3" t="s">
        <v>16843</v>
      </c>
      <c r="DS3" s="221" t="s">
        <v>16844</v>
      </c>
      <c r="DT3" t="s">
        <v>16845</v>
      </c>
      <c r="DU3" t="s">
        <v>16843</v>
      </c>
      <c r="DV3" t="s">
        <v>16844</v>
      </c>
      <c r="DW3" t="s">
        <v>16846</v>
      </c>
      <c r="DX3" t="s">
        <v>16843</v>
      </c>
      <c r="DY3" t="s">
        <v>16844</v>
      </c>
      <c r="DZ3" s="597"/>
      <c r="EB3" s="610" t="s">
        <v>16847</v>
      </c>
      <c r="EC3" s="605" t="s">
        <v>16848</v>
      </c>
      <c r="ED3" s="605" t="s">
        <v>301</v>
      </c>
      <c r="EE3" s="605" t="s">
        <v>8896</v>
      </c>
      <c r="EF3" s="605" t="s">
        <v>8252</v>
      </c>
      <c r="EG3" s="605">
        <v>1</v>
      </c>
      <c r="EH3" s="597"/>
      <c r="EJ3" s="610" t="s">
        <v>16849</v>
      </c>
      <c r="EK3" s="605" t="s">
        <v>16850</v>
      </c>
      <c r="EL3" s="605" t="s">
        <v>16851</v>
      </c>
      <c r="EM3" s="605">
        <v>1</v>
      </c>
      <c r="EO3" s="597"/>
      <c r="EP3" s="539">
        <v>20240130</v>
      </c>
      <c r="EQ3" s="523">
        <v>140</v>
      </c>
      <c r="ER3" s="523" t="s">
        <v>4497</v>
      </c>
      <c r="ES3" s="523" t="s">
        <v>10607</v>
      </c>
      <c r="ET3" s="523">
        <v>1980</v>
      </c>
      <c r="EU3" s="523" t="s">
        <v>8994</v>
      </c>
      <c r="EV3" s="523" t="s">
        <v>4498</v>
      </c>
      <c r="EW3" s="538" t="s">
        <v>14622</v>
      </c>
      <c r="EX3" s="540">
        <v>45321</v>
      </c>
      <c r="EY3" s="541" t="s">
        <v>10360</v>
      </c>
      <c r="EZ3" s="541" t="s">
        <v>9440</v>
      </c>
      <c r="FA3" s="494" t="s">
        <v>9441</v>
      </c>
      <c r="FB3" s="494" t="s">
        <v>16852</v>
      </c>
      <c r="FC3" s="494" t="s">
        <v>8168</v>
      </c>
      <c r="FD3" s="494" t="s">
        <v>9533</v>
      </c>
      <c r="FE3" s="494"/>
      <c r="FF3" s="494" t="s">
        <v>9553</v>
      </c>
      <c r="FH3" s="597"/>
    </row>
    <row r="4" spans="1:164" ht="16.5" customHeight="1">
      <c r="A4" s="2" t="s">
        <v>30944</v>
      </c>
      <c r="B4" s="2"/>
      <c r="C4" s="617" t="s">
        <v>18678</v>
      </c>
      <c r="D4" s="129" t="s">
        <v>18679</v>
      </c>
      <c r="E4" s="129"/>
      <c r="F4" s="19"/>
      <c r="G4" s="606" t="s">
        <v>16854</v>
      </c>
      <c r="H4" s="135" t="s">
        <v>6400</v>
      </c>
      <c r="I4" s="607" t="s">
        <v>16773</v>
      </c>
      <c r="L4" s="542" t="s">
        <v>16825</v>
      </c>
      <c r="N4" s="542" t="s">
        <v>16856</v>
      </c>
      <c r="O4" s="597"/>
      <c r="P4" s="598" t="s">
        <v>16857</v>
      </c>
      <c r="R4" s="570" t="s">
        <v>16858</v>
      </c>
      <c r="S4" s="321"/>
      <c r="T4" s="321"/>
      <c r="U4" s="321"/>
      <c r="V4" s="321"/>
      <c r="W4" s="321"/>
      <c r="X4" s="321"/>
      <c r="Y4" s="321"/>
      <c r="Z4" s="321"/>
      <c r="AL4" s="597"/>
      <c r="AM4" s="598" t="s">
        <v>16859</v>
      </c>
      <c r="AN4" s="599"/>
      <c r="AO4" s="599"/>
      <c r="AP4" s="599"/>
      <c r="AQ4" s="599" t="s">
        <v>16860</v>
      </c>
      <c r="AR4" s="599"/>
      <c r="AS4" s="599"/>
      <c r="AT4" s="599"/>
      <c r="AU4" s="602"/>
      <c r="AV4" s="602"/>
      <c r="AW4" s="602"/>
      <c r="AX4" s="171" t="s">
        <v>16861</v>
      </c>
      <c r="AY4" t="s">
        <v>16862</v>
      </c>
      <c r="AZ4" s="171"/>
      <c r="BA4" s="602" t="s">
        <v>16863</v>
      </c>
      <c r="BB4" s="599" t="s">
        <v>16864</v>
      </c>
      <c r="BC4" s="189" t="s">
        <v>16830</v>
      </c>
      <c r="BD4" s="3" t="s">
        <v>16865</v>
      </c>
      <c r="BE4" s="191">
        <v>1300</v>
      </c>
      <c r="BF4" s="191">
        <v>23587</v>
      </c>
      <c r="BG4" s="7">
        <v>44628</v>
      </c>
      <c r="BH4" s="191" t="s">
        <v>16866</v>
      </c>
      <c r="BI4" s="61" t="s">
        <v>16867</v>
      </c>
      <c r="BJ4" s="191" t="s">
        <v>16834</v>
      </c>
      <c r="BK4" s="277">
        <v>1</v>
      </c>
      <c r="BL4" s="599"/>
      <c r="BM4" s="599"/>
      <c r="BN4" s="602"/>
      <c r="BO4" s="599"/>
      <c r="BP4" s="692" t="s">
        <v>2</v>
      </c>
      <c r="BQ4" s="691" t="s">
        <v>2</v>
      </c>
      <c r="BR4" s="604"/>
      <c r="BS4" s="604"/>
      <c r="BT4" s="604" t="s">
        <v>2</v>
      </c>
      <c r="BU4" s="604"/>
      <c r="BV4" s="604" t="s">
        <v>18749</v>
      </c>
      <c r="BW4" s="604"/>
      <c r="BX4" s="604"/>
      <c r="BY4" s="604" t="s">
        <v>2</v>
      </c>
      <c r="BZ4" s="604"/>
      <c r="CA4" s="604"/>
      <c r="CB4" s="597"/>
      <c r="CC4" s="192"/>
      <c r="CD4" s="193"/>
      <c r="CE4" s="194"/>
      <c r="CF4" s="195"/>
      <c r="CG4" s="196"/>
      <c r="CH4" s="197"/>
      <c r="CI4" s="198"/>
      <c r="CJ4" s="199"/>
      <c r="CK4" s="200">
        <v>4</v>
      </c>
      <c r="CL4" s="201"/>
      <c r="CM4" s="202"/>
      <c r="CN4" s="203"/>
      <c r="CO4" s="204"/>
      <c r="CP4" s="205"/>
      <c r="CQ4" s="206"/>
      <c r="CR4" s="207"/>
      <c r="CS4" s="208"/>
      <c r="CT4" s="209"/>
      <c r="DE4" s="597"/>
      <c r="DF4" t="s">
        <v>16868</v>
      </c>
      <c r="DG4" t="s">
        <v>16809</v>
      </c>
      <c r="DH4" t="s">
        <v>16869</v>
      </c>
      <c r="DI4" s="221" t="s">
        <v>16870</v>
      </c>
      <c r="DJ4" t="s">
        <v>16871</v>
      </c>
      <c r="DK4" t="s">
        <v>16806</v>
      </c>
      <c r="DL4" t="s">
        <v>16807</v>
      </c>
      <c r="DM4" t="s">
        <v>16872</v>
      </c>
      <c r="DN4" t="s">
        <v>16869</v>
      </c>
      <c r="DO4" t="s">
        <v>16870</v>
      </c>
      <c r="DQ4" t="s">
        <v>16809</v>
      </c>
      <c r="DR4" t="s">
        <v>16869</v>
      </c>
      <c r="DS4" s="221" t="s">
        <v>16870</v>
      </c>
      <c r="DT4" t="s">
        <v>16871</v>
      </c>
      <c r="DU4" t="s">
        <v>16806</v>
      </c>
      <c r="DV4" t="s">
        <v>16807</v>
      </c>
      <c r="DW4" t="s">
        <v>16872</v>
      </c>
      <c r="DX4" t="s">
        <v>16869</v>
      </c>
      <c r="DY4" t="s">
        <v>16870</v>
      </c>
      <c r="DZ4" s="597"/>
      <c r="EB4" s="610" t="s">
        <v>16873</v>
      </c>
      <c r="EC4" s="605" t="s">
        <v>16874</v>
      </c>
      <c r="ED4" s="605" t="s">
        <v>28660</v>
      </c>
      <c r="EE4" s="605" t="s">
        <v>8918</v>
      </c>
      <c r="EF4" s="605" t="s">
        <v>16823</v>
      </c>
      <c r="EG4" s="605">
        <v>1</v>
      </c>
      <c r="EH4" s="597"/>
      <c r="EJ4" s="610" t="s">
        <v>16875</v>
      </c>
      <c r="EK4" s="605" t="s">
        <v>16876</v>
      </c>
      <c r="EL4" s="605" t="s">
        <v>16877</v>
      </c>
      <c r="EM4" s="605">
        <v>1</v>
      </c>
      <c r="EO4" s="597"/>
      <c r="EP4" t="s">
        <v>16878</v>
      </c>
      <c r="FH4" s="597"/>
    </row>
    <row r="5" spans="1:164" ht="16.5" customHeight="1">
      <c r="A5" s="2" t="s">
        <v>30945</v>
      </c>
      <c r="B5" s="2" t="s">
        <v>16879</v>
      </c>
      <c r="C5" s="617" t="s">
        <v>16770</v>
      </c>
      <c r="D5" s="129" t="s">
        <v>32361</v>
      </c>
      <c r="E5" s="129" t="s">
        <v>35809</v>
      </c>
      <c r="F5" s="19"/>
      <c r="G5" s="606" t="s">
        <v>16771</v>
      </c>
      <c r="H5" s="135" t="s">
        <v>16880</v>
      </c>
      <c r="I5" s="607" t="s">
        <v>16773</v>
      </c>
      <c r="L5" s="542" t="s">
        <v>16855</v>
      </c>
      <c r="N5" s="564" t="s">
        <v>16881</v>
      </c>
      <c r="O5" s="597"/>
      <c r="P5" s="608" t="s">
        <v>8990</v>
      </c>
      <c r="Q5" s="608" t="s">
        <v>16882</v>
      </c>
      <c r="R5" s="608" t="s">
        <v>16883</v>
      </c>
      <c r="S5" s="608" t="s">
        <v>16777</v>
      </c>
      <c r="T5" s="608" t="s">
        <v>16884</v>
      </c>
      <c r="U5" s="608" t="s">
        <v>16885</v>
      </c>
      <c r="V5" s="608" t="s">
        <v>16779</v>
      </c>
      <c r="W5" s="50" t="s">
        <v>16780</v>
      </c>
      <c r="X5" s="50" t="s">
        <v>16886</v>
      </c>
      <c r="Y5" s="50"/>
      <c r="Z5" s="50"/>
      <c r="AA5" s="16" t="s">
        <v>44</v>
      </c>
      <c r="AB5" s="16" t="s">
        <v>45</v>
      </c>
      <c r="AC5" s="16" t="s">
        <v>16887</v>
      </c>
      <c r="AD5" s="17" t="s">
        <v>16783</v>
      </c>
      <c r="AE5" s="18" t="s">
        <v>16888</v>
      </c>
      <c r="AF5" s="16" t="s">
        <v>47</v>
      </c>
      <c r="AL5" s="597"/>
      <c r="AM5" s="605" t="s">
        <v>16889</v>
      </c>
      <c r="AN5" s="612" t="s">
        <v>16890</v>
      </c>
      <c r="AO5" s="612" t="s">
        <v>16891</v>
      </c>
      <c r="AP5" s="605" t="s">
        <v>16892</v>
      </c>
      <c r="AQ5" s="605" t="s">
        <v>16893</v>
      </c>
      <c r="AR5" s="612" t="s">
        <v>16894</v>
      </c>
      <c r="AS5" s="612" t="s">
        <v>16895</v>
      </c>
      <c r="AT5" s="612" t="s">
        <v>16896</v>
      </c>
      <c r="AU5" s="602"/>
      <c r="AV5" s="602"/>
      <c r="AW5" s="602"/>
      <c r="AX5" s="171" t="s">
        <v>16897</v>
      </c>
      <c r="AY5" t="s">
        <v>16898</v>
      </c>
      <c r="AZ5" s="171"/>
      <c r="BA5" s="602" t="s">
        <v>16899</v>
      </c>
      <c r="BB5" s="599"/>
      <c r="BC5" s="189" t="s">
        <v>16900</v>
      </c>
      <c r="BD5" s="3" t="s">
        <v>16901</v>
      </c>
      <c r="BE5" s="191">
        <v>1568</v>
      </c>
      <c r="BF5" s="191">
        <v>23520</v>
      </c>
      <c r="BG5" s="7">
        <v>44635</v>
      </c>
      <c r="BH5" s="191" t="s">
        <v>16832</v>
      </c>
      <c r="BI5" s="61" t="s">
        <v>16902</v>
      </c>
      <c r="BJ5" s="191" t="s">
        <v>16903</v>
      </c>
      <c r="BK5" s="277">
        <v>1</v>
      </c>
      <c r="BL5" s="599"/>
      <c r="BM5" s="599"/>
      <c r="BN5" s="602"/>
      <c r="BO5" s="599"/>
      <c r="BP5" s="692" t="s">
        <v>4</v>
      </c>
      <c r="BQ5" s="691" t="s">
        <v>3</v>
      </c>
      <c r="BR5" s="604"/>
      <c r="BS5" s="604"/>
      <c r="BT5" s="604" t="s">
        <v>3</v>
      </c>
      <c r="BU5" s="604"/>
      <c r="BV5" s="604" t="s">
        <v>18750</v>
      </c>
      <c r="BW5" s="604"/>
      <c r="BX5" s="604"/>
      <c r="BY5" s="604" t="s">
        <v>3</v>
      </c>
      <c r="BZ5" s="604"/>
      <c r="CA5" s="604"/>
      <c r="CB5" s="597"/>
      <c r="CC5" s="210"/>
      <c r="CD5" s="180"/>
      <c r="CE5" s="181"/>
      <c r="CF5" s="175"/>
      <c r="CG5" s="182"/>
      <c r="CH5" s="211"/>
      <c r="CI5" s="178"/>
      <c r="CK5" s="200">
        <v>5</v>
      </c>
      <c r="CL5" s="212"/>
      <c r="CM5" s="213"/>
      <c r="CN5" s="214"/>
      <c r="CO5" s="215"/>
      <c r="CP5" s="216"/>
      <c r="CQ5" s="217"/>
      <c r="CR5" s="218"/>
      <c r="CS5" s="219"/>
      <c r="CT5" s="220"/>
      <c r="DE5" s="597"/>
      <c r="DF5" t="s">
        <v>16904</v>
      </c>
      <c r="DG5" t="s">
        <v>16846</v>
      </c>
      <c r="DH5" t="s">
        <v>16905</v>
      </c>
      <c r="DI5" s="221" t="s">
        <v>16906</v>
      </c>
      <c r="DJ5" t="s">
        <v>16907</v>
      </c>
      <c r="DK5" t="s">
        <v>16843</v>
      </c>
      <c r="DL5" t="s">
        <v>16844</v>
      </c>
      <c r="DM5" t="s">
        <v>16908</v>
      </c>
      <c r="DN5" t="s">
        <v>16905</v>
      </c>
      <c r="DO5" t="s">
        <v>16906</v>
      </c>
      <c r="DQ5" t="s">
        <v>16846</v>
      </c>
      <c r="DR5" t="s">
        <v>16905</v>
      </c>
      <c r="DS5" s="221" t="s">
        <v>16906</v>
      </c>
      <c r="DT5" t="s">
        <v>16907</v>
      </c>
      <c r="DU5" t="s">
        <v>16843</v>
      </c>
      <c r="DV5" t="s">
        <v>16844</v>
      </c>
      <c r="DW5" t="s">
        <v>16908</v>
      </c>
      <c r="DX5" t="s">
        <v>16905</v>
      </c>
      <c r="DY5" t="s">
        <v>16906</v>
      </c>
      <c r="DZ5" s="597"/>
      <c r="EA5" s="599" t="s">
        <v>16909</v>
      </c>
      <c r="EB5" s="610" t="s">
        <v>16910</v>
      </c>
      <c r="EC5" s="605" t="s">
        <v>16911</v>
      </c>
      <c r="ED5" s="605" t="s">
        <v>126</v>
      </c>
      <c r="EE5" s="605" t="s">
        <v>8894</v>
      </c>
      <c r="EF5" s="605" t="s">
        <v>8193</v>
      </c>
      <c r="EG5" s="605">
        <v>1</v>
      </c>
      <c r="EH5" s="597"/>
      <c r="EJ5" s="610" t="s">
        <v>16912</v>
      </c>
      <c r="EK5" s="605" t="s">
        <v>16913</v>
      </c>
      <c r="EL5" s="605" t="s">
        <v>16851</v>
      </c>
      <c r="EM5" s="605">
        <v>1</v>
      </c>
      <c r="EO5" s="597"/>
      <c r="EP5" s="539" t="s">
        <v>16817</v>
      </c>
      <c r="EQ5" s="539" t="s">
        <v>16817</v>
      </c>
      <c r="ER5" s="523" t="s">
        <v>9429</v>
      </c>
      <c r="ES5" s="523" t="s">
        <v>10345</v>
      </c>
      <c r="ET5" s="523" t="s">
        <v>9433</v>
      </c>
      <c r="EU5" s="538" t="s">
        <v>9434</v>
      </c>
      <c r="EV5" s="541" t="s">
        <v>9435</v>
      </c>
      <c r="EW5" s="494" t="s">
        <v>16819</v>
      </c>
      <c r="EX5" s="494" t="s">
        <v>16820</v>
      </c>
      <c r="EY5" s="494" t="s">
        <v>16821</v>
      </c>
      <c r="EZ5" s="494" t="s">
        <v>9283</v>
      </c>
      <c r="FA5" s="494" t="s">
        <v>9284</v>
      </c>
      <c r="FB5" s="523" t="s">
        <v>9432</v>
      </c>
      <c r="FH5" s="597"/>
    </row>
    <row r="6" spans="1:164" ht="16.5" customHeight="1">
      <c r="A6" s="2" t="s">
        <v>16914</v>
      </c>
      <c r="B6" s="2" t="s">
        <v>16915</v>
      </c>
      <c r="C6" s="19" t="s">
        <v>16770</v>
      </c>
      <c r="D6" s="129"/>
      <c r="E6" s="129"/>
      <c r="F6" s="19"/>
      <c r="G6" s="12" t="s">
        <v>16771</v>
      </c>
      <c r="H6" s="2" t="s">
        <v>5781</v>
      </c>
      <c r="I6" s="595" t="s">
        <v>5781</v>
      </c>
      <c r="L6" s="542" t="s">
        <v>13413</v>
      </c>
      <c r="N6" s="564" t="s">
        <v>16916</v>
      </c>
      <c r="O6" s="597"/>
      <c r="P6" s="2" t="s">
        <v>28061</v>
      </c>
      <c r="Q6" s="7">
        <v>45709</v>
      </c>
      <c r="R6" s="8"/>
      <c r="S6" s="147" t="s">
        <v>35833</v>
      </c>
      <c r="T6" s="12" t="s">
        <v>35836</v>
      </c>
      <c r="U6" s="8" t="s">
        <v>35832</v>
      </c>
      <c r="V6" s="13"/>
      <c r="W6" s="2" t="s">
        <v>30982</v>
      </c>
      <c r="X6" s="11"/>
      <c r="Y6" s="16"/>
      <c r="Z6" s="17"/>
      <c r="AA6" s="16" t="s">
        <v>30981</v>
      </c>
      <c r="AB6" s="16" t="s">
        <v>32345</v>
      </c>
      <c r="AC6" s="16" t="s">
        <v>32350</v>
      </c>
      <c r="AD6" s="17">
        <v>995</v>
      </c>
      <c r="AE6" s="18">
        <v>24239</v>
      </c>
      <c r="AF6" s="16" t="s">
        <v>31033</v>
      </c>
      <c r="AL6" s="597"/>
      <c r="AM6" s="605">
        <v>0</v>
      </c>
      <c r="AN6" s="612" t="s">
        <v>16917</v>
      </c>
      <c r="AO6" s="612" t="s">
        <v>16918</v>
      </c>
      <c r="AP6" s="605" t="s">
        <v>16919</v>
      </c>
      <c r="AQ6" s="605" t="s">
        <v>16920</v>
      </c>
      <c r="AR6" s="612" t="s">
        <v>16921</v>
      </c>
      <c r="AS6" s="612" t="s">
        <v>16922</v>
      </c>
      <c r="AT6" s="612" t="s">
        <v>16923</v>
      </c>
      <c r="AU6" s="602"/>
      <c r="AV6" s="602"/>
      <c r="AW6" s="602"/>
      <c r="AX6" s="171" t="s">
        <v>9359</v>
      </c>
      <c r="AY6" t="s">
        <v>16924</v>
      </c>
      <c r="AZ6" s="171"/>
      <c r="BA6" s="602" t="s">
        <v>16794</v>
      </c>
      <c r="BB6" s="599"/>
      <c r="BC6" s="189" t="s">
        <v>16925</v>
      </c>
      <c r="BD6" s="3" t="s">
        <v>16926</v>
      </c>
      <c r="BE6" s="191">
        <v>1600</v>
      </c>
      <c r="BF6" s="191">
        <v>24000</v>
      </c>
      <c r="BG6" s="7">
        <v>44803</v>
      </c>
      <c r="BH6" s="191" t="s">
        <v>16832</v>
      </c>
      <c r="BI6" s="61" t="s">
        <v>16927</v>
      </c>
      <c r="BJ6" s="191" t="s">
        <v>16903</v>
      </c>
      <c r="BK6" s="277">
        <v>1</v>
      </c>
      <c r="BL6" s="599"/>
      <c r="BM6" s="599"/>
      <c r="BN6" s="602"/>
      <c r="BO6" s="599" t="s">
        <v>18742</v>
      </c>
      <c r="BP6" s="692" t="s">
        <v>3</v>
      </c>
      <c r="BQ6" s="691" t="s">
        <v>4</v>
      </c>
      <c r="BR6" s="604"/>
      <c r="BS6" s="604"/>
      <c r="BT6" s="604" t="s">
        <v>4</v>
      </c>
      <c r="BU6" s="604"/>
      <c r="BV6" s="604"/>
      <c r="BW6" s="604"/>
      <c r="BX6" s="604"/>
      <c r="BY6" s="604" t="s">
        <v>4</v>
      </c>
      <c r="BZ6" s="604"/>
      <c r="CA6" s="604"/>
      <c r="CB6" s="597"/>
      <c r="CC6" s="210"/>
      <c r="CD6" s="180"/>
      <c r="CE6" s="181"/>
      <c r="CF6" s="175"/>
      <c r="CG6" s="182"/>
      <c r="CH6" s="211"/>
      <c r="CI6" s="178"/>
      <c r="CK6" s="200">
        <v>6</v>
      </c>
      <c r="CL6" s="212"/>
      <c r="CM6" s="213"/>
      <c r="CN6" s="214"/>
      <c r="CO6" s="215"/>
      <c r="CP6" s="216"/>
      <c r="CQ6" s="217"/>
      <c r="CR6" s="212"/>
      <c r="CS6" s="219"/>
      <c r="CT6" s="220"/>
      <c r="DE6" s="597"/>
      <c r="DG6" t="s">
        <v>16872</v>
      </c>
      <c r="DH6" t="s">
        <v>16928</v>
      </c>
      <c r="DI6" s="221" t="s">
        <v>16929</v>
      </c>
      <c r="DJ6" t="s">
        <v>16872</v>
      </c>
      <c r="DK6" t="s">
        <v>16869</v>
      </c>
      <c r="DL6" t="s">
        <v>16870</v>
      </c>
      <c r="DM6" t="s">
        <v>16930</v>
      </c>
      <c r="DN6" t="s">
        <v>16928</v>
      </c>
      <c r="DO6" t="s">
        <v>16929</v>
      </c>
      <c r="DQ6" t="s">
        <v>16872</v>
      </c>
      <c r="DR6" t="s">
        <v>16928</v>
      </c>
      <c r="DS6" s="221" t="s">
        <v>16929</v>
      </c>
      <c r="DT6" t="s">
        <v>16872</v>
      </c>
      <c r="DU6" t="s">
        <v>16869</v>
      </c>
      <c r="DV6" t="s">
        <v>16870</v>
      </c>
      <c r="DW6" t="s">
        <v>16930</v>
      </c>
      <c r="DX6" t="s">
        <v>16928</v>
      </c>
      <c r="DY6" t="s">
        <v>16929</v>
      </c>
      <c r="DZ6" s="597"/>
      <c r="EA6" s="599" t="s">
        <v>16931</v>
      </c>
      <c r="EB6" s="610" t="s">
        <v>16932</v>
      </c>
      <c r="EC6" s="605" t="s">
        <v>16932</v>
      </c>
      <c r="ED6" s="605" t="s">
        <v>126</v>
      </c>
      <c r="EE6" s="605" t="s">
        <v>8894</v>
      </c>
      <c r="EF6" s="605" t="s">
        <v>16933</v>
      </c>
      <c r="EG6" s="605">
        <v>1</v>
      </c>
      <c r="EH6" s="597"/>
      <c r="EI6" s="599">
        <v>65</v>
      </c>
      <c r="EJ6" s="610" t="s">
        <v>16934</v>
      </c>
      <c r="EK6" s="605" t="s">
        <v>16935</v>
      </c>
      <c r="EL6" s="605" t="s">
        <v>16877</v>
      </c>
      <c r="EM6" s="605">
        <v>1</v>
      </c>
      <c r="EO6" s="597"/>
      <c r="EP6" s="539"/>
      <c r="EQ6" s="539"/>
      <c r="ER6" s="523"/>
      <c r="ES6" s="523"/>
      <c r="ET6" s="523"/>
      <c r="EU6" s="538"/>
      <c r="EV6" s="494"/>
      <c r="EW6" s="494"/>
      <c r="EX6" s="494"/>
      <c r="EY6" s="494"/>
      <c r="EZ6" s="494"/>
      <c r="FA6" s="494"/>
      <c r="FB6" s="494"/>
      <c r="FH6" s="597"/>
    </row>
    <row r="7" spans="1:164" ht="16.5" customHeight="1">
      <c r="A7" s="2" t="s">
        <v>16936</v>
      </c>
      <c r="B7" s="2" t="s">
        <v>8899</v>
      </c>
      <c r="C7" s="19" t="s">
        <v>18678</v>
      </c>
      <c r="D7" s="129"/>
      <c r="E7" s="129"/>
      <c r="F7" s="19"/>
      <c r="G7" s="12" t="s">
        <v>16771</v>
      </c>
      <c r="H7" s="2" t="s">
        <v>16937</v>
      </c>
      <c r="I7" s="595" t="s">
        <v>16938</v>
      </c>
      <c r="L7" s="542" t="s">
        <v>10348</v>
      </c>
      <c r="N7" s="564">
        <v>89</v>
      </c>
      <c r="O7" s="597"/>
      <c r="P7" s="2" t="s">
        <v>28061</v>
      </c>
      <c r="Q7" s="7">
        <v>45709</v>
      </c>
      <c r="R7" s="8"/>
      <c r="S7" s="147" t="s">
        <v>35833</v>
      </c>
      <c r="T7" s="12" t="s">
        <v>35836</v>
      </c>
      <c r="U7" s="8" t="s">
        <v>35832</v>
      </c>
      <c r="V7" s="13"/>
      <c r="W7" s="2" t="s">
        <v>30982</v>
      </c>
      <c r="X7" s="11"/>
      <c r="Y7" s="16"/>
      <c r="Z7" s="17"/>
      <c r="AA7" s="16" t="s">
        <v>30981</v>
      </c>
      <c r="AB7" s="16" t="s">
        <v>32345</v>
      </c>
      <c r="AC7" s="16" t="s">
        <v>32350</v>
      </c>
      <c r="AD7" s="17">
        <v>995</v>
      </c>
      <c r="AE7" s="18">
        <v>24239</v>
      </c>
      <c r="AF7" s="16" t="s">
        <v>31033</v>
      </c>
      <c r="AL7" s="597"/>
      <c r="AM7" s="605">
        <v>1</v>
      </c>
      <c r="AN7" s="612" t="s">
        <v>16939</v>
      </c>
      <c r="AO7" s="612" t="s">
        <v>16940</v>
      </c>
      <c r="AP7" s="605" t="s">
        <v>16941</v>
      </c>
      <c r="AQ7" s="605" t="s">
        <v>16942</v>
      </c>
      <c r="AR7" s="612" t="s">
        <v>16943</v>
      </c>
      <c r="AS7" s="612" t="s">
        <v>16944</v>
      </c>
      <c r="AT7" s="612" t="s">
        <v>16945</v>
      </c>
      <c r="AU7" s="602"/>
      <c r="AV7" s="602"/>
      <c r="AW7" s="602"/>
      <c r="AX7" s="171" t="s">
        <v>9361</v>
      </c>
      <c r="AY7" t="s">
        <v>9362</v>
      </c>
      <c r="AZ7" s="171"/>
      <c r="BA7" s="602" t="s">
        <v>16946</v>
      </c>
      <c r="BB7" s="599"/>
      <c r="BC7" s="189" t="s">
        <v>16947</v>
      </c>
      <c r="BD7" s="3" t="s">
        <v>16948</v>
      </c>
      <c r="BE7" s="191">
        <v>1728</v>
      </c>
      <c r="BF7" s="191">
        <v>24192</v>
      </c>
      <c r="BG7" s="7">
        <v>44831</v>
      </c>
      <c r="BH7" s="191" t="s">
        <v>16949</v>
      </c>
      <c r="BI7" s="61" t="s">
        <v>16950</v>
      </c>
      <c r="BJ7" s="191" t="s">
        <v>16951</v>
      </c>
      <c r="BK7" s="277">
        <v>1</v>
      </c>
      <c r="BL7" s="599"/>
      <c r="BM7" s="599"/>
      <c r="BN7" s="602"/>
      <c r="BO7" s="599" t="s">
        <v>18744</v>
      </c>
      <c r="BP7" s="692" t="s">
        <v>6</v>
      </c>
      <c r="BQ7" s="691" t="s">
        <v>6</v>
      </c>
      <c r="BR7" s="604"/>
      <c r="BS7" s="604"/>
      <c r="BT7" s="604" t="s">
        <v>5</v>
      </c>
      <c r="BU7" s="604"/>
      <c r="BV7" s="604"/>
      <c r="BW7" s="604"/>
      <c r="BX7" s="604"/>
      <c r="BY7" s="604" t="s">
        <v>5</v>
      </c>
      <c r="BZ7" s="604"/>
      <c r="CA7" s="604"/>
      <c r="CB7" s="597"/>
      <c r="CC7" s="210"/>
      <c r="CD7" s="180"/>
      <c r="CE7" s="181"/>
      <c r="CF7" s="175"/>
      <c r="CG7" s="182"/>
      <c r="CH7" s="211"/>
      <c r="CI7" s="178"/>
      <c r="CK7" s="200">
        <v>7</v>
      </c>
      <c r="CL7" s="212"/>
      <c r="CM7" s="213"/>
      <c r="CN7" s="214"/>
      <c r="CO7" s="215"/>
      <c r="CP7" s="216"/>
      <c r="CQ7" s="217"/>
      <c r="CR7" s="218"/>
      <c r="CS7" s="219"/>
      <c r="CT7" s="220"/>
      <c r="DC7" s="221"/>
      <c r="DD7" s="221"/>
      <c r="DE7" s="597"/>
      <c r="DG7" t="s">
        <v>16908</v>
      </c>
      <c r="DH7" t="s">
        <v>16952</v>
      </c>
      <c r="DI7" s="221" t="s">
        <v>16953</v>
      </c>
      <c r="DJ7" t="s">
        <v>16954</v>
      </c>
      <c r="DK7" t="s">
        <v>16955</v>
      </c>
      <c r="DL7" t="s">
        <v>16956</v>
      </c>
      <c r="DM7" t="s">
        <v>16957</v>
      </c>
      <c r="DN7" t="s">
        <v>16952</v>
      </c>
      <c r="DO7" t="s">
        <v>16953</v>
      </c>
      <c r="DQ7" t="s">
        <v>16908</v>
      </c>
      <c r="DR7" t="s">
        <v>16952</v>
      </c>
      <c r="DS7" s="221" t="s">
        <v>16953</v>
      </c>
      <c r="DT7" t="s">
        <v>16954</v>
      </c>
      <c r="DU7" t="s">
        <v>16955</v>
      </c>
      <c r="DV7" t="s">
        <v>16956</v>
      </c>
      <c r="DW7" t="s">
        <v>16957</v>
      </c>
      <c r="DX7" t="s">
        <v>16952</v>
      </c>
      <c r="DY7" t="s">
        <v>16953</v>
      </c>
      <c r="DZ7" s="597"/>
      <c r="EB7" s="610" t="s">
        <v>16958</v>
      </c>
      <c r="EC7" s="605" t="s">
        <v>16958</v>
      </c>
      <c r="ED7" s="605" t="s">
        <v>16959</v>
      </c>
      <c r="EE7" s="605" t="s">
        <v>16959</v>
      </c>
      <c r="EF7" s="605" t="s">
        <v>16959</v>
      </c>
      <c r="EG7" s="605">
        <v>1</v>
      </c>
      <c r="EH7" s="597"/>
      <c r="EJ7" s="610" t="s">
        <v>16960</v>
      </c>
      <c r="EK7" s="605" t="s">
        <v>16961</v>
      </c>
      <c r="EL7" s="605" t="s">
        <v>16877</v>
      </c>
      <c r="EM7" s="605">
        <v>1</v>
      </c>
      <c r="EO7" s="597"/>
      <c r="EP7" s="613" t="s">
        <v>16962</v>
      </c>
      <c r="FH7" s="597"/>
    </row>
    <row r="8" spans="1:164" ht="16.5" customHeight="1">
      <c r="A8" s="2" t="s">
        <v>30946</v>
      </c>
      <c r="B8" s="2" t="s">
        <v>30947</v>
      </c>
      <c r="C8" s="617" t="s">
        <v>16770</v>
      </c>
      <c r="D8" s="129"/>
      <c r="E8" s="129"/>
      <c r="F8" s="19"/>
      <c r="G8" s="606" t="s">
        <v>16771</v>
      </c>
      <c r="H8" s="135" t="s">
        <v>16963</v>
      </c>
      <c r="I8" s="607" t="s">
        <v>16964</v>
      </c>
      <c r="L8" s="542" t="s">
        <v>16114</v>
      </c>
      <c r="N8" s="542" t="s">
        <v>16965</v>
      </c>
      <c r="O8" s="597"/>
      <c r="P8" s="2" t="s">
        <v>28061</v>
      </c>
      <c r="Q8" s="7">
        <v>45709</v>
      </c>
      <c r="R8" s="8"/>
      <c r="S8" s="147" t="s">
        <v>35833</v>
      </c>
      <c r="T8" s="12" t="s">
        <v>35837</v>
      </c>
      <c r="U8" s="8" t="s">
        <v>35832</v>
      </c>
      <c r="V8" s="13"/>
      <c r="W8" s="2" t="s">
        <v>30982</v>
      </c>
      <c r="X8" s="11"/>
      <c r="Y8" s="16"/>
      <c r="Z8" s="17"/>
      <c r="AA8" s="16" t="s">
        <v>30981</v>
      </c>
      <c r="AB8" s="16" t="s">
        <v>32345</v>
      </c>
      <c r="AC8" s="16" t="s">
        <v>32350</v>
      </c>
      <c r="AD8" s="17">
        <v>995</v>
      </c>
      <c r="AE8" s="18">
        <v>24239</v>
      </c>
      <c r="AF8" s="16" t="s">
        <v>31033</v>
      </c>
      <c r="AL8" s="597"/>
      <c r="AM8" s="605">
        <v>2</v>
      </c>
      <c r="AN8" s="612" t="s">
        <v>16966</v>
      </c>
      <c r="AO8" s="612" t="s">
        <v>16967</v>
      </c>
      <c r="AP8" s="605" t="s">
        <v>16968</v>
      </c>
      <c r="AQ8" s="605" t="s">
        <v>16969</v>
      </c>
      <c r="AR8" s="612" t="s">
        <v>16970</v>
      </c>
      <c r="AS8" s="612" t="s">
        <v>16971</v>
      </c>
      <c r="AT8" s="612" t="s">
        <v>16972</v>
      </c>
      <c r="AU8" s="602"/>
      <c r="AV8" s="602"/>
      <c r="AW8" s="602"/>
      <c r="AX8" s="171" t="s">
        <v>9363</v>
      </c>
      <c r="AY8" t="s">
        <v>9364</v>
      </c>
      <c r="AZ8" s="171"/>
      <c r="BA8" s="602" t="s">
        <v>16973</v>
      </c>
      <c r="BB8" s="599"/>
      <c r="BC8" s="189" t="s">
        <v>16947</v>
      </c>
      <c r="BD8" s="3" t="s">
        <v>16974</v>
      </c>
      <c r="BE8" s="191">
        <v>2300</v>
      </c>
      <c r="BF8" s="191">
        <v>23000</v>
      </c>
      <c r="BG8" s="7">
        <v>44833</v>
      </c>
      <c r="BH8" s="191" t="s">
        <v>16832</v>
      </c>
      <c r="BI8" s="61" t="s">
        <v>16975</v>
      </c>
      <c r="BJ8" s="191" t="s">
        <v>16976</v>
      </c>
      <c r="BK8" s="277">
        <v>1</v>
      </c>
      <c r="BL8" s="599"/>
      <c r="BM8" s="599"/>
      <c r="BN8" s="602"/>
      <c r="BO8" s="599" t="s">
        <v>18743</v>
      </c>
      <c r="BP8" s="692" t="s">
        <v>5</v>
      </c>
      <c r="BQ8" s="691" t="s">
        <v>5</v>
      </c>
      <c r="BR8" s="604"/>
      <c r="BS8" s="604"/>
      <c r="BT8" s="604" t="s">
        <v>6</v>
      </c>
      <c r="BU8" s="604"/>
      <c r="BV8" s="604"/>
      <c r="BW8" s="604"/>
      <c r="BX8" s="604"/>
      <c r="BY8" s="604" t="s">
        <v>6</v>
      </c>
      <c r="BZ8" s="604"/>
      <c r="CA8" s="604"/>
      <c r="CB8" s="597"/>
      <c r="CC8" s="210"/>
      <c r="CD8" s="180"/>
      <c r="CE8" s="181"/>
      <c r="CF8" s="175"/>
      <c r="CG8" s="182"/>
      <c r="CH8" s="211"/>
      <c r="CI8" s="178"/>
      <c r="CK8" s="200">
        <v>8</v>
      </c>
      <c r="CL8" s="212"/>
      <c r="CM8" s="213"/>
      <c r="CN8" s="214"/>
      <c r="CO8" s="215"/>
      <c r="CP8" s="216"/>
      <c r="CQ8" s="217"/>
      <c r="CR8" s="218"/>
      <c r="CS8" s="219"/>
      <c r="CT8" s="220"/>
      <c r="DE8" s="597"/>
      <c r="DG8" t="s">
        <v>16977</v>
      </c>
      <c r="DH8" t="s">
        <v>16978</v>
      </c>
      <c r="DI8" s="221" t="s">
        <v>16979</v>
      </c>
      <c r="DJ8" t="s">
        <v>16980</v>
      </c>
      <c r="DK8" t="s">
        <v>16905</v>
      </c>
      <c r="DL8" t="s">
        <v>16906</v>
      </c>
      <c r="DM8" t="s">
        <v>16981</v>
      </c>
      <c r="DN8" t="s">
        <v>16982</v>
      </c>
      <c r="DO8" s="614" t="s">
        <v>16983</v>
      </c>
      <c r="DQ8" t="s">
        <v>16977</v>
      </c>
      <c r="DR8" t="s">
        <v>16978</v>
      </c>
      <c r="DS8" s="221" t="s">
        <v>16979</v>
      </c>
      <c r="DT8" t="s">
        <v>16980</v>
      </c>
      <c r="DU8" t="s">
        <v>16905</v>
      </c>
      <c r="DV8" t="s">
        <v>16906</v>
      </c>
      <c r="DW8" t="s">
        <v>16981</v>
      </c>
      <c r="DX8" t="s">
        <v>16982</v>
      </c>
      <c r="DY8" s="614" t="s">
        <v>16983</v>
      </c>
      <c r="DZ8" s="597"/>
      <c r="EB8" s="610" t="s">
        <v>16984</v>
      </c>
      <c r="EC8" s="605" t="s">
        <v>16985</v>
      </c>
      <c r="ED8" s="605" t="s">
        <v>16936</v>
      </c>
      <c r="EE8" s="605" t="s">
        <v>9476</v>
      </c>
      <c r="EF8" s="605" t="s">
        <v>8899</v>
      </c>
      <c r="EG8" s="605">
        <v>1</v>
      </c>
      <c r="EH8" s="597"/>
      <c r="EJ8" s="610" t="s">
        <v>16986</v>
      </c>
      <c r="EK8" s="605" t="s">
        <v>16987</v>
      </c>
      <c r="EL8" s="605" t="s">
        <v>16851</v>
      </c>
      <c r="EM8" s="605">
        <v>1</v>
      </c>
      <c r="EO8" s="597"/>
      <c r="EP8" s="539" t="s">
        <v>16988</v>
      </c>
      <c r="EQ8" s="523" t="s">
        <v>9428</v>
      </c>
      <c r="ER8" s="523" t="s">
        <v>9429</v>
      </c>
      <c r="ES8" s="523" t="s">
        <v>10345</v>
      </c>
      <c r="ET8" s="523" t="s">
        <v>9431</v>
      </c>
      <c r="EU8" s="523" t="s">
        <v>8991</v>
      </c>
      <c r="EV8" s="523" t="s">
        <v>9433</v>
      </c>
      <c r="EW8" s="538" t="s">
        <v>16989</v>
      </c>
      <c r="EX8" s="541" t="s">
        <v>9435</v>
      </c>
      <c r="EY8" s="494" t="s">
        <v>9280</v>
      </c>
      <c r="EZ8" s="494" t="s">
        <v>9281</v>
      </c>
      <c r="FA8" s="494" t="s">
        <v>9282</v>
      </c>
      <c r="FB8" s="494" t="s">
        <v>9283</v>
      </c>
      <c r="FC8" s="494" t="s">
        <v>9284</v>
      </c>
      <c r="FH8" s="597"/>
    </row>
    <row r="9" spans="1:164" ht="16.5" customHeight="1">
      <c r="A9" s="2" t="s">
        <v>16990</v>
      </c>
      <c r="B9" s="2" t="s">
        <v>16991</v>
      </c>
      <c r="C9" s="19" t="s">
        <v>16770</v>
      </c>
      <c r="D9" s="129" t="s">
        <v>18680</v>
      </c>
      <c r="E9" s="129" t="s">
        <v>18681</v>
      </c>
      <c r="F9" s="19"/>
      <c r="G9" s="606" t="s">
        <v>16771</v>
      </c>
      <c r="H9" s="135" t="s">
        <v>16992</v>
      </c>
      <c r="I9" s="607" t="s">
        <v>16993</v>
      </c>
      <c r="L9" s="542" t="s">
        <v>8895</v>
      </c>
      <c r="N9" s="542" t="s">
        <v>16995</v>
      </c>
      <c r="O9" s="597"/>
      <c r="P9" s="2" t="s">
        <v>28061</v>
      </c>
      <c r="Q9" s="7">
        <v>45709</v>
      </c>
      <c r="R9" s="8"/>
      <c r="S9" s="147" t="s">
        <v>35833</v>
      </c>
      <c r="T9" s="12" t="s">
        <v>35836</v>
      </c>
      <c r="U9" s="8" t="s">
        <v>35832</v>
      </c>
      <c r="V9" s="13"/>
      <c r="W9" s="2" t="s">
        <v>30982</v>
      </c>
      <c r="X9" s="11"/>
      <c r="Y9" s="16"/>
      <c r="Z9" s="17"/>
      <c r="AA9" s="16" t="s">
        <v>30981</v>
      </c>
      <c r="AB9" s="16" t="s">
        <v>32345</v>
      </c>
      <c r="AC9" s="16" t="s">
        <v>32350</v>
      </c>
      <c r="AD9" s="17">
        <v>995</v>
      </c>
      <c r="AE9" s="18">
        <v>24239</v>
      </c>
      <c r="AF9" s="16" t="s">
        <v>31033</v>
      </c>
      <c r="AL9" s="597"/>
      <c r="AM9" s="605">
        <v>3</v>
      </c>
      <c r="AN9" s="612" t="s">
        <v>16996</v>
      </c>
      <c r="AO9" s="612" t="s">
        <v>16997</v>
      </c>
      <c r="AP9" s="605" t="s">
        <v>16998</v>
      </c>
      <c r="AQ9" s="605" t="s">
        <v>16999</v>
      </c>
      <c r="AR9" s="612" t="s">
        <v>17000</v>
      </c>
      <c r="AS9" s="612" t="s">
        <v>17001</v>
      </c>
      <c r="AT9" s="612" t="s">
        <v>17002</v>
      </c>
      <c r="AU9" s="602"/>
      <c r="AV9" s="602"/>
      <c r="AW9" s="602"/>
      <c r="AX9" s="171" t="s">
        <v>9365</v>
      </c>
      <c r="AY9" t="s">
        <v>17003</v>
      </c>
      <c r="AZ9" s="171"/>
      <c r="BA9" s="602" t="s">
        <v>17004</v>
      </c>
      <c r="BB9" s="599"/>
      <c r="BC9" s="189" t="s">
        <v>17005</v>
      </c>
      <c r="BD9" s="3" t="s">
        <v>17006</v>
      </c>
      <c r="BE9" s="191">
        <v>1568</v>
      </c>
      <c r="BF9" s="191">
        <v>23520</v>
      </c>
      <c r="BG9" s="7">
        <v>44833</v>
      </c>
      <c r="BH9" s="191" t="s">
        <v>16949</v>
      </c>
      <c r="BI9" s="61" t="s">
        <v>16902</v>
      </c>
      <c r="BJ9" s="191" t="s">
        <v>16903</v>
      </c>
      <c r="BK9" s="277">
        <v>1</v>
      </c>
      <c r="BL9" s="599"/>
      <c r="BM9" s="599"/>
      <c r="BN9" s="602"/>
      <c r="BO9" s="599" t="s">
        <v>18745</v>
      </c>
      <c r="BP9" s="692" t="s">
        <v>8</v>
      </c>
      <c r="BQ9" s="691" t="s">
        <v>8</v>
      </c>
      <c r="BR9" s="604"/>
      <c r="BS9" s="604"/>
      <c r="BT9" s="604" t="s">
        <v>7</v>
      </c>
      <c r="BU9" s="604"/>
      <c r="BV9" s="604"/>
      <c r="BW9" s="604"/>
      <c r="BX9" s="604"/>
      <c r="BY9" s="604" t="s">
        <v>7</v>
      </c>
      <c r="BZ9" s="604"/>
      <c r="CA9" s="604"/>
      <c r="CB9" s="597"/>
      <c r="CC9" s="210"/>
      <c r="CD9" s="180"/>
      <c r="CE9" s="181"/>
      <c r="CF9" s="175"/>
      <c r="CG9" s="182"/>
      <c r="CH9" s="211"/>
      <c r="CI9" s="178"/>
      <c r="CK9" s="200">
        <v>9</v>
      </c>
      <c r="CL9" s="212"/>
      <c r="CM9" s="213"/>
      <c r="CN9" s="214"/>
      <c r="CO9" s="215"/>
      <c r="CP9" s="216"/>
      <c r="CQ9" s="217"/>
      <c r="CR9" s="218"/>
      <c r="CS9" s="219"/>
      <c r="CT9" s="220"/>
      <c r="DE9" s="597"/>
      <c r="DG9" t="s">
        <v>17007</v>
      </c>
      <c r="DH9" t="s">
        <v>17008</v>
      </c>
      <c r="DI9" s="221" t="s">
        <v>17009</v>
      </c>
      <c r="DJ9" t="s">
        <v>17010</v>
      </c>
      <c r="DK9" t="s">
        <v>17011</v>
      </c>
      <c r="DL9" t="s">
        <v>17012</v>
      </c>
      <c r="DM9" t="s">
        <v>17013</v>
      </c>
      <c r="DN9" t="s">
        <v>17014</v>
      </c>
      <c r="DO9" t="s">
        <v>17015</v>
      </c>
      <c r="DQ9" t="s">
        <v>17007</v>
      </c>
      <c r="DR9" t="s">
        <v>17008</v>
      </c>
      <c r="DS9" s="221" t="s">
        <v>17009</v>
      </c>
      <c r="DT9" t="s">
        <v>17010</v>
      </c>
      <c r="DU9" t="s">
        <v>17011</v>
      </c>
      <c r="DV9" t="s">
        <v>17012</v>
      </c>
      <c r="DW9" t="s">
        <v>17013</v>
      </c>
      <c r="DX9" t="s">
        <v>17014</v>
      </c>
      <c r="DY9" t="s">
        <v>17015</v>
      </c>
      <c r="DZ9" s="597"/>
      <c r="EB9" s="610" t="s">
        <v>17016</v>
      </c>
      <c r="EC9" s="605" t="s">
        <v>17016</v>
      </c>
      <c r="ED9" s="605" t="s">
        <v>510</v>
      </c>
      <c r="EE9" s="605" t="s">
        <v>9540</v>
      </c>
      <c r="EF9" s="605" t="s">
        <v>17017</v>
      </c>
      <c r="EG9" s="605">
        <v>1</v>
      </c>
      <c r="EH9" s="597"/>
      <c r="EJ9" s="610" t="s">
        <v>17018</v>
      </c>
      <c r="EK9" s="605" t="s">
        <v>17019</v>
      </c>
      <c r="EL9" s="605" t="s">
        <v>16877</v>
      </c>
      <c r="EM9" s="605">
        <v>1</v>
      </c>
      <c r="EO9" s="597"/>
      <c r="FH9" s="597"/>
    </row>
    <row r="10" spans="1:164" ht="16.5" customHeight="1">
      <c r="A10" s="2" t="s">
        <v>126</v>
      </c>
      <c r="B10" s="2" t="s">
        <v>8193</v>
      </c>
      <c r="C10" s="615"/>
      <c r="D10" s="19" t="s">
        <v>17020</v>
      </c>
      <c r="E10" s="19"/>
      <c r="F10" s="19"/>
      <c r="G10" s="606" t="s">
        <v>16771</v>
      </c>
      <c r="H10" s="135" t="s">
        <v>17021</v>
      </c>
      <c r="I10" s="607" t="s">
        <v>17022</v>
      </c>
      <c r="L10" s="542" t="s">
        <v>14971</v>
      </c>
      <c r="N10" s="542" t="s">
        <v>17024</v>
      </c>
      <c r="O10" s="597"/>
      <c r="P10" s="19"/>
      <c r="Q10" s="19"/>
      <c r="R10" s="19"/>
      <c r="S10" s="19"/>
      <c r="T10" s="19"/>
      <c r="U10" s="19"/>
      <c r="V10" s="19"/>
      <c r="W10" s="19"/>
      <c r="X10" s="19"/>
      <c r="Y10" s="19"/>
      <c r="Z10" s="19"/>
      <c r="AA10" s="19"/>
      <c r="AB10" s="19"/>
      <c r="AC10" s="19"/>
      <c r="AD10" s="19" t="s">
        <v>17025</v>
      </c>
      <c r="AE10" s="19"/>
      <c r="AF10" s="19"/>
      <c r="AG10" s="19"/>
      <c r="AH10" s="19"/>
      <c r="AI10" s="19" t="s">
        <v>17026</v>
      </c>
      <c r="AL10" s="597"/>
      <c r="AM10" s="605">
        <v>4</v>
      </c>
      <c r="AN10" s="612" t="s">
        <v>17027</v>
      </c>
      <c r="AO10" s="612" t="s">
        <v>17028</v>
      </c>
      <c r="AP10" s="605" t="s">
        <v>17029</v>
      </c>
      <c r="AQ10" s="605" t="s">
        <v>17030</v>
      </c>
      <c r="AR10" s="612" t="s">
        <v>17031</v>
      </c>
      <c r="AS10" s="612" t="s">
        <v>17032</v>
      </c>
      <c r="AT10" s="612" t="s">
        <v>17033</v>
      </c>
      <c r="AU10" s="602"/>
      <c r="AV10" s="602"/>
      <c r="AW10" s="602"/>
      <c r="AX10" s="171" t="s">
        <v>9367</v>
      </c>
      <c r="AY10" t="s">
        <v>9368</v>
      </c>
      <c r="AZ10" s="171"/>
      <c r="BA10" s="602" t="s">
        <v>17034</v>
      </c>
      <c r="BB10" s="599"/>
      <c r="BC10" s="189" t="s">
        <v>17005</v>
      </c>
      <c r="BD10" s="3" t="s">
        <v>17035</v>
      </c>
      <c r="BE10" s="191">
        <v>1566</v>
      </c>
      <c r="BF10" s="191">
        <v>23490</v>
      </c>
      <c r="BG10" s="7">
        <v>44834</v>
      </c>
      <c r="BH10" s="191" t="s">
        <v>16832</v>
      </c>
      <c r="BI10" s="61" t="s">
        <v>17036</v>
      </c>
      <c r="BJ10" s="191" t="s">
        <v>16903</v>
      </c>
      <c r="BK10" s="277">
        <v>1</v>
      </c>
      <c r="BL10" s="599"/>
      <c r="BM10" s="599"/>
      <c r="BN10" s="602"/>
      <c r="BO10" s="599" t="s">
        <v>32363</v>
      </c>
      <c r="BP10" s="692" t="s">
        <v>7</v>
      </c>
      <c r="BQ10" s="691" t="s">
        <v>7</v>
      </c>
      <c r="BR10" s="604"/>
      <c r="BS10" s="604"/>
      <c r="BT10" s="604" t="s">
        <v>8</v>
      </c>
      <c r="BU10" s="604"/>
      <c r="BV10" s="604"/>
      <c r="BW10" s="604"/>
      <c r="BX10" s="604"/>
      <c r="BY10" s="604" t="s">
        <v>8</v>
      </c>
      <c r="BZ10" s="604"/>
      <c r="CA10" s="604"/>
      <c r="CB10" s="597"/>
      <c r="CC10" s="210"/>
      <c r="CD10" s="180"/>
      <c r="CE10" s="181"/>
      <c r="CF10" s="175"/>
      <c r="CG10" s="182"/>
      <c r="CH10" s="211"/>
      <c r="CI10" s="178"/>
      <c r="CK10" s="200">
        <v>10</v>
      </c>
      <c r="CL10" s="212"/>
      <c r="CM10" s="213"/>
      <c r="CN10" s="214"/>
      <c r="CO10" s="215"/>
      <c r="CP10" s="216"/>
      <c r="CQ10" s="217"/>
      <c r="CR10" s="218"/>
      <c r="CS10" s="219"/>
      <c r="CT10" s="220"/>
      <c r="DE10" s="597"/>
      <c r="DG10" t="s">
        <v>17037</v>
      </c>
      <c r="DH10" t="s">
        <v>17038</v>
      </c>
      <c r="DI10" s="221" t="s">
        <v>17039</v>
      </c>
      <c r="DJ10" t="s">
        <v>17040</v>
      </c>
      <c r="DK10" t="s">
        <v>16869</v>
      </c>
      <c r="DL10" t="s">
        <v>16870</v>
      </c>
      <c r="DM10" t="s">
        <v>17041</v>
      </c>
      <c r="DN10" t="s">
        <v>17042</v>
      </c>
      <c r="DO10" s="614" t="s">
        <v>17043</v>
      </c>
      <c r="DQ10" t="s">
        <v>17037</v>
      </c>
      <c r="DR10" t="s">
        <v>17038</v>
      </c>
      <c r="DS10" s="221" t="s">
        <v>17039</v>
      </c>
      <c r="DT10" t="s">
        <v>17040</v>
      </c>
      <c r="DU10" t="s">
        <v>16869</v>
      </c>
      <c r="DV10" t="s">
        <v>16870</v>
      </c>
      <c r="DW10" t="s">
        <v>17041</v>
      </c>
      <c r="DX10" t="s">
        <v>17042</v>
      </c>
      <c r="DY10" s="614" t="s">
        <v>17043</v>
      </c>
      <c r="DZ10" s="597"/>
      <c r="EA10" s="599">
        <v>105</v>
      </c>
      <c r="EB10" s="610" t="s">
        <v>17044</v>
      </c>
      <c r="EC10" s="605" t="s">
        <v>17044</v>
      </c>
      <c r="ED10" s="605" t="s">
        <v>510</v>
      </c>
      <c r="EE10" s="605" t="s">
        <v>9540</v>
      </c>
      <c r="EF10" s="605" t="s">
        <v>17045</v>
      </c>
      <c r="EG10" s="605">
        <v>1</v>
      </c>
      <c r="EH10" s="597"/>
      <c r="EJ10" s="610" t="s">
        <v>17046</v>
      </c>
      <c r="EK10" s="605" t="s">
        <v>17047</v>
      </c>
      <c r="EL10" s="605" t="s">
        <v>16851</v>
      </c>
      <c r="EM10" s="605">
        <v>1</v>
      </c>
      <c r="EO10" s="597"/>
      <c r="FH10" s="597"/>
    </row>
    <row r="11" spans="1:164" ht="16.5" customHeight="1">
      <c r="A11" s="2" t="s">
        <v>510</v>
      </c>
      <c r="B11" s="2" t="s">
        <v>17017</v>
      </c>
      <c r="C11" s="615"/>
      <c r="D11" s="616" t="s">
        <v>17048</v>
      </c>
      <c r="E11" s="132" t="s">
        <v>16787</v>
      </c>
      <c r="F11" s="19"/>
      <c r="G11" s="12" t="s">
        <v>52</v>
      </c>
      <c r="H11" s="2" t="s">
        <v>660</v>
      </c>
      <c r="I11" s="595" t="s">
        <v>6346</v>
      </c>
      <c r="L11" s="542" t="s">
        <v>16994</v>
      </c>
      <c r="N11" s="542" t="s">
        <v>10020</v>
      </c>
      <c r="O11" s="597"/>
      <c r="P11" s="617" t="s">
        <v>17050</v>
      </c>
      <c r="Q11" s="129" t="s">
        <v>17051</v>
      </c>
      <c r="R11" s="618" t="s">
        <v>17052</v>
      </c>
      <c r="S11" s="618" t="s">
        <v>17053</v>
      </c>
      <c r="T11" s="129" t="s">
        <v>17054</v>
      </c>
      <c r="U11" s="618" t="s">
        <v>17055</v>
      </c>
      <c r="V11" s="618" t="s">
        <v>17056</v>
      </c>
      <c r="W11" s="129" t="s">
        <v>17054</v>
      </c>
      <c r="X11" s="618" t="s">
        <v>8987</v>
      </c>
      <c r="Y11" s="618" t="s">
        <v>17057</v>
      </c>
      <c r="Z11" s="618" t="s">
        <v>17058</v>
      </c>
      <c r="AA11" s="618" t="s">
        <v>16672</v>
      </c>
      <c r="AB11" s="618" t="s">
        <v>16665</v>
      </c>
      <c r="AC11" s="129" t="s">
        <v>17059</v>
      </c>
      <c r="AD11" s="129" t="s">
        <v>17060</v>
      </c>
      <c r="AE11" s="129" t="s">
        <v>17054</v>
      </c>
      <c r="AF11" s="129" t="s">
        <v>17054</v>
      </c>
      <c r="AG11" s="129" t="s">
        <v>17054</v>
      </c>
      <c r="AH11" s="129" t="s">
        <v>17054</v>
      </c>
      <c r="AI11" s="129" t="s">
        <v>17054</v>
      </c>
      <c r="AL11" s="597"/>
      <c r="AM11" s="599" t="s">
        <v>17061</v>
      </c>
      <c r="AN11" s="599"/>
      <c r="AO11" s="599"/>
      <c r="AP11" s="599"/>
      <c r="AQ11" s="599"/>
      <c r="AR11" s="599"/>
      <c r="AS11" s="599"/>
      <c r="AT11" s="599"/>
      <c r="AU11" s="602"/>
      <c r="AV11" s="602"/>
      <c r="AW11" s="602"/>
      <c r="AX11" s="171" t="s">
        <v>17062</v>
      </c>
      <c r="AY11" t="s">
        <v>9370</v>
      </c>
      <c r="AZ11" s="171"/>
      <c r="BA11" s="602" t="s">
        <v>17063</v>
      </c>
      <c r="BB11" s="599"/>
      <c r="BC11" s="189" t="s">
        <v>17064</v>
      </c>
      <c r="BD11" s="3" t="s">
        <v>17065</v>
      </c>
      <c r="BE11" s="191">
        <v>1916</v>
      </c>
      <c r="BF11" s="191">
        <v>22992</v>
      </c>
      <c r="BG11" s="7">
        <v>44846</v>
      </c>
      <c r="BH11" s="191" t="s">
        <v>16866</v>
      </c>
      <c r="BI11" s="61" t="s">
        <v>17066</v>
      </c>
      <c r="BJ11" s="191" t="s">
        <v>16903</v>
      </c>
      <c r="BK11" s="277">
        <v>1</v>
      </c>
      <c r="BL11" s="599"/>
      <c r="BM11" s="599"/>
      <c r="BN11" s="602"/>
      <c r="BO11" s="599" t="s">
        <v>32364</v>
      </c>
      <c r="BP11" s="691" t="s">
        <v>14</v>
      </c>
      <c r="BQ11" s="691" t="s">
        <v>9</v>
      </c>
      <c r="BR11" s="604"/>
      <c r="BS11" s="604"/>
      <c r="BT11" s="604" t="s">
        <v>9</v>
      </c>
      <c r="BU11" s="604"/>
      <c r="BV11" s="604"/>
      <c r="BW11" s="604"/>
      <c r="BX11" s="604"/>
      <c r="BY11" s="604" t="s">
        <v>9</v>
      </c>
      <c r="BZ11" s="604"/>
      <c r="CA11" s="604"/>
      <c r="CB11" s="597"/>
      <c r="CC11" s="210"/>
      <c r="CD11" s="180"/>
      <c r="CE11" s="181"/>
      <c r="CF11" s="175"/>
      <c r="CG11" s="182"/>
      <c r="CH11" s="211"/>
      <c r="CI11" s="178"/>
      <c r="CK11" s="200">
        <v>11</v>
      </c>
      <c r="CL11" s="212"/>
      <c r="CM11" s="213"/>
      <c r="CN11" s="214"/>
      <c r="CO11" s="215"/>
      <c r="CP11" s="216"/>
      <c r="CQ11" s="217"/>
      <c r="CR11" s="218"/>
      <c r="CS11" s="219"/>
      <c r="CT11" s="220"/>
      <c r="DE11" s="597"/>
      <c r="DG11" t="s">
        <v>17067</v>
      </c>
      <c r="DH11" t="s">
        <v>17068</v>
      </c>
      <c r="DI11" s="221" t="s">
        <v>17069</v>
      </c>
      <c r="DJ11" t="s">
        <v>17070</v>
      </c>
      <c r="DK11" t="s">
        <v>16955</v>
      </c>
      <c r="DL11" t="s">
        <v>16956</v>
      </c>
      <c r="DM11" t="s">
        <v>17071</v>
      </c>
      <c r="DN11" t="s">
        <v>17072</v>
      </c>
      <c r="DO11" t="s">
        <v>17073</v>
      </c>
      <c r="DQ11" t="s">
        <v>17067</v>
      </c>
      <c r="DR11" t="s">
        <v>17068</v>
      </c>
      <c r="DS11" s="221" t="s">
        <v>17069</v>
      </c>
      <c r="DT11" t="s">
        <v>17070</v>
      </c>
      <c r="DU11" t="s">
        <v>16955</v>
      </c>
      <c r="DV11" t="s">
        <v>16956</v>
      </c>
      <c r="DW11" t="s">
        <v>17071</v>
      </c>
      <c r="DX11" t="s">
        <v>17072</v>
      </c>
      <c r="DY11" t="s">
        <v>17073</v>
      </c>
      <c r="DZ11" s="597"/>
      <c r="EB11" s="610" t="s">
        <v>17074</v>
      </c>
      <c r="EC11" s="605" t="s">
        <v>17075</v>
      </c>
      <c r="ED11" s="605" t="s">
        <v>205</v>
      </c>
      <c r="EE11" s="605" t="s">
        <v>205</v>
      </c>
      <c r="EF11" s="605" t="s">
        <v>17076</v>
      </c>
      <c r="EG11" s="605">
        <v>1</v>
      </c>
      <c r="EH11" s="597"/>
      <c r="EJ11" s="610" t="s">
        <v>17077</v>
      </c>
      <c r="EK11" s="605" t="s">
        <v>17078</v>
      </c>
      <c r="EL11" s="605" t="s">
        <v>16877</v>
      </c>
      <c r="EM11" s="605">
        <v>1</v>
      </c>
      <c r="EO11" s="597"/>
      <c r="FH11" s="597"/>
    </row>
    <row r="12" spans="1:164" ht="16.5" customHeight="1">
      <c r="A12" s="2" t="s">
        <v>17079</v>
      </c>
      <c r="B12" s="2" t="s">
        <v>17080</v>
      </c>
      <c r="C12" s="615"/>
      <c r="D12" s="619">
        <v>1</v>
      </c>
      <c r="E12" s="132">
        <v>1</v>
      </c>
      <c r="F12" s="19"/>
      <c r="G12" s="12"/>
      <c r="H12" s="2"/>
      <c r="I12" s="595"/>
      <c r="L12" s="542" t="s">
        <v>17023</v>
      </c>
      <c r="N12" s="542" t="s">
        <v>10031</v>
      </c>
      <c r="O12" s="597"/>
      <c r="Q12" t="s">
        <v>29462</v>
      </c>
      <c r="R12" t="s">
        <v>9286</v>
      </c>
      <c r="S12" t="s">
        <v>9832</v>
      </c>
      <c r="T12" t="s">
        <v>29463</v>
      </c>
      <c r="U12" t="s">
        <v>29464</v>
      </c>
      <c r="V12" t="s">
        <v>29465</v>
      </c>
      <c r="W12" t="s">
        <v>29466</v>
      </c>
      <c r="X12" t="s">
        <v>29467</v>
      </c>
      <c r="Y12" t="s">
        <v>9433</v>
      </c>
      <c r="Z12" t="s">
        <v>6328</v>
      </c>
      <c r="AA12" t="s">
        <v>9431</v>
      </c>
      <c r="AB12" t="s">
        <v>29468</v>
      </c>
      <c r="AC12" t="s">
        <v>29469</v>
      </c>
      <c r="AD12" t="s">
        <v>29470</v>
      </c>
      <c r="AL12" s="597"/>
      <c r="AM12" s="598" t="s">
        <v>17081</v>
      </c>
      <c r="AN12" s="599"/>
      <c r="AO12" s="599"/>
      <c r="AP12" s="599"/>
      <c r="AQ12" s="599"/>
      <c r="AR12" s="599"/>
      <c r="AS12" s="599"/>
      <c r="AT12" s="599"/>
      <c r="AU12" s="602"/>
      <c r="AV12" s="602"/>
      <c r="AW12" s="602"/>
      <c r="AX12" s="171" t="s">
        <v>17082</v>
      </c>
      <c r="AY12" t="s">
        <v>17083</v>
      </c>
      <c r="AZ12" s="171"/>
      <c r="BA12" s="602" t="s">
        <v>17084</v>
      </c>
      <c r="BB12" s="599"/>
      <c r="BC12" s="189" t="s">
        <v>17085</v>
      </c>
      <c r="BD12" s="3" t="s">
        <v>17086</v>
      </c>
      <c r="BE12" s="191">
        <v>1568</v>
      </c>
      <c r="BF12" s="191">
        <v>23520</v>
      </c>
      <c r="BG12" s="7">
        <v>44847</v>
      </c>
      <c r="BH12" s="191" t="s">
        <v>16832</v>
      </c>
      <c r="BI12" s="61" t="s">
        <v>17087</v>
      </c>
      <c r="BJ12" s="191" t="s">
        <v>17088</v>
      </c>
      <c r="BK12" s="277">
        <v>1</v>
      </c>
      <c r="BL12" s="599"/>
      <c r="BM12" s="599"/>
      <c r="BN12" s="602"/>
      <c r="BO12" s="599" t="s">
        <v>32365</v>
      </c>
      <c r="BP12" s="691" t="s">
        <v>15</v>
      </c>
      <c r="BQ12" s="691" t="s">
        <v>10</v>
      </c>
      <c r="BR12" s="604"/>
      <c r="BS12" s="604"/>
      <c r="BT12" s="604" t="s">
        <v>10</v>
      </c>
      <c r="BU12" s="604"/>
      <c r="BV12" s="604"/>
      <c r="BW12" s="604"/>
      <c r="BX12" s="604"/>
      <c r="BY12" s="604" t="s">
        <v>10</v>
      </c>
      <c r="BZ12" s="604"/>
      <c r="CA12" s="604"/>
      <c r="CB12" s="597"/>
      <c r="CC12" s="210"/>
      <c r="CD12" s="180"/>
      <c r="CE12" s="181"/>
      <c r="CF12" s="175"/>
      <c r="CG12" s="182"/>
      <c r="CH12" s="211"/>
      <c r="CI12" s="178"/>
      <c r="CK12" s="200">
        <v>12</v>
      </c>
      <c r="CL12" s="212"/>
      <c r="CM12" s="213"/>
      <c r="CN12" s="214"/>
      <c r="CO12" s="215"/>
      <c r="CP12" s="216"/>
      <c r="CQ12" s="217"/>
      <c r="CR12" s="218"/>
      <c r="CS12" s="219"/>
      <c r="CT12" s="220"/>
      <c r="DE12" s="597"/>
      <c r="DG12" t="s">
        <v>17089</v>
      </c>
      <c r="DH12" t="s">
        <v>17090</v>
      </c>
      <c r="DI12" s="221" t="s">
        <v>17091</v>
      </c>
      <c r="DJ12" t="s">
        <v>17092</v>
      </c>
      <c r="DK12" t="s">
        <v>16905</v>
      </c>
      <c r="DL12" t="s">
        <v>16906</v>
      </c>
      <c r="DM12" t="s">
        <v>17093</v>
      </c>
      <c r="DN12" t="s">
        <v>17094</v>
      </c>
      <c r="DO12" t="s">
        <v>17095</v>
      </c>
      <c r="DQ12" t="s">
        <v>17089</v>
      </c>
      <c r="DR12" t="s">
        <v>17090</v>
      </c>
      <c r="DS12" s="221" t="s">
        <v>17091</v>
      </c>
      <c r="DT12" t="s">
        <v>17092</v>
      </c>
      <c r="DU12" t="s">
        <v>16905</v>
      </c>
      <c r="DV12" t="s">
        <v>16906</v>
      </c>
      <c r="DW12" t="s">
        <v>17093</v>
      </c>
      <c r="DX12" t="s">
        <v>17094</v>
      </c>
      <c r="DY12" t="s">
        <v>17095</v>
      </c>
      <c r="DZ12" s="597"/>
      <c r="EB12" s="610" t="s">
        <v>17096</v>
      </c>
      <c r="EC12" s="605" t="s">
        <v>17097</v>
      </c>
      <c r="ED12" s="605" t="s">
        <v>205</v>
      </c>
      <c r="EE12" s="605" t="s">
        <v>205</v>
      </c>
      <c r="EF12" s="605" t="s">
        <v>17098</v>
      </c>
      <c r="EG12" s="605">
        <v>1</v>
      </c>
      <c r="EH12" s="597"/>
      <c r="EJ12" s="610" t="s">
        <v>17099</v>
      </c>
      <c r="EK12" s="605" t="s">
        <v>17100</v>
      </c>
      <c r="EL12" s="605" t="s">
        <v>16851</v>
      </c>
      <c r="EM12" s="605">
        <v>1</v>
      </c>
      <c r="EO12" s="597"/>
      <c r="FH12" s="597"/>
    </row>
    <row r="13" spans="1:164" ht="16.5" customHeight="1">
      <c r="A13" s="2" t="s">
        <v>17101</v>
      </c>
      <c r="B13" s="2" t="s">
        <v>17102</v>
      </c>
      <c r="C13" s="615"/>
      <c r="D13" s="619">
        <v>601</v>
      </c>
      <c r="E13" s="132">
        <v>2</v>
      </c>
      <c r="F13" s="19"/>
      <c r="G13" s="12"/>
      <c r="H13" s="2"/>
      <c r="I13" s="595"/>
      <c r="L13" s="542" t="s">
        <v>17049</v>
      </c>
      <c r="N13" s="542" t="s">
        <v>17104</v>
      </c>
      <c r="O13" s="597"/>
      <c r="Q13" t="s">
        <v>205</v>
      </c>
      <c r="R13" t="s">
        <v>31047</v>
      </c>
      <c r="S13" t="s">
        <v>30342</v>
      </c>
      <c r="T13" t="s">
        <v>31048</v>
      </c>
      <c r="U13" t="s">
        <v>31049</v>
      </c>
      <c r="V13" t="s">
        <v>31050</v>
      </c>
      <c r="W13" t="s">
        <v>30997</v>
      </c>
      <c r="X13">
        <v>45709</v>
      </c>
      <c r="Y13" t="s">
        <v>30343</v>
      </c>
      <c r="Z13" t="s">
        <v>31051</v>
      </c>
      <c r="AA13">
        <v>2300</v>
      </c>
      <c r="AB13">
        <v>24610</v>
      </c>
      <c r="AC13">
        <v>45720</v>
      </c>
      <c r="AD13">
        <v>45708</v>
      </c>
      <c r="AL13" s="597"/>
      <c r="AM13" s="599" t="s">
        <v>17105</v>
      </c>
      <c r="AN13" s="599" t="s">
        <v>16928</v>
      </c>
      <c r="AO13" s="599" t="s">
        <v>6331</v>
      </c>
      <c r="AP13" s="599"/>
      <c r="AQ13" s="599"/>
      <c r="AR13" s="599"/>
      <c r="AS13" s="599"/>
      <c r="AT13" s="599"/>
      <c r="AU13" s="602"/>
      <c r="AV13" s="602"/>
      <c r="AW13" s="602"/>
      <c r="AX13" s="171" t="s">
        <v>17106</v>
      </c>
      <c r="AY13" t="s">
        <v>17107</v>
      </c>
      <c r="AZ13" s="171"/>
      <c r="BA13" s="602" t="s">
        <v>17108</v>
      </c>
      <c r="BB13" s="599"/>
      <c r="BC13" s="189" t="s">
        <v>16947</v>
      </c>
      <c r="BD13" s="3" t="s">
        <v>17109</v>
      </c>
      <c r="BE13" s="191">
        <v>2300</v>
      </c>
      <c r="BF13" s="191">
        <v>23000</v>
      </c>
      <c r="BG13" s="7">
        <v>44852</v>
      </c>
      <c r="BH13" s="191" t="s">
        <v>16832</v>
      </c>
      <c r="BI13" s="61" t="s">
        <v>17110</v>
      </c>
      <c r="BJ13" s="191" t="s">
        <v>16976</v>
      </c>
      <c r="BK13" s="277">
        <v>1</v>
      </c>
      <c r="BL13" s="599"/>
      <c r="BM13" s="599"/>
      <c r="BN13" s="602"/>
      <c r="BO13" s="599" t="s">
        <v>32366</v>
      </c>
      <c r="BP13" s="691" t="s">
        <v>16</v>
      </c>
      <c r="BQ13" s="691" t="s">
        <v>11</v>
      </c>
      <c r="BR13" s="604"/>
      <c r="BS13" s="604"/>
      <c r="BT13" s="604" t="s">
        <v>11</v>
      </c>
      <c r="BU13" s="604"/>
      <c r="BV13" s="604"/>
      <c r="BW13" s="604"/>
      <c r="BX13" s="604"/>
      <c r="BY13" s="604" t="s">
        <v>11</v>
      </c>
      <c r="BZ13" s="604"/>
      <c r="CA13" s="604"/>
      <c r="CB13" s="597"/>
      <c r="CC13" s="210"/>
      <c r="CD13" s="180"/>
      <c r="CE13" s="181"/>
      <c r="CF13" s="175"/>
      <c r="CG13" s="182"/>
      <c r="CH13" s="211"/>
      <c r="CI13" s="178"/>
      <c r="CK13" s="200">
        <v>13</v>
      </c>
      <c r="CL13" s="212"/>
      <c r="CM13" s="213"/>
      <c r="CN13" s="214"/>
      <c r="CO13" s="215"/>
      <c r="CP13" s="216"/>
      <c r="CQ13" s="217"/>
      <c r="CR13" s="218"/>
      <c r="CS13" s="219"/>
      <c r="CT13" s="220"/>
      <c r="DE13" s="597"/>
      <c r="DG13" t="s">
        <v>17111</v>
      </c>
      <c r="DH13" t="s">
        <v>17112</v>
      </c>
      <c r="DI13" s="221" t="s">
        <v>17113</v>
      </c>
      <c r="DJ13" t="s">
        <v>17114</v>
      </c>
      <c r="DK13" t="s">
        <v>17011</v>
      </c>
      <c r="DL13" t="s">
        <v>17012</v>
      </c>
      <c r="DM13" t="s">
        <v>17115</v>
      </c>
      <c r="DN13" t="s">
        <v>17116</v>
      </c>
      <c r="DO13" t="s">
        <v>17117</v>
      </c>
      <c r="DQ13" t="s">
        <v>17111</v>
      </c>
      <c r="DR13" t="s">
        <v>17112</v>
      </c>
      <c r="DS13" s="221" t="s">
        <v>17113</v>
      </c>
      <c r="DT13" t="s">
        <v>17114</v>
      </c>
      <c r="DU13" t="s">
        <v>17011</v>
      </c>
      <c r="DV13" t="s">
        <v>17012</v>
      </c>
      <c r="DW13" t="s">
        <v>17115</v>
      </c>
      <c r="DX13" t="s">
        <v>17116</v>
      </c>
      <c r="DY13" t="s">
        <v>17117</v>
      </c>
      <c r="DZ13" s="597"/>
      <c r="EB13" s="610" t="s">
        <v>17118</v>
      </c>
      <c r="EC13" s="605" t="s">
        <v>17119</v>
      </c>
      <c r="ED13" s="605" t="s">
        <v>17120</v>
      </c>
      <c r="EE13" s="605" t="s">
        <v>17121</v>
      </c>
      <c r="EF13" s="605" t="s">
        <v>17121</v>
      </c>
      <c r="EG13" s="605">
        <v>1</v>
      </c>
      <c r="EH13" s="597"/>
      <c r="EJ13" s="610" t="s">
        <v>17122</v>
      </c>
      <c r="EK13" s="605" t="s">
        <v>17123</v>
      </c>
      <c r="EL13" s="605" t="s">
        <v>16851</v>
      </c>
      <c r="EM13" s="605">
        <v>1</v>
      </c>
      <c r="EO13" s="597"/>
      <c r="FH13" s="597"/>
    </row>
    <row r="14" spans="1:164" ht="16.5" customHeight="1">
      <c r="A14" s="2" t="s">
        <v>17124</v>
      </c>
      <c r="B14" s="2" t="s">
        <v>8252</v>
      </c>
      <c r="C14" s="615"/>
      <c r="D14" s="619">
        <v>2014</v>
      </c>
      <c r="E14" s="132">
        <v>3</v>
      </c>
      <c r="F14" s="19"/>
      <c r="G14" s="12"/>
      <c r="H14" s="2"/>
      <c r="I14" s="595"/>
      <c r="J14" s="129" t="s">
        <v>17125</v>
      </c>
      <c r="L14" s="542" t="s">
        <v>12441</v>
      </c>
      <c r="N14" s="542" t="s">
        <v>17127</v>
      </c>
      <c r="O14" s="597"/>
      <c r="Q14" t="s">
        <v>205</v>
      </c>
      <c r="R14" t="s">
        <v>31052</v>
      </c>
      <c r="S14" t="s">
        <v>31053</v>
      </c>
      <c r="T14" t="s">
        <v>31054</v>
      </c>
      <c r="U14" t="s">
        <v>31055</v>
      </c>
      <c r="V14" t="s">
        <v>24938</v>
      </c>
      <c r="W14" t="s">
        <v>31056</v>
      </c>
      <c r="X14">
        <v>45709</v>
      </c>
      <c r="Y14" t="s">
        <v>30987</v>
      </c>
      <c r="Z14" t="s">
        <v>31057</v>
      </c>
      <c r="AA14">
        <v>1000</v>
      </c>
      <c r="AB14">
        <v>10800</v>
      </c>
      <c r="AC14">
        <v>45720</v>
      </c>
      <c r="AD14">
        <v>45708</v>
      </c>
      <c r="AL14" s="597"/>
      <c r="AM14" s="599" t="s">
        <v>17128</v>
      </c>
      <c r="AN14" s="599" t="s">
        <v>16952</v>
      </c>
      <c r="AO14" s="599" t="s">
        <v>6331</v>
      </c>
      <c r="AP14" s="599"/>
      <c r="AQ14" s="599"/>
      <c r="AR14" s="599"/>
      <c r="AS14" s="599"/>
      <c r="AT14" s="599"/>
      <c r="AU14" s="602"/>
      <c r="AV14" s="602"/>
      <c r="AW14" s="602"/>
      <c r="AX14" s="171" t="s">
        <v>17129</v>
      </c>
      <c r="AY14" t="s">
        <v>17130</v>
      </c>
      <c r="AZ14" s="171"/>
      <c r="BA14" s="602" t="s">
        <v>17131</v>
      </c>
      <c r="BB14" s="599"/>
      <c r="BC14" s="189" t="s">
        <v>17132</v>
      </c>
      <c r="BD14" s="3" t="s">
        <v>17133</v>
      </c>
      <c r="BE14" s="191">
        <v>2000</v>
      </c>
      <c r="BF14" s="191">
        <v>24000</v>
      </c>
      <c r="BG14" s="7">
        <v>44858</v>
      </c>
      <c r="BH14" s="191" t="s">
        <v>16866</v>
      </c>
      <c r="BI14" s="61" t="s">
        <v>17134</v>
      </c>
      <c r="BJ14" s="191" t="s">
        <v>17135</v>
      </c>
      <c r="BK14" s="277">
        <v>1</v>
      </c>
      <c r="BL14" s="599"/>
      <c r="BM14" s="599"/>
      <c r="BN14" s="602"/>
      <c r="BO14" s="599"/>
      <c r="BP14" s="604" t="s">
        <v>13</v>
      </c>
      <c r="BQ14" s="691" t="s">
        <v>12</v>
      </c>
      <c r="BR14" s="604"/>
      <c r="BS14" s="604"/>
      <c r="BT14" s="604" t="s">
        <v>12</v>
      </c>
      <c r="BU14" s="604"/>
      <c r="BV14" s="604"/>
      <c r="BW14" s="604"/>
      <c r="BX14" s="604"/>
      <c r="BY14" s="604" t="s">
        <v>12</v>
      </c>
      <c r="BZ14" s="604"/>
      <c r="CA14" s="604"/>
      <c r="CB14" s="597"/>
      <c r="CC14" s="210"/>
      <c r="CD14" s="180"/>
      <c r="CE14" s="181"/>
      <c r="CF14" s="175"/>
      <c r="CG14" s="182"/>
      <c r="CH14" s="211"/>
      <c r="CI14" s="178"/>
      <c r="CK14" s="200">
        <v>14</v>
      </c>
      <c r="CL14" s="212"/>
      <c r="CM14" s="213"/>
      <c r="CN14" s="214"/>
      <c r="CO14" s="215"/>
      <c r="CP14" s="216"/>
      <c r="CQ14" s="217"/>
      <c r="CR14" s="218"/>
      <c r="CS14" s="219"/>
      <c r="CT14" s="220"/>
      <c r="DE14" s="597"/>
      <c r="DG14" t="s">
        <v>17136</v>
      </c>
      <c r="DH14" t="s">
        <v>17137</v>
      </c>
      <c r="DI14" s="221" t="s">
        <v>17138</v>
      </c>
      <c r="DJ14" t="s">
        <v>17139</v>
      </c>
      <c r="DK14" t="s">
        <v>16928</v>
      </c>
      <c r="DL14" t="s">
        <v>16929</v>
      </c>
      <c r="DM14" t="s">
        <v>17140</v>
      </c>
      <c r="DN14" t="s">
        <v>17141</v>
      </c>
      <c r="DO14" t="s">
        <v>17142</v>
      </c>
      <c r="DQ14" t="s">
        <v>17136</v>
      </c>
      <c r="DR14" t="s">
        <v>17137</v>
      </c>
      <c r="DS14" s="221" t="s">
        <v>17138</v>
      </c>
      <c r="DT14" t="s">
        <v>17139</v>
      </c>
      <c r="DU14" t="s">
        <v>16928</v>
      </c>
      <c r="DV14" t="s">
        <v>16929</v>
      </c>
      <c r="DW14" t="s">
        <v>17140</v>
      </c>
      <c r="DX14" t="s">
        <v>17141</v>
      </c>
      <c r="DY14" t="s">
        <v>17142</v>
      </c>
      <c r="DZ14" s="597"/>
      <c r="EB14" s="610" t="s">
        <v>17143</v>
      </c>
      <c r="EC14" s="605" t="s">
        <v>17144</v>
      </c>
      <c r="ED14" s="605" t="s">
        <v>130</v>
      </c>
      <c r="EE14" s="605" t="s">
        <v>168</v>
      </c>
      <c r="EF14" s="605" t="s">
        <v>17145</v>
      </c>
      <c r="EG14" s="605">
        <v>1</v>
      </c>
      <c r="EH14" s="597"/>
      <c r="EJ14" s="610" t="s">
        <v>17146</v>
      </c>
      <c r="EK14" s="605" t="s">
        <v>17147</v>
      </c>
      <c r="EL14" s="605" t="s">
        <v>16877</v>
      </c>
      <c r="EM14" s="605">
        <v>1</v>
      </c>
      <c r="EO14" s="597"/>
      <c r="FH14" s="597"/>
    </row>
    <row r="15" spans="1:164" ht="16.5" customHeight="1">
      <c r="A15" s="2" t="s">
        <v>17148</v>
      </c>
      <c r="B15" s="2" t="s">
        <v>8252</v>
      </c>
      <c r="C15" s="615"/>
      <c r="D15" s="619">
        <v>2172</v>
      </c>
      <c r="E15" s="132">
        <v>4</v>
      </c>
      <c r="F15" s="19"/>
      <c r="G15" s="12"/>
      <c r="H15" s="2"/>
      <c r="I15" s="595"/>
      <c r="L15" s="542" t="s">
        <v>17103</v>
      </c>
      <c r="N15" s="542" t="s">
        <v>17150</v>
      </c>
      <c r="O15" s="597"/>
      <c r="Q15" t="s">
        <v>205</v>
      </c>
      <c r="R15" t="s">
        <v>32338</v>
      </c>
      <c r="S15" t="s">
        <v>29660</v>
      </c>
      <c r="T15" t="s">
        <v>32339</v>
      </c>
      <c r="U15" t="s">
        <v>32340</v>
      </c>
      <c r="V15" t="s">
        <v>29633</v>
      </c>
      <c r="W15" t="s">
        <v>30997</v>
      </c>
      <c r="X15">
        <v>45707</v>
      </c>
      <c r="Y15" t="s">
        <v>29661</v>
      </c>
      <c r="Z15" t="s">
        <v>32341</v>
      </c>
      <c r="AA15">
        <v>2300</v>
      </c>
      <c r="AB15">
        <v>23805</v>
      </c>
      <c r="AC15">
        <v>45720</v>
      </c>
      <c r="AD15">
        <v>45708</v>
      </c>
      <c r="AL15" s="597"/>
      <c r="AM15" s="599" t="s">
        <v>17151</v>
      </c>
      <c r="AN15" s="599" t="s">
        <v>17152</v>
      </c>
      <c r="AO15" s="599" t="s">
        <v>6331</v>
      </c>
      <c r="AP15" s="599"/>
      <c r="AQ15" s="599"/>
      <c r="AR15" s="599"/>
      <c r="AS15" s="599"/>
      <c r="AT15" s="599"/>
      <c r="AU15" s="602"/>
      <c r="AV15" s="602"/>
      <c r="AW15" s="602"/>
      <c r="AX15" s="171" t="s">
        <v>17153</v>
      </c>
      <c r="AY15" t="s">
        <v>9375</v>
      </c>
      <c r="AZ15" s="171"/>
      <c r="BA15" s="602" t="s">
        <v>17154</v>
      </c>
      <c r="BB15" s="599"/>
      <c r="BC15" s="189" t="s">
        <v>16900</v>
      </c>
      <c r="BD15" s="3" t="s">
        <v>17155</v>
      </c>
      <c r="BE15" s="191">
        <v>1960</v>
      </c>
      <c r="BF15" s="191">
        <v>23520</v>
      </c>
      <c r="BG15" s="7">
        <v>44859</v>
      </c>
      <c r="BH15" s="191" t="s">
        <v>16832</v>
      </c>
      <c r="BI15" s="61" t="s">
        <v>17156</v>
      </c>
      <c r="BJ15" s="191" t="s">
        <v>16903</v>
      </c>
      <c r="BK15" s="277">
        <v>1</v>
      </c>
      <c r="BL15" s="599"/>
      <c r="BM15" s="599"/>
      <c r="BN15" s="602"/>
      <c r="BO15" s="599"/>
      <c r="BP15" s="691" t="s">
        <v>17</v>
      </c>
      <c r="BQ15" s="604" t="s">
        <v>18751</v>
      </c>
      <c r="BR15" s="604"/>
      <c r="BS15" s="604"/>
      <c r="BT15" s="604"/>
      <c r="BU15" s="604"/>
      <c r="BV15" s="604"/>
      <c r="BW15" s="604"/>
      <c r="BX15" s="604"/>
      <c r="BY15" s="604" t="s">
        <v>13</v>
      </c>
      <c r="BZ15" s="604"/>
      <c r="CA15" s="604"/>
      <c r="CB15" s="597"/>
      <c r="CC15" s="210"/>
      <c r="CD15" s="180"/>
      <c r="CE15" s="181"/>
      <c r="CF15" s="175"/>
      <c r="CG15" s="182"/>
      <c r="CH15" s="211"/>
      <c r="CI15" s="178"/>
      <c r="CK15" s="200">
        <v>15</v>
      </c>
      <c r="CL15" s="212"/>
      <c r="CM15" s="213"/>
      <c r="CN15" s="214"/>
      <c r="CO15" s="215"/>
      <c r="CP15" s="216"/>
      <c r="CQ15" s="217"/>
      <c r="CR15" s="218"/>
      <c r="CS15" s="219"/>
      <c r="CT15" s="220"/>
      <c r="DE15" s="597"/>
      <c r="DG15" t="s">
        <v>17157</v>
      </c>
      <c r="DH15" t="s">
        <v>17158</v>
      </c>
      <c r="DI15" s="221" t="s">
        <v>17159</v>
      </c>
      <c r="DJ15" t="s">
        <v>17160</v>
      </c>
      <c r="DK15" t="s">
        <v>17161</v>
      </c>
      <c r="DL15" t="s">
        <v>17162</v>
      </c>
      <c r="DM15" t="s">
        <v>17163</v>
      </c>
      <c r="DN15" t="s">
        <v>17164</v>
      </c>
      <c r="DO15" t="s">
        <v>17165</v>
      </c>
      <c r="DQ15" t="s">
        <v>17157</v>
      </c>
      <c r="DR15" t="s">
        <v>17158</v>
      </c>
      <c r="DS15" s="221" t="s">
        <v>17159</v>
      </c>
      <c r="DT15" t="s">
        <v>17160</v>
      </c>
      <c r="DU15" t="s">
        <v>17161</v>
      </c>
      <c r="DV15" t="s">
        <v>17162</v>
      </c>
      <c r="DW15" t="s">
        <v>17163</v>
      </c>
      <c r="DX15" t="s">
        <v>17164</v>
      </c>
      <c r="DY15" t="s">
        <v>17165</v>
      </c>
      <c r="DZ15" s="597"/>
      <c r="EB15" s="610" t="s">
        <v>17166</v>
      </c>
      <c r="EC15" s="605" t="s">
        <v>17167</v>
      </c>
      <c r="ED15" s="605" t="s">
        <v>130</v>
      </c>
      <c r="EE15" s="605" t="s">
        <v>168</v>
      </c>
      <c r="EF15" s="605" t="s">
        <v>17145</v>
      </c>
      <c r="EG15" s="605">
        <v>1</v>
      </c>
      <c r="EH15" s="597"/>
      <c r="EJ15" s="610" t="s">
        <v>17168</v>
      </c>
      <c r="EK15" s="605" t="s">
        <v>17169</v>
      </c>
      <c r="EL15" s="605" t="s">
        <v>16851</v>
      </c>
      <c r="EM15" s="605">
        <v>1</v>
      </c>
      <c r="EO15" s="597"/>
      <c r="FH15" s="597"/>
    </row>
    <row r="16" spans="1:164" ht="16.5" customHeight="1">
      <c r="A16" s="2" t="s">
        <v>17170</v>
      </c>
      <c r="B16" s="2" t="s">
        <v>30948</v>
      </c>
      <c r="C16" s="615"/>
      <c r="D16" s="619">
        <v>3125</v>
      </c>
      <c r="E16" s="132">
        <v>5</v>
      </c>
      <c r="F16" s="19"/>
      <c r="G16" s="12"/>
      <c r="H16" s="2"/>
      <c r="I16" s="595"/>
      <c r="L16" s="542" t="s">
        <v>17126</v>
      </c>
      <c r="N16" s="542" t="s">
        <v>17172</v>
      </c>
      <c r="O16" s="597"/>
      <c r="Q16" t="s">
        <v>205</v>
      </c>
      <c r="R16" t="s">
        <v>32342</v>
      </c>
      <c r="S16" t="s">
        <v>30491</v>
      </c>
      <c r="T16" t="s">
        <v>32343</v>
      </c>
      <c r="U16" t="s">
        <v>32344</v>
      </c>
      <c r="V16" t="s">
        <v>32345</v>
      </c>
      <c r="W16" t="s">
        <v>32346</v>
      </c>
      <c r="X16">
        <v>45709</v>
      </c>
      <c r="Y16" t="s">
        <v>30492</v>
      </c>
      <c r="Z16" t="s">
        <v>32347</v>
      </c>
      <c r="AA16">
        <v>1200</v>
      </c>
      <c r="AB16">
        <v>24450</v>
      </c>
      <c r="AC16">
        <v>45720</v>
      </c>
      <c r="AD16">
        <v>45708</v>
      </c>
      <c r="AL16" s="597"/>
      <c r="AM16" s="599" t="s">
        <v>17173</v>
      </c>
      <c r="AN16" s="599" t="s">
        <v>17174</v>
      </c>
      <c r="AO16" s="599" t="s">
        <v>6331</v>
      </c>
      <c r="AP16" s="599"/>
      <c r="AQ16" s="599"/>
      <c r="AR16" s="599"/>
      <c r="AS16" s="599"/>
      <c r="AT16" s="599"/>
      <c r="AU16" s="602"/>
      <c r="AV16" s="602"/>
      <c r="AW16" s="602"/>
      <c r="AX16" s="171" t="s">
        <v>17175</v>
      </c>
      <c r="AY16" t="s">
        <v>17176</v>
      </c>
      <c r="AZ16" s="171"/>
      <c r="BA16" s="602" t="s">
        <v>17177</v>
      </c>
      <c r="BB16" s="599"/>
      <c r="BC16" s="189" t="s">
        <v>17178</v>
      </c>
      <c r="BD16" s="3" t="s">
        <v>17179</v>
      </c>
      <c r="BE16" s="191">
        <v>1958</v>
      </c>
      <c r="BF16" s="191">
        <v>23496</v>
      </c>
      <c r="BG16" s="7">
        <v>44866</v>
      </c>
      <c r="BH16" s="191" t="s">
        <v>16832</v>
      </c>
      <c r="BI16" s="61" t="s">
        <v>17180</v>
      </c>
      <c r="BJ16" s="191" t="s">
        <v>16903</v>
      </c>
      <c r="BK16" s="277">
        <v>1</v>
      </c>
      <c r="BL16" s="599"/>
      <c r="BM16" s="599"/>
      <c r="BN16" s="602"/>
      <c r="BO16" s="599"/>
      <c r="BP16" s="691" t="s">
        <v>19</v>
      </c>
      <c r="BQ16" s="691" t="s">
        <v>14</v>
      </c>
      <c r="BR16" s="604"/>
      <c r="BS16" s="604"/>
      <c r="BT16" s="604"/>
      <c r="BU16" s="604"/>
      <c r="BV16" s="604"/>
      <c r="BW16" s="604"/>
      <c r="BX16" s="604"/>
      <c r="BY16" s="604"/>
      <c r="BZ16" s="604"/>
      <c r="CA16" s="604"/>
      <c r="CB16" s="597"/>
      <c r="CC16" s="210"/>
      <c r="CD16" s="180"/>
      <c r="CE16" s="181"/>
      <c r="CF16" s="175"/>
      <c r="CG16" s="182"/>
      <c r="CH16" s="211"/>
      <c r="CI16" s="178"/>
      <c r="CK16" s="200">
        <v>16</v>
      </c>
      <c r="CL16" s="212"/>
      <c r="CM16" s="213"/>
      <c r="CN16" s="214"/>
      <c r="CO16" s="215"/>
      <c r="CP16" s="216"/>
      <c r="CQ16" s="217"/>
      <c r="CR16" s="218"/>
      <c r="CS16" s="219"/>
      <c r="CT16" s="220"/>
      <c r="DE16" s="597"/>
      <c r="DG16" t="s">
        <v>17181</v>
      </c>
      <c r="DH16" t="s">
        <v>17182</v>
      </c>
      <c r="DI16" s="221" t="s">
        <v>17183</v>
      </c>
      <c r="DJ16" t="s">
        <v>17184</v>
      </c>
      <c r="DK16" t="s">
        <v>16952</v>
      </c>
      <c r="DL16" t="s">
        <v>16953</v>
      </c>
      <c r="DM16" t="s">
        <v>17185</v>
      </c>
      <c r="DN16" t="s">
        <v>17152</v>
      </c>
      <c r="DO16" t="s">
        <v>17186</v>
      </c>
      <c r="DQ16" t="s">
        <v>17181</v>
      </c>
      <c r="DR16" t="s">
        <v>17182</v>
      </c>
      <c r="DS16" s="221" t="s">
        <v>17183</v>
      </c>
      <c r="DT16" t="s">
        <v>17184</v>
      </c>
      <c r="DU16" t="s">
        <v>16952</v>
      </c>
      <c r="DV16" t="s">
        <v>16953</v>
      </c>
      <c r="DW16" t="s">
        <v>17185</v>
      </c>
      <c r="DX16" t="s">
        <v>17152</v>
      </c>
      <c r="DY16" t="s">
        <v>17186</v>
      </c>
      <c r="DZ16" s="597"/>
      <c r="EB16" s="610" t="s">
        <v>17187</v>
      </c>
      <c r="EC16" s="605" t="s">
        <v>17188</v>
      </c>
      <c r="ED16" s="605" t="s">
        <v>275</v>
      </c>
      <c r="EE16" s="605" t="s">
        <v>10607</v>
      </c>
      <c r="EF16" s="605" t="s">
        <v>17189</v>
      </c>
      <c r="EG16" s="605">
        <v>1</v>
      </c>
      <c r="EH16" s="597"/>
      <c r="EJ16" s="610" t="s">
        <v>17190</v>
      </c>
      <c r="EK16" s="605" t="s">
        <v>17191</v>
      </c>
      <c r="EL16" s="605" t="s">
        <v>16877</v>
      </c>
      <c r="EM16" s="605">
        <v>1</v>
      </c>
      <c r="EO16" s="597"/>
      <c r="FH16" s="597"/>
    </row>
    <row r="17" spans="1:164" ht="16.5" customHeight="1">
      <c r="A17" s="2" t="s">
        <v>17192</v>
      </c>
      <c r="B17" s="2" t="s">
        <v>30949</v>
      </c>
      <c r="C17" s="615"/>
      <c r="D17" s="619">
        <v>2485</v>
      </c>
      <c r="E17" s="132">
        <v>6</v>
      </c>
      <c r="F17" s="19"/>
      <c r="G17" s="12"/>
      <c r="H17" s="2"/>
      <c r="I17" s="595"/>
      <c r="L17" s="542" t="s">
        <v>17149</v>
      </c>
      <c r="N17" s="542" t="s">
        <v>17194</v>
      </c>
      <c r="O17" s="597"/>
      <c r="Q17" t="s">
        <v>205</v>
      </c>
      <c r="R17" t="s">
        <v>32350</v>
      </c>
      <c r="S17" t="s">
        <v>30981</v>
      </c>
      <c r="T17" t="s">
        <v>32351</v>
      </c>
      <c r="U17" t="s">
        <v>32352</v>
      </c>
      <c r="V17" t="s">
        <v>32345</v>
      </c>
      <c r="W17" t="s">
        <v>32346</v>
      </c>
      <c r="X17">
        <v>45709</v>
      </c>
      <c r="Y17" t="s">
        <v>30982</v>
      </c>
      <c r="Z17" t="s">
        <v>32353</v>
      </c>
      <c r="AA17">
        <v>995</v>
      </c>
      <c r="AB17">
        <v>24239</v>
      </c>
      <c r="AC17">
        <v>45720</v>
      </c>
      <c r="AD17">
        <v>45709</v>
      </c>
      <c r="AL17" s="597"/>
      <c r="AM17" s="598" t="s">
        <v>17195</v>
      </c>
      <c r="AN17" s="599"/>
      <c r="AO17" s="620" t="s">
        <v>17196</v>
      </c>
      <c r="AP17" s="621" t="s">
        <v>35838</v>
      </c>
      <c r="AQ17" s="620" t="s">
        <v>17197</v>
      </c>
      <c r="AR17" s="621" t="s">
        <v>27057</v>
      </c>
      <c r="AS17" s="599"/>
      <c r="AT17" s="599"/>
      <c r="AU17" s="602"/>
      <c r="AV17" s="602"/>
      <c r="AW17" s="602"/>
      <c r="AX17" s="171" t="s">
        <v>9378</v>
      </c>
      <c r="AY17" t="s">
        <v>9379</v>
      </c>
      <c r="AZ17" s="171"/>
      <c r="BA17" s="602" t="s">
        <v>17198</v>
      </c>
      <c r="BB17" s="599"/>
      <c r="BC17" s="189" t="s">
        <v>17199</v>
      </c>
      <c r="BD17" s="3" t="s">
        <v>17200</v>
      </c>
      <c r="BE17" s="191">
        <v>2300</v>
      </c>
      <c r="BF17" s="191">
        <v>23000</v>
      </c>
      <c r="BG17" s="7">
        <v>44872</v>
      </c>
      <c r="BH17" s="191" t="s">
        <v>16866</v>
      </c>
      <c r="BI17" s="61" t="s">
        <v>17110</v>
      </c>
      <c r="BJ17" s="191" t="s">
        <v>17201</v>
      </c>
      <c r="BK17" s="277">
        <v>1</v>
      </c>
      <c r="BL17" s="599"/>
      <c r="BM17" s="599"/>
      <c r="BN17" s="602"/>
      <c r="BO17" s="599"/>
      <c r="BP17" s="691" t="s">
        <v>20</v>
      </c>
      <c r="BQ17" s="691" t="s">
        <v>15</v>
      </c>
      <c r="BR17" s="604"/>
      <c r="BS17" s="604"/>
      <c r="BT17" s="604"/>
      <c r="BU17" s="604"/>
      <c r="BV17" s="604"/>
      <c r="BW17" s="604"/>
      <c r="BX17" s="604"/>
      <c r="BY17" s="604"/>
      <c r="BZ17" s="604"/>
      <c r="CA17" s="604"/>
      <c r="CB17" s="597"/>
      <c r="CC17" s="210"/>
      <c r="CD17" s="180"/>
      <c r="CE17" s="181"/>
      <c r="CF17" s="175"/>
      <c r="CG17" s="182"/>
      <c r="CH17" s="211"/>
      <c r="CI17" s="178"/>
      <c r="CK17" s="200">
        <v>17</v>
      </c>
      <c r="CL17" s="212"/>
      <c r="CM17" s="213"/>
      <c r="CN17" s="214"/>
      <c r="CO17" s="215"/>
      <c r="CP17" s="216"/>
      <c r="CQ17" s="217"/>
      <c r="CR17" s="218"/>
      <c r="CS17" s="219"/>
      <c r="CT17" s="220"/>
      <c r="DE17" s="597"/>
      <c r="DG17" t="s">
        <v>17202</v>
      </c>
      <c r="DH17" t="s">
        <v>17203</v>
      </c>
      <c r="DI17" s="221" t="s">
        <v>17204</v>
      </c>
      <c r="DJ17" t="s">
        <v>17205</v>
      </c>
      <c r="DK17" t="s">
        <v>17206</v>
      </c>
      <c r="DL17" t="s">
        <v>17207</v>
      </c>
      <c r="DM17" t="s">
        <v>17208</v>
      </c>
      <c r="DN17" t="s">
        <v>17174</v>
      </c>
      <c r="DO17" t="s">
        <v>17209</v>
      </c>
      <c r="DQ17" t="s">
        <v>17202</v>
      </c>
      <c r="DR17" t="s">
        <v>17203</v>
      </c>
      <c r="DS17" s="221" t="s">
        <v>17204</v>
      </c>
      <c r="DT17" t="s">
        <v>17205</v>
      </c>
      <c r="DU17" t="s">
        <v>17206</v>
      </c>
      <c r="DV17" t="s">
        <v>17207</v>
      </c>
      <c r="DW17" t="s">
        <v>17208</v>
      </c>
      <c r="DX17" t="s">
        <v>17174</v>
      </c>
      <c r="DY17" t="s">
        <v>17209</v>
      </c>
      <c r="DZ17" s="597"/>
      <c r="EB17" s="610" t="s">
        <v>17210</v>
      </c>
      <c r="EC17" s="605" t="s">
        <v>17211</v>
      </c>
      <c r="ED17" s="605" t="s">
        <v>275</v>
      </c>
      <c r="EE17" s="605" t="s">
        <v>10607</v>
      </c>
      <c r="EF17" s="605" t="s">
        <v>17212</v>
      </c>
      <c r="EG17" s="605">
        <v>1</v>
      </c>
      <c r="EH17" s="597"/>
      <c r="EJ17" s="610" t="s">
        <v>17213</v>
      </c>
      <c r="EK17" s="605" t="s">
        <v>17191</v>
      </c>
      <c r="EL17" s="605" t="s">
        <v>16851</v>
      </c>
      <c r="EM17" s="605">
        <v>1</v>
      </c>
      <c r="EO17" s="597"/>
      <c r="FH17" s="597"/>
    </row>
    <row r="18" spans="1:164" ht="16.5" customHeight="1">
      <c r="A18" s="2" t="s">
        <v>17214</v>
      </c>
      <c r="B18" s="2" t="s">
        <v>6260</v>
      </c>
      <c r="C18" s="615"/>
      <c r="D18" s="619"/>
      <c r="E18" s="132">
        <v>7</v>
      </c>
      <c r="F18" s="19"/>
      <c r="G18" s="12"/>
      <c r="H18" s="2"/>
      <c r="I18" s="595"/>
      <c r="L18" s="542" t="s">
        <v>17171</v>
      </c>
      <c r="N18" s="542" t="s">
        <v>17215</v>
      </c>
      <c r="O18" s="597"/>
      <c r="Q18" t="s">
        <v>205</v>
      </c>
      <c r="R18" t="s">
        <v>32354</v>
      </c>
      <c r="S18" t="s">
        <v>29978</v>
      </c>
      <c r="T18" t="s">
        <v>32355</v>
      </c>
      <c r="U18" t="s">
        <v>32356</v>
      </c>
      <c r="V18" t="s">
        <v>32357</v>
      </c>
      <c r="W18" t="s">
        <v>32358</v>
      </c>
      <c r="X18">
        <v>45709</v>
      </c>
      <c r="Y18" t="s">
        <v>29979</v>
      </c>
      <c r="Z18" t="s">
        <v>32359</v>
      </c>
      <c r="AA18">
        <v>1958</v>
      </c>
      <c r="AB18">
        <v>24583.5</v>
      </c>
      <c r="AC18">
        <v>45720</v>
      </c>
      <c r="AD18">
        <v>45709</v>
      </c>
      <c r="AL18" s="597"/>
      <c r="AM18" s="605" t="s">
        <v>16889</v>
      </c>
      <c r="AN18" s="612" t="s">
        <v>16890</v>
      </c>
      <c r="AO18" s="612" t="s">
        <v>16891</v>
      </c>
      <c r="AP18" s="605" t="s">
        <v>16892</v>
      </c>
      <c r="AQ18" s="605" t="s">
        <v>16893</v>
      </c>
      <c r="AR18" s="605" t="s">
        <v>16894</v>
      </c>
      <c r="AS18" s="605" t="s">
        <v>16895</v>
      </c>
      <c r="AT18" s="605" t="s">
        <v>16896</v>
      </c>
      <c r="AU18" s="602"/>
      <c r="AV18" s="602"/>
      <c r="AW18" s="602"/>
      <c r="AX18" s="171" t="s">
        <v>17216</v>
      </c>
      <c r="AY18" t="s">
        <v>17217</v>
      </c>
      <c r="AZ18" s="171"/>
      <c r="BA18" s="602" t="s">
        <v>17218</v>
      </c>
      <c r="BB18" s="599"/>
      <c r="BC18" s="189" t="s">
        <v>17219</v>
      </c>
      <c r="BD18" s="3" t="s">
        <v>17220</v>
      </c>
      <c r="BE18" s="191">
        <v>1893</v>
      </c>
      <c r="BF18" s="191">
        <v>22716</v>
      </c>
      <c r="BG18" s="7">
        <v>44874</v>
      </c>
      <c r="BH18" s="191" t="s">
        <v>16832</v>
      </c>
      <c r="BI18" s="61" t="s">
        <v>17221</v>
      </c>
      <c r="BJ18" s="191" t="s">
        <v>16903</v>
      </c>
      <c r="BK18" s="277">
        <v>1</v>
      </c>
      <c r="BL18" s="599"/>
      <c r="BM18" s="599"/>
      <c r="BN18" s="602"/>
      <c r="BO18" s="599"/>
      <c r="BP18" s="692" t="s">
        <v>9</v>
      </c>
      <c r="BQ18" s="691" t="s">
        <v>13</v>
      </c>
      <c r="BR18" s="604"/>
      <c r="BS18" s="604"/>
      <c r="BT18" s="604"/>
      <c r="BU18" s="604"/>
      <c r="BV18" s="604"/>
      <c r="BW18" s="604"/>
      <c r="BX18" s="604"/>
      <c r="BY18" s="604"/>
      <c r="BZ18" s="604"/>
      <c r="CA18" s="604"/>
      <c r="CB18" s="597"/>
      <c r="CC18" s="210"/>
      <c r="CD18" s="180"/>
      <c r="CE18" s="181"/>
      <c r="CF18" s="175"/>
      <c r="CG18" s="182"/>
      <c r="CH18" s="211"/>
      <c r="CI18" s="178"/>
      <c r="CK18" s="200">
        <v>18</v>
      </c>
      <c r="DE18" s="597"/>
      <c r="DG18" t="s">
        <v>17222</v>
      </c>
      <c r="DH18" t="s">
        <v>17223</v>
      </c>
      <c r="DI18" s="221" t="s">
        <v>17224</v>
      </c>
      <c r="DJ18" t="s">
        <v>17225</v>
      </c>
      <c r="DK18" t="s">
        <v>16928</v>
      </c>
      <c r="DL18" t="s">
        <v>16929</v>
      </c>
      <c r="DM18" t="s">
        <v>17226</v>
      </c>
      <c r="DN18" t="s">
        <v>17227</v>
      </c>
      <c r="DO18" s="614" t="s">
        <v>17228</v>
      </c>
      <c r="DQ18" t="s">
        <v>17222</v>
      </c>
      <c r="DR18" t="s">
        <v>17223</v>
      </c>
      <c r="DS18" s="221" t="s">
        <v>17224</v>
      </c>
      <c r="DT18" t="s">
        <v>17225</v>
      </c>
      <c r="DU18" t="s">
        <v>16928</v>
      </c>
      <c r="DV18" t="s">
        <v>16929</v>
      </c>
      <c r="DW18" t="s">
        <v>17226</v>
      </c>
      <c r="DX18" t="s">
        <v>17227</v>
      </c>
      <c r="DY18" s="614" t="s">
        <v>17228</v>
      </c>
      <c r="DZ18" s="597"/>
      <c r="EB18" s="610" t="s">
        <v>17229</v>
      </c>
      <c r="EC18" s="605" t="s">
        <v>17230</v>
      </c>
      <c r="ED18" s="605" t="s">
        <v>275</v>
      </c>
      <c r="EE18" s="605" t="s">
        <v>10607</v>
      </c>
      <c r="EF18" s="605" t="s">
        <v>17189</v>
      </c>
      <c r="EG18" s="605">
        <v>1</v>
      </c>
      <c r="EH18" s="597"/>
      <c r="EJ18" s="610" t="s">
        <v>17231</v>
      </c>
      <c r="EK18" s="605" t="s">
        <v>17232</v>
      </c>
      <c r="EL18" s="605" t="s">
        <v>16851</v>
      </c>
      <c r="EM18" s="605">
        <v>1</v>
      </c>
      <c r="EO18" s="597"/>
      <c r="FH18" s="597"/>
    </row>
    <row r="19" spans="1:164" ht="16.5" customHeight="1">
      <c r="A19" s="2" t="s">
        <v>17233</v>
      </c>
      <c r="B19" s="2" t="s">
        <v>17145</v>
      </c>
      <c r="C19" s="615"/>
      <c r="D19" s="619"/>
      <c r="E19" s="132">
        <v>8</v>
      </c>
      <c r="F19" s="19"/>
      <c r="G19" s="12"/>
      <c r="H19" s="2"/>
      <c r="I19" s="595"/>
      <c r="L19" s="542" t="s">
        <v>17193</v>
      </c>
      <c r="N19" s="542" t="s">
        <v>17234</v>
      </c>
      <c r="O19" s="597"/>
      <c r="Q19" t="s">
        <v>205</v>
      </c>
      <c r="R19" t="s">
        <v>32375</v>
      </c>
      <c r="S19" t="s">
        <v>29820</v>
      </c>
      <c r="T19" t="s">
        <v>32376</v>
      </c>
      <c r="U19" t="s">
        <v>32377</v>
      </c>
      <c r="V19" t="s">
        <v>4902</v>
      </c>
      <c r="W19" t="s">
        <v>32378</v>
      </c>
      <c r="X19">
        <v>45709</v>
      </c>
      <c r="Y19" t="s">
        <v>29821</v>
      </c>
      <c r="Z19" t="s">
        <v>17168</v>
      </c>
      <c r="AA19">
        <v>1958</v>
      </c>
      <c r="AB19">
        <v>24486.83</v>
      </c>
      <c r="AC19">
        <v>45720</v>
      </c>
      <c r="AD19">
        <v>45709</v>
      </c>
      <c r="AL19" s="597"/>
      <c r="AM19" s="605">
        <v>0</v>
      </c>
      <c r="AN19" s="612" t="s">
        <v>17235</v>
      </c>
      <c r="AO19" s="612" t="s">
        <v>17236</v>
      </c>
      <c r="AP19" s="605" t="s">
        <v>16919</v>
      </c>
      <c r="AQ19" s="605" t="s">
        <v>16920</v>
      </c>
      <c r="AR19" s="605" t="s">
        <v>17237</v>
      </c>
      <c r="AS19" s="605" t="s">
        <v>17238</v>
      </c>
      <c r="AT19" s="605" t="s">
        <v>17239</v>
      </c>
      <c r="AU19" s="602"/>
      <c r="AV19" s="602"/>
      <c r="AW19" s="602"/>
      <c r="AX19" s="171"/>
      <c r="AZ19" s="171"/>
      <c r="BA19" s="602">
        <v>19</v>
      </c>
      <c r="BB19" s="599"/>
      <c r="BC19" s="189" t="s">
        <v>17240</v>
      </c>
      <c r="BD19" s="3" t="s">
        <v>17241</v>
      </c>
      <c r="BE19" s="191">
        <v>1980</v>
      </c>
      <c r="BF19" s="191">
        <v>23760</v>
      </c>
      <c r="BG19" s="7">
        <v>44874</v>
      </c>
      <c r="BH19" s="191" t="s">
        <v>16832</v>
      </c>
      <c r="BI19" s="61" t="s">
        <v>17242</v>
      </c>
      <c r="BJ19" s="191" t="s">
        <v>16903</v>
      </c>
      <c r="BK19" s="277">
        <v>1</v>
      </c>
      <c r="BL19" s="599"/>
      <c r="BM19" s="599"/>
      <c r="BN19" s="602"/>
      <c r="BO19" s="599"/>
      <c r="BP19" s="692" t="s">
        <v>10</v>
      </c>
      <c r="BQ19" s="691" t="s">
        <v>16</v>
      </c>
      <c r="BR19" s="604" t="s">
        <v>14</v>
      </c>
      <c r="BS19" s="604"/>
      <c r="BT19" s="604"/>
      <c r="BU19" s="604"/>
      <c r="BV19" s="604"/>
      <c r="BW19" s="604" t="s">
        <v>14</v>
      </c>
      <c r="BX19" s="604"/>
      <c r="BY19" s="604"/>
      <c r="BZ19" s="604"/>
      <c r="CA19" s="604"/>
      <c r="CB19" s="597"/>
      <c r="CC19" s="210"/>
      <c r="CD19" s="180"/>
      <c r="CE19" s="175"/>
      <c r="CF19" s="175"/>
      <c r="CG19" s="177"/>
      <c r="CH19" s="222"/>
      <c r="CI19" s="178"/>
      <c r="CK19" s="200">
        <v>19</v>
      </c>
      <c r="DE19" s="597"/>
      <c r="DG19" t="s">
        <v>17243</v>
      </c>
      <c r="DH19" t="s">
        <v>17244</v>
      </c>
      <c r="DI19" s="221" t="s">
        <v>17245</v>
      </c>
      <c r="DJ19" t="s">
        <v>17246</v>
      </c>
      <c r="DK19" t="s">
        <v>17161</v>
      </c>
      <c r="DL19" t="s">
        <v>17162</v>
      </c>
      <c r="DM19" t="s">
        <v>17247</v>
      </c>
      <c r="DN19" t="s">
        <v>17248</v>
      </c>
      <c r="DO19" t="s">
        <v>17249</v>
      </c>
      <c r="DQ19" t="s">
        <v>17243</v>
      </c>
      <c r="DR19" t="s">
        <v>17244</v>
      </c>
      <c r="DS19" s="221" t="s">
        <v>17245</v>
      </c>
      <c r="DT19" t="s">
        <v>17246</v>
      </c>
      <c r="DU19" t="s">
        <v>17161</v>
      </c>
      <c r="DV19" t="s">
        <v>17162</v>
      </c>
      <c r="DW19" t="s">
        <v>17247</v>
      </c>
      <c r="DX19" t="s">
        <v>17248</v>
      </c>
      <c r="DY19" t="s">
        <v>17249</v>
      </c>
      <c r="DZ19" s="597"/>
      <c r="EB19" s="610" t="s">
        <v>17250</v>
      </c>
      <c r="EC19" s="605" t="s">
        <v>17250</v>
      </c>
      <c r="ED19" s="605" t="s">
        <v>17079</v>
      </c>
      <c r="EE19" s="605" t="s">
        <v>17251</v>
      </c>
      <c r="EF19" s="605" t="s">
        <v>17251</v>
      </c>
      <c r="EG19" s="605">
        <v>1</v>
      </c>
      <c r="EH19" s="597"/>
      <c r="EJ19" s="610" t="s">
        <v>17252</v>
      </c>
      <c r="EK19" s="605" t="s">
        <v>17253</v>
      </c>
      <c r="EL19" s="605" t="s">
        <v>5781</v>
      </c>
      <c r="EM19" s="605">
        <v>1</v>
      </c>
      <c r="EO19" s="597"/>
      <c r="FH19" s="597"/>
    </row>
    <row r="20" spans="1:164" ht="16.5" customHeight="1">
      <c r="A20" s="2" t="s">
        <v>17254</v>
      </c>
      <c r="B20" s="2" t="s">
        <v>17255</v>
      </c>
      <c r="C20" s="615"/>
      <c r="D20" s="619"/>
      <c r="E20" s="132">
        <v>9</v>
      </c>
      <c r="F20" s="19"/>
      <c r="G20" s="12"/>
      <c r="H20" s="2"/>
      <c r="I20" s="595"/>
      <c r="L20" s="542" t="s">
        <v>10900</v>
      </c>
      <c r="N20" s="542" t="s">
        <v>17257</v>
      </c>
      <c r="O20" s="597"/>
      <c r="Q20" t="s">
        <v>205</v>
      </c>
      <c r="R20" t="s">
        <v>32379</v>
      </c>
      <c r="S20" t="s">
        <v>29976</v>
      </c>
      <c r="T20" t="s">
        <v>32380</v>
      </c>
      <c r="U20" t="s">
        <v>32381</v>
      </c>
      <c r="V20" t="s">
        <v>4902</v>
      </c>
      <c r="W20" t="s">
        <v>32378</v>
      </c>
      <c r="X20">
        <v>45709</v>
      </c>
      <c r="Y20" t="s">
        <v>29977</v>
      </c>
      <c r="Z20" t="s">
        <v>32382</v>
      </c>
      <c r="AA20">
        <v>1939</v>
      </c>
      <c r="AB20">
        <v>24344.75</v>
      </c>
      <c r="AC20">
        <v>45720</v>
      </c>
      <c r="AD20">
        <v>45709</v>
      </c>
      <c r="AL20" s="597"/>
      <c r="AM20" s="605">
        <v>1</v>
      </c>
      <c r="AN20" s="612" t="s">
        <v>17258</v>
      </c>
      <c r="AO20" s="612" t="s">
        <v>17259</v>
      </c>
      <c r="AP20" s="605" t="s">
        <v>16941</v>
      </c>
      <c r="AQ20" s="605" t="s">
        <v>16942</v>
      </c>
      <c r="AR20" s="605" t="s">
        <v>17260</v>
      </c>
      <c r="AS20" s="605" t="s">
        <v>17261</v>
      </c>
      <c r="AT20" s="605" t="s">
        <v>17262</v>
      </c>
      <c r="AU20" s="602"/>
      <c r="AV20" s="602"/>
      <c r="AW20" s="602"/>
      <c r="AX20" s="171"/>
      <c r="AZ20" s="171"/>
      <c r="BA20" s="602">
        <v>20</v>
      </c>
      <c r="BB20" s="599"/>
      <c r="BC20" s="189" t="s">
        <v>17085</v>
      </c>
      <c r="BD20" s="3" t="s">
        <v>17263</v>
      </c>
      <c r="BE20" s="191">
        <v>1980</v>
      </c>
      <c r="BF20" s="191">
        <v>23760</v>
      </c>
      <c r="BG20" s="7">
        <v>44874</v>
      </c>
      <c r="BH20" s="191" t="s">
        <v>16866</v>
      </c>
      <c r="BI20" s="61" t="s">
        <v>17264</v>
      </c>
      <c r="BJ20" s="191" t="s">
        <v>17088</v>
      </c>
      <c r="BK20" s="277">
        <v>1</v>
      </c>
      <c r="BL20" s="599"/>
      <c r="BM20" s="599"/>
      <c r="BN20" s="602"/>
      <c r="BO20" s="599"/>
      <c r="BP20" s="692" t="s">
        <v>11</v>
      </c>
      <c r="BQ20" s="691" t="s">
        <v>17</v>
      </c>
      <c r="BR20" s="604" t="s">
        <v>15</v>
      </c>
      <c r="BS20" s="604"/>
      <c r="BT20" s="604"/>
      <c r="BU20" s="604"/>
      <c r="BV20" s="604"/>
      <c r="BW20" s="604" t="s">
        <v>15</v>
      </c>
      <c r="BX20" s="604"/>
      <c r="BY20" s="604"/>
      <c r="BZ20" s="604"/>
      <c r="CA20" s="604"/>
      <c r="CB20" s="597"/>
      <c r="CC20" s="210"/>
      <c r="CD20" s="180"/>
      <c r="CE20" s="181"/>
      <c r="CF20" s="175"/>
      <c r="CG20" s="182"/>
      <c r="CH20" s="211"/>
      <c r="CI20" s="178"/>
      <c r="CK20" s="200">
        <v>20</v>
      </c>
      <c r="CL20" s="212"/>
      <c r="CM20" s="213"/>
      <c r="CN20" s="214"/>
      <c r="CO20" s="215"/>
      <c r="CP20" s="216"/>
      <c r="CQ20" s="217"/>
      <c r="CR20" s="218"/>
      <c r="CS20" s="219"/>
      <c r="CT20" s="220"/>
      <c r="DE20" s="597"/>
      <c r="DG20" t="s">
        <v>17140</v>
      </c>
      <c r="DH20" t="s">
        <v>16982</v>
      </c>
      <c r="DI20" s="622" t="s">
        <v>16983</v>
      </c>
      <c r="DJ20" t="s">
        <v>17265</v>
      </c>
      <c r="DK20" t="s">
        <v>16952</v>
      </c>
      <c r="DL20" t="s">
        <v>16953</v>
      </c>
      <c r="DM20" t="s">
        <v>17266</v>
      </c>
      <c r="DN20" t="s">
        <v>17267</v>
      </c>
      <c r="DO20" s="614" t="s">
        <v>17268</v>
      </c>
      <c r="DQ20" t="s">
        <v>17140</v>
      </c>
      <c r="DR20" t="s">
        <v>16982</v>
      </c>
      <c r="DS20" s="622" t="s">
        <v>16983</v>
      </c>
      <c r="DT20" t="s">
        <v>17265</v>
      </c>
      <c r="DU20" t="s">
        <v>16952</v>
      </c>
      <c r="DV20" t="s">
        <v>16953</v>
      </c>
      <c r="DW20" t="s">
        <v>17266</v>
      </c>
      <c r="DX20" t="s">
        <v>17267</v>
      </c>
      <c r="DY20" s="614" t="s">
        <v>17268</v>
      </c>
      <c r="DZ20" s="597"/>
      <c r="EB20" s="610" t="s">
        <v>17269</v>
      </c>
      <c r="EC20" s="605" t="s">
        <v>17270</v>
      </c>
      <c r="ED20" s="605" t="s">
        <v>17271</v>
      </c>
      <c r="EE20" s="605" t="s">
        <v>17272</v>
      </c>
      <c r="EF20" s="605" t="s">
        <v>17273</v>
      </c>
      <c r="EG20" s="605">
        <v>1</v>
      </c>
      <c r="EH20" s="597"/>
      <c r="EJ20" s="610" t="s">
        <v>17274</v>
      </c>
      <c r="EK20" s="605" t="s">
        <v>17275</v>
      </c>
      <c r="EL20" s="605" t="s">
        <v>17276</v>
      </c>
      <c r="EM20" s="605">
        <v>1</v>
      </c>
      <c r="EO20" s="597"/>
      <c r="FH20" s="597"/>
    </row>
    <row r="21" spans="1:164" ht="16.5" customHeight="1">
      <c r="A21" s="2" t="s">
        <v>17277</v>
      </c>
      <c r="B21" s="2" t="s">
        <v>17189</v>
      </c>
      <c r="C21" s="615"/>
      <c r="D21" s="19" t="s">
        <v>17020</v>
      </c>
      <c r="E21" s="19"/>
      <c r="F21" s="19"/>
      <c r="L21" s="542" t="s">
        <v>10483</v>
      </c>
      <c r="N21" s="542" t="s">
        <v>17279</v>
      </c>
      <c r="O21" s="597"/>
      <c r="Q21" t="s">
        <v>205</v>
      </c>
      <c r="R21" t="s">
        <v>32383</v>
      </c>
      <c r="S21" t="s">
        <v>29822</v>
      </c>
      <c r="T21" t="s">
        <v>32384</v>
      </c>
      <c r="U21" t="s">
        <v>32377</v>
      </c>
      <c r="V21" t="s">
        <v>4902</v>
      </c>
      <c r="W21" t="s">
        <v>32378</v>
      </c>
      <c r="X21">
        <v>45709</v>
      </c>
      <c r="Y21" t="s">
        <v>29823</v>
      </c>
      <c r="Z21" t="s">
        <v>17168</v>
      </c>
      <c r="AA21">
        <v>1958</v>
      </c>
      <c r="AB21">
        <v>24486.880000000001</v>
      </c>
      <c r="AC21">
        <v>45720</v>
      </c>
      <c r="AD21">
        <v>45709</v>
      </c>
      <c r="AL21" s="597"/>
      <c r="AM21" s="605">
        <v>2</v>
      </c>
      <c r="AN21" s="612" t="s">
        <v>17280</v>
      </c>
      <c r="AO21" s="612" t="s">
        <v>17281</v>
      </c>
      <c r="AP21" s="605" t="s">
        <v>16968</v>
      </c>
      <c r="AQ21" s="605" t="s">
        <v>16969</v>
      </c>
      <c r="AR21" s="605" t="s">
        <v>17282</v>
      </c>
      <c r="AS21" s="605" t="s">
        <v>17283</v>
      </c>
      <c r="AT21" s="605" t="s">
        <v>17284</v>
      </c>
      <c r="AU21" s="602"/>
      <c r="AV21" s="602"/>
      <c r="AW21" s="602"/>
      <c r="AX21" s="171"/>
      <c r="AZ21" s="171"/>
      <c r="BA21" s="602">
        <v>21</v>
      </c>
      <c r="BB21" s="599"/>
      <c r="BC21" s="189" t="s">
        <v>16900</v>
      </c>
      <c r="BD21" s="3" t="s">
        <v>17285</v>
      </c>
      <c r="BE21" s="191">
        <v>1960</v>
      </c>
      <c r="BF21" s="191">
        <v>23520</v>
      </c>
      <c r="BG21" s="7">
        <v>44882</v>
      </c>
      <c r="BH21" s="191" t="s">
        <v>16832</v>
      </c>
      <c r="BI21" s="61" t="s">
        <v>17156</v>
      </c>
      <c r="BJ21" s="191" t="s">
        <v>16903</v>
      </c>
      <c r="BK21" s="277">
        <v>1</v>
      </c>
      <c r="BL21" s="599"/>
      <c r="BM21" s="599"/>
      <c r="BN21" s="602"/>
      <c r="BO21" s="599"/>
      <c r="BP21" s="692" t="s">
        <v>12</v>
      </c>
      <c r="BQ21" s="691" t="s">
        <v>19</v>
      </c>
      <c r="BR21" s="604" t="s">
        <v>16</v>
      </c>
      <c r="BS21" s="604"/>
      <c r="BT21" s="604"/>
      <c r="BU21" s="604"/>
      <c r="BV21" s="604"/>
      <c r="BW21" s="604" t="s">
        <v>16</v>
      </c>
      <c r="BX21" s="604"/>
      <c r="BY21" s="604"/>
      <c r="BZ21" s="604"/>
      <c r="CA21" s="604"/>
      <c r="CB21" s="597"/>
      <c r="CC21" s="210"/>
      <c r="CD21" s="180"/>
      <c r="CE21" s="181"/>
      <c r="CF21" s="175"/>
      <c r="CG21" s="223"/>
      <c r="CH21" s="224"/>
      <c r="CI21" s="178"/>
      <c r="CK21" s="200">
        <v>21</v>
      </c>
      <c r="DE21" s="597"/>
      <c r="DG21" t="s">
        <v>17286</v>
      </c>
      <c r="DH21" t="s">
        <v>17014</v>
      </c>
      <c r="DI21" s="221" t="s">
        <v>17015</v>
      </c>
      <c r="DJ21" t="s">
        <v>17287</v>
      </c>
      <c r="DK21" t="s">
        <v>17206</v>
      </c>
      <c r="DL21" t="s">
        <v>17207</v>
      </c>
      <c r="DM21" t="s">
        <v>17288</v>
      </c>
      <c r="DN21" t="s">
        <v>17289</v>
      </c>
      <c r="DO21" t="s">
        <v>17290</v>
      </c>
      <c r="DQ21" t="s">
        <v>17286</v>
      </c>
      <c r="DR21" t="s">
        <v>17014</v>
      </c>
      <c r="DS21" s="221" t="s">
        <v>17015</v>
      </c>
      <c r="DT21" t="s">
        <v>17287</v>
      </c>
      <c r="DU21" t="s">
        <v>17206</v>
      </c>
      <c r="DV21" t="s">
        <v>17207</v>
      </c>
      <c r="DW21" t="s">
        <v>17288</v>
      </c>
      <c r="DX21" t="s">
        <v>17289</v>
      </c>
      <c r="DY21" t="s">
        <v>17290</v>
      </c>
      <c r="DZ21" s="597"/>
      <c r="EB21" s="610" t="s">
        <v>17291</v>
      </c>
      <c r="EC21" s="605" t="s">
        <v>17292</v>
      </c>
      <c r="ED21" s="605" t="s">
        <v>68</v>
      </c>
      <c r="EE21" s="605" t="s">
        <v>8891</v>
      </c>
      <c r="EF21" s="605" t="s">
        <v>16991</v>
      </c>
      <c r="EG21" s="605">
        <v>1</v>
      </c>
      <c r="EH21" s="597"/>
      <c r="EJ21" s="610" t="s">
        <v>17293</v>
      </c>
      <c r="EK21" s="605" t="s">
        <v>17294</v>
      </c>
      <c r="EL21" s="605" t="s">
        <v>17295</v>
      </c>
      <c r="EM21" s="605">
        <v>1</v>
      </c>
      <c r="EO21" s="597"/>
      <c r="FH21" s="597"/>
    </row>
    <row r="22" spans="1:164" ht="16.5" customHeight="1">
      <c r="A22" s="2" t="s">
        <v>17296</v>
      </c>
      <c r="B22" s="2" t="s">
        <v>30950</v>
      </c>
      <c r="C22" s="615"/>
      <c r="D22" s="616" t="s">
        <v>17297</v>
      </c>
      <c r="E22" s="132" t="s">
        <v>16787</v>
      </c>
      <c r="F22" s="19"/>
      <c r="L22" s="542" t="s">
        <v>17256</v>
      </c>
      <c r="N22" s="542" t="s">
        <v>17298</v>
      </c>
      <c r="O22" s="597"/>
      <c r="Q22" t="s">
        <v>205</v>
      </c>
      <c r="R22" t="s">
        <v>35856</v>
      </c>
      <c r="S22" t="s">
        <v>28425</v>
      </c>
      <c r="T22" t="s">
        <v>35857</v>
      </c>
      <c r="U22" t="s">
        <v>35858</v>
      </c>
      <c r="V22" t="s">
        <v>32345</v>
      </c>
      <c r="W22" t="s">
        <v>32346</v>
      </c>
      <c r="X22">
        <v>45709</v>
      </c>
      <c r="Y22" t="s">
        <v>28426</v>
      </c>
      <c r="Z22" t="s">
        <v>35859</v>
      </c>
      <c r="AA22">
        <v>1568</v>
      </c>
      <c r="AB22">
        <v>24304</v>
      </c>
      <c r="AC22">
        <v>45720</v>
      </c>
      <c r="AD22">
        <v>45709</v>
      </c>
      <c r="AL22" s="597"/>
      <c r="AM22" s="605">
        <v>3</v>
      </c>
      <c r="AN22" s="612" t="s">
        <v>17299</v>
      </c>
      <c r="AO22" s="612" t="s">
        <v>17300</v>
      </c>
      <c r="AP22" s="605" t="s">
        <v>16998</v>
      </c>
      <c r="AQ22" s="605" t="s">
        <v>16999</v>
      </c>
      <c r="AR22" s="605" t="s">
        <v>17301</v>
      </c>
      <c r="AS22" s="605" t="s">
        <v>17302</v>
      </c>
      <c r="AT22" s="605" t="s">
        <v>17303</v>
      </c>
      <c r="AU22" s="602"/>
      <c r="AV22" s="602"/>
      <c r="AW22" s="602"/>
      <c r="AX22" s="171"/>
      <c r="AZ22" s="171"/>
      <c r="BA22" s="602">
        <v>22</v>
      </c>
      <c r="BB22" s="599"/>
      <c r="BC22" s="189" t="s">
        <v>16947</v>
      </c>
      <c r="BD22" s="3" t="s">
        <v>17304</v>
      </c>
      <c r="BE22" s="191">
        <v>2300</v>
      </c>
      <c r="BF22" s="191">
        <v>23000</v>
      </c>
      <c r="BG22" s="7">
        <v>44886</v>
      </c>
      <c r="BH22" s="191" t="s">
        <v>16832</v>
      </c>
      <c r="BI22" s="61" t="s">
        <v>16975</v>
      </c>
      <c r="BJ22" s="191" t="s">
        <v>16976</v>
      </c>
      <c r="BK22" s="277">
        <v>1</v>
      </c>
      <c r="BL22" s="599"/>
      <c r="BM22" s="599"/>
      <c r="BN22" s="602"/>
      <c r="BO22" s="599"/>
      <c r="BP22" s="604" t="s">
        <v>22</v>
      </c>
      <c r="BQ22" s="691" t="s">
        <v>20</v>
      </c>
      <c r="BR22" s="604"/>
      <c r="BS22" s="604"/>
      <c r="BT22" s="604"/>
      <c r="BU22" s="604"/>
      <c r="BV22" s="604"/>
      <c r="BW22" s="604"/>
      <c r="BX22" s="604"/>
      <c r="BY22" s="604"/>
      <c r="BZ22" s="604"/>
      <c r="CA22" s="604"/>
      <c r="CB22" s="597"/>
      <c r="CC22" s="210"/>
      <c r="CD22" s="180"/>
      <c r="CE22" s="181"/>
      <c r="CF22" s="175"/>
      <c r="CG22" s="223"/>
      <c r="CH22" s="224"/>
      <c r="CI22" s="178"/>
      <c r="CK22" s="200">
        <v>22</v>
      </c>
      <c r="DE22" s="597"/>
      <c r="DG22" t="s">
        <v>17163</v>
      </c>
      <c r="DH22" t="s">
        <v>17042</v>
      </c>
      <c r="DI22" s="622" t="s">
        <v>17043</v>
      </c>
      <c r="DJ22" t="s">
        <v>17305</v>
      </c>
      <c r="DK22" t="s">
        <v>17203</v>
      </c>
      <c r="DL22" t="s">
        <v>17204</v>
      </c>
      <c r="DM22" t="s">
        <v>17306</v>
      </c>
      <c r="DN22" t="s">
        <v>16806</v>
      </c>
      <c r="DO22" t="s">
        <v>16807</v>
      </c>
      <c r="DQ22" t="s">
        <v>17163</v>
      </c>
      <c r="DR22" t="s">
        <v>17042</v>
      </c>
      <c r="DS22" s="622" t="s">
        <v>17043</v>
      </c>
      <c r="DT22" t="s">
        <v>17305</v>
      </c>
      <c r="DU22" t="s">
        <v>17203</v>
      </c>
      <c r="DV22" t="s">
        <v>17204</v>
      </c>
      <c r="DW22" t="s">
        <v>17306</v>
      </c>
      <c r="DX22" t="s">
        <v>16806</v>
      </c>
      <c r="DY22" t="s">
        <v>16807</v>
      </c>
      <c r="DZ22" s="597"/>
      <c r="EB22" s="610" t="s">
        <v>17307</v>
      </c>
      <c r="EC22" s="605" t="s">
        <v>17308</v>
      </c>
      <c r="ED22" s="605" t="s">
        <v>17309</v>
      </c>
      <c r="EE22" s="605" t="s">
        <v>17310</v>
      </c>
      <c r="EF22" s="605" t="s">
        <v>17311</v>
      </c>
      <c r="EG22" s="605">
        <v>1</v>
      </c>
      <c r="EH22" s="597"/>
      <c r="EJ22" s="610" t="s">
        <v>17312</v>
      </c>
      <c r="EK22" s="605" t="s">
        <v>17313</v>
      </c>
      <c r="EL22" s="605" t="s">
        <v>17314</v>
      </c>
      <c r="EM22" s="605">
        <v>1</v>
      </c>
      <c r="EO22" s="597"/>
      <c r="FH22" s="597"/>
    </row>
    <row r="23" spans="1:164" ht="16.5" customHeight="1">
      <c r="A23" s="2" t="s">
        <v>17315</v>
      </c>
      <c r="B23" s="2" t="s">
        <v>30951</v>
      </c>
      <c r="C23" s="615"/>
      <c r="D23" s="619" t="s">
        <v>17316</v>
      </c>
      <c r="E23" s="132">
        <v>1</v>
      </c>
      <c r="F23" s="19"/>
      <c r="L23" s="542" t="s">
        <v>17278</v>
      </c>
      <c r="N23" s="542" t="s">
        <v>17318</v>
      </c>
      <c r="O23" s="597"/>
      <c r="Q23" t="s">
        <v>205</v>
      </c>
      <c r="R23" t="s">
        <v>35860</v>
      </c>
      <c r="S23" t="s">
        <v>28423</v>
      </c>
      <c r="T23" t="s">
        <v>35861</v>
      </c>
      <c r="U23" t="s">
        <v>35858</v>
      </c>
      <c r="V23" t="s">
        <v>32345</v>
      </c>
      <c r="W23" t="s">
        <v>32346</v>
      </c>
      <c r="X23">
        <v>45709</v>
      </c>
      <c r="Y23" t="s">
        <v>28424</v>
      </c>
      <c r="Z23" t="s">
        <v>35859</v>
      </c>
      <c r="AA23">
        <v>1960</v>
      </c>
      <c r="AB23">
        <v>24500</v>
      </c>
      <c r="AC23">
        <v>45720</v>
      </c>
      <c r="AD23">
        <v>45709</v>
      </c>
      <c r="AL23" s="597"/>
      <c r="AM23" s="605">
        <v>4</v>
      </c>
      <c r="AN23" s="612" t="s">
        <v>17319</v>
      </c>
      <c r="AO23" s="612" t="s">
        <v>17320</v>
      </c>
      <c r="AP23" s="605" t="s">
        <v>17029</v>
      </c>
      <c r="AQ23" s="605" t="s">
        <v>17030</v>
      </c>
      <c r="AR23" s="605" t="s">
        <v>17321</v>
      </c>
      <c r="AS23" s="605" t="s">
        <v>17322</v>
      </c>
      <c r="AT23" s="605" t="s">
        <v>17323</v>
      </c>
      <c r="AU23" s="602"/>
      <c r="AV23" s="602"/>
      <c r="AW23" s="602"/>
      <c r="AX23" s="171"/>
      <c r="AZ23" s="171"/>
      <c r="BA23" s="602">
        <v>23</v>
      </c>
      <c r="BB23" s="599"/>
      <c r="BC23" s="189" t="s">
        <v>16947</v>
      </c>
      <c r="BD23" s="3" t="s">
        <v>17324</v>
      </c>
      <c r="BE23" s="191">
        <v>1925</v>
      </c>
      <c r="BF23" s="191">
        <v>23100</v>
      </c>
      <c r="BG23" s="7">
        <v>44900</v>
      </c>
      <c r="BH23" s="191" t="s">
        <v>16832</v>
      </c>
      <c r="BI23" s="61" t="s">
        <v>17325</v>
      </c>
      <c r="BJ23" s="191" t="s">
        <v>17326</v>
      </c>
      <c r="BK23" s="277">
        <v>1</v>
      </c>
      <c r="BL23" s="599"/>
      <c r="BM23" s="599"/>
      <c r="BN23" s="602"/>
      <c r="BO23" s="599"/>
      <c r="BP23" s="604" t="s">
        <v>23</v>
      </c>
      <c r="BQ23" s="691" t="s">
        <v>21</v>
      </c>
      <c r="BR23" s="604" t="s">
        <v>17</v>
      </c>
      <c r="BS23" s="604"/>
      <c r="BT23" s="604"/>
      <c r="BU23" s="604"/>
      <c r="BV23" s="604"/>
      <c r="BW23" s="604" t="s">
        <v>17</v>
      </c>
      <c r="BX23" s="604"/>
      <c r="BY23" s="604"/>
      <c r="BZ23" s="604"/>
      <c r="CA23" s="604"/>
      <c r="CB23" s="597"/>
      <c r="CC23" s="210"/>
      <c r="CD23" s="180"/>
      <c r="CE23" s="175"/>
      <c r="CF23" s="175"/>
      <c r="CG23" s="225"/>
      <c r="CH23" s="224"/>
      <c r="CI23" s="178"/>
      <c r="CK23" s="200">
        <v>23</v>
      </c>
      <c r="CL23" s="212"/>
      <c r="CM23" s="213"/>
      <c r="CN23" s="214"/>
      <c r="CO23" s="215"/>
      <c r="CP23" s="216"/>
      <c r="CQ23" s="217"/>
      <c r="CR23" s="218"/>
      <c r="CS23" s="219"/>
      <c r="CT23" s="220"/>
      <c r="DE23" s="597"/>
      <c r="DG23" t="s">
        <v>17327</v>
      </c>
      <c r="DH23" t="s">
        <v>17072</v>
      </c>
      <c r="DI23" s="221" t="s">
        <v>17073</v>
      </c>
      <c r="DJ23" t="s">
        <v>17328</v>
      </c>
      <c r="DK23" t="s">
        <v>17244</v>
      </c>
      <c r="DL23" t="s">
        <v>17245</v>
      </c>
      <c r="DM23" t="s">
        <v>17329</v>
      </c>
      <c r="DN23" t="s">
        <v>16843</v>
      </c>
      <c r="DO23" t="s">
        <v>16844</v>
      </c>
      <c r="DQ23" t="s">
        <v>17327</v>
      </c>
      <c r="DR23" t="s">
        <v>17072</v>
      </c>
      <c r="DS23" s="221" t="s">
        <v>17073</v>
      </c>
      <c r="DT23" t="s">
        <v>17328</v>
      </c>
      <c r="DU23" t="s">
        <v>17244</v>
      </c>
      <c r="DV23" t="s">
        <v>17245</v>
      </c>
      <c r="DW23" t="s">
        <v>17329</v>
      </c>
      <c r="DX23" t="s">
        <v>16843</v>
      </c>
      <c r="DY23" t="s">
        <v>16844</v>
      </c>
      <c r="DZ23" s="597"/>
      <c r="EB23" s="610" t="s">
        <v>17330</v>
      </c>
      <c r="EC23" s="605" t="s">
        <v>17331</v>
      </c>
      <c r="ED23" s="605" t="s">
        <v>103</v>
      </c>
      <c r="EE23" s="605" t="s">
        <v>8897</v>
      </c>
      <c r="EF23" s="605" t="s">
        <v>17332</v>
      </c>
      <c r="EG23" s="605">
        <v>1</v>
      </c>
      <c r="EH23" s="597"/>
      <c r="EJ23" s="610" t="s">
        <v>17333</v>
      </c>
      <c r="EK23" s="605" t="s">
        <v>17334</v>
      </c>
      <c r="EL23" s="605" t="s">
        <v>17335</v>
      </c>
      <c r="EM23" s="605">
        <v>1</v>
      </c>
      <c r="EO23" s="597"/>
      <c r="FH23" s="597"/>
    </row>
    <row r="24" spans="1:164" ht="16.5" customHeight="1">
      <c r="A24" s="2" t="s">
        <v>17336</v>
      </c>
      <c r="B24" s="2" t="s">
        <v>30952</v>
      </c>
      <c r="C24" s="615"/>
      <c r="D24" s="619" t="s">
        <v>397</v>
      </c>
      <c r="E24" s="132">
        <v>2</v>
      </c>
      <c r="F24" s="19"/>
      <c r="L24" s="542" t="s">
        <v>10890</v>
      </c>
      <c r="N24" s="542" t="s">
        <v>9940</v>
      </c>
      <c r="O24" s="597"/>
      <c r="Q24" t="s">
        <v>205</v>
      </c>
      <c r="R24" t="s">
        <v>35862</v>
      </c>
      <c r="S24" t="s">
        <v>35840</v>
      </c>
      <c r="T24" t="s">
        <v>35863</v>
      </c>
      <c r="U24" t="s">
        <v>35864</v>
      </c>
      <c r="V24" t="s">
        <v>25293</v>
      </c>
      <c r="W24" t="s">
        <v>35865</v>
      </c>
      <c r="X24">
        <v>45711</v>
      </c>
      <c r="Y24" t="s">
        <v>35841</v>
      </c>
      <c r="Z24" t="s">
        <v>35866</v>
      </c>
      <c r="AA24">
        <v>931</v>
      </c>
      <c r="AB24">
        <v>7261.8</v>
      </c>
      <c r="AC24">
        <v>45720</v>
      </c>
      <c r="AD24">
        <v>45709</v>
      </c>
      <c r="AL24" s="597"/>
      <c r="AM24" s="598" t="s">
        <v>17339</v>
      </c>
      <c r="AN24" s="599"/>
      <c r="AO24" s="599"/>
      <c r="AP24" s="599"/>
      <c r="AQ24" s="599"/>
      <c r="AR24" s="599"/>
      <c r="AS24" s="599"/>
      <c r="AT24" s="599"/>
      <c r="AU24" s="602"/>
      <c r="AV24" s="602"/>
      <c r="AW24" s="602"/>
      <c r="AX24" s="171"/>
      <c r="AZ24" s="171"/>
      <c r="BA24" s="602">
        <v>24</v>
      </c>
      <c r="BB24" s="599"/>
      <c r="BC24" s="189" t="s">
        <v>17005</v>
      </c>
      <c r="BD24" s="3" t="s">
        <v>17340</v>
      </c>
      <c r="BE24" s="191">
        <v>1567</v>
      </c>
      <c r="BF24" s="191">
        <v>23505</v>
      </c>
      <c r="BG24" s="7">
        <v>44900</v>
      </c>
      <c r="BH24" s="191" t="s">
        <v>16866</v>
      </c>
      <c r="BI24" s="61" t="s">
        <v>17341</v>
      </c>
      <c r="BJ24" s="191" t="s">
        <v>16903</v>
      </c>
      <c r="BK24" s="277">
        <v>1</v>
      </c>
      <c r="BL24" s="599"/>
      <c r="BM24" s="599"/>
      <c r="BN24" s="602"/>
      <c r="BO24" s="599"/>
      <c r="BP24" s="604" t="s">
        <v>24</v>
      </c>
      <c r="BQ24" s="691" t="s">
        <v>22</v>
      </c>
      <c r="BR24" s="604" t="s">
        <v>18</v>
      </c>
      <c r="BS24" s="604"/>
      <c r="BT24" s="604"/>
      <c r="BU24" s="604"/>
      <c r="BV24" s="604"/>
      <c r="BW24" s="604" t="s">
        <v>18</v>
      </c>
      <c r="BX24" s="604"/>
      <c r="BY24" s="604"/>
      <c r="BZ24" s="604"/>
      <c r="CA24" s="604"/>
      <c r="CB24" s="597"/>
      <c r="CC24" s="210"/>
      <c r="CD24" s="180"/>
      <c r="CE24" s="175"/>
      <c r="CF24" s="175"/>
      <c r="CG24" s="225"/>
      <c r="CH24" s="224"/>
      <c r="CI24" s="178"/>
      <c r="CK24" s="200">
        <v>24</v>
      </c>
      <c r="CL24" s="212"/>
      <c r="CM24" s="213"/>
      <c r="CN24" s="214"/>
      <c r="CO24" s="215"/>
      <c r="CP24" s="216"/>
      <c r="CQ24" s="217"/>
      <c r="CR24" s="218"/>
      <c r="CS24" s="219"/>
      <c r="CT24" s="220"/>
      <c r="DE24" s="597"/>
      <c r="DG24" t="s">
        <v>17342</v>
      </c>
      <c r="DH24" t="s">
        <v>17094</v>
      </c>
      <c r="DI24" s="221" t="s">
        <v>17095</v>
      </c>
      <c r="DJ24" t="s">
        <v>17343</v>
      </c>
      <c r="DK24" t="s">
        <v>17203</v>
      </c>
      <c r="DL24" t="s">
        <v>17204</v>
      </c>
      <c r="DM24" t="s">
        <v>17344</v>
      </c>
      <c r="DN24" t="s">
        <v>16869</v>
      </c>
      <c r="DO24" t="s">
        <v>16870</v>
      </c>
      <c r="DQ24" t="s">
        <v>17342</v>
      </c>
      <c r="DR24" t="s">
        <v>17094</v>
      </c>
      <c r="DS24" s="221" t="s">
        <v>17095</v>
      </c>
      <c r="DT24" t="s">
        <v>17343</v>
      </c>
      <c r="DU24" t="s">
        <v>17203</v>
      </c>
      <c r="DV24" t="s">
        <v>17204</v>
      </c>
      <c r="DW24" t="s">
        <v>17344</v>
      </c>
      <c r="DX24" t="s">
        <v>16869</v>
      </c>
      <c r="DY24" t="s">
        <v>16870</v>
      </c>
      <c r="DZ24" s="597"/>
      <c r="EB24" s="610" t="s">
        <v>17345</v>
      </c>
      <c r="EC24" s="605" t="s">
        <v>17346</v>
      </c>
      <c r="ED24" s="605" t="s">
        <v>550</v>
      </c>
      <c r="EE24" s="605" t="s">
        <v>10840</v>
      </c>
      <c r="EF24" s="605" t="s">
        <v>17347</v>
      </c>
      <c r="EG24" s="605">
        <v>1</v>
      </c>
      <c r="EH24" s="597"/>
      <c r="EJ24" s="610" t="s">
        <v>17348</v>
      </c>
      <c r="EK24" s="605" t="s">
        <v>17349</v>
      </c>
      <c r="EL24" s="605" t="s">
        <v>17295</v>
      </c>
      <c r="EM24" s="605">
        <v>2</v>
      </c>
      <c r="EO24" s="597"/>
      <c r="FH24" s="597"/>
    </row>
    <row r="25" spans="1:164" ht="16.5" customHeight="1">
      <c r="A25" s="2" t="s">
        <v>550</v>
      </c>
      <c r="B25" s="2" t="s">
        <v>30953</v>
      </c>
      <c r="C25" s="615"/>
      <c r="D25" s="619" t="s">
        <v>17350</v>
      </c>
      <c r="E25" s="132">
        <v>3</v>
      </c>
      <c r="F25" s="19"/>
      <c r="L25" s="542" t="s">
        <v>17317</v>
      </c>
      <c r="N25" s="542" t="s">
        <v>17352</v>
      </c>
      <c r="O25" s="597"/>
      <c r="Q25" t="s">
        <v>205</v>
      </c>
      <c r="R25" t="s">
        <v>35867</v>
      </c>
      <c r="S25" t="s">
        <v>32392</v>
      </c>
      <c r="T25" t="s">
        <v>35868</v>
      </c>
      <c r="U25" t="s">
        <v>35869</v>
      </c>
      <c r="V25" t="s">
        <v>4108</v>
      </c>
      <c r="W25" t="s">
        <v>31056</v>
      </c>
      <c r="X25">
        <v>45711</v>
      </c>
      <c r="Y25" t="s">
        <v>32393</v>
      </c>
      <c r="Z25" t="s">
        <v>35870</v>
      </c>
      <c r="AA25">
        <v>1917</v>
      </c>
      <c r="AB25">
        <v>23962.5</v>
      </c>
      <c r="AC25">
        <v>45720</v>
      </c>
      <c r="AD25">
        <v>45709</v>
      </c>
      <c r="AL25" s="597"/>
      <c r="AM25" s="605" t="s">
        <v>16889</v>
      </c>
      <c r="AN25" s="612" t="s">
        <v>16890</v>
      </c>
      <c r="AO25" s="612" t="s">
        <v>16891</v>
      </c>
      <c r="AP25" s="605" t="s">
        <v>16892</v>
      </c>
      <c r="AQ25" s="605" t="s">
        <v>16893</v>
      </c>
      <c r="AR25" s="612" t="s">
        <v>16894</v>
      </c>
      <c r="AS25" s="612" t="s">
        <v>16895</v>
      </c>
      <c r="AT25" s="612" t="s">
        <v>16896</v>
      </c>
      <c r="AU25" s="602"/>
      <c r="AV25" s="602"/>
      <c r="AW25" s="602"/>
      <c r="AX25" s="171"/>
      <c r="AZ25" s="171"/>
      <c r="BA25" s="602">
        <v>25</v>
      </c>
      <c r="BB25" s="599"/>
      <c r="BC25" s="189" t="s">
        <v>17240</v>
      </c>
      <c r="BD25" s="3" t="s">
        <v>17353</v>
      </c>
      <c r="BE25" s="191">
        <v>1980</v>
      </c>
      <c r="BF25" s="191">
        <v>23760</v>
      </c>
      <c r="BG25" s="7">
        <v>44902</v>
      </c>
      <c r="BH25" s="191" t="s">
        <v>16866</v>
      </c>
      <c r="BI25" s="61" t="s">
        <v>17354</v>
      </c>
      <c r="BJ25" s="191" t="s">
        <v>16903</v>
      </c>
      <c r="BK25" s="277">
        <v>1</v>
      </c>
      <c r="BL25" s="599"/>
      <c r="BM25" s="599"/>
      <c r="BN25" s="602"/>
      <c r="BO25" s="599"/>
      <c r="BP25" s="604" t="s">
        <v>25</v>
      </c>
      <c r="BQ25" s="691" t="s">
        <v>23</v>
      </c>
      <c r="BR25" s="604" t="s">
        <v>19</v>
      </c>
      <c r="BS25" s="604"/>
      <c r="BT25" s="604"/>
      <c r="BU25" s="604"/>
      <c r="BV25" s="604"/>
      <c r="BW25" s="604" t="s">
        <v>19</v>
      </c>
      <c r="BX25" s="604"/>
      <c r="BY25" s="604"/>
      <c r="BZ25" s="604"/>
      <c r="CA25" s="604"/>
      <c r="CB25" s="597"/>
      <c r="CC25" s="210"/>
      <c r="CD25" s="180"/>
      <c r="CE25" s="181"/>
      <c r="CF25" s="175"/>
      <c r="CG25" s="223"/>
      <c r="CH25" s="224"/>
      <c r="CI25" s="178"/>
      <c r="CK25" s="200">
        <v>25</v>
      </c>
      <c r="CL25" s="212"/>
      <c r="CM25" s="213"/>
      <c r="CN25" s="214"/>
      <c r="CO25" s="215"/>
      <c r="CP25" s="216"/>
      <c r="CQ25" s="217"/>
      <c r="CR25" s="218"/>
      <c r="CS25" s="219"/>
      <c r="CT25" s="220"/>
      <c r="DE25" s="597"/>
      <c r="DG25" t="s">
        <v>17355</v>
      </c>
      <c r="DH25" t="s">
        <v>17116</v>
      </c>
      <c r="DI25" s="221" t="s">
        <v>17117</v>
      </c>
      <c r="DJ25" t="s">
        <v>17356</v>
      </c>
      <c r="DK25" t="s">
        <v>17244</v>
      </c>
      <c r="DL25" t="s">
        <v>17245</v>
      </c>
      <c r="DM25" t="s">
        <v>17357</v>
      </c>
      <c r="DN25" t="s">
        <v>16905</v>
      </c>
      <c r="DO25" t="s">
        <v>16906</v>
      </c>
      <c r="DQ25" t="s">
        <v>17355</v>
      </c>
      <c r="DR25" t="s">
        <v>17116</v>
      </c>
      <c r="DS25" s="221" t="s">
        <v>17117</v>
      </c>
      <c r="DT25" t="s">
        <v>17356</v>
      </c>
      <c r="DU25" t="s">
        <v>17244</v>
      </c>
      <c r="DV25" t="s">
        <v>17245</v>
      </c>
      <c r="DW25" t="s">
        <v>17357</v>
      </c>
      <c r="DX25" t="s">
        <v>16905</v>
      </c>
      <c r="DY25" t="s">
        <v>16906</v>
      </c>
      <c r="DZ25" s="597"/>
      <c r="EB25" s="610" t="s">
        <v>17358</v>
      </c>
      <c r="EC25" s="605" t="s">
        <v>17359</v>
      </c>
      <c r="ED25" s="605" t="s">
        <v>78</v>
      </c>
      <c r="EE25" s="605" t="s">
        <v>51</v>
      </c>
      <c r="EF25" s="605" t="s">
        <v>5299</v>
      </c>
      <c r="EG25" s="605">
        <v>1</v>
      </c>
      <c r="EH25" s="597"/>
      <c r="EJ25" s="610" t="s">
        <v>17360</v>
      </c>
      <c r="EK25" s="605" t="s">
        <v>17361</v>
      </c>
      <c r="EL25" s="605" t="s">
        <v>8180</v>
      </c>
      <c r="EM25" s="605">
        <v>2</v>
      </c>
      <c r="EO25" s="597"/>
      <c r="FH25" s="597"/>
    </row>
    <row r="26" spans="1:164" ht="16.5" customHeight="1">
      <c r="A26" s="2" t="s">
        <v>78</v>
      </c>
      <c r="B26" s="2" t="s">
        <v>29930</v>
      </c>
      <c r="C26" s="615"/>
      <c r="D26" s="619" t="s">
        <v>17362</v>
      </c>
      <c r="E26" s="132">
        <v>4</v>
      </c>
      <c r="F26" s="19"/>
      <c r="L26" s="542" t="s">
        <v>17338</v>
      </c>
      <c r="N26" s="542" t="s">
        <v>17363</v>
      </c>
      <c r="O26" s="597"/>
      <c r="Q26" t="s">
        <v>205</v>
      </c>
      <c r="R26" t="s">
        <v>35871</v>
      </c>
      <c r="S26" t="s">
        <v>32395</v>
      </c>
      <c r="T26" t="s">
        <v>35872</v>
      </c>
      <c r="U26" t="s">
        <v>35869</v>
      </c>
      <c r="V26" t="s">
        <v>4108</v>
      </c>
      <c r="W26" t="s">
        <v>31056</v>
      </c>
      <c r="X26">
        <v>45711</v>
      </c>
      <c r="Y26" t="s">
        <v>32396</v>
      </c>
      <c r="Z26" t="s">
        <v>35873</v>
      </c>
      <c r="AA26">
        <v>1960</v>
      </c>
      <c r="AB26">
        <v>24500</v>
      </c>
      <c r="AC26">
        <v>45720</v>
      </c>
      <c r="AD26">
        <v>45709</v>
      </c>
      <c r="AL26" s="597"/>
      <c r="AM26" s="605">
        <v>0</v>
      </c>
      <c r="AN26" s="612"/>
      <c r="AO26" s="612" t="s">
        <v>17364</v>
      </c>
      <c r="AP26" s="605"/>
      <c r="AQ26" s="605"/>
      <c r="AR26" s="612"/>
      <c r="AS26" s="612" t="s">
        <v>17365</v>
      </c>
      <c r="AT26" s="612"/>
      <c r="AU26" s="602"/>
      <c r="AV26" s="602"/>
      <c r="AW26" s="602"/>
      <c r="AX26" s="171"/>
      <c r="AZ26" s="171"/>
      <c r="BA26" s="602">
        <v>26</v>
      </c>
      <c r="BB26" s="599"/>
      <c r="BC26" s="189" t="s">
        <v>16947</v>
      </c>
      <c r="BD26" s="3" t="s">
        <v>17366</v>
      </c>
      <c r="BE26" s="191">
        <v>2300</v>
      </c>
      <c r="BF26" s="191">
        <v>23000</v>
      </c>
      <c r="BG26" s="7">
        <v>44904</v>
      </c>
      <c r="BH26" s="191" t="s">
        <v>16866</v>
      </c>
      <c r="BI26" s="61" t="s">
        <v>16975</v>
      </c>
      <c r="BJ26" s="191" t="s">
        <v>17201</v>
      </c>
      <c r="BK26" s="277">
        <v>1</v>
      </c>
      <c r="BL26" s="599"/>
      <c r="BM26" s="599"/>
      <c r="BN26" s="602"/>
      <c r="BO26" s="599"/>
      <c r="BP26" s="691" t="s">
        <v>18</v>
      </c>
      <c r="BQ26" s="691" t="s">
        <v>24</v>
      </c>
      <c r="BR26" s="604" t="s">
        <v>20</v>
      </c>
      <c r="BS26" s="604"/>
      <c r="BT26" s="604"/>
      <c r="BU26" s="604"/>
      <c r="BV26" s="604"/>
      <c r="BW26" s="604" t="s">
        <v>20</v>
      </c>
      <c r="BX26" s="604"/>
      <c r="BY26" s="604"/>
      <c r="BZ26" s="604"/>
      <c r="CA26" s="604"/>
      <c r="CB26" s="597"/>
      <c r="CC26" s="210"/>
      <c r="CD26" s="180"/>
      <c r="CE26" s="181"/>
      <c r="CF26" s="175"/>
      <c r="CG26" s="223"/>
      <c r="CH26" s="224"/>
      <c r="CI26" s="178"/>
      <c r="CK26" s="200">
        <v>26</v>
      </c>
      <c r="CL26" s="212"/>
      <c r="CM26" s="213"/>
      <c r="CN26" s="214"/>
      <c r="CO26" s="215"/>
      <c r="CP26" s="216"/>
      <c r="CQ26" s="217"/>
      <c r="CR26" s="218"/>
      <c r="CS26" s="219"/>
      <c r="CT26" s="220"/>
      <c r="DE26" s="597"/>
      <c r="DG26" t="s">
        <v>17226</v>
      </c>
      <c r="DH26" t="s">
        <v>17141</v>
      </c>
      <c r="DI26" s="221" t="s">
        <v>17142</v>
      </c>
      <c r="DJ26" t="s">
        <v>17367</v>
      </c>
      <c r="DK26" t="s">
        <v>17014</v>
      </c>
      <c r="DL26" t="s">
        <v>17015</v>
      </c>
      <c r="DM26" t="s">
        <v>17368</v>
      </c>
      <c r="DN26" t="s">
        <v>16955</v>
      </c>
      <c r="DO26" t="s">
        <v>16956</v>
      </c>
      <c r="DQ26" t="s">
        <v>17226</v>
      </c>
      <c r="DR26" t="s">
        <v>17141</v>
      </c>
      <c r="DS26" s="221" t="s">
        <v>17142</v>
      </c>
      <c r="DT26" t="s">
        <v>17367</v>
      </c>
      <c r="DU26" t="s">
        <v>17014</v>
      </c>
      <c r="DV26" t="s">
        <v>17015</v>
      </c>
      <c r="DW26" t="s">
        <v>17368</v>
      </c>
      <c r="DX26" t="s">
        <v>16955</v>
      </c>
      <c r="DY26" t="s">
        <v>16956</v>
      </c>
      <c r="DZ26" s="597"/>
      <c r="EB26" s="610" t="s">
        <v>17369</v>
      </c>
      <c r="EC26" s="605" t="s">
        <v>17370</v>
      </c>
      <c r="ED26" s="605" t="s">
        <v>78</v>
      </c>
      <c r="EE26" s="605" t="s">
        <v>51</v>
      </c>
      <c r="EF26" s="605" t="s">
        <v>5299</v>
      </c>
      <c r="EG26" s="605">
        <v>1</v>
      </c>
      <c r="EH26" s="597"/>
      <c r="EJ26" s="610" t="s">
        <v>17371</v>
      </c>
      <c r="EK26" s="605" t="s">
        <v>17372</v>
      </c>
      <c r="EL26" s="605" t="s">
        <v>8180</v>
      </c>
      <c r="EM26" s="605">
        <v>2</v>
      </c>
      <c r="EO26" s="597"/>
      <c r="FH26" s="597"/>
    </row>
    <row r="27" spans="1:164" ht="16.5" customHeight="1">
      <c r="A27" s="2" t="s">
        <v>589</v>
      </c>
      <c r="B27" s="2" t="s">
        <v>16643</v>
      </c>
      <c r="C27" s="615"/>
      <c r="D27" s="619" t="s">
        <v>17373</v>
      </c>
      <c r="E27" s="132">
        <v>5</v>
      </c>
      <c r="F27" s="19"/>
      <c r="L27" s="542" t="s">
        <v>17351</v>
      </c>
      <c r="N27" s="542" t="s">
        <v>17375</v>
      </c>
      <c r="O27" s="597"/>
      <c r="AL27" s="597"/>
      <c r="AM27" s="605">
        <v>1</v>
      </c>
      <c r="AN27" s="612"/>
      <c r="AO27" s="612" t="s">
        <v>17302</v>
      </c>
      <c r="AP27" s="605"/>
      <c r="AQ27" s="605"/>
      <c r="AR27" s="612"/>
      <c r="AS27" s="612" t="s">
        <v>17376</v>
      </c>
      <c r="AT27" s="612"/>
      <c r="AU27" s="602"/>
      <c r="AV27" s="602"/>
      <c r="AW27" s="602"/>
      <c r="AX27" s="171"/>
      <c r="AZ27" s="171"/>
      <c r="BA27" s="602">
        <v>27</v>
      </c>
      <c r="BB27" s="599"/>
      <c r="BC27" s="189" t="s">
        <v>16947</v>
      </c>
      <c r="BD27" s="3" t="s">
        <v>17377</v>
      </c>
      <c r="BE27" s="191">
        <v>2300</v>
      </c>
      <c r="BF27" s="191">
        <v>23000</v>
      </c>
      <c r="BG27" s="7">
        <v>44908</v>
      </c>
      <c r="BH27" s="191" t="s">
        <v>16866</v>
      </c>
      <c r="BI27" s="61" t="s">
        <v>17110</v>
      </c>
      <c r="BJ27" s="191" t="s">
        <v>16976</v>
      </c>
      <c r="BK27" s="277">
        <v>1</v>
      </c>
      <c r="BL27" s="599"/>
      <c r="BM27" s="599"/>
      <c r="BN27" s="602"/>
      <c r="BO27" s="599"/>
      <c r="BP27" s="691" t="s">
        <v>21</v>
      </c>
      <c r="BQ27" s="691" t="s">
        <v>25</v>
      </c>
      <c r="BR27" s="604" t="s">
        <v>21</v>
      </c>
      <c r="BS27" s="604"/>
      <c r="BT27" s="604"/>
      <c r="BU27" s="604"/>
      <c r="BV27" s="604"/>
      <c r="BW27" s="604" t="s">
        <v>21</v>
      </c>
      <c r="BX27" s="604"/>
      <c r="BY27" s="604"/>
      <c r="BZ27" s="604"/>
      <c r="CA27" s="604"/>
      <c r="CB27" s="597"/>
      <c r="CC27" s="210"/>
      <c r="CD27" s="180"/>
      <c r="CE27" s="175"/>
      <c r="CF27" s="175"/>
      <c r="CG27" s="225"/>
      <c r="CH27" s="224"/>
      <c r="CI27" s="178"/>
      <c r="CK27" s="200">
        <v>27</v>
      </c>
      <c r="CL27" s="212"/>
      <c r="CM27" s="213"/>
      <c r="CN27" s="214"/>
      <c r="CO27" s="215"/>
      <c r="CP27" s="216"/>
      <c r="CQ27" s="217"/>
      <c r="CR27" s="218"/>
      <c r="CS27" s="219"/>
      <c r="CT27" s="220"/>
      <c r="DE27" s="597"/>
      <c r="DG27" t="s">
        <v>17266</v>
      </c>
      <c r="DH27" t="s">
        <v>17164</v>
      </c>
      <c r="DI27" s="221" t="s">
        <v>17165</v>
      </c>
      <c r="DJ27" t="s">
        <v>17378</v>
      </c>
      <c r="DK27" t="s">
        <v>17072</v>
      </c>
      <c r="DL27" t="s">
        <v>17073</v>
      </c>
      <c r="DM27" t="s">
        <v>17379</v>
      </c>
      <c r="DN27" t="s">
        <v>17011</v>
      </c>
      <c r="DO27" t="s">
        <v>17012</v>
      </c>
      <c r="DQ27" t="s">
        <v>17266</v>
      </c>
      <c r="DR27" t="s">
        <v>17164</v>
      </c>
      <c r="DS27" s="221" t="s">
        <v>17165</v>
      </c>
      <c r="DT27" t="s">
        <v>17378</v>
      </c>
      <c r="DU27" t="s">
        <v>17072</v>
      </c>
      <c r="DV27" t="s">
        <v>17073</v>
      </c>
      <c r="DW27" t="s">
        <v>17379</v>
      </c>
      <c r="DX27" t="s">
        <v>17011</v>
      </c>
      <c r="DY27" t="s">
        <v>17012</v>
      </c>
      <c r="DZ27" s="597"/>
      <c r="EB27" s="610" t="s">
        <v>17380</v>
      </c>
      <c r="EC27" s="605" t="s">
        <v>17381</v>
      </c>
      <c r="ED27" s="605" t="s">
        <v>78</v>
      </c>
      <c r="EE27" s="605" t="s">
        <v>51</v>
      </c>
      <c r="EF27" s="605" t="s">
        <v>5299</v>
      </c>
      <c r="EG27" s="605">
        <v>1</v>
      </c>
      <c r="EH27" s="597"/>
      <c r="EJ27" s="610" t="s">
        <v>17382</v>
      </c>
      <c r="EK27" s="605" t="s">
        <v>17383</v>
      </c>
      <c r="EL27" s="605" t="s">
        <v>8180</v>
      </c>
      <c r="EM27" s="605">
        <v>2</v>
      </c>
      <c r="EO27" s="597"/>
      <c r="FH27" s="597"/>
    </row>
    <row r="28" spans="1:164" ht="16.5" customHeight="1">
      <c r="A28" s="2" t="s">
        <v>402</v>
      </c>
      <c r="B28" s="2" t="s">
        <v>30954</v>
      </c>
      <c r="C28" s="615"/>
      <c r="D28" s="619"/>
      <c r="E28" s="132">
        <v>6</v>
      </c>
      <c r="F28" s="19"/>
      <c r="L28" s="542" t="s">
        <v>30986</v>
      </c>
      <c r="N28" s="542" t="s">
        <v>17384</v>
      </c>
      <c r="O28" s="597"/>
      <c r="AL28" s="597"/>
      <c r="AM28" s="605">
        <v>2</v>
      </c>
      <c r="AN28" s="612"/>
      <c r="AO28" s="612" t="s">
        <v>17322</v>
      </c>
      <c r="AP28" s="605"/>
      <c r="AQ28" s="605"/>
      <c r="AR28" s="612"/>
      <c r="AS28" s="612" t="s">
        <v>17385</v>
      </c>
      <c r="AT28" s="612"/>
      <c r="AU28" s="602"/>
      <c r="AV28" s="602"/>
      <c r="AW28" s="602"/>
      <c r="AX28" s="171"/>
      <c r="AZ28" s="171"/>
      <c r="BA28" s="602">
        <v>28</v>
      </c>
      <c r="BB28" s="599"/>
      <c r="BC28" s="189" t="s">
        <v>17386</v>
      </c>
      <c r="BD28" s="3" t="s">
        <v>17387</v>
      </c>
      <c r="BE28" s="191">
        <v>1958</v>
      </c>
      <c r="BF28" s="191">
        <v>23496</v>
      </c>
      <c r="BG28" s="7">
        <v>44909</v>
      </c>
      <c r="BH28" s="191" t="s">
        <v>16832</v>
      </c>
      <c r="BI28" s="61" t="s">
        <v>17388</v>
      </c>
      <c r="BJ28" s="191" t="s">
        <v>16903</v>
      </c>
      <c r="BK28" s="277">
        <v>1</v>
      </c>
      <c r="BL28" s="599"/>
      <c r="BM28" s="599"/>
      <c r="BN28" s="602"/>
      <c r="BO28" s="599"/>
      <c r="BP28" s="604"/>
      <c r="BQ28" s="604"/>
      <c r="BR28" s="604"/>
      <c r="BS28" s="604"/>
      <c r="BT28" s="604"/>
      <c r="BU28" s="604"/>
      <c r="BV28" s="604"/>
      <c r="BW28" s="604"/>
      <c r="BX28" s="604"/>
      <c r="BY28" s="604"/>
      <c r="BZ28" s="604"/>
      <c r="CA28" s="604"/>
      <c r="CB28" s="597"/>
      <c r="CC28" s="210"/>
      <c r="CD28" s="180"/>
      <c r="CE28" s="175"/>
      <c r="CF28" s="175"/>
      <c r="CG28" s="225"/>
      <c r="CH28" s="224"/>
      <c r="CI28" s="178"/>
      <c r="CK28" s="200">
        <v>28</v>
      </c>
      <c r="CL28" s="212"/>
      <c r="CM28" s="213"/>
      <c r="CN28" s="214"/>
      <c r="CO28" s="215"/>
      <c r="CP28" s="216"/>
      <c r="CQ28" s="217"/>
      <c r="CR28" s="218"/>
      <c r="CS28" s="219"/>
      <c r="CT28" s="220"/>
      <c r="DE28" s="597"/>
      <c r="DG28" t="s">
        <v>17389</v>
      </c>
      <c r="DH28" t="s">
        <v>17152</v>
      </c>
      <c r="DI28" s="221" t="s">
        <v>17186</v>
      </c>
      <c r="DJ28" t="s">
        <v>17390</v>
      </c>
      <c r="DK28" t="s">
        <v>17014</v>
      </c>
      <c r="DL28" t="s">
        <v>17015</v>
      </c>
      <c r="DM28" t="s">
        <v>17391</v>
      </c>
      <c r="DN28" t="s">
        <v>16928</v>
      </c>
      <c r="DO28" t="s">
        <v>16929</v>
      </c>
      <c r="DQ28" t="s">
        <v>17389</v>
      </c>
      <c r="DR28" t="s">
        <v>17152</v>
      </c>
      <c r="DS28" s="221" t="s">
        <v>17186</v>
      </c>
      <c r="DT28" t="s">
        <v>17390</v>
      </c>
      <c r="DU28" t="s">
        <v>17014</v>
      </c>
      <c r="DV28" t="s">
        <v>17015</v>
      </c>
      <c r="DW28" t="s">
        <v>17391</v>
      </c>
      <c r="DX28" t="s">
        <v>16928</v>
      </c>
      <c r="DY28" t="s">
        <v>16929</v>
      </c>
      <c r="DZ28" s="597"/>
      <c r="EB28" s="610" t="s">
        <v>17392</v>
      </c>
      <c r="EC28" s="605" t="s">
        <v>17393</v>
      </c>
      <c r="ED28" s="605" t="s">
        <v>589</v>
      </c>
      <c r="EE28" s="605" t="s">
        <v>9766</v>
      </c>
      <c r="EF28" s="605" t="s">
        <v>16660</v>
      </c>
      <c r="EG28" s="605">
        <v>1</v>
      </c>
      <c r="EH28" s="597"/>
      <c r="EJ28" s="610" t="s">
        <v>17394</v>
      </c>
      <c r="EK28" s="605" t="s">
        <v>17395</v>
      </c>
      <c r="EL28" s="605" t="s">
        <v>17295</v>
      </c>
      <c r="EM28" s="605">
        <v>2</v>
      </c>
      <c r="EO28" s="597"/>
      <c r="FH28" s="597"/>
    </row>
    <row r="29" spans="1:164" ht="16.5" customHeight="1">
      <c r="A29" s="2" t="s">
        <v>17396</v>
      </c>
      <c r="B29" s="129" t="s">
        <v>30955</v>
      </c>
      <c r="C29" s="615"/>
      <c r="D29" s="19" t="s">
        <v>17020</v>
      </c>
      <c r="E29" s="19"/>
      <c r="F29" s="19"/>
      <c r="L29" s="542" t="s">
        <v>17374</v>
      </c>
      <c r="N29" s="542" t="s">
        <v>17397</v>
      </c>
      <c r="O29" s="597"/>
      <c r="AL29" s="597"/>
      <c r="AM29" s="605">
        <v>3</v>
      </c>
      <c r="AN29" s="612"/>
      <c r="AO29" s="612" t="s">
        <v>17398</v>
      </c>
      <c r="AP29" s="605"/>
      <c r="AQ29" s="605"/>
      <c r="AR29" s="612"/>
      <c r="AS29" s="612" t="s">
        <v>17399</v>
      </c>
      <c r="AT29" s="612"/>
      <c r="AU29" s="602"/>
      <c r="AV29" s="602"/>
      <c r="AW29" s="602"/>
      <c r="AX29" s="171"/>
      <c r="AZ29" s="171"/>
      <c r="BA29" s="602">
        <v>29</v>
      </c>
      <c r="BB29" s="599"/>
      <c r="BC29" s="189" t="s">
        <v>16853</v>
      </c>
      <c r="BD29" s="3" t="s">
        <v>17400</v>
      </c>
      <c r="BE29" s="191">
        <v>1958</v>
      </c>
      <c r="BF29" s="191">
        <v>23496</v>
      </c>
      <c r="BG29" s="7">
        <v>44910</v>
      </c>
      <c r="BH29" s="191" t="s">
        <v>16832</v>
      </c>
      <c r="BI29" s="61" t="s">
        <v>17180</v>
      </c>
      <c r="BJ29" s="191" t="s">
        <v>16903</v>
      </c>
      <c r="BK29" s="277">
        <v>1</v>
      </c>
      <c r="BL29" s="599"/>
      <c r="BM29" s="599"/>
      <c r="BN29" s="602"/>
      <c r="BO29" s="599"/>
      <c r="BP29" s="604"/>
      <c r="BQ29" s="604"/>
      <c r="BR29" s="604"/>
      <c r="BS29" s="604"/>
      <c r="BT29" s="604"/>
      <c r="BU29" s="604"/>
      <c r="BV29" s="604"/>
      <c r="BW29" s="604"/>
      <c r="BX29" s="604"/>
      <c r="BY29" s="604"/>
      <c r="BZ29" s="604"/>
      <c r="CA29" s="604"/>
      <c r="CB29" s="597"/>
      <c r="CC29" s="210"/>
      <c r="CD29" s="180"/>
      <c r="CE29" s="181"/>
      <c r="CF29" s="175"/>
      <c r="CG29" s="223"/>
      <c r="CH29" s="224"/>
      <c r="CI29" s="178"/>
      <c r="CK29" s="200">
        <v>29</v>
      </c>
      <c r="CL29" s="212"/>
      <c r="CM29" s="213"/>
      <c r="CN29" s="214"/>
      <c r="CO29" s="215"/>
      <c r="CP29" s="216"/>
      <c r="CQ29" s="217"/>
      <c r="CR29" s="218"/>
      <c r="CS29" s="219"/>
      <c r="CT29" s="220"/>
      <c r="DE29" s="597"/>
      <c r="DG29" t="s">
        <v>17401</v>
      </c>
      <c r="DH29" t="s">
        <v>17174</v>
      </c>
      <c r="DI29" s="221" t="s">
        <v>17209</v>
      </c>
      <c r="DJ29" t="s">
        <v>17402</v>
      </c>
      <c r="DK29" t="s">
        <v>17072</v>
      </c>
      <c r="DL29" t="s">
        <v>17073</v>
      </c>
      <c r="DM29" t="s">
        <v>17403</v>
      </c>
      <c r="DN29" t="s">
        <v>16952</v>
      </c>
      <c r="DO29" t="s">
        <v>16953</v>
      </c>
      <c r="DQ29" t="s">
        <v>17401</v>
      </c>
      <c r="DR29" t="s">
        <v>17174</v>
      </c>
      <c r="DS29" s="221" t="s">
        <v>17209</v>
      </c>
      <c r="DT29" t="s">
        <v>17402</v>
      </c>
      <c r="DU29" t="s">
        <v>17072</v>
      </c>
      <c r="DV29" t="s">
        <v>17073</v>
      </c>
      <c r="DW29" t="s">
        <v>17403</v>
      </c>
      <c r="DX29" t="s">
        <v>16952</v>
      </c>
      <c r="DY29" t="s">
        <v>16953</v>
      </c>
      <c r="DZ29" s="597"/>
      <c r="EB29" s="610" t="s">
        <v>17404</v>
      </c>
      <c r="EC29" s="605" t="s">
        <v>17405</v>
      </c>
      <c r="ED29" s="605" t="s">
        <v>589</v>
      </c>
      <c r="EE29" s="605" t="s">
        <v>9766</v>
      </c>
      <c r="EF29" s="605" t="s">
        <v>16660</v>
      </c>
      <c r="EG29" s="605">
        <v>1</v>
      </c>
      <c r="EH29" s="597"/>
      <c r="EJ29" s="542" t="s">
        <v>17406</v>
      </c>
      <c r="EK29" s="605" t="s">
        <v>17407</v>
      </c>
      <c r="EL29" s="605" t="s">
        <v>8380</v>
      </c>
      <c r="EM29" s="605">
        <v>2</v>
      </c>
      <c r="EO29" s="597"/>
      <c r="FH29" s="597"/>
    </row>
    <row r="30" spans="1:164" ht="16.5" customHeight="1">
      <c r="A30" s="2" t="s">
        <v>17408</v>
      </c>
      <c r="B30" s="2" t="s">
        <v>17409</v>
      </c>
      <c r="C30" s="615"/>
      <c r="D30" s="616" t="s">
        <v>17410</v>
      </c>
      <c r="E30" s="132" t="s">
        <v>16787</v>
      </c>
      <c r="F30" s="19"/>
      <c r="L30" s="542" t="s">
        <v>13395</v>
      </c>
      <c r="N30" s="542" t="s">
        <v>17412</v>
      </c>
      <c r="O30" s="597"/>
      <c r="AL30" s="597"/>
      <c r="AM30" s="605">
        <v>4</v>
      </c>
      <c r="AN30" s="612"/>
      <c r="AO30" s="612" t="s">
        <v>17413</v>
      </c>
      <c r="AP30" s="605"/>
      <c r="AQ30" s="605"/>
      <c r="AR30" s="612"/>
      <c r="AS30" s="612" t="s">
        <v>17414</v>
      </c>
      <c r="AT30" s="612"/>
      <c r="AU30" s="602"/>
      <c r="AV30" s="602"/>
      <c r="AW30" s="602"/>
      <c r="AX30" s="171"/>
      <c r="AZ30" s="171"/>
      <c r="BA30" s="602">
        <v>30</v>
      </c>
      <c r="BB30" s="599"/>
      <c r="BC30" s="189" t="s">
        <v>17085</v>
      </c>
      <c r="BD30" s="3" t="s">
        <v>17415</v>
      </c>
      <c r="BE30" s="191">
        <v>1980</v>
      </c>
      <c r="BF30" s="191">
        <v>23760</v>
      </c>
      <c r="BG30" s="7">
        <v>44910</v>
      </c>
      <c r="BH30" s="191" t="s">
        <v>16832</v>
      </c>
      <c r="BI30" s="61" t="s">
        <v>17416</v>
      </c>
      <c r="BJ30" s="191" t="s">
        <v>16903</v>
      </c>
      <c r="BK30" s="277">
        <v>1</v>
      </c>
      <c r="BL30" s="599"/>
      <c r="BM30" s="599"/>
      <c r="BN30" s="602"/>
      <c r="BO30" s="599"/>
      <c r="BP30" s="604"/>
      <c r="BQ30" s="691" t="s">
        <v>18</v>
      </c>
      <c r="BR30" s="604"/>
      <c r="BS30" s="604"/>
      <c r="BT30" s="604"/>
      <c r="BU30" s="604"/>
      <c r="BV30" s="604"/>
      <c r="BW30" s="604"/>
      <c r="BX30" s="604"/>
      <c r="BY30" s="604"/>
      <c r="BZ30" s="604"/>
      <c r="CA30" s="604"/>
      <c r="CB30" s="597"/>
      <c r="CC30" s="210"/>
      <c r="CD30" s="180"/>
      <c r="CE30" s="175"/>
      <c r="CF30" s="175"/>
      <c r="CG30" s="225"/>
      <c r="CH30" s="224"/>
      <c r="CI30" s="178"/>
      <c r="CK30" s="200">
        <v>30</v>
      </c>
      <c r="DE30" s="597"/>
      <c r="DG30" t="s">
        <v>17417</v>
      </c>
      <c r="DH30" t="s">
        <v>17418</v>
      </c>
      <c r="DI30" s="221" t="s">
        <v>17419</v>
      </c>
      <c r="DJ30" t="s">
        <v>17420</v>
      </c>
      <c r="DK30" t="s">
        <v>16982</v>
      </c>
      <c r="DL30" s="614" t="s">
        <v>16983</v>
      </c>
      <c r="DM30" t="s">
        <v>17421</v>
      </c>
      <c r="DN30" t="s">
        <v>16982</v>
      </c>
      <c r="DO30" s="614" t="s">
        <v>16983</v>
      </c>
      <c r="DQ30" t="s">
        <v>17417</v>
      </c>
      <c r="DR30" t="s">
        <v>17418</v>
      </c>
      <c r="DS30" s="221" t="s">
        <v>17419</v>
      </c>
      <c r="DT30" t="s">
        <v>17420</v>
      </c>
      <c r="DU30" t="s">
        <v>16982</v>
      </c>
      <c r="DV30" s="614" t="s">
        <v>16983</v>
      </c>
      <c r="DW30" t="s">
        <v>17421</v>
      </c>
      <c r="DX30" t="s">
        <v>16982</v>
      </c>
      <c r="DY30" s="614" t="s">
        <v>16983</v>
      </c>
      <c r="DZ30" s="597"/>
      <c r="EB30" s="610" t="s">
        <v>17422</v>
      </c>
      <c r="EC30" s="605" t="s">
        <v>17423</v>
      </c>
      <c r="ED30" s="605" t="s">
        <v>17424</v>
      </c>
      <c r="EE30" s="605" t="s">
        <v>17425</v>
      </c>
      <c r="EF30" s="605" t="s">
        <v>17425</v>
      </c>
      <c r="EG30" s="605">
        <v>1</v>
      </c>
      <c r="EH30" s="597"/>
      <c r="EJ30" s="623" t="s">
        <v>17406</v>
      </c>
      <c r="EK30" s="605" t="s">
        <v>17426</v>
      </c>
      <c r="EL30" s="605" t="s">
        <v>8791</v>
      </c>
      <c r="EM30" s="605">
        <v>2</v>
      </c>
      <c r="EO30" s="597"/>
      <c r="FH30" s="597"/>
    </row>
    <row r="31" spans="1:164" ht="16.5" customHeight="1">
      <c r="A31" s="2" t="s">
        <v>48</v>
      </c>
      <c r="B31" s="2" t="s">
        <v>30956</v>
      </c>
      <c r="C31" s="615"/>
      <c r="D31" s="619" t="s">
        <v>1107</v>
      </c>
      <c r="E31" s="132">
        <v>1</v>
      </c>
      <c r="F31" s="19"/>
      <c r="L31" s="542" t="s">
        <v>10639</v>
      </c>
      <c r="N31" s="542" t="s">
        <v>17428</v>
      </c>
      <c r="O31" s="597"/>
      <c r="AL31" s="597"/>
      <c r="AM31" s="599" t="s">
        <v>17429</v>
      </c>
      <c r="AN31" s="599"/>
      <c r="AO31" s="599"/>
      <c r="AP31" s="599"/>
      <c r="AQ31" s="599"/>
      <c r="AR31" s="599"/>
      <c r="AS31" s="599"/>
      <c r="AT31" s="599"/>
      <c r="AU31" s="602"/>
      <c r="AV31" s="602"/>
      <c r="AW31" s="602"/>
      <c r="AY31" s="171"/>
      <c r="AZ31" s="171"/>
      <c r="BA31" s="602">
        <v>31</v>
      </c>
      <c r="BB31" s="599"/>
      <c r="BC31" s="189" t="s">
        <v>17430</v>
      </c>
      <c r="BD31" s="3" t="s">
        <v>17431</v>
      </c>
      <c r="BE31" s="191">
        <v>1958</v>
      </c>
      <c r="BF31" s="191">
        <v>23496</v>
      </c>
      <c r="BG31" s="7">
        <v>44916</v>
      </c>
      <c r="BH31" s="191" t="s">
        <v>16832</v>
      </c>
      <c r="BI31" s="61" t="s">
        <v>17432</v>
      </c>
      <c r="BJ31" s="191" t="s">
        <v>16903</v>
      </c>
      <c r="BK31" s="277">
        <v>1</v>
      </c>
      <c r="BL31" s="599"/>
      <c r="BM31" s="599"/>
      <c r="BN31" s="602"/>
      <c r="BO31" s="599"/>
      <c r="BP31" s="604"/>
      <c r="BQ31" s="604"/>
      <c r="BR31" s="604"/>
      <c r="BS31" s="604"/>
      <c r="BT31" s="604"/>
      <c r="BU31" s="604"/>
      <c r="BV31" s="604"/>
      <c r="BW31" s="604"/>
      <c r="BX31" s="604"/>
      <c r="BY31" s="604"/>
      <c r="BZ31" s="604"/>
      <c r="CA31" s="604"/>
      <c r="CB31" s="597"/>
      <c r="CC31" s="210"/>
      <c r="CD31" s="180"/>
      <c r="CE31" s="175"/>
      <c r="CF31" s="175"/>
      <c r="CG31" s="225"/>
      <c r="CH31" s="224"/>
      <c r="CI31" s="178"/>
      <c r="CK31" s="200">
        <v>31</v>
      </c>
      <c r="DE31" s="597"/>
      <c r="DG31" t="s">
        <v>17433</v>
      </c>
      <c r="DH31" t="s">
        <v>17434</v>
      </c>
      <c r="DI31" s="221" t="s">
        <v>17435</v>
      </c>
      <c r="DJ31" t="s">
        <v>17436</v>
      </c>
      <c r="DK31" t="s">
        <v>17042</v>
      </c>
      <c r="DL31" s="614" t="s">
        <v>17043</v>
      </c>
      <c r="DM31" t="s">
        <v>17437</v>
      </c>
      <c r="DN31" t="s">
        <v>17014</v>
      </c>
      <c r="DO31" t="s">
        <v>17015</v>
      </c>
      <c r="DQ31" t="s">
        <v>17433</v>
      </c>
      <c r="DR31" t="s">
        <v>17434</v>
      </c>
      <c r="DS31" s="221" t="s">
        <v>17435</v>
      </c>
      <c r="DT31" t="s">
        <v>17436</v>
      </c>
      <c r="DU31" t="s">
        <v>17042</v>
      </c>
      <c r="DV31" s="614" t="s">
        <v>17043</v>
      </c>
      <c r="DW31" t="s">
        <v>17437</v>
      </c>
      <c r="DX31" t="s">
        <v>17014</v>
      </c>
      <c r="DY31" t="s">
        <v>17015</v>
      </c>
      <c r="DZ31" s="597"/>
      <c r="EB31" s="610" t="s">
        <v>17438</v>
      </c>
      <c r="EC31" s="605" t="s">
        <v>17439</v>
      </c>
      <c r="ED31" s="605" t="s">
        <v>17440</v>
      </c>
      <c r="EE31" s="605" t="s">
        <v>17441</v>
      </c>
      <c r="EF31" s="605" t="s">
        <v>17441</v>
      </c>
      <c r="EG31" s="605">
        <v>1</v>
      </c>
      <c r="EH31" s="597"/>
      <c r="EJ31" s="610" t="s">
        <v>17442</v>
      </c>
      <c r="EK31" s="605" t="s">
        <v>17443</v>
      </c>
      <c r="EL31" s="605" t="s">
        <v>17444</v>
      </c>
      <c r="EM31" s="605">
        <v>2</v>
      </c>
      <c r="EO31" s="597"/>
      <c r="FH31" s="597"/>
    </row>
    <row r="32" spans="1:164" ht="16.5" customHeight="1">
      <c r="A32" s="2" t="s">
        <v>30957</v>
      </c>
      <c r="B32" s="2" t="s">
        <v>17445</v>
      </c>
      <c r="C32" s="615"/>
      <c r="D32" s="619" t="s">
        <v>17446</v>
      </c>
      <c r="E32" s="132">
        <v>2</v>
      </c>
      <c r="F32" s="19"/>
      <c r="L32" s="542" t="s">
        <v>17411</v>
      </c>
      <c r="N32" s="542" t="s">
        <v>17447</v>
      </c>
      <c r="O32" s="597"/>
      <c r="AL32" s="597"/>
      <c r="AM32" s="598" t="s">
        <v>17448</v>
      </c>
      <c r="AN32" s="599"/>
      <c r="AO32" s="599"/>
      <c r="AP32" s="624"/>
      <c r="AQ32" s="625" t="s">
        <v>17449</v>
      </c>
      <c r="AR32" s="625" t="s">
        <v>17450</v>
      </c>
      <c r="AS32" s="624" t="s">
        <v>17451</v>
      </c>
      <c r="AT32" s="624" t="s">
        <v>17451</v>
      </c>
      <c r="AU32" s="626" t="s">
        <v>17451</v>
      </c>
      <c r="AV32" s="626" t="s">
        <v>17451</v>
      </c>
      <c r="AW32" s="171" t="s">
        <v>17452</v>
      </c>
      <c r="AY32" s="171"/>
      <c r="AZ32" s="171"/>
      <c r="BA32" s="602">
        <v>32</v>
      </c>
      <c r="BB32" s="599"/>
      <c r="BC32" s="189" t="s">
        <v>17240</v>
      </c>
      <c r="BD32" s="3" t="s">
        <v>17453</v>
      </c>
      <c r="BE32" s="191">
        <v>1958</v>
      </c>
      <c r="BF32" s="191">
        <v>23496</v>
      </c>
      <c r="BG32" s="7">
        <v>44917</v>
      </c>
      <c r="BH32" s="191" t="s">
        <v>16866</v>
      </c>
      <c r="BI32" s="61" t="s">
        <v>17454</v>
      </c>
      <c r="BJ32" s="191" t="s">
        <v>16903</v>
      </c>
      <c r="BK32" s="277">
        <v>1</v>
      </c>
      <c r="BL32" s="599"/>
      <c r="BM32" s="599"/>
      <c r="BN32" s="599"/>
      <c r="BO32" s="599"/>
      <c r="BP32" s="604"/>
      <c r="BQ32" s="604"/>
      <c r="BR32" s="604"/>
      <c r="BS32" s="604"/>
      <c r="BT32" s="604"/>
      <c r="BU32" s="604"/>
      <c r="BV32" s="604"/>
      <c r="BW32" s="604"/>
      <c r="BX32" s="604"/>
      <c r="BY32" s="604"/>
      <c r="BZ32" s="604"/>
      <c r="CA32" s="604"/>
      <c r="CB32" s="597"/>
      <c r="CC32" s="210"/>
      <c r="CD32" s="180"/>
      <c r="CE32" s="175"/>
      <c r="CF32" s="175"/>
      <c r="CG32" s="225"/>
      <c r="CH32" s="224"/>
      <c r="CI32" s="178"/>
      <c r="CK32" s="200">
        <v>32</v>
      </c>
      <c r="CL32" s="212"/>
      <c r="CM32" s="213"/>
      <c r="CN32" s="214"/>
      <c r="CO32" s="215"/>
      <c r="CP32" s="216"/>
      <c r="CQ32" s="217"/>
      <c r="CR32" s="218"/>
      <c r="CS32" s="219"/>
      <c r="CT32" s="220"/>
      <c r="DE32" s="597"/>
      <c r="DG32" t="s">
        <v>17455</v>
      </c>
      <c r="DH32" t="s">
        <v>17456</v>
      </c>
      <c r="DI32" s="221" t="s">
        <v>17457</v>
      </c>
      <c r="DJ32" t="s">
        <v>17458</v>
      </c>
      <c r="DK32" t="s">
        <v>16982</v>
      </c>
      <c r="DL32" s="614" t="s">
        <v>16983</v>
      </c>
      <c r="DM32" t="s">
        <v>17459</v>
      </c>
      <c r="DN32" t="s">
        <v>17042</v>
      </c>
      <c r="DO32" s="614" t="s">
        <v>17043</v>
      </c>
      <c r="DQ32" t="s">
        <v>17455</v>
      </c>
      <c r="DR32" t="s">
        <v>17456</v>
      </c>
      <c r="DS32" s="221" t="s">
        <v>17457</v>
      </c>
      <c r="DT32" t="s">
        <v>17458</v>
      </c>
      <c r="DU32" t="s">
        <v>16982</v>
      </c>
      <c r="DV32" s="614" t="s">
        <v>16983</v>
      </c>
      <c r="DW32" t="s">
        <v>17459</v>
      </c>
      <c r="DX32" t="s">
        <v>17042</v>
      </c>
      <c r="DY32" s="614" t="s">
        <v>17043</v>
      </c>
      <c r="DZ32" s="597"/>
      <c r="EB32" s="610" t="s">
        <v>17460</v>
      </c>
      <c r="EC32" s="605" t="s">
        <v>17461</v>
      </c>
      <c r="ED32" s="605" t="s">
        <v>402</v>
      </c>
      <c r="EE32" s="605" t="s">
        <v>9537</v>
      </c>
      <c r="EF32" s="605" t="s">
        <v>11339</v>
      </c>
      <c r="EG32" s="605">
        <v>1</v>
      </c>
      <c r="EH32" s="597"/>
      <c r="EJ32" s="610" t="s">
        <v>17462</v>
      </c>
      <c r="EK32" s="605" t="s">
        <v>17463</v>
      </c>
      <c r="EL32" s="605" t="s">
        <v>17464</v>
      </c>
      <c r="EM32" s="605">
        <v>2</v>
      </c>
      <c r="EO32" s="597"/>
      <c r="FH32" s="597"/>
    </row>
    <row r="33" spans="1:164" ht="16.5" customHeight="1">
      <c r="A33" s="2" t="s">
        <v>767</v>
      </c>
      <c r="B33" s="2" t="s">
        <v>17337</v>
      </c>
      <c r="C33" s="615"/>
      <c r="D33" s="619" t="s">
        <v>121</v>
      </c>
      <c r="E33" s="132">
        <v>3</v>
      </c>
      <c r="F33" s="19"/>
      <c r="L33" s="542" t="s">
        <v>17427</v>
      </c>
      <c r="N33" s="542" t="s">
        <v>17466</v>
      </c>
      <c r="O33" s="597"/>
      <c r="AL33" s="597"/>
      <c r="AM33" s="605" t="s">
        <v>17467</v>
      </c>
      <c r="AN33" s="605" t="s">
        <v>17468</v>
      </c>
      <c r="AO33" s="605" t="s">
        <v>17469</v>
      </c>
      <c r="AP33" s="627" t="s">
        <v>17470</v>
      </c>
      <c r="AQ33" s="628" t="s">
        <v>17471</v>
      </c>
      <c r="AR33" s="628" t="s">
        <v>17472</v>
      </c>
      <c r="AS33" s="627" t="s">
        <v>17473</v>
      </c>
      <c r="AT33" s="627" t="s">
        <v>17474</v>
      </c>
      <c r="AU33" s="629" t="s">
        <v>17475</v>
      </c>
      <c r="AV33" s="629" t="s">
        <v>17476</v>
      </c>
      <c r="AW33" s="171" t="s">
        <v>17477</v>
      </c>
      <c r="AY33" s="171"/>
      <c r="AZ33" s="171"/>
      <c r="BA33" s="602">
        <v>33</v>
      </c>
      <c r="BB33" s="599"/>
      <c r="BC33" s="189" t="s">
        <v>17199</v>
      </c>
      <c r="BD33" s="3" t="s">
        <v>17478</v>
      </c>
      <c r="BE33" s="191">
        <v>1925</v>
      </c>
      <c r="BF33" s="191">
        <v>23100</v>
      </c>
      <c r="BG33" s="7">
        <v>44918</v>
      </c>
      <c r="BH33" s="191" t="s">
        <v>16832</v>
      </c>
      <c r="BI33" s="61" t="s">
        <v>17479</v>
      </c>
      <c r="BJ33" s="191" t="s">
        <v>17326</v>
      </c>
      <c r="BK33" s="277">
        <v>1</v>
      </c>
      <c r="BL33" s="599"/>
      <c r="BM33" s="599"/>
      <c r="BN33" s="599"/>
      <c r="BO33" s="599"/>
      <c r="BP33" s="604"/>
      <c r="BQ33" s="604"/>
      <c r="BR33" s="604"/>
      <c r="BS33" s="604"/>
      <c r="BT33" s="604"/>
      <c r="BU33" s="604"/>
      <c r="BV33" s="604"/>
      <c r="BW33" s="604"/>
      <c r="BX33" s="604"/>
      <c r="BY33" s="604"/>
      <c r="BZ33" s="604"/>
      <c r="CA33" s="604"/>
      <c r="CB33" s="597"/>
      <c r="CC33" s="210"/>
      <c r="CD33" s="180"/>
      <c r="CE33" s="175"/>
      <c r="CF33" s="175"/>
      <c r="CG33" s="225"/>
      <c r="CH33" s="224"/>
      <c r="CI33" s="178"/>
      <c r="CK33" s="200">
        <v>33</v>
      </c>
      <c r="CL33" s="212"/>
      <c r="CM33" s="213"/>
      <c r="CN33" s="214"/>
      <c r="CO33" s="215"/>
      <c r="CP33" s="216"/>
      <c r="CQ33" s="217"/>
      <c r="CR33" s="218"/>
      <c r="CS33" s="219"/>
      <c r="CT33" s="220"/>
      <c r="DE33" s="597"/>
      <c r="DG33" t="s">
        <v>17480</v>
      </c>
      <c r="DH33" t="s">
        <v>17481</v>
      </c>
      <c r="DI33" s="221" t="s">
        <v>17482</v>
      </c>
      <c r="DJ33" t="s">
        <v>17483</v>
      </c>
      <c r="DK33" t="s">
        <v>17042</v>
      </c>
      <c r="DL33" s="614" t="s">
        <v>17043</v>
      </c>
      <c r="DM33" t="s">
        <v>17484</v>
      </c>
      <c r="DN33" t="s">
        <v>17072</v>
      </c>
      <c r="DO33" t="s">
        <v>17073</v>
      </c>
      <c r="DQ33" t="s">
        <v>17480</v>
      </c>
      <c r="DR33" t="s">
        <v>17481</v>
      </c>
      <c r="DS33" s="221" t="s">
        <v>17482</v>
      </c>
      <c r="DT33" t="s">
        <v>17483</v>
      </c>
      <c r="DU33" t="s">
        <v>17042</v>
      </c>
      <c r="DV33" s="614" t="s">
        <v>17043</v>
      </c>
      <c r="DW33" t="s">
        <v>17484</v>
      </c>
      <c r="DX33" t="s">
        <v>17072</v>
      </c>
      <c r="DY33" t="s">
        <v>17073</v>
      </c>
      <c r="DZ33" s="597"/>
      <c r="EB33" s="610" t="s">
        <v>17485</v>
      </c>
      <c r="EC33" s="605" t="s">
        <v>17486</v>
      </c>
      <c r="ED33" s="605" t="s">
        <v>402</v>
      </c>
      <c r="EE33" s="605" t="s">
        <v>9537</v>
      </c>
      <c r="EF33" s="605" t="s">
        <v>8324</v>
      </c>
      <c r="EG33" s="605">
        <v>1</v>
      </c>
      <c r="EH33" s="597"/>
      <c r="EJ33" s="610" t="s">
        <v>17487</v>
      </c>
      <c r="EK33" s="605" t="s">
        <v>17488</v>
      </c>
      <c r="EL33" s="605" t="s">
        <v>17489</v>
      </c>
      <c r="EM33" s="605">
        <v>2</v>
      </c>
      <c r="EO33" s="597"/>
      <c r="FH33" s="597"/>
    </row>
    <row r="34" spans="1:164" ht="16.5" customHeight="1">
      <c r="A34" s="2" t="s">
        <v>30958</v>
      </c>
      <c r="B34" s="2" t="s">
        <v>30959</v>
      </c>
      <c r="C34" s="615"/>
      <c r="D34" s="619" t="s">
        <v>17490</v>
      </c>
      <c r="E34" s="132">
        <v>4</v>
      </c>
      <c r="F34" s="19"/>
      <c r="L34" s="542"/>
      <c r="N34" s="542" t="s">
        <v>17491</v>
      </c>
      <c r="O34" s="597"/>
      <c r="AL34" s="597"/>
      <c r="AM34" s="605" t="s">
        <v>35834</v>
      </c>
      <c r="AN34" s="605" t="s">
        <v>35835</v>
      </c>
      <c r="AO34" s="605" t="s">
        <v>35839</v>
      </c>
      <c r="AP34" s="627" t="s">
        <v>35831</v>
      </c>
      <c r="AQ34" s="628" t="s">
        <v>32371</v>
      </c>
      <c r="AR34" s="628">
        <v>50</v>
      </c>
      <c r="AS34" s="627">
        <v>32</v>
      </c>
      <c r="AT34" s="627">
        <v>40</v>
      </c>
      <c r="AU34" s="629">
        <v>3</v>
      </c>
      <c r="AV34" s="629">
        <v>1</v>
      </c>
      <c r="AW34" s="171" t="s">
        <v>17477</v>
      </c>
      <c r="AY34" s="171"/>
      <c r="AZ34" s="171"/>
      <c r="BA34" s="602">
        <v>34</v>
      </c>
      <c r="BB34" s="599"/>
      <c r="BC34" s="189" t="s">
        <v>17492</v>
      </c>
      <c r="BD34" s="3" t="s">
        <v>17493</v>
      </c>
      <c r="BE34" s="191">
        <v>2300</v>
      </c>
      <c r="BF34" s="191">
        <v>23000</v>
      </c>
      <c r="BG34" s="7">
        <v>44924</v>
      </c>
      <c r="BH34" s="191" t="s">
        <v>16949</v>
      </c>
      <c r="BI34" s="61" t="s">
        <v>16975</v>
      </c>
      <c r="BJ34" s="191" t="s">
        <v>17201</v>
      </c>
      <c r="BK34" s="277">
        <v>1</v>
      </c>
      <c r="BL34" s="599"/>
      <c r="BM34" s="599"/>
      <c r="BN34" s="599"/>
      <c r="BO34" s="599"/>
      <c r="BP34" s="604"/>
      <c r="BQ34" s="604"/>
      <c r="BR34" s="604"/>
      <c r="BS34" s="604"/>
      <c r="BT34" s="604"/>
      <c r="BU34" s="604"/>
      <c r="BV34" s="604"/>
      <c r="BW34" s="604"/>
      <c r="BX34" s="604"/>
      <c r="BY34" s="604"/>
      <c r="BZ34" s="604"/>
      <c r="CA34" s="604"/>
      <c r="CB34" s="597"/>
      <c r="CC34" s="210"/>
      <c r="CD34" s="180"/>
      <c r="CE34" s="175"/>
      <c r="CF34" s="175"/>
      <c r="CG34" s="225"/>
      <c r="CH34" s="224"/>
      <c r="CI34" s="178"/>
      <c r="CK34" s="200">
        <v>34</v>
      </c>
      <c r="CL34" s="212"/>
      <c r="CM34" s="213"/>
      <c r="CN34" s="214"/>
      <c r="CO34" s="215"/>
      <c r="CP34" s="216"/>
      <c r="CQ34" s="217"/>
      <c r="CR34" s="218"/>
      <c r="CS34" s="219"/>
      <c r="CT34" s="220"/>
      <c r="DE34" s="597"/>
      <c r="DG34" t="s">
        <v>17494</v>
      </c>
      <c r="DH34" t="s">
        <v>17495</v>
      </c>
      <c r="DI34" s="221" t="s">
        <v>17496</v>
      </c>
      <c r="DJ34" t="s">
        <v>17140</v>
      </c>
      <c r="DK34" t="s">
        <v>17497</v>
      </c>
      <c r="DL34">
        <v>2023</v>
      </c>
      <c r="DM34" t="s">
        <v>17498</v>
      </c>
      <c r="DN34" t="s">
        <v>17094</v>
      </c>
      <c r="DO34" t="s">
        <v>17095</v>
      </c>
      <c r="DQ34" t="s">
        <v>17494</v>
      </c>
      <c r="DR34" t="s">
        <v>17495</v>
      </c>
      <c r="DS34" s="221" t="s">
        <v>17496</v>
      </c>
      <c r="DT34" t="s">
        <v>17140</v>
      </c>
      <c r="DU34" t="s">
        <v>17497</v>
      </c>
      <c r="DV34">
        <v>2023</v>
      </c>
      <c r="DW34" t="s">
        <v>17498</v>
      </c>
      <c r="DX34" t="s">
        <v>17094</v>
      </c>
      <c r="DY34" t="s">
        <v>17095</v>
      </c>
      <c r="DZ34" s="597"/>
      <c r="EB34" s="610" t="s">
        <v>17499</v>
      </c>
      <c r="EC34" s="605" t="s">
        <v>17500</v>
      </c>
      <c r="ED34" s="605" t="s">
        <v>48</v>
      </c>
      <c r="EE34" s="605" t="s">
        <v>8905</v>
      </c>
      <c r="EF34" s="605" t="s">
        <v>17501</v>
      </c>
      <c r="EG34" s="605">
        <v>1</v>
      </c>
      <c r="EH34" s="597"/>
      <c r="EJ34" s="610" t="s">
        <v>17502</v>
      </c>
      <c r="EK34" s="605" t="s">
        <v>17503</v>
      </c>
      <c r="EL34" s="605" t="s">
        <v>8213</v>
      </c>
      <c r="EM34" s="605">
        <v>2</v>
      </c>
      <c r="EO34" s="597"/>
      <c r="FH34" s="597"/>
    </row>
    <row r="35" spans="1:164" ht="16.5" customHeight="1">
      <c r="A35" s="2" t="s">
        <v>30960</v>
      </c>
      <c r="B35" s="2" t="s">
        <v>30961</v>
      </c>
      <c r="C35" s="615"/>
      <c r="D35" s="19" t="s">
        <v>17020</v>
      </c>
      <c r="E35" s="19"/>
      <c r="F35" s="19"/>
      <c r="L35" s="542" t="s">
        <v>17465</v>
      </c>
      <c r="N35" s="542" t="s">
        <v>17505</v>
      </c>
      <c r="O35" s="597"/>
      <c r="AL35" s="597"/>
      <c r="AM35" s="605" t="s">
        <v>24672</v>
      </c>
      <c r="AN35" s="599"/>
      <c r="AO35" s="599"/>
      <c r="AP35" s="599"/>
      <c r="AQ35" s="599">
        <v>4</v>
      </c>
      <c r="AR35" s="599"/>
      <c r="AS35" s="630" t="s">
        <v>17506</v>
      </c>
      <c r="AT35" s="630" t="s">
        <v>17507</v>
      </c>
      <c r="AU35" s="602" t="s">
        <v>17508</v>
      </c>
      <c r="AV35" s="602"/>
      <c r="AW35" s="171" t="s">
        <v>17477</v>
      </c>
      <c r="AY35" s="171"/>
      <c r="AZ35" s="171"/>
      <c r="BA35" s="602">
        <v>35</v>
      </c>
      <c r="BB35" s="599"/>
      <c r="BC35" s="189" t="s">
        <v>17509</v>
      </c>
      <c r="BD35" s="3" t="s">
        <v>17510</v>
      </c>
      <c r="BE35" s="191">
        <v>1960</v>
      </c>
      <c r="BF35" s="191">
        <v>23520</v>
      </c>
      <c r="BG35" s="7">
        <v>44925</v>
      </c>
      <c r="BH35" s="191" t="s">
        <v>16866</v>
      </c>
      <c r="BI35" s="61" t="s">
        <v>17156</v>
      </c>
      <c r="BJ35" s="191" t="s">
        <v>16903</v>
      </c>
      <c r="BK35" s="277">
        <v>1</v>
      </c>
      <c r="BL35" s="599"/>
      <c r="BM35" s="599"/>
      <c r="BN35" s="599"/>
      <c r="BO35" s="599"/>
      <c r="BP35" s="604"/>
      <c r="BQ35" s="604"/>
      <c r="BR35" s="604"/>
      <c r="BS35" s="604"/>
      <c r="BT35" s="604"/>
      <c r="BU35" s="604"/>
      <c r="BV35" s="604"/>
      <c r="BW35" s="604"/>
      <c r="BX35" s="604"/>
      <c r="BY35" s="604"/>
      <c r="BZ35" s="604"/>
      <c r="CA35" s="604"/>
      <c r="CB35" s="127"/>
      <c r="CC35" s="210"/>
      <c r="CD35" s="180"/>
      <c r="CE35" s="175"/>
      <c r="CF35" s="175"/>
      <c r="CG35" s="225"/>
      <c r="CH35" s="224"/>
      <c r="CI35" s="178"/>
      <c r="CK35" s="200">
        <v>35</v>
      </c>
      <c r="CL35" s="212"/>
      <c r="CM35" s="213"/>
      <c r="CN35" s="214"/>
      <c r="CO35" s="215"/>
      <c r="CP35" s="216"/>
      <c r="CQ35" s="217"/>
      <c r="CR35" s="218"/>
      <c r="CS35" s="219"/>
      <c r="CT35" s="220"/>
      <c r="DE35" s="127"/>
      <c r="DG35" t="s">
        <v>17511</v>
      </c>
      <c r="DH35" t="s">
        <v>17512</v>
      </c>
      <c r="DI35" s="221" t="s">
        <v>17513</v>
      </c>
      <c r="DJ35" t="s">
        <v>17163</v>
      </c>
      <c r="DK35" t="s">
        <v>17112</v>
      </c>
      <c r="DL35" t="s">
        <v>17113</v>
      </c>
      <c r="DM35" t="s">
        <v>17514</v>
      </c>
      <c r="DN35" t="s">
        <v>17116</v>
      </c>
      <c r="DO35" t="s">
        <v>17117</v>
      </c>
      <c r="DQ35" t="s">
        <v>17511</v>
      </c>
      <c r="DR35" t="s">
        <v>17512</v>
      </c>
      <c r="DS35" s="221" t="s">
        <v>17513</v>
      </c>
      <c r="DT35" t="s">
        <v>17163</v>
      </c>
      <c r="DU35" t="s">
        <v>17112</v>
      </c>
      <c r="DV35" t="s">
        <v>17113</v>
      </c>
      <c r="DW35" t="s">
        <v>17514</v>
      </c>
      <c r="DX35" t="s">
        <v>17116</v>
      </c>
      <c r="DY35" t="s">
        <v>17117</v>
      </c>
      <c r="DZ35" s="127"/>
      <c r="EB35" s="610" t="s">
        <v>17515</v>
      </c>
      <c r="EC35" s="605" t="s">
        <v>17516</v>
      </c>
      <c r="ED35" s="605" t="s">
        <v>17517</v>
      </c>
      <c r="EE35" s="605" t="s">
        <v>17518</v>
      </c>
      <c r="EF35" s="605" t="s">
        <v>17519</v>
      </c>
      <c r="EG35" s="605">
        <v>1</v>
      </c>
      <c r="EH35" s="127"/>
      <c r="EJ35" s="610" t="s">
        <v>17520</v>
      </c>
      <c r="EK35" s="605" t="s">
        <v>17521</v>
      </c>
      <c r="EL35" s="605" t="s">
        <v>8213</v>
      </c>
      <c r="EM35" s="605">
        <v>1</v>
      </c>
      <c r="EO35" s="127"/>
      <c r="FH35" s="127"/>
    </row>
    <row r="36" spans="1:164" ht="16.5" customHeight="1">
      <c r="A36" s="2" t="s">
        <v>30962</v>
      </c>
      <c r="B36" s="2" t="s">
        <v>30504</v>
      </c>
      <c r="C36" s="615"/>
      <c r="D36" s="616" t="s">
        <v>17522</v>
      </c>
      <c r="E36" s="132" t="s">
        <v>17523</v>
      </c>
      <c r="F36" s="19"/>
      <c r="L36" s="542" t="s">
        <v>11093</v>
      </c>
      <c r="N36" s="542" t="s">
        <v>9902</v>
      </c>
      <c r="O36" s="597"/>
      <c r="AL36" s="597"/>
      <c r="AM36" s="605" t="s">
        <v>24673</v>
      </c>
      <c r="AN36" s="599" t="s">
        <v>17525</v>
      </c>
      <c r="AO36" s="599"/>
      <c r="AP36" s="599"/>
      <c r="AQ36" s="599"/>
      <c r="AR36" s="599"/>
      <c r="AS36" s="599"/>
      <c r="AT36" s="599"/>
      <c r="AU36" s="602" t="s">
        <v>17526</v>
      </c>
      <c r="AV36" s="602"/>
      <c r="AW36" s="171" t="s">
        <v>17527</v>
      </c>
      <c r="AY36" s="171"/>
      <c r="AZ36" s="171"/>
      <c r="BA36" s="602">
        <v>36</v>
      </c>
      <c r="BB36" s="599"/>
      <c r="BC36" s="189" t="s">
        <v>16900</v>
      </c>
      <c r="BD36" s="3" t="s">
        <v>17528</v>
      </c>
      <c r="BE36" s="191">
        <v>1568</v>
      </c>
      <c r="BF36" s="191">
        <v>23520</v>
      </c>
      <c r="BG36" s="7">
        <v>44925</v>
      </c>
      <c r="BH36" s="191" t="s">
        <v>16866</v>
      </c>
      <c r="BI36" s="61" t="s">
        <v>17341</v>
      </c>
      <c r="BJ36" s="191" t="s">
        <v>17529</v>
      </c>
      <c r="BK36" s="277">
        <v>1</v>
      </c>
      <c r="BL36" s="599"/>
      <c r="BM36" s="599"/>
      <c r="BN36" s="599"/>
      <c r="BO36" s="599"/>
      <c r="BP36" s="604"/>
      <c r="BQ36" s="604"/>
      <c r="BR36" s="604"/>
      <c r="BS36" s="604"/>
      <c r="BT36" s="604"/>
      <c r="BU36" s="604"/>
      <c r="BV36" s="604"/>
      <c r="BW36" s="604"/>
      <c r="BX36" s="604"/>
      <c r="BY36" s="604"/>
      <c r="BZ36" s="604"/>
      <c r="CA36" s="604"/>
      <c r="CB36" s="597"/>
      <c r="DG36" t="s">
        <v>17530</v>
      </c>
      <c r="DH36" t="s">
        <v>17531</v>
      </c>
      <c r="DI36" s="221" t="s">
        <v>17532</v>
      </c>
      <c r="DJ36" t="s">
        <v>17533</v>
      </c>
      <c r="DK36" t="s">
        <v>17534</v>
      </c>
      <c r="DL36">
        <v>2023</v>
      </c>
      <c r="DM36" t="s">
        <v>17535</v>
      </c>
      <c r="DN36" t="s">
        <v>17141</v>
      </c>
      <c r="DO36" t="s">
        <v>17142</v>
      </c>
      <c r="DQ36" t="s">
        <v>17530</v>
      </c>
      <c r="DR36" t="s">
        <v>17531</v>
      </c>
      <c r="DS36" s="221" t="s">
        <v>17532</v>
      </c>
      <c r="DT36" t="s">
        <v>17533</v>
      </c>
      <c r="DU36" t="s">
        <v>17534</v>
      </c>
      <c r="DV36">
        <v>2023</v>
      </c>
      <c r="DW36" t="s">
        <v>17535</v>
      </c>
      <c r="DX36" t="s">
        <v>17141</v>
      </c>
      <c r="DY36" t="s">
        <v>17142</v>
      </c>
      <c r="EB36" s="610" t="s">
        <v>17536</v>
      </c>
      <c r="EC36" s="605" t="s">
        <v>17537</v>
      </c>
      <c r="ED36" s="605" t="s">
        <v>205</v>
      </c>
      <c r="EE36" s="605" t="s">
        <v>205</v>
      </c>
      <c r="EF36" s="605" t="s">
        <v>17538</v>
      </c>
      <c r="EG36" s="605">
        <v>2</v>
      </c>
      <c r="EJ36" s="610" t="s">
        <v>17539</v>
      </c>
      <c r="EK36" s="605" t="s">
        <v>17540</v>
      </c>
      <c r="EL36" s="605" t="s">
        <v>8182</v>
      </c>
      <c r="EM36" s="605">
        <v>3</v>
      </c>
    </row>
    <row r="37" spans="1:164" ht="16.5" customHeight="1">
      <c r="A37" s="2" t="s">
        <v>2208</v>
      </c>
      <c r="B37" s="2" t="s">
        <v>8252</v>
      </c>
      <c r="C37" s="615"/>
      <c r="D37" s="132" t="s">
        <v>17541</v>
      </c>
      <c r="E37" s="619">
        <v>10</v>
      </c>
      <c r="F37" s="19"/>
      <c r="L37" s="542" t="s">
        <v>17504</v>
      </c>
      <c r="N37" s="542" t="s">
        <v>17543</v>
      </c>
      <c r="O37" s="597"/>
      <c r="AL37" s="597"/>
      <c r="AM37" s="599" t="s">
        <v>17544</v>
      </c>
      <c r="AN37" s="599" t="s">
        <v>17544</v>
      </c>
      <c r="AO37" s="599" t="s">
        <v>17545</v>
      </c>
      <c r="AP37" s="599" t="s">
        <v>17546</v>
      </c>
      <c r="AQ37" s="599" t="s">
        <v>17547</v>
      </c>
      <c r="AR37" s="599" t="s">
        <v>17547</v>
      </c>
      <c r="AS37" s="599" t="s">
        <v>17544</v>
      </c>
      <c r="AT37" s="599" t="s">
        <v>17544</v>
      </c>
      <c r="AU37" s="599" t="s">
        <v>17548</v>
      </c>
      <c r="AV37" s="599" t="s">
        <v>17548</v>
      </c>
      <c r="AW37" s="171" t="s">
        <v>17477</v>
      </c>
      <c r="AY37" s="171"/>
      <c r="AZ37" s="171"/>
      <c r="BA37" s="602">
        <v>37</v>
      </c>
      <c r="BB37" s="599"/>
      <c r="BC37" s="189" t="s">
        <v>17549</v>
      </c>
      <c r="BD37" s="3" t="s">
        <v>17550</v>
      </c>
      <c r="BE37" s="191">
        <v>1510</v>
      </c>
      <c r="BF37" s="191">
        <v>22635</v>
      </c>
      <c r="BG37" s="7">
        <v>44929</v>
      </c>
      <c r="BH37" s="191" t="s">
        <v>16866</v>
      </c>
      <c r="BI37" s="61" t="s">
        <v>17551</v>
      </c>
      <c r="BJ37" s="191" t="s">
        <v>17088</v>
      </c>
      <c r="BK37" s="277">
        <v>1</v>
      </c>
      <c r="BL37" s="599"/>
      <c r="BM37" s="599"/>
      <c r="BN37" s="599"/>
      <c r="BO37" s="599"/>
      <c r="BP37" s="604"/>
      <c r="BQ37" s="604"/>
      <c r="BR37" s="604"/>
      <c r="BS37" s="604"/>
      <c r="BT37" s="604"/>
      <c r="BU37" s="604"/>
      <c r="BV37" s="604"/>
      <c r="BW37" s="604"/>
      <c r="BX37" s="604"/>
      <c r="BY37" s="604"/>
      <c r="BZ37" s="604"/>
      <c r="CA37" s="604"/>
      <c r="CB37" s="597"/>
      <c r="DG37" t="s">
        <v>17552</v>
      </c>
      <c r="DH37" t="s">
        <v>17553</v>
      </c>
      <c r="DI37" s="221" t="s">
        <v>17554</v>
      </c>
      <c r="DJ37" t="s">
        <v>17555</v>
      </c>
      <c r="DK37" t="s">
        <v>17158</v>
      </c>
      <c r="DL37" t="s">
        <v>17159</v>
      </c>
      <c r="DM37" t="s">
        <v>17556</v>
      </c>
      <c r="DN37" t="s">
        <v>17164</v>
      </c>
      <c r="DO37" t="s">
        <v>17165</v>
      </c>
      <c r="DQ37" t="s">
        <v>17552</v>
      </c>
      <c r="DR37" t="s">
        <v>17553</v>
      </c>
      <c r="DS37" s="221" t="s">
        <v>17554</v>
      </c>
      <c r="DT37" t="s">
        <v>17555</v>
      </c>
      <c r="DU37" t="s">
        <v>17158</v>
      </c>
      <c r="DV37" t="s">
        <v>17159</v>
      </c>
      <c r="DW37" t="s">
        <v>17556</v>
      </c>
      <c r="DX37" t="s">
        <v>17164</v>
      </c>
      <c r="DY37" t="s">
        <v>17165</v>
      </c>
      <c r="EB37" s="610" t="s">
        <v>17557</v>
      </c>
      <c r="EC37" s="605" t="s">
        <v>17557</v>
      </c>
      <c r="ED37" s="605" t="s">
        <v>205</v>
      </c>
      <c r="EE37" s="605" t="s">
        <v>205</v>
      </c>
      <c r="EF37" s="605" t="s">
        <v>17558</v>
      </c>
      <c r="EG37" s="605">
        <v>2</v>
      </c>
      <c r="EJ37" s="610" t="s">
        <v>17559</v>
      </c>
      <c r="EK37" s="605" t="s">
        <v>17560</v>
      </c>
      <c r="EL37" s="605" t="s">
        <v>16816</v>
      </c>
      <c r="EM37" s="605">
        <v>3</v>
      </c>
    </row>
    <row r="38" spans="1:164" ht="16.5" customHeight="1">
      <c r="A38" s="2" t="s">
        <v>30963</v>
      </c>
      <c r="B38" s="2" t="s">
        <v>16991</v>
      </c>
      <c r="C38" s="615"/>
      <c r="D38" s="132" t="s">
        <v>17561</v>
      </c>
      <c r="E38" s="619">
        <v>12</v>
      </c>
      <c r="F38" s="19"/>
      <c r="L38" s="542" t="s">
        <v>17524</v>
      </c>
      <c r="N38" s="542" t="s">
        <v>17563</v>
      </c>
      <c r="O38" s="597"/>
      <c r="AL38" s="597"/>
      <c r="AM38" s="598" t="s">
        <v>17564</v>
      </c>
      <c r="AN38" s="599" t="s">
        <v>17565</v>
      </c>
      <c r="AO38" s="599"/>
      <c r="AP38" s="599"/>
      <c r="AQ38" s="599"/>
      <c r="AR38" s="599"/>
      <c r="AS38" s="599"/>
      <c r="AT38" s="599"/>
      <c r="AU38" s="599"/>
      <c r="AV38" s="599"/>
      <c r="AW38" s="171" t="s">
        <v>17527</v>
      </c>
      <c r="AY38" s="171"/>
      <c r="AZ38" s="171"/>
      <c r="BA38" s="602">
        <v>38</v>
      </c>
      <c r="BB38" s="599"/>
      <c r="BC38" s="189" t="s">
        <v>17549</v>
      </c>
      <c r="BD38" s="3" t="s">
        <v>17566</v>
      </c>
      <c r="BE38" s="191">
        <v>1512</v>
      </c>
      <c r="BF38" s="191">
        <v>22680</v>
      </c>
      <c r="BG38" s="7">
        <v>44930</v>
      </c>
      <c r="BH38" s="191" t="s">
        <v>16832</v>
      </c>
      <c r="BI38" s="61" t="s">
        <v>16975</v>
      </c>
      <c r="BJ38" s="191" t="s">
        <v>16903</v>
      </c>
      <c r="BK38" s="277">
        <v>1</v>
      </c>
      <c r="BL38" s="599"/>
      <c r="BM38" s="599"/>
      <c r="BN38" s="599"/>
      <c r="BO38" s="599"/>
      <c r="BP38" s="604"/>
      <c r="BQ38" s="604"/>
      <c r="BR38" s="604"/>
      <c r="BS38" s="604"/>
      <c r="BT38" s="604"/>
      <c r="BU38" s="604"/>
      <c r="BV38" s="604"/>
      <c r="BW38" s="604"/>
      <c r="BX38" s="604"/>
      <c r="BY38" s="604"/>
      <c r="BZ38" s="604"/>
      <c r="CA38" s="604"/>
      <c r="CB38" s="597"/>
      <c r="DG38" t="s">
        <v>17567</v>
      </c>
      <c r="DH38" t="s">
        <v>17568</v>
      </c>
      <c r="DI38" s="221" t="s">
        <v>17569</v>
      </c>
      <c r="DJ38" t="s">
        <v>17570</v>
      </c>
      <c r="DK38" t="s">
        <v>17571</v>
      </c>
      <c r="DL38">
        <v>2023</v>
      </c>
      <c r="DM38" t="s">
        <v>17572</v>
      </c>
      <c r="DN38" t="s">
        <v>17573</v>
      </c>
      <c r="DO38" t="s">
        <v>17574</v>
      </c>
      <c r="DQ38" t="s">
        <v>17567</v>
      </c>
      <c r="DR38" t="s">
        <v>17568</v>
      </c>
      <c r="DS38" s="221" t="s">
        <v>17569</v>
      </c>
      <c r="DT38" t="s">
        <v>17570</v>
      </c>
      <c r="DU38" t="s">
        <v>17571</v>
      </c>
      <c r="DV38">
        <v>2023</v>
      </c>
      <c r="DW38" t="s">
        <v>17572</v>
      </c>
      <c r="DX38" t="s">
        <v>17573</v>
      </c>
      <c r="DY38" t="s">
        <v>17574</v>
      </c>
      <c r="EB38" s="610" t="s">
        <v>17575</v>
      </c>
      <c r="EC38" s="605" t="s">
        <v>17576</v>
      </c>
      <c r="ED38" s="605" t="s">
        <v>205</v>
      </c>
      <c r="EE38" s="605" t="s">
        <v>205</v>
      </c>
      <c r="EF38" s="605" t="s">
        <v>17577</v>
      </c>
      <c r="EG38" s="605">
        <v>2</v>
      </c>
      <c r="EJ38" s="610" t="s">
        <v>17578</v>
      </c>
      <c r="EK38" s="605" t="s">
        <v>17579</v>
      </c>
      <c r="EL38" s="605" t="s">
        <v>16816</v>
      </c>
      <c r="EM38" s="605">
        <v>3</v>
      </c>
    </row>
    <row r="39" spans="1:164" ht="16.5" customHeight="1">
      <c r="A39" s="2" t="s">
        <v>30964</v>
      </c>
      <c r="B39" s="2" t="s">
        <v>16991</v>
      </c>
      <c r="C39" s="615"/>
      <c r="D39" s="132" t="s">
        <v>17580</v>
      </c>
      <c r="E39" s="619">
        <v>15</v>
      </c>
      <c r="F39" s="19"/>
      <c r="L39" s="542" t="s">
        <v>17542</v>
      </c>
      <c r="N39" s="542" t="s">
        <v>17582</v>
      </c>
      <c r="O39" s="597"/>
      <c r="AL39" s="597"/>
      <c r="AM39" s="631" t="s">
        <v>17583</v>
      </c>
      <c r="AN39" s="599"/>
      <c r="AO39" s="599"/>
      <c r="AP39" s="599" t="s">
        <v>17584</v>
      </c>
      <c r="AQ39" s="631" t="s">
        <v>17585</v>
      </c>
      <c r="AR39" s="599"/>
      <c r="AS39" s="599"/>
      <c r="AT39" s="599"/>
      <c r="AU39" s="599"/>
      <c r="AV39" s="599"/>
      <c r="AW39" s="171" t="s">
        <v>17452</v>
      </c>
      <c r="AY39" s="171"/>
      <c r="AZ39" s="171"/>
      <c r="BA39" s="602">
        <v>39</v>
      </c>
      <c r="BB39" s="599"/>
      <c r="BC39" s="189" t="s">
        <v>17586</v>
      </c>
      <c r="BD39" s="3" t="s">
        <v>17587</v>
      </c>
      <c r="BE39" s="191">
        <v>1958</v>
      </c>
      <c r="BF39" s="191">
        <v>23496</v>
      </c>
      <c r="BG39" s="7">
        <v>44930</v>
      </c>
      <c r="BH39" s="191" t="s">
        <v>16866</v>
      </c>
      <c r="BI39" s="61" t="s">
        <v>17454</v>
      </c>
      <c r="BJ39" s="191" t="s">
        <v>16903</v>
      </c>
      <c r="BK39" s="277">
        <v>1</v>
      </c>
      <c r="BL39" s="599"/>
      <c r="BM39" s="599"/>
      <c r="BN39" s="599"/>
      <c r="BO39" s="599"/>
      <c r="BP39" s="604"/>
      <c r="BQ39" s="604"/>
      <c r="BR39" s="604"/>
      <c r="BS39" s="604"/>
      <c r="BT39" s="604"/>
      <c r="BU39" s="604"/>
      <c r="BV39" s="604"/>
      <c r="BW39" s="604"/>
      <c r="BX39" s="604"/>
      <c r="BY39" s="604"/>
      <c r="BZ39" s="604"/>
      <c r="CA39" s="604"/>
      <c r="CB39" s="597"/>
      <c r="DG39" t="s">
        <v>17588</v>
      </c>
      <c r="DH39" t="s">
        <v>17589</v>
      </c>
      <c r="DI39" s="221" t="s">
        <v>17590</v>
      </c>
      <c r="DJ39" t="s">
        <v>17591</v>
      </c>
      <c r="DK39" t="s">
        <v>17112</v>
      </c>
      <c r="DL39" t="s">
        <v>17113</v>
      </c>
      <c r="DM39" t="s">
        <v>17592</v>
      </c>
      <c r="DN39" t="s">
        <v>17593</v>
      </c>
      <c r="DO39" t="s">
        <v>17594</v>
      </c>
      <c r="DQ39" t="s">
        <v>17588</v>
      </c>
      <c r="DR39" t="s">
        <v>17589</v>
      </c>
      <c r="DS39" s="221" t="s">
        <v>17590</v>
      </c>
      <c r="DT39" t="s">
        <v>17591</v>
      </c>
      <c r="DU39" t="s">
        <v>17112</v>
      </c>
      <c r="DV39" t="s">
        <v>17113</v>
      </c>
      <c r="DW39" t="s">
        <v>17592</v>
      </c>
      <c r="DX39" t="s">
        <v>17593</v>
      </c>
      <c r="DY39" t="s">
        <v>17594</v>
      </c>
      <c r="EB39" s="610" t="s">
        <v>17595</v>
      </c>
      <c r="EC39" s="605" t="s">
        <v>17596</v>
      </c>
      <c r="ED39" s="605" t="s">
        <v>205</v>
      </c>
      <c r="EE39" s="605" t="s">
        <v>205</v>
      </c>
      <c r="EF39" s="605" t="s">
        <v>16448</v>
      </c>
      <c r="EG39" s="605">
        <v>2</v>
      </c>
      <c r="EJ39" s="610" t="s">
        <v>17597</v>
      </c>
      <c r="EK39" s="605" t="s">
        <v>17598</v>
      </c>
      <c r="EL39" s="605" t="s">
        <v>16816</v>
      </c>
      <c r="EM39" s="605">
        <v>3</v>
      </c>
    </row>
    <row r="40" spans="1:164" ht="16.5" customHeight="1" thickBot="1">
      <c r="A40" s="2" t="s">
        <v>30965</v>
      </c>
      <c r="B40" s="2" t="s">
        <v>30966</v>
      </c>
      <c r="C40" s="615"/>
      <c r="D40" s="132" t="s">
        <v>6463</v>
      </c>
      <c r="E40" s="619" t="s">
        <v>1106</v>
      </c>
      <c r="F40" s="19"/>
      <c r="L40" s="542" t="s">
        <v>17562</v>
      </c>
      <c r="N40" s="542" t="s">
        <v>9910</v>
      </c>
      <c r="O40" s="597"/>
      <c r="AL40" s="597"/>
      <c r="AM40" s="632"/>
      <c r="AN40" s="599" t="s">
        <v>17599</v>
      </c>
      <c r="AO40" s="599"/>
      <c r="AP40" s="599" t="s">
        <v>17600</v>
      </c>
      <c r="AQ40" s="632" t="s">
        <v>17601</v>
      </c>
      <c r="AR40" s="599" t="s">
        <v>17602</v>
      </c>
      <c r="AS40" s="599"/>
      <c r="AT40" s="599"/>
      <c r="AU40" s="599"/>
      <c r="AV40" s="599"/>
      <c r="AW40" s="171" t="s">
        <v>17477</v>
      </c>
      <c r="AX40" s="599"/>
      <c r="AY40" s="599"/>
      <c r="AZ40" s="599"/>
      <c r="BA40" s="602"/>
      <c r="BB40" s="599"/>
      <c r="BC40" s="189" t="s">
        <v>17549</v>
      </c>
      <c r="BD40" s="3" t="s">
        <v>17603</v>
      </c>
      <c r="BE40" s="191">
        <v>1568</v>
      </c>
      <c r="BF40" s="191">
        <v>23520</v>
      </c>
      <c r="BG40" s="7">
        <v>44931</v>
      </c>
      <c r="BH40" s="191" t="s">
        <v>16832</v>
      </c>
      <c r="BI40" s="61" t="s">
        <v>17604</v>
      </c>
      <c r="BJ40" s="191" t="s">
        <v>16903</v>
      </c>
      <c r="BK40" s="277">
        <v>1</v>
      </c>
      <c r="BL40" s="599"/>
      <c r="BM40" s="599"/>
      <c r="BN40" s="599"/>
      <c r="BO40" s="599"/>
      <c r="BP40" s="604"/>
      <c r="BQ40" s="604"/>
      <c r="BR40" s="604"/>
      <c r="BS40" s="604"/>
      <c r="BT40" s="604"/>
      <c r="BU40" s="604"/>
      <c r="BV40" s="604"/>
      <c r="BW40" s="604"/>
      <c r="BX40" s="604"/>
      <c r="BY40" s="604"/>
      <c r="BZ40" s="604"/>
      <c r="CA40" s="604"/>
      <c r="CB40" s="597"/>
      <c r="DG40" t="s">
        <v>17605</v>
      </c>
      <c r="DH40" t="s">
        <v>17606</v>
      </c>
      <c r="DI40" s="221" t="s">
        <v>17607</v>
      </c>
      <c r="DJ40" t="s">
        <v>17608</v>
      </c>
      <c r="DK40" t="s">
        <v>17609</v>
      </c>
      <c r="DL40">
        <v>2023</v>
      </c>
      <c r="DM40" t="s">
        <v>17610</v>
      </c>
      <c r="DN40" t="s">
        <v>17152</v>
      </c>
      <c r="DO40" t="s">
        <v>17186</v>
      </c>
      <c r="DQ40" t="s">
        <v>17605</v>
      </c>
      <c r="DR40" t="s">
        <v>17606</v>
      </c>
      <c r="DS40" s="221" t="s">
        <v>17607</v>
      </c>
      <c r="DT40" t="s">
        <v>17608</v>
      </c>
      <c r="DU40" t="s">
        <v>17609</v>
      </c>
      <c r="DV40">
        <v>2023</v>
      </c>
      <c r="DW40" t="s">
        <v>17610</v>
      </c>
      <c r="DX40" t="s">
        <v>17152</v>
      </c>
      <c r="DY40" t="s">
        <v>17186</v>
      </c>
      <c r="EB40" s="610" t="s">
        <v>17611</v>
      </c>
      <c r="EC40" s="605" t="s">
        <v>17611</v>
      </c>
      <c r="ED40" s="605" t="s">
        <v>205</v>
      </c>
      <c r="EE40" s="605" t="s">
        <v>205</v>
      </c>
      <c r="EF40" s="605" t="s">
        <v>17612</v>
      </c>
      <c r="EG40" s="605">
        <v>2</v>
      </c>
      <c r="EJ40" s="610" t="s">
        <v>17613</v>
      </c>
      <c r="EK40" s="605" t="s">
        <v>17614</v>
      </c>
      <c r="EL40" s="605" t="s">
        <v>17615</v>
      </c>
      <c r="EM40" s="605">
        <v>3</v>
      </c>
    </row>
    <row r="41" spans="1:164" ht="16.5" customHeight="1">
      <c r="A41" s="2" t="s">
        <v>30967</v>
      </c>
      <c r="B41" s="2" t="s">
        <v>30968</v>
      </c>
      <c r="C41" s="615"/>
      <c r="D41" s="132" t="s">
        <v>17616</v>
      </c>
      <c r="E41" s="619">
        <v>2</v>
      </c>
      <c r="F41" s="19"/>
      <c r="L41" s="542" t="s">
        <v>17581</v>
      </c>
      <c r="N41" s="542" t="s">
        <v>17618</v>
      </c>
      <c r="O41" s="597"/>
      <c r="AL41" s="597"/>
      <c r="AM41" s="633" t="s">
        <v>17619</v>
      </c>
      <c r="AN41" s="634" t="s">
        <v>17620</v>
      </c>
      <c r="AO41" s="634" t="s">
        <v>17621</v>
      </c>
      <c r="AP41" s="635" t="s">
        <v>17622</v>
      </c>
      <c r="AQ41" s="635" t="s">
        <v>17623</v>
      </c>
      <c r="AR41" s="635" t="s">
        <v>17624</v>
      </c>
      <c r="AS41" s="635" t="s">
        <v>17625</v>
      </c>
      <c r="AT41" s="635" t="s">
        <v>17626</v>
      </c>
      <c r="AU41" s="635" t="s">
        <v>17627</v>
      </c>
      <c r="AV41" s="636" t="s">
        <v>17628</v>
      </c>
      <c r="AW41" s="636" t="s">
        <v>17629</v>
      </c>
      <c r="AX41" s="637" t="s">
        <v>17630</v>
      </c>
      <c r="AY41" s="637" t="s">
        <v>17631</v>
      </c>
      <c r="AZ41" s="638" t="s">
        <v>17619</v>
      </c>
      <c r="BA41" s="602"/>
      <c r="BB41" s="599"/>
      <c r="BC41" s="189" t="s">
        <v>17632</v>
      </c>
      <c r="BD41" s="3" t="s">
        <v>17633</v>
      </c>
      <c r="BE41" s="191">
        <v>1568</v>
      </c>
      <c r="BF41" s="191">
        <v>23520</v>
      </c>
      <c r="BG41" s="7">
        <v>44936</v>
      </c>
      <c r="BH41" s="191" t="s">
        <v>16832</v>
      </c>
      <c r="BI41" s="61" t="s">
        <v>17087</v>
      </c>
      <c r="BJ41" s="191" t="s">
        <v>16903</v>
      </c>
      <c r="BK41" s="277">
        <v>1</v>
      </c>
      <c r="BL41" s="599"/>
      <c r="BM41" s="599"/>
      <c r="BN41" s="599"/>
      <c r="BO41" s="599"/>
      <c r="BP41" s="604"/>
      <c r="BQ41" s="604"/>
      <c r="BR41" s="604"/>
      <c r="BS41" s="604"/>
      <c r="BT41" s="604"/>
      <c r="BU41" s="604"/>
      <c r="BV41" s="604"/>
      <c r="BW41" s="604"/>
      <c r="BX41" s="604"/>
      <c r="BY41" s="604"/>
      <c r="BZ41" s="604"/>
      <c r="CA41" s="604"/>
      <c r="CB41" s="597"/>
      <c r="DG41" t="s">
        <v>17634</v>
      </c>
      <c r="DH41" t="s">
        <v>17635</v>
      </c>
      <c r="DI41" s="221" t="s">
        <v>17636</v>
      </c>
      <c r="DJ41" t="s">
        <v>17637</v>
      </c>
      <c r="DK41" t="s">
        <v>17158</v>
      </c>
      <c r="DL41" t="s">
        <v>17159</v>
      </c>
      <c r="DM41" t="s">
        <v>17638</v>
      </c>
      <c r="DN41" t="s">
        <v>17174</v>
      </c>
      <c r="DO41" t="s">
        <v>17209</v>
      </c>
      <c r="DQ41" t="s">
        <v>17634</v>
      </c>
      <c r="DR41" t="s">
        <v>17635</v>
      </c>
      <c r="DS41" s="221" t="s">
        <v>17636</v>
      </c>
      <c r="DT41" t="s">
        <v>17637</v>
      </c>
      <c r="DU41" t="s">
        <v>17158</v>
      </c>
      <c r="DV41" t="s">
        <v>17159</v>
      </c>
      <c r="DW41" t="s">
        <v>17638</v>
      </c>
      <c r="DX41" t="s">
        <v>17174</v>
      </c>
      <c r="DY41" t="s">
        <v>17209</v>
      </c>
      <c r="EB41" s="610" t="s">
        <v>17639</v>
      </c>
      <c r="EC41" s="605" t="s">
        <v>17640</v>
      </c>
      <c r="ED41" s="605" t="s">
        <v>205</v>
      </c>
      <c r="EE41" s="605" t="s">
        <v>205</v>
      </c>
      <c r="EF41" s="605" t="s">
        <v>17641</v>
      </c>
      <c r="EG41" s="605">
        <v>2</v>
      </c>
      <c r="EJ41" s="610" t="s">
        <v>17642</v>
      </c>
      <c r="EK41" s="605" t="s">
        <v>17643</v>
      </c>
      <c r="EL41" s="605" t="s">
        <v>8246</v>
      </c>
      <c r="EM41" s="605">
        <v>3</v>
      </c>
    </row>
    <row r="42" spans="1:164" ht="16.5" customHeight="1">
      <c r="A42" s="2" t="s">
        <v>30969</v>
      </c>
      <c r="B42" s="2" t="s">
        <v>30970</v>
      </c>
      <c r="C42" s="615"/>
      <c r="D42" s="19" t="s">
        <v>17020</v>
      </c>
      <c r="E42" s="19"/>
      <c r="F42" s="19"/>
      <c r="L42" s="542" t="s">
        <v>12245</v>
      </c>
      <c r="N42" s="542" t="s">
        <v>17644</v>
      </c>
      <c r="O42" s="597"/>
      <c r="AL42" s="597"/>
      <c r="AM42" s="639" t="s">
        <v>17645</v>
      </c>
      <c r="AN42" s="640">
        <v>15</v>
      </c>
      <c r="AO42" s="640">
        <v>15</v>
      </c>
      <c r="AP42" s="609">
        <v>5</v>
      </c>
      <c r="AQ42" s="609">
        <v>5</v>
      </c>
      <c r="AR42" s="609">
        <v>55</v>
      </c>
      <c r="AS42" s="609">
        <v>55</v>
      </c>
      <c r="AT42" s="609">
        <v>-34</v>
      </c>
      <c r="AU42" s="609">
        <v>-34</v>
      </c>
      <c r="AV42" s="612">
        <v>3</v>
      </c>
      <c r="AW42" s="612">
        <v>55</v>
      </c>
      <c r="AX42" s="605">
        <v>15</v>
      </c>
      <c r="AY42" s="605">
        <v>50</v>
      </c>
      <c r="AZ42" s="641" t="s">
        <v>17645</v>
      </c>
      <c r="BA42" s="602"/>
      <c r="BB42" s="599"/>
      <c r="BC42" s="189" t="s">
        <v>17124</v>
      </c>
      <c r="BD42" s="3" t="s">
        <v>17646</v>
      </c>
      <c r="BE42" s="191">
        <v>1728</v>
      </c>
      <c r="BF42" s="191">
        <v>24192</v>
      </c>
      <c r="BG42" s="7">
        <v>44936</v>
      </c>
      <c r="BH42" s="191" t="s">
        <v>17647</v>
      </c>
      <c r="BI42" s="61" t="s">
        <v>17110</v>
      </c>
      <c r="BJ42" s="191" t="s">
        <v>17648</v>
      </c>
      <c r="BK42" s="277">
        <v>1</v>
      </c>
      <c r="BL42" s="599"/>
      <c r="BM42" s="599"/>
      <c r="BN42" s="599"/>
      <c r="BO42" s="599"/>
      <c r="BP42" s="604"/>
      <c r="BQ42" s="604"/>
      <c r="BR42" s="604"/>
      <c r="BS42" s="604"/>
      <c r="BT42" s="604"/>
      <c r="BU42" s="604"/>
      <c r="BV42" s="604"/>
      <c r="BW42" s="604"/>
      <c r="BX42" s="604"/>
      <c r="BY42" s="604"/>
      <c r="BZ42" s="604"/>
      <c r="CA42" s="604"/>
      <c r="CB42" s="597"/>
      <c r="DG42" t="s">
        <v>17421</v>
      </c>
      <c r="DH42" t="s">
        <v>17227</v>
      </c>
      <c r="DI42" s="622" t="s">
        <v>17228</v>
      </c>
      <c r="DJ42" t="s">
        <v>17649</v>
      </c>
      <c r="DK42" t="s">
        <v>17090</v>
      </c>
      <c r="DL42" t="s">
        <v>17091</v>
      </c>
      <c r="DM42" t="s">
        <v>17650</v>
      </c>
      <c r="DN42" t="s">
        <v>17227</v>
      </c>
      <c r="DO42" s="614" t="s">
        <v>17228</v>
      </c>
      <c r="DQ42" t="s">
        <v>17421</v>
      </c>
      <c r="DR42" t="s">
        <v>17227</v>
      </c>
      <c r="DS42" s="622" t="s">
        <v>17228</v>
      </c>
      <c r="DT42" t="s">
        <v>17649</v>
      </c>
      <c r="DU42" t="s">
        <v>17090</v>
      </c>
      <c r="DV42" t="s">
        <v>17091</v>
      </c>
      <c r="DW42" t="s">
        <v>17650</v>
      </c>
      <c r="DX42" t="s">
        <v>17227</v>
      </c>
      <c r="DY42" s="614" t="s">
        <v>17228</v>
      </c>
      <c r="EB42" s="610" t="s">
        <v>17651</v>
      </c>
      <c r="EC42" s="605" t="s">
        <v>17652</v>
      </c>
      <c r="ED42" s="605" t="s">
        <v>205</v>
      </c>
      <c r="EE42" s="605" t="s">
        <v>205</v>
      </c>
      <c r="EF42" s="605" t="s">
        <v>17653</v>
      </c>
      <c r="EG42" s="605">
        <v>2</v>
      </c>
      <c r="EJ42" s="610" t="s">
        <v>17654</v>
      </c>
      <c r="EK42" s="605" t="s">
        <v>17655</v>
      </c>
      <c r="EL42" s="605" t="s">
        <v>17656</v>
      </c>
      <c r="EM42" s="605">
        <v>3</v>
      </c>
    </row>
    <row r="43" spans="1:164" ht="16.5" customHeight="1">
      <c r="A43" s="2"/>
      <c r="B43" s="2"/>
      <c r="C43" s="615"/>
      <c r="D43" s="616" t="s">
        <v>17657</v>
      </c>
      <c r="E43" s="132" t="s">
        <v>16787</v>
      </c>
      <c r="F43" s="19"/>
      <c r="L43" s="542" t="s">
        <v>17617</v>
      </c>
      <c r="N43" s="542" t="s">
        <v>17658</v>
      </c>
      <c r="O43" s="597"/>
      <c r="AL43" s="597"/>
      <c r="AM43" s="639" t="s">
        <v>17659</v>
      </c>
      <c r="AN43" s="640">
        <v>80</v>
      </c>
      <c r="AO43" s="640">
        <v>70</v>
      </c>
      <c r="AP43" s="609">
        <v>95</v>
      </c>
      <c r="AQ43" s="609">
        <v>95</v>
      </c>
      <c r="AR43" s="609">
        <v>80</v>
      </c>
      <c r="AS43" s="609">
        <v>80</v>
      </c>
      <c r="AT43" s="609">
        <v>180</v>
      </c>
      <c r="AU43" s="609">
        <v>175</v>
      </c>
      <c r="AV43" s="612">
        <v>35</v>
      </c>
      <c r="AW43" s="612">
        <v>150</v>
      </c>
      <c r="AX43" s="605">
        <v>35</v>
      </c>
      <c r="AY43" s="605">
        <v>150</v>
      </c>
      <c r="AZ43" s="641" t="s">
        <v>17659</v>
      </c>
      <c r="BA43" s="602"/>
      <c r="BB43" s="599"/>
      <c r="BC43" s="189" t="s">
        <v>17660</v>
      </c>
      <c r="BD43" s="3" t="s">
        <v>17661</v>
      </c>
      <c r="BE43" s="191">
        <v>2300</v>
      </c>
      <c r="BF43" s="191">
        <v>23000</v>
      </c>
      <c r="BG43" s="7">
        <v>44936</v>
      </c>
      <c r="BH43" s="191" t="s">
        <v>16949</v>
      </c>
      <c r="BI43" s="61" t="s">
        <v>17110</v>
      </c>
      <c r="BJ43" s="191" t="s">
        <v>17662</v>
      </c>
      <c r="BK43" s="277">
        <v>1</v>
      </c>
      <c r="BL43" s="599"/>
      <c r="BM43" s="599"/>
      <c r="BN43" s="599"/>
      <c r="BO43" s="599"/>
      <c r="BP43" s="604"/>
      <c r="BQ43" s="604"/>
      <c r="BR43" s="604"/>
      <c r="BS43" s="604"/>
      <c r="BT43" s="604"/>
      <c r="BU43" s="604"/>
      <c r="BV43" s="604"/>
      <c r="BW43" s="604"/>
      <c r="BX43" s="604"/>
      <c r="BY43" s="604"/>
      <c r="BZ43" s="604"/>
      <c r="CA43" s="604"/>
      <c r="CB43" s="597"/>
      <c r="DG43" t="s">
        <v>17437</v>
      </c>
      <c r="DH43" t="s">
        <v>17248</v>
      </c>
      <c r="DI43" s="221" t="s">
        <v>17249</v>
      </c>
      <c r="DJ43" t="s">
        <v>17663</v>
      </c>
      <c r="DK43" t="s">
        <v>17137</v>
      </c>
      <c r="DL43" t="s">
        <v>17138</v>
      </c>
      <c r="DM43" t="s">
        <v>17664</v>
      </c>
      <c r="DN43" t="s">
        <v>17248</v>
      </c>
      <c r="DO43" t="s">
        <v>17249</v>
      </c>
      <c r="DQ43" t="s">
        <v>17437</v>
      </c>
      <c r="DR43" t="s">
        <v>17248</v>
      </c>
      <c r="DS43" s="221" t="s">
        <v>17249</v>
      </c>
      <c r="DT43" t="s">
        <v>17663</v>
      </c>
      <c r="DU43" t="s">
        <v>17137</v>
      </c>
      <c r="DV43" t="s">
        <v>17138</v>
      </c>
      <c r="DW43" t="s">
        <v>17664</v>
      </c>
      <c r="DX43" t="s">
        <v>17248</v>
      </c>
      <c r="DY43" t="s">
        <v>17249</v>
      </c>
      <c r="EB43" s="610" t="s">
        <v>17665</v>
      </c>
      <c r="EC43" s="605" t="s">
        <v>17666</v>
      </c>
      <c r="ED43" s="605" t="s">
        <v>205</v>
      </c>
      <c r="EE43" s="605" t="s">
        <v>205</v>
      </c>
      <c r="EF43" s="605" t="s">
        <v>17653</v>
      </c>
      <c r="EG43" s="605">
        <v>2</v>
      </c>
      <c r="EJ43" s="610" t="s">
        <v>27717</v>
      </c>
      <c r="EK43" s="605" t="s">
        <v>27715</v>
      </c>
      <c r="EL43" s="605" t="s">
        <v>27716</v>
      </c>
      <c r="EM43" s="605">
        <v>3</v>
      </c>
    </row>
    <row r="44" spans="1:164" ht="16.5" customHeight="1">
      <c r="A44" s="2"/>
      <c r="B44" s="2"/>
      <c r="C44" s="615"/>
      <c r="D44" s="132" t="s">
        <v>17541</v>
      </c>
      <c r="E44" s="132" t="s">
        <v>52</v>
      </c>
      <c r="F44" s="19"/>
      <c r="L44" s="542" t="s">
        <v>3585</v>
      </c>
      <c r="N44" s="542" t="s">
        <v>9976</v>
      </c>
      <c r="O44" s="597"/>
      <c r="AL44" s="597"/>
      <c r="AM44" s="639" t="s">
        <v>17671</v>
      </c>
      <c r="AN44" s="640">
        <v>100</v>
      </c>
      <c r="AO44" s="640">
        <v>120</v>
      </c>
      <c r="AP44" s="609">
        <v>70</v>
      </c>
      <c r="AQ44" s="609">
        <v>70</v>
      </c>
      <c r="AR44" s="609">
        <v>100</v>
      </c>
      <c r="AS44" s="609">
        <v>100</v>
      </c>
      <c r="AT44" s="609">
        <v>60</v>
      </c>
      <c r="AU44" s="609">
        <v>70</v>
      </c>
      <c r="AV44" s="612">
        <v>80</v>
      </c>
      <c r="AW44" s="612">
        <v>80</v>
      </c>
      <c r="AX44" s="605">
        <v>80</v>
      </c>
      <c r="AY44" s="605">
        <v>80</v>
      </c>
      <c r="AZ44" s="641" t="s">
        <v>17671</v>
      </c>
      <c r="BA44" s="602"/>
      <c r="BB44" s="599"/>
      <c r="BC44" s="189" t="s">
        <v>17672</v>
      </c>
      <c r="BD44" s="3" t="s">
        <v>17673</v>
      </c>
      <c r="BE44" s="191">
        <v>1942</v>
      </c>
      <c r="BF44" s="191">
        <v>23304</v>
      </c>
      <c r="BG44" s="7">
        <v>44939</v>
      </c>
      <c r="BH44" s="191" t="s">
        <v>16832</v>
      </c>
      <c r="BI44" s="61" t="s">
        <v>17674</v>
      </c>
      <c r="BJ44" s="191" t="s">
        <v>17675</v>
      </c>
      <c r="BK44" s="277">
        <v>1</v>
      </c>
      <c r="BL44" s="599"/>
      <c r="BM44" s="599"/>
      <c r="BN44" s="599"/>
      <c r="BO44" s="599"/>
      <c r="BP44" s="604"/>
      <c r="BQ44" s="604"/>
      <c r="BR44" s="604"/>
      <c r="BS44" s="604"/>
      <c r="BT44" s="604"/>
      <c r="BU44" s="604"/>
      <c r="BV44" s="604"/>
      <c r="BW44" s="604"/>
      <c r="BX44" s="604"/>
      <c r="BY44" s="604"/>
      <c r="BZ44" s="604"/>
      <c r="CA44" s="604"/>
      <c r="CB44" s="597"/>
      <c r="DG44" t="s">
        <v>17459</v>
      </c>
      <c r="DH44" t="s">
        <v>17267</v>
      </c>
      <c r="DI44" s="622" t="s">
        <v>17268</v>
      </c>
      <c r="DJ44" t="s">
        <v>17676</v>
      </c>
      <c r="DK44" t="s">
        <v>17090</v>
      </c>
      <c r="DL44" t="s">
        <v>17091</v>
      </c>
      <c r="DM44" t="s">
        <v>17677</v>
      </c>
      <c r="DN44" t="s">
        <v>17267</v>
      </c>
      <c r="DO44" s="614" t="s">
        <v>17268</v>
      </c>
      <c r="DQ44" t="s">
        <v>17459</v>
      </c>
      <c r="DR44" t="s">
        <v>17267</v>
      </c>
      <c r="DS44" s="622" t="s">
        <v>17268</v>
      </c>
      <c r="DT44" t="s">
        <v>17676</v>
      </c>
      <c r="DU44" t="s">
        <v>17090</v>
      </c>
      <c r="DV44" t="s">
        <v>17091</v>
      </c>
      <c r="DW44" t="s">
        <v>17677</v>
      </c>
      <c r="DX44" t="s">
        <v>17267</v>
      </c>
      <c r="DY44" s="614" t="s">
        <v>17268</v>
      </c>
      <c r="EB44" s="610" t="s">
        <v>17678</v>
      </c>
      <c r="EC44" s="605" t="s">
        <v>17679</v>
      </c>
      <c r="ED44" s="605" t="s">
        <v>205</v>
      </c>
      <c r="EE44" s="605" t="s">
        <v>205</v>
      </c>
      <c r="EF44" s="605" t="s">
        <v>17653</v>
      </c>
      <c r="EG44" s="605">
        <v>2</v>
      </c>
      <c r="EJ44" s="610" t="s">
        <v>17667</v>
      </c>
      <c r="EK44" s="605" t="s">
        <v>17668</v>
      </c>
      <c r="EL44" s="605" t="s">
        <v>17669</v>
      </c>
      <c r="EM44" s="605">
        <v>3</v>
      </c>
    </row>
    <row r="45" spans="1:164" ht="16.5" customHeight="1">
      <c r="A45" s="2"/>
      <c r="B45" s="2"/>
      <c r="C45" s="615"/>
      <c r="D45" s="132" t="s">
        <v>17561</v>
      </c>
      <c r="E45" s="132" t="s">
        <v>15343</v>
      </c>
      <c r="F45" s="19"/>
      <c r="L45" s="542" t="s">
        <v>8896</v>
      </c>
      <c r="N45" s="542" t="s">
        <v>17684</v>
      </c>
      <c r="O45" s="597"/>
      <c r="AL45" s="597"/>
      <c r="AM45" s="639" t="s">
        <v>17685</v>
      </c>
      <c r="AN45" s="640">
        <v>105</v>
      </c>
      <c r="AO45" s="640">
        <v>105</v>
      </c>
      <c r="AP45" s="609">
        <v>40</v>
      </c>
      <c r="AQ45" s="609">
        <v>40</v>
      </c>
      <c r="AR45" s="609">
        <v>67</v>
      </c>
      <c r="AS45" s="609">
        <v>75</v>
      </c>
      <c r="AT45" s="609">
        <v>45</v>
      </c>
      <c r="AU45" s="609">
        <v>45</v>
      </c>
      <c r="AV45" s="612">
        <v>65</v>
      </c>
      <c r="AW45" s="612">
        <v>65</v>
      </c>
      <c r="AX45" s="605">
        <v>75</v>
      </c>
      <c r="AY45" s="605">
        <v>75</v>
      </c>
      <c r="AZ45" s="641" t="s">
        <v>17685</v>
      </c>
      <c r="BA45" s="602"/>
      <c r="BB45" s="599"/>
      <c r="BC45" s="189" t="s">
        <v>17277</v>
      </c>
      <c r="BD45" s="3" t="s">
        <v>17686</v>
      </c>
      <c r="BE45" s="191">
        <v>1815</v>
      </c>
      <c r="BF45" s="191">
        <v>21780</v>
      </c>
      <c r="BG45" s="7">
        <v>44939</v>
      </c>
      <c r="BH45" s="191" t="s">
        <v>16832</v>
      </c>
      <c r="BI45" s="61" t="s">
        <v>17687</v>
      </c>
      <c r="BJ45" s="191" t="s">
        <v>17675</v>
      </c>
      <c r="BK45" s="277">
        <v>1</v>
      </c>
      <c r="BL45" s="599"/>
      <c r="BM45" s="599"/>
      <c r="BN45" s="599"/>
      <c r="BO45" s="599"/>
      <c r="BP45" s="604"/>
      <c r="BQ45" s="604"/>
      <c r="BR45" s="604"/>
      <c r="BS45" s="604"/>
      <c r="BT45" s="604"/>
      <c r="BU45" s="604"/>
      <c r="BV45" s="604"/>
      <c r="BW45" s="604"/>
      <c r="BX45" s="604"/>
      <c r="BY45" s="604"/>
      <c r="BZ45" s="604"/>
      <c r="CA45" s="604"/>
      <c r="CB45" s="597"/>
      <c r="DG45" t="s">
        <v>17484</v>
      </c>
      <c r="DH45" t="s">
        <v>17289</v>
      </c>
      <c r="DI45" s="221" t="s">
        <v>17290</v>
      </c>
      <c r="DJ45" t="s">
        <v>17688</v>
      </c>
      <c r="DK45" t="s">
        <v>17137</v>
      </c>
      <c r="DL45" t="s">
        <v>17138</v>
      </c>
      <c r="DM45" t="s">
        <v>17689</v>
      </c>
      <c r="DN45" t="s">
        <v>17289</v>
      </c>
      <c r="DO45" t="s">
        <v>17290</v>
      </c>
      <c r="DQ45" t="s">
        <v>17484</v>
      </c>
      <c r="DR45" t="s">
        <v>17289</v>
      </c>
      <c r="DS45" s="221" t="s">
        <v>17290</v>
      </c>
      <c r="DT45" t="s">
        <v>17688</v>
      </c>
      <c r="DU45" t="s">
        <v>17137</v>
      </c>
      <c r="DV45" t="s">
        <v>17138</v>
      </c>
      <c r="DW45" t="s">
        <v>17689</v>
      </c>
      <c r="DX45" t="s">
        <v>17289</v>
      </c>
      <c r="DY45" t="s">
        <v>17290</v>
      </c>
      <c r="EB45" s="610" t="s">
        <v>17690</v>
      </c>
      <c r="EC45" s="605" t="s">
        <v>17691</v>
      </c>
      <c r="ED45" s="605" t="s">
        <v>205</v>
      </c>
      <c r="EE45" s="605" t="s">
        <v>205</v>
      </c>
      <c r="EF45" s="605" t="s">
        <v>17311</v>
      </c>
      <c r="EG45" s="605">
        <v>2</v>
      </c>
      <c r="EJ45" s="610" t="s">
        <v>17680</v>
      </c>
      <c r="EK45" s="605" t="s">
        <v>17681</v>
      </c>
      <c r="EL45" s="605" t="s">
        <v>17682</v>
      </c>
      <c r="EM45" s="605">
        <v>3</v>
      </c>
    </row>
    <row r="46" spans="1:164" ht="16.5" customHeight="1" thickBot="1">
      <c r="A46" s="2"/>
      <c r="B46" s="2"/>
      <c r="C46" s="615"/>
      <c r="D46" s="132" t="s">
        <v>17580</v>
      </c>
      <c r="E46" s="132" t="s">
        <v>17695</v>
      </c>
      <c r="F46" s="19"/>
      <c r="L46" s="542" t="s">
        <v>17670</v>
      </c>
      <c r="N46" s="542" t="s">
        <v>17697</v>
      </c>
      <c r="O46" s="597"/>
      <c r="AL46" s="597"/>
      <c r="AM46" s="642" t="s">
        <v>17698</v>
      </c>
      <c r="AN46" s="643">
        <v>90</v>
      </c>
      <c r="AO46" s="643">
        <v>90</v>
      </c>
      <c r="AP46" s="644">
        <v>34</v>
      </c>
      <c r="AQ46" s="644">
        <v>34</v>
      </c>
      <c r="AR46" s="644">
        <v>60</v>
      </c>
      <c r="AS46" s="644">
        <v>67</v>
      </c>
      <c r="AT46" s="644">
        <v>36</v>
      </c>
      <c r="AU46" s="644">
        <v>36</v>
      </c>
      <c r="AV46" s="645">
        <v>60</v>
      </c>
      <c r="AW46" s="645">
        <v>60</v>
      </c>
      <c r="AX46" s="646">
        <v>60</v>
      </c>
      <c r="AY46" s="646">
        <v>60</v>
      </c>
      <c r="AZ46" s="647" t="s">
        <v>17698</v>
      </c>
      <c r="BA46" s="602"/>
      <c r="BB46" s="599"/>
      <c r="BC46" s="189" t="s">
        <v>17699</v>
      </c>
      <c r="BD46" s="3" t="s">
        <v>17700</v>
      </c>
      <c r="BE46" s="191">
        <v>1815</v>
      </c>
      <c r="BF46" s="191">
        <v>21780</v>
      </c>
      <c r="BG46" s="7">
        <v>44939</v>
      </c>
      <c r="BH46" s="191" t="s">
        <v>17647</v>
      </c>
      <c r="BI46" s="61" t="s">
        <v>17701</v>
      </c>
      <c r="BJ46" s="191" t="s">
        <v>16903</v>
      </c>
      <c r="BK46" s="277">
        <v>1</v>
      </c>
      <c r="BL46" s="599"/>
      <c r="BM46" s="599"/>
      <c r="BN46" s="599"/>
      <c r="BO46" s="599"/>
      <c r="BP46" s="604"/>
      <c r="BQ46" s="604"/>
      <c r="BR46" s="604"/>
      <c r="BS46" s="604"/>
      <c r="BT46" s="604"/>
      <c r="BU46" s="604"/>
      <c r="BV46" s="604"/>
      <c r="BW46" s="604"/>
      <c r="BX46" s="604"/>
      <c r="BY46" s="604"/>
      <c r="BZ46" s="604"/>
      <c r="CA46" s="604"/>
      <c r="CB46" s="597"/>
      <c r="DG46" t="s">
        <v>17702</v>
      </c>
      <c r="DH46" t="s">
        <v>16806</v>
      </c>
      <c r="DI46" s="221" t="s">
        <v>16807</v>
      </c>
      <c r="DJ46" t="s">
        <v>17703</v>
      </c>
      <c r="DK46" t="s">
        <v>17182</v>
      </c>
      <c r="DL46" t="s">
        <v>17183</v>
      </c>
      <c r="DM46" t="s">
        <v>17704</v>
      </c>
      <c r="DN46" t="s">
        <v>16806</v>
      </c>
      <c r="DO46" t="s">
        <v>16807</v>
      </c>
      <c r="DQ46" t="s">
        <v>17702</v>
      </c>
      <c r="DR46" t="s">
        <v>16806</v>
      </c>
      <c r="DS46" s="221" t="s">
        <v>16807</v>
      </c>
      <c r="DT46" t="s">
        <v>17703</v>
      </c>
      <c r="DU46" t="s">
        <v>17182</v>
      </c>
      <c r="DV46" t="s">
        <v>17183</v>
      </c>
      <c r="DW46" t="s">
        <v>17704</v>
      </c>
      <c r="DX46" t="s">
        <v>16806</v>
      </c>
      <c r="DY46" t="s">
        <v>16807</v>
      </c>
      <c r="EB46" s="610" t="s">
        <v>17705</v>
      </c>
      <c r="EC46" s="605" t="s">
        <v>17706</v>
      </c>
      <c r="ED46" s="605" t="s">
        <v>205</v>
      </c>
      <c r="EE46" s="605" t="s">
        <v>205</v>
      </c>
      <c r="EF46" s="605" t="s">
        <v>17707</v>
      </c>
      <c r="EG46" s="605">
        <v>2</v>
      </c>
      <c r="EJ46" s="610" t="s">
        <v>17692</v>
      </c>
      <c r="EK46" s="605" t="s">
        <v>17693</v>
      </c>
      <c r="EL46" s="605" t="s">
        <v>17694</v>
      </c>
      <c r="EM46" s="605">
        <v>3</v>
      </c>
    </row>
    <row r="47" spans="1:164" ht="16.5" customHeight="1">
      <c r="A47" s="2"/>
      <c r="B47" s="2"/>
      <c r="C47" s="615"/>
      <c r="D47" s="132" t="s">
        <v>17711</v>
      </c>
      <c r="E47" s="132">
        <v>1</v>
      </c>
      <c r="F47" s="19"/>
      <c r="L47" s="542" t="s">
        <v>17683</v>
      </c>
      <c r="N47" s="542" t="s">
        <v>17712</v>
      </c>
      <c r="O47" s="597"/>
      <c r="AL47" s="597"/>
      <c r="AM47" s="633" t="s">
        <v>17713</v>
      </c>
      <c r="AN47" s="634" t="s">
        <v>17620</v>
      </c>
      <c r="AO47" s="634" t="s">
        <v>17621</v>
      </c>
      <c r="AP47" s="635" t="s">
        <v>17622</v>
      </c>
      <c r="AQ47" s="635" t="s">
        <v>17623</v>
      </c>
      <c r="AR47" s="635" t="s">
        <v>17624</v>
      </c>
      <c r="AS47" s="635" t="s">
        <v>17625</v>
      </c>
      <c r="AT47" s="635" t="s">
        <v>17626</v>
      </c>
      <c r="AU47" s="635" t="s">
        <v>17627</v>
      </c>
      <c r="AV47" s="636" t="s">
        <v>17628</v>
      </c>
      <c r="AW47" s="636" t="s">
        <v>17629</v>
      </c>
      <c r="AX47" s="637" t="s">
        <v>17630</v>
      </c>
      <c r="AY47" s="637" t="s">
        <v>17631</v>
      </c>
      <c r="AZ47" s="638" t="s">
        <v>17713</v>
      </c>
      <c r="BA47" s="602"/>
      <c r="BB47" s="599"/>
      <c r="BC47" s="189" t="s">
        <v>17277</v>
      </c>
      <c r="BD47" s="3" t="s">
        <v>17714</v>
      </c>
      <c r="BE47" s="191">
        <v>1815</v>
      </c>
      <c r="BF47" s="191">
        <v>21780</v>
      </c>
      <c r="BG47" s="7">
        <v>44939</v>
      </c>
      <c r="BH47" s="191" t="s">
        <v>17647</v>
      </c>
      <c r="BI47" s="61" t="s">
        <v>17687</v>
      </c>
      <c r="BJ47" s="191" t="s">
        <v>17675</v>
      </c>
      <c r="BK47" s="277">
        <v>1</v>
      </c>
      <c r="BL47" s="599"/>
      <c r="BM47" s="599"/>
      <c r="BN47" s="599"/>
      <c r="BO47" s="599"/>
      <c r="BP47" s="604"/>
      <c r="BQ47" s="604"/>
      <c r="BR47" s="604"/>
      <c r="BS47" s="604"/>
      <c r="BT47" s="604"/>
      <c r="BU47" s="604"/>
      <c r="BV47" s="604"/>
      <c r="BW47" s="604"/>
      <c r="BX47" s="604"/>
      <c r="BY47" s="604"/>
      <c r="BZ47" s="604"/>
      <c r="CA47" s="604"/>
      <c r="CB47" s="597"/>
      <c r="DG47" t="s">
        <v>17715</v>
      </c>
      <c r="DH47" t="s">
        <v>16843</v>
      </c>
      <c r="DI47" s="221" t="s">
        <v>16844</v>
      </c>
      <c r="DJ47" t="s">
        <v>17716</v>
      </c>
      <c r="DK47" t="s">
        <v>17223</v>
      </c>
      <c r="DL47" t="s">
        <v>17224</v>
      </c>
      <c r="DM47" t="s">
        <v>17717</v>
      </c>
      <c r="DN47" t="s">
        <v>16843</v>
      </c>
      <c r="DO47" t="s">
        <v>16844</v>
      </c>
      <c r="DQ47" t="s">
        <v>17715</v>
      </c>
      <c r="DR47" t="s">
        <v>16843</v>
      </c>
      <c r="DS47" s="221" t="s">
        <v>16844</v>
      </c>
      <c r="DT47" t="s">
        <v>17716</v>
      </c>
      <c r="DU47" t="s">
        <v>17223</v>
      </c>
      <c r="DV47" t="s">
        <v>17224</v>
      </c>
      <c r="DW47" t="s">
        <v>17717</v>
      </c>
      <c r="DX47" t="s">
        <v>16843</v>
      </c>
      <c r="DY47" t="s">
        <v>16844</v>
      </c>
      <c r="EB47" s="610" t="s">
        <v>17718</v>
      </c>
      <c r="EC47" s="605" t="s">
        <v>17719</v>
      </c>
      <c r="ED47" s="605" t="s">
        <v>205</v>
      </c>
      <c r="EE47" s="605" t="s">
        <v>205</v>
      </c>
      <c r="EF47" s="605" t="s">
        <v>16638</v>
      </c>
      <c r="EG47" s="605">
        <v>2</v>
      </c>
      <c r="EJ47" s="610" t="s">
        <v>17708</v>
      </c>
      <c r="EK47" s="605" t="s">
        <v>17709</v>
      </c>
      <c r="EL47" s="605" t="s">
        <v>17710</v>
      </c>
      <c r="EM47" s="605">
        <v>3</v>
      </c>
    </row>
    <row r="48" spans="1:164" ht="16.5" customHeight="1">
      <c r="A48" s="2"/>
      <c r="B48" s="2"/>
      <c r="C48" s="615"/>
      <c r="D48" s="19" t="s">
        <v>17723</v>
      </c>
      <c r="E48" s="19"/>
      <c r="F48" s="19"/>
      <c r="L48" s="542" t="s">
        <v>17696</v>
      </c>
      <c r="N48" s="542" t="s">
        <v>14336</v>
      </c>
      <c r="O48" s="597"/>
      <c r="AL48" s="597"/>
      <c r="AM48" s="639" t="s">
        <v>17645</v>
      </c>
      <c r="AN48" s="640">
        <v>25</v>
      </c>
      <c r="AO48" s="640">
        <v>25</v>
      </c>
      <c r="AP48" s="609">
        <v>5</v>
      </c>
      <c r="AQ48" s="609">
        <v>5</v>
      </c>
      <c r="AR48" s="609">
        <v>55</v>
      </c>
      <c r="AS48" s="609">
        <v>55</v>
      </c>
      <c r="AT48" s="609">
        <v>-34</v>
      </c>
      <c r="AU48" s="609">
        <v>-34</v>
      </c>
      <c r="AV48" s="612">
        <v>15</v>
      </c>
      <c r="AW48" s="612">
        <v>60</v>
      </c>
      <c r="AX48" s="605">
        <v>15</v>
      </c>
      <c r="AY48" s="605">
        <v>50</v>
      </c>
      <c r="AZ48" s="641" t="s">
        <v>17645</v>
      </c>
      <c r="BA48" s="602"/>
      <c r="BB48" s="599"/>
      <c r="BC48" s="189" t="s">
        <v>17724</v>
      </c>
      <c r="BD48" s="3" t="s">
        <v>17725</v>
      </c>
      <c r="BE48" s="191">
        <v>1960</v>
      </c>
      <c r="BF48" s="191">
        <v>23520</v>
      </c>
      <c r="BG48" s="7">
        <v>44943</v>
      </c>
      <c r="BH48" s="191" t="s">
        <v>16832</v>
      </c>
      <c r="BI48" s="61" t="s">
        <v>17156</v>
      </c>
      <c r="BJ48" s="191" t="s">
        <v>16903</v>
      </c>
      <c r="BK48" s="277">
        <v>1</v>
      </c>
      <c r="BL48" s="599"/>
      <c r="BM48" s="599"/>
      <c r="BN48" s="599"/>
      <c r="BO48" s="599"/>
      <c r="BP48" s="604"/>
      <c r="BQ48" s="604"/>
      <c r="BR48" s="604"/>
      <c r="BS48" s="604"/>
      <c r="BT48" s="604"/>
      <c r="BU48" s="604"/>
      <c r="BV48" s="604"/>
      <c r="BW48" s="604"/>
      <c r="BX48" s="604"/>
      <c r="BY48" s="604"/>
      <c r="BZ48" s="604"/>
      <c r="CA48" s="604"/>
      <c r="CB48" s="597"/>
      <c r="DG48" t="s">
        <v>17498</v>
      </c>
      <c r="DH48" t="s">
        <v>16869</v>
      </c>
      <c r="DI48" s="221" t="s">
        <v>16870</v>
      </c>
      <c r="DJ48" t="s">
        <v>17726</v>
      </c>
      <c r="DK48" t="s">
        <v>17182</v>
      </c>
      <c r="DL48" t="s">
        <v>17183</v>
      </c>
      <c r="DM48" t="s">
        <v>17727</v>
      </c>
      <c r="DN48" t="s">
        <v>16869</v>
      </c>
      <c r="DO48" t="s">
        <v>16870</v>
      </c>
      <c r="DQ48" t="s">
        <v>17498</v>
      </c>
      <c r="DR48" t="s">
        <v>16869</v>
      </c>
      <c r="DS48" s="221" t="s">
        <v>16870</v>
      </c>
      <c r="DT48" t="s">
        <v>17726</v>
      </c>
      <c r="DU48" t="s">
        <v>17182</v>
      </c>
      <c r="DV48" t="s">
        <v>17183</v>
      </c>
      <c r="DW48" t="s">
        <v>17727</v>
      </c>
      <c r="DX48" t="s">
        <v>16869</v>
      </c>
      <c r="DY48" t="s">
        <v>16870</v>
      </c>
      <c r="EB48" s="610" t="s">
        <v>17728</v>
      </c>
      <c r="EC48" s="605" t="s">
        <v>17729</v>
      </c>
      <c r="ED48" s="605" t="s">
        <v>205</v>
      </c>
      <c r="EE48" s="605" t="s">
        <v>205</v>
      </c>
      <c r="EF48" s="605" t="s">
        <v>17730</v>
      </c>
      <c r="EG48" s="605">
        <v>2</v>
      </c>
      <c r="EJ48" s="610" t="s">
        <v>17720</v>
      </c>
      <c r="EK48" s="605" t="s">
        <v>17721</v>
      </c>
      <c r="EL48" s="605" t="s">
        <v>17722</v>
      </c>
      <c r="EM48" s="605">
        <v>3</v>
      </c>
    </row>
    <row r="49" spans="1:143" ht="16.5" customHeight="1">
      <c r="A49" s="2"/>
      <c r="B49" s="2"/>
      <c r="C49" s="615"/>
      <c r="D49" s="616" t="s">
        <v>17733</v>
      </c>
      <c r="E49" s="132" t="s">
        <v>17523</v>
      </c>
      <c r="F49" s="19"/>
      <c r="L49" s="542" t="s">
        <v>28981</v>
      </c>
      <c r="N49" s="542" t="s">
        <v>17734</v>
      </c>
      <c r="O49" s="597"/>
      <c r="AL49" s="597"/>
      <c r="AM49" s="639" t="s">
        <v>17659</v>
      </c>
      <c r="AN49" s="640">
        <v>40</v>
      </c>
      <c r="AO49" s="640">
        <v>30</v>
      </c>
      <c r="AP49" s="609">
        <v>85</v>
      </c>
      <c r="AQ49" s="609">
        <v>75</v>
      </c>
      <c r="AR49" s="609">
        <v>50</v>
      </c>
      <c r="AS49" s="609">
        <v>35</v>
      </c>
      <c r="AT49" s="609">
        <v>175</v>
      </c>
      <c r="AU49" s="609">
        <v>165</v>
      </c>
      <c r="AV49" s="612">
        <v>25</v>
      </c>
      <c r="AW49" s="612">
        <v>145</v>
      </c>
      <c r="AX49" s="605">
        <v>10</v>
      </c>
      <c r="AY49" s="605">
        <v>140</v>
      </c>
      <c r="AZ49" s="641" t="s">
        <v>17659</v>
      </c>
      <c r="BA49" s="602"/>
      <c r="BB49" s="599"/>
      <c r="BC49" s="189" t="s">
        <v>28660</v>
      </c>
      <c r="BD49" s="3" t="s">
        <v>17735</v>
      </c>
      <c r="BE49" s="191">
        <v>1980</v>
      </c>
      <c r="BF49" s="191">
        <v>23760</v>
      </c>
      <c r="BG49" s="7">
        <v>44944</v>
      </c>
      <c r="BH49" s="191" t="s">
        <v>16832</v>
      </c>
      <c r="BI49" s="61" t="s">
        <v>17736</v>
      </c>
      <c r="BJ49" s="191" t="s">
        <v>16903</v>
      </c>
      <c r="BK49" s="277">
        <v>1</v>
      </c>
      <c r="BL49" s="599"/>
      <c r="BM49" s="599"/>
      <c r="BN49" s="599"/>
      <c r="BO49" s="599"/>
      <c r="CB49" s="597"/>
      <c r="DG49" t="s">
        <v>17514</v>
      </c>
      <c r="DH49" t="s">
        <v>16905</v>
      </c>
      <c r="DI49" s="221" t="s">
        <v>16906</v>
      </c>
      <c r="DJ49" t="s">
        <v>17737</v>
      </c>
      <c r="DK49" t="s">
        <v>17223</v>
      </c>
      <c r="DL49" t="s">
        <v>17224</v>
      </c>
      <c r="DM49" t="s">
        <v>17738</v>
      </c>
      <c r="DN49" t="s">
        <v>16905</v>
      </c>
      <c r="DO49" t="s">
        <v>16906</v>
      </c>
      <c r="DQ49" t="s">
        <v>17514</v>
      </c>
      <c r="DR49" t="s">
        <v>16905</v>
      </c>
      <c r="DS49" s="221" t="s">
        <v>16906</v>
      </c>
      <c r="DT49" t="s">
        <v>17737</v>
      </c>
      <c r="DU49" t="s">
        <v>17223</v>
      </c>
      <c r="DV49" t="s">
        <v>17224</v>
      </c>
      <c r="DW49" t="s">
        <v>17738</v>
      </c>
      <c r="DX49" t="s">
        <v>16905</v>
      </c>
      <c r="DY49" t="s">
        <v>16906</v>
      </c>
      <c r="EB49" s="610" t="s">
        <v>17739</v>
      </c>
      <c r="EC49" s="605" t="s">
        <v>17740</v>
      </c>
      <c r="ED49" s="605" t="s">
        <v>205</v>
      </c>
      <c r="EE49" s="605" t="s">
        <v>205</v>
      </c>
      <c r="EF49" s="605" t="s">
        <v>17730</v>
      </c>
      <c r="EG49" s="605">
        <v>2</v>
      </c>
      <c r="EJ49" s="610" t="s">
        <v>17731</v>
      </c>
      <c r="EK49" s="605" t="s">
        <v>17732</v>
      </c>
      <c r="EL49" s="605" t="s">
        <v>17722</v>
      </c>
      <c r="EM49" s="605">
        <v>3</v>
      </c>
    </row>
    <row r="50" spans="1:143" ht="16.5" customHeight="1">
      <c r="A50" s="2"/>
      <c r="B50" s="2"/>
      <c r="C50" s="615"/>
      <c r="D50" s="132" t="s">
        <v>55</v>
      </c>
      <c r="E50" s="132" t="s">
        <v>17744</v>
      </c>
      <c r="F50" s="19"/>
      <c r="L50" s="542" t="s">
        <v>8894</v>
      </c>
      <c r="N50" s="542" t="s">
        <v>10201</v>
      </c>
      <c r="O50" s="597"/>
      <c r="AL50" s="597"/>
      <c r="AM50" s="639" t="s">
        <v>17671</v>
      </c>
      <c r="AN50" s="640">
        <v>190</v>
      </c>
      <c r="AO50" s="640">
        <v>210</v>
      </c>
      <c r="AP50" s="609">
        <v>90</v>
      </c>
      <c r="AQ50" s="609">
        <v>110</v>
      </c>
      <c r="AR50" s="609">
        <v>160</v>
      </c>
      <c r="AS50" s="609">
        <v>180</v>
      </c>
      <c r="AT50" s="609">
        <v>80</v>
      </c>
      <c r="AU50" s="609">
        <v>100</v>
      </c>
      <c r="AV50" s="612">
        <v>90</v>
      </c>
      <c r="AW50" s="612">
        <v>90</v>
      </c>
      <c r="AX50" s="605">
        <v>110</v>
      </c>
      <c r="AY50" s="605">
        <v>110</v>
      </c>
      <c r="AZ50" s="641" t="s">
        <v>17671</v>
      </c>
      <c r="BA50" s="602"/>
      <c r="BB50" s="599"/>
      <c r="BC50" s="189" t="s">
        <v>17745</v>
      </c>
      <c r="BD50" s="3" t="s">
        <v>17746</v>
      </c>
      <c r="BE50" s="191">
        <v>1980</v>
      </c>
      <c r="BF50" s="191">
        <v>23760</v>
      </c>
      <c r="BG50" s="7">
        <v>44944</v>
      </c>
      <c r="BH50" s="191" t="s">
        <v>16832</v>
      </c>
      <c r="BI50" s="61" t="s">
        <v>17747</v>
      </c>
      <c r="BJ50" s="191" t="s">
        <v>16903</v>
      </c>
      <c r="BK50" s="277">
        <v>1</v>
      </c>
      <c r="BL50" s="599"/>
      <c r="BM50" s="599"/>
      <c r="BN50" s="599"/>
      <c r="BO50" s="599"/>
      <c r="CB50" s="597"/>
      <c r="DG50" t="s">
        <v>17535</v>
      </c>
      <c r="DH50" t="s">
        <v>16955</v>
      </c>
      <c r="DI50" s="221" t="s">
        <v>16956</v>
      </c>
      <c r="DJ50" t="s">
        <v>17247</v>
      </c>
      <c r="DK50" t="s">
        <v>17008</v>
      </c>
      <c r="DL50" t="s">
        <v>17009</v>
      </c>
      <c r="DM50" t="s">
        <v>17748</v>
      </c>
      <c r="DN50" t="s">
        <v>16928</v>
      </c>
      <c r="DO50" t="s">
        <v>16929</v>
      </c>
      <c r="DQ50" t="s">
        <v>17535</v>
      </c>
      <c r="DR50" t="s">
        <v>16955</v>
      </c>
      <c r="DS50" s="221" t="s">
        <v>16956</v>
      </c>
      <c r="DT50" t="s">
        <v>17247</v>
      </c>
      <c r="DU50" t="s">
        <v>17008</v>
      </c>
      <c r="DV50" t="s">
        <v>17009</v>
      </c>
      <c r="DW50" t="s">
        <v>17748</v>
      </c>
      <c r="DX50" t="s">
        <v>16928</v>
      </c>
      <c r="DY50" t="s">
        <v>16929</v>
      </c>
      <c r="EB50" s="610" t="s">
        <v>17749</v>
      </c>
      <c r="EC50" s="605" t="s">
        <v>17750</v>
      </c>
      <c r="ED50" s="605" t="s">
        <v>205</v>
      </c>
      <c r="EE50" s="605" t="s">
        <v>205</v>
      </c>
      <c r="EF50" s="605" t="s">
        <v>9325</v>
      </c>
      <c r="EG50" s="605">
        <v>2</v>
      </c>
      <c r="EJ50" s="610" t="s">
        <v>17741</v>
      </c>
      <c r="EK50" s="605" t="s">
        <v>17742</v>
      </c>
      <c r="EL50" s="605" t="s">
        <v>17743</v>
      </c>
      <c r="EM50" s="605">
        <v>3</v>
      </c>
    </row>
    <row r="51" spans="1:143" ht="16.5" customHeight="1">
      <c r="A51" s="2"/>
      <c r="B51" s="2"/>
      <c r="C51" s="615"/>
      <c r="D51" s="132" t="s">
        <v>2203</v>
      </c>
      <c r="E51" s="132" t="s">
        <v>1873</v>
      </c>
      <c r="F51" s="19"/>
      <c r="L51" s="542" t="s">
        <v>10410</v>
      </c>
      <c r="N51" s="542" t="s">
        <v>17753</v>
      </c>
      <c r="O51" s="597"/>
      <c r="AL51" s="597"/>
      <c r="AM51" s="639" t="s">
        <v>17685</v>
      </c>
      <c r="AN51" s="640">
        <v>80</v>
      </c>
      <c r="AO51" s="640">
        <v>80</v>
      </c>
      <c r="AP51" s="609">
        <v>40</v>
      </c>
      <c r="AQ51" s="609">
        <v>40</v>
      </c>
      <c r="AR51" s="609">
        <v>73</v>
      </c>
      <c r="AS51" s="609">
        <v>73</v>
      </c>
      <c r="AT51" s="609">
        <v>45</v>
      </c>
      <c r="AU51" s="609">
        <v>45</v>
      </c>
      <c r="AV51" s="612">
        <v>65</v>
      </c>
      <c r="AW51" s="612">
        <v>65</v>
      </c>
      <c r="AX51" s="605">
        <v>75</v>
      </c>
      <c r="AY51" s="605">
        <v>75</v>
      </c>
      <c r="AZ51" s="641" t="s">
        <v>17685</v>
      </c>
      <c r="BA51" s="602"/>
      <c r="BB51" s="599"/>
      <c r="BC51" s="189" t="s">
        <v>17754</v>
      </c>
      <c r="BD51" s="3" t="s">
        <v>17755</v>
      </c>
      <c r="BE51" s="191">
        <v>1916</v>
      </c>
      <c r="BF51" s="191">
        <v>22992</v>
      </c>
      <c r="BG51" s="7">
        <v>44944</v>
      </c>
      <c r="BH51" s="191" t="s">
        <v>16832</v>
      </c>
      <c r="BI51" s="61" t="s">
        <v>17756</v>
      </c>
      <c r="BJ51" s="191" t="s">
        <v>16903</v>
      </c>
      <c r="BK51" s="277">
        <v>1</v>
      </c>
      <c r="BL51" s="599"/>
      <c r="BM51" s="599"/>
      <c r="BN51" s="599"/>
      <c r="BO51" s="599"/>
      <c r="CB51" s="597"/>
      <c r="DG51" t="s">
        <v>17556</v>
      </c>
      <c r="DH51" t="s">
        <v>17011</v>
      </c>
      <c r="DI51" s="221" t="s">
        <v>17012</v>
      </c>
      <c r="DJ51" t="s">
        <v>17757</v>
      </c>
      <c r="DK51" t="s">
        <v>16978</v>
      </c>
      <c r="DL51" t="s">
        <v>16979</v>
      </c>
      <c r="DM51" t="s">
        <v>17758</v>
      </c>
      <c r="DN51" t="s">
        <v>16952</v>
      </c>
      <c r="DO51" t="s">
        <v>16953</v>
      </c>
      <c r="DQ51" t="s">
        <v>17556</v>
      </c>
      <c r="DR51" t="s">
        <v>17011</v>
      </c>
      <c r="DS51" s="221" t="s">
        <v>17012</v>
      </c>
      <c r="DT51" t="s">
        <v>17757</v>
      </c>
      <c r="DU51" t="s">
        <v>16978</v>
      </c>
      <c r="DV51" t="s">
        <v>16979</v>
      </c>
      <c r="DW51" t="s">
        <v>17758</v>
      </c>
      <c r="DX51" t="s">
        <v>16952</v>
      </c>
      <c r="DY51" t="s">
        <v>16953</v>
      </c>
      <c r="EB51" s="610" t="s">
        <v>17759</v>
      </c>
      <c r="EC51" s="605" t="s">
        <v>17760</v>
      </c>
      <c r="ED51" s="605" t="s">
        <v>205</v>
      </c>
      <c r="EE51" s="605" t="s">
        <v>205</v>
      </c>
      <c r="EF51" s="605" t="s">
        <v>9325</v>
      </c>
      <c r="EG51" s="605">
        <v>2</v>
      </c>
      <c r="EJ51" s="610" t="s">
        <v>17751</v>
      </c>
      <c r="EK51" s="605" t="s">
        <v>17752</v>
      </c>
      <c r="EL51" s="605" t="s">
        <v>8211</v>
      </c>
      <c r="EM51" s="605">
        <v>3</v>
      </c>
    </row>
    <row r="52" spans="1:143" ht="16.5" customHeight="1" thickBot="1">
      <c r="C52" s="615"/>
      <c r="D52" s="132" t="s">
        <v>64</v>
      </c>
      <c r="E52" s="132" t="s">
        <v>17764</v>
      </c>
      <c r="F52" s="19"/>
      <c r="L52" s="542" t="s">
        <v>14690</v>
      </c>
      <c r="N52" s="542" t="s">
        <v>9955</v>
      </c>
      <c r="O52" s="597"/>
      <c r="AL52" s="597"/>
      <c r="AM52" s="648" t="s">
        <v>17698</v>
      </c>
      <c r="AN52" s="649">
        <v>70</v>
      </c>
      <c r="AO52" s="649">
        <v>70</v>
      </c>
      <c r="AP52" s="650">
        <v>34</v>
      </c>
      <c r="AQ52" s="650">
        <v>32</v>
      </c>
      <c r="AR52" s="650">
        <v>60</v>
      </c>
      <c r="AS52" s="650">
        <v>60</v>
      </c>
      <c r="AT52" s="650">
        <v>36</v>
      </c>
      <c r="AU52" s="650">
        <v>36</v>
      </c>
      <c r="AV52" s="621">
        <v>60</v>
      </c>
      <c r="AW52" s="621">
        <v>60</v>
      </c>
      <c r="AX52" s="620">
        <v>60</v>
      </c>
      <c r="AY52" s="620">
        <v>60</v>
      </c>
      <c r="AZ52" s="651" t="s">
        <v>17698</v>
      </c>
      <c r="BA52" s="602"/>
      <c r="BB52" s="599"/>
      <c r="BC52" s="189" t="s">
        <v>17766</v>
      </c>
      <c r="BD52" s="3" t="s">
        <v>17767</v>
      </c>
      <c r="BE52" s="191">
        <v>1958</v>
      </c>
      <c r="BF52" s="191">
        <v>23496</v>
      </c>
      <c r="BG52" s="7">
        <v>44944</v>
      </c>
      <c r="BH52" s="191" t="s">
        <v>16949</v>
      </c>
      <c r="BI52" s="61" t="s">
        <v>17674</v>
      </c>
      <c r="BJ52" s="191" t="s">
        <v>17529</v>
      </c>
      <c r="BK52" s="277">
        <v>1</v>
      </c>
      <c r="BL52" s="599"/>
      <c r="BM52" s="599"/>
      <c r="BN52" s="599"/>
      <c r="BO52" s="599"/>
      <c r="CB52" s="597"/>
      <c r="DG52" t="s">
        <v>17572</v>
      </c>
      <c r="DH52" t="s">
        <v>16928</v>
      </c>
      <c r="DI52" s="221" t="s">
        <v>16929</v>
      </c>
      <c r="DJ52" t="s">
        <v>17768</v>
      </c>
      <c r="DK52" t="s">
        <v>17068</v>
      </c>
      <c r="DL52" t="s">
        <v>17069</v>
      </c>
      <c r="DM52" t="s">
        <v>17769</v>
      </c>
      <c r="DN52" t="s">
        <v>16982</v>
      </c>
      <c r="DO52" s="614" t="s">
        <v>16983</v>
      </c>
      <c r="DQ52" t="s">
        <v>17572</v>
      </c>
      <c r="DR52" t="s">
        <v>16928</v>
      </c>
      <c r="DS52" s="221" t="s">
        <v>16929</v>
      </c>
      <c r="DT52" t="s">
        <v>17768</v>
      </c>
      <c r="DU52" t="s">
        <v>17068</v>
      </c>
      <c r="DV52" t="s">
        <v>17069</v>
      </c>
      <c r="DW52" t="s">
        <v>17769</v>
      </c>
      <c r="DX52" t="s">
        <v>16982</v>
      </c>
      <c r="DY52" s="614" t="s">
        <v>16983</v>
      </c>
      <c r="EB52" s="610" t="s">
        <v>17770</v>
      </c>
      <c r="EC52" s="605" t="s">
        <v>17771</v>
      </c>
      <c r="ED52" s="605" t="s">
        <v>205</v>
      </c>
      <c r="EE52" s="605" t="s">
        <v>205</v>
      </c>
      <c r="EF52" s="605" t="s">
        <v>17772</v>
      </c>
      <c r="EG52" s="605">
        <v>2</v>
      </c>
      <c r="EJ52" s="610" t="s">
        <v>17761</v>
      </c>
      <c r="EK52" s="605" t="s">
        <v>17762</v>
      </c>
      <c r="EL52" s="605" t="s">
        <v>17763</v>
      </c>
      <c r="EM52" s="605">
        <v>3</v>
      </c>
    </row>
    <row r="53" spans="1:143" ht="16.5" customHeight="1">
      <c r="C53" s="615"/>
      <c r="D53" s="132" t="s">
        <v>9079</v>
      </c>
      <c r="E53" s="132" t="s">
        <v>991</v>
      </c>
      <c r="F53" s="19"/>
      <c r="L53" s="542" t="s">
        <v>13023</v>
      </c>
      <c r="N53" s="542" t="s">
        <v>17777</v>
      </c>
      <c r="O53" s="597"/>
      <c r="AL53" s="597"/>
      <c r="AM53" s="633" t="s">
        <v>17778</v>
      </c>
      <c r="AN53" s="634" t="s">
        <v>17620</v>
      </c>
      <c r="AO53" s="634" t="s">
        <v>17621</v>
      </c>
      <c r="AP53" s="635" t="s">
        <v>17622</v>
      </c>
      <c r="AQ53" s="635" t="s">
        <v>17623</v>
      </c>
      <c r="AR53" s="635" t="s">
        <v>17624</v>
      </c>
      <c r="AS53" s="635" t="s">
        <v>17625</v>
      </c>
      <c r="AT53" s="635" t="s">
        <v>17626</v>
      </c>
      <c r="AU53" s="635" t="s">
        <v>17627</v>
      </c>
      <c r="AV53" s="636" t="s">
        <v>17628</v>
      </c>
      <c r="AW53" s="636" t="s">
        <v>17629</v>
      </c>
      <c r="AX53" s="637" t="s">
        <v>17630</v>
      </c>
      <c r="AY53" s="637" t="s">
        <v>17631</v>
      </c>
      <c r="AZ53" s="638" t="s">
        <v>17778</v>
      </c>
      <c r="BA53" s="602"/>
      <c r="BB53" s="599"/>
      <c r="BC53" s="189" t="s">
        <v>28660</v>
      </c>
      <c r="BD53" s="3" t="s">
        <v>17779</v>
      </c>
      <c r="BE53" s="191">
        <v>1958</v>
      </c>
      <c r="BF53" s="191">
        <v>23496</v>
      </c>
      <c r="BG53" s="7">
        <v>44945</v>
      </c>
      <c r="BH53" s="191" t="s">
        <v>16949</v>
      </c>
      <c r="BI53" s="61" t="s">
        <v>17674</v>
      </c>
      <c r="BJ53" s="191" t="s">
        <v>17529</v>
      </c>
      <c r="BK53" s="277">
        <v>1</v>
      </c>
      <c r="BL53" s="599"/>
      <c r="BM53" s="599"/>
      <c r="BN53" s="599"/>
      <c r="BO53" s="599"/>
      <c r="CB53" s="597"/>
      <c r="DG53" t="s">
        <v>17592</v>
      </c>
      <c r="DH53" t="s">
        <v>16952</v>
      </c>
      <c r="DI53" s="221" t="s">
        <v>16953</v>
      </c>
      <c r="DJ53" t="s">
        <v>17780</v>
      </c>
      <c r="DK53" t="s">
        <v>17038</v>
      </c>
      <c r="DL53" t="s">
        <v>17039</v>
      </c>
      <c r="DM53" t="s">
        <v>17781</v>
      </c>
      <c r="DN53" t="s">
        <v>17014</v>
      </c>
      <c r="DO53" t="s">
        <v>17015</v>
      </c>
      <c r="DQ53" t="s">
        <v>17592</v>
      </c>
      <c r="DR53" t="s">
        <v>16952</v>
      </c>
      <c r="DS53" s="221" t="s">
        <v>16953</v>
      </c>
      <c r="DT53" t="s">
        <v>17780</v>
      </c>
      <c r="DU53" t="s">
        <v>17038</v>
      </c>
      <c r="DV53" t="s">
        <v>17039</v>
      </c>
      <c r="DW53" t="s">
        <v>17781</v>
      </c>
      <c r="DX53" t="s">
        <v>17014</v>
      </c>
      <c r="DY53" t="s">
        <v>17015</v>
      </c>
      <c r="EB53" s="610" t="s">
        <v>17782</v>
      </c>
      <c r="EC53" s="605" t="s">
        <v>17783</v>
      </c>
      <c r="ED53" s="605" t="s">
        <v>205</v>
      </c>
      <c r="EE53" s="605" t="s">
        <v>205</v>
      </c>
      <c r="EF53" s="605" t="s">
        <v>17784</v>
      </c>
      <c r="EG53" s="605">
        <v>2</v>
      </c>
      <c r="EJ53" s="610" t="s">
        <v>17773</v>
      </c>
      <c r="EK53" s="605" t="s">
        <v>17774</v>
      </c>
      <c r="EL53" s="605" t="s">
        <v>17775</v>
      </c>
      <c r="EM53" s="605">
        <v>3</v>
      </c>
    </row>
    <row r="54" spans="1:143" ht="16.5" customHeight="1">
      <c r="C54" s="615"/>
      <c r="D54" s="132" t="s">
        <v>17788</v>
      </c>
      <c r="E54" s="132">
        <v>1</v>
      </c>
      <c r="F54" s="19"/>
      <c r="L54" s="542" t="s">
        <v>17765</v>
      </c>
      <c r="N54" s="542" t="s">
        <v>17790</v>
      </c>
      <c r="O54" s="597"/>
      <c r="AL54" s="597"/>
      <c r="AM54" s="639" t="s">
        <v>17645</v>
      </c>
      <c r="AN54" s="640">
        <v>25</v>
      </c>
      <c r="AO54" s="640">
        <v>25</v>
      </c>
      <c r="AP54" s="609">
        <v>5</v>
      </c>
      <c r="AQ54" s="609">
        <v>5</v>
      </c>
      <c r="AR54" s="609">
        <v>55</v>
      </c>
      <c r="AS54" s="609">
        <v>55</v>
      </c>
      <c r="AT54" s="609">
        <v>-34</v>
      </c>
      <c r="AU54" s="609">
        <v>-34</v>
      </c>
      <c r="AV54" s="612">
        <v>15</v>
      </c>
      <c r="AW54" s="612">
        <v>60</v>
      </c>
      <c r="AX54" s="605">
        <v>15</v>
      </c>
      <c r="AY54" s="605">
        <v>60</v>
      </c>
      <c r="AZ54" s="641" t="s">
        <v>17645</v>
      </c>
      <c r="BA54" s="602"/>
      <c r="BB54" s="599"/>
      <c r="BC54" s="189" t="s">
        <v>17699</v>
      </c>
      <c r="BD54" s="3" t="s">
        <v>17791</v>
      </c>
      <c r="BE54" s="191">
        <v>1958</v>
      </c>
      <c r="BF54" s="191">
        <v>23496</v>
      </c>
      <c r="BG54" s="7">
        <v>44945</v>
      </c>
      <c r="BH54" s="191" t="s">
        <v>16949</v>
      </c>
      <c r="BI54" s="61" t="s">
        <v>17674</v>
      </c>
      <c r="BJ54" s="191" t="s">
        <v>17529</v>
      </c>
      <c r="BK54" s="277">
        <v>1</v>
      </c>
      <c r="BL54" s="599"/>
      <c r="BM54" s="599"/>
      <c r="BN54" s="599"/>
      <c r="BO54" s="599"/>
      <c r="DG54" t="s">
        <v>17792</v>
      </c>
      <c r="DH54" t="s">
        <v>16978</v>
      </c>
      <c r="DI54" s="221" t="s">
        <v>16979</v>
      </c>
      <c r="DJ54" t="s">
        <v>17793</v>
      </c>
      <c r="DK54" t="s">
        <v>17008</v>
      </c>
      <c r="DL54" t="s">
        <v>17009</v>
      </c>
      <c r="DM54" t="s">
        <v>17794</v>
      </c>
      <c r="DN54" t="s">
        <v>17042</v>
      </c>
      <c r="DO54" s="614" t="s">
        <v>17043</v>
      </c>
      <c r="DQ54" t="s">
        <v>17792</v>
      </c>
      <c r="DR54" t="s">
        <v>16978</v>
      </c>
      <c r="DS54" s="221" t="s">
        <v>16979</v>
      </c>
      <c r="DT54" t="s">
        <v>17793</v>
      </c>
      <c r="DU54" t="s">
        <v>17008</v>
      </c>
      <c r="DV54" t="s">
        <v>17009</v>
      </c>
      <c r="DW54" t="s">
        <v>17794</v>
      </c>
      <c r="DX54" t="s">
        <v>17042</v>
      </c>
      <c r="DY54" s="614" t="s">
        <v>17043</v>
      </c>
      <c r="EB54" s="610" t="s">
        <v>17795</v>
      </c>
      <c r="EC54" s="605" t="s">
        <v>17796</v>
      </c>
      <c r="ED54" s="605" t="s">
        <v>205</v>
      </c>
      <c r="EE54" s="605" t="s">
        <v>205</v>
      </c>
      <c r="EF54" s="605" t="s">
        <v>17797</v>
      </c>
      <c r="EG54" s="605">
        <v>2</v>
      </c>
      <c r="EJ54" s="610" t="s">
        <v>17785</v>
      </c>
      <c r="EK54" s="605" t="s">
        <v>17786</v>
      </c>
      <c r="EL54" s="605" t="s">
        <v>17787</v>
      </c>
      <c r="EM54" s="605">
        <v>3</v>
      </c>
    </row>
    <row r="55" spans="1:143" ht="16.5" customHeight="1">
      <c r="C55" s="19"/>
      <c r="D55" s="19"/>
      <c r="E55" s="19"/>
      <c r="F55" s="19"/>
      <c r="L55" s="542" t="s">
        <v>17776</v>
      </c>
      <c r="N55" s="542" t="s">
        <v>17801</v>
      </c>
      <c r="O55" s="597"/>
      <c r="AL55" s="597"/>
      <c r="AM55" s="639" t="s">
        <v>17659</v>
      </c>
      <c r="AN55" s="640">
        <v>35</v>
      </c>
      <c r="AO55" s="640">
        <v>20</v>
      </c>
      <c r="AP55" s="609">
        <v>66</v>
      </c>
      <c r="AQ55" s="609">
        <v>57</v>
      </c>
      <c r="AR55" s="609">
        <v>35</v>
      </c>
      <c r="AS55" s="609">
        <v>20</v>
      </c>
      <c r="AT55" s="609">
        <v>155</v>
      </c>
      <c r="AU55" s="609">
        <v>140</v>
      </c>
      <c r="AV55" s="612">
        <v>10</v>
      </c>
      <c r="AW55" s="612">
        <v>145</v>
      </c>
      <c r="AX55" s="605">
        <v>0</v>
      </c>
      <c r="AY55" s="605">
        <v>140</v>
      </c>
      <c r="AZ55" s="641" t="s">
        <v>17659</v>
      </c>
      <c r="BA55" s="602"/>
      <c r="BB55" s="599"/>
      <c r="BC55" s="189" t="s">
        <v>17802</v>
      </c>
      <c r="BD55" s="3" t="s">
        <v>17803</v>
      </c>
      <c r="BE55" s="191">
        <v>1960</v>
      </c>
      <c r="BF55" s="191">
        <v>23520</v>
      </c>
      <c r="BG55" s="7">
        <v>44945</v>
      </c>
      <c r="BH55" s="191" t="s">
        <v>16949</v>
      </c>
      <c r="BI55" s="61" t="s">
        <v>17804</v>
      </c>
      <c r="BJ55" s="191" t="s">
        <v>17529</v>
      </c>
      <c r="BK55" s="277">
        <v>1</v>
      </c>
      <c r="BL55" s="599"/>
      <c r="BM55" s="599"/>
      <c r="BN55" s="599"/>
      <c r="BO55" s="599"/>
      <c r="DG55" t="s">
        <v>17805</v>
      </c>
      <c r="DH55" t="s">
        <v>17008</v>
      </c>
      <c r="DI55" s="221" t="s">
        <v>17009</v>
      </c>
      <c r="DJ55" t="s">
        <v>17806</v>
      </c>
      <c r="DK55" t="s">
        <v>16978</v>
      </c>
      <c r="DL55" t="s">
        <v>16979</v>
      </c>
      <c r="DM55" t="s">
        <v>17807</v>
      </c>
      <c r="DN55" t="s">
        <v>17072</v>
      </c>
      <c r="DO55" t="s">
        <v>17073</v>
      </c>
      <c r="DQ55" t="s">
        <v>17805</v>
      </c>
      <c r="DR55" t="s">
        <v>17008</v>
      </c>
      <c r="DS55" s="221" t="s">
        <v>17009</v>
      </c>
      <c r="DT55" t="s">
        <v>17806</v>
      </c>
      <c r="DU55" t="s">
        <v>16978</v>
      </c>
      <c r="DV55" t="s">
        <v>16979</v>
      </c>
      <c r="DW55" t="s">
        <v>17807</v>
      </c>
      <c r="DX55" t="s">
        <v>17072</v>
      </c>
      <c r="DY55" t="s">
        <v>17073</v>
      </c>
      <c r="EB55" s="610" t="s">
        <v>17808</v>
      </c>
      <c r="EC55" s="605" t="s">
        <v>17808</v>
      </c>
      <c r="ED55" s="605" t="s">
        <v>205</v>
      </c>
      <c r="EE55" s="605" t="s">
        <v>205</v>
      </c>
      <c r="EF55" s="605" t="s">
        <v>17797</v>
      </c>
      <c r="EG55" s="605">
        <v>2</v>
      </c>
      <c r="EJ55" s="610" t="s">
        <v>17798</v>
      </c>
      <c r="EK55" s="605" t="s">
        <v>17799</v>
      </c>
      <c r="EL55" s="605" t="s">
        <v>17800</v>
      </c>
      <c r="EM55" s="605">
        <v>3</v>
      </c>
    </row>
    <row r="56" spans="1:143" ht="16.5" customHeight="1">
      <c r="C56" s="19"/>
      <c r="D56" s="19"/>
      <c r="E56" s="19"/>
      <c r="F56" s="19"/>
      <c r="L56" s="542" t="s">
        <v>17789</v>
      </c>
      <c r="N56" s="542" t="s">
        <v>9844</v>
      </c>
      <c r="O56" s="597"/>
      <c r="AL56" s="597"/>
      <c r="AM56" s="639" t="s">
        <v>17671</v>
      </c>
      <c r="AN56" s="640">
        <v>200</v>
      </c>
      <c r="AO56" s="640">
        <v>220</v>
      </c>
      <c r="AP56" s="609">
        <v>130</v>
      </c>
      <c r="AQ56" s="609">
        <v>150</v>
      </c>
      <c r="AR56" s="609">
        <v>190</v>
      </c>
      <c r="AS56" s="609">
        <v>220</v>
      </c>
      <c r="AT56" s="609">
        <v>105</v>
      </c>
      <c r="AU56" s="609">
        <v>120</v>
      </c>
      <c r="AV56" s="612">
        <v>110</v>
      </c>
      <c r="AW56" s="612">
        <v>110</v>
      </c>
      <c r="AX56" s="605">
        <v>130</v>
      </c>
      <c r="AY56" s="605">
        <v>130</v>
      </c>
      <c r="AZ56" s="641" t="s">
        <v>17671</v>
      </c>
      <c r="BA56" s="602"/>
      <c r="BB56" s="599"/>
      <c r="BC56" s="189" t="s">
        <v>17802</v>
      </c>
      <c r="BD56" s="3" t="s">
        <v>17813</v>
      </c>
      <c r="BE56" s="191">
        <v>1940</v>
      </c>
      <c r="BF56" s="191">
        <v>23280</v>
      </c>
      <c r="BG56" s="7">
        <v>44946</v>
      </c>
      <c r="BH56" s="191" t="s">
        <v>16949</v>
      </c>
      <c r="BI56" s="61" t="s">
        <v>17814</v>
      </c>
      <c r="BJ56" s="191" t="s">
        <v>17529</v>
      </c>
      <c r="BK56" s="277">
        <v>1</v>
      </c>
      <c r="BL56" s="599"/>
      <c r="BM56" s="599"/>
      <c r="BN56" s="599"/>
      <c r="BO56" s="599"/>
      <c r="DG56" t="s">
        <v>17815</v>
      </c>
      <c r="DH56" t="s">
        <v>17038</v>
      </c>
      <c r="DI56" s="221" t="s">
        <v>17039</v>
      </c>
      <c r="DJ56" t="s">
        <v>17816</v>
      </c>
      <c r="DK56" t="s">
        <v>17068</v>
      </c>
      <c r="DL56" t="s">
        <v>17069</v>
      </c>
      <c r="DM56" t="s">
        <v>17817</v>
      </c>
      <c r="DN56" t="s">
        <v>17094</v>
      </c>
      <c r="DO56" t="s">
        <v>17095</v>
      </c>
      <c r="DQ56" t="s">
        <v>17815</v>
      </c>
      <c r="DR56" t="s">
        <v>17038</v>
      </c>
      <c r="DS56" s="221" t="s">
        <v>17039</v>
      </c>
      <c r="DT56" t="s">
        <v>17816</v>
      </c>
      <c r="DU56" t="s">
        <v>17068</v>
      </c>
      <c r="DV56" t="s">
        <v>17069</v>
      </c>
      <c r="DW56" t="s">
        <v>17817</v>
      </c>
      <c r="DX56" t="s">
        <v>17094</v>
      </c>
      <c r="DY56" t="s">
        <v>17095</v>
      </c>
      <c r="EB56" s="610" t="s">
        <v>17818</v>
      </c>
      <c r="EC56" s="605" t="s">
        <v>17819</v>
      </c>
      <c r="ED56" s="605" t="s">
        <v>205</v>
      </c>
      <c r="EE56" s="605" t="s">
        <v>205</v>
      </c>
      <c r="EF56" s="605" t="s">
        <v>17820</v>
      </c>
      <c r="EG56" s="605">
        <v>2</v>
      </c>
      <c r="EJ56" s="610" t="s">
        <v>17809</v>
      </c>
      <c r="EK56" s="605" t="s">
        <v>17810</v>
      </c>
      <c r="EL56" s="605" t="s">
        <v>17811</v>
      </c>
      <c r="EM56" s="605">
        <v>3</v>
      </c>
    </row>
    <row r="57" spans="1:143" ht="16.5" customHeight="1">
      <c r="C57" s="19"/>
      <c r="D57" s="19"/>
      <c r="E57" s="19"/>
      <c r="F57" s="19"/>
      <c r="L57" s="542" t="s">
        <v>12361</v>
      </c>
      <c r="N57" s="542" t="s">
        <v>17824</v>
      </c>
      <c r="O57" s="597"/>
      <c r="AL57" s="597"/>
      <c r="AM57" s="639" t="s">
        <v>17685</v>
      </c>
      <c r="AN57" s="640">
        <v>80</v>
      </c>
      <c r="AO57" s="640">
        <v>80</v>
      </c>
      <c r="AP57" s="609">
        <v>40</v>
      </c>
      <c r="AQ57" s="609">
        <v>40</v>
      </c>
      <c r="AR57" s="609">
        <v>65</v>
      </c>
      <c r="AS57" s="609">
        <v>65</v>
      </c>
      <c r="AT57" s="609">
        <v>45</v>
      </c>
      <c r="AU57" s="609">
        <v>45</v>
      </c>
      <c r="AV57" s="612">
        <v>50</v>
      </c>
      <c r="AW57" s="612">
        <v>50</v>
      </c>
      <c r="AX57" s="605">
        <v>50</v>
      </c>
      <c r="AY57" s="605">
        <v>50</v>
      </c>
      <c r="AZ57" s="641" t="s">
        <v>17685</v>
      </c>
      <c r="BA57" s="602"/>
      <c r="BB57" s="599"/>
      <c r="BC57" s="189" t="s">
        <v>28660</v>
      </c>
      <c r="BD57" s="3" t="s">
        <v>17825</v>
      </c>
      <c r="BE57" s="191">
        <v>1958</v>
      </c>
      <c r="BF57" s="191">
        <v>23496</v>
      </c>
      <c r="BG57" s="7">
        <v>44946</v>
      </c>
      <c r="BH57" s="191" t="s">
        <v>16949</v>
      </c>
      <c r="BI57" s="61" t="s">
        <v>17674</v>
      </c>
      <c r="BJ57" s="191" t="s">
        <v>17675</v>
      </c>
      <c r="BK57" s="277">
        <v>1</v>
      </c>
      <c r="BL57" s="599"/>
      <c r="BM57" s="599"/>
      <c r="BN57" s="599"/>
      <c r="BO57" s="599"/>
      <c r="DG57" t="s">
        <v>17826</v>
      </c>
      <c r="DH57" t="s">
        <v>17068</v>
      </c>
      <c r="DI57" s="221" t="s">
        <v>17069</v>
      </c>
      <c r="DJ57" t="s">
        <v>17827</v>
      </c>
      <c r="DK57" t="s">
        <v>17038</v>
      </c>
      <c r="DL57" t="s">
        <v>17039</v>
      </c>
      <c r="DM57" t="s">
        <v>17828</v>
      </c>
      <c r="DN57" t="s">
        <v>17116</v>
      </c>
      <c r="DO57" t="s">
        <v>17117</v>
      </c>
      <c r="DQ57" t="s">
        <v>17826</v>
      </c>
      <c r="DR57" t="s">
        <v>17068</v>
      </c>
      <c r="DS57" s="221" t="s">
        <v>17069</v>
      </c>
      <c r="DT57" t="s">
        <v>17827</v>
      </c>
      <c r="DU57" t="s">
        <v>17038</v>
      </c>
      <c r="DV57" t="s">
        <v>17039</v>
      </c>
      <c r="DW57" t="s">
        <v>17828</v>
      </c>
      <c r="DX57" t="s">
        <v>17116</v>
      </c>
      <c r="DY57" t="s">
        <v>17117</v>
      </c>
      <c r="EB57" s="610" t="s">
        <v>17829</v>
      </c>
      <c r="EC57" s="605" t="s">
        <v>17830</v>
      </c>
      <c r="ED57" s="605" t="s">
        <v>205</v>
      </c>
      <c r="EE57" s="605" t="s">
        <v>205</v>
      </c>
      <c r="EF57" s="605" t="s">
        <v>17831</v>
      </c>
      <c r="EG57" s="605">
        <v>2</v>
      </c>
      <c r="EJ57" s="610" t="s">
        <v>17821</v>
      </c>
      <c r="EK57" s="605" t="s">
        <v>17822</v>
      </c>
      <c r="EL57" s="605" t="s">
        <v>17823</v>
      </c>
      <c r="EM57" s="605">
        <v>3</v>
      </c>
    </row>
    <row r="58" spans="1:143" ht="16.5" customHeight="1" thickBot="1">
      <c r="D58" s="19"/>
      <c r="E58" s="19"/>
      <c r="L58" s="542" t="s">
        <v>17812</v>
      </c>
      <c r="N58" s="542" t="s">
        <v>17835</v>
      </c>
      <c r="O58" s="597"/>
      <c r="AL58" s="597"/>
      <c r="AM58" s="642" t="s">
        <v>17698</v>
      </c>
      <c r="AN58" s="643">
        <v>60</v>
      </c>
      <c r="AO58" s="643">
        <v>60</v>
      </c>
      <c r="AP58" s="644">
        <v>34</v>
      </c>
      <c r="AQ58" s="644">
        <v>34</v>
      </c>
      <c r="AR58" s="644">
        <v>60</v>
      </c>
      <c r="AS58" s="644">
        <v>60</v>
      </c>
      <c r="AT58" s="644">
        <v>36</v>
      </c>
      <c r="AU58" s="644">
        <v>36</v>
      </c>
      <c r="AV58" s="645">
        <v>60</v>
      </c>
      <c r="AW58" s="645">
        <v>60</v>
      </c>
      <c r="AX58" s="646">
        <v>60</v>
      </c>
      <c r="AY58" s="646">
        <v>60</v>
      </c>
      <c r="AZ58" s="647" t="s">
        <v>17698</v>
      </c>
      <c r="BA58" s="602"/>
      <c r="BB58" s="599"/>
      <c r="BC58" s="189" t="s">
        <v>28660</v>
      </c>
      <c r="BD58" s="3" t="s">
        <v>17836</v>
      </c>
      <c r="BE58" s="191">
        <v>1533</v>
      </c>
      <c r="BF58" s="191">
        <v>22995</v>
      </c>
      <c r="BG58" s="7">
        <v>44946</v>
      </c>
      <c r="BH58" s="191" t="s">
        <v>16949</v>
      </c>
      <c r="BI58" s="61" t="s">
        <v>17837</v>
      </c>
      <c r="BJ58" s="191" t="s">
        <v>17529</v>
      </c>
      <c r="BK58" s="277">
        <v>1</v>
      </c>
      <c r="BL58" s="599"/>
      <c r="BM58" s="599"/>
      <c r="BN58" s="599"/>
      <c r="BO58" s="599"/>
      <c r="DG58" t="s">
        <v>17838</v>
      </c>
      <c r="DH58" t="s">
        <v>17090</v>
      </c>
      <c r="DI58" s="221" t="s">
        <v>17091</v>
      </c>
      <c r="DJ58" t="s">
        <v>17839</v>
      </c>
      <c r="DK58" t="s">
        <v>17094</v>
      </c>
      <c r="DL58" t="s">
        <v>17095</v>
      </c>
      <c r="DM58" t="s">
        <v>17840</v>
      </c>
      <c r="DN58" t="s">
        <v>17141</v>
      </c>
      <c r="DO58" t="s">
        <v>17142</v>
      </c>
      <c r="DQ58" t="s">
        <v>17838</v>
      </c>
      <c r="DR58" t="s">
        <v>17090</v>
      </c>
      <c r="DS58" s="221" t="s">
        <v>17091</v>
      </c>
      <c r="DT58" t="s">
        <v>17839</v>
      </c>
      <c r="DU58" t="s">
        <v>17094</v>
      </c>
      <c r="DV58" t="s">
        <v>17095</v>
      </c>
      <c r="DW58" t="s">
        <v>17840</v>
      </c>
      <c r="DX58" t="s">
        <v>17141</v>
      </c>
      <c r="DY58" t="s">
        <v>17142</v>
      </c>
      <c r="EB58" s="610" t="s">
        <v>17841</v>
      </c>
      <c r="EC58" s="605" t="s">
        <v>17842</v>
      </c>
      <c r="ED58" s="605" t="s">
        <v>205</v>
      </c>
      <c r="EE58" s="605" t="s">
        <v>205</v>
      </c>
      <c r="EF58" s="605" t="s">
        <v>17843</v>
      </c>
      <c r="EG58" s="605">
        <v>2</v>
      </c>
      <c r="EJ58" s="610" t="s">
        <v>17832</v>
      </c>
      <c r="EK58" s="605" t="s">
        <v>17833</v>
      </c>
      <c r="EL58" s="605" t="s">
        <v>17834</v>
      </c>
      <c r="EM58" s="605"/>
    </row>
    <row r="59" spans="1:143" ht="16.5" customHeight="1">
      <c r="D59" s="19"/>
      <c r="E59" s="19"/>
      <c r="L59" s="542" t="s">
        <v>28775</v>
      </c>
      <c r="N59" s="542" t="s">
        <v>17848</v>
      </c>
      <c r="O59" s="597"/>
      <c r="AL59" s="597"/>
      <c r="AM59" s="652" t="s">
        <v>17849</v>
      </c>
      <c r="AN59" s="653" t="s">
        <v>17620</v>
      </c>
      <c r="AO59" s="653" t="s">
        <v>17621</v>
      </c>
      <c r="AP59" s="653" t="s">
        <v>17622</v>
      </c>
      <c r="AQ59" s="653" t="s">
        <v>17623</v>
      </c>
      <c r="AR59" s="653" t="s">
        <v>17624</v>
      </c>
      <c r="AS59" s="653" t="s">
        <v>17625</v>
      </c>
      <c r="AT59" s="653" t="s">
        <v>17626</v>
      </c>
      <c r="AU59" s="653" t="s">
        <v>17627</v>
      </c>
      <c r="AV59" s="654" t="s">
        <v>17628</v>
      </c>
      <c r="AW59" s="654" t="s">
        <v>17629</v>
      </c>
      <c r="AX59" s="655" t="s">
        <v>17630</v>
      </c>
      <c r="AY59" s="655" t="s">
        <v>17631</v>
      </c>
      <c r="AZ59" s="656" t="s">
        <v>17849</v>
      </c>
      <c r="BA59" s="602"/>
      <c r="BB59" s="599"/>
      <c r="BC59" s="189" t="s">
        <v>28660</v>
      </c>
      <c r="BD59" s="3" t="s">
        <v>17850</v>
      </c>
      <c r="BE59" s="191">
        <v>1533</v>
      </c>
      <c r="BF59" s="191">
        <v>22995</v>
      </c>
      <c r="BG59" s="7">
        <v>44946</v>
      </c>
      <c r="BH59" s="191" t="s">
        <v>16832</v>
      </c>
      <c r="BI59" s="61" t="s">
        <v>17851</v>
      </c>
      <c r="BJ59" s="191" t="s">
        <v>16903</v>
      </c>
      <c r="BK59" s="277">
        <v>1</v>
      </c>
      <c r="BL59" s="599"/>
      <c r="BM59" s="599"/>
      <c r="BN59" s="599"/>
      <c r="BO59" s="599"/>
      <c r="DG59" t="s">
        <v>17852</v>
      </c>
      <c r="DH59" t="s">
        <v>17112</v>
      </c>
      <c r="DI59" s="221" t="s">
        <v>17113</v>
      </c>
      <c r="DJ59" t="s">
        <v>17853</v>
      </c>
      <c r="DK59" t="s">
        <v>17116</v>
      </c>
      <c r="DL59" t="s">
        <v>17117</v>
      </c>
      <c r="DM59" t="s">
        <v>17854</v>
      </c>
      <c r="DN59" t="s">
        <v>17164</v>
      </c>
      <c r="DO59" t="s">
        <v>17165</v>
      </c>
      <c r="DQ59" t="s">
        <v>17852</v>
      </c>
      <c r="DR59" t="s">
        <v>17112</v>
      </c>
      <c r="DS59" s="221" t="s">
        <v>17113</v>
      </c>
      <c r="DT59" t="s">
        <v>17853</v>
      </c>
      <c r="DU59" t="s">
        <v>17116</v>
      </c>
      <c r="DV59" t="s">
        <v>17117</v>
      </c>
      <c r="DW59" t="s">
        <v>17854</v>
      </c>
      <c r="DX59" t="s">
        <v>17164</v>
      </c>
      <c r="DY59" t="s">
        <v>17165</v>
      </c>
      <c r="EB59" s="610" t="s">
        <v>17855</v>
      </c>
      <c r="EC59" s="605" t="s">
        <v>17856</v>
      </c>
      <c r="ED59" s="605" t="s">
        <v>205</v>
      </c>
      <c r="EE59" s="605" t="s">
        <v>205</v>
      </c>
      <c r="EF59" s="605" t="s">
        <v>8331</v>
      </c>
      <c r="EG59" s="605"/>
      <c r="EJ59" s="610" t="s">
        <v>17844</v>
      </c>
      <c r="EK59" s="605" t="s">
        <v>17845</v>
      </c>
      <c r="EL59" s="605" t="s">
        <v>17846</v>
      </c>
      <c r="EM59" s="605"/>
    </row>
    <row r="60" spans="1:143" ht="16.5" customHeight="1">
      <c r="D60" s="19"/>
      <c r="E60" s="19"/>
      <c r="L60" s="542" t="s">
        <v>10400</v>
      </c>
      <c r="N60" s="542" t="s">
        <v>17859</v>
      </c>
      <c r="O60" s="597"/>
      <c r="AL60" s="597"/>
      <c r="AM60" s="639" t="s">
        <v>17645</v>
      </c>
      <c r="AN60" s="609">
        <v>35</v>
      </c>
      <c r="AO60" s="609">
        <v>25</v>
      </c>
      <c r="AP60" s="609">
        <v>5</v>
      </c>
      <c r="AQ60" s="609">
        <v>5</v>
      </c>
      <c r="AR60" s="609">
        <v>55</v>
      </c>
      <c r="AS60" s="609">
        <v>55</v>
      </c>
      <c r="AT60" s="609">
        <v>-34</v>
      </c>
      <c r="AU60" s="609">
        <v>-34</v>
      </c>
      <c r="AV60" s="612">
        <v>15</v>
      </c>
      <c r="AW60" s="612">
        <v>60</v>
      </c>
      <c r="AX60" s="605">
        <v>15</v>
      </c>
      <c r="AY60" s="605">
        <v>60</v>
      </c>
      <c r="AZ60" s="641" t="s">
        <v>17645</v>
      </c>
      <c r="BA60" s="602"/>
      <c r="BB60" s="599"/>
      <c r="BC60" s="189" t="s">
        <v>17724</v>
      </c>
      <c r="BD60" s="3" t="s">
        <v>17860</v>
      </c>
      <c r="BE60" s="191">
        <v>1960</v>
      </c>
      <c r="BF60" s="191">
        <v>23520</v>
      </c>
      <c r="BG60" s="7">
        <v>44946</v>
      </c>
      <c r="BH60" s="191" t="s">
        <v>16832</v>
      </c>
      <c r="BI60" s="61" t="s">
        <v>17156</v>
      </c>
      <c r="BJ60" s="191" t="s">
        <v>16903</v>
      </c>
      <c r="BK60" s="277">
        <v>1</v>
      </c>
      <c r="BL60" s="599"/>
      <c r="BM60" s="599"/>
      <c r="BN60" s="599"/>
      <c r="BO60" s="599"/>
      <c r="DG60" t="s">
        <v>17861</v>
      </c>
      <c r="DH60" t="s">
        <v>17137</v>
      </c>
      <c r="DI60" s="221" t="s">
        <v>17138</v>
      </c>
      <c r="DJ60" t="s">
        <v>17862</v>
      </c>
      <c r="DK60" t="s">
        <v>17094</v>
      </c>
      <c r="DL60" t="s">
        <v>17095</v>
      </c>
      <c r="DM60" t="s">
        <v>17863</v>
      </c>
      <c r="DN60" t="s">
        <v>17152</v>
      </c>
      <c r="DO60" t="s">
        <v>17186</v>
      </c>
      <c r="DQ60" t="s">
        <v>17861</v>
      </c>
      <c r="DR60" t="s">
        <v>17137</v>
      </c>
      <c r="DS60" s="221" t="s">
        <v>17138</v>
      </c>
      <c r="DT60" t="s">
        <v>17862</v>
      </c>
      <c r="DU60" t="s">
        <v>17094</v>
      </c>
      <c r="DV60" t="s">
        <v>17095</v>
      </c>
      <c r="DW60" t="s">
        <v>17863</v>
      </c>
      <c r="DX60" t="s">
        <v>17152</v>
      </c>
      <c r="DY60" t="s">
        <v>17186</v>
      </c>
      <c r="EB60" s="610" t="s">
        <v>17864</v>
      </c>
      <c r="EC60" s="605" t="s">
        <v>17865</v>
      </c>
      <c r="ED60" s="605" t="s">
        <v>205</v>
      </c>
      <c r="EE60" s="605" t="s">
        <v>205</v>
      </c>
      <c r="EF60" s="605" t="s">
        <v>17866</v>
      </c>
      <c r="EG60" s="605"/>
      <c r="EJ60" s="610" t="s">
        <v>17857</v>
      </c>
      <c r="EK60" s="605" t="s">
        <v>17858</v>
      </c>
      <c r="EL60" s="605" t="s">
        <v>8501</v>
      </c>
      <c r="EM60" s="605"/>
    </row>
    <row r="61" spans="1:143" ht="16.5" customHeight="1">
      <c r="L61" s="542" t="s">
        <v>17847</v>
      </c>
      <c r="N61" s="542" t="s">
        <v>17870</v>
      </c>
      <c r="O61" s="597"/>
      <c r="AL61" s="597"/>
      <c r="AM61" s="639" t="s">
        <v>17659</v>
      </c>
      <c r="AN61" s="609">
        <v>25</v>
      </c>
      <c r="AO61" s="609">
        <v>0</v>
      </c>
      <c r="AP61" s="609">
        <v>50</v>
      </c>
      <c r="AQ61" s="609">
        <v>33</v>
      </c>
      <c r="AR61" s="609">
        <v>30</v>
      </c>
      <c r="AS61" s="609">
        <v>10</v>
      </c>
      <c r="AT61" s="609">
        <v>125</v>
      </c>
      <c r="AU61" s="609">
        <v>100</v>
      </c>
      <c r="AV61" s="612">
        <v>5</v>
      </c>
      <c r="AW61" s="612">
        <v>142</v>
      </c>
      <c r="AX61" s="605">
        <v>0</v>
      </c>
      <c r="AY61" s="605">
        <v>140</v>
      </c>
      <c r="AZ61" s="641" t="s">
        <v>17659</v>
      </c>
      <c r="BA61" s="602"/>
      <c r="BB61" s="599"/>
      <c r="BC61" s="189" t="s">
        <v>17871</v>
      </c>
      <c r="BD61" s="3" t="s">
        <v>17872</v>
      </c>
      <c r="BE61" s="191">
        <v>1958</v>
      </c>
      <c r="BF61" s="191">
        <v>23496</v>
      </c>
      <c r="BG61" s="7">
        <v>44951</v>
      </c>
      <c r="BH61" s="191" t="s">
        <v>16832</v>
      </c>
      <c r="BI61" s="61" t="s">
        <v>17180</v>
      </c>
      <c r="BJ61" s="191" t="s">
        <v>16903</v>
      </c>
      <c r="BK61" s="277">
        <v>1</v>
      </c>
      <c r="BL61" s="599"/>
      <c r="BM61" s="599"/>
      <c r="BN61" s="599"/>
      <c r="BO61" s="599"/>
      <c r="DG61" t="s">
        <v>17873</v>
      </c>
      <c r="DH61" t="s">
        <v>17158</v>
      </c>
      <c r="DI61" s="221" t="s">
        <v>17159</v>
      </c>
      <c r="DJ61" t="s">
        <v>17874</v>
      </c>
      <c r="DK61" t="s">
        <v>17116</v>
      </c>
      <c r="DL61" t="s">
        <v>17117</v>
      </c>
      <c r="DM61" t="s">
        <v>17875</v>
      </c>
      <c r="DN61" t="s">
        <v>17174</v>
      </c>
      <c r="DO61" t="s">
        <v>17209</v>
      </c>
      <c r="DQ61" t="s">
        <v>17873</v>
      </c>
      <c r="DR61" t="s">
        <v>17158</v>
      </c>
      <c r="DS61" s="221" t="s">
        <v>17159</v>
      </c>
      <c r="DT61" t="s">
        <v>17874</v>
      </c>
      <c r="DU61" t="s">
        <v>17116</v>
      </c>
      <c r="DV61" t="s">
        <v>17117</v>
      </c>
      <c r="DW61" t="s">
        <v>17875</v>
      </c>
      <c r="DX61" t="s">
        <v>17174</v>
      </c>
      <c r="DY61" t="s">
        <v>17209</v>
      </c>
      <c r="EB61" s="610" t="s">
        <v>17876</v>
      </c>
      <c r="EC61" s="605" t="s">
        <v>17877</v>
      </c>
      <c r="ED61" s="605" t="s">
        <v>205</v>
      </c>
      <c r="EE61" s="605" t="s">
        <v>205</v>
      </c>
      <c r="EF61" s="605" t="s">
        <v>17878</v>
      </c>
      <c r="EG61" s="605"/>
      <c r="EJ61" s="610" t="s">
        <v>17867</v>
      </c>
      <c r="EK61" s="605" t="s">
        <v>17868</v>
      </c>
      <c r="EL61" s="605" t="s">
        <v>8249</v>
      </c>
      <c r="EM61" s="605"/>
    </row>
    <row r="62" spans="1:143" ht="16.5" customHeight="1">
      <c r="L62" s="542" t="s">
        <v>9476</v>
      </c>
      <c r="N62" s="542" t="s">
        <v>17882</v>
      </c>
      <c r="O62" s="597"/>
      <c r="AL62" s="597"/>
      <c r="AM62" s="639" t="s">
        <v>17671</v>
      </c>
      <c r="AN62" s="609">
        <v>220</v>
      </c>
      <c r="AO62" s="609">
        <v>267</v>
      </c>
      <c r="AP62" s="609">
        <v>170</v>
      </c>
      <c r="AQ62" s="609">
        <v>200</v>
      </c>
      <c r="AR62" s="609">
        <v>210</v>
      </c>
      <c r="AS62" s="609">
        <v>250</v>
      </c>
      <c r="AT62" s="609">
        <v>140</v>
      </c>
      <c r="AU62" s="609">
        <v>170</v>
      </c>
      <c r="AV62" s="612">
        <v>120</v>
      </c>
      <c r="AW62" s="612">
        <v>120</v>
      </c>
      <c r="AX62" s="605">
        <v>130</v>
      </c>
      <c r="AY62" s="605">
        <v>130</v>
      </c>
      <c r="AZ62" s="641" t="s">
        <v>17671</v>
      </c>
      <c r="BA62" s="602"/>
      <c r="BB62" s="599"/>
      <c r="BC62" s="189" t="s">
        <v>17124</v>
      </c>
      <c r="BD62" s="3" t="s">
        <v>17883</v>
      </c>
      <c r="BE62" s="191">
        <v>2300</v>
      </c>
      <c r="BF62" s="191">
        <v>23000</v>
      </c>
      <c r="BG62" s="7">
        <v>44952</v>
      </c>
      <c r="BH62" s="191" t="s">
        <v>16832</v>
      </c>
      <c r="BI62" s="61" t="s">
        <v>17110</v>
      </c>
      <c r="BJ62" s="191" t="s">
        <v>17201</v>
      </c>
      <c r="BK62" s="277">
        <v>1</v>
      </c>
      <c r="BL62" s="599"/>
      <c r="BM62" s="599"/>
      <c r="BN62" s="599"/>
      <c r="BO62" s="599"/>
      <c r="DG62" t="s">
        <v>17884</v>
      </c>
      <c r="DH62" t="s">
        <v>17182</v>
      </c>
      <c r="DI62" s="221" t="s">
        <v>17183</v>
      </c>
      <c r="DJ62" t="s">
        <v>17368</v>
      </c>
      <c r="DK62" t="s">
        <v>17141</v>
      </c>
      <c r="DL62" t="s">
        <v>17142</v>
      </c>
      <c r="DM62" t="s">
        <v>17885</v>
      </c>
      <c r="DN62" t="s">
        <v>17227</v>
      </c>
      <c r="DO62" s="614" t="s">
        <v>17228</v>
      </c>
      <c r="DQ62" t="s">
        <v>17884</v>
      </c>
      <c r="DR62" t="s">
        <v>17182</v>
      </c>
      <c r="DS62" s="221" t="s">
        <v>17183</v>
      </c>
      <c r="DT62" t="s">
        <v>17368</v>
      </c>
      <c r="DU62" t="s">
        <v>17141</v>
      </c>
      <c r="DV62" t="s">
        <v>17142</v>
      </c>
      <c r="DW62" t="s">
        <v>17885</v>
      </c>
      <c r="DX62" t="s">
        <v>17227</v>
      </c>
      <c r="DY62" s="614" t="s">
        <v>17228</v>
      </c>
      <c r="EB62" s="610" t="s">
        <v>17886</v>
      </c>
      <c r="EC62" s="605" t="s">
        <v>17887</v>
      </c>
      <c r="ED62" s="605" t="s">
        <v>205</v>
      </c>
      <c r="EE62" s="605" t="s">
        <v>205</v>
      </c>
      <c r="EF62" s="605" t="s">
        <v>8191</v>
      </c>
      <c r="EG62" s="605"/>
      <c r="EJ62" s="610" t="s">
        <v>17879</v>
      </c>
      <c r="EK62" s="605" t="s">
        <v>17880</v>
      </c>
      <c r="EL62" s="605" t="s">
        <v>17881</v>
      </c>
      <c r="EM62" s="605"/>
    </row>
    <row r="63" spans="1:143" ht="16.5" customHeight="1">
      <c r="L63" s="542" t="s">
        <v>17869</v>
      </c>
      <c r="N63" s="542" t="s">
        <v>9894</v>
      </c>
      <c r="O63" s="597"/>
      <c r="AL63" s="597"/>
      <c r="AM63" s="639" t="s">
        <v>17685</v>
      </c>
      <c r="AN63" s="609">
        <v>70</v>
      </c>
      <c r="AO63" s="609">
        <v>80</v>
      </c>
      <c r="AP63" s="609">
        <v>40</v>
      </c>
      <c r="AQ63" s="609">
        <v>40</v>
      </c>
      <c r="AR63" s="609">
        <v>65</v>
      </c>
      <c r="AS63" s="609">
        <v>65</v>
      </c>
      <c r="AT63" s="609">
        <v>45</v>
      </c>
      <c r="AU63" s="609">
        <v>45</v>
      </c>
      <c r="AV63" s="612">
        <v>50</v>
      </c>
      <c r="AW63" s="612">
        <v>50</v>
      </c>
      <c r="AX63" s="605">
        <v>50</v>
      </c>
      <c r="AY63" s="605">
        <v>50</v>
      </c>
      <c r="AZ63" s="641" t="s">
        <v>17685</v>
      </c>
      <c r="BA63" s="602"/>
      <c r="BB63" s="599"/>
      <c r="BC63" s="189" t="s">
        <v>17549</v>
      </c>
      <c r="BD63" s="3" t="s">
        <v>17891</v>
      </c>
      <c r="BE63" s="191">
        <v>1500</v>
      </c>
      <c r="BF63" s="191">
        <v>22500</v>
      </c>
      <c r="BG63" s="7">
        <v>44952</v>
      </c>
      <c r="BH63" s="191" t="s">
        <v>16832</v>
      </c>
      <c r="BI63" s="61" t="s">
        <v>17110</v>
      </c>
      <c r="BJ63" s="191" t="s">
        <v>16903</v>
      </c>
      <c r="BK63" s="277">
        <v>1</v>
      </c>
      <c r="BL63" s="599"/>
      <c r="BM63" s="599"/>
      <c r="BN63" s="599"/>
      <c r="BO63" s="599"/>
      <c r="DG63" t="s">
        <v>17892</v>
      </c>
      <c r="DH63" t="s">
        <v>17203</v>
      </c>
      <c r="DI63" s="221" t="s">
        <v>17204</v>
      </c>
      <c r="DJ63" t="s">
        <v>17893</v>
      </c>
      <c r="DK63" t="s">
        <v>17573</v>
      </c>
      <c r="DL63" t="s">
        <v>17574</v>
      </c>
      <c r="DM63" t="s">
        <v>17894</v>
      </c>
      <c r="DN63" t="s">
        <v>17248</v>
      </c>
      <c r="DO63" t="s">
        <v>17249</v>
      </c>
      <c r="DQ63" t="s">
        <v>17892</v>
      </c>
      <c r="DR63" t="s">
        <v>17203</v>
      </c>
      <c r="DS63" s="221" t="s">
        <v>17204</v>
      </c>
      <c r="DT63" t="s">
        <v>17893</v>
      </c>
      <c r="DU63" t="s">
        <v>17573</v>
      </c>
      <c r="DV63" t="s">
        <v>17574</v>
      </c>
      <c r="DW63" t="s">
        <v>17894</v>
      </c>
      <c r="DX63" t="s">
        <v>17248</v>
      </c>
      <c r="DY63" t="s">
        <v>17249</v>
      </c>
      <c r="EB63" s="610" t="s">
        <v>17895</v>
      </c>
      <c r="EC63" s="605" t="s">
        <v>17896</v>
      </c>
      <c r="ED63" s="605" t="s">
        <v>205</v>
      </c>
      <c r="EE63" s="605" t="s">
        <v>205</v>
      </c>
      <c r="EF63" s="605" t="s">
        <v>17897</v>
      </c>
      <c r="EG63" s="605"/>
      <c r="EJ63" s="610" t="s">
        <v>17888</v>
      </c>
      <c r="EK63" s="605" t="s">
        <v>17889</v>
      </c>
      <c r="EL63" s="605" t="s">
        <v>17890</v>
      </c>
      <c r="EM63" s="605"/>
    </row>
    <row r="64" spans="1:143" ht="16.5" customHeight="1" thickBot="1">
      <c r="L64" s="542" t="s">
        <v>9540</v>
      </c>
      <c r="N64" s="542" t="s">
        <v>9987</v>
      </c>
      <c r="O64" s="597"/>
      <c r="AL64" s="597"/>
      <c r="AM64" s="648" t="s">
        <v>17698</v>
      </c>
      <c r="AN64" s="650">
        <v>60</v>
      </c>
      <c r="AO64" s="650">
        <v>60</v>
      </c>
      <c r="AP64" s="650">
        <v>34</v>
      </c>
      <c r="AQ64" s="650">
        <v>34</v>
      </c>
      <c r="AR64" s="650">
        <v>60</v>
      </c>
      <c r="AS64" s="650">
        <v>60</v>
      </c>
      <c r="AT64" s="650">
        <v>36</v>
      </c>
      <c r="AU64" s="650">
        <v>36</v>
      </c>
      <c r="AV64" s="621">
        <v>60</v>
      </c>
      <c r="AW64" s="621">
        <v>60</v>
      </c>
      <c r="AX64" s="620">
        <v>60</v>
      </c>
      <c r="AY64" s="620">
        <v>60</v>
      </c>
      <c r="AZ64" s="651" t="s">
        <v>17698</v>
      </c>
      <c r="BA64" s="602"/>
      <c r="BB64" s="599"/>
      <c r="BC64" s="189" t="s">
        <v>17124</v>
      </c>
      <c r="BD64" s="3" t="s">
        <v>17901</v>
      </c>
      <c r="BE64" s="191">
        <v>2300</v>
      </c>
      <c r="BF64" s="191">
        <v>23000</v>
      </c>
      <c r="BG64" s="7">
        <v>44953</v>
      </c>
      <c r="BH64" s="191" t="s">
        <v>16949</v>
      </c>
      <c r="BI64" s="61" t="s">
        <v>17110</v>
      </c>
      <c r="BJ64" s="191" t="s">
        <v>17201</v>
      </c>
      <c r="BK64" s="277">
        <v>1</v>
      </c>
      <c r="BL64" s="599"/>
      <c r="BM64" s="599"/>
      <c r="BN64" s="599"/>
      <c r="BO64" s="599"/>
      <c r="DG64" t="s">
        <v>17902</v>
      </c>
      <c r="DH64" t="s">
        <v>17223</v>
      </c>
      <c r="DI64" s="221" t="s">
        <v>17224</v>
      </c>
      <c r="DJ64" t="s">
        <v>17903</v>
      </c>
      <c r="DK64" t="s">
        <v>17164</v>
      </c>
      <c r="DL64" t="s">
        <v>17165</v>
      </c>
      <c r="DM64" t="s">
        <v>17904</v>
      </c>
      <c r="DN64" t="s">
        <v>17267</v>
      </c>
      <c r="DO64" s="614" t="s">
        <v>17268</v>
      </c>
      <c r="DQ64" t="s">
        <v>17902</v>
      </c>
      <c r="DR64" t="s">
        <v>17223</v>
      </c>
      <c r="DS64" s="221" t="s">
        <v>17224</v>
      </c>
      <c r="DT64" t="s">
        <v>17903</v>
      </c>
      <c r="DU64" t="s">
        <v>17164</v>
      </c>
      <c r="DV64" t="s">
        <v>17165</v>
      </c>
      <c r="DW64" t="s">
        <v>17904</v>
      </c>
      <c r="DX64" t="s">
        <v>17267</v>
      </c>
      <c r="DY64" s="614" t="s">
        <v>17268</v>
      </c>
      <c r="EB64" s="610" t="s">
        <v>17905</v>
      </c>
      <c r="EC64" s="605" t="s">
        <v>17906</v>
      </c>
      <c r="ED64" s="605" t="s">
        <v>205</v>
      </c>
      <c r="EE64" s="605" t="s">
        <v>205</v>
      </c>
      <c r="EF64" s="605" t="s">
        <v>17907</v>
      </c>
      <c r="EG64" s="605"/>
      <c r="EJ64" s="610" t="s">
        <v>17898</v>
      </c>
      <c r="EK64" s="605" t="s">
        <v>17899</v>
      </c>
      <c r="EL64" s="605" t="s">
        <v>17900</v>
      </c>
      <c r="EM64" s="605"/>
    </row>
    <row r="65" spans="12:143" ht="16.5" customHeight="1">
      <c r="L65" s="542" t="s">
        <v>13515</v>
      </c>
      <c r="N65" s="542" t="s">
        <v>17912</v>
      </c>
      <c r="O65" s="597"/>
      <c r="AL65" s="597"/>
      <c r="AM65" s="633" t="s">
        <v>17913</v>
      </c>
      <c r="AN65" s="635" t="s">
        <v>17620</v>
      </c>
      <c r="AO65" s="635" t="s">
        <v>17621</v>
      </c>
      <c r="AP65" s="635" t="s">
        <v>17622</v>
      </c>
      <c r="AQ65" s="635" t="s">
        <v>17623</v>
      </c>
      <c r="AR65" s="635" t="s">
        <v>17624</v>
      </c>
      <c r="AS65" s="635" t="s">
        <v>17625</v>
      </c>
      <c r="AT65" s="635" t="s">
        <v>17626</v>
      </c>
      <c r="AU65" s="635" t="s">
        <v>17627</v>
      </c>
      <c r="AV65" s="636" t="s">
        <v>17628</v>
      </c>
      <c r="AW65" s="636" t="s">
        <v>17629</v>
      </c>
      <c r="AX65" s="637" t="s">
        <v>17630</v>
      </c>
      <c r="AY65" s="637" t="s">
        <v>17631</v>
      </c>
      <c r="AZ65" s="638" t="s">
        <v>17913</v>
      </c>
      <c r="BA65" s="602"/>
      <c r="BB65" s="599"/>
      <c r="BC65" s="189" t="s">
        <v>17914</v>
      </c>
      <c r="BD65" s="3" t="s">
        <v>17915</v>
      </c>
      <c r="BE65" s="191">
        <v>1958</v>
      </c>
      <c r="BF65" s="191">
        <v>23496</v>
      </c>
      <c r="BG65" s="7">
        <v>44953</v>
      </c>
      <c r="BH65" s="191" t="s">
        <v>16832</v>
      </c>
      <c r="BI65" s="61" t="s">
        <v>17180</v>
      </c>
      <c r="BJ65" s="191" t="s">
        <v>17529</v>
      </c>
      <c r="BK65" s="277">
        <v>1</v>
      </c>
      <c r="BL65" s="599"/>
      <c r="BM65" s="599"/>
      <c r="BN65" s="599"/>
      <c r="BO65" s="599"/>
      <c r="DG65" t="s">
        <v>17916</v>
      </c>
      <c r="DH65" t="s">
        <v>17244</v>
      </c>
      <c r="DI65" s="221" t="s">
        <v>17245</v>
      </c>
      <c r="DJ65" t="s">
        <v>17917</v>
      </c>
      <c r="DK65" t="s">
        <v>17593</v>
      </c>
      <c r="DL65" t="s">
        <v>17594</v>
      </c>
      <c r="DM65" t="s">
        <v>17918</v>
      </c>
      <c r="DN65" t="s">
        <v>17289</v>
      </c>
      <c r="DO65" t="s">
        <v>17290</v>
      </c>
      <c r="DQ65" t="s">
        <v>17916</v>
      </c>
      <c r="DR65" t="s">
        <v>17244</v>
      </c>
      <c r="DS65" s="221" t="s">
        <v>17245</v>
      </c>
      <c r="DT65" t="s">
        <v>17917</v>
      </c>
      <c r="DU65" t="s">
        <v>17593</v>
      </c>
      <c r="DV65" t="s">
        <v>17594</v>
      </c>
      <c r="DW65" t="s">
        <v>17918</v>
      </c>
      <c r="DX65" t="s">
        <v>17289</v>
      </c>
      <c r="DY65" t="s">
        <v>17290</v>
      </c>
      <c r="EB65" s="610" t="s">
        <v>17919</v>
      </c>
      <c r="EC65" s="605" t="s">
        <v>17919</v>
      </c>
      <c r="ED65" s="605" t="s">
        <v>205</v>
      </c>
      <c r="EE65" s="605" t="s">
        <v>205</v>
      </c>
      <c r="EF65" s="605" t="s">
        <v>17920</v>
      </c>
      <c r="EG65" s="605"/>
      <c r="EJ65" s="610" t="s">
        <v>17908</v>
      </c>
      <c r="EK65" s="605" t="s">
        <v>17909</v>
      </c>
      <c r="EL65" s="605" t="s">
        <v>17910</v>
      </c>
      <c r="EM65" s="605"/>
    </row>
    <row r="66" spans="12:143" ht="16.5" customHeight="1">
      <c r="L66" s="542" t="s">
        <v>13823</v>
      </c>
      <c r="N66" s="542" t="s">
        <v>17922</v>
      </c>
      <c r="O66" s="597"/>
      <c r="AL66" s="597"/>
      <c r="AM66" s="639" t="s">
        <v>17645</v>
      </c>
      <c r="AN66" s="609">
        <v>30</v>
      </c>
      <c r="AO66" s="609">
        <v>25</v>
      </c>
      <c r="AP66" s="609">
        <v>5</v>
      </c>
      <c r="AQ66" s="609">
        <v>5</v>
      </c>
      <c r="AR66" s="609">
        <v>55</v>
      </c>
      <c r="AS66" s="609">
        <v>55</v>
      </c>
      <c r="AT66" s="609">
        <v>-34</v>
      </c>
      <c r="AU66" s="609">
        <v>-34</v>
      </c>
      <c r="AV66" s="612">
        <v>15</v>
      </c>
      <c r="AW66" s="612">
        <v>60</v>
      </c>
      <c r="AX66" s="605">
        <v>15</v>
      </c>
      <c r="AY66" s="605">
        <v>60</v>
      </c>
      <c r="AZ66" s="641" t="s">
        <v>17645</v>
      </c>
      <c r="BA66" s="602"/>
      <c r="BB66" s="599"/>
      <c r="BC66" s="189" t="s">
        <v>17914</v>
      </c>
      <c r="BD66" s="3" t="s">
        <v>17923</v>
      </c>
      <c r="BE66" s="191">
        <v>1958</v>
      </c>
      <c r="BF66" s="191">
        <v>23496</v>
      </c>
      <c r="BG66" s="7">
        <v>44953</v>
      </c>
      <c r="BH66" s="191" t="s">
        <v>16832</v>
      </c>
      <c r="BI66" s="61" t="s">
        <v>17180</v>
      </c>
      <c r="BJ66" s="191" t="s">
        <v>16903</v>
      </c>
      <c r="BK66" s="277">
        <v>1</v>
      </c>
      <c r="BL66" s="599"/>
      <c r="BM66" s="599"/>
      <c r="BN66" s="599"/>
      <c r="BO66" s="599"/>
      <c r="DG66" t="s">
        <v>17727</v>
      </c>
      <c r="DH66" t="s">
        <v>16982</v>
      </c>
      <c r="DI66" s="622" t="s">
        <v>16983</v>
      </c>
      <c r="DJ66" t="s">
        <v>17924</v>
      </c>
      <c r="DK66" t="s">
        <v>17141</v>
      </c>
      <c r="DL66" t="s">
        <v>17142</v>
      </c>
      <c r="DQ66" t="s">
        <v>17727</v>
      </c>
      <c r="DR66" t="s">
        <v>16982</v>
      </c>
      <c r="DS66" s="622" t="s">
        <v>16983</v>
      </c>
      <c r="DT66" t="s">
        <v>17924</v>
      </c>
      <c r="DU66" t="s">
        <v>17141</v>
      </c>
      <c r="DV66" t="s">
        <v>17142</v>
      </c>
      <c r="EB66" s="610" t="s">
        <v>17925</v>
      </c>
      <c r="EC66" s="605" t="s">
        <v>17926</v>
      </c>
      <c r="ED66" s="605" t="s">
        <v>205</v>
      </c>
      <c r="EE66" s="605" t="s">
        <v>205</v>
      </c>
      <c r="EF66" s="605" t="s">
        <v>17927</v>
      </c>
      <c r="EG66" s="605"/>
      <c r="EJ66"/>
    </row>
    <row r="67" spans="12:143" ht="16.5" customHeight="1">
      <c r="L67" s="542" t="s">
        <v>17911</v>
      </c>
      <c r="N67" s="542" t="s">
        <v>10036</v>
      </c>
      <c r="O67" s="597"/>
      <c r="AL67" s="597"/>
      <c r="AM67" s="639" t="s">
        <v>17659</v>
      </c>
      <c r="AN67" s="609">
        <v>10</v>
      </c>
      <c r="AO67" s="609">
        <v>0</v>
      </c>
      <c r="AP67" s="609">
        <v>40</v>
      </c>
      <c r="AQ67" s="609">
        <v>12</v>
      </c>
      <c r="AR67" s="609">
        <v>20</v>
      </c>
      <c r="AS67" s="609">
        <v>10</v>
      </c>
      <c r="AT67" s="609">
        <v>120</v>
      </c>
      <c r="AU67" s="609">
        <v>100</v>
      </c>
      <c r="AV67" s="612">
        <v>5</v>
      </c>
      <c r="AW67" s="612">
        <v>142</v>
      </c>
      <c r="AX67" s="605">
        <v>0</v>
      </c>
      <c r="AY67" s="605">
        <v>140</v>
      </c>
      <c r="AZ67" s="641" t="s">
        <v>17659</v>
      </c>
      <c r="BA67" s="602"/>
      <c r="BB67" s="599"/>
      <c r="BC67" s="189" t="s">
        <v>17124</v>
      </c>
      <c r="BD67" s="3" t="s">
        <v>17928</v>
      </c>
      <c r="BE67" s="191">
        <v>2300</v>
      </c>
      <c r="BF67" s="191">
        <v>23000</v>
      </c>
      <c r="BG67" s="7">
        <v>44953</v>
      </c>
      <c r="BH67" s="191" t="s">
        <v>16832</v>
      </c>
      <c r="BI67" s="61" t="s">
        <v>16950</v>
      </c>
      <c r="BJ67" s="191" t="s">
        <v>17201</v>
      </c>
      <c r="BK67" s="277">
        <v>1</v>
      </c>
      <c r="BL67" s="599"/>
      <c r="BM67" s="599"/>
      <c r="BN67" s="599"/>
      <c r="BO67" s="599"/>
      <c r="DG67" t="s">
        <v>17929</v>
      </c>
      <c r="DH67" t="s">
        <v>17014</v>
      </c>
      <c r="DI67" s="221" t="s">
        <v>17015</v>
      </c>
      <c r="DJ67" t="s">
        <v>17930</v>
      </c>
      <c r="DK67" t="s">
        <v>17573</v>
      </c>
      <c r="DL67" t="s">
        <v>17574</v>
      </c>
      <c r="DQ67" t="s">
        <v>17929</v>
      </c>
      <c r="DR67" t="s">
        <v>17014</v>
      </c>
      <c r="DS67" s="221" t="s">
        <v>17015</v>
      </c>
      <c r="DT67" t="s">
        <v>17930</v>
      </c>
      <c r="DU67" t="s">
        <v>17573</v>
      </c>
      <c r="DV67" t="s">
        <v>17574</v>
      </c>
      <c r="EB67" s="610" t="s">
        <v>17931</v>
      </c>
      <c r="EC67" s="605" t="s">
        <v>17932</v>
      </c>
      <c r="ED67" s="605" t="s">
        <v>205</v>
      </c>
      <c r="EE67" s="605" t="s">
        <v>205</v>
      </c>
      <c r="EF67" s="605" t="s">
        <v>17933</v>
      </c>
      <c r="EG67" s="605"/>
      <c r="EJ67"/>
    </row>
    <row r="68" spans="12:143" ht="16.5" customHeight="1">
      <c r="L68" s="542" t="s">
        <v>17921</v>
      </c>
      <c r="N68" s="542" t="s">
        <v>17935</v>
      </c>
      <c r="O68" s="597"/>
      <c r="AL68" s="597"/>
      <c r="AM68" s="639" t="s">
        <v>17671</v>
      </c>
      <c r="AN68" s="609">
        <v>250</v>
      </c>
      <c r="AO68" s="609">
        <v>267</v>
      </c>
      <c r="AP68" s="609">
        <v>190</v>
      </c>
      <c r="AQ68" s="609">
        <v>240</v>
      </c>
      <c r="AR68" s="609">
        <v>230</v>
      </c>
      <c r="AS68" s="609">
        <v>250</v>
      </c>
      <c r="AT68" s="609">
        <v>150</v>
      </c>
      <c r="AU68" s="609">
        <v>170</v>
      </c>
      <c r="AV68" s="612">
        <v>120</v>
      </c>
      <c r="AW68" s="612">
        <v>120</v>
      </c>
      <c r="AX68" s="605">
        <v>130</v>
      </c>
      <c r="AY68" s="605">
        <v>130</v>
      </c>
      <c r="AZ68" s="641" t="s">
        <v>17671</v>
      </c>
      <c r="BA68" s="602"/>
      <c r="BB68" s="599"/>
      <c r="BC68" s="189" t="s">
        <v>17936</v>
      </c>
      <c r="BD68" s="3" t="s">
        <v>17937</v>
      </c>
      <c r="BE68" s="191">
        <v>2300</v>
      </c>
      <c r="BF68" s="191">
        <v>23000</v>
      </c>
      <c r="BG68" s="7">
        <v>44953</v>
      </c>
      <c r="BH68" s="191" t="s">
        <v>16832</v>
      </c>
      <c r="BI68" s="61" t="s">
        <v>16950</v>
      </c>
      <c r="BJ68" s="191" t="s">
        <v>17938</v>
      </c>
      <c r="BK68" s="277">
        <v>1</v>
      </c>
      <c r="BL68" s="599"/>
      <c r="BM68" s="599"/>
      <c r="BN68" s="599"/>
      <c r="BO68" s="599"/>
      <c r="DG68" t="s">
        <v>17738</v>
      </c>
      <c r="DH68" t="s">
        <v>17042</v>
      </c>
      <c r="DI68" s="622" t="s">
        <v>17043</v>
      </c>
      <c r="DJ68" t="s">
        <v>17939</v>
      </c>
      <c r="DK68" t="s">
        <v>17164</v>
      </c>
      <c r="DL68" t="s">
        <v>17165</v>
      </c>
      <c r="DQ68" t="s">
        <v>17738</v>
      </c>
      <c r="DR68" t="s">
        <v>17042</v>
      </c>
      <c r="DS68" s="622" t="s">
        <v>17043</v>
      </c>
      <c r="DT68" t="s">
        <v>17939</v>
      </c>
      <c r="DU68" t="s">
        <v>17164</v>
      </c>
      <c r="DV68" t="s">
        <v>17165</v>
      </c>
      <c r="EB68" s="610" t="s">
        <v>17940</v>
      </c>
      <c r="EC68" s="605" t="s">
        <v>17941</v>
      </c>
      <c r="ED68" s="605" t="s">
        <v>205</v>
      </c>
      <c r="EE68" s="605" t="s">
        <v>205</v>
      </c>
      <c r="EF68" s="605" t="s">
        <v>17933</v>
      </c>
      <c r="EG68" s="605"/>
      <c r="EJ68"/>
    </row>
    <row r="69" spans="12:143" ht="16.5" customHeight="1">
      <c r="L69" s="542" t="s">
        <v>254</v>
      </c>
      <c r="N69" s="542" t="s">
        <v>17943</v>
      </c>
      <c r="O69" s="597"/>
      <c r="AL69" s="597"/>
      <c r="AM69" s="639" t="s">
        <v>17685</v>
      </c>
      <c r="AN69" s="609">
        <v>80</v>
      </c>
      <c r="AO69" s="609">
        <v>75</v>
      </c>
      <c r="AP69" s="609">
        <v>40</v>
      </c>
      <c r="AQ69" s="609">
        <v>40</v>
      </c>
      <c r="AR69" s="609">
        <v>65</v>
      </c>
      <c r="AS69" s="609">
        <v>65</v>
      </c>
      <c r="AT69" s="609">
        <v>45</v>
      </c>
      <c r="AU69" s="609">
        <v>45</v>
      </c>
      <c r="AV69" s="612">
        <v>50</v>
      </c>
      <c r="AW69" s="612">
        <v>50</v>
      </c>
      <c r="AX69" s="605">
        <v>50</v>
      </c>
      <c r="AY69" s="605">
        <v>50</v>
      </c>
      <c r="AZ69" s="641" t="s">
        <v>17685</v>
      </c>
      <c r="BA69" s="602"/>
      <c r="BB69" s="599"/>
      <c r="BC69" s="189" t="s">
        <v>16853</v>
      </c>
      <c r="BD69" s="3" t="s">
        <v>17944</v>
      </c>
      <c r="BE69" s="191">
        <v>1958</v>
      </c>
      <c r="BF69" s="191">
        <v>23496</v>
      </c>
      <c r="BG69" s="7">
        <v>44953</v>
      </c>
      <c r="BH69" s="191" t="s">
        <v>16832</v>
      </c>
      <c r="BI69" s="61" t="s">
        <v>17180</v>
      </c>
      <c r="BJ69" s="191" t="s">
        <v>16903</v>
      </c>
      <c r="BK69" s="277">
        <v>1</v>
      </c>
      <c r="BL69" s="599"/>
      <c r="BM69" s="599"/>
      <c r="BN69" s="599"/>
      <c r="BO69" s="599"/>
      <c r="DG69" t="s">
        <v>17945</v>
      </c>
      <c r="DH69" t="s">
        <v>17072</v>
      </c>
      <c r="DI69" s="221" t="s">
        <v>17073</v>
      </c>
      <c r="DJ69" t="s">
        <v>17946</v>
      </c>
      <c r="DK69" t="s">
        <v>17593</v>
      </c>
      <c r="DL69" t="s">
        <v>17594</v>
      </c>
      <c r="DQ69" t="s">
        <v>17945</v>
      </c>
      <c r="DR69" t="s">
        <v>17072</v>
      </c>
      <c r="DS69" s="221" t="s">
        <v>17073</v>
      </c>
      <c r="DT69" t="s">
        <v>17946</v>
      </c>
      <c r="DU69" t="s">
        <v>17593</v>
      </c>
      <c r="DV69" t="s">
        <v>17594</v>
      </c>
      <c r="EB69" s="610" t="s">
        <v>17947</v>
      </c>
      <c r="EC69" s="605" t="s">
        <v>17948</v>
      </c>
      <c r="ED69" s="605" t="s">
        <v>205</v>
      </c>
      <c r="EE69" s="605" t="s">
        <v>205</v>
      </c>
      <c r="EF69" s="605" t="s">
        <v>17949</v>
      </c>
      <c r="EG69" s="605"/>
      <c r="EJ69"/>
    </row>
    <row r="70" spans="12:143" ht="16.5" customHeight="1" thickBot="1">
      <c r="L70" s="542" t="s">
        <v>17934</v>
      </c>
      <c r="N70" s="542" t="s">
        <v>17950</v>
      </c>
      <c r="O70" s="597"/>
      <c r="AL70" s="597"/>
      <c r="AM70" s="642" t="s">
        <v>17698</v>
      </c>
      <c r="AN70" s="644">
        <v>60</v>
      </c>
      <c r="AO70" s="644">
        <v>60</v>
      </c>
      <c r="AP70" s="644">
        <v>34</v>
      </c>
      <c r="AQ70" s="644">
        <v>32</v>
      </c>
      <c r="AR70" s="644">
        <v>60</v>
      </c>
      <c r="AS70" s="644">
        <v>60</v>
      </c>
      <c r="AT70" s="644">
        <v>36</v>
      </c>
      <c r="AU70" s="644">
        <v>36</v>
      </c>
      <c r="AV70" s="645">
        <v>60</v>
      </c>
      <c r="AW70" s="645">
        <v>60</v>
      </c>
      <c r="AX70" s="646">
        <v>60</v>
      </c>
      <c r="AY70" s="646">
        <v>60</v>
      </c>
      <c r="AZ70" s="647" t="s">
        <v>17698</v>
      </c>
      <c r="BA70" s="602"/>
      <c r="BB70" s="599"/>
      <c r="BC70" s="189" t="s">
        <v>17951</v>
      </c>
      <c r="BD70" s="258" t="s">
        <v>17952</v>
      </c>
      <c r="BE70" s="191">
        <v>1958</v>
      </c>
      <c r="BF70" s="191">
        <v>23496</v>
      </c>
      <c r="BG70" s="7">
        <v>44953</v>
      </c>
      <c r="BH70" s="191" t="s">
        <v>17953</v>
      </c>
      <c r="BI70" s="61" t="s">
        <v>5364</v>
      </c>
      <c r="BJ70" s="191" t="s">
        <v>5307</v>
      </c>
      <c r="BK70" s="277">
        <v>1</v>
      </c>
      <c r="BL70" s="599"/>
      <c r="BM70" s="599"/>
      <c r="BN70" s="599"/>
      <c r="BO70" s="599"/>
      <c r="DG70" t="s">
        <v>17954</v>
      </c>
      <c r="DH70" t="s">
        <v>17094</v>
      </c>
      <c r="DI70" s="221" t="s">
        <v>17095</v>
      </c>
      <c r="DJ70" t="s">
        <v>17494</v>
      </c>
      <c r="DK70" t="s">
        <v>17152</v>
      </c>
      <c r="DL70" t="s">
        <v>17186</v>
      </c>
      <c r="DQ70" t="s">
        <v>17954</v>
      </c>
      <c r="DR70" t="s">
        <v>17094</v>
      </c>
      <c r="DS70" s="221" t="s">
        <v>17095</v>
      </c>
      <c r="DT70" t="s">
        <v>17494</v>
      </c>
      <c r="DU70" t="s">
        <v>17152</v>
      </c>
      <c r="DV70" t="s">
        <v>17186</v>
      </c>
      <c r="EB70" s="610" t="s">
        <v>17955</v>
      </c>
      <c r="EC70" s="605" t="s">
        <v>17956</v>
      </c>
      <c r="ED70" s="605" t="s">
        <v>205</v>
      </c>
      <c r="EE70" s="605" t="s">
        <v>205</v>
      </c>
      <c r="EF70" s="605" t="s">
        <v>17957</v>
      </c>
      <c r="EG70" s="605"/>
      <c r="EJ70"/>
    </row>
    <row r="71" spans="12:143" ht="16.5" customHeight="1">
      <c r="L71" s="542" t="s">
        <v>14565</v>
      </c>
      <c r="N71" s="542" t="s">
        <v>17959</v>
      </c>
      <c r="O71" s="597"/>
      <c r="AL71" s="597"/>
      <c r="AM71" s="657" t="s">
        <v>17960</v>
      </c>
      <c r="AN71" s="658" t="s">
        <v>17620</v>
      </c>
      <c r="AO71" s="658" t="s">
        <v>17621</v>
      </c>
      <c r="AP71" s="658" t="s">
        <v>17622</v>
      </c>
      <c r="AQ71" s="658" t="s">
        <v>17623</v>
      </c>
      <c r="AR71" s="658" t="s">
        <v>17624</v>
      </c>
      <c r="AS71" s="658" t="s">
        <v>17625</v>
      </c>
      <c r="AT71" s="658" t="s">
        <v>17626</v>
      </c>
      <c r="AU71" s="658" t="s">
        <v>17627</v>
      </c>
      <c r="AV71" s="654" t="s">
        <v>17628</v>
      </c>
      <c r="AW71" s="654" t="s">
        <v>17629</v>
      </c>
      <c r="AX71" s="658" t="s">
        <v>17630</v>
      </c>
      <c r="AY71" s="658" t="s">
        <v>17631</v>
      </c>
      <c r="AZ71" s="659" t="s">
        <v>316</v>
      </c>
      <c r="BA71" s="602"/>
      <c r="BB71" s="599"/>
      <c r="BC71" s="189" t="s">
        <v>17961</v>
      </c>
      <c r="BD71" s="258" t="s">
        <v>17962</v>
      </c>
      <c r="BE71" s="191">
        <v>1960</v>
      </c>
      <c r="BF71" s="191">
        <v>23520</v>
      </c>
      <c r="BG71" s="7">
        <v>44953</v>
      </c>
      <c r="BH71" s="191" t="s">
        <v>17953</v>
      </c>
      <c r="BI71" s="61" t="s">
        <v>4737</v>
      </c>
      <c r="BJ71" s="191" t="s">
        <v>5307</v>
      </c>
      <c r="BK71" s="277">
        <v>1</v>
      </c>
      <c r="BL71" s="599"/>
      <c r="BM71" s="599"/>
      <c r="BN71" s="599"/>
      <c r="BO71" s="599"/>
      <c r="DG71" t="s">
        <v>17963</v>
      </c>
      <c r="DH71" t="s">
        <v>17116</v>
      </c>
      <c r="DI71" s="221" t="s">
        <v>17117</v>
      </c>
      <c r="DJ71" t="s">
        <v>17530</v>
      </c>
      <c r="DK71" t="s">
        <v>17964</v>
      </c>
      <c r="DL71" t="s">
        <v>17965</v>
      </c>
      <c r="DQ71" t="s">
        <v>17963</v>
      </c>
      <c r="DR71" t="s">
        <v>17116</v>
      </c>
      <c r="DS71" s="221" t="s">
        <v>17117</v>
      </c>
      <c r="DT71" t="s">
        <v>17530</v>
      </c>
      <c r="DU71" t="s">
        <v>17964</v>
      </c>
      <c r="DV71" t="s">
        <v>17965</v>
      </c>
      <c r="EB71" s="610" t="s">
        <v>17966</v>
      </c>
      <c r="EC71" s="605" t="s">
        <v>17966</v>
      </c>
      <c r="ED71" s="605" t="s">
        <v>205</v>
      </c>
      <c r="EE71" s="605" t="s">
        <v>205</v>
      </c>
      <c r="EF71" s="605" t="s">
        <v>17967</v>
      </c>
      <c r="EG71" s="605"/>
      <c r="EJ71"/>
    </row>
    <row r="72" spans="12:143" ht="16.5" customHeight="1">
      <c r="L72" s="542" t="s">
        <v>17942</v>
      </c>
      <c r="N72" s="542" t="s">
        <v>9838</v>
      </c>
      <c r="O72" s="597"/>
      <c r="AL72" s="597"/>
      <c r="AM72" s="660" t="s">
        <v>17645</v>
      </c>
      <c r="AN72" s="661">
        <v>25</v>
      </c>
      <c r="AO72" s="661">
        <v>25</v>
      </c>
      <c r="AP72" s="661">
        <v>5</v>
      </c>
      <c r="AQ72" s="661">
        <v>5</v>
      </c>
      <c r="AR72" s="661">
        <v>55</v>
      </c>
      <c r="AS72" s="661">
        <v>55</v>
      </c>
      <c r="AT72" s="609">
        <v>-34</v>
      </c>
      <c r="AU72" s="609">
        <v>-34</v>
      </c>
      <c r="AV72" s="612">
        <v>15</v>
      </c>
      <c r="AW72" s="612">
        <v>60</v>
      </c>
      <c r="AX72" s="661">
        <v>15</v>
      </c>
      <c r="AY72" s="661">
        <v>60</v>
      </c>
      <c r="AZ72" s="662" t="s">
        <v>17645</v>
      </c>
      <c r="BA72" s="602"/>
      <c r="BB72" s="599"/>
      <c r="BC72" s="189" t="s">
        <v>17968</v>
      </c>
      <c r="BD72" s="258" t="s">
        <v>17969</v>
      </c>
      <c r="BE72" s="191">
        <v>1916</v>
      </c>
      <c r="BF72" s="191">
        <v>22992</v>
      </c>
      <c r="BG72" s="7">
        <v>44956</v>
      </c>
      <c r="BH72" s="191" t="s">
        <v>17970</v>
      </c>
      <c r="BI72" s="61" t="s">
        <v>17971</v>
      </c>
      <c r="BJ72" s="191" t="s">
        <v>5307</v>
      </c>
      <c r="BK72" s="277">
        <v>1</v>
      </c>
      <c r="BL72" s="599"/>
      <c r="BM72" s="599"/>
      <c r="BN72" s="599"/>
      <c r="BO72" s="599"/>
      <c r="DG72" t="s">
        <v>17769</v>
      </c>
      <c r="DH72" t="s">
        <v>17141</v>
      </c>
      <c r="DI72" s="221" t="s">
        <v>17142</v>
      </c>
      <c r="DJ72" t="s">
        <v>17552</v>
      </c>
      <c r="DK72" t="s">
        <v>17174</v>
      </c>
      <c r="DL72" t="s">
        <v>17209</v>
      </c>
      <c r="DQ72" t="s">
        <v>17769</v>
      </c>
      <c r="DR72" t="s">
        <v>17141</v>
      </c>
      <c r="DS72" s="221" t="s">
        <v>17142</v>
      </c>
      <c r="DT72" t="s">
        <v>17552</v>
      </c>
      <c r="DU72" t="s">
        <v>17174</v>
      </c>
      <c r="DV72" t="s">
        <v>17209</v>
      </c>
      <c r="EB72" s="610" t="s">
        <v>17972</v>
      </c>
      <c r="EC72" s="605" t="s">
        <v>17972</v>
      </c>
      <c r="ED72" s="605" t="s">
        <v>205</v>
      </c>
      <c r="EE72" s="605" t="s">
        <v>205</v>
      </c>
      <c r="EF72" s="605" t="s">
        <v>16430</v>
      </c>
      <c r="EG72" s="605"/>
      <c r="EJ72"/>
    </row>
    <row r="73" spans="12:143" ht="16.5" customHeight="1">
      <c r="L73" s="542" t="s">
        <v>10578</v>
      </c>
      <c r="N73" s="542" t="s">
        <v>17974</v>
      </c>
      <c r="O73" s="597"/>
      <c r="AL73" s="597"/>
      <c r="AM73" s="660" t="s">
        <v>17659</v>
      </c>
      <c r="AN73" s="661">
        <v>65</v>
      </c>
      <c r="AO73" s="661">
        <v>50</v>
      </c>
      <c r="AP73" s="661">
        <v>66</v>
      </c>
      <c r="AQ73" s="661">
        <v>57</v>
      </c>
      <c r="AR73" s="661">
        <v>60</v>
      </c>
      <c r="AS73" s="661">
        <v>50</v>
      </c>
      <c r="AT73" s="661">
        <v>155</v>
      </c>
      <c r="AU73" s="661">
        <v>140</v>
      </c>
      <c r="AV73" s="612">
        <v>10</v>
      </c>
      <c r="AW73" s="612">
        <v>145</v>
      </c>
      <c r="AX73" s="661">
        <v>0</v>
      </c>
      <c r="AY73" s="661">
        <v>140</v>
      </c>
      <c r="AZ73" s="662" t="s">
        <v>17659</v>
      </c>
      <c r="BA73" s="602"/>
      <c r="BB73" s="599"/>
      <c r="BC73" s="189" t="s">
        <v>17968</v>
      </c>
      <c r="BD73" s="258" t="s">
        <v>17975</v>
      </c>
      <c r="BE73" s="191">
        <v>1916</v>
      </c>
      <c r="BF73" s="191">
        <v>22992</v>
      </c>
      <c r="BG73" s="7">
        <v>44956</v>
      </c>
      <c r="BH73" s="191" t="s">
        <v>17953</v>
      </c>
      <c r="BI73" s="61" t="s">
        <v>17976</v>
      </c>
      <c r="BJ73" s="191" t="s">
        <v>5307</v>
      </c>
      <c r="BK73" s="277">
        <v>1</v>
      </c>
      <c r="BL73" s="599"/>
      <c r="BM73" s="599"/>
      <c r="BN73" s="599"/>
      <c r="BO73" s="599"/>
      <c r="DG73" t="s">
        <v>17794</v>
      </c>
      <c r="DH73" t="s">
        <v>17164</v>
      </c>
      <c r="DI73" s="221" t="s">
        <v>17165</v>
      </c>
      <c r="DJ73" t="s">
        <v>17977</v>
      </c>
      <c r="DK73" t="s">
        <v>17978</v>
      </c>
      <c r="DL73" t="s">
        <v>17979</v>
      </c>
      <c r="DQ73" t="s">
        <v>17794</v>
      </c>
      <c r="DR73" t="s">
        <v>17164</v>
      </c>
      <c r="DS73" s="221" t="s">
        <v>17165</v>
      </c>
      <c r="DT73" t="s">
        <v>17977</v>
      </c>
      <c r="DU73" t="s">
        <v>17978</v>
      </c>
      <c r="DV73" t="s">
        <v>17979</v>
      </c>
      <c r="EB73" s="610" t="s">
        <v>17980</v>
      </c>
      <c r="EC73" s="605" t="s">
        <v>17980</v>
      </c>
      <c r="ED73" s="605" t="s">
        <v>205</v>
      </c>
      <c r="EE73" s="605" t="s">
        <v>205</v>
      </c>
      <c r="EF73" s="605" t="s">
        <v>17981</v>
      </c>
      <c r="EG73" s="605"/>
      <c r="EJ73"/>
    </row>
    <row r="74" spans="12:143" ht="16.5" customHeight="1">
      <c r="L74" s="507" t="s">
        <v>27506</v>
      </c>
      <c r="N74" s="542" t="s">
        <v>17982</v>
      </c>
      <c r="O74" s="597"/>
      <c r="AL74" s="597"/>
      <c r="AM74" s="660" t="s">
        <v>17671</v>
      </c>
      <c r="AN74" s="661">
        <v>130</v>
      </c>
      <c r="AO74" s="661">
        <v>160</v>
      </c>
      <c r="AP74" s="661">
        <v>130</v>
      </c>
      <c r="AQ74" s="661">
        <v>150</v>
      </c>
      <c r="AR74" s="661">
        <v>140</v>
      </c>
      <c r="AS74" s="661">
        <v>170</v>
      </c>
      <c r="AT74" s="661">
        <v>105</v>
      </c>
      <c r="AU74" s="661">
        <v>120</v>
      </c>
      <c r="AV74" s="612">
        <v>110</v>
      </c>
      <c r="AW74" s="612">
        <v>110</v>
      </c>
      <c r="AX74" s="661">
        <v>130</v>
      </c>
      <c r="AY74" s="661">
        <v>130</v>
      </c>
      <c r="AZ74" s="662" t="s">
        <v>17671</v>
      </c>
      <c r="BA74" s="602"/>
      <c r="BB74" s="599"/>
      <c r="BC74" s="189" t="s">
        <v>17951</v>
      </c>
      <c r="BD74" s="258" t="s">
        <v>17983</v>
      </c>
      <c r="BE74" s="191">
        <v>1958</v>
      </c>
      <c r="BF74" s="191">
        <v>23496</v>
      </c>
      <c r="BG74" s="7">
        <v>44956</v>
      </c>
      <c r="BH74" s="191" t="s">
        <v>17953</v>
      </c>
      <c r="BI74" s="61" t="s">
        <v>5364</v>
      </c>
      <c r="BJ74" s="191" t="s">
        <v>5307</v>
      </c>
      <c r="BK74" s="277">
        <v>1</v>
      </c>
      <c r="BL74" s="599"/>
      <c r="BM74" s="599"/>
      <c r="BN74" s="599"/>
      <c r="BO74" s="599"/>
      <c r="DG74" t="s">
        <v>17984</v>
      </c>
      <c r="DH74" t="s">
        <v>17573</v>
      </c>
      <c r="DI74" s="221" t="s">
        <v>17574</v>
      </c>
      <c r="DJ74" t="s">
        <v>17985</v>
      </c>
      <c r="DK74" t="s">
        <v>17152</v>
      </c>
      <c r="DL74" t="s">
        <v>17186</v>
      </c>
      <c r="DQ74" t="s">
        <v>17984</v>
      </c>
      <c r="DR74" t="s">
        <v>17573</v>
      </c>
      <c r="DS74" s="221" t="s">
        <v>17574</v>
      </c>
      <c r="DT74" t="s">
        <v>17985</v>
      </c>
      <c r="DU74" t="s">
        <v>17152</v>
      </c>
      <c r="DV74" t="s">
        <v>17186</v>
      </c>
      <c r="EB74" s="610" t="s">
        <v>17986</v>
      </c>
      <c r="EC74" s="605" t="s">
        <v>17987</v>
      </c>
      <c r="ED74" s="605" t="s">
        <v>205</v>
      </c>
      <c r="EE74" s="605" t="s">
        <v>205</v>
      </c>
      <c r="EF74" s="605" t="s">
        <v>8696</v>
      </c>
      <c r="EG74" s="605"/>
      <c r="EJ74"/>
    </row>
    <row r="75" spans="12:143" ht="16.5" customHeight="1">
      <c r="L75" s="542" t="s">
        <v>17958</v>
      </c>
      <c r="N75" s="542" t="s">
        <v>17989</v>
      </c>
      <c r="O75" s="597"/>
      <c r="AL75" s="597"/>
      <c r="AM75" s="660" t="s">
        <v>17685</v>
      </c>
      <c r="AN75" s="661">
        <v>85</v>
      </c>
      <c r="AO75" s="661">
        <v>90</v>
      </c>
      <c r="AP75" s="661">
        <v>40</v>
      </c>
      <c r="AQ75" s="661">
        <v>40</v>
      </c>
      <c r="AR75" s="661">
        <v>70</v>
      </c>
      <c r="AS75" s="661">
        <v>70</v>
      </c>
      <c r="AT75" s="609">
        <v>45</v>
      </c>
      <c r="AU75" s="609">
        <v>45</v>
      </c>
      <c r="AV75" s="612">
        <v>50</v>
      </c>
      <c r="AW75" s="612">
        <v>50</v>
      </c>
      <c r="AX75" s="661">
        <v>50</v>
      </c>
      <c r="AY75" s="661">
        <v>50</v>
      </c>
      <c r="AZ75" s="662" t="s">
        <v>17685</v>
      </c>
      <c r="BA75" s="602"/>
      <c r="BB75" s="599"/>
      <c r="BC75" s="189" t="s">
        <v>17990</v>
      </c>
      <c r="BD75" s="258" t="s">
        <v>17991</v>
      </c>
      <c r="BE75" s="191">
        <v>1500</v>
      </c>
      <c r="BF75" s="191">
        <v>22500</v>
      </c>
      <c r="BG75" s="7">
        <v>44957</v>
      </c>
      <c r="BH75" s="191" t="s">
        <v>17953</v>
      </c>
      <c r="BI75" s="61" t="s">
        <v>5781</v>
      </c>
      <c r="BJ75" s="191" t="s">
        <v>5307</v>
      </c>
      <c r="BK75" s="277">
        <v>1</v>
      </c>
      <c r="BL75" s="599"/>
      <c r="BM75" s="599"/>
      <c r="BN75" s="599"/>
      <c r="BO75" s="599"/>
      <c r="DG75" t="s">
        <v>17992</v>
      </c>
      <c r="DH75" t="s">
        <v>17593</v>
      </c>
      <c r="DI75" s="221" t="s">
        <v>17594</v>
      </c>
      <c r="DJ75" t="s">
        <v>17993</v>
      </c>
      <c r="DK75" t="s">
        <v>17964</v>
      </c>
      <c r="DL75" t="s">
        <v>17965</v>
      </c>
      <c r="DQ75" t="s">
        <v>17992</v>
      </c>
      <c r="DR75" t="s">
        <v>17593</v>
      </c>
      <c r="DS75" s="221" t="s">
        <v>17594</v>
      </c>
      <c r="DT75" t="s">
        <v>17993</v>
      </c>
      <c r="DU75" t="s">
        <v>17964</v>
      </c>
      <c r="DV75" t="s">
        <v>17965</v>
      </c>
      <c r="EB75" s="610" t="s">
        <v>17994</v>
      </c>
      <c r="EC75" s="605" t="s">
        <v>17995</v>
      </c>
      <c r="ED75" s="605" t="s">
        <v>205</v>
      </c>
      <c r="EE75" s="605" t="s">
        <v>205</v>
      </c>
      <c r="EF75" s="605" t="s">
        <v>17996</v>
      </c>
      <c r="EG75" s="605"/>
      <c r="EJ75"/>
    </row>
    <row r="76" spans="12:143" ht="16.5" customHeight="1">
      <c r="L76" s="542" t="s">
        <v>12445</v>
      </c>
      <c r="N76" s="542" t="s">
        <v>17998</v>
      </c>
      <c r="O76" s="597"/>
      <c r="AL76" s="597"/>
      <c r="AM76" s="660" t="s">
        <v>17698</v>
      </c>
      <c r="AN76" s="661">
        <v>70</v>
      </c>
      <c r="AO76" s="661">
        <v>70</v>
      </c>
      <c r="AP76" s="661">
        <v>34</v>
      </c>
      <c r="AQ76" s="661">
        <v>34</v>
      </c>
      <c r="AR76" s="661">
        <v>65</v>
      </c>
      <c r="AS76" s="661">
        <v>65</v>
      </c>
      <c r="AT76" s="661">
        <v>28</v>
      </c>
      <c r="AU76" s="661">
        <v>28</v>
      </c>
      <c r="AV76" s="612">
        <v>50</v>
      </c>
      <c r="AW76" s="612">
        <v>50</v>
      </c>
      <c r="AX76" s="661">
        <v>47</v>
      </c>
      <c r="AY76" s="661">
        <v>47</v>
      </c>
      <c r="AZ76" s="662" t="s">
        <v>17698</v>
      </c>
      <c r="BA76" s="602"/>
      <c r="BB76" s="599"/>
      <c r="BC76" s="189" t="s">
        <v>28660</v>
      </c>
      <c r="BD76" s="258" t="s">
        <v>17999</v>
      </c>
      <c r="BE76" s="191">
        <v>1533</v>
      </c>
      <c r="BF76" s="191">
        <v>22995</v>
      </c>
      <c r="BG76" s="7">
        <v>44957</v>
      </c>
      <c r="BH76" s="191" t="s">
        <v>17970</v>
      </c>
      <c r="BI76" s="61" t="s">
        <v>18000</v>
      </c>
      <c r="BJ76" s="191" t="s">
        <v>5307</v>
      </c>
      <c r="BK76" s="277">
        <v>1</v>
      </c>
      <c r="BL76" s="599"/>
      <c r="BM76" s="599"/>
      <c r="BN76" s="599"/>
      <c r="BO76" s="599"/>
      <c r="DG76" t="s">
        <v>17817</v>
      </c>
      <c r="DH76" t="s">
        <v>17152</v>
      </c>
      <c r="DI76" s="221" t="s">
        <v>17186</v>
      </c>
      <c r="DJ76" t="s">
        <v>18001</v>
      </c>
      <c r="DK76" t="s">
        <v>17174</v>
      </c>
      <c r="DL76" t="s">
        <v>17209</v>
      </c>
      <c r="DQ76" t="s">
        <v>17817</v>
      </c>
      <c r="DR76" t="s">
        <v>17152</v>
      </c>
      <c r="DS76" s="221" t="s">
        <v>17186</v>
      </c>
      <c r="DT76" t="s">
        <v>18001</v>
      </c>
      <c r="DU76" t="s">
        <v>17174</v>
      </c>
      <c r="DV76" t="s">
        <v>17209</v>
      </c>
      <c r="EB76" s="610" t="s">
        <v>18002</v>
      </c>
      <c r="EC76" s="605" t="s">
        <v>18003</v>
      </c>
      <c r="ED76" s="605" t="s">
        <v>205</v>
      </c>
      <c r="EE76" s="605" t="s">
        <v>205</v>
      </c>
      <c r="EF76" s="605" t="s">
        <v>18004</v>
      </c>
      <c r="EG76" s="605"/>
      <c r="EJ76"/>
    </row>
    <row r="77" spans="12:143" ht="16.5" customHeight="1" thickBot="1">
      <c r="L77" s="542" t="s">
        <v>17973</v>
      </c>
      <c r="N77" s="542" t="s">
        <v>18006</v>
      </c>
      <c r="O77" s="597"/>
      <c r="AL77" s="597"/>
      <c r="AM77" s="663" t="s">
        <v>18007</v>
      </c>
      <c r="AN77" s="664">
        <v>40</v>
      </c>
      <c r="AO77" s="664">
        <v>40</v>
      </c>
      <c r="AP77" s="664">
        <v>34</v>
      </c>
      <c r="AQ77" s="664">
        <v>34</v>
      </c>
      <c r="AR77" s="664">
        <v>40</v>
      </c>
      <c r="AS77" s="664">
        <v>40</v>
      </c>
      <c r="AT77" s="650">
        <v>36</v>
      </c>
      <c r="AU77" s="650">
        <v>36</v>
      </c>
      <c r="AV77" s="621">
        <v>60</v>
      </c>
      <c r="AW77" s="621">
        <v>60</v>
      </c>
      <c r="AX77" s="664">
        <v>60</v>
      </c>
      <c r="AY77" s="664">
        <v>60</v>
      </c>
      <c r="AZ77" s="665" t="s">
        <v>18007</v>
      </c>
      <c r="BA77" s="602"/>
      <c r="BB77" s="599"/>
      <c r="BC77" s="189" t="s">
        <v>18008</v>
      </c>
      <c r="BD77" s="258" t="s">
        <v>18009</v>
      </c>
      <c r="BE77" s="191">
        <v>1958</v>
      </c>
      <c r="BF77" s="191">
        <v>23496</v>
      </c>
      <c r="BG77" s="7">
        <v>44957</v>
      </c>
      <c r="BH77" s="191" t="s">
        <v>17953</v>
      </c>
      <c r="BI77" s="61" t="s">
        <v>5364</v>
      </c>
      <c r="BJ77" s="191" t="s">
        <v>5307</v>
      </c>
      <c r="BK77" s="277">
        <v>1</v>
      </c>
      <c r="BL77" s="599"/>
      <c r="BM77" s="599"/>
      <c r="BN77" s="599"/>
      <c r="BO77" s="599"/>
      <c r="DG77" t="s">
        <v>17828</v>
      </c>
      <c r="DH77" t="s">
        <v>17174</v>
      </c>
      <c r="DI77" s="221" t="s">
        <v>17209</v>
      </c>
      <c r="DJ77" t="s">
        <v>18010</v>
      </c>
      <c r="DK77" t="s">
        <v>17978</v>
      </c>
      <c r="DL77" t="s">
        <v>17979</v>
      </c>
      <c r="DQ77" t="s">
        <v>17828</v>
      </c>
      <c r="DR77" t="s">
        <v>17174</v>
      </c>
      <c r="DS77" s="221" t="s">
        <v>17209</v>
      </c>
      <c r="DT77" t="s">
        <v>18010</v>
      </c>
      <c r="DU77" t="s">
        <v>17978</v>
      </c>
      <c r="DV77" t="s">
        <v>17979</v>
      </c>
      <c r="EB77" s="610" t="s">
        <v>18011</v>
      </c>
      <c r="EC77" s="605" t="s">
        <v>18012</v>
      </c>
      <c r="ED77" s="605" t="s">
        <v>205</v>
      </c>
      <c r="EE77" s="605" t="s">
        <v>205</v>
      </c>
      <c r="EF77" s="605" t="s">
        <v>18004</v>
      </c>
      <c r="EG77" s="605"/>
      <c r="EJ77"/>
    </row>
    <row r="78" spans="12:143" ht="16.5" customHeight="1">
      <c r="L78" s="542" t="s">
        <v>168</v>
      </c>
      <c r="N78" s="542" t="s">
        <v>9876</v>
      </c>
      <c r="O78" s="597"/>
      <c r="AL78" s="597"/>
      <c r="AM78" s="666" t="s">
        <v>9092</v>
      </c>
      <c r="AN78" s="667" t="s">
        <v>17620</v>
      </c>
      <c r="AO78" s="667" t="s">
        <v>17621</v>
      </c>
      <c r="AP78" s="667" t="s">
        <v>17622</v>
      </c>
      <c r="AQ78" s="667" t="s">
        <v>17623</v>
      </c>
      <c r="AR78" s="667" t="s">
        <v>17624</v>
      </c>
      <c r="AS78" s="667" t="s">
        <v>17625</v>
      </c>
      <c r="AT78" s="667" t="s">
        <v>17626</v>
      </c>
      <c r="AU78" s="667" t="s">
        <v>17627</v>
      </c>
      <c r="AV78" s="636" t="s">
        <v>17628</v>
      </c>
      <c r="AW78" s="636" t="s">
        <v>17629</v>
      </c>
      <c r="AX78" s="667" t="s">
        <v>17630</v>
      </c>
      <c r="AY78" s="667" t="s">
        <v>17631</v>
      </c>
      <c r="AZ78" s="668" t="s">
        <v>17601</v>
      </c>
      <c r="BA78" s="602"/>
      <c r="BB78" s="599"/>
      <c r="BC78" s="189" t="s">
        <v>17124</v>
      </c>
      <c r="BD78" s="258" t="s">
        <v>18014</v>
      </c>
      <c r="BE78" s="191">
        <v>2300</v>
      </c>
      <c r="BF78" s="191">
        <v>23000</v>
      </c>
      <c r="BG78" s="7">
        <v>44958</v>
      </c>
      <c r="BH78" s="191" t="s">
        <v>17970</v>
      </c>
      <c r="BI78" s="61" t="s">
        <v>5781</v>
      </c>
      <c r="BJ78" s="191" t="s">
        <v>5961</v>
      </c>
      <c r="BK78" s="277">
        <v>1</v>
      </c>
      <c r="BL78" s="599"/>
      <c r="BM78" s="599"/>
      <c r="BN78" s="599"/>
      <c r="BO78" s="599"/>
      <c r="DG78" t="s">
        <v>18015</v>
      </c>
      <c r="DH78" t="s">
        <v>17418</v>
      </c>
      <c r="DI78" s="221" t="s">
        <v>17419</v>
      </c>
      <c r="DJ78" t="s">
        <v>18016</v>
      </c>
      <c r="DK78" t="s">
        <v>17589</v>
      </c>
      <c r="DL78" t="s">
        <v>17590</v>
      </c>
      <c r="DQ78" t="s">
        <v>18015</v>
      </c>
      <c r="DR78" t="s">
        <v>17418</v>
      </c>
      <c r="DS78" s="221" t="s">
        <v>17419</v>
      </c>
      <c r="DT78" t="s">
        <v>18016</v>
      </c>
      <c r="DU78" t="s">
        <v>17589</v>
      </c>
      <c r="DV78" t="s">
        <v>17590</v>
      </c>
      <c r="EB78" s="610" t="s">
        <v>18017</v>
      </c>
      <c r="EC78" s="605" t="s">
        <v>18018</v>
      </c>
      <c r="ED78" s="605" t="s">
        <v>205</v>
      </c>
      <c r="EE78" s="605" t="s">
        <v>205</v>
      </c>
      <c r="EF78" s="605" t="s">
        <v>18019</v>
      </c>
      <c r="EG78" s="605"/>
      <c r="EJ78"/>
    </row>
    <row r="79" spans="12:143" ht="16.5" customHeight="1">
      <c r="L79" s="542" t="s">
        <v>17988</v>
      </c>
      <c r="N79" s="542" t="s">
        <v>9903</v>
      </c>
      <c r="O79" s="597"/>
      <c r="AL79" s="597"/>
      <c r="AM79" s="660" t="s">
        <v>17645</v>
      </c>
      <c r="AN79" s="661">
        <v>25</v>
      </c>
      <c r="AO79" s="661">
        <v>25</v>
      </c>
      <c r="AP79" s="661">
        <v>5</v>
      </c>
      <c r="AQ79" s="661">
        <v>5</v>
      </c>
      <c r="AR79" s="661">
        <v>55</v>
      </c>
      <c r="AS79" s="661">
        <v>55</v>
      </c>
      <c r="AT79" s="609">
        <v>-34</v>
      </c>
      <c r="AU79" s="609">
        <v>-34</v>
      </c>
      <c r="AV79" s="612">
        <v>15</v>
      </c>
      <c r="AW79" s="612">
        <v>60</v>
      </c>
      <c r="AX79" s="661">
        <v>15</v>
      </c>
      <c r="AY79" s="661">
        <v>60</v>
      </c>
      <c r="AZ79" s="662" t="s">
        <v>17645</v>
      </c>
      <c r="BA79" s="602"/>
      <c r="BB79" s="599"/>
      <c r="BC79" s="189" t="s">
        <v>17549</v>
      </c>
      <c r="BD79" s="258" t="s">
        <v>18020</v>
      </c>
      <c r="BE79" s="191">
        <v>1568</v>
      </c>
      <c r="BF79" s="191">
        <v>23520</v>
      </c>
      <c r="BG79" s="7">
        <v>44960</v>
      </c>
      <c r="BH79" s="191" t="s">
        <v>17953</v>
      </c>
      <c r="BI79" s="61" t="s">
        <v>4603</v>
      </c>
      <c r="BJ79" s="191" t="s">
        <v>5307</v>
      </c>
      <c r="BK79" s="277">
        <v>1</v>
      </c>
      <c r="BL79" s="599"/>
      <c r="BM79" s="599"/>
      <c r="BN79" s="599"/>
      <c r="BO79" s="599"/>
      <c r="DG79" t="s">
        <v>18021</v>
      </c>
      <c r="DH79" t="s">
        <v>17434</v>
      </c>
      <c r="DI79" s="221" t="s">
        <v>17435</v>
      </c>
      <c r="DJ79" t="s">
        <v>18022</v>
      </c>
      <c r="DK79" t="s">
        <v>17635</v>
      </c>
      <c r="DL79" t="s">
        <v>17636</v>
      </c>
      <c r="DQ79" t="s">
        <v>18021</v>
      </c>
      <c r="DR79" t="s">
        <v>17434</v>
      </c>
      <c r="DS79" s="221" t="s">
        <v>17435</v>
      </c>
      <c r="DT79" t="s">
        <v>18022</v>
      </c>
      <c r="DU79" t="s">
        <v>17635</v>
      </c>
      <c r="DV79" t="s">
        <v>17636</v>
      </c>
      <c r="EB79" s="610" t="s">
        <v>18023</v>
      </c>
      <c r="EC79" s="605" t="s">
        <v>18024</v>
      </c>
      <c r="ED79" s="605" t="s">
        <v>205</v>
      </c>
      <c r="EE79" s="605" t="s">
        <v>205</v>
      </c>
      <c r="EF79" s="605" t="s">
        <v>18025</v>
      </c>
      <c r="EG79" s="605"/>
      <c r="EJ79"/>
    </row>
    <row r="80" spans="12:143" ht="16.5" customHeight="1">
      <c r="L80" s="542" t="s">
        <v>17997</v>
      </c>
      <c r="N80" s="542" t="s">
        <v>18026</v>
      </c>
      <c r="O80" s="597"/>
      <c r="AL80" s="597"/>
      <c r="AM80" s="660" t="s">
        <v>17659</v>
      </c>
      <c r="AN80" s="661">
        <v>50</v>
      </c>
      <c r="AO80" s="661">
        <v>35</v>
      </c>
      <c r="AP80" s="661">
        <v>66</v>
      </c>
      <c r="AQ80" s="661">
        <v>57</v>
      </c>
      <c r="AR80" s="661">
        <v>35</v>
      </c>
      <c r="AS80" s="661">
        <v>20</v>
      </c>
      <c r="AT80" s="661">
        <v>155</v>
      </c>
      <c r="AU80" s="661">
        <v>140</v>
      </c>
      <c r="AV80" s="612">
        <v>10</v>
      </c>
      <c r="AW80" s="612">
        <v>145</v>
      </c>
      <c r="AX80" s="661">
        <v>0</v>
      </c>
      <c r="AY80" s="661">
        <v>140</v>
      </c>
      <c r="AZ80" s="662" t="s">
        <v>17659</v>
      </c>
      <c r="BA80" s="602"/>
      <c r="BB80" s="599"/>
      <c r="BC80" s="189" t="s">
        <v>17968</v>
      </c>
      <c r="BD80" s="258" t="s">
        <v>18027</v>
      </c>
      <c r="BE80" s="191">
        <v>1916</v>
      </c>
      <c r="BF80" s="191">
        <v>22992</v>
      </c>
      <c r="BG80" s="7">
        <v>44963</v>
      </c>
      <c r="BH80" s="191" t="s">
        <v>17953</v>
      </c>
      <c r="BI80" s="61" t="s">
        <v>17976</v>
      </c>
      <c r="BJ80" s="191" t="s">
        <v>5307</v>
      </c>
      <c r="BK80" s="277">
        <v>1</v>
      </c>
      <c r="BL80" s="599"/>
      <c r="BM80" s="599"/>
      <c r="BN80" s="599"/>
      <c r="BO80" s="599"/>
      <c r="DG80" t="s">
        <v>18028</v>
      </c>
      <c r="DH80" t="s">
        <v>17456</v>
      </c>
      <c r="DI80" s="221" t="s">
        <v>17457</v>
      </c>
      <c r="DJ80" t="s">
        <v>18029</v>
      </c>
      <c r="DK80" t="s">
        <v>17589</v>
      </c>
      <c r="DL80" t="s">
        <v>17590</v>
      </c>
      <c r="DQ80" t="s">
        <v>18028</v>
      </c>
      <c r="DR80" t="s">
        <v>17456</v>
      </c>
      <c r="DS80" s="221" t="s">
        <v>17457</v>
      </c>
      <c r="DT80" t="s">
        <v>18029</v>
      </c>
      <c r="DU80" t="s">
        <v>17589</v>
      </c>
      <c r="DV80" t="s">
        <v>17590</v>
      </c>
      <c r="EB80" s="610" t="s">
        <v>18030</v>
      </c>
      <c r="EC80" s="605" t="s">
        <v>18030</v>
      </c>
      <c r="ED80" s="605" t="s">
        <v>205</v>
      </c>
      <c r="EE80" s="605" t="s">
        <v>205</v>
      </c>
      <c r="EF80" s="605" t="s">
        <v>18031</v>
      </c>
      <c r="EG80" s="605"/>
      <c r="EJ80"/>
    </row>
    <row r="81" spans="12:140" ht="16.5" customHeight="1">
      <c r="L81" s="542" t="s">
        <v>18005</v>
      </c>
      <c r="N81" s="542" t="s">
        <v>9606</v>
      </c>
      <c r="O81" s="597"/>
      <c r="AL81" s="597"/>
      <c r="AM81" s="660" t="s">
        <v>17671</v>
      </c>
      <c r="AN81" s="661">
        <v>150</v>
      </c>
      <c r="AO81" s="661">
        <v>180</v>
      </c>
      <c r="AP81" s="661">
        <v>130</v>
      </c>
      <c r="AQ81" s="661">
        <v>150</v>
      </c>
      <c r="AR81" s="661">
        <v>190</v>
      </c>
      <c r="AS81" s="661">
        <v>220</v>
      </c>
      <c r="AT81" s="661">
        <v>105</v>
      </c>
      <c r="AU81" s="661">
        <v>120</v>
      </c>
      <c r="AV81" s="612">
        <v>110</v>
      </c>
      <c r="AW81" s="612">
        <v>110</v>
      </c>
      <c r="AX81" s="661">
        <v>130</v>
      </c>
      <c r="AY81" s="661">
        <v>130</v>
      </c>
      <c r="AZ81" s="662" t="s">
        <v>17671</v>
      </c>
      <c r="BA81" s="602"/>
      <c r="BB81" s="599"/>
      <c r="BC81" s="189" t="s">
        <v>18032</v>
      </c>
      <c r="BD81" s="258" t="s">
        <v>18033</v>
      </c>
      <c r="BE81" s="191">
        <v>1916</v>
      </c>
      <c r="BF81" s="191">
        <v>22992</v>
      </c>
      <c r="BG81" s="7">
        <v>44963</v>
      </c>
      <c r="BH81" s="191" t="s">
        <v>17953</v>
      </c>
      <c r="BI81" s="61" t="s">
        <v>17976</v>
      </c>
      <c r="BJ81" s="191" t="s">
        <v>5307</v>
      </c>
      <c r="BK81" s="277">
        <v>1</v>
      </c>
      <c r="BL81" s="599"/>
      <c r="BM81" s="599"/>
      <c r="BN81" s="599"/>
      <c r="BO81" s="599"/>
      <c r="DG81" t="s">
        <v>18034</v>
      </c>
      <c r="DH81" t="s">
        <v>17481</v>
      </c>
      <c r="DI81" s="221" t="s">
        <v>17482</v>
      </c>
      <c r="DJ81" t="s">
        <v>18035</v>
      </c>
      <c r="DK81" t="s">
        <v>17635</v>
      </c>
      <c r="DL81" t="s">
        <v>17636</v>
      </c>
      <c r="DQ81" t="s">
        <v>18034</v>
      </c>
      <c r="DR81" t="s">
        <v>17481</v>
      </c>
      <c r="DS81" s="221" t="s">
        <v>17482</v>
      </c>
      <c r="DT81" t="s">
        <v>18035</v>
      </c>
      <c r="DU81" t="s">
        <v>17635</v>
      </c>
      <c r="DV81" t="s">
        <v>17636</v>
      </c>
      <c r="EB81" s="610" t="s">
        <v>18036</v>
      </c>
      <c r="EC81" s="605" t="s">
        <v>18036</v>
      </c>
      <c r="ED81" s="605" t="s">
        <v>205</v>
      </c>
      <c r="EE81" s="605" t="s">
        <v>205</v>
      </c>
      <c r="EF81" s="605" t="s">
        <v>18037</v>
      </c>
      <c r="EG81" s="605"/>
      <c r="EJ81"/>
    </row>
    <row r="82" spans="12:140" ht="16.5" customHeight="1">
      <c r="L82" s="542" t="s">
        <v>18013</v>
      </c>
      <c r="N82" s="542" t="s">
        <v>9631</v>
      </c>
      <c r="O82" s="597"/>
      <c r="AL82" s="597"/>
      <c r="AM82" s="660" t="s">
        <v>17685</v>
      </c>
      <c r="AN82" s="661">
        <v>80</v>
      </c>
      <c r="AO82" s="661">
        <v>80</v>
      </c>
      <c r="AP82" s="661">
        <v>40</v>
      </c>
      <c r="AQ82" s="661">
        <v>40</v>
      </c>
      <c r="AR82" s="661">
        <v>65</v>
      </c>
      <c r="AS82" s="661">
        <v>65</v>
      </c>
      <c r="AT82" s="609">
        <v>45</v>
      </c>
      <c r="AU82" s="609">
        <v>45</v>
      </c>
      <c r="AV82" s="612">
        <v>50</v>
      </c>
      <c r="AW82" s="612">
        <v>50</v>
      </c>
      <c r="AX82" s="661">
        <v>50</v>
      </c>
      <c r="AY82" s="661">
        <v>50</v>
      </c>
      <c r="AZ82" s="662" t="s">
        <v>17685</v>
      </c>
      <c r="BA82" s="602"/>
      <c r="BB82" s="599"/>
      <c r="BC82" s="189" t="s">
        <v>28660</v>
      </c>
      <c r="BD82" s="258" t="s">
        <v>18038</v>
      </c>
      <c r="BE82" s="191">
        <v>1958</v>
      </c>
      <c r="BF82" s="191">
        <v>23496</v>
      </c>
      <c r="BG82" s="7">
        <v>44963</v>
      </c>
      <c r="BH82" s="191" t="s">
        <v>17953</v>
      </c>
      <c r="BI82" s="61" t="s">
        <v>5364</v>
      </c>
      <c r="BJ82" s="191" t="s">
        <v>5307</v>
      </c>
      <c r="BK82" s="277">
        <v>1</v>
      </c>
      <c r="BL82" s="599"/>
      <c r="BM82" s="599"/>
      <c r="BN82" s="599"/>
      <c r="BO82" s="599"/>
      <c r="DG82" t="s">
        <v>18039</v>
      </c>
      <c r="DH82" t="s">
        <v>17495</v>
      </c>
      <c r="DI82" s="221" t="s">
        <v>17496</v>
      </c>
      <c r="DJ82" t="s">
        <v>18040</v>
      </c>
      <c r="DK82" t="s">
        <v>17248</v>
      </c>
      <c r="DL82" t="s">
        <v>17249</v>
      </c>
      <c r="DQ82" t="s">
        <v>18039</v>
      </c>
      <c r="DR82" t="s">
        <v>17495</v>
      </c>
      <c r="DS82" s="221" t="s">
        <v>17496</v>
      </c>
      <c r="DT82" t="s">
        <v>18040</v>
      </c>
      <c r="DU82" t="s">
        <v>17248</v>
      </c>
      <c r="DV82" t="s">
        <v>17249</v>
      </c>
      <c r="EB82" s="610" t="s">
        <v>18041</v>
      </c>
      <c r="EC82" s="605" t="s">
        <v>18042</v>
      </c>
      <c r="ED82" s="605" t="s">
        <v>205</v>
      </c>
      <c r="EE82" s="605" t="s">
        <v>205</v>
      </c>
      <c r="EF82" s="605" t="s">
        <v>18037</v>
      </c>
      <c r="EG82" s="605"/>
      <c r="EJ82"/>
    </row>
    <row r="83" spans="12:140" ht="16.5" customHeight="1">
      <c r="L83" s="542" t="s">
        <v>24674</v>
      </c>
      <c r="N83" s="542" t="s">
        <v>18044</v>
      </c>
      <c r="O83" s="597"/>
      <c r="AL83" s="597"/>
      <c r="AM83" s="660" t="s">
        <v>17698</v>
      </c>
      <c r="AN83" s="661">
        <v>70</v>
      </c>
      <c r="AO83" s="661">
        <v>70</v>
      </c>
      <c r="AP83" s="661">
        <v>34</v>
      </c>
      <c r="AQ83" s="661">
        <v>34</v>
      </c>
      <c r="AR83" s="661">
        <v>50</v>
      </c>
      <c r="AS83" s="661">
        <v>50</v>
      </c>
      <c r="AT83" s="661">
        <v>28</v>
      </c>
      <c r="AU83" s="661">
        <v>28</v>
      </c>
      <c r="AV83" s="612">
        <v>50</v>
      </c>
      <c r="AW83" s="612">
        <v>50</v>
      </c>
      <c r="AX83" s="661">
        <v>47</v>
      </c>
      <c r="AY83" s="661">
        <v>47</v>
      </c>
      <c r="AZ83" s="662" t="s">
        <v>17698</v>
      </c>
      <c r="BA83" s="602"/>
      <c r="BB83" s="599"/>
      <c r="BC83" s="189" t="s">
        <v>17233</v>
      </c>
      <c r="BD83" s="258" t="s">
        <v>18045</v>
      </c>
      <c r="BE83" s="191">
        <v>1950</v>
      </c>
      <c r="BF83" s="191">
        <v>23400</v>
      </c>
      <c r="BG83" s="7">
        <v>44964</v>
      </c>
      <c r="BH83" s="191" t="s">
        <v>17953</v>
      </c>
      <c r="BI83" s="61" t="s">
        <v>16880</v>
      </c>
      <c r="BJ83" s="191" t="s">
        <v>4261</v>
      </c>
      <c r="BK83" s="277">
        <v>1</v>
      </c>
      <c r="BL83" s="599"/>
      <c r="BM83" s="599"/>
      <c r="BN83" s="599"/>
      <c r="BO83" s="599"/>
      <c r="DG83" t="s">
        <v>18046</v>
      </c>
      <c r="DH83" t="s">
        <v>17512</v>
      </c>
      <c r="DI83" s="221" t="s">
        <v>17513</v>
      </c>
      <c r="DJ83" t="s">
        <v>18047</v>
      </c>
      <c r="DK83" t="s">
        <v>17289</v>
      </c>
      <c r="DL83" t="s">
        <v>17290</v>
      </c>
      <c r="DQ83" t="s">
        <v>18046</v>
      </c>
      <c r="DR83" t="s">
        <v>17512</v>
      </c>
      <c r="DS83" s="221" t="s">
        <v>17513</v>
      </c>
      <c r="DT83" t="s">
        <v>18047</v>
      </c>
      <c r="DU83" t="s">
        <v>17289</v>
      </c>
      <c r="DV83" t="s">
        <v>17290</v>
      </c>
      <c r="EB83" s="610" t="s">
        <v>18048</v>
      </c>
      <c r="EC83" s="605" t="s">
        <v>18049</v>
      </c>
      <c r="ED83" s="605" t="s">
        <v>205</v>
      </c>
      <c r="EE83" s="605" t="s">
        <v>205</v>
      </c>
      <c r="EF83" s="605" t="s">
        <v>18050</v>
      </c>
      <c r="EG83" s="605"/>
      <c r="EJ83"/>
    </row>
    <row r="84" spans="12:140" ht="16.5" customHeight="1" thickBot="1">
      <c r="L84" s="542" t="s">
        <v>10607</v>
      </c>
      <c r="N84" s="542" t="s">
        <v>18052</v>
      </c>
      <c r="O84" s="597"/>
      <c r="AL84" s="597"/>
      <c r="AM84" s="669" t="s">
        <v>18007</v>
      </c>
      <c r="AN84" s="670">
        <v>40</v>
      </c>
      <c r="AO84" s="670">
        <v>40</v>
      </c>
      <c r="AP84" s="670">
        <v>34</v>
      </c>
      <c r="AQ84" s="670">
        <v>34</v>
      </c>
      <c r="AR84" s="670">
        <v>30</v>
      </c>
      <c r="AS84" s="670">
        <v>30</v>
      </c>
      <c r="AT84" s="644">
        <v>36</v>
      </c>
      <c r="AU84" s="644">
        <v>36</v>
      </c>
      <c r="AV84" s="645">
        <v>60</v>
      </c>
      <c r="AW84" s="645">
        <v>60</v>
      </c>
      <c r="AX84" s="670">
        <v>60</v>
      </c>
      <c r="AY84" s="670">
        <v>60</v>
      </c>
      <c r="AZ84" s="671" t="s">
        <v>18007</v>
      </c>
      <c r="BA84" s="602"/>
      <c r="BB84" s="599"/>
      <c r="BC84" s="189" t="s">
        <v>17549</v>
      </c>
      <c r="BD84" s="258" t="s">
        <v>18053</v>
      </c>
      <c r="BE84" s="191">
        <v>1960</v>
      </c>
      <c r="BF84" s="191">
        <v>23520</v>
      </c>
      <c r="BG84" s="7">
        <v>44966</v>
      </c>
      <c r="BH84" s="191" t="s">
        <v>17953</v>
      </c>
      <c r="BI84" s="61" t="s">
        <v>4737</v>
      </c>
      <c r="BJ84" s="191" t="s">
        <v>5307</v>
      </c>
      <c r="BK84" s="277">
        <v>1</v>
      </c>
      <c r="BL84" s="599"/>
      <c r="BM84" s="599"/>
      <c r="BN84" s="599"/>
      <c r="BO84" s="599"/>
      <c r="DG84" t="s">
        <v>18054</v>
      </c>
      <c r="DH84" t="s">
        <v>17531</v>
      </c>
      <c r="DI84" s="221" t="s">
        <v>17532</v>
      </c>
      <c r="DJ84" t="s">
        <v>18055</v>
      </c>
      <c r="DK84" t="s">
        <v>17248</v>
      </c>
      <c r="DL84" t="s">
        <v>17249</v>
      </c>
      <c r="DQ84" t="s">
        <v>18054</v>
      </c>
      <c r="DR84" t="s">
        <v>17531</v>
      </c>
      <c r="DS84" s="221" t="s">
        <v>17532</v>
      </c>
      <c r="DT84" t="s">
        <v>18055</v>
      </c>
      <c r="DU84" t="s">
        <v>17248</v>
      </c>
      <c r="DV84" t="s">
        <v>17249</v>
      </c>
      <c r="EB84" s="610" t="s">
        <v>18056</v>
      </c>
      <c r="EC84" s="605" t="s">
        <v>18057</v>
      </c>
      <c r="ED84" s="605" t="s">
        <v>205</v>
      </c>
      <c r="EE84" s="605" t="s">
        <v>205</v>
      </c>
      <c r="EF84" s="605" t="s">
        <v>18058</v>
      </c>
      <c r="EG84" s="605"/>
      <c r="EJ84"/>
    </row>
    <row r="85" spans="12:140" ht="16.5" customHeight="1">
      <c r="L85" s="542" t="s">
        <v>9583</v>
      </c>
      <c r="N85" s="542" t="s">
        <v>9907</v>
      </c>
      <c r="O85" s="597"/>
      <c r="AL85" s="597"/>
      <c r="AM85" s="599" t="s">
        <v>18060</v>
      </c>
      <c r="AN85" s="599"/>
      <c r="AO85" s="599"/>
      <c r="AP85" s="599"/>
      <c r="AQ85" s="599"/>
      <c r="AR85" s="599"/>
      <c r="AS85" s="599"/>
      <c r="AT85" s="599"/>
      <c r="AU85" s="599"/>
      <c r="AV85" s="599"/>
      <c r="AW85" s="599"/>
      <c r="AX85" s="599"/>
      <c r="AY85" s="599"/>
      <c r="AZ85" s="599"/>
      <c r="BA85" s="602"/>
      <c r="BB85" s="599"/>
      <c r="BC85" s="189" t="s">
        <v>17277</v>
      </c>
      <c r="BD85" s="258" t="s">
        <v>18061</v>
      </c>
      <c r="BE85" s="191">
        <v>1916</v>
      </c>
      <c r="BF85" s="191">
        <v>22992</v>
      </c>
      <c r="BG85" s="7">
        <v>44967</v>
      </c>
      <c r="BH85" s="191" t="s">
        <v>17953</v>
      </c>
      <c r="BI85" s="61" t="s">
        <v>17976</v>
      </c>
      <c r="BJ85" s="191" t="s">
        <v>5307</v>
      </c>
      <c r="BK85" s="277">
        <v>1</v>
      </c>
      <c r="BL85" s="599"/>
      <c r="BM85" s="599"/>
      <c r="BN85" s="599"/>
      <c r="BO85" s="599"/>
      <c r="DG85" t="s">
        <v>18062</v>
      </c>
      <c r="DH85" t="s">
        <v>17553</v>
      </c>
      <c r="DI85" s="221" t="s">
        <v>17554</v>
      </c>
      <c r="DJ85" t="s">
        <v>18063</v>
      </c>
      <c r="DK85" t="s">
        <v>17289</v>
      </c>
      <c r="DL85" t="s">
        <v>17290</v>
      </c>
      <c r="DQ85" t="s">
        <v>18062</v>
      </c>
      <c r="DR85" t="s">
        <v>17553</v>
      </c>
      <c r="DS85" s="221" t="s">
        <v>17554</v>
      </c>
      <c r="DT85" t="s">
        <v>18063</v>
      </c>
      <c r="DU85" t="s">
        <v>17289</v>
      </c>
      <c r="DV85" t="s">
        <v>17290</v>
      </c>
      <c r="EB85" s="610" t="s">
        <v>18064</v>
      </c>
      <c r="EC85" s="605" t="s">
        <v>18065</v>
      </c>
      <c r="ED85" s="605" t="s">
        <v>205</v>
      </c>
      <c r="EE85" s="605" t="s">
        <v>205</v>
      </c>
      <c r="EF85" s="605" t="s">
        <v>18066</v>
      </c>
      <c r="EG85" s="605"/>
      <c r="EJ85"/>
    </row>
    <row r="86" spans="12:140" ht="16.5" customHeight="1">
      <c r="L86" s="542" t="s">
        <v>18043</v>
      </c>
      <c r="N86" s="542" t="s">
        <v>18067</v>
      </c>
      <c r="O86" s="597"/>
      <c r="AL86" s="597"/>
      <c r="AM86" s="599"/>
      <c r="AN86" s="599"/>
      <c r="AO86" s="599"/>
      <c r="AP86" s="599"/>
      <c r="AQ86" s="599"/>
      <c r="AR86" s="599"/>
      <c r="AS86" s="599"/>
      <c r="AT86" s="599"/>
      <c r="AU86" s="599"/>
      <c r="AV86" s="599"/>
      <c r="AW86" s="599"/>
      <c r="AX86" s="599"/>
      <c r="AY86" s="599"/>
      <c r="AZ86" s="599"/>
      <c r="BA86" s="602"/>
      <c r="BB86" s="599"/>
      <c r="BC86" s="189" t="s">
        <v>17277</v>
      </c>
      <c r="BD86" s="258" t="s">
        <v>18068</v>
      </c>
      <c r="BE86" s="191">
        <v>1916</v>
      </c>
      <c r="BF86" s="191">
        <v>22992</v>
      </c>
      <c r="BG86" s="7">
        <v>44967</v>
      </c>
      <c r="BH86" s="191" t="s">
        <v>17953</v>
      </c>
      <c r="BI86" s="61" t="s">
        <v>17976</v>
      </c>
      <c r="BJ86" s="191" t="s">
        <v>5307</v>
      </c>
      <c r="BK86" s="277">
        <v>1</v>
      </c>
      <c r="BL86" s="599"/>
      <c r="BM86" s="599"/>
      <c r="BN86" s="599"/>
      <c r="BO86" s="599"/>
      <c r="DG86" t="s">
        <v>18069</v>
      </c>
      <c r="DH86" t="s">
        <v>17568</v>
      </c>
      <c r="DI86" s="221" t="s">
        <v>17569</v>
      </c>
      <c r="DJ86" t="s">
        <v>18070</v>
      </c>
      <c r="DK86" t="s">
        <v>17227</v>
      </c>
      <c r="DL86" s="614" t="s">
        <v>17228</v>
      </c>
      <c r="DQ86" t="s">
        <v>18069</v>
      </c>
      <c r="DR86" t="s">
        <v>17568</v>
      </c>
      <c r="DS86" s="221" t="s">
        <v>17569</v>
      </c>
      <c r="DT86" t="s">
        <v>18070</v>
      </c>
      <c r="DU86" t="s">
        <v>17227</v>
      </c>
      <c r="DV86" s="614" t="s">
        <v>17228</v>
      </c>
      <c r="EB86" s="610" t="s">
        <v>18071</v>
      </c>
      <c r="EC86" s="605" t="s">
        <v>18071</v>
      </c>
      <c r="ED86" s="605"/>
      <c r="EE86" s="605"/>
      <c r="EF86" s="605" t="s">
        <v>18072</v>
      </c>
      <c r="EG86" s="605"/>
      <c r="EJ86"/>
    </row>
    <row r="87" spans="12:140" ht="16.5" customHeight="1">
      <c r="L87" s="542" t="s">
        <v>18051</v>
      </c>
      <c r="N87" s="542" t="s">
        <v>18074</v>
      </c>
      <c r="O87" s="597"/>
      <c r="AL87" s="597"/>
      <c r="AM87" s="599"/>
      <c r="AN87" s="599"/>
      <c r="AO87" s="599"/>
      <c r="AP87" s="599"/>
      <c r="AQ87" s="599"/>
      <c r="AR87" s="599"/>
      <c r="AS87" s="599"/>
      <c r="AT87" s="599"/>
      <c r="AU87" s="599"/>
      <c r="AV87" s="599"/>
      <c r="AW87" s="599"/>
      <c r="AX87" s="599"/>
      <c r="AY87" s="599"/>
      <c r="AZ87" s="599"/>
      <c r="BA87" s="602"/>
      <c r="BB87" s="599"/>
      <c r="BC87" s="189" t="s">
        <v>18008</v>
      </c>
      <c r="BD87" s="258" t="s">
        <v>18075</v>
      </c>
      <c r="BE87" s="191">
        <v>1881</v>
      </c>
      <c r="BF87" s="191">
        <v>22572</v>
      </c>
      <c r="BG87" s="7">
        <v>44967</v>
      </c>
      <c r="BH87" s="191" t="s">
        <v>17953</v>
      </c>
      <c r="BI87" s="61" t="s">
        <v>5364</v>
      </c>
      <c r="BJ87" s="191" t="s">
        <v>5307</v>
      </c>
      <c r="BK87" s="277">
        <v>1</v>
      </c>
      <c r="BL87" s="599"/>
      <c r="BM87" s="599"/>
      <c r="BN87" s="599"/>
      <c r="BO87" s="599"/>
      <c r="DG87" t="s">
        <v>18076</v>
      </c>
      <c r="DH87" t="s">
        <v>17589</v>
      </c>
      <c r="DI87" s="221" t="s">
        <v>17590</v>
      </c>
      <c r="DJ87" t="s">
        <v>18077</v>
      </c>
      <c r="DK87" t="s">
        <v>17267</v>
      </c>
      <c r="DL87" s="614" t="s">
        <v>17268</v>
      </c>
      <c r="DQ87" t="s">
        <v>18076</v>
      </c>
      <c r="DR87" t="s">
        <v>17589</v>
      </c>
      <c r="DS87" s="221" t="s">
        <v>17590</v>
      </c>
      <c r="DT87" t="s">
        <v>18077</v>
      </c>
      <c r="DU87" t="s">
        <v>17267</v>
      </c>
      <c r="DV87" s="614" t="s">
        <v>17268</v>
      </c>
      <c r="EB87" s="610" t="s">
        <v>18078</v>
      </c>
      <c r="EC87" s="605" t="s">
        <v>18079</v>
      </c>
      <c r="ED87" s="605" t="s">
        <v>205</v>
      </c>
      <c r="EE87" s="605" t="s">
        <v>205</v>
      </c>
      <c r="EF87" s="605" t="s">
        <v>8567</v>
      </c>
      <c r="EG87" s="605"/>
      <c r="EJ87"/>
    </row>
    <row r="88" spans="12:140" ht="16.5" customHeight="1">
      <c r="L88" s="542" t="s">
        <v>18059</v>
      </c>
      <c r="N88" s="542" t="s">
        <v>9861</v>
      </c>
      <c r="O88" s="597"/>
      <c r="AL88" s="597"/>
      <c r="AM88" s="605" t="s">
        <v>17849</v>
      </c>
      <c r="AN88" s="609" t="s">
        <v>17620</v>
      </c>
      <c r="AO88" s="609" t="s">
        <v>17621</v>
      </c>
      <c r="AP88" s="609" t="s">
        <v>17622</v>
      </c>
      <c r="AQ88" s="609" t="s">
        <v>17623</v>
      </c>
      <c r="AR88" s="609" t="s">
        <v>17624</v>
      </c>
      <c r="AS88" s="609" t="s">
        <v>17625</v>
      </c>
      <c r="AT88" s="599"/>
      <c r="AU88" s="599"/>
      <c r="AV88" s="599"/>
      <c r="AW88" s="599"/>
      <c r="AX88" s="599"/>
      <c r="AY88" s="599"/>
      <c r="AZ88" s="599"/>
      <c r="BA88" s="602"/>
      <c r="BB88" s="599"/>
      <c r="BC88" s="189" t="s">
        <v>17724</v>
      </c>
      <c r="BD88" s="258" t="s">
        <v>18080</v>
      </c>
      <c r="BE88" s="191">
        <v>1953</v>
      </c>
      <c r="BF88" s="191">
        <v>23436</v>
      </c>
      <c r="BG88" s="7">
        <v>44967</v>
      </c>
      <c r="BH88" s="191" t="s">
        <v>17953</v>
      </c>
      <c r="BI88" s="61" t="s">
        <v>4329</v>
      </c>
      <c r="BJ88" s="191" t="s">
        <v>5307</v>
      </c>
      <c r="BK88" s="277">
        <v>1</v>
      </c>
      <c r="BL88" s="599"/>
      <c r="BM88" s="599"/>
      <c r="BN88" s="599"/>
      <c r="BO88" s="599"/>
      <c r="DG88" t="s">
        <v>18081</v>
      </c>
      <c r="DH88" t="s">
        <v>17606</v>
      </c>
      <c r="DI88" s="221" t="s">
        <v>17607</v>
      </c>
      <c r="DJ88" t="s">
        <v>18082</v>
      </c>
      <c r="DK88" t="s">
        <v>17227</v>
      </c>
      <c r="DL88" s="614" t="s">
        <v>17228</v>
      </c>
      <c r="DQ88" t="s">
        <v>18081</v>
      </c>
      <c r="DR88" t="s">
        <v>17606</v>
      </c>
      <c r="DS88" s="221" t="s">
        <v>17607</v>
      </c>
      <c r="DT88" t="s">
        <v>18082</v>
      </c>
      <c r="DU88" t="s">
        <v>17227</v>
      </c>
      <c r="DV88" s="614" t="s">
        <v>17228</v>
      </c>
      <c r="EB88" s="610" t="s">
        <v>18083</v>
      </c>
      <c r="EC88" s="605" t="s">
        <v>18084</v>
      </c>
      <c r="ED88" s="605" t="s">
        <v>205</v>
      </c>
      <c r="EE88" s="605" t="s">
        <v>205</v>
      </c>
      <c r="EF88" s="605" t="s">
        <v>8567</v>
      </c>
      <c r="EG88" s="605"/>
      <c r="EJ88"/>
    </row>
    <row r="89" spans="12:140" ht="16.5" customHeight="1">
      <c r="L89" s="542" t="s">
        <v>9488</v>
      </c>
      <c r="N89" s="542" t="s">
        <v>18085</v>
      </c>
      <c r="O89" s="597"/>
      <c r="AL89" s="597"/>
      <c r="AM89" s="605" t="s">
        <v>17645</v>
      </c>
      <c r="AN89" s="609">
        <v>35</v>
      </c>
      <c r="AO89" s="609">
        <v>25</v>
      </c>
      <c r="AP89" s="609">
        <v>5</v>
      </c>
      <c r="AQ89" s="609">
        <v>5</v>
      </c>
      <c r="AR89" s="609">
        <v>56</v>
      </c>
      <c r="AS89" s="609">
        <v>55</v>
      </c>
      <c r="AT89" s="599"/>
      <c r="AU89" s="599"/>
      <c r="AV89" s="599"/>
      <c r="AW89" s="599"/>
      <c r="AX89" s="599"/>
      <c r="AY89" s="599"/>
      <c r="AZ89" s="599"/>
      <c r="BA89" s="602"/>
      <c r="BB89" s="599"/>
      <c r="BC89" s="189" t="s">
        <v>17968</v>
      </c>
      <c r="BD89" s="258" t="s">
        <v>18086</v>
      </c>
      <c r="BE89" s="191">
        <v>1916</v>
      </c>
      <c r="BF89" s="191">
        <v>22992</v>
      </c>
      <c r="BG89" s="7">
        <v>44967</v>
      </c>
      <c r="BH89" s="191" t="s">
        <v>17953</v>
      </c>
      <c r="BI89" s="61" t="s">
        <v>17976</v>
      </c>
      <c r="BJ89" s="191" t="s">
        <v>18087</v>
      </c>
      <c r="BK89" s="277">
        <v>1</v>
      </c>
      <c r="BL89" s="599"/>
      <c r="BM89" s="599"/>
      <c r="BN89" s="599"/>
      <c r="BO89" s="599"/>
      <c r="DG89" t="s">
        <v>18088</v>
      </c>
      <c r="DH89" t="s">
        <v>17635</v>
      </c>
      <c r="DI89" s="221" t="s">
        <v>17636</v>
      </c>
      <c r="DJ89" t="s">
        <v>18089</v>
      </c>
      <c r="DK89" t="s">
        <v>17267</v>
      </c>
      <c r="DL89" s="614" t="s">
        <v>17268</v>
      </c>
      <c r="DQ89" t="s">
        <v>18088</v>
      </c>
      <c r="DR89" t="s">
        <v>17635</v>
      </c>
      <c r="DS89" s="221" t="s">
        <v>17636</v>
      </c>
      <c r="DT89" t="s">
        <v>18089</v>
      </c>
      <c r="DU89" t="s">
        <v>17267</v>
      </c>
      <c r="DV89" s="614" t="s">
        <v>17268</v>
      </c>
      <c r="EB89" s="610" t="s">
        <v>18090</v>
      </c>
      <c r="EC89" s="605" t="s">
        <v>18090</v>
      </c>
      <c r="ED89" s="605" t="s">
        <v>205</v>
      </c>
      <c r="EE89" s="605" t="s">
        <v>205</v>
      </c>
      <c r="EF89" s="605" t="s">
        <v>18091</v>
      </c>
      <c r="EG89" s="605"/>
      <c r="EJ89"/>
    </row>
    <row r="90" spans="12:140" ht="16.5" customHeight="1">
      <c r="L90" s="542" t="s">
        <v>9320</v>
      </c>
      <c r="N90" s="542" t="s">
        <v>9864</v>
      </c>
      <c r="O90" s="597"/>
      <c r="AL90" s="597"/>
      <c r="AM90" s="605" t="s">
        <v>17659</v>
      </c>
      <c r="AN90" s="609">
        <v>25</v>
      </c>
      <c r="AO90" s="609">
        <v>0</v>
      </c>
      <c r="AP90" s="609">
        <v>50</v>
      </c>
      <c r="AQ90" s="609">
        <v>33</v>
      </c>
      <c r="AR90" s="609">
        <v>30</v>
      </c>
      <c r="AS90" s="609">
        <v>10</v>
      </c>
      <c r="AT90" s="599"/>
      <c r="AU90" s="599"/>
      <c r="AV90" s="599"/>
      <c r="AW90" s="599"/>
      <c r="AX90" s="599"/>
      <c r="AY90" s="599"/>
      <c r="AZ90" s="599"/>
      <c r="BA90" s="602"/>
      <c r="BB90" s="599"/>
      <c r="BC90" s="189" t="s">
        <v>17124</v>
      </c>
      <c r="BD90" s="258" t="s">
        <v>18092</v>
      </c>
      <c r="BE90" s="191">
        <v>1925</v>
      </c>
      <c r="BF90" s="191">
        <v>23100</v>
      </c>
      <c r="BG90" s="7">
        <v>44970</v>
      </c>
      <c r="BH90" s="191" t="s">
        <v>17953</v>
      </c>
      <c r="BI90" s="61" t="s">
        <v>6231</v>
      </c>
      <c r="BJ90" s="191" t="s">
        <v>4261</v>
      </c>
      <c r="BK90" s="277">
        <v>1</v>
      </c>
      <c r="BL90" s="599"/>
      <c r="BM90" s="599"/>
      <c r="BN90" s="599"/>
      <c r="BO90" s="599"/>
      <c r="DG90" t="s">
        <v>18093</v>
      </c>
      <c r="DH90" t="s">
        <v>17227</v>
      </c>
      <c r="DI90" s="622" t="s">
        <v>17228</v>
      </c>
      <c r="DJ90" t="s">
        <v>17535</v>
      </c>
      <c r="DK90" t="s">
        <v>18094</v>
      </c>
      <c r="DL90">
        <v>2023</v>
      </c>
      <c r="DQ90" t="s">
        <v>18093</v>
      </c>
      <c r="DR90" t="s">
        <v>17227</v>
      </c>
      <c r="DS90" s="622" t="s">
        <v>17228</v>
      </c>
      <c r="DT90" t="s">
        <v>17535</v>
      </c>
      <c r="DU90" t="s">
        <v>18094</v>
      </c>
      <c r="DV90">
        <v>2023</v>
      </c>
      <c r="EB90" s="610" t="s">
        <v>18095</v>
      </c>
      <c r="EC90" s="605" t="s">
        <v>18096</v>
      </c>
      <c r="ED90" s="605" t="s">
        <v>205</v>
      </c>
      <c r="EE90" s="605" t="s">
        <v>205</v>
      </c>
      <c r="EF90" s="605" t="s">
        <v>18097</v>
      </c>
      <c r="EG90" s="605"/>
      <c r="EJ90"/>
    </row>
    <row r="91" spans="12:140" ht="16.5" customHeight="1">
      <c r="L91" s="542" t="s">
        <v>26981</v>
      </c>
      <c r="N91" s="542" t="s">
        <v>15325</v>
      </c>
      <c r="O91" s="597"/>
      <c r="AL91" s="597"/>
      <c r="AM91" s="605" t="s">
        <v>17671</v>
      </c>
      <c r="AN91" s="609">
        <v>220</v>
      </c>
      <c r="AO91" s="609">
        <v>267</v>
      </c>
      <c r="AP91" s="609">
        <v>170</v>
      </c>
      <c r="AQ91" s="609">
        <v>200</v>
      </c>
      <c r="AR91" s="609">
        <v>210</v>
      </c>
      <c r="AS91" s="609">
        <v>250</v>
      </c>
      <c r="AT91" s="599"/>
      <c r="AU91" s="599"/>
      <c r="AV91" s="599"/>
      <c r="AW91" s="599"/>
      <c r="AX91" s="599"/>
      <c r="AY91" s="599"/>
      <c r="AZ91" s="599"/>
      <c r="BA91" s="602"/>
      <c r="BB91" s="599"/>
      <c r="BC91" s="189" t="s">
        <v>17802</v>
      </c>
      <c r="BD91" s="258" t="s">
        <v>18098</v>
      </c>
      <c r="BE91" s="191">
        <v>1953</v>
      </c>
      <c r="BF91" s="191">
        <v>23436</v>
      </c>
      <c r="BG91" s="7">
        <v>44970</v>
      </c>
      <c r="BH91" s="191" t="s">
        <v>17953</v>
      </c>
      <c r="BI91" s="61" t="s">
        <v>4329</v>
      </c>
      <c r="BJ91" s="191" t="s">
        <v>5307</v>
      </c>
      <c r="BK91" s="277">
        <v>1</v>
      </c>
      <c r="BL91" s="599"/>
      <c r="BM91" s="599"/>
      <c r="BN91" s="599"/>
      <c r="BO91" s="599"/>
      <c r="DG91" t="s">
        <v>18099</v>
      </c>
      <c r="DH91" t="s">
        <v>17248</v>
      </c>
      <c r="DI91" s="221" t="s">
        <v>17249</v>
      </c>
      <c r="DJ91" t="s">
        <v>17556</v>
      </c>
      <c r="DK91" t="s">
        <v>17512</v>
      </c>
      <c r="DL91" t="s">
        <v>17513</v>
      </c>
      <c r="DQ91" t="s">
        <v>18099</v>
      </c>
      <c r="DR91" t="s">
        <v>17248</v>
      </c>
      <c r="DS91" s="221" t="s">
        <v>17249</v>
      </c>
      <c r="DT91" t="s">
        <v>17556</v>
      </c>
      <c r="DU91" t="s">
        <v>17512</v>
      </c>
      <c r="DV91" t="s">
        <v>17513</v>
      </c>
      <c r="EB91" s="610" t="s">
        <v>18100</v>
      </c>
      <c r="EC91" s="605" t="s">
        <v>18101</v>
      </c>
      <c r="ED91" s="605" t="s">
        <v>205</v>
      </c>
      <c r="EE91" s="605" t="s">
        <v>205</v>
      </c>
      <c r="EF91" s="605" t="s">
        <v>18102</v>
      </c>
      <c r="EG91" s="605"/>
      <c r="EJ91"/>
    </row>
    <row r="92" spans="12:140" ht="16.5" customHeight="1">
      <c r="L92" s="542" t="s">
        <v>18073</v>
      </c>
      <c r="N92" s="542" t="s">
        <v>18104</v>
      </c>
      <c r="O92" s="597"/>
      <c r="AL92" s="597"/>
      <c r="AM92" s="605" t="s">
        <v>17685</v>
      </c>
      <c r="AN92" s="609">
        <v>70</v>
      </c>
      <c r="AO92" s="609">
        <v>80</v>
      </c>
      <c r="AP92" s="609">
        <v>40</v>
      </c>
      <c r="AQ92" s="609">
        <v>40</v>
      </c>
      <c r="AR92" s="609">
        <v>65</v>
      </c>
      <c r="AS92" s="609">
        <v>65</v>
      </c>
      <c r="AT92" s="599"/>
      <c r="AU92" s="599"/>
      <c r="AV92" s="599"/>
      <c r="AW92" s="599"/>
      <c r="AX92" s="599"/>
      <c r="AY92" s="599"/>
      <c r="AZ92" s="599"/>
      <c r="BA92" s="602"/>
      <c r="BB92" s="599"/>
      <c r="BC92" s="189" t="s">
        <v>17724</v>
      </c>
      <c r="BD92" s="258" t="s">
        <v>18105</v>
      </c>
      <c r="BE92" s="191">
        <v>1980</v>
      </c>
      <c r="BF92" s="191">
        <v>23760</v>
      </c>
      <c r="BG92" s="7">
        <v>44971</v>
      </c>
      <c r="BH92" s="191" t="s">
        <v>17953</v>
      </c>
      <c r="BI92" s="61" t="s">
        <v>4329</v>
      </c>
      <c r="BJ92" s="191" t="s">
        <v>5307</v>
      </c>
      <c r="BK92" s="277">
        <v>1</v>
      </c>
      <c r="BL92" s="599"/>
      <c r="BM92" s="599"/>
      <c r="BN92" s="599"/>
      <c r="BO92" s="599"/>
      <c r="DG92" t="s">
        <v>18106</v>
      </c>
      <c r="DH92" t="s">
        <v>17267</v>
      </c>
      <c r="DI92" s="622" t="s">
        <v>17268</v>
      </c>
      <c r="DJ92" t="s">
        <v>18107</v>
      </c>
      <c r="DK92" t="s">
        <v>18108</v>
      </c>
      <c r="DL92">
        <v>2023</v>
      </c>
      <c r="DQ92" t="s">
        <v>18106</v>
      </c>
      <c r="DR92" t="s">
        <v>17267</v>
      </c>
      <c r="DS92" s="622" t="s">
        <v>17268</v>
      </c>
      <c r="DT92" t="s">
        <v>18107</v>
      </c>
      <c r="DU92" t="s">
        <v>18108</v>
      </c>
      <c r="DV92">
        <v>2023</v>
      </c>
      <c r="EB92" s="610" t="s">
        <v>18109</v>
      </c>
      <c r="EC92" s="605" t="s">
        <v>18110</v>
      </c>
      <c r="ED92" s="605" t="s">
        <v>205</v>
      </c>
      <c r="EE92" s="605" t="s">
        <v>205</v>
      </c>
      <c r="EF92" s="605" t="s">
        <v>18111</v>
      </c>
      <c r="EG92" s="605"/>
      <c r="EJ92"/>
    </row>
    <row r="93" spans="12:140" ht="16.5" customHeight="1">
      <c r="L93" s="542" t="s">
        <v>10493</v>
      </c>
      <c r="N93" s="542" t="s">
        <v>18112</v>
      </c>
      <c r="O93" s="597"/>
      <c r="AL93" s="597"/>
      <c r="AM93" s="605" t="s">
        <v>17698</v>
      </c>
      <c r="AN93" s="609">
        <v>47</v>
      </c>
      <c r="AO93" s="609">
        <v>47</v>
      </c>
      <c r="AP93" s="609">
        <v>34</v>
      </c>
      <c r="AQ93" s="609">
        <v>34</v>
      </c>
      <c r="AR93" s="609">
        <v>43</v>
      </c>
      <c r="AS93" s="609">
        <v>43</v>
      </c>
      <c r="AT93" s="599"/>
      <c r="AU93" s="599"/>
      <c r="AV93" s="599"/>
      <c r="AW93" s="599"/>
      <c r="AX93" s="599"/>
      <c r="AY93" s="599"/>
      <c r="AZ93" s="599"/>
      <c r="BA93" s="602"/>
      <c r="BB93" s="599"/>
      <c r="BC93" s="189" t="s">
        <v>17724</v>
      </c>
      <c r="BD93" s="258" t="s">
        <v>18113</v>
      </c>
      <c r="BE93" s="191">
        <v>1980</v>
      </c>
      <c r="BF93" s="191">
        <v>23760</v>
      </c>
      <c r="BG93" s="7">
        <v>44971</v>
      </c>
      <c r="BH93" s="191" t="s">
        <v>17953</v>
      </c>
      <c r="BI93" s="61" t="s">
        <v>18114</v>
      </c>
      <c r="BJ93" s="191" t="s">
        <v>18087</v>
      </c>
      <c r="BK93" s="277">
        <v>1</v>
      </c>
      <c r="BL93" s="599"/>
      <c r="BM93" s="599"/>
      <c r="BN93" s="599"/>
      <c r="BO93" s="599"/>
      <c r="DG93" t="s">
        <v>18115</v>
      </c>
      <c r="DH93" t="s">
        <v>17289</v>
      </c>
      <c r="DI93" s="221" t="s">
        <v>17290</v>
      </c>
      <c r="DJ93" t="s">
        <v>18116</v>
      </c>
      <c r="DK93" t="s">
        <v>17553</v>
      </c>
      <c r="DL93" t="s">
        <v>17554</v>
      </c>
      <c r="DQ93" t="s">
        <v>18115</v>
      </c>
      <c r="DR93" t="s">
        <v>17289</v>
      </c>
      <c r="DS93" s="221" t="s">
        <v>17290</v>
      </c>
      <c r="DT93" t="s">
        <v>18116</v>
      </c>
      <c r="DU93" t="s">
        <v>17553</v>
      </c>
      <c r="DV93" t="s">
        <v>17554</v>
      </c>
      <c r="EB93" s="610" t="s">
        <v>18117</v>
      </c>
      <c r="EC93" s="605" t="s">
        <v>18117</v>
      </c>
      <c r="ED93" s="605" t="s">
        <v>205</v>
      </c>
      <c r="EE93" s="605" t="s">
        <v>205</v>
      </c>
      <c r="EF93" s="605" t="s">
        <v>18118</v>
      </c>
      <c r="EG93" s="605"/>
      <c r="EJ93"/>
    </row>
    <row r="94" spans="12:140" ht="16.5" customHeight="1">
      <c r="L94" s="542" t="s">
        <v>16347</v>
      </c>
      <c r="N94" s="542" t="s">
        <v>9646</v>
      </c>
      <c r="O94" s="597"/>
      <c r="AL94" s="597"/>
      <c r="AM94" s="605" t="s">
        <v>17913</v>
      </c>
      <c r="AN94" s="609" t="s">
        <v>17620</v>
      </c>
      <c r="AO94" s="609" t="s">
        <v>17621</v>
      </c>
      <c r="AP94" s="609" t="s">
        <v>17622</v>
      </c>
      <c r="AQ94" s="609" t="s">
        <v>17623</v>
      </c>
      <c r="AR94" s="609" t="s">
        <v>17624</v>
      </c>
      <c r="AS94" s="609" t="s">
        <v>17625</v>
      </c>
      <c r="AT94" s="599"/>
      <c r="AU94" s="599"/>
      <c r="AV94" s="599"/>
      <c r="AW94" s="599"/>
      <c r="AX94" s="599"/>
      <c r="AY94" s="599"/>
      <c r="AZ94" s="599"/>
      <c r="BA94" s="602"/>
      <c r="BB94" s="599"/>
      <c r="BC94" s="189" t="s">
        <v>17124</v>
      </c>
      <c r="BD94" s="258" t="s">
        <v>18119</v>
      </c>
      <c r="BE94" s="191">
        <v>2300</v>
      </c>
      <c r="BF94" s="191">
        <v>23000</v>
      </c>
      <c r="BG94" s="7">
        <v>44971</v>
      </c>
      <c r="BH94" s="191" t="s">
        <v>17953</v>
      </c>
      <c r="BI94" s="61" t="s">
        <v>18120</v>
      </c>
      <c r="BJ94" s="191" t="s">
        <v>5961</v>
      </c>
      <c r="BK94" s="277">
        <v>1</v>
      </c>
      <c r="BL94" s="599"/>
      <c r="BM94" s="599"/>
      <c r="BN94" s="599"/>
      <c r="BO94" s="599"/>
      <c r="DJ94" t="s">
        <v>18121</v>
      </c>
      <c r="DK94" t="s">
        <v>18122</v>
      </c>
      <c r="DL94">
        <v>2023</v>
      </c>
      <c r="DT94" t="s">
        <v>18121</v>
      </c>
      <c r="DU94" t="s">
        <v>18122</v>
      </c>
      <c r="DV94">
        <v>2023</v>
      </c>
      <c r="EB94" s="610" t="s">
        <v>18123</v>
      </c>
      <c r="EC94" s="605" t="s">
        <v>18124</v>
      </c>
      <c r="ED94" s="605" t="s">
        <v>205</v>
      </c>
      <c r="EE94" s="605" t="s">
        <v>205</v>
      </c>
      <c r="EF94" s="605" t="s">
        <v>8244</v>
      </c>
      <c r="EG94" s="605"/>
      <c r="EJ94"/>
    </row>
    <row r="95" spans="12:140" ht="16.5" customHeight="1">
      <c r="L95" s="542" t="s">
        <v>9078</v>
      </c>
      <c r="N95" s="542" t="s">
        <v>18126</v>
      </c>
      <c r="O95" s="597"/>
      <c r="AL95" s="597"/>
      <c r="AM95" s="605" t="s">
        <v>17645</v>
      </c>
      <c r="AN95" s="609">
        <v>30</v>
      </c>
      <c r="AO95" s="609">
        <v>25</v>
      </c>
      <c r="AP95" s="609">
        <v>5</v>
      </c>
      <c r="AQ95" s="609">
        <v>5</v>
      </c>
      <c r="AR95" s="609">
        <v>56</v>
      </c>
      <c r="AS95" s="609">
        <v>55</v>
      </c>
      <c r="AT95" s="599"/>
      <c r="AU95" s="599"/>
      <c r="AV95" s="599"/>
      <c r="AW95" s="599"/>
      <c r="AX95" s="599"/>
      <c r="AY95" s="599"/>
      <c r="AZ95" s="599"/>
      <c r="BA95" s="602"/>
      <c r="BB95" s="599"/>
      <c r="BC95" s="189" t="s">
        <v>17549</v>
      </c>
      <c r="BD95" s="258" t="s">
        <v>18127</v>
      </c>
      <c r="BE95" s="191">
        <v>1568</v>
      </c>
      <c r="BF95" s="191">
        <v>23520</v>
      </c>
      <c r="BG95" s="7">
        <v>44971</v>
      </c>
      <c r="BH95" s="191" t="s">
        <v>17953</v>
      </c>
      <c r="BI95" s="61" t="s">
        <v>4603</v>
      </c>
      <c r="BJ95" s="191" t="s">
        <v>5307</v>
      </c>
      <c r="BK95" s="277">
        <v>1</v>
      </c>
      <c r="BL95" s="599"/>
      <c r="BM95" s="599"/>
      <c r="BN95" s="599"/>
      <c r="BO95" s="599"/>
      <c r="DJ95" t="s">
        <v>18128</v>
      </c>
      <c r="DK95" t="s">
        <v>17512</v>
      </c>
      <c r="DL95" t="s">
        <v>17513</v>
      </c>
      <c r="DT95" t="s">
        <v>18128</v>
      </c>
      <c r="DU95" t="s">
        <v>17512</v>
      </c>
      <c r="DV95" t="s">
        <v>17513</v>
      </c>
      <c r="EB95" s="610" t="s">
        <v>18129</v>
      </c>
      <c r="EC95" s="605" t="s">
        <v>18130</v>
      </c>
      <c r="ED95" s="605" t="s">
        <v>205</v>
      </c>
      <c r="EE95" s="605" t="s">
        <v>205</v>
      </c>
      <c r="EF95" s="605" t="s">
        <v>18131</v>
      </c>
      <c r="EG95" s="605"/>
      <c r="EJ95"/>
    </row>
    <row r="96" spans="12:140" ht="16.5" customHeight="1">
      <c r="L96" s="542" t="s">
        <v>8891</v>
      </c>
      <c r="N96" s="542" t="s">
        <v>18133</v>
      </c>
      <c r="O96" s="597"/>
      <c r="AL96" s="597"/>
      <c r="AM96" s="605" t="s">
        <v>17659</v>
      </c>
      <c r="AN96" s="609">
        <v>10</v>
      </c>
      <c r="AO96" s="609">
        <v>0</v>
      </c>
      <c r="AP96" s="609">
        <v>40</v>
      </c>
      <c r="AQ96" s="609">
        <v>12</v>
      </c>
      <c r="AR96" s="609">
        <v>20</v>
      </c>
      <c r="AS96" s="609">
        <v>10</v>
      </c>
      <c r="AT96" s="599"/>
      <c r="AU96" s="599"/>
      <c r="AV96" s="599"/>
      <c r="AW96" s="599"/>
      <c r="AX96" s="599"/>
      <c r="AY96" s="599"/>
      <c r="AZ96" s="599"/>
      <c r="BA96" s="602"/>
      <c r="BB96" s="599"/>
      <c r="BC96" s="189" t="s">
        <v>17549</v>
      </c>
      <c r="BD96" s="258" t="s">
        <v>18134</v>
      </c>
      <c r="BE96" s="191">
        <v>1960</v>
      </c>
      <c r="BF96" s="191">
        <v>23520</v>
      </c>
      <c r="BG96" s="7">
        <v>44971</v>
      </c>
      <c r="BH96" s="191" t="s">
        <v>17970</v>
      </c>
      <c r="BI96" s="61" t="s">
        <v>18135</v>
      </c>
      <c r="BJ96" s="191" t="s">
        <v>18087</v>
      </c>
      <c r="BK96" s="277">
        <v>1</v>
      </c>
      <c r="BL96" s="599"/>
      <c r="BM96" s="599"/>
      <c r="BN96" s="599"/>
      <c r="BO96" s="599"/>
      <c r="DJ96" t="s">
        <v>18136</v>
      </c>
      <c r="DK96" t="s">
        <v>18137</v>
      </c>
      <c r="DL96">
        <v>2023</v>
      </c>
      <c r="DT96" t="s">
        <v>18136</v>
      </c>
      <c r="DU96" t="s">
        <v>18137</v>
      </c>
      <c r="DV96">
        <v>2023</v>
      </c>
      <c r="EB96" s="610"/>
      <c r="EC96" s="605"/>
      <c r="ED96" s="605"/>
      <c r="EE96" s="605"/>
      <c r="EF96" s="605"/>
      <c r="EG96" s="605"/>
      <c r="EJ96"/>
    </row>
    <row r="97" spans="12:140" ht="16.5" customHeight="1">
      <c r="L97" s="542" t="s">
        <v>11787</v>
      </c>
      <c r="N97" s="542" t="s">
        <v>18138</v>
      </c>
      <c r="O97" s="597"/>
      <c r="AL97" s="597"/>
      <c r="AM97" s="605" t="s">
        <v>17671</v>
      </c>
      <c r="AN97" s="609">
        <v>250</v>
      </c>
      <c r="AO97" s="609">
        <v>267</v>
      </c>
      <c r="AP97" s="609">
        <v>190</v>
      </c>
      <c r="AQ97" s="609">
        <v>240</v>
      </c>
      <c r="AR97" s="609">
        <v>230</v>
      </c>
      <c r="AS97" s="609">
        <v>250</v>
      </c>
      <c r="AT97" s="599"/>
      <c r="AU97" s="599"/>
      <c r="AV97" s="599"/>
      <c r="AW97" s="599"/>
      <c r="AX97" s="599"/>
      <c r="AY97" s="599"/>
      <c r="AZ97" s="599"/>
      <c r="BA97" s="602"/>
      <c r="BB97" s="599"/>
      <c r="BC97" s="189" t="s">
        <v>28660</v>
      </c>
      <c r="BD97" s="258" t="s">
        <v>18139</v>
      </c>
      <c r="BE97" s="191">
        <v>1958</v>
      </c>
      <c r="BF97" s="191">
        <v>23496</v>
      </c>
      <c r="BG97" s="7">
        <v>44971</v>
      </c>
      <c r="BH97" s="191" t="s">
        <v>17953</v>
      </c>
      <c r="BI97" s="61" t="s">
        <v>5364</v>
      </c>
      <c r="BJ97" s="191" t="s">
        <v>5307</v>
      </c>
      <c r="BK97" s="277">
        <v>1</v>
      </c>
      <c r="BL97" s="599"/>
      <c r="BM97" s="599"/>
      <c r="BN97" s="599"/>
      <c r="BO97" s="599"/>
      <c r="DJ97" t="s">
        <v>18140</v>
      </c>
      <c r="DK97" t="s">
        <v>17553</v>
      </c>
      <c r="DL97" t="s">
        <v>17554</v>
      </c>
      <c r="DT97" t="s">
        <v>18140</v>
      </c>
      <c r="DU97" t="s">
        <v>17553</v>
      </c>
      <c r="DV97" t="s">
        <v>17554</v>
      </c>
      <c r="EB97" s="610"/>
      <c r="EC97" s="605"/>
      <c r="ED97" s="605"/>
      <c r="EE97" s="605"/>
      <c r="EF97" s="605"/>
      <c r="EG97" s="605"/>
      <c r="EJ97"/>
    </row>
    <row r="98" spans="12:140" ht="16.5" customHeight="1">
      <c r="L98" s="542" t="s">
        <v>18103</v>
      </c>
      <c r="N98" s="542" t="s">
        <v>18141</v>
      </c>
      <c r="O98" s="597"/>
      <c r="AL98" s="597"/>
      <c r="AM98" s="605" t="s">
        <v>17685</v>
      </c>
      <c r="AN98" s="609">
        <v>80</v>
      </c>
      <c r="AO98" s="609">
        <v>75</v>
      </c>
      <c r="AP98" s="609">
        <v>40</v>
      </c>
      <c r="AQ98" s="609">
        <v>40</v>
      </c>
      <c r="AR98" s="609">
        <v>65</v>
      </c>
      <c r="AS98" s="609">
        <v>65</v>
      </c>
      <c r="AT98" s="599"/>
      <c r="AU98" s="599"/>
      <c r="AV98" s="599"/>
      <c r="AW98" s="599"/>
      <c r="AX98" s="599"/>
      <c r="AY98" s="599"/>
      <c r="AZ98" s="599"/>
      <c r="BA98" s="602"/>
      <c r="BB98" s="599"/>
      <c r="BC98" s="189" t="s">
        <v>28660</v>
      </c>
      <c r="BD98" s="258" t="s">
        <v>18142</v>
      </c>
      <c r="BE98" s="191">
        <v>1958</v>
      </c>
      <c r="BF98" s="191">
        <v>23496</v>
      </c>
      <c r="BG98" s="7">
        <v>44971</v>
      </c>
      <c r="BH98" s="191" t="s">
        <v>17953</v>
      </c>
      <c r="BI98" s="61" t="s">
        <v>5364</v>
      </c>
      <c r="BJ98" s="191" t="s">
        <v>5307</v>
      </c>
      <c r="BK98" s="277">
        <v>1</v>
      </c>
      <c r="BL98" s="599"/>
      <c r="BM98" s="599"/>
      <c r="BN98" s="599"/>
      <c r="BO98" s="599"/>
      <c r="DJ98" t="s">
        <v>18143</v>
      </c>
      <c r="DK98" t="s">
        <v>17495</v>
      </c>
      <c r="DL98" t="s">
        <v>17496</v>
      </c>
      <c r="DT98" t="s">
        <v>18143</v>
      </c>
      <c r="DU98" t="s">
        <v>17495</v>
      </c>
      <c r="DV98" t="s">
        <v>17496</v>
      </c>
      <c r="EB98" s="610"/>
      <c r="EC98" s="605"/>
      <c r="ED98" s="605"/>
      <c r="EE98" s="605"/>
      <c r="EF98" s="605"/>
      <c r="EG98" s="605"/>
      <c r="EJ98"/>
    </row>
    <row r="99" spans="12:140" ht="16.5" customHeight="1">
      <c r="L99" s="542" t="s">
        <v>1003</v>
      </c>
      <c r="N99" s="542" t="s">
        <v>18144</v>
      </c>
      <c r="O99" s="597"/>
      <c r="AL99" s="597"/>
      <c r="AM99" s="605" t="s">
        <v>17698</v>
      </c>
      <c r="AN99" s="609">
        <v>47</v>
      </c>
      <c r="AO99" s="609">
        <v>36</v>
      </c>
      <c r="AP99" s="609">
        <v>34</v>
      </c>
      <c r="AQ99" s="609">
        <v>32</v>
      </c>
      <c r="AR99" s="609">
        <v>43</v>
      </c>
      <c r="AS99" s="609">
        <v>35</v>
      </c>
      <c r="AT99" s="599"/>
      <c r="AU99" s="599"/>
      <c r="AV99" s="599"/>
      <c r="AW99" s="599"/>
      <c r="AX99" s="599"/>
      <c r="AY99" s="599"/>
      <c r="AZ99" s="599"/>
      <c r="BA99" s="602"/>
      <c r="BB99" s="599"/>
      <c r="BC99" s="189" t="s">
        <v>17724</v>
      </c>
      <c r="BD99" s="258" t="s">
        <v>18145</v>
      </c>
      <c r="BE99" s="191">
        <v>1953</v>
      </c>
      <c r="BF99" s="191">
        <v>23436</v>
      </c>
      <c r="BG99" s="7">
        <v>44971</v>
      </c>
      <c r="BH99" s="191" t="s">
        <v>17953</v>
      </c>
      <c r="BI99" s="61" t="s">
        <v>4329</v>
      </c>
      <c r="BJ99" s="191" t="s">
        <v>18087</v>
      </c>
      <c r="BK99" s="277">
        <v>1</v>
      </c>
      <c r="BL99" s="599"/>
      <c r="BM99" s="599"/>
      <c r="BN99" s="599"/>
      <c r="BO99" s="599"/>
      <c r="DJ99" t="s">
        <v>18146</v>
      </c>
      <c r="DK99" t="s">
        <v>17531</v>
      </c>
      <c r="DL99" t="s">
        <v>17532</v>
      </c>
      <c r="DT99" t="s">
        <v>18146</v>
      </c>
      <c r="DU99" t="s">
        <v>17531</v>
      </c>
      <c r="DV99" t="s">
        <v>17532</v>
      </c>
      <c r="EB99" s="610"/>
      <c r="EC99" s="605"/>
      <c r="ED99" s="605"/>
      <c r="EE99" s="605"/>
      <c r="EF99" s="605"/>
      <c r="EG99" s="605"/>
      <c r="EJ99"/>
    </row>
    <row r="100" spans="12:140" ht="16.5" customHeight="1">
      <c r="L100" s="542" t="s">
        <v>10406</v>
      </c>
      <c r="N100" s="542" t="s">
        <v>18147</v>
      </c>
      <c r="O100" s="597"/>
      <c r="AL100" s="597"/>
      <c r="AM100" s="599"/>
      <c r="AN100" s="599"/>
      <c r="AO100" s="599"/>
      <c r="AP100" s="599"/>
      <c r="AQ100" s="599"/>
      <c r="AR100" s="599"/>
      <c r="AS100" s="599"/>
      <c r="AT100" s="599"/>
      <c r="AU100" s="599"/>
      <c r="AV100" s="599"/>
      <c r="AW100" s="599"/>
      <c r="AX100" s="599"/>
      <c r="AY100" s="599"/>
      <c r="AZ100" s="599"/>
      <c r="BA100" s="602"/>
      <c r="BB100" s="599"/>
      <c r="BC100" s="189" t="s">
        <v>17277</v>
      </c>
      <c r="BD100" s="258" t="s">
        <v>18148</v>
      </c>
      <c r="BE100" s="191">
        <v>1980</v>
      </c>
      <c r="BF100" s="191">
        <v>23760</v>
      </c>
      <c r="BG100" s="7">
        <v>44971</v>
      </c>
      <c r="BH100" s="191" t="s">
        <v>17970</v>
      </c>
      <c r="BI100" s="61" t="s">
        <v>4329</v>
      </c>
      <c r="BJ100" s="191" t="s">
        <v>18087</v>
      </c>
      <c r="BK100" s="277">
        <v>1</v>
      </c>
      <c r="BL100" s="599"/>
      <c r="BM100" s="599"/>
      <c r="BN100" s="599"/>
      <c r="BO100" s="599"/>
      <c r="DJ100" t="s">
        <v>18149</v>
      </c>
      <c r="DK100" t="s">
        <v>17495</v>
      </c>
      <c r="DL100" t="s">
        <v>17496</v>
      </c>
      <c r="DT100" t="s">
        <v>18149</v>
      </c>
      <c r="DU100" t="s">
        <v>17495</v>
      </c>
      <c r="DV100" t="s">
        <v>17496</v>
      </c>
      <c r="EB100" s="610"/>
      <c r="EC100" s="605"/>
      <c r="ED100" s="605"/>
      <c r="EE100" s="605"/>
      <c r="EF100" s="605"/>
      <c r="EG100" s="605"/>
      <c r="EJ100"/>
    </row>
    <row r="101" spans="12:140" ht="16.5" customHeight="1">
      <c r="L101" s="542" t="s">
        <v>18125</v>
      </c>
      <c r="N101" s="542" t="s">
        <v>18150</v>
      </c>
      <c r="O101" s="597"/>
      <c r="AL101" s="597"/>
      <c r="AM101" s="253"/>
      <c r="AN101" s="865" t="s">
        <v>18151</v>
      </c>
      <c r="AO101" s="866"/>
      <c r="AP101" s="1049"/>
      <c r="AQ101" s="1050"/>
      <c r="AR101" s="262" t="s">
        <v>18152</v>
      </c>
      <c r="AS101" s="1049"/>
      <c r="AT101" s="1050"/>
      <c r="AU101" s="262" t="s">
        <v>8147</v>
      </c>
      <c r="AV101" s="1049"/>
      <c r="AW101" s="1050"/>
      <c r="AX101" s="254"/>
      <c r="AY101" s="599"/>
      <c r="AZ101" s="599"/>
      <c r="BA101" s="602"/>
      <c r="BB101" s="599"/>
      <c r="BC101" s="189" t="s">
        <v>17990</v>
      </c>
      <c r="BD101" s="258" t="s">
        <v>18153</v>
      </c>
      <c r="BE101" s="191">
        <v>1452</v>
      </c>
      <c r="BF101" s="191">
        <v>21780</v>
      </c>
      <c r="BG101" s="7">
        <v>44972</v>
      </c>
      <c r="BH101" s="191" t="s">
        <v>17953</v>
      </c>
      <c r="BI101" s="61" t="s">
        <v>18120</v>
      </c>
      <c r="BJ101" s="191" t="s">
        <v>18087</v>
      </c>
      <c r="BK101" s="277">
        <v>1</v>
      </c>
      <c r="BL101" s="599"/>
      <c r="BM101" s="599"/>
      <c r="BN101" s="599"/>
      <c r="BO101" s="599"/>
      <c r="DJ101" t="s">
        <v>18154</v>
      </c>
      <c r="DK101" t="s">
        <v>17531</v>
      </c>
      <c r="DL101" t="s">
        <v>17532</v>
      </c>
      <c r="DT101" t="s">
        <v>18154</v>
      </c>
      <c r="DU101" t="s">
        <v>17531</v>
      </c>
      <c r="DV101" t="s">
        <v>17532</v>
      </c>
      <c r="EB101" s="610"/>
      <c r="EC101" s="605"/>
      <c r="ED101" s="605"/>
      <c r="EE101" s="605"/>
      <c r="EF101" s="605"/>
      <c r="EG101" s="605"/>
      <c r="EJ101"/>
    </row>
    <row r="102" spans="12:140" ht="16.5" customHeight="1">
      <c r="L102" s="542" t="s">
        <v>18132</v>
      </c>
      <c r="N102" s="542" t="s">
        <v>9936</v>
      </c>
      <c r="O102" s="597"/>
      <c r="AL102" s="597"/>
      <c r="AM102" s="253"/>
      <c r="AN102" s="865" t="s">
        <v>6343</v>
      </c>
      <c r="AO102" s="866"/>
      <c r="AP102" s="1051"/>
      <c r="AQ102" s="1052"/>
      <c r="AR102" s="262" t="s">
        <v>6343</v>
      </c>
      <c r="AS102" s="1051"/>
      <c r="AT102" s="1052"/>
      <c r="AU102" s="262" t="s">
        <v>6343</v>
      </c>
      <c r="AV102" s="1051"/>
      <c r="AW102" s="1052"/>
      <c r="AX102" s="254"/>
      <c r="AY102" s="599"/>
      <c r="AZ102" s="599"/>
      <c r="BA102" s="602"/>
      <c r="BB102" s="599"/>
      <c r="BC102" s="189" t="s">
        <v>17549</v>
      </c>
      <c r="BD102" s="258" t="s">
        <v>18155</v>
      </c>
      <c r="BE102" s="191">
        <v>1500</v>
      </c>
      <c r="BF102" s="191">
        <v>22500</v>
      </c>
      <c r="BG102" s="7">
        <v>44972</v>
      </c>
      <c r="BH102" s="191" t="s">
        <v>17953</v>
      </c>
      <c r="BI102" s="61" t="s">
        <v>5781</v>
      </c>
      <c r="BJ102" s="191" t="s">
        <v>5307</v>
      </c>
      <c r="BK102" s="277">
        <v>1</v>
      </c>
      <c r="BL102" s="599"/>
      <c r="BM102" s="599"/>
      <c r="BN102" s="599"/>
      <c r="BO102" s="599"/>
      <c r="DJ102" t="s">
        <v>18156</v>
      </c>
      <c r="DK102" t="s">
        <v>17568</v>
      </c>
      <c r="DL102" t="s">
        <v>17569</v>
      </c>
      <c r="DT102" t="s">
        <v>18156</v>
      </c>
      <c r="DU102" t="s">
        <v>17568</v>
      </c>
      <c r="DV102" t="s">
        <v>17569</v>
      </c>
      <c r="EB102" s="610"/>
      <c r="EC102" s="605"/>
      <c r="ED102" s="605"/>
      <c r="EE102" s="605"/>
      <c r="EF102" s="605"/>
      <c r="EG102" s="605"/>
      <c r="EJ102"/>
    </row>
    <row r="103" spans="12:140" ht="16.5" customHeight="1">
      <c r="L103" s="542" t="s">
        <v>8996</v>
      </c>
      <c r="N103" s="542" t="s">
        <v>18158</v>
      </c>
      <c r="O103" s="597"/>
      <c r="AL103" s="597"/>
      <c r="AM103" s="253"/>
      <c r="AN103" s="263"/>
      <c r="AO103" s="241"/>
      <c r="AP103" s="264"/>
      <c r="AQ103" s="264"/>
      <c r="AR103" s="265"/>
      <c r="AS103" s="266"/>
      <c r="AT103" s="267"/>
      <c r="AU103" s="268"/>
      <c r="AV103" s="269"/>
      <c r="AW103" s="269"/>
      <c r="AX103" s="254"/>
      <c r="AY103" s="599"/>
      <c r="AZ103" s="599"/>
      <c r="BA103" s="602"/>
      <c r="BB103" s="599"/>
      <c r="BC103" s="189" t="s">
        <v>17549</v>
      </c>
      <c r="BD103" s="258" t="s">
        <v>18159</v>
      </c>
      <c r="BE103" s="191">
        <v>1568</v>
      </c>
      <c r="BF103" s="191">
        <v>23520</v>
      </c>
      <c r="BG103" s="7">
        <v>44972</v>
      </c>
      <c r="BH103" s="191" t="s">
        <v>17953</v>
      </c>
      <c r="BI103" s="61" t="s">
        <v>4603</v>
      </c>
      <c r="BJ103" s="191" t="s">
        <v>5307</v>
      </c>
      <c r="BK103" s="277">
        <v>1</v>
      </c>
      <c r="BL103" s="599"/>
      <c r="BM103" s="599"/>
      <c r="BN103" s="599"/>
      <c r="BO103" s="599"/>
      <c r="DJ103" t="s">
        <v>18160</v>
      </c>
      <c r="DK103" t="s">
        <v>17606</v>
      </c>
      <c r="DL103" t="s">
        <v>17607</v>
      </c>
      <c r="DT103" t="s">
        <v>18160</v>
      </c>
      <c r="DU103" t="s">
        <v>17606</v>
      </c>
      <c r="DV103" t="s">
        <v>17607</v>
      </c>
      <c r="EB103" s="610"/>
      <c r="EC103" s="605"/>
      <c r="ED103" s="605"/>
      <c r="EE103" s="605"/>
      <c r="EF103" s="605"/>
      <c r="EG103" s="605"/>
      <c r="EJ103"/>
    </row>
    <row r="104" spans="12:140" ht="16.5" customHeight="1">
      <c r="L104" s="542" t="s">
        <v>10849</v>
      </c>
      <c r="N104" s="542" t="s">
        <v>14344</v>
      </c>
      <c r="O104" s="597"/>
      <c r="AL104" s="597"/>
      <c r="AM104" s="253"/>
      <c r="AN104" s="240" t="s">
        <v>18162</v>
      </c>
      <c r="AO104" s="240"/>
      <c r="AP104" s="240"/>
      <c r="AQ104" s="241"/>
      <c r="AR104" s="242"/>
      <c r="AS104" s="243"/>
      <c r="AT104" s="242"/>
      <c r="AU104" s="242"/>
      <c r="AV104" s="239"/>
      <c r="AW104" s="239"/>
      <c r="AX104" s="254"/>
      <c r="AY104" s="599"/>
      <c r="AZ104" s="599"/>
      <c r="BA104" s="602"/>
      <c r="BB104" s="599"/>
      <c r="BC104" s="189" t="s">
        <v>17549</v>
      </c>
      <c r="BD104" s="258" t="s">
        <v>18163</v>
      </c>
      <c r="BE104" s="191">
        <v>1512</v>
      </c>
      <c r="BF104" s="191">
        <v>22680</v>
      </c>
      <c r="BG104" s="7">
        <v>44972</v>
      </c>
      <c r="BH104" s="191" t="s">
        <v>17953</v>
      </c>
      <c r="BI104" s="61" t="s">
        <v>5781</v>
      </c>
      <c r="BJ104" s="191" t="s">
        <v>5307</v>
      </c>
      <c r="BK104" s="277">
        <v>1</v>
      </c>
      <c r="BL104" s="599"/>
      <c r="BM104" s="599"/>
      <c r="BN104" s="599"/>
      <c r="BO104" s="599"/>
      <c r="DJ104" t="s">
        <v>18164</v>
      </c>
      <c r="DK104" t="s">
        <v>17568</v>
      </c>
      <c r="DL104" t="s">
        <v>17569</v>
      </c>
      <c r="DT104" t="s">
        <v>18164</v>
      </c>
      <c r="DU104" t="s">
        <v>17568</v>
      </c>
      <c r="DV104" t="s">
        <v>17569</v>
      </c>
      <c r="EB104" s="610"/>
      <c r="EC104" s="605"/>
      <c r="ED104" s="605"/>
      <c r="EE104" s="605"/>
      <c r="EF104" s="605"/>
      <c r="EG104" s="605"/>
      <c r="EJ104"/>
    </row>
    <row r="105" spans="12:140" ht="16.5" customHeight="1">
      <c r="L105" s="542" t="s">
        <v>10500</v>
      </c>
      <c r="N105" s="542" t="s">
        <v>18166</v>
      </c>
      <c r="O105" s="597"/>
      <c r="AL105" s="597"/>
      <c r="AM105" s="253"/>
      <c r="AN105" s="239"/>
      <c r="AO105" s="240"/>
      <c r="AP105" s="240"/>
      <c r="AQ105" s="241"/>
      <c r="AR105" s="242"/>
      <c r="AS105" s="243"/>
      <c r="AT105" s="242"/>
      <c r="AU105" s="242"/>
      <c r="AV105" s="239"/>
      <c r="AW105" s="239"/>
      <c r="AX105" s="254"/>
      <c r="AY105" s="599"/>
      <c r="AZ105" s="599"/>
      <c r="BA105" s="602"/>
      <c r="BB105" s="599"/>
      <c r="BC105" s="189" t="s">
        <v>18167</v>
      </c>
      <c r="BD105" s="258" t="s">
        <v>18168</v>
      </c>
      <c r="BE105" s="191">
        <v>1948</v>
      </c>
      <c r="BF105" s="191">
        <v>23376</v>
      </c>
      <c r="BG105" s="7">
        <v>44972</v>
      </c>
      <c r="BH105" s="191" t="s">
        <v>17953</v>
      </c>
      <c r="BI105" s="61" t="s">
        <v>18169</v>
      </c>
      <c r="BJ105" s="191" t="s">
        <v>5307</v>
      </c>
      <c r="BK105" s="277">
        <v>1</v>
      </c>
      <c r="BL105" s="599"/>
      <c r="BM105" s="599"/>
      <c r="BN105" s="599"/>
      <c r="BO105" s="599"/>
      <c r="DJ105" t="s">
        <v>18170</v>
      </c>
      <c r="DK105" t="s">
        <v>17606</v>
      </c>
      <c r="DL105" t="s">
        <v>17607</v>
      </c>
      <c r="DT105" t="s">
        <v>18170</v>
      </c>
      <c r="DU105" t="s">
        <v>17606</v>
      </c>
      <c r="DV105" t="s">
        <v>17607</v>
      </c>
      <c r="EB105" s="610"/>
      <c r="EC105" s="605"/>
      <c r="ED105" s="605"/>
      <c r="EE105" s="605"/>
      <c r="EF105" s="605"/>
      <c r="EG105" s="605"/>
      <c r="EJ105"/>
    </row>
    <row r="106" spans="12:140" ht="16.5" customHeight="1">
      <c r="L106" s="542" t="s">
        <v>4367</v>
      </c>
      <c r="N106" s="542" t="s">
        <v>18171</v>
      </c>
      <c r="O106" s="597"/>
      <c r="AL106" s="597"/>
      <c r="AM106" s="253"/>
      <c r="AN106" s="239" t="s">
        <v>18172</v>
      </c>
      <c r="AO106" s="240"/>
      <c r="AP106" s="240"/>
      <c r="AQ106" s="241"/>
      <c r="AR106" s="242"/>
      <c r="AS106" s="243"/>
      <c r="AT106" s="242"/>
      <c r="AU106" s="242"/>
      <c r="AV106" s="239"/>
      <c r="AW106" s="239"/>
      <c r="AX106" s="254"/>
      <c r="AY106" s="599"/>
      <c r="AZ106" s="599"/>
      <c r="BA106" s="602"/>
      <c r="BB106" s="599"/>
      <c r="BC106" s="189" t="s">
        <v>18008</v>
      </c>
      <c r="BD106" s="258" t="s">
        <v>18173</v>
      </c>
      <c r="BE106" s="191">
        <v>1958</v>
      </c>
      <c r="BF106" s="191">
        <v>23496</v>
      </c>
      <c r="BG106" s="7">
        <v>44973</v>
      </c>
      <c r="BH106" s="191" t="s">
        <v>17970</v>
      </c>
      <c r="BI106" s="61" t="s">
        <v>8019</v>
      </c>
      <c r="BJ106" s="191" t="s">
        <v>5307</v>
      </c>
      <c r="BK106" s="277">
        <v>1</v>
      </c>
      <c r="BL106" s="599"/>
      <c r="BM106" s="599"/>
      <c r="BN106" s="599"/>
      <c r="BO106" s="599"/>
      <c r="DJ106" t="s">
        <v>18174</v>
      </c>
      <c r="DK106" t="s">
        <v>17434</v>
      </c>
      <c r="DL106" t="s">
        <v>17435</v>
      </c>
      <c r="DT106" t="s">
        <v>18174</v>
      </c>
      <c r="DU106" t="s">
        <v>17434</v>
      </c>
      <c r="DV106" t="s">
        <v>17435</v>
      </c>
      <c r="EB106" s="610"/>
      <c r="EC106" s="605"/>
      <c r="ED106" s="605"/>
      <c r="EE106" s="605"/>
      <c r="EF106" s="605"/>
      <c r="EG106" s="605"/>
      <c r="EJ106"/>
    </row>
    <row r="107" spans="12:140" ht="16.5" customHeight="1">
      <c r="L107" s="542" t="s">
        <v>219</v>
      </c>
      <c r="N107" s="542" t="s">
        <v>18176</v>
      </c>
      <c r="O107" s="597"/>
      <c r="AL107" s="597"/>
      <c r="AM107" s="253"/>
      <c r="AN107" s="239"/>
      <c r="AO107" s="240"/>
      <c r="AP107" s="240"/>
      <c r="AQ107" s="241"/>
      <c r="AR107" s="242"/>
      <c r="AS107" s="243"/>
      <c r="AT107" s="242"/>
      <c r="AU107" s="242"/>
      <c r="AV107" s="239"/>
      <c r="AW107" s="239"/>
      <c r="AX107" s="254"/>
      <c r="AY107" s="599"/>
      <c r="AZ107" s="599"/>
      <c r="BA107" s="602"/>
      <c r="BB107" s="599"/>
      <c r="BC107" s="189" t="s">
        <v>17871</v>
      </c>
      <c r="BD107" s="258" t="s">
        <v>18177</v>
      </c>
      <c r="BE107" s="191">
        <v>1958</v>
      </c>
      <c r="BF107" s="191">
        <v>23496</v>
      </c>
      <c r="BG107" s="7">
        <v>44973</v>
      </c>
      <c r="BH107" s="191" t="s">
        <v>17953</v>
      </c>
      <c r="BI107" s="61" t="s">
        <v>8019</v>
      </c>
      <c r="BJ107" s="191" t="s">
        <v>5307</v>
      </c>
      <c r="BK107" s="277">
        <v>1</v>
      </c>
      <c r="BL107" s="599"/>
      <c r="BM107" s="599"/>
      <c r="BN107" s="599"/>
      <c r="BO107" s="599"/>
      <c r="DJ107" t="s">
        <v>18178</v>
      </c>
      <c r="DK107" t="s">
        <v>17418</v>
      </c>
      <c r="DL107" t="s">
        <v>17419</v>
      </c>
      <c r="DT107" t="s">
        <v>18178</v>
      </c>
      <c r="DU107" t="s">
        <v>17418</v>
      </c>
      <c r="DV107" t="s">
        <v>17419</v>
      </c>
      <c r="EB107" s="610"/>
      <c r="EC107" s="605"/>
      <c r="ED107" s="605"/>
      <c r="EE107" s="605"/>
      <c r="EF107" s="605"/>
      <c r="EG107" s="605"/>
      <c r="EJ107"/>
    </row>
    <row r="108" spans="12:140" ht="16.5" customHeight="1">
      <c r="L108" s="542" t="s">
        <v>8897</v>
      </c>
      <c r="N108" s="542" t="s">
        <v>18180</v>
      </c>
      <c r="O108" s="597"/>
      <c r="AL108" s="597"/>
      <c r="AM108" s="253"/>
      <c r="AN108" s="239"/>
      <c r="AO108" s="240"/>
      <c r="AP108" s="240"/>
      <c r="AQ108" s="241"/>
      <c r="AR108" s="242"/>
      <c r="AS108" s="243"/>
      <c r="AT108" s="242"/>
      <c r="AU108" s="869"/>
      <c r="AV108" s="869"/>
      <c r="AW108" s="239"/>
      <c r="AX108" s="254"/>
      <c r="AY108" s="599"/>
      <c r="AZ108" s="599"/>
      <c r="BA108" s="602"/>
      <c r="BB108" s="599"/>
      <c r="BC108" s="189" t="s">
        <v>18181</v>
      </c>
      <c r="BD108" s="258" t="s">
        <v>18182</v>
      </c>
      <c r="BE108" s="191">
        <v>1925</v>
      </c>
      <c r="BF108" s="191">
        <v>23100</v>
      </c>
      <c r="BG108" s="7">
        <v>44974</v>
      </c>
      <c r="BH108" s="191" t="s">
        <v>17953</v>
      </c>
      <c r="BI108" s="61" t="s">
        <v>18183</v>
      </c>
      <c r="BJ108" s="191" t="s">
        <v>4261</v>
      </c>
      <c r="BK108" s="277">
        <v>1</v>
      </c>
      <c r="BL108" s="599"/>
      <c r="BM108" s="599"/>
      <c r="BN108" s="599"/>
      <c r="BO108" s="599"/>
      <c r="DJ108" t="s">
        <v>18184</v>
      </c>
      <c r="DK108" t="s">
        <v>17481</v>
      </c>
      <c r="DL108" t="s">
        <v>17482</v>
      </c>
      <c r="DT108" t="s">
        <v>18184</v>
      </c>
      <c r="DU108" t="s">
        <v>17481</v>
      </c>
      <c r="DV108" t="s">
        <v>17482</v>
      </c>
      <c r="EB108" s="610"/>
      <c r="EC108" s="605"/>
      <c r="ED108" s="605"/>
      <c r="EE108" s="605"/>
      <c r="EF108" s="605"/>
      <c r="EG108" s="605"/>
      <c r="EJ108"/>
    </row>
    <row r="109" spans="12:140" ht="16.5" customHeight="1">
      <c r="L109" s="542" t="s">
        <v>18157</v>
      </c>
      <c r="N109" s="542" t="s">
        <v>18185</v>
      </c>
      <c r="O109" s="597"/>
      <c r="AL109" s="597"/>
      <c r="AM109" s="253"/>
      <c r="AN109" s="239"/>
      <c r="AO109" s="240"/>
      <c r="AP109" s="240"/>
      <c r="AQ109" s="241"/>
      <c r="AR109" s="242"/>
      <c r="AS109" s="243"/>
      <c r="AT109" s="242"/>
      <c r="AU109" s="242"/>
      <c r="AV109" s="239"/>
      <c r="AW109" s="239"/>
      <c r="AX109" s="254"/>
      <c r="AY109" s="599"/>
      <c r="AZ109" s="599"/>
      <c r="BA109" s="602"/>
      <c r="BB109" s="599"/>
      <c r="BC109" s="189" t="s">
        <v>17871</v>
      </c>
      <c r="BD109" s="258" t="s">
        <v>18186</v>
      </c>
      <c r="BE109" s="191">
        <v>1958</v>
      </c>
      <c r="BF109" s="191">
        <v>23496</v>
      </c>
      <c r="BG109" s="7">
        <v>44974</v>
      </c>
      <c r="BH109" s="191" t="s">
        <v>17953</v>
      </c>
      <c r="BI109" s="61" t="s">
        <v>8019</v>
      </c>
      <c r="BJ109" s="191" t="s">
        <v>5307</v>
      </c>
      <c r="BK109" s="277">
        <v>1</v>
      </c>
      <c r="BL109" s="599"/>
      <c r="BM109" s="599"/>
      <c r="BN109" s="599"/>
      <c r="BO109" s="599"/>
      <c r="DJ109" t="s">
        <v>18187</v>
      </c>
      <c r="DK109" t="s">
        <v>17456</v>
      </c>
      <c r="DL109" t="s">
        <v>17457</v>
      </c>
      <c r="DT109" t="s">
        <v>18187</v>
      </c>
      <c r="DU109" t="s">
        <v>17456</v>
      </c>
      <c r="DV109" t="s">
        <v>17457</v>
      </c>
      <c r="EB109" s="610"/>
      <c r="EC109" s="605"/>
      <c r="ED109" s="605"/>
      <c r="EE109" s="605"/>
      <c r="EF109" s="605"/>
      <c r="EG109" s="605"/>
      <c r="EJ109"/>
    </row>
    <row r="110" spans="12:140" ht="16.5" customHeight="1">
      <c r="L110" s="542" t="s">
        <v>18161</v>
      </c>
      <c r="N110" s="542" t="s">
        <v>18189</v>
      </c>
      <c r="O110" s="597"/>
      <c r="AL110" s="597"/>
      <c r="AM110" s="253"/>
      <c r="AN110" s="239"/>
      <c r="AO110" s="240"/>
      <c r="AP110" s="240"/>
      <c r="AQ110" s="241"/>
      <c r="AR110" s="870" t="s">
        <v>18190</v>
      </c>
      <c r="AS110" s="870"/>
      <c r="AT110" s="870"/>
      <c r="AU110" s="870"/>
      <c r="AV110" s="870"/>
      <c r="AW110" s="239"/>
      <c r="AX110" s="254"/>
      <c r="AY110" s="599"/>
      <c r="AZ110" s="599"/>
      <c r="BA110" s="602"/>
      <c r="BB110" s="599"/>
      <c r="BC110" s="189" t="s">
        <v>17549</v>
      </c>
      <c r="BD110" s="258" t="s">
        <v>18191</v>
      </c>
      <c r="BE110" s="191">
        <v>1500</v>
      </c>
      <c r="BF110" s="191">
        <v>22500</v>
      </c>
      <c r="BG110" s="7">
        <v>44978</v>
      </c>
      <c r="BH110" s="191" t="s">
        <v>17953</v>
      </c>
      <c r="BI110" s="61" t="s">
        <v>5781</v>
      </c>
      <c r="BJ110" s="191" t="s">
        <v>5307</v>
      </c>
      <c r="BK110" s="277">
        <v>1</v>
      </c>
      <c r="BL110" s="599"/>
      <c r="BM110" s="599"/>
      <c r="BN110" s="599"/>
      <c r="BO110" s="599"/>
      <c r="DJ110" t="s">
        <v>18192</v>
      </c>
      <c r="DK110" t="s">
        <v>17434</v>
      </c>
      <c r="DL110" t="s">
        <v>17435</v>
      </c>
      <c r="DT110" t="s">
        <v>18192</v>
      </c>
      <c r="DU110" t="s">
        <v>17434</v>
      </c>
      <c r="DV110" t="s">
        <v>17435</v>
      </c>
      <c r="EB110" s="610"/>
      <c r="EC110" s="605"/>
      <c r="ED110" s="605"/>
      <c r="EE110" s="605"/>
      <c r="EF110" s="605"/>
      <c r="EG110" s="605"/>
      <c r="EJ110"/>
    </row>
    <row r="111" spans="12:140" ht="16.5" customHeight="1">
      <c r="L111" s="542" t="s">
        <v>18165</v>
      </c>
      <c r="N111" s="542" t="s">
        <v>18194</v>
      </c>
      <c r="O111" s="597"/>
      <c r="AL111" s="597"/>
      <c r="AM111" s="253"/>
      <c r="AN111" s="239"/>
      <c r="AO111" s="240"/>
      <c r="AP111" s="240"/>
      <c r="AQ111" s="241"/>
      <c r="AR111" s="242"/>
      <c r="AS111" s="243"/>
      <c r="AT111" s="242"/>
      <c r="AU111" s="242"/>
      <c r="AV111" s="239"/>
      <c r="AW111" s="239"/>
      <c r="AX111" s="254"/>
      <c r="AY111" s="599"/>
      <c r="AZ111" s="599"/>
      <c r="BA111" s="602"/>
      <c r="BB111" s="599"/>
      <c r="BC111" s="189" t="s">
        <v>17277</v>
      </c>
      <c r="BD111" s="258" t="s">
        <v>18195</v>
      </c>
      <c r="BE111" s="191">
        <v>1815</v>
      </c>
      <c r="BF111" s="191">
        <v>21780</v>
      </c>
      <c r="BG111" s="7">
        <v>44978</v>
      </c>
      <c r="BH111" s="191" t="s">
        <v>17953</v>
      </c>
      <c r="BI111" s="61" t="s">
        <v>18196</v>
      </c>
      <c r="BJ111" s="191" t="s">
        <v>5307</v>
      </c>
      <c r="BK111" s="277">
        <v>1</v>
      </c>
      <c r="BL111" s="599"/>
      <c r="BM111" s="599"/>
      <c r="BN111" s="599"/>
      <c r="BO111" s="599"/>
      <c r="DJ111" t="s">
        <v>18197</v>
      </c>
      <c r="DK111" t="s">
        <v>17418</v>
      </c>
      <c r="DL111" t="s">
        <v>17419</v>
      </c>
      <c r="DT111" t="s">
        <v>18197</v>
      </c>
      <c r="DU111" t="s">
        <v>17418</v>
      </c>
      <c r="DV111" t="s">
        <v>17419</v>
      </c>
      <c r="EB111" s="610"/>
      <c r="EC111" s="605"/>
      <c r="ED111" s="605"/>
      <c r="EE111" s="605"/>
      <c r="EF111" s="605"/>
      <c r="EG111" s="605"/>
      <c r="EJ111"/>
    </row>
    <row r="112" spans="12:140" ht="16.5" customHeight="1">
      <c r="L112" s="542" t="s">
        <v>12751</v>
      </c>
      <c r="N112" s="542" t="s">
        <v>18198</v>
      </c>
      <c r="O112" s="597"/>
      <c r="AL112" s="597"/>
      <c r="AM112" s="253"/>
      <c r="AN112" s="862" t="s">
        <v>18199</v>
      </c>
      <c r="AO112" s="862"/>
      <c r="AP112" s="862"/>
      <c r="AQ112" s="862"/>
      <c r="AR112" s="862"/>
      <c r="AS112" s="862"/>
      <c r="AT112" s="862"/>
      <c r="AU112" s="862"/>
      <c r="AV112" s="862"/>
      <c r="AW112" s="862"/>
      <c r="AX112" s="254"/>
      <c r="AY112" s="599"/>
      <c r="AZ112" s="599"/>
      <c r="BA112" s="602"/>
      <c r="BB112" s="599"/>
      <c r="BC112" s="189" t="s">
        <v>17990</v>
      </c>
      <c r="BD112" s="258" t="s">
        <v>18200</v>
      </c>
      <c r="BE112" s="191">
        <v>1500</v>
      </c>
      <c r="BF112" s="191">
        <v>22500</v>
      </c>
      <c r="BG112" s="7">
        <v>44978</v>
      </c>
      <c r="BH112" s="191" t="s">
        <v>17953</v>
      </c>
      <c r="BI112" s="61" t="s">
        <v>5781</v>
      </c>
      <c r="BJ112" s="191" t="s">
        <v>5307</v>
      </c>
      <c r="BK112" s="277">
        <v>1</v>
      </c>
      <c r="BL112" s="599"/>
      <c r="BM112" s="599"/>
      <c r="BN112" s="599"/>
      <c r="BO112" s="599"/>
      <c r="DJ112" t="s">
        <v>18201</v>
      </c>
      <c r="DK112" t="s">
        <v>17481</v>
      </c>
      <c r="DL112" t="s">
        <v>17482</v>
      </c>
      <c r="DT112" t="s">
        <v>18201</v>
      </c>
      <c r="DU112" t="s">
        <v>17481</v>
      </c>
      <c r="DV112" t="s">
        <v>17482</v>
      </c>
      <c r="EB112" s="610"/>
      <c r="EC112" s="605"/>
      <c r="ED112" s="605"/>
      <c r="EE112" s="605"/>
      <c r="EF112" s="605"/>
      <c r="EG112" s="605"/>
      <c r="EJ112"/>
    </row>
    <row r="113" spans="12:140" ht="16.5" customHeight="1">
      <c r="L113" s="542" t="s">
        <v>18175</v>
      </c>
      <c r="N113" s="542" t="s">
        <v>18202</v>
      </c>
      <c r="O113" s="597"/>
      <c r="AL113" s="597"/>
      <c r="AM113" s="270"/>
      <c r="AN113" s="271"/>
      <c r="AO113" s="272"/>
      <c r="AP113" s="272"/>
      <c r="AQ113" s="273"/>
      <c r="AR113" s="274"/>
      <c r="AS113" s="275"/>
      <c r="AT113" s="274"/>
      <c r="AU113" s="274"/>
      <c r="AV113" s="271"/>
      <c r="AW113" s="271"/>
      <c r="AX113" s="276"/>
      <c r="AY113" s="599"/>
      <c r="AZ113" s="599"/>
      <c r="BA113" s="602"/>
      <c r="BB113" s="599"/>
      <c r="BC113" s="189" t="s">
        <v>17724</v>
      </c>
      <c r="BD113" s="258" t="s">
        <v>18203</v>
      </c>
      <c r="BE113" s="191">
        <v>1980</v>
      </c>
      <c r="BF113" s="191">
        <v>23760</v>
      </c>
      <c r="BG113" s="7">
        <v>44978</v>
      </c>
      <c r="BH113" s="191" t="s">
        <v>17953</v>
      </c>
      <c r="BI113" s="61" t="s">
        <v>4329</v>
      </c>
      <c r="BJ113" s="191" t="s">
        <v>5307</v>
      </c>
      <c r="BK113" s="277">
        <v>1</v>
      </c>
      <c r="BL113" s="599"/>
      <c r="BM113" s="599"/>
      <c r="BN113" s="599"/>
      <c r="BO113" s="599"/>
      <c r="DJ113" t="s">
        <v>18204</v>
      </c>
      <c r="DK113" t="s">
        <v>17456</v>
      </c>
      <c r="DL113" t="s">
        <v>17457</v>
      </c>
      <c r="DT113" t="s">
        <v>18204</v>
      </c>
      <c r="DU113" t="s">
        <v>17456</v>
      </c>
      <c r="DV113" t="s">
        <v>17457</v>
      </c>
      <c r="EB113" s="610"/>
      <c r="EC113" s="605"/>
      <c r="ED113" s="605"/>
      <c r="EE113" s="605"/>
      <c r="EF113" s="605"/>
      <c r="EG113" s="605"/>
      <c r="EJ113"/>
    </row>
    <row r="114" spans="12:140" ht="16.5" customHeight="1">
      <c r="L114" s="542" t="s">
        <v>18179</v>
      </c>
      <c r="N114" s="542" t="s">
        <v>18205</v>
      </c>
      <c r="O114" s="597"/>
      <c r="AL114" s="597"/>
      <c r="AM114" s="599" t="s">
        <v>18206</v>
      </c>
      <c r="AN114" t="s">
        <v>18207</v>
      </c>
      <c r="AO114" s="599"/>
      <c r="AP114" s="599"/>
      <c r="AQ114" s="599"/>
      <c r="AR114" s="599"/>
      <c r="AS114" s="599"/>
      <c r="AT114" s="599"/>
      <c r="AU114" s="599"/>
      <c r="AV114" s="599"/>
      <c r="AW114" s="599"/>
      <c r="AX114" s="599"/>
      <c r="AY114" s="599"/>
      <c r="AZ114" s="599"/>
      <c r="BA114" s="602"/>
      <c r="BB114" s="599"/>
      <c r="BC114" s="189" t="s">
        <v>17724</v>
      </c>
      <c r="BD114" s="258" t="s">
        <v>18208</v>
      </c>
      <c r="BE114" s="191">
        <v>1940</v>
      </c>
      <c r="BF114" s="191">
        <v>23280</v>
      </c>
      <c r="BG114" s="7">
        <v>44978</v>
      </c>
      <c r="BH114" s="191" t="s">
        <v>17970</v>
      </c>
      <c r="BI114" s="61" t="s">
        <v>6240</v>
      </c>
      <c r="BJ114" s="191" t="s">
        <v>5307</v>
      </c>
      <c r="BK114" s="277">
        <v>1</v>
      </c>
      <c r="BL114" s="599"/>
      <c r="BM114" s="599"/>
      <c r="BN114" s="599"/>
      <c r="BO114" s="599"/>
      <c r="EB114" s="610"/>
      <c r="EC114" s="605"/>
      <c r="ED114" s="605"/>
      <c r="EE114" s="605"/>
      <c r="EF114" s="605"/>
      <c r="EG114" s="605"/>
      <c r="EJ114"/>
    </row>
    <row r="115" spans="12:140" ht="16.5" customHeight="1">
      <c r="L115" s="542" t="s">
        <v>13097</v>
      </c>
      <c r="N115" s="542" t="s">
        <v>18210</v>
      </c>
      <c r="O115" s="597"/>
      <c r="AL115" s="597"/>
      <c r="AM115">
        <v>0.77</v>
      </c>
      <c r="AN115">
        <v>3.63</v>
      </c>
      <c r="AO115">
        <v>6.88</v>
      </c>
      <c r="AP115">
        <v>6.75</v>
      </c>
      <c r="AQ115">
        <v>14.38</v>
      </c>
      <c r="AR115">
        <v>7.5</v>
      </c>
      <c r="AS115">
        <v>8.8800000000000008</v>
      </c>
      <c r="AT115">
        <v>7.13</v>
      </c>
      <c r="AU115">
        <v>8.8800000000000008</v>
      </c>
      <c r="AV115">
        <v>7.88</v>
      </c>
      <c r="AW115">
        <v>8.75</v>
      </c>
      <c r="AX115">
        <v>0.77</v>
      </c>
      <c r="AY115" s="599"/>
      <c r="AZ115" s="599"/>
      <c r="BA115" s="602"/>
      <c r="BB115" s="599"/>
      <c r="BC115" s="189" t="s">
        <v>17277</v>
      </c>
      <c r="BD115" s="258" t="s">
        <v>18211</v>
      </c>
      <c r="BE115" s="191">
        <v>1958</v>
      </c>
      <c r="BF115" s="191">
        <v>23496</v>
      </c>
      <c r="BG115" s="7">
        <v>44980</v>
      </c>
      <c r="BH115" s="191" t="s">
        <v>17953</v>
      </c>
      <c r="BI115" s="61" t="s">
        <v>5364</v>
      </c>
      <c r="BJ115" s="191" t="s">
        <v>5307</v>
      </c>
      <c r="BK115" s="277">
        <v>1</v>
      </c>
      <c r="BL115" s="599"/>
      <c r="BM115" s="599"/>
      <c r="BN115" s="599"/>
      <c r="BO115" s="599"/>
      <c r="EB115" s="610"/>
      <c r="EC115" s="605"/>
      <c r="ED115" s="605"/>
      <c r="EE115" s="605"/>
      <c r="EF115" s="605"/>
      <c r="EG115" s="605"/>
      <c r="EJ115"/>
    </row>
    <row r="116" spans="12:140" ht="16.5" customHeight="1">
      <c r="L116" s="542" t="s">
        <v>18188</v>
      </c>
      <c r="N116" s="542" t="s">
        <v>18212</v>
      </c>
      <c r="O116" s="597"/>
      <c r="AL116" s="597"/>
      <c r="AN116" s="239" t="s">
        <v>18213</v>
      </c>
      <c r="AO116" s="240"/>
      <c r="AP116" s="240"/>
      <c r="AQ116" s="241"/>
      <c r="AR116" s="242"/>
      <c r="AS116" s="243"/>
      <c r="AT116" s="242"/>
      <c r="AU116" s="242"/>
      <c r="AV116" s="239"/>
      <c r="AW116" s="239"/>
      <c r="AY116" s="599"/>
      <c r="AZ116" s="599"/>
      <c r="BA116" s="602"/>
      <c r="BB116" s="599"/>
      <c r="BC116" s="189" t="s">
        <v>17277</v>
      </c>
      <c r="BD116" s="258" t="s">
        <v>18214</v>
      </c>
      <c r="BE116" s="191">
        <v>1958</v>
      </c>
      <c r="BF116" s="191">
        <v>23496</v>
      </c>
      <c r="BG116" s="7">
        <v>44980</v>
      </c>
      <c r="BH116" s="191" t="s">
        <v>17953</v>
      </c>
      <c r="BI116" s="61" t="s">
        <v>5364</v>
      </c>
      <c r="BJ116" s="191" t="s">
        <v>5307</v>
      </c>
      <c r="BK116" s="277">
        <v>1</v>
      </c>
      <c r="BL116" s="599"/>
      <c r="BM116" s="599"/>
      <c r="BN116" s="599"/>
      <c r="BO116" s="599"/>
      <c r="EB116" s="610"/>
      <c r="EC116" s="605"/>
      <c r="ED116" s="605"/>
      <c r="EE116" s="605"/>
      <c r="EF116" s="605"/>
      <c r="EG116" s="605"/>
      <c r="EJ116"/>
    </row>
    <row r="117" spans="12:140" ht="16.5" customHeight="1">
      <c r="L117" s="542" t="s">
        <v>18193</v>
      </c>
      <c r="N117" s="542" t="s">
        <v>18216</v>
      </c>
      <c r="O117" s="597"/>
      <c r="AL117" s="597"/>
      <c r="AN117" s="871" t="s">
        <v>18217</v>
      </c>
      <c r="AO117" s="871"/>
      <c r="AP117" s="871"/>
      <c r="AQ117" s="871"/>
      <c r="AR117" s="871"/>
      <c r="AS117" s="871"/>
      <c r="AT117" s="871"/>
      <c r="AU117" s="871"/>
      <c r="AV117" s="871"/>
      <c r="AW117" s="871"/>
      <c r="AY117" s="599"/>
      <c r="AZ117" s="599"/>
      <c r="BA117" s="602"/>
      <c r="BB117" s="599"/>
      <c r="BC117" s="189" t="s">
        <v>17124</v>
      </c>
      <c r="BD117" s="258" t="s">
        <v>18218</v>
      </c>
      <c r="BE117" s="191">
        <v>2300</v>
      </c>
      <c r="BF117" s="191">
        <v>23000</v>
      </c>
      <c r="BG117" s="7">
        <v>44981</v>
      </c>
      <c r="BH117" s="191" t="s">
        <v>17953</v>
      </c>
      <c r="BI117" s="61" t="s">
        <v>5781</v>
      </c>
      <c r="BJ117" s="191" t="s">
        <v>18219</v>
      </c>
      <c r="BK117" s="277">
        <v>1</v>
      </c>
      <c r="BL117" s="599"/>
      <c r="BM117" s="599"/>
      <c r="BN117" s="599"/>
      <c r="BO117" s="599"/>
      <c r="EB117"/>
      <c r="EJ117"/>
    </row>
    <row r="118" spans="12:140" ht="16.5" customHeight="1">
      <c r="L118" s="542"/>
      <c r="N118" s="542" t="s">
        <v>18220</v>
      </c>
      <c r="O118" s="597"/>
      <c r="AL118" s="597"/>
      <c r="AM118" s="244"/>
      <c r="AN118" s="245"/>
      <c r="AO118" s="246"/>
      <c r="AP118" s="246"/>
      <c r="AQ118" s="247"/>
      <c r="AR118" s="248"/>
      <c r="AS118" s="249"/>
      <c r="AT118" s="248"/>
      <c r="AU118" s="248"/>
      <c r="AV118" s="245"/>
      <c r="AW118" s="245"/>
      <c r="AX118" s="244"/>
      <c r="AY118" s="599"/>
      <c r="AZ118" s="599"/>
      <c r="BA118" s="602"/>
      <c r="BB118" s="599"/>
      <c r="BC118" s="189" t="s">
        <v>17124</v>
      </c>
      <c r="BD118" s="258" t="s">
        <v>18221</v>
      </c>
      <c r="BE118" s="191">
        <v>1925</v>
      </c>
      <c r="BF118" s="191">
        <v>23100</v>
      </c>
      <c r="BG118" s="7">
        <v>44981</v>
      </c>
      <c r="BH118" s="191" t="s">
        <v>17970</v>
      </c>
      <c r="BI118" s="61" t="s">
        <v>18222</v>
      </c>
      <c r="BJ118" s="191" t="s">
        <v>4261</v>
      </c>
      <c r="BK118" s="277">
        <v>1</v>
      </c>
      <c r="BL118" s="599"/>
      <c r="BM118" s="599"/>
      <c r="BN118" s="599"/>
      <c r="BO118" s="599"/>
      <c r="EB118"/>
      <c r="EJ118"/>
    </row>
    <row r="119" spans="12:140" ht="16.5" customHeight="1">
      <c r="L119" s="542"/>
      <c r="N119" s="542" t="s">
        <v>18224</v>
      </c>
      <c r="O119" s="597"/>
      <c r="AL119" s="597"/>
      <c r="AM119" s="250"/>
      <c r="AN119" s="239" t="s">
        <v>18225</v>
      </c>
      <c r="AO119" s="240"/>
      <c r="AP119" s="240"/>
      <c r="AQ119" s="241"/>
      <c r="AR119" s="242"/>
      <c r="AS119" s="243"/>
      <c r="AT119" s="242"/>
      <c r="AU119" s="242"/>
      <c r="AV119" s="239"/>
      <c r="AW119" s="239"/>
      <c r="AX119" s="251"/>
      <c r="AY119" s="599"/>
      <c r="AZ119" s="599"/>
      <c r="BA119" s="602"/>
      <c r="BB119" s="599"/>
      <c r="BC119" s="189" t="s">
        <v>17961</v>
      </c>
      <c r="BD119" s="258" t="s">
        <v>18226</v>
      </c>
      <c r="BE119" s="191">
        <v>1960</v>
      </c>
      <c r="BF119" s="191">
        <v>23520</v>
      </c>
      <c r="BG119" s="7">
        <v>44984</v>
      </c>
      <c r="BH119" s="191" t="s">
        <v>17970</v>
      </c>
      <c r="BI119" s="61" t="s">
        <v>4737</v>
      </c>
      <c r="BJ119" s="191" t="s">
        <v>5307</v>
      </c>
      <c r="BK119" s="277">
        <v>1</v>
      </c>
      <c r="BL119" s="599"/>
      <c r="BM119" s="599"/>
      <c r="BN119" s="599"/>
      <c r="BO119" s="599"/>
      <c r="EB119" s="672"/>
      <c r="EC119" s="673"/>
      <c r="EJ119"/>
    </row>
    <row r="120" spans="12:140" ht="16.5" customHeight="1">
      <c r="L120" s="542"/>
      <c r="N120" s="542" t="s">
        <v>18228</v>
      </c>
      <c r="O120" s="597"/>
      <c r="AL120" s="597"/>
      <c r="AM120" s="250"/>
      <c r="AN120" s="239" t="s">
        <v>18229</v>
      </c>
      <c r="AO120" s="240"/>
      <c r="AP120" s="240"/>
      <c r="AQ120" s="241"/>
      <c r="AR120" s="242"/>
      <c r="AS120" s="243"/>
      <c r="AT120" s="242"/>
      <c r="AU120" s="242"/>
      <c r="AV120" s="239"/>
      <c r="AW120" s="239"/>
      <c r="AX120" s="251"/>
      <c r="AY120" s="599"/>
      <c r="AZ120" s="599"/>
      <c r="BA120" s="602"/>
      <c r="BB120" s="599"/>
      <c r="BC120" s="189" t="s">
        <v>17549</v>
      </c>
      <c r="BD120" s="258" t="s">
        <v>18230</v>
      </c>
      <c r="BE120" s="191">
        <v>1815</v>
      </c>
      <c r="BF120" s="191">
        <v>21780</v>
      </c>
      <c r="BG120" s="7">
        <v>44987</v>
      </c>
      <c r="BH120" s="191" t="s">
        <v>17970</v>
      </c>
      <c r="BI120" s="61" t="s">
        <v>18231</v>
      </c>
      <c r="BJ120" s="191" t="s">
        <v>5307</v>
      </c>
      <c r="BK120" s="277">
        <v>1</v>
      </c>
      <c r="BL120" s="599"/>
      <c r="BM120" s="599"/>
      <c r="BN120" s="599"/>
      <c r="BO120" s="599"/>
      <c r="EB120" s="672"/>
      <c r="EJ120"/>
    </row>
    <row r="121" spans="12:140" ht="16.5" customHeight="1">
      <c r="L121" s="542" t="s">
        <v>18209</v>
      </c>
      <c r="N121" s="542" t="s">
        <v>18232</v>
      </c>
      <c r="O121" s="597"/>
      <c r="AL121" s="597"/>
      <c r="AM121" s="250"/>
      <c r="AN121" s="239" t="s">
        <v>18233</v>
      </c>
      <c r="AO121" s="240"/>
      <c r="AP121" s="240"/>
      <c r="AQ121" s="241"/>
      <c r="AR121" s="242"/>
      <c r="AS121" s="243"/>
      <c r="AT121" s="242"/>
      <c r="AU121" s="242"/>
      <c r="AV121" s="239"/>
      <c r="AW121" s="239"/>
      <c r="AX121" s="251"/>
      <c r="AY121" s="599"/>
      <c r="AZ121" s="599"/>
      <c r="BA121" s="602"/>
      <c r="BB121" s="599"/>
      <c r="BC121" s="189" t="s">
        <v>17724</v>
      </c>
      <c r="BD121" s="258" t="s">
        <v>18234</v>
      </c>
      <c r="BE121" s="191">
        <v>1980</v>
      </c>
      <c r="BF121" s="191">
        <v>23760</v>
      </c>
      <c r="BG121" s="7">
        <v>44987</v>
      </c>
      <c r="BH121" s="191" t="s">
        <v>17953</v>
      </c>
      <c r="BI121" s="61" t="s">
        <v>18235</v>
      </c>
      <c r="BJ121" s="191" t="s">
        <v>5307</v>
      </c>
      <c r="BK121" s="277">
        <v>1</v>
      </c>
      <c r="BL121" s="599"/>
      <c r="BM121" s="599"/>
      <c r="BN121" s="599"/>
      <c r="BO121" s="599"/>
      <c r="EB121" s="672"/>
      <c r="EJ121"/>
    </row>
    <row r="122" spans="12:140" ht="16.5" customHeight="1">
      <c r="L122" s="542" t="s">
        <v>10840</v>
      </c>
      <c r="N122" s="542" t="s">
        <v>18236</v>
      </c>
      <c r="O122" s="597"/>
      <c r="AL122" s="597"/>
      <c r="AM122" s="250"/>
      <c r="AN122" s="239" t="s">
        <v>18237</v>
      </c>
      <c r="AO122" s="240"/>
      <c r="AP122" s="240"/>
      <c r="AQ122" s="252">
        <v>45226</v>
      </c>
      <c r="AR122" s="242"/>
      <c r="AS122" s="243"/>
      <c r="AT122" s="242"/>
      <c r="AU122" s="242"/>
      <c r="AV122" s="239"/>
      <c r="AW122" s="239"/>
      <c r="AX122" s="251"/>
      <c r="AY122" s="599"/>
      <c r="AZ122" s="599"/>
      <c r="BA122" s="602"/>
      <c r="BB122" s="599"/>
      <c r="BC122" s="189" t="s">
        <v>17549</v>
      </c>
      <c r="BD122" s="258" t="s">
        <v>18238</v>
      </c>
      <c r="BE122" s="191">
        <v>1960</v>
      </c>
      <c r="BF122" s="191">
        <v>23520</v>
      </c>
      <c r="BG122" s="7">
        <v>44987</v>
      </c>
      <c r="BH122" s="191" t="s">
        <v>17953</v>
      </c>
      <c r="BI122" s="61" t="s">
        <v>4737</v>
      </c>
      <c r="BJ122" s="191" t="s">
        <v>5307</v>
      </c>
      <c r="BK122" s="277">
        <v>1</v>
      </c>
      <c r="BL122" s="599"/>
      <c r="BM122" s="599"/>
      <c r="BN122" s="599"/>
      <c r="BO122" s="599"/>
      <c r="EB122" s="672"/>
      <c r="EJ122"/>
    </row>
    <row r="123" spans="12:140" ht="16.5" customHeight="1">
      <c r="L123" s="542" t="s">
        <v>18215</v>
      </c>
      <c r="N123" s="542" t="s">
        <v>18240</v>
      </c>
      <c r="O123" s="597"/>
      <c r="AL123" s="597"/>
      <c r="AM123" s="250"/>
      <c r="AN123" s="239" t="s">
        <v>18241</v>
      </c>
      <c r="AO123" s="240"/>
      <c r="AP123" s="240"/>
      <c r="AQ123" s="241"/>
      <c r="AR123" s="242"/>
      <c r="AS123" s="243"/>
      <c r="AT123" s="242"/>
      <c r="AU123" s="242"/>
      <c r="AV123" s="239"/>
      <c r="AW123" s="239"/>
      <c r="AX123" s="251"/>
      <c r="AY123" s="599"/>
      <c r="AZ123" s="599"/>
      <c r="BA123" s="602"/>
      <c r="BB123" s="599"/>
      <c r="BC123" s="189" t="s">
        <v>17549</v>
      </c>
      <c r="BD123" s="258" t="s">
        <v>18242</v>
      </c>
      <c r="BE123" s="191">
        <v>1815</v>
      </c>
      <c r="BF123" s="191">
        <v>21780</v>
      </c>
      <c r="BG123" s="7">
        <v>44987</v>
      </c>
      <c r="BH123" s="191" t="s">
        <v>17953</v>
      </c>
      <c r="BI123" s="61" t="s">
        <v>18196</v>
      </c>
      <c r="BJ123" s="191" t="s">
        <v>5307</v>
      </c>
      <c r="BK123" s="277">
        <v>1</v>
      </c>
      <c r="BL123" s="599"/>
      <c r="BM123" s="599"/>
      <c r="BN123" s="599"/>
      <c r="BO123" s="599"/>
      <c r="EB123" s="672"/>
      <c r="EJ123"/>
    </row>
    <row r="124" spans="12:140" ht="16.5" customHeight="1">
      <c r="L124" s="542" t="s">
        <v>16203</v>
      </c>
      <c r="N124" s="542" t="s">
        <v>18244</v>
      </c>
      <c r="O124" s="597"/>
      <c r="AL124" s="597"/>
      <c r="AM124" s="253"/>
      <c r="AN124" s="872" t="s">
        <v>18245</v>
      </c>
      <c r="AO124" s="1053" t="s">
        <v>18246</v>
      </c>
      <c r="AP124" s="1053" t="s">
        <v>18247</v>
      </c>
      <c r="AQ124" s="874" t="s">
        <v>18248</v>
      </c>
      <c r="AR124" s="1054" t="s">
        <v>18249</v>
      </c>
      <c r="AS124" s="1054"/>
      <c r="AT124" s="1054" t="s">
        <v>18250</v>
      </c>
      <c r="AU124" s="1054"/>
      <c r="AV124" s="873" t="s">
        <v>18251</v>
      </c>
      <c r="AW124" s="872" t="s">
        <v>18252</v>
      </c>
      <c r="AX124" s="254"/>
      <c r="AY124" s="599"/>
      <c r="AZ124" s="599"/>
      <c r="BA124" s="602"/>
      <c r="BB124" s="599"/>
      <c r="BC124" s="189" t="s">
        <v>17549</v>
      </c>
      <c r="BD124" s="258" t="s">
        <v>18253</v>
      </c>
      <c r="BE124" s="191">
        <v>1500</v>
      </c>
      <c r="BF124" s="191">
        <v>22500</v>
      </c>
      <c r="BG124" s="7">
        <v>44987</v>
      </c>
      <c r="BH124" s="191" t="s">
        <v>17953</v>
      </c>
      <c r="BI124" s="61" t="s">
        <v>5781</v>
      </c>
      <c r="BJ124" s="191" t="s">
        <v>5307</v>
      </c>
      <c r="BK124" s="277">
        <v>1</v>
      </c>
      <c r="BL124" s="599"/>
      <c r="BM124" s="599"/>
      <c r="BN124" s="599"/>
      <c r="BO124" s="599"/>
      <c r="EB124" s="672"/>
      <c r="EJ124"/>
    </row>
    <row r="125" spans="12:140" ht="16.5" customHeight="1">
      <c r="L125" s="542" t="s">
        <v>51</v>
      </c>
      <c r="N125" s="542" t="s">
        <v>9929</v>
      </c>
      <c r="O125" s="597"/>
      <c r="AL125" s="597"/>
      <c r="AM125" s="253"/>
      <c r="AN125" s="872"/>
      <c r="AO125" s="1053"/>
      <c r="AP125" s="1053"/>
      <c r="AQ125" s="875"/>
      <c r="AR125" s="255" t="s">
        <v>6343</v>
      </c>
      <c r="AS125" s="256" t="s">
        <v>18254</v>
      </c>
      <c r="AT125" s="255" t="s">
        <v>18255</v>
      </c>
      <c r="AU125" s="255" t="s">
        <v>18256</v>
      </c>
      <c r="AV125" s="872"/>
      <c r="AW125" s="872"/>
      <c r="AX125" s="254"/>
      <c r="AY125" s="599"/>
      <c r="AZ125" s="599"/>
      <c r="BA125" s="602"/>
      <c r="BB125" s="599"/>
      <c r="BC125" s="189" t="s">
        <v>17990</v>
      </c>
      <c r="BD125" s="258" t="s">
        <v>18257</v>
      </c>
      <c r="BE125" s="191">
        <v>1500</v>
      </c>
      <c r="BF125" s="191">
        <v>22500</v>
      </c>
      <c r="BG125" s="7">
        <v>44987</v>
      </c>
      <c r="BH125" s="191" t="s">
        <v>17953</v>
      </c>
      <c r="BI125" s="61" t="s">
        <v>5781</v>
      </c>
      <c r="BJ125" s="191" t="s">
        <v>5307</v>
      </c>
      <c r="BK125" s="277">
        <v>1</v>
      </c>
      <c r="BL125" s="599"/>
      <c r="BM125" s="599"/>
      <c r="BN125" s="599"/>
      <c r="BO125" s="599"/>
      <c r="EB125" s="672"/>
      <c r="EJ125"/>
    </row>
    <row r="126" spans="12:140" ht="16.5" customHeight="1">
      <c r="L126" s="542" t="s">
        <v>9671</v>
      </c>
      <c r="N126" s="542" t="s">
        <v>18258</v>
      </c>
      <c r="O126" s="597"/>
      <c r="AL126" s="597"/>
      <c r="AM126" s="253"/>
      <c r="AN126" s="257"/>
      <c r="AO126" s="258"/>
      <c r="AP126" s="258"/>
      <c r="AQ126" s="258"/>
      <c r="AR126" s="259"/>
      <c r="AS126" s="260"/>
      <c r="AT126" s="259"/>
      <c r="AU126" s="260"/>
      <c r="AV126" s="257"/>
      <c r="AW126" s="261"/>
      <c r="AX126" s="254"/>
      <c r="AY126" s="599"/>
      <c r="AZ126" s="599"/>
      <c r="BA126" s="602"/>
      <c r="BB126" s="599"/>
      <c r="BC126" s="189" t="s">
        <v>28660</v>
      </c>
      <c r="BD126" s="258" t="s">
        <v>18259</v>
      </c>
      <c r="BE126" s="191">
        <v>1533</v>
      </c>
      <c r="BF126" s="191">
        <v>22995</v>
      </c>
      <c r="BG126" s="7">
        <v>44987</v>
      </c>
      <c r="BH126" s="191" t="s">
        <v>17953</v>
      </c>
      <c r="BI126" s="61" t="s">
        <v>18000</v>
      </c>
      <c r="BJ126" s="191" t="s">
        <v>5307</v>
      </c>
      <c r="BK126" s="277">
        <v>1</v>
      </c>
      <c r="BL126" s="599"/>
      <c r="BM126" s="599"/>
      <c r="BN126" s="599"/>
      <c r="BO126" s="599"/>
      <c r="EB126" s="672"/>
      <c r="EJ126"/>
    </row>
    <row r="127" spans="12:140" ht="16.5" customHeight="1">
      <c r="L127" s="542" t="s">
        <v>18223</v>
      </c>
      <c r="N127" s="542" t="s">
        <v>11027</v>
      </c>
      <c r="O127" s="597"/>
      <c r="AL127" s="597"/>
      <c r="AM127" s="599"/>
      <c r="AN127" s="599"/>
      <c r="AO127" s="599"/>
      <c r="AP127" s="599"/>
      <c r="AQ127" s="599"/>
      <c r="AR127" s="599"/>
      <c r="AS127" s="599"/>
      <c r="AT127" s="599"/>
      <c r="AU127" s="599"/>
      <c r="AV127" s="599"/>
      <c r="AW127" s="599"/>
      <c r="AX127" s="599"/>
      <c r="AY127" s="599"/>
      <c r="AZ127" s="599"/>
      <c r="BA127" s="602"/>
      <c r="BB127" s="599"/>
      <c r="BC127" s="189" t="s">
        <v>18261</v>
      </c>
      <c r="BD127" s="258" t="s">
        <v>18262</v>
      </c>
      <c r="BE127" s="191">
        <v>1960</v>
      </c>
      <c r="BF127" s="191">
        <v>23520</v>
      </c>
      <c r="BG127" s="7">
        <v>44988</v>
      </c>
      <c r="BH127" s="191" t="s">
        <v>17953</v>
      </c>
      <c r="BI127" s="61" t="s">
        <v>4737</v>
      </c>
      <c r="BJ127" s="191" t="s">
        <v>5307</v>
      </c>
      <c r="BK127" s="277">
        <v>1</v>
      </c>
      <c r="BL127" s="599"/>
      <c r="BM127" s="599"/>
      <c r="BN127" s="599"/>
      <c r="BO127" s="599"/>
      <c r="EB127" s="672"/>
      <c r="EJ127"/>
    </row>
    <row r="128" spans="12:140" ht="16.5" customHeight="1">
      <c r="L128" s="542" t="s">
        <v>18227</v>
      </c>
      <c r="N128" s="542" t="s">
        <v>11029</v>
      </c>
      <c r="O128" s="597"/>
      <c r="AL128" s="597"/>
      <c r="AM128" s="599" t="s">
        <v>18264</v>
      </c>
      <c r="AN128" s="599"/>
      <c r="AO128" s="599"/>
      <c r="AP128" s="599"/>
      <c r="AQ128" s="599"/>
      <c r="AR128" s="599"/>
      <c r="AS128" s="599"/>
      <c r="AT128" s="599"/>
      <c r="AU128" s="599"/>
      <c r="AV128" s="599"/>
      <c r="AW128" s="599"/>
      <c r="AX128" s="599"/>
      <c r="AY128" s="599"/>
      <c r="AZ128" s="599"/>
      <c r="BA128" s="602"/>
      <c r="BB128" s="599"/>
      <c r="BC128" s="189" t="s">
        <v>18261</v>
      </c>
      <c r="BD128" s="258" t="s">
        <v>18265</v>
      </c>
      <c r="BE128" s="191">
        <v>1960</v>
      </c>
      <c r="BF128" s="191">
        <v>23520</v>
      </c>
      <c r="BG128" s="7">
        <v>44988</v>
      </c>
      <c r="BH128" s="191" t="s">
        <v>17970</v>
      </c>
      <c r="BI128" s="61" t="s">
        <v>4737</v>
      </c>
      <c r="BJ128" s="191" t="s">
        <v>18087</v>
      </c>
      <c r="BK128" s="277">
        <v>1</v>
      </c>
      <c r="BL128" s="599"/>
      <c r="BM128" s="599"/>
      <c r="BN128" s="599"/>
      <c r="BO128" s="599"/>
      <c r="EB128" s="672"/>
      <c r="EJ128"/>
    </row>
    <row r="129" spans="1:140" ht="16.5" customHeight="1">
      <c r="L129" s="542" t="s">
        <v>8947</v>
      </c>
      <c r="N129" s="542" t="s">
        <v>10051</v>
      </c>
      <c r="O129" s="597"/>
      <c r="P129" t="s">
        <v>18267</v>
      </c>
      <c r="AL129" s="597"/>
      <c r="AM129" s="599" t="s">
        <v>18268</v>
      </c>
      <c r="AN129" s="599" t="s">
        <v>18269</v>
      </c>
      <c r="AO129" s="599"/>
      <c r="AP129" s="599"/>
      <c r="AQ129" s="599"/>
      <c r="AR129" s="599"/>
      <c r="AS129" s="599"/>
      <c r="AT129" s="599"/>
      <c r="AU129" s="599"/>
      <c r="AV129" s="599"/>
      <c r="AW129" s="599"/>
      <c r="AX129" s="599"/>
      <c r="AY129" s="599"/>
      <c r="AZ129" s="599"/>
      <c r="BA129" s="602"/>
      <c r="BB129" s="599"/>
      <c r="BC129" s="189" t="s">
        <v>16990</v>
      </c>
      <c r="BD129" s="258" t="s">
        <v>18270</v>
      </c>
      <c r="BE129" s="191">
        <v>925</v>
      </c>
      <c r="BF129" s="191">
        <v>11100</v>
      </c>
      <c r="BG129" s="7">
        <v>44988</v>
      </c>
      <c r="BH129" s="191" t="s">
        <v>17970</v>
      </c>
      <c r="BI129" s="61" t="s">
        <v>18271</v>
      </c>
      <c r="BJ129" s="191" t="s">
        <v>4261</v>
      </c>
      <c r="BK129" s="277">
        <v>1</v>
      </c>
      <c r="BL129" s="599"/>
      <c r="BM129" s="599"/>
      <c r="BN129" s="599"/>
      <c r="BO129" s="599"/>
      <c r="EB129" s="672"/>
      <c r="EJ129"/>
    </row>
    <row r="130" spans="1:140" ht="16.5" customHeight="1">
      <c r="L130" s="542" t="s">
        <v>3738</v>
      </c>
      <c r="N130" s="542" t="s">
        <v>18273</v>
      </c>
      <c r="O130" s="597"/>
      <c r="P130" t="s">
        <v>43</v>
      </c>
      <c r="AM130" s="184" t="s">
        <v>18274</v>
      </c>
      <c r="AN130" t="s">
        <v>18275</v>
      </c>
      <c r="AT130" s="599"/>
      <c r="AU130" s="599"/>
      <c r="AV130" s="599"/>
      <c r="AW130" s="599"/>
      <c r="AX130" s="599"/>
      <c r="AY130" s="599"/>
      <c r="AZ130" s="599"/>
      <c r="BA130" s="602"/>
      <c r="BB130" s="599"/>
      <c r="BC130" s="189" t="s">
        <v>18276</v>
      </c>
      <c r="BD130" s="258" t="s">
        <v>18277</v>
      </c>
      <c r="BE130" s="191">
        <v>1980</v>
      </c>
      <c r="BF130" s="191">
        <v>23760</v>
      </c>
      <c r="BG130" s="7">
        <v>44991</v>
      </c>
      <c r="BH130" s="191" t="s">
        <v>17970</v>
      </c>
      <c r="BI130" s="61" t="s">
        <v>18278</v>
      </c>
      <c r="BJ130" s="191" t="s">
        <v>5307</v>
      </c>
      <c r="BK130" s="277">
        <v>1</v>
      </c>
      <c r="BL130" s="599"/>
      <c r="BM130" s="599"/>
      <c r="BN130" s="599"/>
      <c r="BO130" s="599"/>
      <c r="EB130" s="672"/>
      <c r="EJ130"/>
    </row>
    <row r="131" spans="1:140" ht="16.5" customHeight="1">
      <c r="L131" s="542" t="s">
        <v>18239</v>
      </c>
      <c r="N131" s="542" t="s">
        <v>18280</v>
      </c>
      <c r="O131" s="597"/>
      <c r="P131" s="50" t="s">
        <v>18281</v>
      </c>
      <c r="AM131" s="50" t="s">
        <v>18282</v>
      </c>
      <c r="AN131" s="50" t="s">
        <v>18283</v>
      </c>
      <c r="AO131" s="50" t="s">
        <v>16780</v>
      </c>
      <c r="AP131" s="50" t="s">
        <v>18284</v>
      </c>
      <c r="AQ131" s="490" t="s">
        <v>18285</v>
      </c>
      <c r="AR131" s="50" t="s">
        <v>16672</v>
      </c>
      <c r="AS131" s="491" t="s">
        <v>18286</v>
      </c>
      <c r="AT131" s="599"/>
      <c r="AU131" s="599"/>
      <c r="AV131" s="599"/>
      <c r="AW131" s="599"/>
      <c r="AX131" s="599"/>
      <c r="AY131" s="599"/>
      <c r="AZ131" s="599"/>
      <c r="BA131" s="602"/>
      <c r="BB131" s="599"/>
      <c r="BC131" s="189" t="s">
        <v>17968</v>
      </c>
      <c r="BD131" s="258" t="s">
        <v>18287</v>
      </c>
      <c r="BE131" s="191">
        <v>1916</v>
      </c>
      <c r="BF131" s="191">
        <v>22992</v>
      </c>
      <c r="BG131" s="7">
        <v>44991</v>
      </c>
      <c r="BH131" s="191" t="s">
        <v>17953</v>
      </c>
      <c r="BI131" s="61" t="s">
        <v>17976</v>
      </c>
      <c r="BJ131" s="191" t="s">
        <v>5307</v>
      </c>
      <c r="BK131" s="277">
        <v>1</v>
      </c>
      <c r="BL131" s="599"/>
      <c r="BM131" s="599"/>
      <c r="BN131" s="599"/>
      <c r="BO131" s="599"/>
      <c r="EB131" s="672"/>
      <c r="EJ131"/>
    </row>
    <row r="132" spans="1:140" ht="16.5" customHeight="1">
      <c r="L132" s="542" t="s">
        <v>18243</v>
      </c>
      <c r="N132" s="542" t="s">
        <v>9478</v>
      </c>
      <c r="O132" s="597"/>
      <c r="P132" s="50" t="s">
        <v>18289</v>
      </c>
      <c r="Q132" s="674" t="s">
        <v>18290</v>
      </c>
      <c r="R132" s="674"/>
      <c r="S132" s="674"/>
      <c r="T132" s="674"/>
      <c r="U132" s="674"/>
      <c r="V132" s="674"/>
      <c r="W132" s="674"/>
      <c r="X132" s="674"/>
      <c r="Y132" s="674"/>
      <c r="Z132" s="674"/>
      <c r="AA132" s="674"/>
      <c r="AB132" s="674"/>
      <c r="AC132" s="674"/>
      <c r="AD132" s="674"/>
      <c r="AE132" s="674"/>
      <c r="AF132" s="674"/>
      <c r="AG132" s="674"/>
      <c r="AH132" s="674"/>
      <c r="AI132" s="674"/>
      <c r="AJ132" s="674"/>
      <c r="AK132" s="674"/>
      <c r="AL132" s="599"/>
      <c r="AM132" t="s">
        <v>18291</v>
      </c>
      <c r="AT132" s="599"/>
      <c r="AU132" s="599"/>
      <c r="AV132" s="599"/>
      <c r="AW132" s="599"/>
      <c r="AX132" s="599"/>
      <c r="AY132" s="599"/>
      <c r="AZ132" s="599"/>
      <c r="BA132" s="602"/>
      <c r="BB132" s="599"/>
      <c r="BC132" s="189" t="s">
        <v>17802</v>
      </c>
      <c r="BD132" s="258" t="s">
        <v>18292</v>
      </c>
      <c r="BE132" s="191">
        <v>1985</v>
      </c>
      <c r="BF132" s="191">
        <v>23820</v>
      </c>
      <c r="BG132" s="7">
        <v>44991</v>
      </c>
      <c r="BH132" s="191" t="s">
        <v>17953</v>
      </c>
      <c r="BI132" s="61" t="s">
        <v>18114</v>
      </c>
      <c r="BJ132" s="191" t="s">
        <v>5307</v>
      </c>
      <c r="BK132" s="277">
        <v>1</v>
      </c>
      <c r="BL132" s="599"/>
      <c r="BM132" s="599"/>
      <c r="BN132" s="599"/>
      <c r="BO132" s="599"/>
      <c r="EB132" s="672"/>
      <c r="EJ132"/>
    </row>
    <row r="133" spans="1:140" ht="16.5" customHeight="1">
      <c r="L133" s="542" t="s">
        <v>9766</v>
      </c>
      <c r="N133" s="542" t="s">
        <v>10039</v>
      </c>
      <c r="O133" s="597"/>
      <c r="P133" s="50" t="s">
        <v>18293</v>
      </c>
      <c r="Q133" s="674" t="s">
        <v>18294</v>
      </c>
      <c r="R133" s="600"/>
      <c r="S133" s="600"/>
      <c r="T133" s="600"/>
      <c r="U133" s="600"/>
      <c r="V133" s="600"/>
      <c r="W133" s="600"/>
      <c r="X133" s="600"/>
      <c r="Y133" s="600"/>
      <c r="Z133" s="600"/>
      <c r="AA133" s="600"/>
      <c r="AB133" s="600"/>
      <c r="AC133" s="600"/>
      <c r="AD133" s="600"/>
      <c r="AE133" s="600"/>
      <c r="AF133" s="600"/>
      <c r="AG133" s="600"/>
      <c r="AH133" s="600"/>
      <c r="AI133" s="600"/>
      <c r="AJ133" s="600"/>
      <c r="AK133" s="600"/>
      <c r="AL133" s="599"/>
      <c r="AM133" s="50" t="s">
        <v>9275</v>
      </c>
      <c r="AN133" s="50" t="s">
        <v>30</v>
      </c>
      <c r="AO133" s="50" t="s">
        <v>18295</v>
      </c>
      <c r="AP133" s="50" t="s">
        <v>6328</v>
      </c>
      <c r="AQ133" s="490" t="s">
        <v>6325</v>
      </c>
      <c r="AR133" s="50" t="s">
        <v>9436</v>
      </c>
      <c r="AS133" s="491" t="s">
        <v>9277</v>
      </c>
      <c r="AT133" s="599"/>
      <c r="AU133" s="599"/>
      <c r="AV133" s="599"/>
      <c r="AW133" s="599"/>
      <c r="AX133" s="599"/>
      <c r="AY133" s="599"/>
      <c r="AZ133" s="599"/>
      <c r="BA133" s="602"/>
      <c r="BB133" s="599"/>
      <c r="BC133" s="189" t="s">
        <v>17724</v>
      </c>
      <c r="BD133" s="258" t="s">
        <v>18296</v>
      </c>
      <c r="BE133" s="191">
        <v>1953</v>
      </c>
      <c r="BF133" s="191">
        <v>23436</v>
      </c>
      <c r="BG133" s="7">
        <v>44991</v>
      </c>
      <c r="BH133" s="191" t="s">
        <v>17953</v>
      </c>
      <c r="BI133" s="61" t="s">
        <v>4329</v>
      </c>
      <c r="BJ133" s="191" t="s">
        <v>5307</v>
      </c>
      <c r="BK133" s="277">
        <v>1</v>
      </c>
      <c r="BL133" s="599"/>
      <c r="BM133" s="599"/>
      <c r="BN133" s="599"/>
      <c r="BO133" s="599"/>
      <c r="EB133" s="672"/>
      <c r="EJ133"/>
    </row>
    <row r="134" spans="1:140" ht="16.5" customHeight="1">
      <c r="L134" s="542" t="s">
        <v>11506</v>
      </c>
      <c r="N134" s="542" t="s">
        <v>18298</v>
      </c>
      <c r="O134" s="597"/>
      <c r="P134" s="675" t="s">
        <v>18299</v>
      </c>
      <c r="Q134" s="674"/>
      <c r="R134" s="600"/>
      <c r="S134" s="600"/>
      <c r="T134" s="600"/>
      <c r="U134" s="600"/>
      <c r="V134" s="600"/>
      <c r="W134" s="600"/>
      <c r="X134" s="600"/>
      <c r="Y134" s="600"/>
      <c r="Z134" s="600"/>
      <c r="AA134" s="600"/>
      <c r="AB134" s="600"/>
      <c r="AC134" s="600"/>
      <c r="AD134" s="600"/>
      <c r="AE134" s="600"/>
      <c r="AF134" s="600"/>
      <c r="AG134" s="600"/>
      <c r="AH134" s="600"/>
      <c r="AI134" s="600"/>
      <c r="AJ134" s="600"/>
      <c r="AK134" s="600"/>
      <c r="AM134" t="s">
        <v>18300</v>
      </c>
      <c r="AP134" t="s">
        <v>18301</v>
      </c>
      <c r="AQ134" t="s">
        <v>18302</v>
      </c>
      <c r="AY134" s="599"/>
      <c r="AZ134" s="599"/>
      <c r="BA134" s="602"/>
      <c r="BB134" s="599"/>
      <c r="BC134" s="189" t="s">
        <v>17124</v>
      </c>
      <c r="BD134" s="258" t="s">
        <v>18303</v>
      </c>
      <c r="BE134" s="191">
        <v>1925</v>
      </c>
      <c r="BF134" s="191">
        <v>23100</v>
      </c>
      <c r="BG134" s="7">
        <v>44991</v>
      </c>
      <c r="BH134" s="191" t="s">
        <v>17953</v>
      </c>
      <c r="BI134" s="61" t="s">
        <v>6231</v>
      </c>
      <c r="BJ134" s="191" t="s">
        <v>4261</v>
      </c>
      <c r="BK134" s="277">
        <v>1</v>
      </c>
      <c r="BL134" s="599"/>
      <c r="BM134" s="599"/>
      <c r="BN134" s="599"/>
      <c r="BO134" s="599"/>
      <c r="EB134" s="672"/>
      <c r="EJ134"/>
    </row>
    <row r="135" spans="1:140" ht="16.5" customHeight="1">
      <c r="A135" s="450"/>
      <c r="L135" s="542" t="s">
        <v>18260</v>
      </c>
      <c r="N135" s="542" t="s">
        <v>18305</v>
      </c>
      <c r="O135" s="597"/>
      <c r="P135" s="675" t="s">
        <v>18306</v>
      </c>
      <c r="Q135" s="600"/>
      <c r="R135" s="600"/>
      <c r="S135" s="600"/>
      <c r="T135" s="600"/>
      <c r="U135" s="600"/>
      <c r="V135" s="600"/>
      <c r="W135" s="600"/>
      <c r="X135" s="600"/>
      <c r="Y135" s="600"/>
      <c r="Z135" s="600"/>
      <c r="AA135" s="600"/>
      <c r="AB135" s="600"/>
      <c r="AC135" s="600"/>
      <c r="AD135" s="600"/>
      <c r="AE135" s="600"/>
      <c r="AF135" s="600"/>
      <c r="AG135" s="600"/>
      <c r="AH135" s="600"/>
      <c r="AI135" s="600"/>
      <c r="AJ135" s="600"/>
      <c r="AK135" s="600"/>
      <c r="AM135" s="50" t="s">
        <v>30</v>
      </c>
      <c r="AN135" s="50" t="s">
        <v>31</v>
      </c>
      <c r="AO135" s="50" t="s">
        <v>18307</v>
      </c>
      <c r="AP135" s="50" t="s">
        <v>18308</v>
      </c>
      <c r="AQ135" s="490"/>
      <c r="AR135" s="50" t="s">
        <v>8886</v>
      </c>
      <c r="AS135" s="491" t="s">
        <v>18309</v>
      </c>
      <c r="AT135" s="283" t="s">
        <v>196</v>
      </c>
      <c r="AU135" s="284" t="s">
        <v>18310</v>
      </c>
      <c r="AV135" s="676" t="s">
        <v>8888</v>
      </c>
      <c r="AW135" s="284" t="s">
        <v>8889</v>
      </c>
      <c r="AX135" s="283" t="s">
        <v>8890</v>
      </c>
      <c r="AY135" s="599"/>
      <c r="AZ135" s="599"/>
      <c r="BA135" s="602"/>
      <c r="BB135" s="599"/>
      <c r="BC135" s="189" t="s">
        <v>17961</v>
      </c>
      <c r="BD135" s="258" t="s">
        <v>18311</v>
      </c>
      <c r="BE135" s="191">
        <v>1960</v>
      </c>
      <c r="BF135" s="191">
        <v>23520</v>
      </c>
      <c r="BG135" s="7">
        <v>44991</v>
      </c>
      <c r="BH135" s="191" t="s">
        <v>17953</v>
      </c>
      <c r="BI135" s="61" t="s">
        <v>4737</v>
      </c>
      <c r="BJ135" s="191" t="s">
        <v>18087</v>
      </c>
      <c r="BK135" s="277">
        <v>1</v>
      </c>
      <c r="BL135" s="599"/>
      <c r="BM135" s="599"/>
      <c r="BN135" s="599"/>
      <c r="BO135" s="599"/>
      <c r="EB135" s="672"/>
      <c r="EJ135"/>
    </row>
    <row r="136" spans="1:140" ht="16.5" customHeight="1">
      <c r="A136" s="450"/>
      <c r="L136" s="542" t="s">
        <v>18263</v>
      </c>
      <c r="N136" s="542" t="s">
        <v>18313</v>
      </c>
      <c r="O136" s="597"/>
      <c r="P136" s="677" t="s">
        <v>18314</v>
      </c>
      <c r="Q136" t="s">
        <v>18275</v>
      </c>
      <c r="S136" t="s">
        <v>18315</v>
      </c>
      <c r="W136" t="s">
        <v>18316</v>
      </c>
      <c r="AG136" s="677" t="s">
        <v>18317</v>
      </c>
      <c r="AO136" s="677" t="s">
        <v>18318</v>
      </c>
      <c r="AR136" t="s">
        <v>18301</v>
      </c>
      <c r="AS136" t="s">
        <v>18302</v>
      </c>
      <c r="BA136" s="602"/>
      <c r="BB136" s="599"/>
      <c r="BC136" s="189" t="s">
        <v>18319</v>
      </c>
      <c r="BD136" s="258" t="s">
        <v>18320</v>
      </c>
      <c r="BE136" s="191">
        <v>1917</v>
      </c>
      <c r="BF136" s="191">
        <v>23004</v>
      </c>
      <c r="BG136" s="7">
        <v>44992</v>
      </c>
      <c r="BH136" s="191" t="s">
        <v>17970</v>
      </c>
      <c r="BI136" s="61" t="s">
        <v>4737</v>
      </c>
      <c r="BJ136" s="191" t="s">
        <v>5307</v>
      </c>
      <c r="BK136" s="277">
        <v>1</v>
      </c>
      <c r="BL136" s="599"/>
      <c r="BM136" s="599"/>
      <c r="BN136" s="599"/>
      <c r="BO136" s="599"/>
      <c r="EB136" s="672"/>
      <c r="EJ136"/>
    </row>
    <row r="137" spans="1:140" ht="16.5" customHeight="1">
      <c r="A137" s="450"/>
      <c r="L137" s="542" t="s">
        <v>18266</v>
      </c>
      <c r="N137" s="542" t="s">
        <v>18321</v>
      </c>
      <c r="O137" s="597"/>
      <c r="P137" s="50" t="s">
        <v>18282</v>
      </c>
      <c r="Q137" s="50" t="s">
        <v>18283</v>
      </c>
      <c r="R137" s="50" t="s">
        <v>18322</v>
      </c>
      <c r="S137" s="50" t="s">
        <v>18284</v>
      </c>
      <c r="T137" s="490" t="s">
        <v>9314</v>
      </c>
      <c r="U137" s="50" t="s">
        <v>16670</v>
      </c>
      <c r="V137" s="491" t="s">
        <v>18286</v>
      </c>
      <c r="W137" s="678">
        <v>1</v>
      </c>
      <c r="X137" s="678">
        <v>2</v>
      </c>
      <c r="Y137" s="678">
        <v>3</v>
      </c>
      <c r="Z137" s="678">
        <v>4</v>
      </c>
      <c r="AA137" s="678">
        <v>5</v>
      </c>
      <c r="AB137" s="678">
        <v>6</v>
      </c>
      <c r="AC137" s="678">
        <v>7</v>
      </c>
      <c r="AG137" s="50" t="s">
        <v>9275</v>
      </c>
      <c r="AH137" s="50" t="s">
        <v>30</v>
      </c>
      <c r="AI137" s="50" t="s">
        <v>9276</v>
      </c>
      <c r="AJ137" s="50" t="s">
        <v>6328</v>
      </c>
      <c r="AK137" s="490" t="s">
        <v>6325</v>
      </c>
      <c r="AL137" s="50" t="s">
        <v>18323</v>
      </c>
      <c r="AM137" s="491" t="s">
        <v>9277</v>
      </c>
      <c r="AO137" s="50" t="s">
        <v>30</v>
      </c>
      <c r="AP137" s="50" t="s">
        <v>31</v>
      </c>
      <c r="AQ137" s="50" t="s">
        <v>18307</v>
      </c>
      <c r="AR137" s="50" t="s">
        <v>18308</v>
      </c>
      <c r="AS137" s="490"/>
      <c r="AT137" s="50" t="s">
        <v>8886</v>
      </c>
      <c r="AU137" s="491" t="s">
        <v>18309</v>
      </c>
      <c r="AV137" s="283" t="s">
        <v>196</v>
      </c>
      <c r="AW137" s="284" t="s">
        <v>18310</v>
      </c>
      <c r="AX137" s="676" t="s">
        <v>8888</v>
      </c>
      <c r="AY137" s="284" t="s">
        <v>8889</v>
      </c>
      <c r="AZ137" s="283" t="s">
        <v>8890</v>
      </c>
      <c r="BA137" s="602"/>
      <c r="BB137" s="599"/>
      <c r="BC137" s="189" t="s">
        <v>17549</v>
      </c>
      <c r="BD137" s="258" t="s">
        <v>18324</v>
      </c>
      <c r="BE137" s="191">
        <v>1960</v>
      </c>
      <c r="BF137" s="191">
        <v>23520</v>
      </c>
      <c r="BG137" s="7">
        <v>44992</v>
      </c>
      <c r="BH137" s="191" t="s">
        <v>17970</v>
      </c>
      <c r="BI137" s="61" t="s">
        <v>18135</v>
      </c>
      <c r="BJ137" s="191" t="s">
        <v>5307</v>
      </c>
      <c r="BK137" s="277">
        <v>1</v>
      </c>
      <c r="BL137" s="599"/>
      <c r="BM137" s="599"/>
      <c r="BN137" s="599"/>
      <c r="BO137" s="599"/>
      <c r="EB137" s="672"/>
      <c r="EJ137"/>
    </row>
    <row r="138" spans="1:140" ht="16.5" customHeight="1">
      <c r="A138" s="450"/>
      <c r="L138" s="542" t="s">
        <v>18272</v>
      </c>
      <c r="N138" s="542" t="s">
        <v>18325</v>
      </c>
      <c r="O138" s="597"/>
      <c r="P138">
        <v>41</v>
      </c>
      <c r="Q138" t="s">
        <v>32374</v>
      </c>
      <c r="R138" t="s">
        <v>30478</v>
      </c>
      <c r="S138" t="s">
        <v>36038</v>
      </c>
      <c r="T138" t="s">
        <v>24662</v>
      </c>
      <c r="U138" t="s">
        <v>30915</v>
      </c>
      <c r="V138" t="s">
        <v>36039</v>
      </c>
      <c r="AG138" t="s">
        <v>32374</v>
      </c>
      <c r="AH138" t="s">
        <v>24662</v>
      </c>
      <c r="AI138" t="s">
        <v>30478</v>
      </c>
      <c r="AK138" t="s">
        <v>30915</v>
      </c>
      <c r="AM138" s="552">
        <v>45709</v>
      </c>
      <c r="BA138" s="602"/>
      <c r="BB138" s="599"/>
      <c r="BC138" s="189" t="s">
        <v>17277</v>
      </c>
      <c r="BD138" s="258" t="s">
        <v>18326</v>
      </c>
      <c r="BE138" s="191">
        <v>1958</v>
      </c>
      <c r="BF138" s="191">
        <v>23496</v>
      </c>
      <c r="BG138" s="7">
        <v>44992</v>
      </c>
      <c r="BH138" s="191" t="s">
        <v>17953</v>
      </c>
      <c r="BI138" s="61" t="s">
        <v>5364</v>
      </c>
      <c r="BJ138" s="191" t="s">
        <v>5307</v>
      </c>
      <c r="BK138" s="277">
        <v>1</v>
      </c>
      <c r="BL138" s="599"/>
      <c r="BM138" s="599"/>
      <c r="BN138" s="599"/>
      <c r="BO138" s="599"/>
      <c r="EB138" s="672"/>
      <c r="EJ138"/>
    </row>
    <row r="139" spans="1:140" ht="16.5" customHeight="1">
      <c r="A139" s="450"/>
      <c r="L139" s="542" t="s">
        <v>18279</v>
      </c>
      <c r="N139" s="542" t="s">
        <v>18327</v>
      </c>
      <c r="O139" s="597"/>
      <c r="BA139" s="602"/>
      <c r="BB139" s="599"/>
      <c r="BC139" s="189" t="s">
        <v>17968</v>
      </c>
      <c r="BD139" s="258" t="s">
        <v>18328</v>
      </c>
      <c r="BE139" s="191">
        <v>1916</v>
      </c>
      <c r="BF139" s="191">
        <v>22992</v>
      </c>
      <c r="BG139" s="7">
        <v>44992</v>
      </c>
      <c r="BH139" s="191" t="s">
        <v>17953</v>
      </c>
      <c r="BI139" s="61" t="s">
        <v>17976</v>
      </c>
      <c r="BJ139" s="191" t="s">
        <v>5307</v>
      </c>
      <c r="BK139" s="277">
        <v>1</v>
      </c>
      <c r="BL139" s="599"/>
      <c r="BM139" s="599"/>
      <c r="BN139" s="599"/>
      <c r="BO139" s="599"/>
      <c r="EB139" s="672"/>
      <c r="EJ139"/>
    </row>
    <row r="140" spans="1:140" ht="16.5" customHeight="1">
      <c r="A140" s="450"/>
      <c r="L140" s="542" t="s">
        <v>18288</v>
      </c>
      <c r="N140" s="542" t="s">
        <v>14354</v>
      </c>
      <c r="O140" s="597"/>
      <c r="BA140" s="602"/>
      <c r="BB140" s="599"/>
      <c r="BC140" s="189" t="s">
        <v>17549</v>
      </c>
      <c r="BD140" s="258" t="s">
        <v>18330</v>
      </c>
      <c r="BE140" s="191">
        <v>1500</v>
      </c>
      <c r="BF140" s="191">
        <v>22500</v>
      </c>
      <c r="BG140" s="7">
        <v>44993</v>
      </c>
      <c r="BH140" s="191" t="s">
        <v>17953</v>
      </c>
      <c r="BI140" s="61" t="s">
        <v>5781</v>
      </c>
      <c r="BJ140" s="191" t="s">
        <v>5307</v>
      </c>
      <c r="BK140" s="277">
        <v>1</v>
      </c>
      <c r="BL140" s="599"/>
      <c r="BM140" s="599"/>
      <c r="BN140" s="599"/>
      <c r="BO140" s="599"/>
      <c r="EB140" s="672"/>
      <c r="EJ140"/>
    </row>
    <row r="141" spans="1:140" ht="16.5" customHeight="1">
      <c r="A141" s="450"/>
      <c r="L141" s="542" t="s">
        <v>10514</v>
      </c>
      <c r="N141" s="542" t="s">
        <v>18332</v>
      </c>
      <c r="O141" s="597"/>
      <c r="BA141" s="602"/>
      <c r="BB141" s="599"/>
      <c r="BC141" s="189" t="s">
        <v>17961</v>
      </c>
      <c r="BD141" s="258" t="s">
        <v>18333</v>
      </c>
      <c r="BE141" s="191">
        <v>1960</v>
      </c>
      <c r="BF141" s="191">
        <v>23520</v>
      </c>
      <c r="BG141" s="7">
        <v>44993</v>
      </c>
      <c r="BH141" s="191" t="s">
        <v>17953</v>
      </c>
      <c r="BI141" s="61" t="s">
        <v>4737</v>
      </c>
      <c r="BJ141" s="191" t="s">
        <v>5307</v>
      </c>
      <c r="BK141" s="277">
        <v>1</v>
      </c>
      <c r="BL141" s="599"/>
      <c r="BM141" s="599"/>
      <c r="BN141" s="599"/>
      <c r="BO141" s="599"/>
      <c r="EB141" s="672"/>
      <c r="EJ141"/>
    </row>
    <row r="142" spans="1:140" ht="16.5" customHeight="1">
      <c r="A142" s="450"/>
      <c r="L142" s="542" t="s">
        <v>18297</v>
      </c>
      <c r="N142" s="542" t="s">
        <v>18335</v>
      </c>
      <c r="O142" s="597"/>
      <c r="BA142" s="602"/>
      <c r="BB142" s="599"/>
      <c r="BC142" s="189" t="s">
        <v>17961</v>
      </c>
      <c r="BD142" s="258" t="s">
        <v>18336</v>
      </c>
      <c r="BE142" s="191">
        <v>1917</v>
      </c>
      <c r="BF142" s="191">
        <v>23004</v>
      </c>
      <c r="BG142" s="7">
        <v>44993</v>
      </c>
      <c r="BH142" s="191" t="s">
        <v>17953</v>
      </c>
      <c r="BI142" s="61" t="s">
        <v>4737</v>
      </c>
      <c r="BJ142" s="191" t="s">
        <v>5307</v>
      </c>
      <c r="BK142" s="277">
        <v>1</v>
      </c>
      <c r="BL142" s="599"/>
      <c r="BM142" s="599"/>
      <c r="BN142" s="599"/>
      <c r="BO142" s="599"/>
      <c r="EB142" s="672"/>
      <c r="EJ142"/>
    </row>
    <row r="143" spans="1:140" ht="16.5" customHeight="1">
      <c r="A143" s="450"/>
      <c r="L143" s="542" t="s">
        <v>18304</v>
      </c>
      <c r="N143" s="542" t="s">
        <v>18338</v>
      </c>
      <c r="O143" s="597"/>
      <c r="BA143" s="602"/>
      <c r="BB143" s="599"/>
      <c r="BC143" s="189" t="s">
        <v>18008</v>
      </c>
      <c r="BD143" s="258" t="s">
        <v>18339</v>
      </c>
      <c r="BE143" s="191">
        <v>1939</v>
      </c>
      <c r="BF143" s="191">
        <v>23268</v>
      </c>
      <c r="BG143" s="7">
        <v>44993</v>
      </c>
      <c r="BH143" s="191" t="s">
        <v>17953</v>
      </c>
      <c r="BI143" s="61" t="s">
        <v>18340</v>
      </c>
      <c r="BJ143" s="191" t="s">
        <v>5307</v>
      </c>
      <c r="BK143" s="277">
        <v>1</v>
      </c>
      <c r="BL143" s="599"/>
      <c r="BM143" s="599"/>
      <c r="BN143" s="599"/>
      <c r="BO143" s="599"/>
      <c r="EB143" s="672"/>
      <c r="EJ143"/>
    </row>
    <row r="144" spans="1:140" ht="16.5" customHeight="1">
      <c r="A144" s="450"/>
      <c r="L144" s="542" t="s">
        <v>18312</v>
      </c>
      <c r="N144" s="542" t="s">
        <v>9854</v>
      </c>
      <c r="O144" s="597"/>
      <c r="BA144" s="602"/>
      <c r="BB144" s="599"/>
      <c r="BC144" s="189" t="s">
        <v>17277</v>
      </c>
      <c r="BD144" s="258" t="s">
        <v>18342</v>
      </c>
      <c r="BE144" s="191">
        <v>1980</v>
      </c>
      <c r="BF144" s="191">
        <v>23760</v>
      </c>
      <c r="BG144" s="7">
        <v>44993</v>
      </c>
      <c r="BH144" s="191" t="s">
        <v>17970</v>
      </c>
      <c r="BI144" s="61" t="s">
        <v>6240</v>
      </c>
      <c r="BJ144" s="191" t="s">
        <v>5307</v>
      </c>
      <c r="BK144" s="277">
        <v>1</v>
      </c>
      <c r="BL144" s="599"/>
      <c r="BM144" s="599"/>
      <c r="BN144" s="599"/>
      <c r="BO144" s="599"/>
      <c r="EB144" s="672"/>
      <c r="EJ144"/>
    </row>
    <row r="145" spans="1:140" ht="16.5" customHeight="1">
      <c r="A145" s="450"/>
      <c r="L145" s="542" t="s">
        <v>10598</v>
      </c>
      <c r="N145" s="542" t="s">
        <v>18344</v>
      </c>
      <c r="O145" s="597"/>
      <c r="BA145" s="602"/>
      <c r="BB145" s="599"/>
      <c r="BC145" s="189" t="s">
        <v>18008</v>
      </c>
      <c r="BD145" s="258" t="s">
        <v>18345</v>
      </c>
      <c r="BE145" s="191">
        <v>1817</v>
      </c>
      <c r="BF145" s="191">
        <v>21804</v>
      </c>
      <c r="BG145" s="7">
        <v>44993</v>
      </c>
      <c r="BH145" s="191" t="s">
        <v>17953</v>
      </c>
      <c r="BI145" s="61" t="s">
        <v>5364</v>
      </c>
      <c r="BJ145" s="191" t="s">
        <v>5307</v>
      </c>
      <c r="BK145" s="277">
        <v>1</v>
      </c>
      <c r="BL145" s="599"/>
      <c r="BM145" s="599"/>
      <c r="BN145" s="599"/>
      <c r="BO145" s="599"/>
      <c r="EB145" s="672"/>
      <c r="EJ145"/>
    </row>
    <row r="146" spans="1:140" ht="16.5" customHeight="1">
      <c r="A146" s="450"/>
      <c r="L146" s="542" t="s">
        <v>10363</v>
      </c>
      <c r="N146" s="542" t="s">
        <v>18347</v>
      </c>
      <c r="O146" s="597"/>
      <c r="BA146" s="602"/>
      <c r="BB146" s="599"/>
      <c r="BC146" s="189" t="s">
        <v>17549</v>
      </c>
      <c r="BD146" s="258" t="s">
        <v>18348</v>
      </c>
      <c r="BE146" s="191">
        <v>1500</v>
      </c>
      <c r="BF146" s="191">
        <v>22500</v>
      </c>
      <c r="BG146" s="7">
        <v>44994</v>
      </c>
      <c r="BH146" s="191" t="s">
        <v>17970</v>
      </c>
      <c r="BI146" s="61" t="s">
        <v>5781</v>
      </c>
      <c r="BJ146" s="191" t="s">
        <v>5307</v>
      </c>
      <c r="BK146" s="277">
        <v>1</v>
      </c>
      <c r="BL146" s="599"/>
      <c r="BM146" s="599"/>
      <c r="BN146" s="599"/>
      <c r="BO146" s="599"/>
      <c r="EB146" s="672"/>
      <c r="EJ146"/>
    </row>
    <row r="147" spans="1:140" ht="16.5" customHeight="1">
      <c r="A147" s="450"/>
      <c r="L147" s="542" t="s">
        <v>18329</v>
      </c>
      <c r="N147" s="542" t="s">
        <v>18349</v>
      </c>
      <c r="O147" s="597"/>
      <c r="BA147" s="602"/>
      <c r="BB147" s="599"/>
      <c r="BC147" s="189" t="s">
        <v>17549</v>
      </c>
      <c r="BD147" s="258" t="s">
        <v>18350</v>
      </c>
      <c r="BE147" s="191">
        <v>1960</v>
      </c>
      <c r="BF147" s="191">
        <v>23520</v>
      </c>
      <c r="BG147" s="7">
        <v>44994</v>
      </c>
      <c r="BH147" s="191" t="s">
        <v>17953</v>
      </c>
      <c r="BI147" s="61" t="s">
        <v>18135</v>
      </c>
      <c r="BJ147" s="191" t="s">
        <v>5307</v>
      </c>
      <c r="BK147" s="277">
        <v>1</v>
      </c>
      <c r="BL147" s="599"/>
      <c r="BM147" s="599"/>
      <c r="BN147" s="599"/>
      <c r="BO147" s="599"/>
      <c r="EB147" s="672"/>
      <c r="EJ147"/>
    </row>
    <row r="148" spans="1:140" ht="16.5" customHeight="1">
      <c r="A148" s="450"/>
      <c r="L148" s="542" t="s">
        <v>24821</v>
      </c>
      <c r="N148" s="542" t="s">
        <v>18352</v>
      </c>
      <c r="O148" s="597"/>
      <c r="BA148" s="602"/>
      <c r="BB148" s="599"/>
      <c r="BC148" s="189" t="s">
        <v>17233</v>
      </c>
      <c r="BD148" s="258" t="s">
        <v>18353</v>
      </c>
      <c r="BE148" s="191">
        <v>1568</v>
      </c>
      <c r="BF148" s="191">
        <v>23520</v>
      </c>
      <c r="BG148" s="7">
        <v>44994</v>
      </c>
      <c r="BH148" s="191" t="s">
        <v>17953</v>
      </c>
      <c r="BI148" s="61" t="s">
        <v>18354</v>
      </c>
      <c r="BJ148" s="191" t="s">
        <v>5307</v>
      </c>
      <c r="BK148" s="277">
        <v>1</v>
      </c>
      <c r="BL148" s="599"/>
      <c r="BM148" s="599"/>
      <c r="BN148" s="599"/>
      <c r="BO148" s="599"/>
      <c r="EB148" s="672"/>
      <c r="EJ148"/>
    </row>
    <row r="149" spans="1:140" ht="16.5" customHeight="1">
      <c r="A149" s="450"/>
      <c r="L149" s="542" t="s">
        <v>18331</v>
      </c>
      <c r="N149" s="542" t="s">
        <v>18355</v>
      </c>
      <c r="O149" s="597"/>
      <c r="BA149" s="602"/>
      <c r="BB149" s="599"/>
      <c r="BC149" s="189" t="s">
        <v>17549</v>
      </c>
      <c r="BD149" s="258" t="s">
        <v>18356</v>
      </c>
      <c r="BE149" s="191">
        <v>1568</v>
      </c>
      <c r="BF149" s="191">
        <v>23520</v>
      </c>
      <c r="BG149" s="7">
        <v>44994</v>
      </c>
      <c r="BH149" s="191" t="s">
        <v>17970</v>
      </c>
      <c r="BI149" s="61" t="s">
        <v>4603</v>
      </c>
      <c r="BJ149" s="191" t="s">
        <v>18087</v>
      </c>
      <c r="BK149" s="277">
        <v>1</v>
      </c>
      <c r="BL149" s="599"/>
      <c r="BM149" s="599"/>
      <c r="BN149" s="599"/>
      <c r="BO149" s="599"/>
      <c r="EB149" s="672"/>
      <c r="EJ149"/>
    </row>
    <row r="150" spans="1:140" ht="16.5" customHeight="1">
      <c r="A150" s="450"/>
      <c r="L150" s="542" t="s">
        <v>18334</v>
      </c>
      <c r="N150" s="542" t="s">
        <v>10029</v>
      </c>
      <c r="O150" s="597"/>
      <c r="BA150" s="602"/>
      <c r="BB150" s="599"/>
      <c r="BC150" s="189" t="s">
        <v>17549</v>
      </c>
      <c r="BD150" s="258" t="s">
        <v>18358</v>
      </c>
      <c r="BE150" s="191">
        <v>1500</v>
      </c>
      <c r="BF150" s="191">
        <v>22500</v>
      </c>
      <c r="BG150" s="7">
        <v>44994</v>
      </c>
      <c r="BH150" s="191" t="s">
        <v>17953</v>
      </c>
      <c r="BI150" s="61" t="s">
        <v>18120</v>
      </c>
      <c r="BJ150" s="191" t="s">
        <v>5307</v>
      </c>
      <c r="BK150" s="277">
        <v>1</v>
      </c>
      <c r="BL150" s="599"/>
      <c r="BM150" s="599"/>
      <c r="BN150" s="599"/>
      <c r="BO150" s="599"/>
      <c r="EB150" s="672"/>
      <c r="EJ150"/>
    </row>
    <row r="151" spans="1:140" ht="16.5" customHeight="1">
      <c r="A151" s="450"/>
      <c r="L151" s="542" t="s">
        <v>18337</v>
      </c>
      <c r="N151" s="542" t="s">
        <v>18360</v>
      </c>
      <c r="O151" s="597"/>
      <c r="BA151" s="602"/>
      <c r="BB151" s="599"/>
      <c r="BC151" s="189" t="s">
        <v>17990</v>
      </c>
      <c r="BD151" s="258" t="s">
        <v>18361</v>
      </c>
      <c r="BE151" s="191">
        <v>1500</v>
      </c>
      <c r="BF151" s="191">
        <v>22500</v>
      </c>
      <c r="BG151" s="7">
        <v>44994</v>
      </c>
      <c r="BH151" s="191" t="s">
        <v>17970</v>
      </c>
      <c r="BI151" s="61" t="s">
        <v>5781</v>
      </c>
      <c r="BJ151" s="191" t="s">
        <v>18087</v>
      </c>
      <c r="BK151" s="277">
        <v>1</v>
      </c>
      <c r="BL151" s="599"/>
      <c r="BM151" s="599"/>
      <c r="BN151" s="599"/>
      <c r="BO151" s="599"/>
      <c r="EB151" s="672"/>
      <c r="EJ151"/>
    </row>
    <row r="152" spans="1:140" ht="16.5" customHeight="1">
      <c r="A152" s="450"/>
      <c r="L152" s="542" t="s">
        <v>18341</v>
      </c>
      <c r="N152" s="542" t="s">
        <v>9922</v>
      </c>
      <c r="O152" s="597"/>
      <c r="BA152" s="602"/>
      <c r="BB152" s="599"/>
      <c r="BC152" s="189" t="s">
        <v>28660</v>
      </c>
      <c r="BD152" s="258" t="s">
        <v>18363</v>
      </c>
      <c r="BE152" s="191">
        <v>1533</v>
      </c>
      <c r="BF152" s="191">
        <v>22995</v>
      </c>
      <c r="BG152" s="7">
        <v>44994</v>
      </c>
      <c r="BH152" s="191" t="s">
        <v>17953</v>
      </c>
      <c r="BI152" s="61" t="s">
        <v>18000</v>
      </c>
      <c r="BJ152" s="191" t="s">
        <v>5307</v>
      </c>
      <c r="BK152" s="277">
        <v>1</v>
      </c>
      <c r="BL152" s="599"/>
      <c r="BM152" s="599"/>
      <c r="BN152" s="599"/>
      <c r="BO152" s="599"/>
      <c r="EB152" s="672"/>
      <c r="EJ152"/>
    </row>
    <row r="153" spans="1:140" ht="16.5" customHeight="1">
      <c r="A153" s="450"/>
      <c r="L153" s="542" t="s">
        <v>18343</v>
      </c>
      <c r="N153" s="542" t="s">
        <v>18365</v>
      </c>
      <c r="O153" s="597"/>
      <c r="BA153" s="602"/>
      <c r="BB153" s="599"/>
      <c r="BC153" s="189" t="s">
        <v>28660</v>
      </c>
      <c r="BD153" s="258" t="s">
        <v>18366</v>
      </c>
      <c r="BE153" s="191">
        <v>1533</v>
      </c>
      <c r="BF153" s="191">
        <v>22995</v>
      </c>
      <c r="BG153" s="7">
        <v>44994</v>
      </c>
      <c r="BH153" s="191" t="s">
        <v>17953</v>
      </c>
      <c r="BI153" s="61" t="s">
        <v>18000</v>
      </c>
      <c r="BJ153" s="191" t="s">
        <v>5307</v>
      </c>
      <c r="BK153" s="277">
        <v>1</v>
      </c>
      <c r="BL153" s="599"/>
      <c r="BM153" s="599"/>
      <c r="BN153" s="599"/>
      <c r="BO153" s="599"/>
      <c r="EB153" s="672"/>
      <c r="EJ153"/>
    </row>
    <row r="154" spans="1:140" ht="16.5" customHeight="1">
      <c r="A154" s="450"/>
      <c r="L154" s="542" t="s">
        <v>18346</v>
      </c>
      <c r="N154" s="542" t="s">
        <v>18367</v>
      </c>
      <c r="O154" s="597"/>
      <c r="BA154" s="602"/>
      <c r="BB154" s="599"/>
      <c r="BC154" s="189" t="s">
        <v>17233</v>
      </c>
      <c r="BD154" s="258" t="s">
        <v>18368</v>
      </c>
      <c r="BE154" s="191">
        <v>1960</v>
      </c>
      <c r="BF154" s="191">
        <v>23520</v>
      </c>
      <c r="BG154" s="7">
        <v>44995</v>
      </c>
      <c r="BH154" s="191" t="s">
        <v>17953</v>
      </c>
      <c r="BI154" s="61" t="s">
        <v>4737</v>
      </c>
      <c r="BJ154" s="191" t="s">
        <v>5307</v>
      </c>
      <c r="BK154" s="277">
        <v>1</v>
      </c>
      <c r="BL154" s="599"/>
      <c r="BM154" s="599"/>
      <c r="BN154" s="599"/>
      <c r="BO154" s="599"/>
      <c r="EB154" s="672"/>
      <c r="EJ154"/>
    </row>
    <row r="155" spans="1:140" ht="16.5" customHeight="1">
      <c r="A155" s="450"/>
      <c r="L155" s="542" t="s">
        <v>13342</v>
      </c>
      <c r="N155" s="542" t="s">
        <v>18369</v>
      </c>
      <c r="O155" s="597"/>
      <c r="BA155" s="602"/>
      <c r="BB155" s="599"/>
      <c r="BC155" s="189" t="s">
        <v>17233</v>
      </c>
      <c r="BD155" s="258" t="s">
        <v>18370</v>
      </c>
      <c r="BE155" s="191">
        <v>1960</v>
      </c>
      <c r="BF155" s="191">
        <v>23520</v>
      </c>
      <c r="BG155" s="7">
        <v>44995</v>
      </c>
      <c r="BH155" s="191" t="s">
        <v>17953</v>
      </c>
      <c r="BI155" s="61" t="s">
        <v>4737</v>
      </c>
      <c r="BJ155" s="191" t="s">
        <v>5307</v>
      </c>
      <c r="BK155" s="277">
        <v>1</v>
      </c>
      <c r="BL155" s="599"/>
      <c r="BM155" s="599"/>
      <c r="BN155" s="599"/>
      <c r="BO155" s="599"/>
      <c r="EB155" s="672"/>
      <c r="EJ155"/>
    </row>
    <row r="156" spans="1:140" ht="16.5" customHeight="1">
      <c r="A156" s="450"/>
      <c r="L156" s="542" t="s">
        <v>18351</v>
      </c>
      <c r="N156" s="542" t="s">
        <v>9580</v>
      </c>
      <c r="O156" s="597"/>
      <c r="BA156" s="602"/>
      <c r="BB156" s="599"/>
      <c r="BC156" s="189" t="s">
        <v>17124</v>
      </c>
      <c r="BD156" s="258" t="s">
        <v>18372</v>
      </c>
      <c r="BE156" s="191">
        <v>2300</v>
      </c>
      <c r="BF156" s="191">
        <v>23000</v>
      </c>
      <c r="BG156" s="7">
        <v>44995</v>
      </c>
      <c r="BH156" s="191" t="s">
        <v>17953</v>
      </c>
      <c r="BI156" s="61" t="s">
        <v>5781</v>
      </c>
      <c r="BJ156" s="191" t="s">
        <v>5961</v>
      </c>
      <c r="BK156" s="277">
        <v>1</v>
      </c>
      <c r="BL156" s="599"/>
      <c r="BM156" s="599"/>
      <c r="BN156" s="599"/>
      <c r="BO156" s="599"/>
      <c r="EB156" s="672"/>
      <c r="EJ156"/>
    </row>
    <row r="157" spans="1:140" ht="16.5" customHeight="1">
      <c r="A157" s="450"/>
      <c r="L157" s="542" t="s">
        <v>16187</v>
      </c>
      <c r="N157" s="542" t="s">
        <v>18374</v>
      </c>
      <c r="O157" s="597"/>
      <c r="BA157" s="602"/>
      <c r="BB157" s="599"/>
      <c r="BC157" s="189" t="s">
        <v>28660</v>
      </c>
      <c r="BD157" s="258" t="s">
        <v>18375</v>
      </c>
      <c r="BE157" s="191">
        <v>1958</v>
      </c>
      <c r="BF157" s="191">
        <v>23496</v>
      </c>
      <c r="BG157" s="7">
        <v>44995</v>
      </c>
      <c r="BH157" s="191" t="s">
        <v>17970</v>
      </c>
      <c r="BI157" s="61" t="s">
        <v>5364</v>
      </c>
      <c r="BJ157" s="191" t="s">
        <v>5307</v>
      </c>
      <c r="BK157" s="277">
        <v>1</v>
      </c>
      <c r="BL157" s="599"/>
      <c r="BM157" s="599"/>
      <c r="BN157" s="599"/>
      <c r="BO157" s="599"/>
      <c r="EB157" s="672"/>
      <c r="EJ157"/>
    </row>
    <row r="158" spans="1:140" ht="16.5" customHeight="1">
      <c r="A158" s="450"/>
      <c r="L158" s="542" t="s">
        <v>18357</v>
      </c>
      <c r="N158" s="542" t="s">
        <v>9990</v>
      </c>
      <c r="O158" s="597"/>
      <c r="BA158" s="602"/>
      <c r="BB158" s="599"/>
      <c r="BC158" s="189" t="s">
        <v>28660</v>
      </c>
      <c r="BD158" s="258" t="s">
        <v>18377</v>
      </c>
      <c r="BE158" s="191">
        <v>1958</v>
      </c>
      <c r="BF158" s="191">
        <v>23496</v>
      </c>
      <c r="BG158" s="7">
        <v>44995</v>
      </c>
      <c r="BH158" s="191" t="s">
        <v>17953</v>
      </c>
      <c r="BI158" s="61" t="s">
        <v>18340</v>
      </c>
      <c r="BJ158" s="191" t="s">
        <v>5307</v>
      </c>
      <c r="BK158" s="277">
        <v>1</v>
      </c>
      <c r="BL158" s="599"/>
      <c r="BM158" s="599"/>
      <c r="BN158" s="599"/>
      <c r="BO158" s="599"/>
      <c r="EB158" s="672"/>
      <c r="EJ158"/>
    </row>
    <row r="159" spans="1:140" ht="16.5" customHeight="1">
      <c r="A159" s="450"/>
      <c r="L159" s="542" t="s">
        <v>18359</v>
      </c>
      <c r="N159" s="542" t="s">
        <v>18378</v>
      </c>
      <c r="O159" s="597"/>
      <c r="BA159" s="602"/>
      <c r="BB159" s="599"/>
      <c r="BC159" s="189" t="s">
        <v>17549</v>
      </c>
      <c r="BD159" s="258" t="s">
        <v>18379</v>
      </c>
      <c r="BE159" s="191">
        <v>1500</v>
      </c>
      <c r="BF159" s="191">
        <v>22500</v>
      </c>
      <c r="BG159" s="7">
        <v>44998</v>
      </c>
      <c r="BH159" s="191" t="s">
        <v>17970</v>
      </c>
      <c r="BI159" s="61" t="s">
        <v>5781</v>
      </c>
      <c r="BJ159" s="191" t="s">
        <v>5307</v>
      </c>
      <c r="BK159" s="277">
        <v>1</v>
      </c>
      <c r="BL159" s="599"/>
      <c r="BM159" s="599"/>
      <c r="BN159" s="599"/>
      <c r="BO159" s="599"/>
      <c r="EB159" s="672"/>
      <c r="EJ159"/>
    </row>
    <row r="160" spans="1:140" ht="16.5" customHeight="1">
      <c r="A160" s="450"/>
      <c r="L160" s="542" t="s">
        <v>18362</v>
      </c>
      <c r="N160" s="542" t="s">
        <v>18380</v>
      </c>
      <c r="O160" s="597"/>
      <c r="BA160" s="602"/>
      <c r="BB160" s="599"/>
      <c r="BC160" s="189" t="s">
        <v>17672</v>
      </c>
      <c r="BD160" s="258" t="s">
        <v>18381</v>
      </c>
      <c r="BE160" s="191">
        <v>1916</v>
      </c>
      <c r="BF160" s="191">
        <v>22992</v>
      </c>
      <c r="BG160" s="7">
        <v>44998</v>
      </c>
      <c r="BH160" s="191" t="s">
        <v>17953</v>
      </c>
      <c r="BI160" s="61" t="s">
        <v>17976</v>
      </c>
      <c r="BJ160" s="191" t="s">
        <v>5307</v>
      </c>
      <c r="BK160" s="277">
        <v>1</v>
      </c>
      <c r="BN160" s="599"/>
      <c r="BO160" s="599"/>
      <c r="EB160" s="672"/>
      <c r="EJ160"/>
    </row>
    <row r="161" spans="1:140" ht="16.5" customHeight="1">
      <c r="A161" s="450"/>
      <c r="L161" s="542" t="s">
        <v>18364</v>
      </c>
      <c r="N161" s="542" t="s">
        <v>9995</v>
      </c>
      <c r="O161" s="597"/>
      <c r="BA161" s="602"/>
      <c r="BB161" s="599"/>
      <c r="BC161" s="189" t="s">
        <v>17005</v>
      </c>
      <c r="BD161" s="3" t="s">
        <v>18383</v>
      </c>
      <c r="BE161" s="191">
        <v>1467</v>
      </c>
      <c r="BF161" s="191">
        <v>22005</v>
      </c>
      <c r="BG161" s="7">
        <v>44638</v>
      </c>
      <c r="BH161" s="191" t="s">
        <v>16949</v>
      </c>
      <c r="BI161" s="61" t="s">
        <v>18384</v>
      </c>
      <c r="BJ161" s="191" t="s">
        <v>16903</v>
      </c>
      <c r="BK161" s="277">
        <v>1</v>
      </c>
      <c r="BL161" s="599"/>
      <c r="BM161" s="599"/>
      <c r="BN161" s="599"/>
      <c r="BO161" s="599"/>
      <c r="EB161" s="672"/>
      <c r="EJ161"/>
    </row>
    <row r="162" spans="1:140" ht="16.5" customHeight="1">
      <c r="A162" s="450"/>
      <c r="L162" s="542" t="s">
        <v>13857</v>
      </c>
      <c r="N162" s="542" t="s">
        <v>12089</v>
      </c>
      <c r="O162" s="597"/>
      <c r="BA162" s="602"/>
      <c r="BB162" s="599"/>
      <c r="BC162" s="189" t="s">
        <v>18386</v>
      </c>
      <c r="BD162" s="3" t="s">
        <v>18387</v>
      </c>
      <c r="BE162" s="191">
        <v>1950</v>
      </c>
      <c r="BF162" s="191">
        <v>23400</v>
      </c>
      <c r="BG162" s="7">
        <v>44733</v>
      </c>
      <c r="BH162" s="191" t="s">
        <v>16832</v>
      </c>
      <c r="BI162" s="61" t="s">
        <v>18388</v>
      </c>
      <c r="BJ162" s="191" t="s">
        <v>17135</v>
      </c>
      <c r="BK162" s="277">
        <v>1</v>
      </c>
      <c r="BL162" s="599"/>
      <c r="BM162" s="599"/>
      <c r="BN162" s="599"/>
      <c r="BO162" s="599"/>
      <c r="EB162" s="672"/>
      <c r="EJ162"/>
    </row>
    <row r="163" spans="1:140" ht="16.5" customHeight="1">
      <c r="A163" s="450"/>
      <c r="L163" s="542" t="s">
        <v>9503</v>
      </c>
      <c r="N163" s="542" t="s">
        <v>18390</v>
      </c>
      <c r="O163" s="597"/>
      <c r="BA163" s="602"/>
      <c r="BB163" s="599"/>
      <c r="BC163" s="189" t="s">
        <v>18391</v>
      </c>
      <c r="BD163" s="3" t="s">
        <v>18392</v>
      </c>
      <c r="BE163" s="191">
        <v>1916</v>
      </c>
      <c r="BF163" s="191">
        <v>22992</v>
      </c>
      <c r="BG163" s="7">
        <v>44734</v>
      </c>
      <c r="BH163" s="191" t="s">
        <v>16832</v>
      </c>
      <c r="BI163" s="61" t="s">
        <v>17066</v>
      </c>
      <c r="BJ163" s="191" t="s">
        <v>16903</v>
      </c>
      <c r="BK163" s="277">
        <v>1</v>
      </c>
      <c r="BL163" s="599"/>
      <c r="BM163" s="599"/>
      <c r="BN163" s="599"/>
      <c r="BO163" s="599"/>
      <c r="EB163" s="672"/>
      <c r="EJ163"/>
    </row>
    <row r="164" spans="1:140" ht="16.5" customHeight="1">
      <c r="A164" s="450"/>
      <c r="L164" s="542" t="s">
        <v>18371</v>
      </c>
      <c r="N164" s="542" t="s">
        <v>18394</v>
      </c>
      <c r="O164" s="597"/>
      <c r="BA164" s="602"/>
      <c r="BB164" s="599"/>
      <c r="BC164" s="189" t="s">
        <v>17005</v>
      </c>
      <c r="BD164" s="3" t="s">
        <v>18395</v>
      </c>
      <c r="BE164" s="191">
        <v>1500</v>
      </c>
      <c r="BF164" s="191">
        <v>22500</v>
      </c>
      <c r="BG164" s="7">
        <v>44735</v>
      </c>
      <c r="BH164" s="191" t="s">
        <v>16949</v>
      </c>
      <c r="BI164" s="61" t="s">
        <v>18396</v>
      </c>
      <c r="BJ164" s="191" t="s">
        <v>16903</v>
      </c>
      <c r="BK164" s="277">
        <v>1</v>
      </c>
      <c r="BL164" s="599"/>
      <c r="BM164" s="599"/>
      <c r="BN164" s="599"/>
      <c r="BO164" s="599"/>
      <c r="EB164" s="672"/>
      <c r="EJ164"/>
    </row>
    <row r="165" spans="1:140" ht="16.5" customHeight="1">
      <c r="A165" s="450"/>
      <c r="L165" s="542" t="s">
        <v>18373</v>
      </c>
      <c r="N165" s="542" t="s">
        <v>9882</v>
      </c>
      <c r="O165" s="597"/>
      <c r="BA165" s="602"/>
      <c r="BB165" s="599"/>
      <c r="BC165" s="189" t="s">
        <v>18391</v>
      </c>
      <c r="BD165" s="3" t="s">
        <v>18398</v>
      </c>
      <c r="BE165" s="191">
        <v>1916</v>
      </c>
      <c r="BF165" s="191">
        <v>22992</v>
      </c>
      <c r="BG165" s="7">
        <v>44790</v>
      </c>
      <c r="BH165" s="191" t="s">
        <v>16949</v>
      </c>
      <c r="BI165" s="61" t="s">
        <v>17066</v>
      </c>
      <c r="BJ165" s="191" t="s">
        <v>16903</v>
      </c>
      <c r="BK165" s="277">
        <v>1</v>
      </c>
      <c r="BL165" s="599"/>
      <c r="BM165" s="599"/>
      <c r="BN165" s="599"/>
      <c r="BO165" s="599"/>
      <c r="EB165" s="672"/>
      <c r="EJ165"/>
    </row>
    <row r="166" spans="1:140" ht="16.5" customHeight="1">
      <c r="A166" s="450"/>
      <c r="L166" s="542" t="s">
        <v>18376</v>
      </c>
      <c r="N166" s="542" t="s">
        <v>18399</v>
      </c>
      <c r="O166" s="597"/>
      <c r="BA166" s="602"/>
      <c r="BB166" s="599"/>
      <c r="BC166" s="189" t="s">
        <v>16947</v>
      </c>
      <c r="BD166" s="3" t="s">
        <v>18400</v>
      </c>
      <c r="BE166" s="191">
        <v>2200</v>
      </c>
      <c r="BF166" s="191">
        <v>22000</v>
      </c>
      <c r="BG166" s="7">
        <v>44791</v>
      </c>
      <c r="BH166" s="191" t="s">
        <v>16832</v>
      </c>
      <c r="BI166" s="61" t="s">
        <v>16950</v>
      </c>
      <c r="BJ166" s="191" t="s">
        <v>17201</v>
      </c>
      <c r="BK166" s="277">
        <v>1</v>
      </c>
      <c r="BL166" s="599"/>
      <c r="BM166" s="599"/>
      <c r="BN166" s="599"/>
      <c r="BO166" s="599"/>
      <c r="EB166" s="672"/>
      <c r="EJ166"/>
    </row>
    <row r="167" spans="1:140" ht="16.5" customHeight="1">
      <c r="A167" s="450"/>
      <c r="L167" s="542" t="s">
        <v>10427</v>
      </c>
      <c r="N167" s="542" t="s">
        <v>18402</v>
      </c>
      <c r="O167" s="597"/>
      <c r="BA167" s="602"/>
      <c r="BB167" s="599"/>
      <c r="BC167" s="189" t="s">
        <v>17724</v>
      </c>
      <c r="BD167" s="3" t="s">
        <v>18403</v>
      </c>
      <c r="BE167" s="191">
        <v>1980</v>
      </c>
      <c r="BF167" s="191">
        <v>23760</v>
      </c>
      <c r="BG167" s="7">
        <v>44798</v>
      </c>
      <c r="BH167" s="191" t="s">
        <v>16832</v>
      </c>
      <c r="BI167" s="61" t="s">
        <v>18404</v>
      </c>
      <c r="BJ167" s="191" t="s">
        <v>16903</v>
      </c>
      <c r="BK167" s="277">
        <v>1</v>
      </c>
      <c r="BL167" s="599"/>
      <c r="BM167" s="599"/>
      <c r="BN167" s="599"/>
      <c r="BO167" s="599"/>
      <c r="EB167" s="672"/>
      <c r="EJ167"/>
    </row>
    <row r="168" spans="1:140" ht="16.5" customHeight="1">
      <c r="A168" s="450"/>
      <c r="L168" s="542" t="s">
        <v>18443</v>
      </c>
      <c r="N168" s="542" t="s">
        <v>14582</v>
      </c>
      <c r="O168" s="597"/>
      <c r="BA168" s="602"/>
      <c r="BB168" s="599"/>
      <c r="BC168" s="189" t="s">
        <v>17914</v>
      </c>
      <c r="BD168" s="3" t="s">
        <v>18405</v>
      </c>
      <c r="BE168" s="191">
        <v>1916</v>
      </c>
      <c r="BF168" s="191">
        <v>22992</v>
      </c>
      <c r="BG168" s="7">
        <v>44804</v>
      </c>
      <c r="BH168" s="191" t="s">
        <v>16832</v>
      </c>
      <c r="BI168" s="61" t="s">
        <v>17066</v>
      </c>
      <c r="BJ168" s="191" t="s">
        <v>16903</v>
      </c>
      <c r="BK168" s="277">
        <v>1</v>
      </c>
      <c r="BL168" s="599"/>
      <c r="BM168" s="599"/>
      <c r="BN168" s="599"/>
      <c r="BO168" s="599"/>
      <c r="EB168" s="672"/>
      <c r="EJ168"/>
    </row>
    <row r="169" spans="1:140" ht="16.5" customHeight="1">
      <c r="A169" s="450"/>
      <c r="L169" s="542" t="s">
        <v>10628</v>
      </c>
      <c r="N169" s="542" t="s">
        <v>18406</v>
      </c>
      <c r="O169" s="597"/>
      <c r="BA169" s="602"/>
      <c r="BB169" s="599"/>
      <c r="BC169" s="189" t="s">
        <v>18407</v>
      </c>
      <c r="BD169" s="3" t="s">
        <v>18408</v>
      </c>
      <c r="BE169" s="191">
        <v>1980</v>
      </c>
      <c r="BF169" s="191">
        <v>23760</v>
      </c>
      <c r="BG169" s="7">
        <v>44806</v>
      </c>
      <c r="BH169" s="191" t="s">
        <v>16949</v>
      </c>
      <c r="BI169" s="61" t="s">
        <v>18409</v>
      </c>
      <c r="BJ169" s="191" t="s">
        <v>16903</v>
      </c>
      <c r="BK169" s="277">
        <v>1</v>
      </c>
      <c r="BL169" s="599"/>
      <c r="BM169" s="599"/>
      <c r="BN169" s="599"/>
      <c r="BO169" s="599"/>
      <c r="EB169" s="672"/>
      <c r="EJ169"/>
    </row>
    <row r="170" spans="1:140" ht="16.5" customHeight="1">
      <c r="A170" s="450"/>
      <c r="L170" s="542" t="s">
        <v>18382</v>
      </c>
      <c r="N170" s="542" t="s">
        <v>18410</v>
      </c>
      <c r="O170" s="597"/>
      <c r="BA170" s="602"/>
      <c r="BB170" s="599"/>
      <c r="BC170" s="189" t="s">
        <v>16830</v>
      </c>
      <c r="BD170" s="3" t="s">
        <v>18411</v>
      </c>
      <c r="BE170" s="191">
        <v>1700</v>
      </c>
      <c r="BF170" s="191">
        <v>23137</v>
      </c>
      <c r="BG170" s="7">
        <v>44809</v>
      </c>
      <c r="BH170" s="191" t="s">
        <v>16832</v>
      </c>
      <c r="BI170" s="61" t="s">
        <v>18412</v>
      </c>
      <c r="BJ170" s="191" t="s">
        <v>16834</v>
      </c>
      <c r="BK170" s="277">
        <v>1</v>
      </c>
      <c r="BL170" s="599"/>
      <c r="BM170" s="599"/>
      <c r="BN170" s="599"/>
      <c r="BO170" s="599"/>
      <c r="EB170" s="672"/>
      <c r="EJ170"/>
    </row>
    <row r="171" spans="1:140" ht="16.5" customHeight="1">
      <c r="A171" s="450"/>
      <c r="L171" s="542" t="s">
        <v>18385</v>
      </c>
      <c r="N171" s="542" t="s">
        <v>10090</v>
      </c>
      <c r="O171" s="597"/>
      <c r="BA171" s="602"/>
      <c r="BB171" s="599"/>
      <c r="BC171" s="189" t="s">
        <v>17005</v>
      </c>
      <c r="BD171" s="3" t="s">
        <v>18413</v>
      </c>
      <c r="BE171" s="191">
        <v>1815</v>
      </c>
      <c r="BF171" s="191">
        <v>21780</v>
      </c>
      <c r="BG171" s="7">
        <v>44823</v>
      </c>
      <c r="BH171" s="191" t="s">
        <v>16832</v>
      </c>
      <c r="BI171" s="61" t="s">
        <v>18414</v>
      </c>
      <c r="BJ171" s="191" t="s">
        <v>16903</v>
      </c>
      <c r="BK171" s="277">
        <v>1</v>
      </c>
      <c r="BL171" s="599"/>
      <c r="BM171" s="599"/>
      <c r="BN171" s="599"/>
      <c r="BO171" s="599"/>
      <c r="EB171" s="672"/>
      <c r="EJ171"/>
    </row>
    <row r="172" spans="1:140" ht="16.5" customHeight="1">
      <c r="A172" s="450"/>
      <c r="L172" s="542" t="s">
        <v>18389</v>
      </c>
      <c r="N172" s="542" t="s">
        <v>18416</v>
      </c>
      <c r="O172" s="597"/>
      <c r="BA172" s="602"/>
      <c r="BB172" s="599"/>
      <c r="BC172" s="189" t="s">
        <v>16947</v>
      </c>
      <c r="BD172" s="3" t="s">
        <v>18417</v>
      </c>
      <c r="BE172" s="191">
        <v>1925</v>
      </c>
      <c r="BF172" s="191">
        <v>23100</v>
      </c>
      <c r="BG172" s="7">
        <v>44827</v>
      </c>
      <c r="BH172" s="191" t="s">
        <v>16832</v>
      </c>
      <c r="BI172" s="61" t="s">
        <v>18418</v>
      </c>
      <c r="BJ172" s="191" t="s">
        <v>17135</v>
      </c>
      <c r="BK172" s="277">
        <v>1</v>
      </c>
      <c r="BL172" s="599"/>
      <c r="BM172" s="599"/>
      <c r="BN172" s="599"/>
      <c r="BO172" s="599"/>
      <c r="EB172" s="672"/>
      <c r="EJ172"/>
    </row>
    <row r="173" spans="1:140" ht="16.5" customHeight="1">
      <c r="A173" s="450"/>
      <c r="L173" s="542" t="s">
        <v>18393</v>
      </c>
      <c r="N173" s="542" t="s">
        <v>18419</v>
      </c>
      <c r="O173" s="597"/>
      <c r="BA173" s="602"/>
      <c r="BB173" s="599"/>
      <c r="BC173" s="189" t="s">
        <v>17005</v>
      </c>
      <c r="BD173" s="3" t="s">
        <v>18420</v>
      </c>
      <c r="BE173" s="191">
        <v>1434</v>
      </c>
      <c r="BF173" s="191">
        <v>21510</v>
      </c>
      <c r="BG173" s="7">
        <v>44833</v>
      </c>
      <c r="BH173" s="191" t="s">
        <v>16949</v>
      </c>
      <c r="BI173" s="61" t="s">
        <v>17110</v>
      </c>
      <c r="BJ173" s="191" t="s">
        <v>17529</v>
      </c>
      <c r="BK173" s="277">
        <v>1</v>
      </c>
      <c r="BL173" s="599"/>
      <c r="BM173" s="599"/>
      <c r="BN173" s="599"/>
      <c r="BO173" s="599"/>
      <c r="EB173" s="672"/>
      <c r="EJ173"/>
    </row>
    <row r="174" spans="1:140" ht="16.5" customHeight="1">
      <c r="A174" s="450"/>
      <c r="L174" s="542" t="s">
        <v>18397</v>
      </c>
      <c r="N174" s="542" t="s">
        <v>18422</v>
      </c>
      <c r="O174" s="597"/>
      <c r="BA174" s="602"/>
      <c r="BB174" s="599"/>
      <c r="BC174" s="189" t="s">
        <v>18319</v>
      </c>
      <c r="BD174" s="3" t="s">
        <v>18423</v>
      </c>
      <c r="BE174" s="191">
        <v>1958</v>
      </c>
      <c r="BF174" s="191">
        <v>23496</v>
      </c>
      <c r="BG174" s="7">
        <v>44839</v>
      </c>
      <c r="BH174" s="191" t="s">
        <v>16832</v>
      </c>
      <c r="BI174" s="61" t="s">
        <v>18424</v>
      </c>
      <c r="BJ174" s="191" t="s">
        <v>16903</v>
      </c>
      <c r="BK174" s="277">
        <v>1</v>
      </c>
      <c r="BL174" s="599"/>
      <c r="BM174" s="599"/>
      <c r="BN174" s="599"/>
      <c r="BO174" s="599"/>
      <c r="EB174" s="672"/>
      <c r="EJ174"/>
    </row>
    <row r="175" spans="1:140" ht="16.5" customHeight="1">
      <c r="A175" s="450"/>
      <c r="L175" s="542" t="s">
        <v>15941</v>
      </c>
      <c r="N175" s="542" t="s">
        <v>15078</v>
      </c>
      <c r="O175" s="597"/>
      <c r="BA175" s="602"/>
      <c r="BB175" s="599"/>
      <c r="BC175" s="189" t="s">
        <v>17672</v>
      </c>
      <c r="BD175" s="3" t="s">
        <v>18426</v>
      </c>
      <c r="BE175" s="191">
        <v>1916</v>
      </c>
      <c r="BF175" s="191">
        <v>22992</v>
      </c>
      <c r="BG175" s="7">
        <v>44840</v>
      </c>
      <c r="BH175" s="191" t="s">
        <v>16832</v>
      </c>
      <c r="BI175" s="61" t="s">
        <v>17756</v>
      </c>
      <c r="BJ175" s="191" t="s">
        <v>16903</v>
      </c>
      <c r="BK175" s="277">
        <v>1</v>
      </c>
      <c r="BL175" s="599"/>
      <c r="BM175" s="599"/>
      <c r="BN175" s="599"/>
      <c r="BO175" s="599"/>
      <c r="EB175" s="672"/>
      <c r="EJ175"/>
    </row>
    <row r="176" spans="1:140" ht="16.5" customHeight="1">
      <c r="A176" s="450"/>
      <c r="L176" s="542" t="s">
        <v>18401</v>
      </c>
      <c r="N176" s="542" t="s">
        <v>18428</v>
      </c>
      <c r="O176" s="597"/>
      <c r="BA176" s="602"/>
      <c r="BB176" s="599"/>
      <c r="BC176" s="189" t="s">
        <v>17005</v>
      </c>
      <c r="BD176" s="3" t="s">
        <v>18429</v>
      </c>
      <c r="BE176" s="191">
        <v>1566</v>
      </c>
      <c r="BF176" s="191">
        <v>23490</v>
      </c>
      <c r="BG176" s="7">
        <v>44840</v>
      </c>
      <c r="BH176" s="191" t="s">
        <v>16949</v>
      </c>
      <c r="BI176" s="61" t="s">
        <v>18430</v>
      </c>
      <c r="BJ176" s="191" t="s">
        <v>17529</v>
      </c>
      <c r="BK176" s="277">
        <v>1</v>
      </c>
      <c r="BL176" s="599"/>
      <c r="BM176" s="599"/>
      <c r="BN176" s="599"/>
      <c r="BO176" s="599"/>
      <c r="EB176" s="672"/>
      <c r="EJ176"/>
    </row>
    <row r="177" spans="1:140" ht="16.5" customHeight="1">
      <c r="A177" s="450"/>
      <c r="L177" s="542" t="s">
        <v>9743</v>
      </c>
      <c r="N177" s="542" t="s">
        <v>18431</v>
      </c>
      <c r="O177" s="597"/>
      <c r="BA177" s="602"/>
      <c r="BB177" s="599"/>
      <c r="BC177" s="189" t="s">
        <v>16990</v>
      </c>
      <c r="BD177" s="3" t="s">
        <v>18432</v>
      </c>
      <c r="BE177" s="191">
        <v>1958</v>
      </c>
      <c r="BF177" s="191">
        <v>23496</v>
      </c>
      <c r="BG177" s="7">
        <v>44841</v>
      </c>
      <c r="BH177" s="191" t="s">
        <v>16832</v>
      </c>
      <c r="BI177" s="61" t="s">
        <v>17432</v>
      </c>
      <c r="BJ177" s="191" t="s">
        <v>16903</v>
      </c>
      <c r="BK177" s="277">
        <v>1</v>
      </c>
      <c r="BL177" s="599"/>
      <c r="BM177" s="599"/>
      <c r="BN177" s="599"/>
      <c r="BO177" s="599"/>
      <c r="EB177" s="672"/>
      <c r="EJ177"/>
    </row>
    <row r="178" spans="1:140" ht="16.5" customHeight="1">
      <c r="A178" s="450"/>
      <c r="L178" t="s">
        <v>10431</v>
      </c>
      <c r="N178" s="542" t="s">
        <v>18433</v>
      </c>
      <c r="O178" s="597"/>
      <c r="BA178" s="602"/>
      <c r="BB178" s="599"/>
      <c r="BC178" s="189" t="s">
        <v>18434</v>
      </c>
      <c r="BD178" s="3" t="s">
        <v>18435</v>
      </c>
      <c r="BE178" s="191">
        <v>1925</v>
      </c>
      <c r="BF178" s="191">
        <v>23100</v>
      </c>
      <c r="BG178" s="7">
        <v>44841</v>
      </c>
      <c r="BH178" s="191" t="s">
        <v>16832</v>
      </c>
      <c r="BI178" s="61" t="s">
        <v>18418</v>
      </c>
      <c r="BJ178" s="191" t="s">
        <v>17135</v>
      </c>
      <c r="BK178" s="277">
        <v>1</v>
      </c>
      <c r="BL178" s="599"/>
      <c r="BM178" s="599"/>
      <c r="BN178" s="599"/>
      <c r="BO178" s="599"/>
      <c r="EB178" s="672"/>
      <c r="EJ178"/>
    </row>
    <row r="179" spans="1:140" ht="16.5" customHeight="1">
      <c r="A179" s="450"/>
      <c r="L179" t="s">
        <v>208</v>
      </c>
      <c r="N179" s="542" t="s">
        <v>18436</v>
      </c>
      <c r="O179" s="597"/>
      <c r="BA179" s="602"/>
      <c r="BB179" s="599"/>
      <c r="BC179" s="189" t="s">
        <v>18434</v>
      </c>
      <c r="BD179" s="3" t="s">
        <v>18437</v>
      </c>
      <c r="BE179" s="191">
        <v>1925</v>
      </c>
      <c r="BF179" s="191">
        <v>23100</v>
      </c>
      <c r="BG179" s="7">
        <v>44841</v>
      </c>
      <c r="BH179" s="191" t="s">
        <v>16832</v>
      </c>
      <c r="BI179" s="61" t="s">
        <v>18418</v>
      </c>
      <c r="BJ179" s="191" t="s">
        <v>18438</v>
      </c>
      <c r="BK179" s="277">
        <v>1</v>
      </c>
      <c r="BL179" s="599"/>
      <c r="BM179" s="599"/>
      <c r="BN179" s="599"/>
      <c r="BO179" s="599"/>
      <c r="EB179" s="672"/>
      <c r="EJ179"/>
    </row>
    <row r="180" spans="1:140" ht="16.5" customHeight="1">
      <c r="A180" s="450"/>
      <c r="L180" t="s">
        <v>9537</v>
      </c>
      <c r="N180" s="542" t="s">
        <v>10041</v>
      </c>
      <c r="O180" s="597"/>
      <c r="BA180" s="602"/>
      <c r="BB180" s="599"/>
      <c r="BC180" s="189" t="s">
        <v>17005</v>
      </c>
      <c r="BD180" s="3" t="s">
        <v>18439</v>
      </c>
      <c r="BE180" s="191">
        <v>1834</v>
      </c>
      <c r="BF180" s="191">
        <v>22008</v>
      </c>
      <c r="BG180" s="7">
        <v>44846</v>
      </c>
      <c r="BH180" s="191" t="s">
        <v>16832</v>
      </c>
      <c r="BI180" s="61" t="s">
        <v>18440</v>
      </c>
      <c r="BJ180" s="191" t="s">
        <v>17529</v>
      </c>
      <c r="BK180" s="277">
        <v>1</v>
      </c>
      <c r="BL180" s="599"/>
      <c r="BM180" s="599"/>
      <c r="BN180" s="599"/>
      <c r="BO180" s="599"/>
      <c r="EB180" s="672"/>
      <c r="EJ180"/>
    </row>
    <row r="181" spans="1:140" ht="16.5" customHeight="1">
      <c r="A181" s="450"/>
      <c r="L181" t="s">
        <v>18415</v>
      </c>
      <c r="N181" s="542" t="s">
        <v>18441</v>
      </c>
      <c r="O181" s="597"/>
      <c r="BA181" s="602"/>
      <c r="BB181" s="599"/>
      <c r="BC181" s="189" t="s">
        <v>17085</v>
      </c>
      <c r="BD181" s="3" t="s">
        <v>18442</v>
      </c>
      <c r="BE181" s="191">
        <v>1568</v>
      </c>
      <c r="BF181" s="191">
        <v>23520</v>
      </c>
      <c r="BG181" s="7">
        <v>44846</v>
      </c>
      <c r="BH181" s="191" t="s">
        <v>16832</v>
      </c>
      <c r="BI181" s="61" t="s">
        <v>17087</v>
      </c>
      <c r="BJ181" s="191" t="s">
        <v>17529</v>
      </c>
      <c r="BK181" s="277">
        <v>1</v>
      </c>
      <c r="BL181" s="599"/>
      <c r="BM181" s="599"/>
      <c r="BN181" s="599"/>
      <c r="BO181" s="599"/>
      <c r="EB181" s="672"/>
      <c r="EJ181"/>
    </row>
    <row r="182" spans="1:140" ht="16.5" customHeight="1">
      <c r="A182" s="450"/>
      <c r="L182" t="s">
        <v>8905</v>
      </c>
      <c r="N182" s="542" t="s">
        <v>18444</v>
      </c>
      <c r="O182" s="597"/>
      <c r="BA182" s="602"/>
      <c r="BB182" s="599"/>
      <c r="BC182" s="189" t="s">
        <v>17802</v>
      </c>
      <c r="BD182" s="3" t="s">
        <v>18445</v>
      </c>
      <c r="BE182" s="191">
        <v>1960</v>
      </c>
      <c r="BF182" s="191">
        <v>23520</v>
      </c>
      <c r="BG182" s="7">
        <v>44847</v>
      </c>
      <c r="BH182" s="191" t="s">
        <v>16832</v>
      </c>
      <c r="BI182" s="61" t="s">
        <v>17156</v>
      </c>
      <c r="BJ182" s="191" t="s">
        <v>16903</v>
      </c>
      <c r="BK182" s="277">
        <v>1</v>
      </c>
      <c r="BL182" s="599"/>
      <c r="BM182" s="599"/>
      <c r="BN182" s="599"/>
      <c r="BO182" s="599"/>
      <c r="EB182" s="672"/>
      <c r="EJ182"/>
    </row>
    <row r="183" spans="1:140" ht="16.5" customHeight="1">
      <c r="A183" s="450"/>
      <c r="L183" t="s">
        <v>18421</v>
      </c>
      <c r="N183" s="542" t="s">
        <v>9984</v>
      </c>
      <c r="O183" s="597"/>
      <c r="BA183" s="602"/>
      <c r="BB183" s="599"/>
      <c r="BC183" s="189" t="s">
        <v>16990</v>
      </c>
      <c r="BD183" s="3" t="s">
        <v>18446</v>
      </c>
      <c r="BE183" s="191">
        <v>1958</v>
      </c>
      <c r="BF183" s="191">
        <v>23496</v>
      </c>
      <c r="BG183" s="7">
        <v>44847</v>
      </c>
      <c r="BH183" s="191" t="s">
        <v>16832</v>
      </c>
      <c r="BI183" s="61" t="s">
        <v>17432</v>
      </c>
      <c r="BJ183" s="191" t="s">
        <v>16903</v>
      </c>
      <c r="BK183" s="277">
        <v>1</v>
      </c>
      <c r="BL183" s="599"/>
      <c r="BM183" s="599"/>
      <c r="BN183" s="599"/>
      <c r="BO183" s="599"/>
      <c r="EB183" s="672"/>
      <c r="EJ183"/>
    </row>
    <row r="184" spans="1:140" ht="16.5" customHeight="1">
      <c r="A184" s="450"/>
      <c r="L184" t="s">
        <v>18425</v>
      </c>
      <c r="N184" s="542" t="s">
        <v>10022</v>
      </c>
      <c r="O184" s="597"/>
      <c r="BA184" s="602"/>
      <c r="BB184" s="599"/>
      <c r="BC184" s="189" t="s">
        <v>17724</v>
      </c>
      <c r="BD184" s="3" t="s">
        <v>18447</v>
      </c>
      <c r="BE184" s="191">
        <v>1980</v>
      </c>
      <c r="BF184" s="191">
        <v>23760</v>
      </c>
      <c r="BG184" s="7">
        <v>44853</v>
      </c>
      <c r="BH184" s="191" t="s">
        <v>16832</v>
      </c>
      <c r="BI184" s="61" t="s">
        <v>18448</v>
      </c>
      <c r="BJ184" s="191" t="s">
        <v>16903</v>
      </c>
      <c r="BK184" s="277">
        <v>1</v>
      </c>
      <c r="BL184" s="599"/>
      <c r="BM184" s="599"/>
      <c r="BN184" s="599"/>
      <c r="BO184" s="599"/>
      <c r="EB184" s="672"/>
      <c r="EJ184"/>
    </row>
    <row r="185" spans="1:140" ht="16.5" customHeight="1">
      <c r="A185" s="450"/>
      <c r="L185" t="s">
        <v>18427</v>
      </c>
      <c r="N185" s="542" t="s">
        <v>18449</v>
      </c>
      <c r="O185" s="597"/>
      <c r="BA185" s="602"/>
      <c r="BB185" s="599"/>
      <c r="BC185" s="189" t="s">
        <v>17005</v>
      </c>
      <c r="BD185" s="3" t="s">
        <v>18450</v>
      </c>
      <c r="BE185" s="191">
        <v>1500</v>
      </c>
      <c r="BF185" s="191">
        <v>22500</v>
      </c>
      <c r="BG185" s="7">
        <v>44853</v>
      </c>
      <c r="BH185" s="191" t="s">
        <v>16832</v>
      </c>
      <c r="BI185" s="61" t="s">
        <v>17110</v>
      </c>
      <c r="BJ185" s="191" t="s">
        <v>16903</v>
      </c>
      <c r="BK185" s="277">
        <v>1</v>
      </c>
      <c r="BL185" s="599"/>
      <c r="BM185" s="599"/>
      <c r="BN185" s="599"/>
      <c r="BO185" s="599"/>
      <c r="EB185" s="672"/>
      <c r="EJ185"/>
    </row>
    <row r="186" spans="1:140" ht="16.5" customHeight="1">
      <c r="A186" s="450"/>
      <c r="L186" t="s">
        <v>17518</v>
      </c>
      <c r="N186" s="542" t="s">
        <v>18451</v>
      </c>
      <c r="O186" s="597"/>
      <c r="BA186" s="602"/>
      <c r="BB186" s="599"/>
      <c r="BC186" s="189" t="s">
        <v>17802</v>
      </c>
      <c r="BD186" s="3" t="s">
        <v>18452</v>
      </c>
      <c r="BE186" s="191">
        <v>1980</v>
      </c>
      <c r="BF186" s="191">
        <v>23760</v>
      </c>
      <c r="BG186" s="7">
        <v>44853</v>
      </c>
      <c r="BH186" s="191" t="s">
        <v>16832</v>
      </c>
      <c r="BI186" s="61" t="s">
        <v>17416</v>
      </c>
      <c r="BJ186" s="191" t="s">
        <v>16903</v>
      </c>
      <c r="BK186" s="277">
        <v>1</v>
      </c>
      <c r="BL186" s="599"/>
      <c r="BM186" s="599"/>
      <c r="BN186" s="599"/>
      <c r="BO186" s="599"/>
      <c r="EB186" s="672"/>
      <c r="EJ186"/>
    </row>
    <row r="187" spans="1:140" ht="16.5" customHeight="1">
      <c r="A187" s="450"/>
      <c r="L187" t="s">
        <v>27445</v>
      </c>
      <c r="N187" s="542" t="s">
        <v>18453</v>
      </c>
      <c r="O187" s="597"/>
      <c r="BA187" s="602"/>
      <c r="BB187" s="599"/>
      <c r="BC187" s="189" t="s">
        <v>17064</v>
      </c>
      <c r="BD187" s="3" t="s">
        <v>18454</v>
      </c>
      <c r="BE187" s="191">
        <v>1167</v>
      </c>
      <c r="BF187" s="191">
        <v>21006</v>
      </c>
      <c r="BG187" s="7">
        <v>44854</v>
      </c>
      <c r="BH187" s="191" t="s">
        <v>16949</v>
      </c>
      <c r="BI187" s="61" t="s">
        <v>17110</v>
      </c>
      <c r="BJ187" s="191" t="s">
        <v>18455</v>
      </c>
      <c r="BK187" s="277">
        <v>1</v>
      </c>
      <c r="BL187" s="599"/>
      <c r="BM187" s="599"/>
      <c r="BN187" s="599"/>
      <c r="BO187" s="599"/>
      <c r="EB187" s="672"/>
      <c r="EJ187"/>
    </row>
    <row r="188" spans="1:140" ht="16.5" customHeight="1">
      <c r="A188" s="450"/>
      <c r="L188" t="s">
        <v>27526</v>
      </c>
      <c r="BA188" s="602"/>
      <c r="BB188" s="599"/>
      <c r="BC188" s="189" t="s">
        <v>17064</v>
      </c>
      <c r="BD188" s="3" t="s">
        <v>18454</v>
      </c>
      <c r="BE188" s="191">
        <v>1222</v>
      </c>
      <c r="BF188" s="191">
        <v>21996</v>
      </c>
      <c r="BG188" s="7">
        <v>44854</v>
      </c>
      <c r="BH188" s="191" t="s">
        <v>16832</v>
      </c>
      <c r="BI188" s="61" t="s">
        <v>17110</v>
      </c>
      <c r="BJ188" s="191" t="s">
        <v>18455</v>
      </c>
      <c r="BK188" s="277">
        <v>1</v>
      </c>
      <c r="BL188" s="599"/>
      <c r="BM188" s="599"/>
      <c r="BN188" s="599"/>
      <c r="BO188" s="599"/>
      <c r="EB188" s="672"/>
      <c r="EJ188"/>
    </row>
    <row r="189" spans="1:140" ht="16.5" customHeight="1">
      <c r="A189" s="450"/>
      <c r="L189" t="s">
        <v>28677</v>
      </c>
      <c r="BA189" s="602"/>
      <c r="BB189" s="599"/>
      <c r="BC189" s="189" t="s">
        <v>17064</v>
      </c>
      <c r="BD189" s="3" t="s">
        <v>18454</v>
      </c>
      <c r="BE189" s="191">
        <v>1222</v>
      </c>
      <c r="BF189" s="191">
        <v>21996</v>
      </c>
      <c r="BG189" s="7">
        <v>44854</v>
      </c>
      <c r="BH189" s="191" t="s">
        <v>16832</v>
      </c>
      <c r="BI189" s="61" t="s">
        <v>17110</v>
      </c>
      <c r="BJ189" s="191" t="s">
        <v>18455</v>
      </c>
      <c r="BK189" s="277">
        <v>1</v>
      </c>
      <c r="BL189" s="599"/>
      <c r="BM189" s="599"/>
      <c r="BN189" s="599"/>
      <c r="BO189" s="599"/>
      <c r="EB189" s="672"/>
      <c r="EJ189"/>
    </row>
    <row r="190" spans="1:140" ht="16.5" customHeight="1">
      <c r="A190" s="450"/>
      <c r="L190" t="s">
        <v>29328</v>
      </c>
      <c r="BA190" s="602"/>
      <c r="BB190" s="599"/>
      <c r="BC190" s="189" t="s">
        <v>17509</v>
      </c>
      <c r="BD190" s="3" t="s">
        <v>18456</v>
      </c>
      <c r="BE190" s="191">
        <v>1960</v>
      </c>
      <c r="BF190" s="191">
        <v>23520</v>
      </c>
      <c r="BG190" s="7">
        <v>44859</v>
      </c>
      <c r="BH190" s="191" t="s">
        <v>16949</v>
      </c>
      <c r="BI190" s="61" t="s">
        <v>17156</v>
      </c>
      <c r="BJ190" s="191" t="s">
        <v>16903</v>
      </c>
      <c r="BK190" s="277">
        <v>1</v>
      </c>
      <c r="BL190" s="599"/>
      <c r="BM190" s="599"/>
      <c r="BN190" s="599"/>
      <c r="BO190" s="599"/>
      <c r="EB190" s="672"/>
      <c r="EJ190"/>
    </row>
    <row r="191" spans="1:140" ht="16.5" customHeight="1">
      <c r="A191" s="450"/>
      <c r="L191" t="s">
        <v>28061</v>
      </c>
      <c r="BA191" s="602"/>
      <c r="BB191" s="599"/>
      <c r="BC191" s="189" t="s">
        <v>17085</v>
      </c>
      <c r="BD191" s="3" t="s">
        <v>18457</v>
      </c>
      <c r="BE191" s="191">
        <v>1980</v>
      </c>
      <c r="BF191" s="191">
        <v>23760</v>
      </c>
      <c r="BG191" s="7">
        <v>44860</v>
      </c>
      <c r="BH191" s="191" t="s">
        <v>16832</v>
      </c>
      <c r="BI191" s="61" t="s">
        <v>18458</v>
      </c>
      <c r="BJ191" s="191" t="s">
        <v>16903</v>
      </c>
      <c r="BK191" s="277">
        <v>1</v>
      </c>
      <c r="BL191" s="599"/>
      <c r="BM191" s="599"/>
      <c r="BN191" s="599"/>
      <c r="BO191" s="599"/>
      <c r="EB191" s="672"/>
      <c r="EJ191"/>
    </row>
    <row r="192" spans="1:140" ht="16.5" customHeight="1">
      <c r="A192" s="450"/>
      <c r="BA192" s="602"/>
      <c r="BB192" s="599"/>
      <c r="BC192" s="189" t="s">
        <v>17085</v>
      </c>
      <c r="BD192" s="3" t="s">
        <v>18459</v>
      </c>
      <c r="BE192" s="191">
        <v>1566</v>
      </c>
      <c r="BF192" s="191">
        <v>23490</v>
      </c>
      <c r="BG192" s="7">
        <v>44862</v>
      </c>
      <c r="BH192" s="191" t="s">
        <v>16832</v>
      </c>
      <c r="BI192" s="61" t="s">
        <v>18460</v>
      </c>
      <c r="BJ192" s="191" t="s">
        <v>16903</v>
      </c>
      <c r="BK192" s="277">
        <v>1</v>
      </c>
      <c r="BL192" s="599"/>
      <c r="BM192" s="599"/>
      <c r="BN192" s="599"/>
      <c r="BO192" s="599"/>
      <c r="EB192" s="672"/>
      <c r="EJ192"/>
    </row>
    <row r="193" spans="1:140" ht="16.5" customHeight="1">
      <c r="A193" s="450"/>
      <c r="BA193" s="602"/>
      <c r="BB193" s="599"/>
      <c r="BC193" s="189" t="s">
        <v>16830</v>
      </c>
      <c r="BD193" s="3" t="s">
        <v>18461</v>
      </c>
      <c r="BE193" s="191">
        <v>1700</v>
      </c>
      <c r="BF193" s="191">
        <v>23137</v>
      </c>
      <c r="BG193" s="7">
        <v>44862</v>
      </c>
      <c r="BH193" s="191" t="s">
        <v>16832</v>
      </c>
      <c r="BI193" s="61" t="s">
        <v>18412</v>
      </c>
      <c r="BJ193" s="191" t="s">
        <v>16834</v>
      </c>
      <c r="BK193" s="277">
        <v>1</v>
      </c>
      <c r="BL193" s="599"/>
      <c r="BM193" s="599"/>
      <c r="BN193" s="599"/>
      <c r="BO193" s="599"/>
      <c r="EB193" s="672"/>
      <c r="EJ193"/>
    </row>
    <row r="194" spans="1:140" ht="16.5" customHeight="1">
      <c r="A194" s="450"/>
      <c r="BA194" s="602"/>
      <c r="BB194" s="599"/>
      <c r="BC194" s="189" t="s">
        <v>16830</v>
      </c>
      <c r="BD194" s="3" t="s">
        <v>18462</v>
      </c>
      <c r="BE194" s="191">
        <v>1700</v>
      </c>
      <c r="BF194" s="191">
        <v>23137</v>
      </c>
      <c r="BG194" s="7">
        <v>44862</v>
      </c>
      <c r="BH194" s="191" t="s">
        <v>16832</v>
      </c>
      <c r="BI194" s="61" t="s">
        <v>18412</v>
      </c>
      <c r="BJ194" s="191" t="s">
        <v>16834</v>
      </c>
      <c r="BK194" s="277">
        <v>1</v>
      </c>
      <c r="BL194" s="599"/>
      <c r="BM194" s="599"/>
      <c r="BN194" s="599"/>
      <c r="BO194" s="599"/>
      <c r="EB194" s="672"/>
      <c r="EJ194"/>
    </row>
    <row r="195" spans="1:140" ht="16.5" customHeight="1">
      <c r="A195" s="450"/>
      <c r="BA195" s="602"/>
      <c r="BB195" s="599"/>
      <c r="BC195" s="189" t="s">
        <v>17005</v>
      </c>
      <c r="BD195" s="3" t="s">
        <v>18463</v>
      </c>
      <c r="BE195" s="191">
        <v>1815</v>
      </c>
      <c r="BF195" s="191">
        <v>21780</v>
      </c>
      <c r="BG195" s="7">
        <v>44862</v>
      </c>
      <c r="BH195" s="191" t="s">
        <v>16832</v>
      </c>
      <c r="BI195" s="61" t="s">
        <v>18464</v>
      </c>
      <c r="BJ195" s="191" t="s">
        <v>16903</v>
      </c>
      <c r="BK195" s="277">
        <v>1</v>
      </c>
      <c r="BL195" s="599"/>
      <c r="BM195" s="599"/>
      <c r="BN195" s="599"/>
      <c r="BO195" s="599"/>
      <c r="EB195" s="672"/>
      <c r="EJ195"/>
    </row>
    <row r="196" spans="1:140" ht="16.5" customHeight="1">
      <c r="A196" s="450"/>
      <c r="BA196" s="602"/>
      <c r="BB196" s="599"/>
      <c r="BC196" s="189" t="s">
        <v>17509</v>
      </c>
      <c r="BD196" s="3" t="s">
        <v>18465</v>
      </c>
      <c r="BE196" s="191">
        <v>1815</v>
      </c>
      <c r="BF196" s="191">
        <v>21780</v>
      </c>
      <c r="BG196" s="7">
        <v>44862</v>
      </c>
      <c r="BH196" s="191" t="s">
        <v>16832</v>
      </c>
      <c r="BI196" s="61" t="s">
        <v>18414</v>
      </c>
      <c r="BJ196" s="191" t="s">
        <v>16903</v>
      </c>
      <c r="BK196" s="277">
        <v>1</v>
      </c>
      <c r="BL196" s="599"/>
      <c r="BM196" s="599"/>
      <c r="BN196" s="599"/>
      <c r="BO196" s="599"/>
      <c r="EB196" s="672"/>
      <c r="EJ196"/>
    </row>
    <row r="197" spans="1:140" ht="16.5" customHeight="1">
      <c r="A197" s="450"/>
      <c r="BA197" s="602"/>
      <c r="BB197" s="599"/>
      <c r="BC197" s="189" t="s">
        <v>17005</v>
      </c>
      <c r="BD197" s="3" t="s">
        <v>18466</v>
      </c>
      <c r="BE197" s="191">
        <v>1500</v>
      </c>
      <c r="BF197" s="191">
        <v>22500</v>
      </c>
      <c r="BG197" s="7">
        <v>44865</v>
      </c>
      <c r="BH197" s="191" t="s">
        <v>16949</v>
      </c>
      <c r="BI197" s="61" t="s">
        <v>17110</v>
      </c>
      <c r="BJ197" s="191" t="s">
        <v>16903</v>
      </c>
      <c r="BK197" s="277">
        <v>1</v>
      </c>
      <c r="BL197" s="599"/>
      <c r="BM197" s="599"/>
      <c r="BN197" s="599"/>
      <c r="BO197" s="599"/>
      <c r="EB197" s="672"/>
      <c r="EJ197"/>
    </row>
    <row r="198" spans="1:140" ht="16.5" customHeight="1">
      <c r="BA198" s="602"/>
      <c r="BB198" s="599"/>
      <c r="BC198" s="189" t="s">
        <v>18434</v>
      </c>
      <c r="BD198" s="3" t="s">
        <v>18467</v>
      </c>
      <c r="BE198" s="191">
        <v>1925</v>
      </c>
      <c r="BF198" s="191">
        <v>23100</v>
      </c>
      <c r="BG198" s="7">
        <v>44866</v>
      </c>
      <c r="BH198" s="191" t="s">
        <v>16832</v>
      </c>
      <c r="BI198" s="61" t="s">
        <v>18418</v>
      </c>
      <c r="BJ198" s="191" t="s">
        <v>17135</v>
      </c>
      <c r="BK198" s="277">
        <v>1</v>
      </c>
      <c r="BL198" s="599"/>
      <c r="BM198" s="599"/>
      <c r="BN198" s="599"/>
      <c r="BO198" s="599"/>
      <c r="EB198" s="672"/>
      <c r="EJ198"/>
    </row>
    <row r="199" spans="1:140" ht="16.5" customHeight="1">
      <c r="BA199" s="602"/>
      <c r="BB199" s="599"/>
      <c r="BC199" s="189" t="s">
        <v>16990</v>
      </c>
      <c r="BD199" s="3" t="s">
        <v>18468</v>
      </c>
      <c r="BE199" s="191">
        <v>1958</v>
      </c>
      <c r="BF199" s="191">
        <v>23496</v>
      </c>
      <c r="BG199" s="7">
        <v>44866</v>
      </c>
      <c r="BH199" s="191" t="s">
        <v>16832</v>
      </c>
      <c r="BI199" s="61" t="s">
        <v>18424</v>
      </c>
      <c r="BJ199" s="191" t="s">
        <v>17529</v>
      </c>
      <c r="BK199" s="277">
        <v>1</v>
      </c>
      <c r="BL199" s="599"/>
      <c r="BM199" s="599"/>
      <c r="BN199" s="599"/>
      <c r="BO199" s="599"/>
      <c r="EB199" s="672"/>
      <c r="EJ199"/>
    </row>
    <row r="200" spans="1:140" ht="16.5" customHeight="1">
      <c r="BA200" s="602"/>
      <c r="BB200" s="599"/>
      <c r="BC200" s="189" t="s">
        <v>18319</v>
      </c>
      <c r="BD200" s="3" t="s">
        <v>18469</v>
      </c>
      <c r="BE200" s="191">
        <v>1958</v>
      </c>
      <c r="BF200" s="191">
        <v>23496</v>
      </c>
      <c r="BG200" s="7">
        <v>44866</v>
      </c>
      <c r="BH200" s="191" t="s">
        <v>16949</v>
      </c>
      <c r="BI200" s="61" t="s">
        <v>17432</v>
      </c>
      <c r="BJ200" s="191" t="s">
        <v>16903</v>
      </c>
      <c r="BK200" s="277">
        <v>1</v>
      </c>
      <c r="BL200" s="599"/>
      <c r="BM200" s="599"/>
      <c r="BN200" s="599"/>
      <c r="BO200" s="599"/>
      <c r="EB200" s="672"/>
      <c r="EJ200"/>
    </row>
    <row r="201" spans="1:140" ht="16.5" customHeight="1">
      <c r="BA201" s="602"/>
      <c r="BB201" s="599"/>
      <c r="BC201" s="189" t="s">
        <v>17005</v>
      </c>
      <c r="BD201" s="3" t="s">
        <v>18470</v>
      </c>
      <c r="BE201" s="191">
        <v>1568</v>
      </c>
      <c r="BF201" s="191">
        <v>23520</v>
      </c>
      <c r="BG201" s="7">
        <v>44868</v>
      </c>
      <c r="BH201" s="191" t="s">
        <v>16832</v>
      </c>
      <c r="BI201" s="61" t="s">
        <v>17341</v>
      </c>
      <c r="BJ201" s="191" t="s">
        <v>16903</v>
      </c>
      <c r="BK201" s="277">
        <v>1</v>
      </c>
      <c r="BL201" s="599"/>
      <c r="BM201" s="599"/>
      <c r="BN201" s="599"/>
      <c r="BO201" s="599"/>
      <c r="EB201" s="672"/>
      <c r="EJ201"/>
    </row>
    <row r="202" spans="1:140" ht="16.5" customHeight="1">
      <c r="BA202" s="602"/>
      <c r="BB202" s="599"/>
      <c r="BC202" s="189" t="s">
        <v>17005</v>
      </c>
      <c r="BD202" s="3" t="s">
        <v>18471</v>
      </c>
      <c r="BE202" s="191">
        <v>1500</v>
      </c>
      <c r="BF202" s="191">
        <v>22500</v>
      </c>
      <c r="BG202" s="7">
        <v>44868</v>
      </c>
      <c r="BH202" s="191" t="s">
        <v>16949</v>
      </c>
      <c r="BI202" s="61" t="s">
        <v>17110</v>
      </c>
      <c r="BJ202" s="191" t="s">
        <v>16903</v>
      </c>
      <c r="BK202" s="277">
        <v>1</v>
      </c>
      <c r="BL202" s="599"/>
      <c r="BM202" s="599"/>
      <c r="BN202" s="599"/>
      <c r="BO202" s="599"/>
      <c r="EB202" s="672"/>
      <c r="EJ202"/>
    </row>
    <row r="203" spans="1:140" ht="16.5" customHeight="1">
      <c r="BA203" s="602"/>
      <c r="BB203" s="599"/>
      <c r="BC203" s="189" t="s">
        <v>17005</v>
      </c>
      <c r="BD203" s="3" t="s">
        <v>18472</v>
      </c>
      <c r="BE203" s="191">
        <v>1568</v>
      </c>
      <c r="BF203" s="191">
        <v>23520</v>
      </c>
      <c r="BG203" s="7">
        <v>44868</v>
      </c>
      <c r="BH203" s="191" t="s">
        <v>16832</v>
      </c>
      <c r="BI203" s="61" t="s">
        <v>17087</v>
      </c>
      <c r="BJ203" s="191" t="s">
        <v>16903</v>
      </c>
      <c r="BK203" s="277">
        <v>1</v>
      </c>
      <c r="BL203" s="599"/>
      <c r="BM203" s="599"/>
      <c r="BN203" s="599"/>
      <c r="BO203" s="599"/>
      <c r="EB203" s="672"/>
      <c r="EJ203"/>
    </row>
    <row r="204" spans="1:140" ht="16.5" customHeight="1">
      <c r="BA204" s="602"/>
      <c r="BB204" s="599"/>
      <c r="BC204" s="189" t="s">
        <v>18434</v>
      </c>
      <c r="BD204" s="3" t="s">
        <v>18473</v>
      </c>
      <c r="BE204" s="191">
        <v>1925</v>
      </c>
      <c r="BF204" s="191">
        <v>23100</v>
      </c>
      <c r="BG204" s="7">
        <v>44869</v>
      </c>
      <c r="BH204" s="191" t="s">
        <v>16832</v>
      </c>
      <c r="BI204" s="61" t="s">
        <v>18418</v>
      </c>
      <c r="BJ204" s="191" t="s">
        <v>17135</v>
      </c>
      <c r="BK204" s="277">
        <v>1</v>
      </c>
      <c r="BL204" s="599"/>
      <c r="BM204" s="599"/>
      <c r="BN204" s="599"/>
      <c r="BO204" s="599"/>
      <c r="EB204" s="672"/>
      <c r="EJ204"/>
    </row>
    <row r="205" spans="1:140" ht="16.5" customHeight="1">
      <c r="BA205" s="602"/>
      <c r="BB205" s="599"/>
      <c r="BC205" s="189" t="s">
        <v>16947</v>
      </c>
      <c r="BD205" s="3" t="s">
        <v>18474</v>
      </c>
      <c r="BE205" s="191">
        <v>1925</v>
      </c>
      <c r="BF205" s="191">
        <v>23100</v>
      </c>
      <c r="BG205" s="7">
        <v>44869</v>
      </c>
      <c r="BH205" s="191" t="s">
        <v>16832</v>
      </c>
      <c r="BI205" s="61" t="s">
        <v>17479</v>
      </c>
      <c r="BJ205" s="191" t="s">
        <v>17135</v>
      </c>
      <c r="BK205" s="277">
        <v>1</v>
      </c>
      <c r="BL205" s="599"/>
      <c r="BM205" s="599"/>
      <c r="BN205" s="599"/>
      <c r="BO205" s="599"/>
      <c r="EB205" s="672"/>
      <c r="EJ205"/>
    </row>
    <row r="206" spans="1:140" ht="16.5" customHeight="1">
      <c r="BA206" s="602"/>
      <c r="BB206" s="599"/>
      <c r="BC206" s="189" t="s">
        <v>18319</v>
      </c>
      <c r="BD206" s="3" t="s">
        <v>18475</v>
      </c>
      <c r="BE206" s="191">
        <v>1958</v>
      </c>
      <c r="BF206" s="191">
        <v>23496</v>
      </c>
      <c r="BG206" s="7">
        <v>44874</v>
      </c>
      <c r="BH206" s="191" t="s">
        <v>16832</v>
      </c>
      <c r="BI206" s="61" t="s">
        <v>17432</v>
      </c>
      <c r="BJ206" s="191" t="s">
        <v>16903</v>
      </c>
      <c r="BK206" s="277">
        <v>1</v>
      </c>
      <c r="BL206" s="599"/>
      <c r="BM206" s="599"/>
      <c r="BN206" s="599"/>
      <c r="BO206" s="599"/>
      <c r="EB206" s="672"/>
      <c r="EJ206"/>
    </row>
    <row r="207" spans="1:140" ht="16.5" customHeight="1">
      <c r="BA207" s="602"/>
      <c r="BB207" s="599"/>
      <c r="BC207" s="189" t="s">
        <v>16990</v>
      </c>
      <c r="BD207" s="3" t="s">
        <v>18476</v>
      </c>
      <c r="BE207" s="191">
        <v>1958</v>
      </c>
      <c r="BF207" s="191">
        <v>23496</v>
      </c>
      <c r="BG207" s="7">
        <v>44874</v>
      </c>
      <c r="BH207" s="191" t="s">
        <v>16832</v>
      </c>
      <c r="BI207" s="61" t="s">
        <v>17432</v>
      </c>
      <c r="BJ207" s="191" t="s">
        <v>16903</v>
      </c>
      <c r="BK207" s="277">
        <v>1</v>
      </c>
      <c r="BL207" s="599"/>
      <c r="BM207" s="599"/>
      <c r="BN207" s="599"/>
      <c r="BO207" s="599"/>
      <c r="EB207" s="672"/>
      <c r="EJ207"/>
    </row>
    <row r="208" spans="1:140" ht="16.5" customHeight="1">
      <c r="BA208" s="602"/>
      <c r="BB208" s="599"/>
      <c r="BC208" s="189" t="s">
        <v>16990</v>
      </c>
      <c r="BD208" s="3" t="s">
        <v>18477</v>
      </c>
      <c r="BE208" s="191">
        <v>1958</v>
      </c>
      <c r="BF208" s="191">
        <v>23496</v>
      </c>
      <c r="BG208" s="7">
        <v>44874</v>
      </c>
      <c r="BH208" s="191" t="s">
        <v>16832</v>
      </c>
      <c r="BI208" s="61" t="s">
        <v>17432</v>
      </c>
      <c r="BJ208" s="191" t="s">
        <v>16903</v>
      </c>
      <c r="BK208" s="277">
        <v>1</v>
      </c>
      <c r="BL208" s="599"/>
      <c r="BM208" s="599"/>
      <c r="BN208" s="599"/>
      <c r="BO208" s="599"/>
      <c r="EB208" s="672"/>
      <c r="EJ208"/>
    </row>
    <row r="209" spans="53:140" ht="16.5" customHeight="1">
      <c r="BA209" s="602"/>
      <c r="BB209" s="599"/>
      <c r="BC209" s="189" t="s">
        <v>17085</v>
      </c>
      <c r="BD209" s="3" t="s">
        <v>18478</v>
      </c>
      <c r="BE209" s="191">
        <v>1893</v>
      </c>
      <c r="BF209" s="191">
        <v>22716</v>
      </c>
      <c r="BG209" s="7">
        <v>44875</v>
      </c>
      <c r="BH209" s="191" t="s">
        <v>16832</v>
      </c>
      <c r="BI209" s="61" t="s">
        <v>18448</v>
      </c>
      <c r="BJ209" s="191" t="s">
        <v>16903</v>
      </c>
      <c r="BK209" s="277">
        <v>1</v>
      </c>
      <c r="BL209" s="599"/>
      <c r="BM209" s="599"/>
      <c r="BN209" s="599"/>
      <c r="BO209" s="599"/>
      <c r="EB209" s="672"/>
      <c r="EJ209"/>
    </row>
    <row r="210" spans="53:140" ht="16.5" customHeight="1">
      <c r="BA210" s="602"/>
      <c r="BB210" s="599"/>
      <c r="BC210" s="189" t="s">
        <v>17005</v>
      </c>
      <c r="BD210" s="3" t="s">
        <v>18479</v>
      </c>
      <c r="BE210" s="191">
        <v>1500</v>
      </c>
      <c r="BF210" s="191">
        <v>22500</v>
      </c>
      <c r="BG210" s="7">
        <v>44875</v>
      </c>
      <c r="BH210" s="191" t="s">
        <v>16949</v>
      </c>
      <c r="BI210" s="61" t="s">
        <v>17110</v>
      </c>
      <c r="BJ210" s="191" t="s">
        <v>16903</v>
      </c>
      <c r="BK210" s="277">
        <v>1</v>
      </c>
      <c r="BL210" s="599"/>
      <c r="BM210" s="599"/>
      <c r="BN210" s="599"/>
      <c r="BO210" s="599"/>
      <c r="EB210" s="672"/>
      <c r="EJ210"/>
    </row>
    <row r="211" spans="53:140" ht="16.5" customHeight="1">
      <c r="BA211" s="602"/>
      <c r="BB211" s="599"/>
      <c r="BC211" s="189" t="s">
        <v>16947</v>
      </c>
      <c r="BD211" s="3" t="s">
        <v>18480</v>
      </c>
      <c r="BE211" s="191">
        <v>2000</v>
      </c>
      <c r="BF211" s="191">
        <v>24000</v>
      </c>
      <c r="BG211" s="7">
        <v>44879</v>
      </c>
      <c r="BH211" s="191" t="s">
        <v>16832</v>
      </c>
      <c r="BI211" s="61" t="s">
        <v>18481</v>
      </c>
      <c r="BJ211" s="191" t="s">
        <v>17135</v>
      </c>
      <c r="BK211" s="277">
        <v>1</v>
      </c>
      <c r="BL211" s="599"/>
      <c r="BM211" s="599"/>
      <c r="BN211" s="599"/>
      <c r="BO211" s="599"/>
      <c r="EB211" s="672"/>
      <c r="EJ211"/>
    </row>
    <row r="212" spans="53:140" ht="16.5" customHeight="1">
      <c r="BA212" s="602"/>
      <c r="BB212" s="599"/>
      <c r="BC212" s="189" t="s">
        <v>17005</v>
      </c>
      <c r="BD212" s="3" t="s">
        <v>18482</v>
      </c>
      <c r="BE212" s="191">
        <v>1568</v>
      </c>
      <c r="BF212" s="191">
        <v>23520</v>
      </c>
      <c r="BG212" s="7">
        <v>44880</v>
      </c>
      <c r="BH212" s="191" t="s">
        <v>16832</v>
      </c>
      <c r="BI212" s="61" t="s">
        <v>18483</v>
      </c>
      <c r="BJ212" s="191" t="s">
        <v>16903</v>
      </c>
      <c r="BK212" s="277">
        <v>1</v>
      </c>
      <c r="BL212" s="599"/>
      <c r="BM212" s="599"/>
      <c r="BN212" s="599"/>
      <c r="BO212" s="599"/>
      <c r="EB212" s="672"/>
      <c r="EJ212"/>
    </row>
    <row r="213" spans="53:140" ht="16.5" customHeight="1">
      <c r="BA213" s="602"/>
      <c r="BB213" s="599"/>
      <c r="BC213" s="189" t="s">
        <v>16990</v>
      </c>
      <c r="BD213" s="3" t="s">
        <v>18484</v>
      </c>
      <c r="BE213" s="191">
        <v>1958</v>
      </c>
      <c r="BF213" s="191">
        <v>23496</v>
      </c>
      <c r="BG213" s="7">
        <v>44880</v>
      </c>
      <c r="BH213" s="191" t="s">
        <v>16832</v>
      </c>
      <c r="BI213" s="61" t="s">
        <v>17432</v>
      </c>
      <c r="BJ213" s="191" t="s">
        <v>17529</v>
      </c>
      <c r="BK213" s="277">
        <v>1</v>
      </c>
      <c r="BL213" s="599"/>
      <c r="BM213" s="599"/>
      <c r="BN213" s="599"/>
      <c r="BO213" s="599"/>
      <c r="EB213" s="672"/>
      <c r="EJ213"/>
    </row>
    <row r="214" spans="53:140" ht="16.5" customHeight="1">
      <c r="BA214" s="602"/>
      <c r="BB214" s="599"/>
      <c r="BC214" s="189" t="s">
        <v>17005</v>
      </c>
      <c r="BD214" s="3" t="s">
        <v>18485</v>
      </c>
      <c r="BE214" s="191">
        <v>1500</v>
      </c>
      <c r="BF214" s="191">
        <v>22500</v>
      </c>
      <c r="BG214" s="7">
        <v>44880</v>
      </c>
      <c r="BH214" s="191" t="s">
        <v>16832</v>
      </c>
      <c r="BI214" s="61" t="s">
        <v>17110</v>
      </c>
      <c r="BJ214" s="191" t="s">
        <v>16903</v>
      </c>
      <c r="BK214" s="277">
        <v>1</v>
      </c>
      <c r="BL214" s="599"/>
      <c r="BM214" s="599"/>
      <c r="BN214" s="599"/>
      <c r="BO214" s="599"/>
      <c r="EB214" s="672"/>
      <c r="EJ214"/>
    </row>
    <row r="215" spans="53:140" ht="16.5" customHeight="1">
      <c r="BA215" s="602"/>
      <c r="BB215" s="599"/>
      <c r="BC215" s="189" t="s">
        <v>18181</v>
      </c>
      <c r="BD215" s="3" t="s">
        <v>18486</v>
      </c>
      <c r="BE215" s="191">
        <v>1958</v>
      </c>
      <c r="BF215" s="191">
        <v>23496</v>
      </c>
      <c r="BG215" s="7">
        <v>44882</v>
      </c>
      <c r="BH215" s="191" t="s">
        <v>16832</v>
      </c>
      <c r="BI215" s="61" t="s">
        <v>17674</v>
      </c>
      <c r="BJ215" s="191" t="s">
        <v>16903</v>
      </c>
      <c r="BK215" s="277">
        <v>1</v>
      </c>
      <c r="BL215" s="599"/>
      <c r="BM215" s="599"/>
      <c r="BN215" s="599"/>
      <c r="BO215" s="599"/>
      <c r="EB215" s="672"/>
      <c r="EJ215"/>
    </row>
    <row r="216" spans="53:140" ht="16.5" customHeight="1">
      <c r="BA216" s="602"/>
      <c r="BB216" s="599"/>
      <c r="BC216" s="189" t="s">
        <v>17802</v>
      </c>
      <c r="BD216" s="3" t="s">
        <v>18487</v>
      </c>
      <c r="BE216" s="191">
        <v>1980</v>
      </c>
      <c r="BF216" s="191">
        <v>23760</v>
      </c>
      <c r="BG216" s="7">
        <v>44882</v>
      </c>
      <c r="BH216" s="191" t="s">
        <v>16949</v>
      </c>
      <c r="BI216" s="61" t="s">
        <v>18448</v>
      </c>
      <c r="BJ216" s="191" t="s">
        <v>17529</v>
      </c>
      <c r="BK216" s="277">
        <v>1</v>
      </c>
      <c r="BL216" s="599"/>
      <c r="BM216" s="599"/>
      <c r="BN216" s="599"/>
      <c r="BO216" s="599"/>
      <c r="EB216" s="672"/>
      <c r="EJ216"/>
    </row>
    <row r="217" spans="53:140" ht="16.5" customHeight="1">
      <c r="BA217" s="602"/>
      <c r="BB217" s="599"/>
      <c r="BC217" s="189" t="s">
        <v>17802</v>
      </c>
      <c r="BD217" s="3" t="s">
        <v>18488</v>
      </c>
      <c r="BE217" s="191">
        <v>1980</v>
      </c>
      <c r="BF217" s="191">
        <v>23760</v>
      </c>
      <c r="BG217" s="7">
        <v>44882</v>
      </c>
      <c r="BH217" s="191" t="s">
        <v>16949</v>
      </c>
      <c r="BI217" s="61" t="s">
        <v>18448</v>
      </c>
      <c r="BJ217" s="191" t="s">
        <v>16903</v>
      </c>
      <c r="BK217" s="277">
        <v>1</v>
      </c>
      <c r="BL217" s="599"/>
      <c r="BM217" s="599"/>
      <c r="BN217" s="599"/>
      <c r="BO217" s="599"/>
      <c r="EB217" s="672"/>
      <c r="EJ217"/>
    </row>
    <row r="218" spans="53:140" ht="16.5" customHeight="1">
      <c r="BA218" s="602"/>
      <c r="BB218" s="599"/>
      <c r="BC218" s="189" t="s">
        <v>17005</v>
      </c>
      <c r="BD218" s="3" t="s">
        <v>18489</v>
      </c>
      <c r="BE218" s="191">
        <v>1960</v>
      </c>
      <c r="BF218" s="191">
        <v>23520</v>
      </c>
      <c r="BG218" s="7">
        <v>44882</v>
      </c>
      <c r="BH218" s="191" t="s">
        <v>16832</v>
      </c>
      <c r="BI218" s="61" t="s">
        <v>17156</v>
      </c>
      <c r="BJ218" s="191" t="s">
        <v>16903</v>
      </c>
      <c r="BK218" s="277">
        <v>1</v>
      </c>
      <c r="BL218" s="599"/>
      <c r="BM218" s="599"/>
      <c r="BN218" s="599"/>
      <c r="BO218" s="599"/>
      <c r="EB218" s="672"/>
      <c r="EJ218" s="672"/>
    </row>
    <row r="219" spans="53:140" ht="16.5" customHeight="1">
      <c r="BA219" s="602"/>
      <c r="BB219" s="599"/>
      <c r="BC219" s="189" t="s">
        <v>16990</v>
      </c>
      <c r="BD219" s="3" t="s">
        <v>18490</v>
      </c>
      <c r="BE219" s="191">
        <v>1958</v>
      </c>
      <c r="BF219" s="191">
        <v>23496</v>
      </c>
      <c r="BG219" s="7">
        <v>44883</v>
      </c>
      <c r="BH219" s="191" t="s">
        <v>16949</v>
      </c>
      <c r="BI219" s="61" t="s">
        <v>18424</v>
      </c>
      <c r="BJ219" s="191" t="s">
        <v>16903</v>
      </c>
      <c r="BK219" s="277">
        <v>1</v>
      </c>
      <c r="BL219" s="599"/>
      <c r="BM219" s="599"/>
      <c r="BN219" s="599"/>
      <c r="BO219" s="599"/>
      <c r="EB219" s="672"/>
      <c r="EJ219" s="673"/>
    </row>
    <row r="220" spans="53:140" ht="16.5" customHeight="1">
      <c r="BA220" s="602"/>
      <c r="BB220" s="599"/>
      <c r="BC220" s="189" t="s">
        <v>16990</v>
      </c>
      <c r="BD220" s="3" t="s">
        <v>18491</v>
      </c>
      <c r="BE220" s="191">
        <v>1958</v>
      </c>
      <c r="BF220" s="191">
        <v>23496</v>
      </c>
      <c r="BG220" s="7">
        <v>44888</v>
      </c>
      <c r="BH220" s="191" t="s">
        <v>16832</v>
      </c>
      <c r="BI220" s="61" t="s">
        <v>17432</v>
      </c>
      <c r="BJ220" s="191" t="s">
        <v>16903</v>
      </c>
      <c r="BK220" s="277">
        <v>1</v>
      </c>
      <c r="BL220" s="599"/>
      <c r="BM220" s="599"/>
      <c r="BN220" s="599"/>
      <c r="BO220" s="599"/>
      <c r="EB220" s="672"/>
      <c r="EJ220" s="673"/>
    </row>
    <row r="221" spans="53:140" ht="16.5" customHeight="1">
      <c r="BA221" s="602"/>
      <c r="BB221" s="599"/>
      <c r="BC221" s="189" t="s">
        <v>17724</v>
      </c>
      <c r="BD221" s="3" t="s">
        <v>18492</v>
      </c>
      <c r="BE221" s="191">
        <v>1960</v>
      </c>
      <c r="BF221" s="191">
        <v>23520</v>
      </c>
      <c r="BG221" s="7">
        <v>44895</v>
      </c>
      <c r="BH221" s="191" t="s">
        <v>16832</v>
      </c>
      <c r="BI221" s="61" t="s">
        <v>17156</v>
      </c>
      <c r="BJ221" s="191" t="s">
        <v>16903</v>
      </c>
      <c r="BK221" s="277">
        <v>1</v>
      </c>
      <c r="BL221" s="599"/>
      <c r="BM221" s="599"/>
      <c r="BN221" s="599"/>
      <c r="BO221" s="599"/>
      <c r="EB221" s="672"/>
      <c r="EJ221"/>
    </row>
    <row r="222" spans="53:140" ht="16.5" customHeight="1">
      <c r="BA222" s="602"/>
      <c r="BB222" s="599"/>
      <c r="BC222" s="189" t="s">
        <v>16990</v>
      </c>
      <c r="BD222" s="3" t="s">
        <v>18493</v>
      </c>
      <c r="BE222" s="191">
        <v>1958</v>
      </c>
      <c r="BF222" s="191">
        <v>23496</v>
      </c>
      <c r="BG222" s="7">
        <v>44896</v>
      </c>
      <c r="BH222" s="191" t="s">
        <v>16832</v>
      </c>
      <c r="BI222" s="61" t="s">
        <v>17432</v>
      </c>
      <c r="BJ222" s="191" t="s">
        <v>16903</v>
      </c>
      <c r="BK222" s="277">
        <v>1</v>
      </c>
      <c r="BL222" s="599"/>
      <c r="BM222" s="599"/>
      <c r="BN222" s="599"/>
      <c r="BO222" s="599"/>
      <c r="EB222" s="672"/>
      <c r="EJ222"/>
    </row>
    <row r="223" spans="53:140" ht="16.5" customHeight="1">
      <c r="BA223" s="602"/>
      <c r="BB223" s="599"/>
      <c r="BC223" s="189" t="s">
        <v>17914</v>
      </c>
      <c r="BD223" s="3" t="s">
        <v>18494</v>
      </c>
      <c r="BE223" s="191">
        <v>1957</v>
      </c>
      <c r="BF223" s="191">
        <v>23484</v>
      </c>
      <c r="BG223" s="7">
        <v>44901</v>
      </c>
      <c r="BH223" s="191" t="s">
        <v>16832</v>
      </c>
      <c r="BI223" s="61" t="s">
        <v>17180</v>
      </c>
      <c r="BJ223" s="191" t="s">
        <v>16903</v>
      </c>
      <c r="BK223" s="277">
        <v>1</v>
      </c>
      <c r="BL223" s="599"/>
      <c r="BM223" s="599"/>
      <c r="BN223" s="599"/>
      <c r="BO223" s="599"/>
      <c r="EB223" s="672"/>
      <c r="EJ223"/>
    </row>
    <row r="224" spans="53:140" ht="16.5" customHeight="1">
      <c r="BA224" s="602"/>
      <c r="BB224" s="599"/>
      <c r="BC224" s="189" t="s">
        <v>17085</v>
      </c>
      <c r="BD224" s="3" t="s">
        <v>18495</v>
      </c>
      <c r="BE224" s="191">
        <v>1893</v>
      </c>
      <c r="BF224" s="191">
        <v>22716</v>
      </c>
      <c r="BG224" s="7">
        <v>44902</v>
      </c>
      <c r="BH224" s="191" t="s">
        <v>16832</v>
      </c>
      <c r="BI224" s="61" t="s">
        <v>18458</v>
      </c>
      <c r="BJ224" s="191" t="s">
        <v>16903</v>
      </c>
      <c r="BK224" s="277">
        <v>1</v>
      </c>
      <c r="BL224" s="599"/>
      <c r="BM224" s="599"/>
      <c r="BN224" s="599"/>
      <c r="BO224" s="599"/>
      <c r="EB224" s="672"/>
      <c r="EJ224"/>
    </row>
    <row r="225" spans="53:140" ht="16.5" customHeight="1">
      <c r="BA225" s="602"/>
      <c r="BB225" s="599"/>
      <c r="BC225" s="189" t="s">
        <v>17724</v>
      </c>
      <c r="BD225" s="3" t="s">
        <v>18496</v>
      </c>
      <c r="BE225" s="191">
        <v>1980</v>
      </c>
      <c r="BF225" s="191">
        <v>23760</v>
      </c>
      <c r="BG225" s="7">
        <v>44902</v>
      </c>
      <c r="BH225" s="191" t="s">
        <v>16832</v>
      </c>
      <c r="BI225" s="61" t="s">
        <v>18497</v>
      </c>
      <c r="BJ225" s="191" t="s">
        <v>16903</v>
      </c>
      <c r="BK225" s="277">
        <v>1</v>
      </c>
      <c r="BL225" s="599"/>
      <c r="BM225" s="599"/>
      <c r="BN225" s="599"/>
      <c r="BO225" s="599"/>
      <c r="EB225" s="672"/>
      <c r="EJ225"/>
    </row>
    <row r="226" spans="53:140" ht="16.5" customHeight="1">
      <c r="BA226" s="602"/>
      <c r="BB226" s="599"/>
      <c r="BC226" s="189" t="s">
        <v>17802</v>
      </c>
      <c r="BD226" s="3" t="s">
        <v>18498</v>
      </c>
      <c r="BE226" s="191">
        <v>1980</v>
      </c>
      <c r="BF226" s="191">
        <v>23760</v>
      </c>
      <c r="BG226" s="7">
        <v>44902</v>
      </c>
      <c r="BH226" s="191" t="s">
        <v>16832</v>
      </c>
      <c r="BI226" s="61" t="s">
        <v>17416</v>
      </c>
      <c r="BJ226" s="191" t="s">
        <v>16903</v>
      </c>
      <c r="BK226" s="277">
        <v>1</v>
      </c>
      <c r="BL226" s="599"/>
      <c r="BM226" s="599"/>
      <c r="BN226" s="599"/>
      <c r="BO226" s="599"/>
      <c r="EB226"/>
      <c r="EJ226"/>
    </row>
    <row r="227" spans="53:140" ht="16.5" customHeight="1">
      <c r="BA227" s="602"/>
      <c r="BB227" s="599"/>
      <c r="BC227" s="189" t="s">
        <v>17085</v>
      </c>
      <c r="BD227" s="3" t="s">
        <v>18499</v>
      </c>
      <c r="BE227" s="191">
        <v>1957</v>
      </c>
      <c r="BF227" s="191">
        <v>23484</v>
      </c>
      <c r="BG227" s="7">
        <v>44903</v>
      </c>
      <c r="BH227" s="191" t="s">
        <v>16832</v>
      </c>
      <c r="BI227" s="61" t="s">
        <v>17180</v>
      </c>
      <c r="BJ227" s="191" t="s">
        <v>16903</v>
      </c>
      <c r="BK227" s="277">
        <v>1</v>
      </c>
      <c r="BL227" s="599"/>
      <c r="BM227" s="599"/>
      <c r="BN227" s="599"/>
      <c r="BO227" s="599"/>
      <c r="EB227"/>
      <c r="EJ227"/>
    </row>
    <row r="228" spans="53:140" ht="16.5" customHeight="1">
      <c r="BA228" s="602"/>
      <c r="BB228" s="599"/>
      <c r="BC228" s="189" t="s">
        <v>17914</v>
      </c>
      <c r="BD228" s="3" t="s">
        <v>18500</v>
      </c>
      <c r="BE228" s="191">
        <v>1958</v>
      </c>
      <c r="BF228" s="191">
        <v>23496</v>
      </c>
      <c r="BG228" s="7">
        <v>44903</v>
      </c>
      <c r="BH228" s="191" t="s">
        <v>16832</v>
      </c>
      <c r="BI228" s="61" t="s">
        <v>17180</v>
      </c>
      <c r="BJ228" s="191" t="s">
        <v>16903</v>
      </c>
      <c r="BK228" s="277">
        <v>1</v>
      </c>
      <c r="BL228" s="599"/>
      <c r="BM228" s="599"/>
      <c r="BN228" s="599"/>
      <c r="BO228" s="599"/>
      <c r="EB228"/>
      <c r="EJ228" s="672"/>
    </row>
    <row r="229" spans="53:140" ht="16.5" customHeight="1">
      <c r="BA229" s="602"/>
      <c r="BB229" s="599"/>
      <c r="BC229" s="189" t="s">
        <v>16990</v>
      </c>
      <c r="BD229" s="3" t="s">
        <v>18501</v>
      </c>
      <c r="BE229" s="191">
        <v>1958</v>
      </c>
      <c r="BF229" s="191">
        <v>23496</v>
      </c>
      <c r="BG229" s="7">
        <v>44904</v>
      </c>
      <c r="BH229" s="191" t="s">
        <v>16832</v>
      </c>
      <c r="BI229" s="61" t="s">
        <v>17432</v>
      </c>
      <c r="BJ229" s="191" t="s">
        <v>16903</v>
      </c>
      <c r="BK229" s="277">
        <v>1</v>
      </c>
      <c r="BL229" s="599"/>
      <c r="BM229" s="599"/>
      <c r="BN229" s="599"/>
      <c r="BO229" s="599"/>
      <c r="EB229"/>
      <c r="EJ229" s="672"/>
    </row>
    <row r="230" spans="53:140" ht="16.5" customHeight="1">
      <c r="BA230" s="602"/>
      <c r="BB230" s="599"/>
      <c r="BC230" s="189" t="s">
        <v>18502</v>
      </c>
      <c r="BD230" s="3" t="s">
        <v>18503</v>
      </c>
      <c r="BE230" s="191">
        <v>1930</v>
      </c>
      <c r="BF230" s="191">
        <v>23160</v>
      </c>
      <c r="BG230" s="7">
        <v>44907</v>
      </c>
      <c r="BH230" s="191" t="s">
        <v>16832</v>
      </c>
      <c r="BI230" s="61" t="s">
        <v>18504</v>
      </c>
      <c r="BJ230" s="191" t="s">
        <v>16903</v>
      </c>
      <c r="BK230" s="277">
        <v>1</v>
      </c>
      <c r="BL230" s="599"/>
      <c r="BM230" s="599"/>
      <c r="BN230" s="599"/>
      <c r="BO230" s="599"/>
      <c r="EB230"/>
      <c r="EJ230" s="672"/>
    </row>
    <row r="231" spans="53:140" ht="16.5" customHeight="1">
      <c r="BA231" s="602"/>
      <c r="BB231" s="599"/>
      <c r="BC231" s="189" t="s">
        <v>18505</v>
      </c>
      <c r="BD231" s="3" t="s">
        <v>18506</v>
      </c>
      <c r="BE231" s="191">
        <v>1958</v>
      </c>
      <c r="BF231" s="191">
        <v>23496</v>
      </c>
      <c r="BG231" s="7">
        <v>44907</v>
      </c>
      <c r="BH231" s="191" t="s">
        <v>16832</v>
      </c>
      <c r="BI231" s="61" t="s">
        <v>17180</v>
      </c>
      <c r="BJ231" s="191" t="s">
        <v>16903</v>
      </c>
      <c r="BK231" s="277">
        <v>1</v>
      </c>
      <c r="BL231" s="599"/>
      <c r="BM231" s="599"/>
      <c r="BN231" s="599"/>
      <c r="BO231" s="599"/>
      <c r="EB231"/>
      <c r="EJ231" s="672"/>
    </row>
    <row r="232" spans="53:140" ht="16.5" customHeight="1">
      <c r="BA232" s="602"/>
      <c r="BB232" s="599"/>
      <c r="BC232" s="189" t="s">
        <v>18505</v>
      </c>
      <c r="BD232" s="3" t="s">
        <v>18507</v>
      </c>
      <c r="BE232" s="191">
        <v>1958</v>
      </c>
      <c r="BF232" s="191">
        <v>23496</v>
      </c>
      <c r="BG232" s="7">
        <v>44907</v>
      </c>
      <c r="BH232" s="191" t="s">
        <v>16832</v>
      </c>
      <c r="BI232" s="61" t="s">
        <v>17180</v>
      </c>
      <c r="BJ232" s="191" t="s">
        <v>16903</v>
      </c>
      <c r="BK232" s="277">
        <v>1</v>
      </c>
      <c r="BL232" s="599"/>
      <c r="BM232" s="599"/>
      <c r="BN232" s="599"/>
      <c r="BO232" s="599"/>
      <c r="EB232"/>
      <c r="EJ232" s="672"/>
    </row>
    <row r="233" spans="53:140" ht="16.5" customHeight="1">
      <c r="BA233" s="602"/>
      <c r="BB233" s="599"/>
      <c r="BC233" s="189" t="s">
        <v>17914</v>
      </c>
      <c r="BD233" s="3" t="s">
        <v>18508</v>
      </c>
      <c r="BE233" s="191">
        <v>1958</v>
      </c>
      <c r="BF233" s="191">
        <v>23496</v>
      </c>
      <c r="BG233" s="7">
        <v>44907</v>
      </c>
      <c r="BH233" s="191" t="s">
        <v>16832</v>
      </c>
      <c r="BI233" s="61" t="s">
        <v>17674</v>
      </c>
      <c r="BJ233" s="191" t="s">
        <v>17529</v>
      </c>
      <c r="BK233" s="277">
        <v>1</v>
      </c>
      <c r="BL233" s="599"/>
      <c r="BM233" s="599"/>
      <c r="BN233" s="599"/>
      <c r="BO233" s="599"/>
      <c r="EB233"/>
      <c r="EJ233" s="672"/>
    </row>
    <row r="234" spans="53:140" ht="16.5" customHeight="1">
      <c r="BA234" s="602"/>
      <c r="BB234" s="599"/>
      <c r="BC234" s="189" t="s">
        <v>17914</v>
      </c>
      <c r="BD234" s="3" t="s">
        <v>18509</v>
      </c>
      <c r="BE234" s="191">
        <v>1958</v>
      </c>
      <c r="BF234" s="191">
        <v>23496</v>
      </c>
      <c r="BG234" s="7">
        <v>44907</v>
      </c>
      <c r="BH234" s="191" t="s">
        <v>16832</v>
      </c>
      <c r="BI234" s="61" t="s">
        <v>17180</v>
      </c>
      <c r="BJ234" s="191" t="s">
        <v>16903</v>
      </c>
      <c r="BK234" s="277">
        <v>1</v>
      </c>
      <c r="BL234" s="599"/>
      <c r="BM234" s="599"/>
      <c r="BN234" s="599"/>
      <c r="BO234" s="599"/>
      <c r="EB234"/>
      <c r="EJ234" s="672"/>
    </row>
    <row r="235" spans="53:140" ht="16.5" customHeight="1">
      <c r="BA235" s="602"/>
      <c r="BB235" s="599"/>
      <c r="BC235" s="189" t="s">
        <v>17914</v>
      </c>
      <c r="BD235" s="3" t="s">
        <v>18510</v>
      </c>
      <c r="BE235" s="191">
        <v>1958</v>
      </c>
      <c r="BF235" s="191">
        <v>23496</v>
      </c>
      <c r="BG235" s="7">
        <v>44907</v>
      </c>
      <c r="BH235" s="191" t="s">
        <v>16832</v>
      </c>
      <c r="BI235" s="61" t="s">
        <v>17180</v>
      </c>
      <c r="BJ235" s="191" t="s">
        <v>16903</v>
      </c>
      <c r="BK235" s="277">
        <v>1</v>
      </c>
      <c r="BL235" s="599"/>
      <c r="BM235" s="599"/>
      <c r="BN235" s="599"/>
      <c r="BO235" s="599"/>
      <c r="EB235" s="672"/>
      <c r="EJ235" s="672"/>
    </row>
    <row r="236" spans="53:140" ht="16.5" customHeight="1">
      <c r="BA236" s="602"/>
      <c r="BB236" s="599"/>
      <c r="BC236" s="189" t="s">
        <v>18511</v>
      </c>
      <c r="BD236" s="3" t="s">
        <v>18512</v>
      </c>
      <c r="BE236" s="191">
        <v>1980</v>
      </c>
      <c r="BF236" s="191">
        <v>23760</v>
      </c>
      <c r="BG236" s="7">
        <v>44909</v>
      </c>
      <c r="BH236" s="191" t="s">
        <v>16832</v>
      </c>
      <c r="BI236" s="61" t="s">
        <v>18513</v>
      </c>
      <c r="BJ236" s="191" t="s">
        <v>17529</v>
      </c>
      <c r="BK236" s="277">
        <v>1</v>
      </c>
      <c r="BL236" s="599"/>
      <c r="BM236" s="599"/>
      <c r="BN236" s="599"/>
      <c r="BO236" s="599"/>
      <c r="EB236" s="672"/>
      <c r="EJ236" s="672"/>
    </row>
    <row r="237" spans="53:140" ht="16.5" customHeight="1">
      <c r="BA237" s="602"/>
      <c r="BB237" s="599"/>
      <c r="BC237" s="189" t="s">
        <v>17724</v>
      </c>
      <c r="BD237" s="3" t="s">
        <v>18514</v>
      </c>
      <c r="BE237" s="191">
        <v>1980</v>
      </c>
      <c r="BF237" s="191">
        <v>23760</v>
      </c>
      <c r="BG237" s="7">
        <v>44909</v>
      </c>
      <c r="BH237" s="191" t="s">
        <v>16832</v>
      </c>
      <c r="BI237" s="61" t="s">
        <v>17416</v>
      </c>
      <c r="BJ237" s="191" t="s">
        <v>16903</v>
      </c>
      <c r="BK237" s="277">
        <v>1</v>
      </c>
      <c r="BL237" s="599"/>
      <c r="BM237" s="599"/>
      <c r="BN237" s="599"/>
      <c r="BO237" s="599"/>
      <c r="EB237" s="672"/>
      <c r="EJ237" s="672"/>
    </row>
    <row r="238" spans="53:140" ht="16.5" customHeight="1">
      <c r="BA238" s="602"/>
      <c r="BB238" s="599"/>
      <c r="BC238" s="189" t="s">
        <v>18502</v>
      </c>
      <c r="BD238" s="3" t="s">
        <v>18515</v>
      </c>
      <c r="BE238" s="191">
        <v>1950</v>
      </c>
      <c r="BF238" s="191">
        <v>23400</v>
      </c>
      <c r="BG238" s="7">
        <v>44910</v>
      </c>
      <c r="BH238" s="191" t="s">
        <v>16832</v>
      </c>
      <c r="BI238" s="61" t="s">
        <v>18504</v>
      </c>
      <c r="BJ238" s="191" t="s">
        <v>16903</v>
      </c>
      <c r="BK238" s="277">
        <v>1</v>
      </c>
      <c r="BL238" s="599"/>
      <c r="BM238" s="599"/>
      <c r="BN238" s="599"/>
      <c r="BO238" s="599"/>
      <c r="EB238" s="672"/>
      <c r="EJ238" s="672"/>
    </row>
    <row r="239" spans="53:140" ht="16.5" customHeight="1">
      <c r="BA239" s="602"/>
      <c r="BB239" s="599"/>
      <c r="BC239" s="189" t="s">
        <v>18502</v>
      </c>
      <c r="BD239" s="3" t="s">
        <v>18516</v>
      </c>
      <c r="BE239" s="191">
        <v>1950</v>
      </c>
      <c r="BF239" s="191">
        <v>23400</v>
      </c>
      <c r="BG239" s="7">
        <v>44910</v>
      </c>
      <c r="BH239" s="191" t="s">
        <v>16832</v>
      </c>
      <c r="BI239" s="61" t="s">
        <v>18504</v>
      </c>
      <c r="BJ239" s="191" t="s">
        <v>16903</v>
      </c>
      <c r="BK239" s="277">
        <v>1</v>
      </c>
      <c r="BL239" s="599"/>
      <c r="BM239" s="599"/>
      <c r="BN239" s="599"/>
      <c r="BO239" s="599"/>
      <c r="EB239" s="672"/>
      <c r="EJ239" s="672"/>
    </row>
    <row r="240" spans="53:140" ht="16.5" customHeight="1">
      <c r="BA240" s="602"/>
      <c r="BB240" s="599"/>
      <c r="BC240" s="189" t="s">
        <v>16990</v>
      </c>
      <c r="BD240" s="3" t="s">
        <v>18517</v>
      </c>
      <c r="BE240" s="191">
        <v>1958</v>
      </c>
      <c r="BF240" s="191">
        <v>23496</v>
      </c>
      <c r="BG240" s="7">
        <v>44915</v>
      </c>
      <c r="BH240" s="191" t="s">
        <v>16832</v>
      </c>
      <c r="BI240" s="61" t="s">
        <v>17432</v>
      </c>
      <c r="BJ240" s="191" t="s">
        <v>17529</v>
      </c>
      <c r="BK240" s="277">
        <v>1</v>
      </c>
      <c r="BL240" s="599"/>
      <c r="BM240" s="599"/>
      <c r="BN240" s="599"/>
      <c r="BO240" s="599"/>
      <c r="EB240" s="672"/>
      <c r="EJ240" s="672"/>
    </row>
    <row r="241" spans="53:140" ht="16.5" customHeight="1">
      <c r="BA241" s="602"/>
      <c r="BB241" s="599"/>
      <c r="BC241" s="189" t="s">
        <v>17672</v>
      </c>
      <c r="BD241" s="3" t="s">
        <v>18518</v>
      </c>
      <c r="BE241" s="191">
        <v>1565</v>
      </c>
      <c r="BF241" s="191">
        <v>23475</v>
      </c>
      <c r="BG241" s="7">
        <v>44916</v>
      </c>
      <c r="BH241" s="191" t="s">
        <v>16832</v>
      </c>
      <c r="BI241" s="61" t="s">
        <v>18519</v>
      </c>
      <c r="BJ241" s="191" t="s">
        <v>16903</v>
      </c>
      <c r="BK241" s="277">
        <v>1</v>
      </c>
      <c r="BL241" s="599"/>
      <c r="BM241" s="599"/>
      <c r="BN241" s="599"/>
      <c r="BO241" s="599"/>
      <c r="EB241" s="672"/>
      <c r="EJ241" s="672"/>
    </row>
    <row r="242" spans="53:140" ht="16.5" customHeight="1">
      <c r="BA242" s="602"/>
      <c r="BB242" s="599"/>
      <c r="BC242" s="189" t="s">
        <v>18520</v>
      </c>
      <c r="BD242" s="3" t="s">
        <v>18521</v>
      </c>
      <c r="BE242" s="191">
        <v>1533</v>
      </c>
      <c r="BF242" s="191">
        <v>22995</v>
      </c>
      <c r="BG242" s="7">
        <v>44916</v>
      </c>
      <c r="BH242" s="191" t="s">
        <v>16832</v>
      </c>
      <c r="BI242" s="61" t="s">
        <v>17851</v>
      </c>
      <c r="BJ242" s="191" t="s">
        <v>16903</v>
      </c>
      <c r="BK242" s="277">
        <v>1</v>
      </c>
      <c r="BL242" s="599"/>
      <c r="BM242" s="599"/>
      <c r="BN242" s="599"/>
      <c r="BO242" s="599"/>
      <c r="EB242" s="672"/>
      <c r="EJ242" s="672"/>
    </row>
    <row r="243" spans="53:140" ht="16.5" customHeight="1">
      <c r="BA243" s="602"/>
      <c r="BB243" s="599"/>
      <c r="BC243" s="189" t="s">
        <v>18520</v>
      </c>
      <c r="BD243" s="3" t="s">
        <v>18522</v>
      </c>
      <c r="BE243" s="191">
        <v>1533</v>
      </c>
      <c r="BF243" s="191">
        <v>22995</v>
      </c>
      <c r="BG243" s="7">
        <v>44916</v>
      </c>
      <c r="BH243" s="191" t="s">
        <v>16832</v>
      </c>
      <c r="BI243" s="61" t="s">
        <v>17851</v>
      </c>
      <c r="BJ243" s="191" t="s">
        <v>16903</v>
      </c>
      <c r="BK243" s="277">
        <v>1</v>
      </c>
      <c r="BL243" s="599"/>
      <c r="BM243" s="599"/>
      <c r="BN243" s="599"/>
      <c r="BO243" s="599"/>
      <c r="EB243" s="672"/>
      <c r="EJ243" s="672"/>
    </row>
    <row r="244" spans="53:140" ht="16.5" customHeight="1">
      <c r="BA244" s="602"/>
      <c r="BB244" s="599"/>
      <c r="BC244" s="189" t="s">
        <v>17914</v>
      </c>
      <c r="BD244" s="3" t="s">
        <v>18523</v>
      </c>
      <c r="BE244" s="191">
        <v>1958</v>
      </c>
      <c r="BF244" s="191">
        <v>23496</v>
      </c>
      <c r="BG244" s="7">
        <v>44917</v>
      </c>
      <c r="BH244" s="191" t="s">
        <v>16949</v>
      </c>
      <c r="BI244" s="61" t="s">
        <v>17180</v>
      </c>
      <c r="BJ244" s="191" t="s">
        <v>16903</v>
      </c>
      <c r="BK244" s="277">
        <v>1</v>
      </c>
      <c r="BL244" s="599"/>
      <c r="BM244" s="599"/>
      <c r="BN244" s="599"/>
      <c r="BO244" s="599"/>
      <c r="EB244" s="672"/>
      <c r="EJ244" s="672"/>
    </row>
    <row r="245" spans="53:140" ht="16.5" customHeight="1">
      <c r="BA245" s="602"/>
      <c r="BB245" s="599"/>
      <c r="BC245" s="189" t="s">
        <v>17914</v>
      </c>
      <c r="BD245" s="3" t="s">
        <v>18524</v>
      </c>
      <c r="BE245" s="191">
        <v>1958</v>
      </c>
      <c r="BF245" s="191">
        <v>23496</v>
      </c>
      <c r="BG245" s="7">
        <v>44917</v>
      </c>
      <c r="BH245" s="191" t="s">
        <v>16832</v>
      </c>
      <c r="BI245" s="61" t="s">
        <v>17674</v>
      </c>
      <c r="BJ245" s="191" t="s">
        <v>16903</v>
      </c>
      <c r="BK245" s="277">
        <v>1</v>
      </c>
      <c r="BL245" s="599"/>
      <c r="BM245" s="599"/>
      <c r="BN245" s="599"/>
      <c r="BO245" s="599"/>
      <c r="EB245" s="672"/>
      <c r="EJ245" s="672"/>
    </row>
    <row r="246" spans="53:140" ht="16.5" customHeight="1">
      <c r="BA246" s="602"/>
      <c r="BB246" s="599"/>
      <c r="BC246" s="189" t="s">
        <v>18525</v>
      </c>
      <c r="BD246" s="3" t="s">
        <v>18526</v>
      </c>
      <c r="BE246" s="191">
        <v>1958</v>
      </c>
      <c r="BF246" s="191">
        <v>23496</v>
      </c>
      <c r="BG246" s="7">
        <v>44917</v>
      </c>
      <c r="BH246" s="191" t="s">
        <v>16832</v>
      </c>
      <c r="BI246" s="61" t="s">
        <v>17432</v>
      </c>
      <c r="BJ246" s="191" t="s">
        <v>16903</v>
      </c>
      <c r="BK246" s="277">
        <v>1</v>
      </c>
      <c r="BL246" s="599"/>
      <c r="BM246" s="599"/>
      <c r="BN246" s="599"/>
      <c r="BO246" s="599"/>
      <c r="EB246" s="672"/>
      <c r="EJ246" s="672"/>
    </row>
    <row r="247" spans="53:140" ht="16.5" customHeight="1">
      <c r="BA247" s="602"/>
      <c r="BB247" s="599"/>
      <c r="BC247" s="189" t="s">
        <v>18502</v>
      </c>
      <c r="BD247" s="3" t="s">
        <v>18527</v>
      </c>
      <c r="BE247" s="191">
        <v>1950</v>
      </c>
      <c r="BF247" s="191">
        <v>23400</v>
      </c>
      <c r="BG247" s="7">
        <v>44917</v>
      </c>
      <c r="BH247" s="191" t="s">
        <v>16832</v>
      </c>
      <c r="BI247" s="61" t="s">
        <v>18504</v>
      </c>
      <c r="BJ247" s="191" t="s">
        <v>17529</v>
      </c>
      <c r="BK247" s="277">
        <v>1</v>
      </c>
      <c r="BL247" s="599"/>
      <c r="BM247" s="599"/>
      <c r="BN247" s="599"/>
      <c r="BO247" s="599"/>
      <c r="EB247" s="672"/>
      <c r="EJ247" s="672"/>
    </row>
    <row r="248" spans="53:140" ht="16.5" customHeight="1">
      <c r="BA248" s="602"/>
      <c r="BB248" s="599"/>
      <c r="BC248" s="189" t="s">
        <v>18502</v>
      </c>
      <c r="BD248" s="3" t="s">
        <v>18528</v>
      </c>
      <c r="BE248" s="191">
        <v>1950</v>
      </c>
      <c r="BF248" s="191">
        <v>23400</v>
      </c>
      <c r="BG248" s="7">
        <v>44917</v>
      </c>
      <c r="BH248" s="191" t="s">
        <v>16832</v>
      </c>
      <c r="BI248" s="61" t="s">
        <v>18504</v>
      </c>
      <c r="BJ248" s="191" t="s">
        <v>16903</v>
      </c>
      <c r="BK248" s="277">
        <v>1</v>
      </c>
      <c r="BL248" s="599"/>
      <c r="BM248" s="599"/>
      <c r="BN248" s="599"/>
      <c r="BO248" s="599"/>
      <c r="EB248" s="672"/>
      <c r="EJ248" s="672"/>
    </row>
    <row r="249" spans="53:140" ht="16.5" customHeight="1">
      <c r="BA249" s="602"/>
      <c r="BB249" s="599"/>
      <c r="BC249" s="189" t="s">
        <v>18261</v>
      </c>
      <c r="BD249" s="3" t="s">
        <v>18529</v>
      </c>
      <c r="BE249" s="191">
        <v>1960</v>
      </c>
      <c r="BF249" s="191">
        <v>23520</v>
      </c>
      <c r="BG249" s="7">
        <v>44917</v>
      </c>
      <c r="BH249" s="191" t="s">
        <v>16949</v>
      </c>
      <c r="BI249" s="61" t="s">
        <v>17156</v>
      </c>
      <c r="BJ249" s="191" t="s">
        <v>16903</v>
      </c>
      <c r="BK249" s="277">
        <v>1</v>
      </c>
      <c r="BL249" s="599"/>
      <c r="BM249" s="599"/>
      <c r="BN249" s="599"/>
      <c r="BO249" s="599"/>
      <c r="EB249" s="672"/>
      <c r="EJ249" s="672"/>
    </row>
    <row r="250" spans="53:140" ht="16.5" customHeight="1">
      <c r="BA250" s="602"/>
      <c r="BB250" s="599"/>
      <c r="BC250" s="189" t="s">
        <v>18525</v>
      </c>
      <c r="BD250" s="3" t="s">
        <v>18530</v>
      </c>
      <c r="BE250" s="191">
        <v>1958</v>
      </c>
      <c r="BF250" s="191">
        <v>23496</v>
      </c>
      <c r="BG250" s="7">
        <v>44918</v>
      </c>
      <c r="BH250" s="191" t="s">
        <v>16832</v>
      </c>
      <c r="BI250" s="61" t="s">
        <v>17432</v>
      </c>
      <c r="BJ250" s="191" t="s">
        <v>16903</v>
      </c>
      <c r="BK250" s="277">
        <v>1</v>
      </c>
      <c r="BL250" s="599"/>
      <c r="BM250" s="599"/>
      <c r="BN250" s="599"/>
      <c r="BO250" s="599"/>
      <c r="EB250" s="672"/>
      <c r="EJ250" s="672"/>
    </row>
    <row r="251" spans="53:140" ht="16.5" customHeight="1">
      <c r="BA251" s="602"/>
      <c r="BB251" s="599"/>
      <c r="BC251" s="189" t="s">
        <v>16947</v>
      </c>
      <c r="BD251" s="3" t="s">
        <v>18531</v>
      </c>
      <c r="BE251" s="191">
        <v>1925</v>
      </c>
      <c r="BF251" s="191">
        <v>23100</v>
      </c>
      <c r="BG251" s="7">
        <v>44918</v>
      </c>
      <c r="BH251" s="191" t="s">
        <v>16949</v>
      </c>
      <c r="BI251" s="61" t="s">
        <v>18418</v>
      </c>
      <c r="BJ251" s="191" t="s">
        <v>17135</v>
      </c>
      <c r="BK251" s="277">
        <v>1</v>
      </c>
      <c r="BL251" s="599"/>
      <c r="BM251" s="599"/>
      <c r="BN251" s="599"/>
      <c r="BO251" s="599"/>
      <c r="EB251" s="672"/>
      <c r="EJ251" s="672"/>
    </row>
    <row r="252" spans="53:140" ht="16.5" customHeight="1">
      <c r="BA252" s="602"/>
      <c r="BB252" s="599"/>
      <c r="BC252" s="189" t="s">
        <v>17672</v>
      </c>
      <c r="BD252" s="3" t="s">
        <v>18532</v>
      </c>
      <c r="BE252" s="191">
        <v>1958</v>
      </c>
      <c r="BF252" s="191">
        <v>23496</v>
      </c>
      <c r="BG252" s="7">
        <v>44923</v>
      </c>
      <c r="BH252" s="191" t="s">
        <v>16832</v>
      </c>
      <c r="BI252" s="61" t="s">
        <v>17674</v>
      </c>
      <c r="BJ252" s="191" t="s">
        <v>16903</v>
      </c>
      <c r="BK252" s="277">
        <v>1</v>
      </c>
      <c r="BL252" s="599"/>
      <c r="BM252" s="599"/>
      <c r="BN252" s="599"/>
      <c r="BO252" s="599"/>
      <c r="EB252" s="672"/>
      <c r="EJ252" s="672"/>
    </row>
    <row r="253" spans="53:140" ht="16.5" customHeight="1">
      <c r="BC253" s="189" t="s">
        <v>17914</v>
      </c>
      <c r="BD253" s="3" t="s">
        <v>18533</v>
      </c>
      <c r="BE253" s="191">
        <v>1958</v>
      </c>
      <c r="BF253" s="191">
        <v>23496</v>
      </c>
      <c r="BG253" s="7">
        <v>44923</v>
      </c>
      <c r="BH253" s="191" t="s">
        <v>16832</v>
      </c>
      <c r="BI253" s="61" t="s">
        <v>17180</v>
      </c>
      <c r="BJ253" s="191" t="s">
        <v>16903</v>
      </c>
      <c r="BK253" s="277">
        <v>1</v>
      </c>
      <c r="EJ253" s="672"/>
    </row>
    <row r="254" spans="53:140" ht="16.5" customHeight="1">
      <c r="BC254" s="189" t="s">
        <v>17914</v>
      </c>
      <c r="BD254" s="3" t="s">
        <v>18534</v>
      </c>
      <c r="BE254" s="191">
        <v>1958</v>
      </c>
      <c r="BF254" s="191">
        <v>23496</v>
      </c>
      <c r="BG254" s="7">
        <v>44923</v>
      </c>
      <c r="BH254" s="191" t="s">
        <v>16949</v>
      </c>
      <c r="BI254" s="61" t="s">
        <v>17674</v>
      </c>
      <c r="BJ254" s="191" t="s">
        <v>17529</v>
      </c>
      <c r="BK254" s="277">
        <v>1</v>
      </c>
    </row>
    <row r="255" spans="53:140" ht="16.5" customHeight="1">
      <c r="BC255" s="189" t="s">
        <v>17724</v>
      </c>
      <c r="BD255" s="3" t="s">
        <v>18535</v>
      </c>
      <c r="BE255" s="191">
        <v>1960</v>
      </c>
      <c r="BF255" s="191">
        <v>23520</v>
      </c>
      <c r="BG255" s="7">
        <v>44923</v>
      </c>
      <c r="BH255" s="191" t="s">
        <v>16832</v>
      </c>
      <c r="BI255" s="61" t="s">
        <v>17156</v>
      </c>
      <c r="BJ255" s="191" t="s">
        <v>16903</v>
      </c>
      <c r="BK255" s="277">
        <v>1</v>
      </c>
    </row>
    <row r="256" spans="53:140" ht="16.5" customHeight="1">
      <c r="BC256" s="189" t="s">
        <v>17914</v>
      </c>
      <c r="BD256" s="3" t="s">
        <v>18536</v>
      </c>
      <c r="BE256" s="191">
        <v>1958</v>
      </c>
      <c r="BF256" s="191">
        <v>23496</v>
      </c>
      <c r="BG256" s="7">
        <v>44924</v>
      </c>
      <c r="BH256" s="191" t="s">
        <v>16949</v>
      </c>
      <c r="BI256" s="61" t="s">
        <v>17180</v>
      </c>
      <c r="BJ256" s="191" t="s">
        <v>16903</v>
      </c>
    </row>
    <row r="257" spans="55:62" ht="16.5" customHeight="1">
      <c r="BC257" s="189" t="s">
        <v>18505</v>
      </c>
      <c r="BD257" s="3" t="s">
        <v>18537</v>
      </c>
      <c r="BE257" s="191">
        <v>1958</v>
      </c>
      <c r="BF257" s="191">
        <v>23496</v>
      </c>
      <c r="BG257" s="7">
        <v>44924</v>
      </c>
      <c r="BH257" s="191" t="s">
        <v>16949</v>
      </c>
      <c r="BI257" s="61" t="s">
        <v>17180</v>
      </c>
      <c r="BJ257" s="191" t="s">
        <v>17529</v>
      </c>
    </row>
    <row r="258" spans="55:62" ht="16.5" customHeight="1">
      <c r="BC258" s="189" t="s">
        <v>17914</v>
      </c>
      <c r="BD258" s="3" t="s">
        <v>18538</v>
      </c>
      <c r="BE258" s="191">
        <v>1958</v>
      </c>
      <c r="BF258" s="191">
        <v>23496</v>
      </c>
      <c r="BG258" s="7">
        <v>44924</v>
      </c>
      <c r="BH258" s="191" t="s">
        <v>16832</v>
      </c>
      <c r="BI258" s="61" t="s">
        <v>17180</v>
      </c>
      <c r="BJ258" s="191" t="s">
        <v>16903</v>
      </c>
    </row>
    <row r="259" spans="55:62" ht="16.5" customHeight="1">
      <c r="BC259" s="189" t="s">
        <v>18539</v>
      </c>
      <c r="BD259" s="3" t="s">
        <v>18540</v>
      </c>
      <c r="BE259" s="191">
        <v>1950</v>
      </c>
      <c r="BF259" s="191">
        <v>23400</v>
      </c>
      <c r="BG259" s="7">
        <v>44925</v>
      </c>
      <c r="BH259" s="191" t="s">
        <v>16832</v>
      </c>
      <c r="BI259" s="61" t="s">
        <v>18504</v>
      </c>
      <c r="BJ259" s="191" t="s">
        <v>16903</v>
      </c>
    </row>
    <row r="260" spans="55:62" ht="16.5" customHeight="1">
      <c r="BC260" s="189" t="s">
        <v>18502</v>
      </c>
      <c r="BD260" s="3" t="s">
        <v>18541</v>
      </c>
      <c r="BE260" s="191">
        <v>1950</v>
      </c>
      <c r="BF260" s="191">
        <v>23400</v>
      </c>
      <c r="BG260" s="7">
        <v>44925</v>
      </c>
      <c r="BH260" s="191" t="s">
        <v>16832</v>
      </c>
      <c r="BI260" s="61" t="s">
        <v>18504</v>
      </c>
      <c r="BJ260" s="191" t="s">
        <v>16903</v>
      </c>
    </row>
    <row r="261" spans="55:62" ht="16.5" customHeight="1">
      <c r="BC261" s="189" t="s">
        <v>17005</v>
      </c>
      <c r="BD261" s="3" t="s">
        <v>18542</v>
      </c>
      <c r="BE261" s="191">
        <v>1960</v>
      </c>
      <c r="BF261" s="191">
        <v>23520</v>
      </c>
      <c r="BG261" s="7">
        <v>44925</v>
      </c>
      <c r="BH261" s="191" t="s">
        <v>16832</v>
      </c>
      <c r="BI261" s="61" t="s">
        <v>17156</v>
      </c>
      <c r="BJ261" s="191" t="s">
        <v>16903</v>
      </c>
    </row>
    <row r="262" spans="55:62" ht="16.5" customHeight="1">
      <c r="BC262" s="189" t="s">
        <v>17802</v>
      </c>
      <c r="BD262" s="3" t="s">
        <v>18543</v>
      </c>
      <c r="BE262" s="191">
        <v>1980</v>
      </c>
      <c r="BF262" s="191">
        <v>23760</v>
      </c>
      <c r="BG262" s="7">
        <v>44929</v>
      </c>
      <c r="BH262" s="191" t="s">
        <v>16832</v>
      </c>
      <c r="BI262" s="61" t="s">
        <v>17814</v>
      </c>
      <c r="BJ262" s="191" t="s">
        <v>16903</v>
      </c>
    </row>
    <row r="263" spans="55:62" ht="16.5" customHeight="1">
      <c r="BC263" s="189" t="s">
        <v>17549</v>
      </c>
      <c r="BD263" s="3" t="s">
        <v>18544</v>
      </c>
      <c r="BE263" s="191">
        <v>1815</v>
      </c>
      <c r="BF263" s="191">
        <v>21780</v>
      </c>
      <c r="BG263" s="7">
        <v>44929</v>
      </c>
      <c r="BH263" s="191" t="s">
        <v>16832</v>
      </c>
      <c r="BI263" s="61" t="s">
        <v>17687</v>
      </c>
      <c r="BJ263" s="191" t="s">
        <v>17529</v>
      </c>
    </row>
    <row r="264" spans="55:62" ht="16.5" customHeight="1">
      <c r="BC264" s="189" t="s">
        <v>17549</v>
      </c>
      <c r="BD264" s="3" t="s">
        <v>18545</v>
      </c>
      <c r="BE264" s="191">
        <v>1815</v>
      </c>
      <c r="BF264" s="191">
        <v>21780</v>
      </c>
      <c r="BG264" s="7">
        <v>44929</v>
      </c>
      <c r="BH264" s="191" t="s">
        <v>16832</v>
      </c>
      <c r="BI264" s="61" t="s">
        <v>17687</v>
      </c>
      <c r="BJ264" s="191" t="s">
        <v>17529</v>
      </c>
    </row>
    <row r="265" spans="55:62" ht="16.5" customHeight="1">
      <c r="BC265" s="189" t="s">
        <v>17549</v>
      </c>
      <c r="BD265" s="3" t="s">
        <v>18546</v>
      </c>
      <c r="BE265" s="191">
        <v>1500</v>
      </c>
      <c r="BF265" s="191">
        <v>22500</v>
      </c>
      <c r="BG265" s="7">
        <v>44929</v>
      </c>
      <c r="BH265" s="191" t="s">
        <v>16949</v>
      </c>
      <c r="BI265" s="61" t="s">
        <v>17110</v>
      </c>
      <c r="BJ265" s="191" t="s">
        <v>16903</v>
      </c>
    </row>
    <row r="266" spans="55:62" ht="16.5" customHeight="1">
      <c r="BC266" s="189" t="s">
        <v>18181</v>
      </c>
      <c r="BD266" s="3" t="s">
        <v>18547</v>
      </c>
      <c r="BE266" s="191">
        <v>1960</v>
      </c>
      <c r="BF266" s="191">
        <v>23520</v>
      </c>
      <c r="BG266" s="7">
        <v>44931</v>
      </c>
      <c r="BH266" s="191" t="s">
        <v>16832</v>
      </c>
      <c r="BI266" s="61" t="s">
        <v>18548</v>
      </c>
      <c r="BJ266" s="191" t="s">
        <v>16903</v>
      </c>
    </row>
    <row r="267" spans="55:62" ht="16.5" customHeight="1">
      <c r="BC267" s="189" t="s">
        <v>17549</v>
      </c>
      <c r="BD267" s="3" t="s">
        <v>18549</v>
      </c>
      <c r="BE267" s="191">
        <v>1815</v>
      </c>
      <c r="BF267" s="191">
        <v>21780</v>
      </c>
      <c r="BG267" s="7">
        <v>44932</v>
      </c>
      <c r="BH267" s="191" t="s">
        <v>16832</v>
      </c>
      <c r="BI267" s="61" t="s">
        <v>18550</v>
      </c>
      <c r="BJ267" s="191" t="s">
        <v>17529</v>
      </c>
    </row>
    <row r="268" spans="55:62" ht="16.5" customHeight="1">
      <c r="BC268" s="189" t="s">
        <v>17549</v>
      </c>
      <c r="BD268" s="3" t="s">
        <v>18551</v>
      </c>
      <c r="BE268" s="191">
        <v>1815</v>
      </c>
      <c r="BF268" s="191">
        <v>21780</v>
      </c>
      <c r="BG268" s="7">
        <v>44932</v>
      </c>
      <c r="BH268" s="191" t="s">
        <v>16832</v>
      </c>
      <c r="BI268" s="61" t="s">
        <v>17687</v>
      </c>
      <c r="BJ268" s="191" t="s">
        <v>16903</v>
      </c>
    </row>
    <row r="269" spans="55:62" ht="16.5" customHeight="1">
      <c r="BC269" s="189" t="s">
        <v>17724</v>
      </c>
      <c r="BD269" s="3" t="s">
        <v>18552</v>
      </c>
      <c r="BE269" s="191">
        <v>1980</v>
      </c>
      <c r="BF269" s="191">
        <v>23760</v>
      </c>
      <c r="BG269" s="7">
        <v>44936</v>
      </c>
      <c r="BH269" s="191" t="s">
        <v>16832</v>
      </c>
      <c r="BI269" s="61" t="s">
        <v>17416</v>
      </c>
      <c r="BJ269" s="191" t="s">
        <v>16903</v>
      </c>
    </row>
    <row r="270" spans="55:62" ht="16.5" customHeight="1">
      <c r="BC270" s="189" t="s">
        <v>17724</v>
      </c>
      <c r="BD270" s="3" t="s">
        <v>18553</v>
      </c>
      <c r="BE270" s="191">
        <v>1980</v>
      </c>
      <c r="BF270" s="191">
        <v>23760</v>
      </c>
      <c r="BG270" s="7">
        <v>44936</v>
      </c>
      <c r="BH270" s="191" t="s">
        <v>16832</v>
      </c>
      <c r="BI270" s="61" t="s">
        <v>18458</v>
      </c>
      <c r="BJ270" s="191" t="s">
        <v>16903</v>
      </c>
    </row>
    <row r="271" spans="55:62" ht="16.5" customHeight="1">
      <c r="BC271" s="189" t="s">
        <v>28660</v>
      </c>
      <c r="BD271" s="3" t="s">
        <v>18554</v>
      </c>
      <c r="BE271" s="191">
        <v>1955</v>
      </c>
      <c r="BF271" s="191">
        <v>23460</v>
      </c>
      <c r="BG271" s="7">
        <v>44937</v>
      </c>
      <c r="BH271" s="191" t="s">
        <v>16832</v>
      </c>
      <c r="BI271" s="61" t="s">
        <v>17180</v>
      </c>
      <c r="BJ271" s="191" t="s">
        <v>16903</v>
      </c>
    </row>
    <row r="272" spans="55:62" ht="16.5" customHeight="1">
      <c r="BC272" s="189" t="s">
        <v>17961</v>
      </c>
      <c r="BD272" s="3" t="s">
        <v>18555</v>
      </c>
      <c r="BE272" s="191">
        <v>1917</v>
      </c>
      <c r="BF272" s="191">
        <v>23004</v>
      </c>
      <c r="BG272" s="7">
        <v>44943</v>
      </c>
      <c r="BH272" s="191" t="s">
        <v>16832</v>
      </c>
      <c r="BI272" s="61" t="s">
        <v>17156</v>
      </c>
      <c r="BJ272" s="191" t="s">
        <v>16903</v>
      </c>
    </row>
    <row r="273" spans="55:62" ht="16.5" customHeight="1">
      <c r="BC273" s="189" t="s">
        <v>16990</v>
      </c>
      <c r="BD273" s="3" t="s">
        <v>18556</v>
      </c>
      <c r="BE273" s="191">
        <v>1960</v>
      </c>
      <c r="BF273" s="191">
        <v>23520</v>
      </c>
      <c r="BG273" s="7">
        <v>44943</v>
      </c>
      <c r="BH273" s="191" t="s">
        <v>16832</v>
      </c>
      <c r="BI273" s="61" t="s">
        <v>17156</v>
      </c>
      <c r="BJ273" s="191" t="s">
        <v>16903</v>
      </c>
    </row>
    <row r="274" spans="55:62" ht="16.5" customHeight="1">
      <c r="BC274" s="189" t="s">
        <v>17277</v>
      </c>
      <c r="BD274" s="3" t="s">
        <v>18557</v>
      </c>
      <c r="BE274" s="191">
        <v>1980</v>
      </c>
      <c r="BF274" s="191">
        <v>23760</v>
      </c>
      <c r="BG274" s="7">
        <v>44944</v>
      </c>
      <c r="BH274" s="191" t="s">
        <v>16832</v>
      </c>
      <c r="BI274" s="61" t="s">
        <v>17416</v>
      </c>
      <c r="BJ274" s="191" t="s">
        <v>16903</v>
      </c>
    </row>
    <row r="275" spans="55:62" ht="16.5" customHeight="1">
      <c r="BC275" s="189" t="s">
        <v>28660</v>
      </c>
      <c r="BD275" s="3" t="s">
        <v>18558</v>
      </c>
      <c r="BE275" s="191">
        <v>1958</v>
      </c>
      <c r="BF275" s="191">
        <v>23496</v>
      </c>
      <c r="BG275" s="7">
        <v>44945</v>
      </c>
      <c r="BH275" s="191" t="s">
        <v>16832</v>
      </c>
      <c r="BI275" s="61" t="s">
        <v>17180</v>
      </c>
      <c r="BJ275" s="191" t="s">
        <v>16903</v>
      </c>
    </row>
    <row r="276" spans="55:62" ht="16.5" customHeight="1">
      <c r="BC276" s="189" t="s">
        <v>17277</v>
      </c>
      <c r="BD276" s="3" t="s">
        <v>18559</v>
      </c>
      <c r="BE276" s="191">
        <v>1958</v>
      </c>
      <c r="BF276" s="191">
        <v>23496</v>
      </c>
      <c r="BG276" s="7">
        <v>44945</v>
      </c>
      <c r="BH276" s="191" t="s">
        <v>16832</v>
      </c>
      <c r="BI276" s="61" t="s">
        <v>17180</v>
      </c>
      <c r="BJ276" s="191" t="s">
        <v>16903</v>
      </c>
    </row>
    <row r="277" spans="55:62" ht="16.5" customHeight="1">
      <c r="BC277" s="189" t="s">
        <v>17672</v>
      </c>
      <c r="BD277" s="3" t="s">
        <v>18560</v>
      </c>
      <c r="BE277" s="191">
        <v>1958</v>
      </c>
      <c r="BF277" s="191">
        <v>23496</v>
      </c>
      <c r="BG277" s="7">
        <v>44945</v>
      </c>
      <c r="BH277" s="191" t="s">
        <v>16832</v>
      </c>
      <c r="BI277" s="61" t="s">
        <v>17180</v>
      </c>
      <c r="BJ277" s="191" t="s">
        <v>16903</v>
      </c>
    </row>
    <row r="278" spans="55:62" ht="16.5" customHeight="1">
      <c r="BC278" s="189" t="s">
        <v>17802</v>
      </c>
      <c r="BD278" s="3" t="s">
        <v>18561</v>
      </c>
      <c r="BE278" s="191">
        <v>1940</v>
      </c>
      <c r="BF278" s="191">
        <v>23280</v>
      </c>
      <c r="BG278" s="7">
        <v>44945</v>
      </c>
      <c r="BH278" s="191" t="s">
        <v>16949</v>
      </c>
      <c r="BI278" s="61" t="s">
        <v>17416</v>
      </c>
      <c r="BJ278" s="191" t="s">
        <v>16903</v>
      </c>
    </row>
    <row r="279" spans="55:62" ht="16.5" customHeight="1">
      <c r="BC279" s="189" t="s">
        <v>16853</v>
      </c>
      <c r="BD279" s="3" t="s">
        <v>18562</v>
      </c>
      <c r="BE279" s="191">
        <v>1954</v>
      </c>
      <c r="BF279" s="191">
        <v>23448</v>
      </c>
      <c r="BG279" s="7">
        <v>44945</v>
      </c>
      <c r="BH279" s="191" t="s">
        <v>16832</v>
      </c>
      <c r="BI279" s="61" t="s">
        <v>17180</v>
      </c>
      <c r="BJ279" s="191" t="s">
        <v>16903</v>
      </c>
    </row>
    <row r="280" spans="55:62" ht="16.5" customHeight="1">
      <c r="BC280" s="189" t="s">
        <v>28660</v>
      </c>
      <c r="BD280" s="3" t="s">
        <v>18563</v>
      </c>
      <c r="BE280" s="191">
        <v>1958</v>
      </c>
      <c r="BF280" s="191">
        <v>23496</v>
      </c>
      <c r="BG280" s="7">
        <v>44946</v>
      </c>
      <c r="BH280" s="191" t="s">
        <v>16832</v>
      </c>
      <c r="BI280" s="61" t="s">
        <v>17180</v>
      </c>
      <c r="BJ280" s="191" t="s">
        <v>16903</v>
      </c>
    </row>
    <row r="281" spans="55:62" ht="16.5" customHeight="1">
      <c r="BC281" s="189" t="s">
        <v>18319</v>
      </c>
      <c r="BD281" s="3" t="s">
        <v>18564</v>
      </c>
      <c r="BE281" s="191">
        <v>1941</v>
      </c>
      <c r="BF281" s="191">
        <v>23292</v>
      </c>
      <c r="BG281" s="7">
        <v>44946</v>
      </c>
      <c r="BH281" s="191" t="s">
        <v>16832</v>
      </c>
      <c r="BI281" s="61" t="s">
        <v>17180</v>
      </c>
      <c r="BJ281" s="191" t="s">
        <v>16903</v>
      </c>
    </row>
    <row r="282" spans="55:62" ht="16.5" customHeight="1">
      <c r="BC282" s="189" t="s">
        <v>17549</v>
      </c>
      <c r="BD282" s="3" t="s">
        <v>18565</v>
      </c>
      <c r="BE282" s="191">
        <v>1452</v>
      </c>
      <c r="BF282" s="191">
        <v>21780</v>
      </c>
      <c r="BG282" s="7">
        <v>44946</v>
      </c>
      <c r="BH282" s="191" t="s">
        <v>16832</v>
      </c>
      <c r="BI282" s="61" t="s">
        <v>18396</v>
      </c>
      <c r="BJ282" s="191" t="s">
        <v>16903</v>
      </c>
    </row>
    <row r="283" spans="55:62" ht="16.5" customHeight="1">
      <c r="BC283" s="189" t="s">
        <v>17961</v>
      </c>
      <c r="BD283" s="3" t="s">
        <v>18566</v>
      </c>
      <c r="BE283" s="191">
        <v>1917</v>
      </c>
      <c r="BF283" s="191">
        <v>23004</v>
      </c>
      <c r="BG283" s="7">
        <v>44951</v>
      </c>
      <c r="BH283" s="191" t="s">
        <v>16832</v>
      </c>
      <c r="BI283" s="61" t="s">
        <v>17156</v>
      </c>
      <c r="BJ283" s="191" t="s">
        <v>16903</v>
      </c>
    </row>
    <row r="284" spans="55:62" ht="16.5" customHeight="1">
      <c r="BC284" s="189" t="s">
        <v>17724</v>
      </c>
      <c r="BD284" s="3" t="s">
        <v>18567</v>
      </c>
      <c r="BE284" s="191">
        <v>1960</v>
      </c>
      <c r="BF284" s="191">
        <v>23520</v>
      </c>
      <c r="BG284" s="7">
        <v>44951</v>
      </c>
      <c r="BH284" s="191" t="s">
        <v>16949</v>
      </c>
      <c r="BI284" s="61" t="s">
        <v>17156</v>
      </c>
      <c r="BJ284" s="191" t="s">
        <v>16903</v>
      </c>
    </row>
    <row r="285" spans="55:62" ht="16.5" customHeight="1">
      <c r="BC285" s="189" t="s">
        <v>16990</v>
      </c>
      <c r="BD285" s="3" t="s">
        <v>18568</v>
      </c>
      <c r="BE285" s="191">
        <v>1917</v>
      </c>
      <c r="BF285" s="191">
        <v>23004</v>
      </c>
      <c r="BG285" s="7">
        <v>44952</v>
      </c>
      <c r="BH285" s="191" t="s">
        <v>16832</v>
      </c>
      <c r="BI285" s="61" t="s">
        <v>17156</v>
      </c>
      <c r="BJ285" s="191" t="s">
        <v>16903</v>
      </c>
    </row>
    <row r="286" spans="55:62" ht="16.5" customHeight="1">
      <c r="BC286" s="189" t="s">
        <v>18261</v>
      </c>
      <c r="BD286" s="3" t="s">
        <v>18569</v>
      </c>
      <c r="BE286" s="191">
        <v>1960</v>
      </c>
      <c r="BF286" s="191">
        <v>23520</v>
      </c>
      <c r="BG286" s="7">
        <v>44953</v>
      </c>
      <c r="BH286" s="191" t="s">
        <v>16949</v>
      </c>
      <c r="BI286" s="61" t="s">
        <v>18548</v>
      </c>
      <c r="BJ286" s="191" t="s">
        <v>16903</v>
      </c>
    </row>
    <row r="287" spans="55:62" ht="16.5" customHeight="1">
      <c r="BC287" s="189" t="s">
        <v>17961</v>
      </c>
      <c r="BD287" s="3" t="s">
        <v>18570</v>
      </c>
      <c r="BE287" s="191">
        <v>1958</v>
      </c>
      <c r="BF287" s="191">
        <v>23496</v>
      </c>
      <c r="BG287" s="7">
        <v>44953</v>
      </c>
      <c r="BH287" s="191" t="s">
        <v>16832</v>
      </c>
      <c r="BI287" s="61" t="s">
        <v>18548</v>
      </c>
      <c r="BJ287" s="191" t="s">
        <v>16903</v>
      </c>
    </row>
    <row r="288" spans="55:62" ht="16.5" customHeight="1">
      <c r="BC288" s="189" t="s">
        <v>18571</v>
      </c>
      <c r="BD288" s="3" t="s">
        <v>18572</v>
      </c>
      <c r="BE288" s="191">
        <v>1917</v>
      </c>
      <c r="BF288" s="191">
        <v>23004</v>
      </c>
      <c r="BG288" s="7">
        <v>44953</v>
      </c>
      <c r="BH288" s="191" t="s">
        <v>16832</v>
      </c>
      <c r="BI288" s="61" t="s">
        <v>17156</v>
      </c>
      <c r="BJ288" s="191" t="s">
        <v>17529</v>
      </c>
    </row>
    <row r="289" spans="55:62" ht="16.5" customHeight="1">
      <c r="BC289" s="189" t="s">
        <v>17277</v>
      </c>
      <c r="BD289" s="258" t="s">
        <v>18573</v>
      </c>
      <c r="BE289" s="191">
        <v>1815</v>
      </c>
      <c r="BF289" s="191">
        <v>21780</v>
      </c>
      <c r="BG289" s="7">
        <v>44956</v>
      </c>
      <c r="BH289" s="191" t="s">
        <v>17953</v>
      </c>
      <c r="BI289" s="61" t="s">
        <v>18196</v>
      </c>
      <c r="BJ289" s="191" t="s">
        <v>5307</v>
      </c>
    </row>
    <row r="290" spans="55:62" ht="16.5" customHeight="1">
      <c r="BC290" s="189" t="s">
        <v>17968</v>
      </c>
      <c r="BD290" s="258" t="s">
        <v>18574</v>
      </c>
      <c r="BE290" s="191">
        <v>1916</v>
      </c>
      <c r="BF290" s="191">
        <v>22992</v>
      </c>
      <c r="BG290" s="7">
        <v>44956</v>
      </c>
      <c r="BH290" s="191" t="s">
        <v>17953</v>
      </c>
      <c r="BI290" s="61" t="s">
        <v>17971</v>
      </c>
      <c r="BJ290" s="191" t="s">
        <v>18087</v>
      </c>
    </row>
    <row r="291" spans="55:62" ht="16.5" customHeight="1">
      <c r="BC291" s="189" t="s">
        <v>28660</v>
      </c>
      <c r="BD291" s="258" t="s">
        <v>18575</v>
      </c>
      <c r="BE291" s="191">
        <v>1958</v>
      </c>
      <c r="BF291" s="191">
        <v>23496</v>
      </c>
      <c r="BG291" s="7">
        <v>44956</v>
      </c>
      <c r="BH291" s="191" t="s">
        <v>17953</v>
      </c>
      <c r="BI291" s="61" t="s">
        <v>5364</v>
      </c>
      <c r="BJ291" s="191" t="s">
        <v>5307</v>
      </c>
    </row>
    <row r="292" spans="55:62" ht="16.5" customHeight="1">
      <c r="BC292" s="189" t="s">
        <v>17277</v>
      </c>
      <c r="BD292" s="258" t="s">
        <v>18576</v>
      </c>
      <c r="BE292" s="191">
        <v>1815</v>
      </c>
      <c r="BF292" s="191">
        <v>21780</v>
      </c>
      <c r="BG292" s="7">
        <v>44957</v>
      </c>
      <c r="BH292" s="191" t="s">
        <v>17953</v>
      </c>
      <c r="BI292" s="61" t="s">
        <v>18196</v>
      </c>
      <c r="BJ292" s="191" t="s">
        <v>5307</v>
      </c>
    </row>
    <row r="293" spans="55:62" ht="16.5" customHeight="1">
      <c r="BC293" s="189" t="s">
        <v>17968</v>
      </c>
      <c r="BD293" s="258" t="s">
        <v>18577</v>
      </c>
      <c r="BE293" s="191">
        <v>1916</v>
      </c>
      <c r="BF293" s="191">
        <v>22992</v>
      </c>
      <c r="BG293" s="7">
        <v>44963</v>
      </c>
      <c r="BH293" s="191" t="s">
        <v>17953</v>
      </c>
      <c r="BI293" s="61" t="s">
        <v>17976</v>
      </c>
      <c r="BJ293" s="191" t="s">
        <v>5307</v>
      </c>
    </row>
    <row r="294" spans="55:62" ht="16.5" customHeight="1">
      <c r="BC294" s="189" t="s">
        <v>17961</v>
      </c>
      <c r="BD294" s="258" t="s">
        <v>18578</v>
      </c>
      <c r="BE294" s="191">
        <v>1960</v>
      </c>
      <c r="BF294" s="191">
        <v>23520</v>
      </c>
      <c r="BG294" s="7">
        <v>44967</v>
      </c>
      <c r="BH294" s="191" t="s">
        <v>17953</v>
      </c>
      <c r="BI294" s="61" t="s">
        <v>4737</v>
      </c>
      <c r="BJ294" s="191" t="s">
        <v>5307</v>
      </c>
    </row>
    <row r="295" spans="55:62" ht="16.5" customHeight="1">
      <c r="BC295" s="189" t="s">
        <v>17871</v>
      </c>
      <c r="BD295" s="258" t="s">
        <v>18579</v>
      </c>
      <c r="BE295" s="191">
        <v>1940</v>
      </c>
      <c r="BF295" s="191">
        <v>23280</v>
      </c>
      <c r="BG295" s="7">
        <v>44973</v>
      </c>
      <c r="BH295" s="191" t="s">
        <v>17953</v>
      </c>
      <c r="BI295" s="61" t="s">
        <v>18340</v>
      </c>
      <c r="BJ295" s="191" t="s">
        <v>5307</v>
      </c>
    </row>
    <row r="296" spans="55:62" ht="16.5" customHeight="1">
      <c r="BC296" s="189" t="s">
        <v>28660</v>
      </c>
      <c r="BD296" s="258" t="s">
        <v>18580</v>
      </c>
      <c r="BE296" s="191">
        <v>1940</v>
      </c>
      <c r="BF296" s="191">
        <v>23280</v>
      </c>
      <c r="BG296" s="7">
        <v>44973</v>
      </c>
      <c r="BH296" s="191" t="s">
        <v>17970</v>
      </c>
      <c r="BI296" s="61" t="s">
        <v>5364</v>
      </c>
      <c r="BJ296" s="191" t="s">
        <v>5307</v>
      </c>
    </row>
    <row r="297" spans="55:62" ht="16.5" customHeight="1">
      <c r="BC297" s="189" t="s">
        <v>18008</v>
      </c>
      <c r="BD297" s="258" t="s">
        <v>18581</v>
      </c>
      <c r="BE297" s="191">
        <v>1929</v>
      </c>
      <c r="BF297" s="191">
        <v>23148</v>
      </c>
      <c r="BG297" s="7">
        <v>44974</v>
      </c>
      <c r="BH297" s="191" t="s">
        <v>17970</v>
      </c>
      <c r="BI297" s="61" t="s">
        <v>5364</v>
      </c>
      <c r="BJ297" s="191" t="s">
        <v>5307</v>
      </c>
    </row>
    <row r="298" spans="55:62" ht="16.5" customHeight="1">
      <c r="BC298" s="189" t="s">
        <v>17961</v>
      </c>
      <c r="BD298" s="258" t="s">
        <v>18582</v>
      </c>
      <c r="BE298" s="191">
        <v>1917</v>
      </c>
      <c r="BF298" s="191">
        <v>23004</v>
      </c>
      <c r="BG298" s="7">
        <v>44984</v>
      </c>
      <c r="BH298" s="191" t="s">
        <v>17953</v>
      </c>
      <c r="BI298" s="61" t="s">
        <v>4737</v>
      </c>
      <c r="BJ298" s="191" t="s">
        <v>5307</v>
      </c>
    </row>
    <row r="299" spans="55:62" ht="16.5" customHeight="1">
      <c r="BC299" s="189" t="s">
        <v>17961</v>
      </c>
      <c r="BD299" s="258" t="s">
        <v>18583</v>
      </c>
      <c r="BE299" s="191">
        <v>1917</v>
      </c>
      <c r="BF299" s="191">
        <v>23004</v>
      </c>
      <c r="BG299" s="7">
        <v>44984</v>
      </c>
      <c r="BH299" s="191" t="s">
        <v>17953</v>
      </c>
      <c r="BI299" s="61" t="s">
        <v>4737</v>
      </c>
      <c r="BJ299" s="191" t="s">
        <v>18087</v>
      </c>
    </row>
    <row r="300" spans="55:62" ht="16.5" customHeight="1">
      <c r="BC300" s="189" t="s">
        <v>17672</v>
      </c>
      <c r="BD300" s="258" t="s">
        <v>18584</v>
      </c>
      <c r="BE300" s="191">
        <v>1916</v>
      </c>
      <c r="BF300" s="191">
        <v>22992</v>
      </c>
      <c r="BG300" s="7">
        <v>44999</v>
      </c>
      <c r="BH300" s="191" t="s">
        <v>17953</v>
      </c>
      <c r="BI300" s="61" t="s">
        <v>17971</v>
      </c>
      <c r="BJ300" s="191" t="s">
        <v>5307</v>
      </c>
    </row>
    <row r="301" spans="55:62" ht="16.5" customHeight="1">
      <c r="BC301" s="189" t="s">
        <v>17968</v>
      </c>
      <c r="BD301" s="258" t="s">
        <v>18585</v>
      </c>
      <c r="BE301" s="191">
        <v>1916</v>
      </c>
      <c r="BF301" s="191">
        <v>22992</v>
      </c>
      <c r="BG301" s="7">
        <v>44999</v>
      </c>
      <c r="BH301" s="191" t="s">
        <v>17953</v>
      </c>
      <c r="BI301" s="61" t="s">
        <v>17976</v>
      </c>
      <c r="BJ301" s="191" t="s">
        <v>18087</v>
      </c>
    </row>
    <row r="302" spans="55:62" ht="16.5" customHeight="1">
      <c r="BC302" s="189" t="s">
        <v>17233</v>
      </c>
      <c r="BD302" s="258" t="s">
        <v>18586</v>
      </c>
      <c r="BE302" s="191">
        <v>1960</v>
      </c>
      <c r="BF302" s="191">
        <v>23520</v>
      </c>
      <c r="BG302" s="7">
        <v>44999</v>
      </c>
      <c r="BH302" s="191" t="s">
        <v>17970</v>
      </c>
      <c r="BI302" s="61" t="s">
        <v>18135</v>
      </c>
      <c r="BJ302" s="191" t="s">
        <v>5307</v>
      </c>
    </row>
    <row r="303" spans="55:62" ht="16.5" customHeight="1">
      <c r="BC303" s="189" t="s">
        <v>17549</v>
      </c>
      <c r="BD303" s="258" t="s">
        <v>18587</v>
      </c>
      <c r="BE303" s="191">
        <v>1500</v>
      </c>
      <c r="BF303" s="191">
        <v>22500</v>
      </c>
      <c r="BG303" s="7">
        <v>44999</v>
      </c>
      <c r="BH303" s="191" t="s">
        <v>17970</v>
      </c>
      <c r="BI303" s="61" t="s">
        <v>5781</v>
      </c>
      <c r="BJ303" s="191" t="s">
        <v>5307</v>
      </c>
    </row>
    <row r="304" spans="55:62" ht="16.5" customHeight="1">
      <c r="BC304" s="189" t="s">
        <v>18008</v>
      </c>
      <c r="BD304" s="258" t="s">
        <v>18588</v>
      </c>
      <c r="BE304" s="191">
        <v>1958</v>
      </c>
      <c r="BF304" s="191">
        <v>23496</v>
      </c>
      <c r="BG304" s="7">
        <v>44999</v>
      </c>
      <c r="BH304" s="191" t="s">
        <v>17953</v>
      </c>
      <c r="BI304" s="61" t="s">
        <v>18340</v>
      </c>
      <c r="BJ304" s="191" t="s">
        <v>18087</v>
      </c>
    </row>
    <row r="305" spans="55:62" ht="16.5" customHeight="1">
      <c r="BC305" s="189" t="s">
        <v>18008</v>
      </c>
      <c r="BD305" s="258" t="s">
        <v>18589</v>
      </c>
      <c r="BE305" s="191">
        <v>1958</v>
      </c>
      <c r="BF305" s="191">
        <v>23496</v>
      </c>
      <c r="BG305" s="7">
        <v>44999</v>
      </c>
      <c r="BH305" s="191" t="s">
        <v>17953</v>
      </c>
      <c r="BI305" s="61" t="s">
        <v>8019</v>
      </c>
      <c r="BJ305" s="191" t="s">
        <v>5307</v>
      </c>
    </row>
    <row r="306" spans="55:62" ht="16.5" customHeight="1">
      <c r="BC306" s="189" t="s">
        <v>17699</v>
      </c>
      <c r="BD306" s="258" t="s">
        <v>18590</v>
      </c>
      <c r="BE306" s="191">
        <v>1815</v>
      </c>
      <c r="BF306" s="191">
        <v>21780</v>
      </c>
      <c r="BG306" s="7">
        <v>45000</v>
      </c>
      <c r="BH306" s="191" t="s">
        <v>17953</v>
      </c>
      <c r="BI306" s="61" t="s">
        <v>18591</v>
      </c>
      <c r="BJ306" s="191" t="s">
        <v>5307</v>
      </c>
    </row>
    <row r="307" spans="55:62" ht="16.5" customHeight="1">
      <c r="BC307" s="189" t="s">
        <v>28660</v>
      </c>
      <c r="BD307" s="258" t="s">
        <v>18592</v>
      </c>
      <c r="BE307" s="191">
        <v>1533</v>
      </c>
      <c r="BF307" s="191">
        <v>22995</v>
      </c>
      <c r="BG307" s="7">
        <v>45000</v>
      </c>
      <c r="BH307" s="191" t="s">
        <v>17953</v>
      </c>
      <c r="BI307" s="61" t="s">
        <v>18000</v>
      </c>
      <c r="BJ307" s="191" t="s">
        <v>5307</v>
      </c>
    </row>
    <row r="308" spans="55:62" ht="16.5" customHeight="1">
      <c r="BC308" s="189" t="s">
        <v>28660</v>
      </c>
      <c r="BD308" s="258" t="s">
        <v>18593</v>
      </c>
      <c r="BE308" s="191">
        <v>1958</v>
      </c>
      <c r="BF308" s="191">
        <v>23496</v>
      </c>
      <c r="BG308" s="7">
        <v>45001</v>
      </c>
      <c r="BH308" s="191" t="s">
        <v>17970</v>
      </c>
      <c r="BI308" s="61" t="s">
        <v>5364</v>
      </c>
      <c r="BJ308" s="191" t="s">
        <v>5307</v>
      </c>
    </row>
    <row r="309" spans="55:62" ht="16.5" customHeight="1">
      <c r="BC309" s="189" t="s">
        <v>16853</v>
      </c>
      <c r="BD309" s="258" t="s">
        <v>18594</v>
      </c>
      <c r="BE309" s="191">
        <v>1958</v>
      </c>
      <c r="BF309" s="191">
        <v>23496</v>
      </c>
      <c r="BG309" s="7">
        <v>45001</v>
      </c>
      <c r="BH309" s="191" t="s">
        <v>17953</v>
      </c>
      <c r="BI309" s="61" t="s">
        <v>5364</v>
      </c>
      <c r="BJ309" s="191" t="s">
        <v>5307</v>
      </c>
    </row>
    <row r="310" spans="55:62" ht="16.5" customHeight="1">
      <c r="BC310" s="189" t="s">
        <v>17549</v>
      </c>
      <c r="BD310" s="258" t="s">
        <v>18595</v>
      </c>
      <c r="BE310" s="191">
        <v>1500</v>
      </c>
      <c r="BF310" s="191">
        <v>22500</v>
      </c>
      <c r="BG310" s="7">
        <v>45002</v>
      </c>
      <c r="BH310" s="191" t="s">
        <v>17953</v>
      </c>
      <c r="BI310" s="61" t="s">
        <v>5781</v>
      </c>
      <c r="BJ310" s="191" t="s">
        <v>5307</v>
      </c>
    </row>
    <row r="311" spans="55:62" ht="16.5" customHeight="1">
      <c r="BC311" s="189" t="s">
        <v>17968</v>
      </c>
      <c r="BD311" s="258" t="s">
        <v>18596</v>
      </c>
      <c r="BE311" s="191">
        <v>1916</v>
      </c>
      <c r="BF311" s="191">
        <v>22992</v>
      </c>
      <c r="BG311" s="7">
        <v>45002</v>
      </c>
      <c r="BH311" s="191" t="s">
        <v>17953</v>
      </c>
      <c r="BI311" s="61" t="s">
        <v>4462</v>
      </c>
      <c r="BJ311" s="191" t="s">
        <v>5307</v>
      </c>
    </row>
    <row r="312" spans="55:62" ht="16.5" customHeight="1">
      <c r="BC312" s="189" t="s">
        <v>17968</v>
      </c>
      <c r="BD312" s="258" t="s">
        <v>18597</v>
      </c>
      <c r="BE312" s="191">
        <v>1916</v>
      </c>
      <c r="BF312" s="191">
        <v>22992</v>
      </c>
      <c r="BG312" s="7">
        <v>45002</v>
      </c>
      <c r="BH312" s="191" t="s">
        <v>17970</v>
      </c>
      <c r="BI312" s="61" t="s">
        <v>18598</v>
      </c>
      <c r="BJ312" s="191" t="s">
        <v>5307</v>
      </c>
    </row>
    <row r="313" spans="55:62" ht="16.5" customHeight="1">
      <c r="BC313" s="189" t="s">
        <v>18008</v>
      </c>
      <c r="BD313" s="258" t="s">
        <v>18599</v>
      </c>
      <c r="BE313" s="191">
        <v>1860</v>
      </c>
      <c r="BF313" s="191">
        <v>22320</v>
      </c>
      <c r="BG313" s="7">
        <v>45002</v>
      </c>
      <c r="BH313" s="191" t="s">
        <v>17953</v>
      </c>
      <c r="BI313" s="61" t="s">
        <v>5364</v>
      </c>
      <c r="BJ313" s="191" t="s">
        <v>5307</v>
      </c>
    </row>
    <row r="314" spans="55:62" ht="16.5" customHeight="1">
      <c r="BC314" s="189" t="s">
        <v>17968</v>
      </c>
      <c r="BD314" s="258" t="s">
        <v>18600</v>
      </c>
      <c r="BE314" s="191">
        <v>1916</v>
      </c>
      <c r="BF314" s="191">
        <v>22992</v>
      </c>
      <c r="BG314" s="7">
        <v>45002</v>
      </c>
      <c r="BH314" s="191" t="s">
        <v>17953</v>
      </c>
      <c r="BI314" s="61" t="s">
        <v>17976</v>
      </c>
      <c r="BJ314" s="191" t="s">
        <v>5307</v>
      </c>
    </row>
    <row r="315" spans="55:62" ht="16.5" customHeight="1">
      <c r="BC315" s="189" t="s">
        <v>17961</v>
      </c>
      <c r="BD315" s="258" t="s">
        <v>18601</v>
      </c>
      <c r="BE315" s="191">
        <v>1925</v>
      </c>
      <c r="BF315" s="191">
        <v>23100</v>
      </c>
      <c r="BG315" s="7">
        <v>45002</v>
      </c>
      <c r="BH315" s="191" t="s">
        <v>17953</v>
      </c>
      <c r="BI315" s="61" t="s">
        <v>18222</v>
      </c>
      <c r="BJ315" s="191" t="s">
        <v>18602</v>
      </c>
    </row>
    <row r="316" spans="55:62" ht="16.5" customHeight="1">
      <c r="BC316" s="189" t="s">
        <v>17968</v>
      </c>
      <c r="BD316" s="258" t="s">
        <v>18603</v>
      </c>
      <c r="BE316" s="191">
        <v>1916</v>
      </c>
      <c r="BF316" s="191">
        <v>22992</v>
      </c>
      <c r="BG316" s="7">
        <v>45005</v>
      </c>
      <c r="BH316" s="191" t="s">
        <v>17953</v>
      </c>
      <c r="BI316" s="61" t="s">
        <v>17976</v>
      </c>
      <c r="BJ316" s="191" t="s">
        <v>5307</v>
      </c>
    </row>
    <row r="317" spans="55:62" ht="16.5" customHeight="1">
      <c r="BC317" s="189" t="s">
        <v>17968</v>
      </c>
      <c r="BD317" s="258" t="s">
        <v>18604</v>
      </c>
      <c r="BE317" s="191">
        <v>1916</v>
      </c>
      <c r="BF317" s="191">
        <v>22992</v>
      </c>
      <c r="BG317" s="7">
        <v>45005</v>
      </c>
      <c r="BH317" s="191" t="s">
        <v>17953</v>
      </c>
      <c r="BI317" s="61" t="s">
        <v>17976</v>
      </c>
      <c r="BJ317" s="191" t="s">
        <v>5307</v>
      </c>
    </row>
    <row r="318" spans="55:62" ht="16.5" customHeight="1">
      <c r="BC318" s="189" t="s">
        <v>17277</v>
      </c>
      <c r="BD318" s="258" t="s">
        <v>18605</v>
      </c>
      <c r="BE318" s="191">
        <v>1980</v>
      </c>
      <c r="BF318" s="191">
        <v>23760</v>
      </c>
      <c r="BG318" s="7">
        <v>45005</v>
      </c>
      <c r="BH318" s="191" t="s">
        <v>17953</v>
      </c>
      <c r="BI318" s="61" t="s">
        <v>18606</v>
      </c>
      <c r="BJ318" s="191" t="s">
        <v>5307</v>
      </c>
    </row>
    <row r="319" spans="55:62" ht="16.5" customHeight="1">
      <c r="BC319" s="189" t="s">
        <v>17277</v>
      </c>
      <c r="BD319" s="258" t="s">
        <v>18607</v>
      </c>
      <c r="BE319" s="191">
        <v>1980</v>
      </c>
      <c r="BF319" s="191">
        <v>23760</v>
      </c>
      <c r="BG319" s="7">
        <v>45005</v>
      </c>
      <c r="BH319" s="191" t="s">
        <v>17953</v>
      </c>
      <c r="BI319" s="61" t="s">
        <v>18608</v>
      </c>
      <c r="BJ319" s="191" t="s">
        <v>5307</v>
      </c>
    </row>
    <row r="320" spans="55:62" ht="16.5" customHeight="1">
      <c r="BC320" s="189" t="s">
        <v>18319</v>
      </c>
      <c r="BD320" s="258" t="s">
        <v>18609</v>
      </c>
      <c r="BE320" s="191">
        <v>1917</v>
      </c>
      <c r="BF320" s="191">
        <v>23004</v>
      </c>
      <c r="BG320" s="7">
        <v>45005</v>
      </c>
      <c r="BH320" s="191" t="s">
        <v>17970</v>
      </c>
      <c r="BI320" s="61" t="s">
        <v>4737</v>
      </c>
      <c r="BJ320" s="191" t="s">
        <v>18087</v>
      </c>
    </row>
    <row r="321" spans="55:62" ht="16.5" customHeight="1">
      <c r="BC321" s="189" t="s">
        <v>17724</v>
      </c>
      <c r="BD321" s="258" t="s">
        <v>18610</v>
      </c>
      <c r="BE321" s="191">
        <v>1980</v>
      </c>
      <c r="BF321" s="191">
        <v>23760</v>
      </c>
      <c r="BG321" s="7">
        <v>45005</v>
      </c>
      <c r="BH321" s="191" t="s">
        <v>17953</v>
      </c>
      <c r="BI321" s="61" t="s">
        <v>4329</v>
      </c>
      <c r="BJ321" s="191" t="s">
        <v>5307</v>
      </c>
    </row>
    <row r="322" spans="55:62" ht="16.5" customHeight="1">
      <c r="BC322" s="189" t="s">
        <v>18261</v>
      </c>
      <c r="BD322" s="258" t="s">
        <v>18611</v>
      </c>
      <c r="BE322" s="191">
        <v>1960</v>
      </c>
      <c r="BF322" s="191">
        <v>23520</v>
      </c>
      <c r="BG322" s="7">
        <v>45005</v>
      </c>
      <c r="BH322" s="191" t="s">
        <v>17970</v>
      </c>
      <c r="BI322" s="61" t="s">
        <v>4737</v>
      </c>
      <c r="BJ322" s="191" t="s">
        <v>5307</v>
      </c>
    </row>
    <row r="323" spans="55:62" ht="16.5" customHeight="1">
      <c r="BC323" s="189" t="s">
        <v>17672</v>
      </c>
      <c r="BD323" s="258" t="s">
        <v>18612</v>
      </c>
      <c r="BE323" s="191">
        <v>1958</v>
      </c>
      <c r="BF323" s="191">
        <v>23496</v>
      </c>
      <c r="BG323" s="7">
        <v>45005</v>
      </c>
      <c r="BH323" s="191" t="s">
        <v>17953</v>
      </c>
      <c r="BI323" s="61" t="s">
        <v>5364</v>
      </c>
      <c r="BJ323" s="191" t="s">
        <v>5307</v>
      </c>
    </row>
    <row r="324" spans="55:62" ht="16.5" customHeight="1">
      <c r="BC324" s="189" t="s">
        <v>17672</v>
      </c>
      <c r="BD324" s="258" t="s">
        <v>18613</v>
      </c>
      <c r="BE324" s="191">
        <v>1958</v>
      </c>
      <c r="BF324" s="191">
        <v>23496</v>
      </c>
      <c r="BG324" s="7">
        <v>45005</v>
      </c>
      <c r="BH324" s="191" t="s">
        <v>17970</v>
      </c>
      <c r="BI324" s="61" t="s">
        <v>5364</v>
      </c>
      <c r="BJ324" s="191" t="s">
        <v>5307</v>
      </c>
    </row>
    <row r="325" spans="55:62" ht="16.5" customHeight="1">
      <c r="BC325" s="189" t="s">
        <v>18008</v>
      </c>
      <c r="BD325" s="258" t="s">
        <v>18614</v>
      </c>
      <c r="BE325" s="191">
        <v>1827</v>
      </c>
      <c r="BF325" s="191">
        <v>21924</v>
      </c>
      <c r="BG325" s="7">
        <v>45005</v>
      </c>
      <c r="BH325" s="191" t="s">
        <v>17953</v>
      </c>
      <c r="BI325" s="61" t="s">
        <v>5364</v>
      </c>
      <c r="BJ325" s="191" t="s">
        <v>5307</v>
      </c>
    </row>
    <row r="326" spans="55:62" ht="16.5" customHeight="1">
      <c r="BC326" s="189" t="s">
        <v>18008</v>
      </c>
      <c r="BD326" s="258" t="s">
        <v>18615</v>
      </c>
      <c r="BE326" s="191">
        <v>1859</v>
      </c>
      <c r="BF326" s="191">
        <v>22308</v>
      </c>
      <c r="BG326" s="7">
        <v>45005</v>
      </c>
      <c r="BH326" s="191" t="s">
        <v>17970</v>
      </c>
      <c r="BI326" s="61" t="s">
        <v>5364</v>
      </c>
      <c r="BJ326" s="191" t="s">
        <v>5307</v>
      </c>
    </row>
    <row r="327" spans="55:62" ht="16.5" customHeight="1">
      <c r="BC327" s="189" t="s">
        <v>18008</v>
      </c>
      <c r="BD327" s="258" t="s">
        <v>18616</v>
      </c>
      <c r="BE327" s="191">
        <v>1953</v>
      </c>
      <c r="BF327" s="191">
        <v>23436</v>
      </c>
      <c r="BG327" s="7">
        <v>45007</v>
      </c>
      <c r="BH327" s="191" t="s">
        <v>17970</v>
      </c>
      <c r="BI327" s="61" t="s">
        <v>18340</v>
      </c>
      <c r="BJ327" s="191" t="s">
        <v>18087</v>
      </c>
    </row>
    <row r="328" spans="55:62" ht="16.5" customHeight="1">
      <c r="BC328" s="189" t="s">
        <v>18008</v>
      </c>
      <c r="BD328" s="258" t="s">
        <v>18617</v>
      </c>
      <c r="BE328" s="191">
        <v>1842</v>
      </c>
      <c r="BF328" s="191">
        <v>22104</v>
      </c>
      <c r="BG328" s="7">
        <v>45007</v>
      </c>
      <c r="BH328" s="191" t="s">
        <v>17953</v>
      </c>
      <c r="BI328" s="61" t="s">
        <v>5364</v>
      </c>
      <c r="BJ328" s="191" t="s">
        <v>18087</v>
      </c>
    </row>
    <row r="329" spans="55:62" ht="16.5" customHeight="1">
      <c r="BC329" s="189" t="s">
        <v>17672</v>
      </c>
      <c r="BD329" s="258" t="s">
        <v>18618</v>
      </c>
      <c r="BE329" s="191">
        <v>1958</v>
      </c>
      <c r="BF329" s="191">
        <v>23496</v>
      </c>
      <c r="BG329" s="7">
        <v>45007</v>
      </c>
      <c r="BH329" s="191" t="s">
        <v>17953</v>
      </c>
      <c r="BI329" s="61" t="s">
        <v>5364</v>
      </c>
      <c r="BJ329" s="191" t="s">
        <v>5307</v>
      </c>
    </row>
    <row r="330" spans="55:62" ht="16.5" customHeight="1">
      <c r="BC330" s="189" t="s">
        <v>28660</v>
      </c>
      <c r="BD330" s="258" t="s">
        <v>18619</v>
      </c>
      <c r="BE330" s="191">
        <v>1940</v>
      </c>
      <c r="BF330" s="191">
        <v>23280</v>
      </c>
      <c r="BG330" s="7">
        <v>45007</v>
      </c>
      <c r="BH330" s="191" t="s">
        <v>17953</v>
      </c>
      <c r="BI330" s="61" t="s">
        <v>6240</v>
      </c>
      <c r="BJ330" s="191" t="s">
        <v>5307</v>
      </c>
    </row>
    <row r="331" spans="55:62" ht="16.5" customHeight="1">
      <c r="BC331" s="189" t="s">
        <v>28660</v>
      </c>
      <c r="BD331" s="258" t="s">
        <v>18620</v>
      </c>
      <c r="BE331" s="191">
        <v>1980</v>
      </c>
      <c r="BF331" s="191">
        <v>23760</v>
      </c>
      <c r="BG331" s="7">
        <v>45007</v>
      </c>
      <c r="BH331" s="191" t="s">
        <v>17970</v>
      </c>
      <c r="BI331" s="61" t="s">
        <v>4329</v>
      </c>
      <c r="BJ331" s="191" t="s">
        <v>5307</v>
      </c>
    </row>
    <row r="332" spans="55:62" ht="16.5" customHeight="1">
      <c r="BC332" s="189" t="s">
        <v>18621</v>
      </c>
      <c r="BD332" s="258" t="s">
        <v>18622</v>
      </c>
      <c r="BE332" s="191">
        <v>1958</v>
      </c>
      <c r="BF332" s="191">
        <v>23496</v>
      </c>
      <c r="BG332" s="7">
        <v>45007</v>
      </c>
      <c r="BH332" s="191" t="s">
        <v>17953</v>
      </c>
      <c r="BI332" s="61" t="s">
        <v>5364</v>
      </c>
      <c r="BJ332" s="191" t="s">
        <v>5307</v>
      </c>
    </row>
    <row r="333" spans="55:62" ht="16.5" customHeight="1">
      <c r="BC333" s="189" t="s">
        <v>17871</v>
      </c>
      <c r="BD333" s="258" t="s">
        <v>18623</v>
      </c>
      <c r="BE333" s="191">
        <v>1909</v>
      </c>
      <c r="BF333" s="191">
        <v>22908</v>
      </c>
      <c r="BG333" s="7">
        <v>45008</v>
      </c>
      <c r="BH333" s="191" t="s">
        <v>17953</v>
      </c>
      <c r="BI333" s="61" t="s">
        <v>5364</v>
      </c>
      <c r="BJ333" s="191" t="s">
        <v>5307</v>
      </c>
    </row>
    <row r="334" spans="55:62" ht="16.5" customHeight="1">
      <c r="BC334" s="189" t="s">
        <v>17968</v>
      </c>
      <c r="BD334" s="258" t="s">
        <v>18624</v>
      </c>
      <c r="BE334" s="191">
        <v>1916</v>
      </c>
      <c r="BF334" s="191">
        <v>22992</v>
      </c>
      <c r="BG334" s="7">
        <v>45009</v>
      </c>
      <c r="BH334" s="191" t="s">
        <v>17953</v>
      </c>
      <c r="BI334" s="61" t="s">
        <v>17976</v>
      </c>
      <c r="BJ334" s="191" t="s">
        <v>5307</v>
      </c>
    </row>
    <row r="335" spans="55:62" ht="16.5" customHeight="1">
      <c r="BC335" s="189" t="s">
        <v>17968</v>
      </c>
      <c r="BD335" s="258" t="s">
        <v>18625</v>
      </c>
      <c r="BE335" s="191">
        <v>1916</v>
      </c>
      <c r="BF335" s="191">
        <v>22992</v>
      </c>
      <c r="BG335" s="7">
        <v>45009</v>
      </c>
      <c r="BH335" s="191" t="s">
        <v>17953</v>
      </c>
      <c r="BI335" s="61" t="s">
        <v>17976</v>
      </c>
      <c r="BJ335" s="191" t="s">
        <v>5307</v>
      </c>
    </row>
    <row r="336" spans="55:62" ht="16.5" customHeight="1">
      <c r="BC336" s="189" t="s">
        <v>18008</v>
      </c>
      <c r="BD336" s="258" t="s">
        <v>18626</v>
      </c>
      <c r="BE336" s="191">
        <v>1958</v>
      </c>
      <c r="BF336" s="191">
        <v>23496</v>
      </c>
      <c r="BG336" s="7">
        <v>45009</v>
      </c>
      <c r="BH336" s="191" t="s">
        <v>17953</v>
      </c>
      <c r="BI336" s="61" t="s">
        <v>5364</v>
      </c>
      <c r="BJ336" s="191" t="s">
        <v>5307</v>
      </c>
    </row>
    <row r="337" spans="55:62" ht="16.5" customHeight="1">
      <c r="BC337" s="189" t="s">
        <v>18008</v>
      </c>
      <c r="BD337" s="258" t="s">
        <v>18627</v>
      </c>
      <c r="BE337" s="191">
        <v>1958</v>
      </c>
      <c r="BF337" s="191">
        <v>23496</v>
      </c>
      <c r="BG337" s="7">
        <v>45009</v>
      </c>
      <c r="BH337" s="191" t="s">
        <v>17953</v>
      </c>
      <c r="BI337" s="61" t="s">
        <v>5364</v>
      </c>
      <c r="BJ337" s="191" t="s">
        <v>5307</v>
      </c>
    </row>
    <row r="338" spans="55:62" ht="16.5" customHeight="1">
      <c r="BC338" s="189" t="s">
        <v>17672</v>
      </c>
      <c r="BD338" s="258" t="s">
        <v>18628</v>
      </c>
      <c r="BE338" s="191">
        <v>1958</v>
      </c>
      <c r="BF338" s="191">
        <v>23496</v>
      </c>
      <c r="BG338" s="7">
        <v>45009</v>
      </c>
      <c r="BH338" s="191" t="s">
        <v>17953</v>
      </c>
      <c r="BI338" s="61" t="s">
        <v>5364</v>
      </c>
      <c r="BJ338" s="191" t="s">
        <v>5307</v>
      </c>
    </row>
    <row r="339" spans="55:62" ht="16.5" customHeight="1">
      <c r="BC339" s="189" t="s">
        <v>17672</v>
      </c>
      <c r="BD339" s="258" t="s">
        <v>18629</v>
      </c>
      <c r="BE339" s="191">
        <v>1958</v>
      </c>
      <c r="BF339" s="191">
        <v>23496</v>
      </c>
      <c r="BG339" s="7">
        <v>45009</v>
      </c>
      <c r="BH339" s="191" t="s">
        <v>17953</v>
      </c>
      <c r="BI339" s="61" t="s">
        <v>5364</v>
      </c>
      <c r="BJ339" s="191" t="s">
        <v>5307</v>
      </c>
    </row>
    <row r="340" spans="55:62" ht="16.5" customHeight="1">
      <c r="BC340" s="189" t="s">
        <v>18181</v>
      </c>
      <c r="BD340" s="258" t="s">
        <v>18630</v>
      </c>
      <c r="BE340" s="191">
        <v>1960</v>
      </c>
      <c r="BF340" s="191">
        <v>23520</v>
      </c>
      <c r="BG340" s="7">
        <v>45012</v>
      </c>
      <c r="BH340" s="191" t="s">
        <v>17953</v>
      </c>
      <c r="BI340" s="61" t="s">
        <v>4737</v>
      </c>
      <c r="BJ340" s="191" t="s">
        <v>5307</v>
      </c>
    </row>
    <row r="341" spans="55:62" ht="16.5" customHeight="1">
      <c r="BC341" s="189" t="s">
        <v>16990</v>
      </c>
      <c r="BD341" s="258" t="s">
        <v>18631</v>
      </c>
      <c r="BE341" s="191">
        <v>1960</v>
      </c>
      <c r="BF341" s="191">
        <v>23520</v>
      </c>
      <c r="BG341" s="7">
        <v>45012</v>
      </c>
      <c r="BH341" s="191" t="s">
        <v>17953</v>
      </c>
      <c r="BI341" s="61" t="s">
        <v>18135</v>
      </c>
      <c r="BJ341" s="191" t="s">
        <v>18087</v>
      </c>
    </row>
    <row r="342" spans="55:62" ht="16.5" customHeight="1">
      <c r="BC342" s="189" t="s">
        <v>17699</v>
      </c>
      <c r="BD342" s="258" t="s">
        <v>18632</v>
      </c>
      <c r="BE342" s="191">
        <v>1815</v>
      </c>
      <c r="BF342" s="191">
        <v>21780</v>
      </c>
      <c r="BG342" s="7">
        <v>45012</v>
      </c>
      <c r="BH342" s="191" t="s">
        <v>17953</v>
      </c>
      <c r="BI342" s="61" t="s">
        <v>18591</v>
      </c>
      <c r="BJ342" s="191" t="s">
        <v>5307</v>
      </c>
    </row>
    <row r="343" spans="55:62" ht="16.5" customHeight="1">
      <c r="BC343" s="189" t="s">
        <v>17968</v>
      </c>
      <c r="BD343" s="258" t="s">
        <v>18633</v>
      </c>
      <c r="BE343" s="191">
        <v>1916</v>
      </c>
      <c r="BF343" s="191">
        <v>22992</v>
      </c>
      <c r="BG343" s="7">
        <v>45012</v>
      </c>
      <c r="BH343" s="191" t="s">
        <v>17953</v>
      </c>
      <c r="BI343" s="61" t="s">
        <v>17976</v>
      </c>
      <c r="BJ343" s="191" t="s">
        <v>5307</v>
      </c>
    </row>
    <row r="344" spans="55:62" ht="16.5" customHeight="1">
      <c r="BC344" s="189" t="s">
        <v>17961</v>
      </c>
      <c r="BD344" s="258" t="s">
        <v>18634</v>
      </c>
      <c r="BE344" s="191">
        <v>1925</v>
      </c>
      <c r="BF344" s="191">
        <v>23100</v>
      </c>
      <c r="BG344" s="7">
        <v>45012</v>
      </c>
      <c r="BH344" s="191" t="s">
        <v>17953</v>
      </c>
      <c r="BI344" s="61" t="s">
        <v>16992</v>
      </c>
      <c r="BJ344" s="191" t="s">
        <v>4261</v>
      </c>
    </row>
    <row r="345" spans="55:62" ht="16.5" customHeight="1">
      <c r="BC345" s="189" t="s">
        <v>17990</v>
      </c>
      <c r="BD345" s="258" t="s">
        <v>18635</v>
      </c>
      <c r="BE345" s="191">
        <v>1500</v>
      </c>
      <c r="BF345" s="191">
        <v>22500</v>
      </c>
      <c r="BG345" s="7">
        <v>45013</v>
      </c>
      <c r="BH345" s="191" t="s">
        <v>17953</v>
      </c>
      <c r="BI345" s="61" t="s">
        <v>5781</v>
      </c>
      <c r="BJ345" s="191" t="s">
        <v>5307</v>
      </c>
    </row>
    <row r="346" spans="55:62" ht="16.5" customHeight="1">
      <c r="BC346" s="189" t="s">
        <v>17699</v>
      </c>
      <c r="BD346" s="258" t="s">
        <v>18636</v>
      </c>
      <c r="BE346" s="191">
        <v>1815</v>
      </c>
      <c r="BF346" s="191">
        <v>21780</v>
      </c>
      <c r="BG346" s="7">
        <v>45013</v>
      </c>
      <c r="BH346" s="191" t="s">
        <v>17970</v>
      </c>
      <c r="BI346" s="61" t="s">
        <v>18591</v>
      </c>
      <c r="BJ346" s="191" t="s">
        <v>18087</v>
      </c>
    </row>
    <row r="347" spans="55:62" ht="16.5" customHeight="1">
      <c r="BC347" s="189" t="s">
        <v>16990</v>
      </c>
      <c r="BD347" s="258" t="s">
        <v>18637</v>
      </c>
      <c r="BE347" s="191">
        <v>1960</v>
      </c>
      <c r="BF347" s="191">
        <v>23520</v>
      </c>
      <c r="BG347" s="7">
        <v>45014</v>
      </c>
      <c r="BH347" s="191" t="s">
        <v>17953</v>
      </c>
      <c r="BI347" s="61" t="s">
        <v>4737</v>
      </c>
      <c r="BJ347" s="191" t="s">
        <v>5307</v>
      </c>
    </row>
    <row r="348" spans="55:62" ht="16.5" customHeight="1">
      <c r="BC348" s="189" t="s">
        <v>16990</v>
      </c>
      <c r="BD348" s="258" t="s">
        <v>18638</v>
      </c>
      <c r="BE348" s="191">
        <v>1960</v>
      </c>
      <c r="BF348" s="191">
        <v>23520</v>
      </c>
      <c r="BG348" s="7">
        <v>45014</v>
      </c>
      <c r="BH348" s="191" t="s">
        <v>17970</v>
      </c>
      <c r="BI348" s="61" t="s">
        <v>4737</v>
      </c>
      <c r="BJ348" s="191" t="s">
        <v>18087</v>
      </c>
    </row>
    <row r="349" spans="55:62" ht="16.5" customHeight="1">
      <c r="BC349" s="189" t="s">
        <v>17871</v>
      </c>
      <c r="BD349" s="258" t="s">
        <v>18639</v>
      </c>
      <c r="BE349" s="191">
        <v>1952</v>
      </c>
      <c r="BF349" s="191">
        <v>23424</v>
      </c>
      <c r="BG349" s="7">
        <v>45015</v>
      </c>
      <c r="BH349" s="191" t="s">
        <v>17970</v>
      </c>
      <c r="BI349" s="61" t="s">
        <v>5364</v>
      </c>
      <c r="BJ349" s="191" t="s">
        <v>5307</v>
      </c>
    </row>
    <row r="350" spans="55:62" ht="16.5" customHeight="1">
      <c r="BC350" s="189" t="s">
        <v>16990</v>
      </c>
      <c r="BD350" s="258" t="s">
        <v>18640</v>
      </c>
      <c r="BE350" s="191">
        <v>1925</v>
      </c>
      <c r="BF350" s="191">
        <v>23100</v>
      </c>
      <c r="BG350" s="7">
        <v>45015</v>
      </c>
      <c r="BH350" s="191" t="s">
        <v>17953</v>
      </c>
      <c r="BI350" s="61" t="s">
        <v>18641</v>
      </c>
      <c r="BJ350" s="191" t="s">
        <v>4261</v>
      </c>
    </row>
    <row r="351" spans="55:62" ht="16.5" customHeight="1">
      <c r="BC351" s="189" t="s">
        <v>17968</v>
      </c>
      <c r="BD351" s="258" t="s">
        <v>18642</v>
      </c>
      <c r="BE351" s="191">
        <v>1916</v>
      </c>
      <c r="BF351" s="191">
        <v>22992</v>
      </c>
      <c r="BG351" s="7">
        <v>45015</v>
      </c>
      <c r="BH351" s="191" t="s">
        <v>17970</v>
      </c>
      <c r="BI351" s="61" t="s">
        <v>17976</v>
      </c>
      <c r="BJ351" s="191" t="s">
        <v>5307</v>
      </c>
    </row>
    <row r="352" spans="55:62" ht="16.5" customHeight="1">
      <c r="BC352" s="189" t="s">
        <v>17968</v>
      </c>
      <c r="BD352" s="258" t="s">
        <v>18643</v>
      </c>
      <c r="BE352" s="191">
        <v>1916</v>
      </c>
      <c r="BF352" s="191">
        <v>22992</v>
      </c>
      <c r="BG352" s="7">
        <v>45015</v>
      </c>
      <c r="BH352" s="191" t="s">
        <v>17953</v>
      </c>
      <c r="BI352" s="61" t="s">
        <v>17976</v>
      </c>
      <c r="BJ352" s="191" t="s">
        <v>5307</v>
      </c>
    </row>
    <row r="353" spans="55:62" ht="16.5" customHeight="1">
      <c r="BC353" s="189" t="s">
        <v>18008</v>
      </c>
      <c r="BD353" s="258" t="s">
        <v>18644</v>
      </c>
      <c r="BE353" s="191">
        <v>1958</v>
      </c>
      <c r="BF353" s="191">
        <v>23496</v>
      </c>
      <c r="BG353" s="7">
        <v>45015</v>
      </c>
      <c r="BH353" s="191" t="s">
        <v>17953</v>
      </c>
      <c r="BI353" s="61" t="s">
        <v>18645</v>
      </c>
      <c r="BJ353" s="191" t="s">
        <v>5307</v>
      </c>
    </row>
    <row r="354" spans="55:62" ht="16.5" customHeight="1">
      <c r="BC354" s="189" t="s">
        <v>18008</v>
      </c>
      <c r="BD354" s="258" t="s">
        <v>18646</v>
      </c>
      <c r="BE354" s="191">
        <v>1958</v>
      </c>
      <c r="BF354" s="191">
        <v>23496</v>
      </c>
      <c r="BG354" s="7">
        <v>45015</v>
      </c>
      <c r="BH354" s="191" t="s">
        <v>17953</v>
      </c>
      <c r="BI354" s="61" t="s">
        <v>18645</v>
      </c>
      <c r="BJ354" s="191" t="s">
        <v>18087</v>
      </c>
    </row>
    <row r="355" spans="55:62" ht="16.5" customHeight="1">
      <c r="BC355" s="189" t="s">
        <v>18647</v>
      </c>
      <c r="BD355" s="258" t="s">
        <v>18648</v>
      </c>
      <c r="BE355" s="191">
        <v>1960</v>
      </c>
      <c r="BF355" s="191">
        <v>23520</v>
      </c>
      <c r="BG355" s="7">
        <v>45016</v>
      </c>
      <c r="BH355" s="191" t="s">
        <v>17953</v>
      </c>
      <c r="BI355" s="61"/>
      <c r="BJ355" s="191" t="s">
        <v>5307</v>
      </c>
    </row>
    <row r="356" spans="55:62" ht="16.5" customHeight="1">
      <c r="BC356" s="189" t="s">
        <v>18008</v>
      </c>
      <c r="BD356" s="258" t="s">
        <v>18649</v>
      </c>
      <c r="BE356" s="191">
        <v>1958</v>
      </c>
      <c r="BF356" s="191">
        <v>23496</v>
      </c>
      <c r="BG356" s="7">
        <v>45016</v>
      </c>
      <c r="BH356" s="191" t="s">
        <v>17953</v>
      </c>
      <c r="BI356" s="61" t="s">
        <v>18340</v>
      </c>
      <c r="BJ356" s="191" t="s">
        <v>5307</v>
      </c>
    </row>
    <row r="357" spans="55:62" ht="16.5" customHeight="1">
      <c r="BC357" s="189" t="s">
        <v>17672</v>
      </c>
      <c r="BD357" s="258" t="s">
        <v>18650</v>
      </c>
      <c r="BE357" s="191">
        <v>1958</v>
      </c>
      <c r="BF357" s="191">
        <v>23496</v>
      </c>
      <c r="BG357" s="7">
        <v>45016</v>
      </c>
      <c r="BH357" s="191" t="s">
        <v>17953</v>
      </c>
      <c r="BI357" s="61"/>
      <c r="BJ357" s="191" t="s">
        <v>5307</v>
      </c>
    </row>
    <row r="358" spans="55:62" ht="16.5" customHeight="1">
      <c r="BC358" s="189" t="s">
        <v>18008</v>
      </c>
      <c r="BD358" s="258" t="s">
        <v>18651</v>
      </c>
      <c r="BE358" s="191">
        <v>1839</v>
      </c>
      <c r="BF358" s="191">
        <v>22068</v>
      </c>
      <c r="BG358" s="7">
        <v>45016</v>
      </c>
      <c r="BH358" s="191" t="s">
        <v>17970</v>
      </c>
      <c r="BI358" s="61" t="s">
        <v>5364</v>
      </c>
      <c r="BJ358" s="191" t="s">
        <v>5307</v>
      </c>
    </row>
    <row r="359" spans="55:62" ht="16.5" customHeight="1">
      <c r="BC359" s="189" t="s">
        <v>18008</v>
      </c>
      <c r="BD359" s="258" t="s">
        <v>18652</v>
      </c>
      <c r="BE359" s="191">
        <v>1958</v>
      </c>
      <c r="BF359" s="191">
        <v>23496</v>
      </c>
      <c r="BG359" s="7">
        <v>45016</v>
      </c>
      <c r="BH359" s="191" t="s">
        <v>17953</v>
      </c>
      <c r="BI359" s="61" t="s">
        <v>18340</v>
      </c>
      <c r="BJ359" s="191" t="s">
        <v>18087</v>
      </c>
    </row>
    <row r="360" spans="55:62" ht="16.5" customHeight="1">
      <c r="BC360" s="2" t="s">
        <v>402</v>
      </c>
      <c r="BD360" s="3" t="s">
        <v>1359</v>
      </c>
      <c r="BE360" s="4">
        <v>1916</v>
      </c>
      <c r="BF360" s="5">
        <v>22992</v>
      </c>
      <c r="BG360" s="7">
        <v>45019</v>
      </c>
      <c r="BH360" s="12" t="s">
        <v>52</v>
      </c>
      <c r="BI360" s="8" t="s">
        <v>407</v>
      </c>
      <c r="BJ360" s="13" t="s">
        <v>55</v>
      </c>
    </row>
    <row r="361" spans="55:62" ht="16.5" customHeight="1">
      <c r="BC361" s="2" t="s">
        <v>301</v>
      </c>
      <c r="BD361" s="3" t="s">
        <v>1378</v>
      </c>
      <c r="BE361" s="4">
        <v>2300</v>
      </c>
      <c r="BF361" s="5">
        <v>23000</v>
      </c>
      <c r="BG361" s="7">
        <v>45020</v>
      </c>
      <c r="BH361" s="12" t="s">
        <v>52</v>
      </c>
      <c r="BI361" s="8" t="s">
        <v>121</v>
      </c>
      <c r="BJ361" s="13" t="s">
        <v>164</v>
      </c>
    </row>
    <row r="362" spans="55:62" ht="16.5" customHeight="1">
      <c r="BC362" s="2" t="s">
        <v>28660</v>
      </c>
      <c r="BD362" s="3" t="s">
        <v>1433</v>
      </c>
      <c r="BE362" s="4">
        <v>1916</v>
      </c>
      <c r="BF362" s="5">
        <v>22992</v>
      </c>
      <c r="BG362" s="7">
        <v>45022</v>
      </c>
      <c r="BH362" s="12" t="s">
        <v>52</v>
      </c>
      <c r="BI362" s="2" t="s">
        <v>1150</v>
      </c>
      <c r="BJ362" s="13" t="s">
        <v>55</v>
      </c>
    </row>
    <row r="363" spans="55:62" ht="16.5" customHeight="1">
      <c r="BC363" s="2" t="s">
        <v>103</v>
      </c>
      <c r="BD363" s="3" t="s">
        <v>1453</v>
      </c>
      <c r="BE363" s="4">
        <v>1568</v>
      </c>
      <c r="BF363" s="5">
        <v>23520</v>
      </c>
      <c r="BG363" s="7">
        <v>45023</v>
      </c>
      <c r="BH363" s="12" t="s">
        <v>52</v>
      </c>
      <c r="BI363" s="2" t="s">
        <v>6481</v>
      </c>
      <c r="BJ363" s="13" t="s">
        <v>55</v>
      </c>
    </row>
    <row r="364" spans="55:62" ht="16.5" customHeight="1">
      <c r="BC364" s="2" t="s">
        <v>402</v>
      </c>
      <c r="BD364" s="3" t="s">
        <v>1457</v>
      </c>
      <c r="BE364" s="4">
        <v>1916</v>
      </c>
      <c r="BF364" s="5">
        <v>22992</v>
      </c>
      <c r="BG364" s="7">
        <v>45023</v>
      </c>
      <c r="BH364" s="12" t="s">
        <v>52</v>
      </c>
      <c r="BI364" s="8" t="s">
        <v>407</v>
      </c>
      <c r="BJ364" s="13" t="s">
        <v>55</v>
      </c>
    </row>
    <row r="365" spans="55:62" ht="16.5" customHeight="1">
      <c r="BC365" s="2" t="s">
        <v>402</v>
      </c>
      <c r="BD365" s="3" t="s">
        <v>1461</v>
      </c>
      <c r="BE365" s="4">
        <v>1916</v>
      </c>
      <c r="BF365" s="5">
        <v>22992</v>
      </c>
      <c r="BG365" s="7">
        <v>45023</v>
      </c>
      <c r="BH365" s="12" t="s">
        <v>52</v>
      </c>
      <c r="BI365" s="2" t="s">
        <v>407</v>
      </c>
      <c r="BJ365" s="13" t="s">
        <v>55</v>
      </c>
    </row>
    <row r="366" spans="55:62" ht="16.5" customHeight="1">
      <c r="BC366" s="2" t="s">
        <v>28660</v>
      </c>
      <c r="BD366" s="3" t="s">
        <v>1523</v>
      </c>
      <c r="BE366" s="4">
        <v>1916</v>
      </c>
      <c r="BF366" s="6">
        <v>22992</v>
      </c>
      <c r="BG366" s="7">
        <v>45030</v>
      </c>
      <c r="BH366" s="12" t="s">
        <v>52</v>
      </c>
      <c r="BI366" s="8" t="s">
        <v>1150</v>
      </c>
      <c r="BJ366" s="13" t="s">
        <v>55</v>
      </c>
    </row>
    <row r="367" spans="55:62" ht="16.5" customHeight="1">
      <c r="BC367" s="2" t="s">
        <v>103</v>
      </c>
      <c r="BD367" s="3" t="s">
        <v>237</v>
      </c>
      <c r="BE367" s="4">
        <v>1568</v>
      </c>
      <c r="BF367" s="5">
        <v>23520</v>
      </c>
      <c r="BG367" s="7">
        <v>45036</v>
      </c>
      <c r="BH367" s="12" t="s">
        <v>52</v>
      </c>
      <c r="BI367" s="8" t="s">
        <v>240</v>
      </c>
      <c r="BJ367" s="13" t="s">
        <v>55</v>
      </c>
    </row>
    <row r="368" spans="55:62" ht="16.5" customHeight="1">
      <c r="BC368" s="2" t="s">
        <v>589</v>
      </c>
      <c r="BD368" s="3" t="s">
        <v>1723</v>
      </c>
      <c r="BE368" s="4">
        <v>1952</v>
      </c>
      <c r="BF368" s="5">
        <v>23424</v>
      </c>
      <c r="BG368" s="7">
        <v>45044</v>
      </c>
      <c r="BH368" s="12" t="s">
        <v>52</v>
      </c>
      <c r="BI368" s="2" t="s">
        <v>74</v>
      </c>
      <c r="BJ368" s="13" t="s">
        <v>55</v>
      </c>
    </row>
    <row r="369" spans="55:62" ht="16.5" customHeight="1">
      <c r="BC369" s="2" t="s">
        <v>301</v>
      </c>
      <c r="BD369" s="3" t="s">
        <v>1764</v>
      </c>
      <c r="BE369" s="4">
        <v>2300</v>
      </c>
      <c r="BF369" s="5">
        <v>23000</v>
      </c>
      <c r="BG369" s="7">
        <v>45049</v>
      </c>
      <c r="BH369" s="12" t="s">
        <v>52</v>
      </c>
      <c r="BI369" s="2" t="s">
        <v>121</v>
      </c>
      <c r="BJ369" s="13" t="s">
        <v>164</v>
      </c>
    </row>
    <row r="370" spans="55:62" ht="16.5" customHeight="1">
      <c r="BC370" s="2" t="s">
        <v>28660</v>
      </c>
      <c r="BD370" s="3" t="s">
        <v>1862</v>
      </c>
      <c r="BE370" s="4">
        <v>1916</v>
      </c>
      <c r="BF370" s="5">
        <v>22992</v>
      </c>
      <c r="BG370" s="7">
        <v>45062</v>
      </c>
      <c r="BH370" s="12" t="s">
        <v>52</v>
      </c>
      <c r="BI370" s="8" t="s">
        <v>1864</v>
      </c>
      <c r="BJ370" s="13" t="s">
        <v>55</v>
      </c>
    </row>
    <row r="371" spans="55:62" ht="16.5" customHeight="1">
      <c r="BC371" s="2" t="s">
        <v>301</v>
      </c>
      <c r="BD371" s="3" t="s">
        <v>1915</v>
      </c>
      <c r="BE371" s="4">
        <v>2300</v>
      </c>
      <c r="BF371" s="5">
        <v>23000</v>
      </c>
      <c r="BG371" s="7">
        <v>45063</v>
      </c>
      <c r="BH371" s="12" t="s">
        <v>52</v>
      </c>
      <c r="BI371" s="2" t="s">
        <v>121</v>
      </c>
      <c r="BJ371" s="13" t="s">
        <v>164</v>
      </c>
    </row>
    <row r="372" spans="55:62" ht="16.5" customHeight="1">
      <c r="BC372" s="2" t="s">
        <v>301</v>
      </c>
      <c r="BD372" s="3" t="s">
        <v>1948</v>
      </c>
      <c r="BE372" s="4">
        <v>2300</v>
      </c>
      <c r="BF372" s="5">
        <v>23000</v>
      </c>
      <c r="BG372" s="7">
        <v>45070</v>
      </c>
      <c r="BH372" s="12" t="s">
        <v>52</v>
      </c>
      <c r="BI372" s="2" t="s">
        <v>121</v>
      </c>
      <c r="BJ372" s="13" t="s">
        <v>164</v>
      </c>
    </row>
    <row r="373" spans="55:62" ht="16.5" customHeight="1">
      <c r="BC373" s="2" t="s">
        <v>301</v>
      </c>
      <c r="BD373" s="3" t="s">
        <v>1954</v>
      </c>
      <c r="BE373" s="4">
        <v>2300</v>
      </c>
      <c r="BF373" s="5">
        <v>23000</v>
      </c>
      <c r="BG373" s="7">
        <v>45070</v>
      </c>
      <c r="BH373" s="12" t="s">
        <v>52</v>
      </c>
      <c r="BI373" s="8" t="s">
        <v>121</v>
      </c>
      <c r="BJ373" s="13" t="s">
        <v>164</v>
      </c>
    </row>
    <row r="374" spans="55:62" ht="16.5" customHeight="1">
      <c r="BC374" s="2" t="s">
        <v>48</v>
      </c>
      <c r="BD374" s="3" t="s">
        <v>1963</v>
      </c>
      <c r="BE374" s="4">
        <v>1568</v>
      </c>
      <c r="BF374" s="5">
        <v>23520</v>
      </c>
      <c r="BG374" s="7">
        <v>45070</v>
      </c>
      <c r="BH374" s="12" t="s">
        <v>52</v>
      </c>
      <c r="BI374" s="2" t="s">
        <v>112</v>
      </c>
      <c r="BJ374" s="13" t="s">
        <v>55</v>
      </c>
    </row>
    <row r="375" spans="55:62" ht="16.5" customHeight="1">
      <c r="BC375" s="2" t="s">
        <v>103</v>
      </c>
      <c r="BD375" s="3" t="s">
        <v>1986</v>
      </c>
      <c r="BE375" s="4">
        <v>1568</v>
      </c>
      <c r="BF375" s="5">
        <v>23520</v>
      </c>
      <c r="BG375" s="7">
        <v>45072</v>
      </c>
      <c r="BH375" s="12" t="s">
        <v>52</v>
      </c>
      <c r="BI375" s="2" t="s">
        <v>240</v>
      </c>
      <c r="BJ375" s="13" t="s">
        <v>55</v>
      </c>
    </row>
    <row r="376" spans="55:62" ht="16.5" customHeight="1">
      <c r="BC376" s="2" t="s">
        <v>28660</v>
      </c>
      <c r="BD376" s="3" t="s">
        <v>2000</v>
      </c>
      <c r="BE376" s="4">
        <v>1916</v>
      </c>
      <c r="BF376" s="5">
        <v>22992</v>
      </c>
      <c r="BG376" s="7">
        <v>45072</v>
      </c>
      <c r="BH376" s="12" t="s">
        <v>52</v>
      </c>
      <c r="BI376" s="2" t="s">
        <v>407</v>
      </c>
      <c r="BJ376" s="13" t="s">
        <v>55</v>
      </c>
    </row>
    <row r="377" spans="55:62" ht="16.5" customHeight="1">
      <c r="BC377" s="2" t="s">
        <v>103</v>
      </c>
      <c r="BD377" s="3" t="s">
        <v>2069</v>
      </c>
      <c r="BE377" s="4">
        <v>1500</v>
      </c>
      <c r="BF377" s="6">
        <v>22500</v>
      </c>
      <c r="BG377" s="7">
        <v>45079</v>
      </c>
      <c r="BH377" s="12" t="s">
        <v>52</v>
      </c>
      <c r="BI377" s="8" t="s">
        <v>1287</v>
      </c>
      <c r="BJ377" s="13" t="s">
        <v>55</v>
      </c>
    </row>
    <row r="378" spans="55:62" ht="16.5" customHeight="1">
      <c r="BC378" s="2" t="s">
        <v>103</v>
      </c>
      <c r="BD378" s="3" t="s">
        <v>2074</v>
      </c>
      <c r="BE378" s="4">
        <v>1500</v>
      </c>
      <c r="BF378" s="5">
        <v>22500</v>
      </c>
      <c r="BG378" s="7">
        <v>45079</v>
      </c>
      <c r="BH378" s="12" t="s">
        <v>52</v>
      </c>
      <c r="BI378" s="2" t="s">
        <v>1287</v>
      </c>
      <c r="BJ378" s="13" t="s">
        <v>55</v>
      </c>
    </row>
    <row r="379" spans="55:62" ht="16.5" customHeight="1">
      <c r="BC379" s="2" t="s">
        <v>103</v>
      </c>
      <c r="BD379" s="3" t="s">
        <v>2122</v>
      </c>
      <c r="BE379" s="4">
        <v>1500</v>
      </c>
      <c r="BF379" s="5">
        <v>22500</v>
      </c>
      <c r="BG379" s="7">
        <v>45085</v>
      </c>
      <c r="BH379" s="12" t="s">
        <v>52</v>
      </c>
      <c r="BI379" s="8" t="s">
        <v>1287</v>
      </c>
      <c r="BJ379" s="13" t="s">
        <v>55</v>
      </c>
    </row>
    <row r="380" spans="55:62" ht="16.5" customHeight="1">
      <c r="BC380" s="2" t="s">
        <v>103</v>
      </c>
      <c r="BD380" s="3" t="s">
        <v>2127</v>
      </c>
      <c r="BE380" s="4">
        <v>1500</v>
      </c>
      <c r="BF380" s="5">
        <v>22500</v>
      </c>
      <c r="BG380" s="7">
        <v>45085</v>
      </c>
      <c r="BH380" s="12" t="s">
        <v>52</v>
      </c>
      <c r="BI380" s="8" t="s">
        <v>1287</v>
      </c>
      <c r="BJ380" s="13" t="s">
        <v>55</v>
      </c>
    </row>
    <row r="381" spans="55:62" ht="16.5" customHeight="1">
      <c r="BC381" s="2" t="s">
        <v>103</v>
      </c>
      <c r="BD381" s="3" t="s">
        <v>2161</v>
      </c>
      <c r="BE381" s="4">
        <v>1500</v>
      </c>
      <c r="BF381" s="5">
        <v>22500</v>
      </c>
      <c r="BG381" s="7">
        <v>45086</v>
      </c>
      <c r="BH381" s="12" t="s">
        <v>52</v>
      </c>
      <c r="BI381" s="2" t="s">
        <v>1287</v>
      </c>
      <c r="BJ381" s="13" t="s">
        <v>55</v>
      </c>
    </row>
    <row r="382" spans="55:62" ht="16.5" customHeight="1">
      <c r="BC382" s="2" t="s">
        <v>103</v>
      </c>
      <c r="BD382" s="3" t="s">
        <v>2164</v>
      </c>
      <c r="BE382" s="4">
        <v>1500</v>
      </c>
      <c r="BF382" s="5">
        <v>22500</v>
      </c>
      <c r="BG382" s="7">
        <v>45086</v>
      </c>
      <c r="BH382" s="12" t="s">
        <v>52</v>
      </c>
      <c r="BI382" s="2" t="s">
        <v>1287</v>
      </c>
      <c r="BJ382" s="13" t="s">
        <v>55</v>
      </c>
    </row>
    <row r="383" spans="55:62" ht="16.5" customHeight="1">
      <c r="BC383" s="2" t="s">
        <v>18653</v>
      </c>
      <c r="BD383" s="3" t="s">
        <v>2199</v>
      </c>
      <c r="BE383" s="4">
        <v>1578</v>
      </c>
      <c r="BF383" s="5">
        <v>23670</v>
      </c>
      <c r="BG383" s="7">
        <v>45090</v>
      </c>
      <c r="BH383" s="12" t="s">
        <v>52</v>
      </c>
      <c r="BI383" s="2" t="s">
        <v>2202</v>
      </c>
      <c r="BJ383" s="13" t="s">
        <v>2203</v>
      </c>
    </row>
    <row r="384" spans="55:62" ht="16.5" customHeight="1">
      <c r="BC384" s="2" t="s">
        <v>301</v>
      </c>
      <c r="BD384" s="3" t="s">
        <v>2259</v>
      </c>
      <c r="BE384" s="4">
        <v>2300</v>
      </c>
      <c r="BF384" s="5">
        <v>23000</v>
      </c>
      <c r="BG384" s="7">
        <v>45096</v>
      </c>
      <c r="BH384" s="12" t="s">
        <v>52</v>
      </c>
      <c r="BI384" s="2" t="s">
        <v>121</v>
      </c>
      <c r="BJ384" s="13" t="s">
        <v>18654</v>
      </c>
    </row>
    <row r="385" spans="55:62" ht="16.5" customHeight="1">
      <c r="BC385" s="2" t="s">
        <v>589</v>
      </c>
      <c r="BD385" s="3" t="s">
        <v>2289</v>
      </c>
      <c r="BE385" s="4">
        <v>1829</v>
      </c>
      <c r="BF385" s="5">
        <v>21948</v>
      </c>
      <c r="BG385" s="7">
        <v>45097</v>
      </c>
      <c r="BH385" s="12" t="s">
        <v>52</v>
      </c>
      <c r="BI385" s="8" t="s">
        <v>74</v>
      </c>
      <c r="BJ385" s="13" t="s">
        <v>55</v>
      </c>
    </row>
    <row r="386" spans="55:62" ht="16.5" customHeight="1">
      <c r="BC386" s="2" t="s">
        <v>103</v>
      </c>
      <c r="BD386" s="3" t="s">
        <v>2364</v>
      </c>
      <c r="BE386" s="4">
        <v>1500</v>
      </c>
      <c r="BF386" s="5">
        <v>22500</v>
      </c>
      <c r="BG386" s="7">
        <v>45100</v>
      </c>
      <c r="BH386" s="12" t="s">
        <v>52</v>
      </c>
      <c r="BI386" s="8" t="s">
        <v>2366</v>
      </c>
      <c r="BJ386" s="13" t="s">
        <v>55</v>
      </c>
    </row>
    <row r="387" spans="55:62" ht="16.5" customHeight="1">
      <c r="BC387" s="2" t="s">
        <v>103</v>
      </c>
      <c r="BD387" s="3" t="s">
        <v>2368</v>
      </c>
      <c r="BE387" s="4">
        <v>1500</v>
      </c>
      <c r="BF387" s="5">
        <v>22500</v>
      </c>
      <c r="BG387" s="7">
        <v>45100</v>
      </c>
      <c r="BH387" s="12" t="s">
        <v>52</v>
      </c>
      <c r="BI387" s="2" t="s">
        <v>2366</v>
      </c>
      <c r="BJ387" s="13" t="s">
        <v>55</v>
      </c>
    </row>
    <row r="388" spans="55:62" ht="16.5" customHeight="1">
      <c r="BC388" s="2" t="s">
        <v>6702</v>
      </c>
      <c r="BD388" s="3" t="s">
        <v>2385</v>
      </c>
      <c r="BE388" s="4">
        <v>1300</v>
      </c>
      <c r="BF388" s="5">
        <v>23587</v>
      </c>
      <c r="BG388" s="7">
        <v>45105</v>
      </c>
      <c r="BH388" s="12" t="s">
        <v>52</v>
      </c>
      <c r="BI388" s="8" t="s">
        <v>2388</v>
      </c>
      <c r="BJ388" s="13" t="s">
        <v>2203</v>
      </c>
    </row>
    <row r="389" spans="55:62" ht="16.5" customHeight="1">
      <c r="BC389" s="2" t="s">
        <v>103</v>
      </c>
      <c r="BD389" s="3" t="s">
        <v>2403</v>
      </c>
      <c r="BE389" s="4">
        <v>1568</v>
      </c>
      <c r="BF389" s="5">
        <v>23520</v>
      </c>
      <c r="BG389" s="7">
        <v>45105</v>
      </c>
      <c r="BH389" s="12" t="s">
        <v>52</v>
      </c>
      <c r="BI389" s="2" t="s">
        <v>240</v>
      </c>
      <c r="BJ389" s="13" t="s">
        <v>55</v>
      </c>
    </row>
    <row r="390" spans="55:62" ht="16.5" customHeight="1">
      <c r="BC390" s="2" t="s">
        <v>2427</v>
      </c>
      <c r="BD390" s="3" t="s">
        <v>2428</v>
      </c>
      <c r="BE390" s="4">
        <v>1578</v>
      </c>
      <c r="BF390" s="5">
        <v>23670</v>
      </c>
      <c r="BG390" s="7">
        <v>45106</v>
      </c>
      <c r="BH390" s="12" t="s">
        <v>52</v>
      </c>
      <c r="BI390" s="2" t="s">
        <v>2202</v>
      </c>
      <c r="BJ390" s="13" t="s">
        <v>2203</v>
      </c>
    </row>
    <row r="391" spans="55:62" ht="16.5" customHeight="1">
      <c r="BC391" s="2" t="s">
        <v>275</v>
      </c>
      <c r="BD391" s="3" t="s">
        <v>2449</v>
      </c>
      <c r="BE391" s="4">
        <v>1815</v>
      </c>
      <c r="BF391" s="5">
        <v>21780</v>
      </c>
      <c r="BG391" s="7">
        <v>45107</v>
      </c>
      <c r="BH391" s="12" t="s">
        <v>52</v>
      </c>
      <c r="BI391" s="2" t="s">
        <v>1107</v>
      </c>
      <c r="BJ391" s="13" t="s">
        <v>55</v>
      </c>
    </row>
    <row r="392" spans="55:62" ht="16.5" customHeight="1">
      <c r="BC392" s="2" t="s">
        <v>589</v>
      </c>
      <c r="BD392" s="3" t="s">
        <v>2480</v>
      </c>
      <c r="BE392" s="4">
        <v>1844</v>
      </c>
      <c r="BF392" s="5">
        <v>22128</v>
      </c>
      <c r="BG392" s="7">
        <v>45112</v>
      </c>
      <c r="BH392" s="12" t="s">
        <v>52</v>
      </c>
      <c r="BI392" s="2" t="s">
        <v>74</v>
      </c>
      <c r="BJ392" s="13" t="s">
        <v>55</v>
      </c>
    </row>
    <row r="393" spans="55:62" ht="16.5" customHeight="1">
      <c r="BC393" s="2" t="s">
        <v>78</v>
      </c>
      <c r="BD393" s="3" t="s">
        <v>2505</v>
      </c>
      <c r="BE393" s="4">
        <v>1958</v>
      </c>
      <c r="BF393" s="5">
        <v>23496</v>
      </c>
      <c r="BG393" s="7">
        <v>45117</v>
      </c>
      <c r="BH393" s="12" t="s">
        <v>52</v>
      </c>
      <c r="BI393" s="2" t="s">
        <v>74</v>
      </c>
      <c r="BJ393" s="13" t="s">
        <v>55</v>
      </c>
    </row>
    <row r="394" spans="55:62" ht="16.5" customHeight="1">
      <c r="BC394" s="2" t="s">
        <v>103</v>
      </c>
      <c r="BD394" s="3" t="s">
        <v>2527</v>
      </c>
      <c r="BE394" s="4">
        <v>1568</v>
      </c>
      <c r="BF394" s="5">
        <v>23520</v>
      </c>
      <c r="BG394" s="7">
        <v>45118</v>
      </c>
      <c r="BH394" s="12" t="s">
        <v>52</v>
      </c>
      <c r="BI394" s="8" t="s">
        <v>240</v>
      </c>
      <c r="BJ394" s="13" t="s">
        <v>55</v>
      </c>
    </row>
    <row r="395" spans="55:62" ht="16.5" customHeight="1">
      <c r="BC395" s="2" t="s">
        <v>589</v>
      </c>
      <c r="BD395" s="3" t="s">
        <v>2531</v>
      </c>
      <c r="BE395" s="4">
        <v>1958</v>
      </c>
      <c r="BF395" s="5">
        <v>23496</v>
      </c>
      <c r="BG395" s="7">
        <v>45118</v>
      </c>
      <c r="BH395" s="12" t="s">
        <v>52</v>
      </c>
      <c r="BI395" s="8" t="s">
        <v>74</v>
      </c>
      <c r="BJ395" s="13" t="s">
        <v>55</v>
      </c>
    </row>
    <row r="396" spans="55:62" ht="16.5" customHeight="1">
      <c r="BC396" s="2" t="s">
        <v>275</v>
      </c>
      <c r="BD396" s="3" t="s">
        <v>2546</v>
      </c>
      <c r="BE396" s="4">
        <v>1980</v>
      </c>
      <c r="BF396" s="5">
        <v>23760</v>
      </c>
      <c r="BG396" s="7">
        <v>45119</v>
      </c>
      <c r="BH396" s="12" t="s">
        <v>52</v>
      </c>
      <c r="BI396" s="2" t="s">
        <v>186</v>
      </c>
      <c r="BJ396" s="13" t="s">
        <v>55</v>
      </c>
    </row>
    <row r="397" spans="55:62" ht="16.5" customHeight="1">
      <c r="BC397" s="2" t="s">
        <v>68</v>
      </c>
      <c r="BD397" s="3" t="s">
        <v>2560</v>
      </c>
      <c r="BE397" s="4">
        <v>1958</v>
      </c>
      <c r="BF397" s="5">
        <v>23496</v>
      </c>
      <c r="BG397" s="7">
        <v>45121</v>
      </c>
      <c r="BH397" s="12" t="s">
        <v>52</v>
      </c>
      <c r="BI397" s="2" t="s">
        <v>153</v>
      </c>
      <c r="BJ397" s="13" t="s">
        <v>55</v>
      </c>
    </row>
    <row r="398" spans="55:62" ht="16.5" customHeight="1">
      <c r="BC398" s="2" t="s">
        <v>68</v>
      </c>
      <c r="BD398" s="3" t="s">
        <v>2565</v>
      </c>
      <c r="BE398" s="4">
        <v>1958</v>
      </c>
      <c r="BF398" s="5">
        <v>23496</v>
      </c>
      <c r="BG398" s="7">
        <v>45124</v>
      </c>
      <c r="BH398" s="12" t="s">
        <v>52</v>
      </c>
      <c r="BI398" s="2" t="s">
        <v>153</v>
      </c>
      <c r="BJ398" s="13" t="s">
        <v>55</v>
      </c>
    </row>
    <row r="399" spans="55:62" ht="16.5" customHeight="1">
      <c r="BC399" s="2" t="s">
        <v>78</v>
      </c>
      <c r="BD399" s="3" t="s">
        <v>2574</v>
      </c>
      <c r="BE399" s="4">
        <v>1958</v>
      </c>
      <c r="BF399" s="5">
        <v>23496</v>
      </c>
      <c r="BG399" s="7">
        <v>45124</v>
      </c>
      <c r="BH399" s="12" t="s">
        <v>52</v>
      </c>
      <c r="BI399" s="8" t="s">
        <v>74</v>
      </c>
      <c r="BJ399" s="13" t="s">
        <v>55</v>
      </c>
    </row>
    <row r="400" spans="55:62" ht="16.5" customHeight="1">
      <c r="BC400" s="2" t="s">
        <v>589</v>
      </c>
      <c r="BD400" s="3" t="s">
        <v>2577</v>
      </c>
      <c r="BE400" s="4">
        <v>1839</v>
      </c>
      <c r="BF400" s="5">
        <v>22068</v>
      </c>
      <c r="BG400" s="7">
        <v>45124</v>
      </c>
      <c r="BH400" s="12" t="s">
        <v>52</v>
      </c>
      <c r="BI400" s="8" t="s">
        <v>74</v>
      </c>
      <c r="BJ400" s="13" t="s">
        <v>55</v>
      </c>
    </row>
    <row r="401" spans="55:62" ht="16.5" customHeight="1">
      <c r="BC401" s="2" t="s">
        <v>130</v>
      </c>
      <c r="BD401" s="3" t="s">
        <v>2585</v>
      </c>
      <c r="BE401" s="4">
        <v>1950</v>
      </c>
      <c r="BF401" s="5">
        <v>23400</v>
      </c>
      <c r="BG401" s="7">
        <v>45126</v>
      </c>
      <c r="BH401" s="12" t="s">
        <v>52</v>
      </c>
      <c r="BI401" s="2" t="s">
        <v>2458</v>
      </c>
      <c r="BJ401" s="13" t="s">
        <v>64</v>
      </c>
    </row>
    <row r="402" spans="55:62" ht="16.5" customHeight="1">
      <c r="BC402" s="2" t="s">
        <v>28660</v>
      </c>
      <c r="BD402" s="3" t="s">
        <v>2589</v>
      </c>
      <c r="BE402" s="4">
        <v>1980</v>
      </c>
      <c r="BF402" s="5">
        <v>23760</v>
      </c>
      <c r="BG402" s="7">
        <v>45126</v>
      </c>
      <c r="BH402" s="12" t="s">
        <v>52</v>
      </c>
      <c r="BI402" s="2" t="s">
        <v>186</v>
      </c>
      <c r="BJ402" s="13" t="s">
        <v>55</v>
      </c>
    </row>
    <row r="403" spans="55:62" ht="16.5" customHeight="1">
      <c r="BC403" s="2" t="s">
        <v>275</v>
      </c>
      <c r="BD403" s="3" t="s">
        <v>2607</v>
      </c>
      <c r="BE403" s="4">
        <v>1815</v>
      </c>
      <c r="BF403" s="5">
        <v>21780</v>
      </c>
      <c r="BG403" s="7">
        <v>45127</v>
      </c>
      <c r="BH403" s="12" t="s">
        <v>52</v>
      </c>
      <c r="BI403" s="8" t="s">
        <v>1107</v>
      </c>
      <c r="BJ403" s="13" t="s">
        <v>55</v>
      </c>
    </row>
    <row r="404" spans="55:62" ht="16.5" customHeight="1">
      <c r="BC404" s="2" t="s">
        <v>48</v>
      </c>
      <c r="BD404" s="3" t="s">
        <v>2611</v>
      </c>
      <c r="BE404" s="4">
        <v>1985</v>
      </c>
      <c r="BF404" s="5">
        <v>23820</v>
      </c>
      <c r="BG404" s="7">
        <v>45131</v>
      </c>
      <c r="BH404" s="12" t="s">
        <v>52</v>
      </c>
      <c r="BI404" s="2" t="s">
        <v>53</v>
      </c>
      <c r="BJ404" s="13" t="s">
        <v>55</v>
      </c>
    </row>
    <row r="405" spans="55:62" ht="16.5" customHeight="1">
      <c r="BC405" s="2" t="s">
        <v>68</v>
      </c>
      <c r="BD405" s="3" t="s">
        <v>2616</v>
      </c>
      <c r="BE405" s="4">
        <v>1925</v>
      </c>
      <c r="BF405" s="5">
        <v>23100</v>
      </c>
      <c r="BG405" s="7">
        <v>45131</v>
      </c>
      <c r="BH405" s="12" t="s">
        <v>52</v>
      </c>
      <c r="BI405" s="2" t="s">
        <v>2247</v>
      </c>
      <c r="BJ405" s="13" t="s">
        <v>64</v>
      </c>
    </row>
    <row r="406" spans="55:62" ht="16.5" customHeight="1">
      <c r="BC406" s="2" t="s">
        <v>68</v>
      </c>
      <c r="BD406" s="3" t="s">
        <v>2622</v>
      </c>
      <c r="BE406" s="4">
        <v>1925</v>
      </c>
      <c r="BF406" s="5">
        <v>23100</v>
      </c>
      <c r="BG406" s="7">
        <v>45131</v>
      </c>
      <c r="BH406" s="12" t="s">
        <v>52</v>
      </c>
      <c r="BI406" s="2" t="s">
        <v>2247</v>
      </c>
      <c r="BJ406" s="13" t="s">
        <v>64</v>
      </c>
    </row>
    <row r="407" spans="55:62" ht="16.5" customHeight="1">
      <c r="BC407" s="2" t="s">
        <v>78</v>
      </c>
      <c r="BD407" s="3" t="s">
        <v>2627</v>
      </c>
      <c r="BE407" s="4">
        <v>1939</v>
      </c>
      <c r="BF407" s="5">
        <v>23268</v>
      </c>
      <c r="BG407" s="7">
        <v>45131</v>
      </c>
      <c r="BH407" s="12" t="s">
        <v>52</v>
      </c>
      <c r="BI407" s="2" t="s">
        <v>74</v>
      </c>
      <c r="BJ407" s="13" t="s">
        <v>55</v>
      </c>
    </row>
    <row r="408" spans="55:62" ht="16.5" customHeight="1">
      <c r="BC408" s="2" t="s">
        <v>126</v>
      </c>
      <c r="BD408" s="3" t="s">
        <v>2649</v>
      </c>
      <c r="BE408" s="4">
        <v>1568</v>
      </c>
      <c r="BF408" s="5">
        <v>23520</v>
      </c>
      <c r="BG408" s="7">
        <v>45138</v>
      </c>
      <c r="BH408" s="12" t="s">
        <v>52</v>
      </c>
      <c r="BI408" s="2" t="s">
        <v>112</v>
      </c>
      <c r="BJ408" s="13" t="s">
        <v>55</v>
      </c>
    </row>
    <row r="409" spans="55:62" ht="16.5" customHeight="1">
      <c r="BC409" s="2" t="s">
        <v>78</v>
      </c>
      <c r="BD409" s="3" t="s">
        <v>2659</v>
      </c>
      <c r="BE409" s="4">
        <v>1958</v>
      </c>
      <c r="BF409" s="5">
        <v>23496</v>
      </c>
      <c r="BG409" s="7">
        <v>45138</v>
      </c>
      <c r="BH409" s="12" t="s">
        <v>52</v>
      </c>
      <c r="BI409" s="8" t="s">
        <v>74</v>
      </c>
      <c r="BJ409" s="13" t="s">
        <v>55</v>
      </c>
    </row>
    <row r="410" spans="55:62" ht="16.5" customHeight="1">
      <c r="BC410" s="2" t="s">
        <v>48</v>
      </c>
      <c r="BD410" s="3" t="s">
        <v>2664</v>
      </c>
      <c r="BE410" s="4">
        <v>1960</v>
      </c>
      <c r="BF410" s="5">
        <v>23520</v>
      </c>
      <c r="BG410" s="7">
        <v>45138</v>
      </c>
      <c r="BH410" s="12" t="s">
        <v>52</v>
      </c>
      <c r="BI410" s="8" t="s">
        <v>83</v>
      </c>
      <c r="BJ410" s="13" t="s">
        <v>55</v>
      </c>
    </row>
    <row r="411" spans="55:62" ht="16.5" customHeight="1">
      <c r="BC411" s="2" t="s">
        <v>28660</v>
      </c>
      <c r="BD411" s="3" t="s">
        <v>2673</v>
      </c>
      <c r="BE411" s="4">
        <v>1568</v>
      </c>
      <c r="BF411" s="5">
        <v>23520</v>
      </c>
      <c r="BG411" s="7">
        <v>45139</v>
      </c>
      <c r="BH411" s="12" t="s">
        <v>52</v>
      </c>
      <c r="BI411" s="8" t="s">
        <v>112</v>
      </c>
      <c r="BJ411" s="13" t="s">
        <v>55</v>
      </c>
    </row>
    <row r="412" spans="55:62" ht="16.5" customHeight="1">
      <c r="BC412" s="2" t="s">
        <v>130</v>
      </c>
      <c r="BD412" s="3" t="s">
        <v>2679</v>
      </c>
      <c r="BE412" s="4">
        <v>1568</v>
      </c>
      <c r="BF412" s="5">
        <v>23520</v>
      </c>
      <c r="BG412" s="7">
        <v>45139</v>
      </c>
      <c r="BH412" s="12" t="s">
        <v>52</v>
      </c>
      <c r="BI412" s="8" t="s">
        <v>112</v>
      </c>
      <c r="BJ412" s="13" t="s">
        <v>55</v>
      </c>
    </row>
    <row r="413" spans="55:62" ht="16.5" customHeight="1">
      <c r="BC413" s="2" t="s">
        <v>103</v>
      </c>
      <c r="BD413" s="3" t="s">
        <v>2684</v>
      </c>
      <c r="BE413" s="4">
        <v>1500</v>
      </c>
      <c r="BF413" s="5">
        <v>22500</v>
      </c>
      <c r="BG413" s="7">
        <v>45139</v>
      </c>
      <c r="BH413" s="12" t="s">
        <v>52</v>
      </c>
      <c r="BI413" s="2" t="s">
        <v>121</v>
      </c>
      <c r="BJ413" s="13" t="s">
        <v>55</v>
      </c>
    </row>
    <row r="414" spans="55:62" ht="16.5" customHeight="1">
      <c r="BC414" s="2" t="s">
        <v>78</v>
      </c>
      <c r="BD414" s="3" t="s">
        <v>2696</v>
      </c>
      <c r="BE414" s="4">
        <v>1958</v>
      </c>
      <c r="BF414" s="5">
        <v>23496</v>
      </c>
      <c r="BG414" s="7">
        <v>45139</v>
      </c>
      <c r="BH414" s="12" t="s">
        <v>52</v>
      </c>
      <c r="BI414" s="8" t="s">
        <v>74</v>
      </c>
      <c r="BJ414" s="13" t="s">
        <v>55</v>
      </c>
    </row>
    <row r="415" spans="55:62" ht="16.5" customHeight="1">
      <c r="BC415" s="2" t="s">
        <v>78</v>
      </c>
      <c r="BD415" s="3" t="s">
        <v>2700</v>
      </c>
      <c r="BE415" s="4">
        <v>1958</v>
      </c>
      <c r="BF415" s="5">
        <v>23496</v>
      </c>
      <c r="BG415" s="7">
        <v>45139</v>
      </c>
      <c r="BH415" s="12" t="s">
        <v>52</v>
      </c>
      <c r="BI415" s="2" t="s">
        <v>74</v>
      </c>
      <c r="BJ415" s="13" t="s">
        <v>55</v>
      </c>
    </row>
    <row r="416" spans="55:62" ht="16.5" customHeight="1">
      <c r="BC416" s="2" t="s">
        <v>78</v>
      </c>
      <c r="BD416" s="3" t="s">
        <v>2704</v>
      </c>
      <c r="BE416" s="4">
        <v>1858</v>
      </c>
      <c r="BF416" s="5">
        <v>22296</v>
      </c>
      <c r="BG416" s="7">
        <v>45139</v>
      </c>
      <c r="BH416" s="12" t="s">
        <v>52</v>
      </c>
      <c r="BI416" s="2" t="s">
        <v>74</v>
      </c>
      <c r="BJ416" s="13" t="s">
        <v>55</v>
      </c>
    </row>
    <row r="417" spans="55:62" ht="16.5" customHeight="1">
      <c r="BC417" s="2" t="s">
        <v>78</v>
      </c>
      <c r="BD417" s="3" t="s">
        <v>2709</v>
      </c>
      <c r="BE417" s="4">
        <v>1958</v>
      </c>
      <c r="BF417" s="5">
        <v>23496</v>
      </c>
      <c r="BG417" s="7">
        <v>45139</v>
      </c>
      <c r="BH417" s="12" t="s">
        <v>52</v>
      </c>
      <c r="BI417" s="8" t="s">
        <v>74</v>
      </c>
      <c r="BJ417" s="13" t="s">
        <v>55</v>
      </c>
    </row>
    <row r="418" spans="55:62" ht="16.5" customHeight="1">
      <c r="BC418" s="2" t="s">
        <v>68</v>
      </c>
      <c r="BD418" s="3" t="s">
        <v>2734</v>
      </c>
      <c r="BE418" s="4">
        <v>1925</v>
      </c>
      <c r="BF418" s="5">
        <v>23100</v>
      </c>
      <c r="BG418" s="7">
        <v>45141</v>
      </c>
      <c r="BH418" s="12" t="s">
        <v>52</v>
      </c>
      <c r="BI418" s="8" t="s">
        <v>2247</v>
      </c>
      <c r="BJ418" s="13" t="s">
        <v>64</v>
      </c>
    </row>
    <row r="419" spans="55:62" ht="16.5" customHeight="1">
      <c r="BC419" s="2" t="s">
        <v>2738</v>
      </c>
      <c r="BD419" s="3" t="s">
        <v>2739</v>
      </c>
      <c r="BE419" s="4">
        <v>2300</v>
      </c>
      <c r="BF419" s="5">
        <v>23000</v>
      </c>
      <c r="BG419" s="7">
        <v>45145</v>
      </c>
      <c r="BH419" s="12" t="s">
        <v>52</v>
      </c>
      <c r="BI419" s="2" t="s">
        <v>121</v>
      </c>
      <c r="BJ419" s="13" t="s">
        <v>164</v>
      </c>
    </row>
    <row r="420" spans="55:62" ht="16.5" customHeight="1">
      <c r="BC420" s="2" t="s">
        <v>68</v>
      </c>
      <c r="BD420" s="3" t="s">
        <v>2744</v>
      </c>
      <c r="BE420" s="4">
        <v>1925</v>
      </c>
      <c r="BF420" s="5">
        <v>23100</v>
      </c>
      <c r="BG420" s="7">
        <v>45145</v>
      </c>
      <c r="BH420" s="12" t="s">
        <v>52</v>
      </c>
      <c r="BI420" s="2" t="s">
        <v>2247</v>
      </c>
      <c r="BJ420" s="13" t="s">
        <v>64</v>
      </c>
    </row>
    <row r="421" spans="55:62" ht="16.5" customHeight="1">
      <c r="BC421" s="2" t="s">
        <v>2738</v>
      </c>
      <c r="BD421" s="3" t="s">
        <v>2759</v>
      </c>
      <c r="BE421" s="4">
        <v>2300</v>
      </c>
      <c r="BF421" s="5">
        <v>23000</v>
      </c>
      <c r="BG421" s="7">
        <v>45146</v>
      </c>
      <c r="BH421" s="12" t="s">
        <v>52</v>
      </c>
      <c r="BI421" s="8" t="s">
        <v>121</v>
      </c>
      <c r="BJ421" s="13" t="s">
        <v>164</v>
      </c>
    </row>
    <row r="422" spans="55:62" ht="16.5" customHeight="1">
      <c r="BC422" s="21" t="s">
        <v>48</v>
      </c>
      <c r="BD422" s="22" t="s">
        <v>2763</v>
      </c>
      <c r="BE422" s="23">
        <v>1980</v>
      </c>
      <c r="BF422" s="24">
        <v>23760</v>
      </c>
      <c r="BG422" s="26">
        <v>45147</v>
      </c>
      <c r="BH422" s="31" t="s">
        <v>52</v>
      </c>
      <c r="BI422" s="21" t="s">
        <v>53</v>
      </c>
      <c r="BJ422" s="34" t="s">
        <v>55</v>
      </c>
    </row>
    <row r="423" spans="55:62" ht="16.5" customHeight="1">
      <c r="BC423" s="2" t="s">
        <v>48</v>
      </c>
      <c r="BD423" s="3" t="s">
        <v>2766</v>
      </c>
      <c r="BE423" s="4">
        <v>1980</v>
      </c>
      <c r="BF423" s="5">
        <v>23760</v>
      </c>
      <c r="BG423" s="7">
        <v>45147</v>
      </c>
      <c r="BH423" s="12" t="s">
        <v>52</v>
      </c>
      <c r="BI423" s="2" t="s">
        <v>53</v>
      </c>
      <c r="BJ423" s="13" t="s">
        <v>55</v>
      </c>
    </row>
    <row r="424" spans="55:62" ht="16.5" customHeight="1">
      <c r="BC424" s="21" t="s">
        <v>68</v>
      </c>
      <c r="BD424" s="22" t="s">
        <v>6875</v>
      </c>
      <c r="BE424" s="23">
        <v>1951</v>
      </c>
      <c r="BF424" s="24">
        <v>23412</v>
      </c>
      <c r="BG424" s="7">
        <v>45147</v>
      </c>
      <c r="BH424" s="31" t="s">
        <v>52</v>
      </c>
      <c r="BI424" s="32" t="s">
        <v>18655</v>
      </c>
      <c r="BJ424" s="34" t="s">
        <v>64</v>
      </c>
    </row>
    <row r="425" spans="55:62" ht="16.5" customHeight="1">
      <c r="BC425" s="2" t="s">
        <v>48</v>
      </c>
      <c r="BD425" s="3" t="s">
        <v>2772</v>
      </c>
      <c r="BE425" s="4">
        <v>1980</v>
      </c>
      <c r="BF425" s="5">
        <v>23760</v>
      </c>
      <c r="BG425" s="7">
        <v>45149</v>
      </c>
      <c r="BH425" s="12" t="s">
        <v>52</v>
      </c>
      <c r="BI425" s="8" t="s">
        <v>186</v>
      </c>
      <c r="BJ425" s="13" t="s">
        <v>55</v>
      </c>
    </row>
    <row r="426" spans="55:62" ht="16.5" customHeight="1">
      <c r="BC426" s="2" t="s">
        <v>48</v>
      </c>
      <c r="BD426" s="3" t="s">
        <v>2779</v>
      </c>
      <c r="BE426" s="4">
        <v>1979</v>
      </c>
      <c r="BF426" s="5">
        <v>23748</v>
      </c>
      <c r="BG426" s="7">
        <v>45149</v>
      </c>
      <c r="BH426" s="12" t="s">
        <v>52</v>
      </c>
      <c r="BI426" s="2" t="s">
        <v>186</v>
      </c>
      <c r="BJ426" s="13" t="s">
        <v>55</v>
      </c>
    </row>
    <row r="427" spans="55:62" ht="16.5" customHeight="1">
      <c r="BC427" s="55" t="s">
        <v>2783</v>
      </c>
      <c r="BD427" s="56" t="s">
        <v>6869</v>
      </c>
      <c r="BE427" s="57">
        <v>1659</v>
      </c>
      <c r="BF427" s="58">
        <v>22578.989999999998</v>
      </c>
      <c r="BG427" s="679">
        <v>45149</v>
      </c>
      <c r="BH427" s="680" t="s">
        <v>52</v>
      </c>
      <c r="BI427" s="681" t="s">
        <v>2202</v>
      </c>
      <c r="BJ427" s="682" t="s">
        <v>2203</v>
      </c>
    </row>
    <row r="428" spans="55:62" ht="16.5" customHeight="1">
      <c r="BC428" s="21" t="s">
        <v>78</v>
      </c>
      <c r="BD428" s="22" t="s">
        <v>2825</v>
      </c>
      <c r="BE428" s="23">
        <v>1951</v>
      </c>
      <c r="BF428" s="24">
        <v>23412</v>
      </c>
      <c r="BG428" s="26">
        <v>45154</v>
      </c>
      <c r="BH428" s="31" t="s">
        <v>52</v>
      </c>
      <c r="BI428" s="32" t="s">
        <v>74</v>
      </c>
      <c r="BJ428" s="34" t="s">
        <v>55</v>
      </c>
    </row>
    <row r="429" spans="55:62" ht="16.5" customHeight="1">
      <c r="BC429" s="21" t="s">
        <v>78</v>
      </c>
      <c r="BD429" s="22" t="s">
        <v>2829</v>
      </c>
      <c r="BE429" s="23">
        <v>1958</v>
      </c>
      <c r="BF429" s="24">
        <v>23496</v>
      </c>
      <c r="BG429" s="26">
        <v>45154</v>
      </c>
      <c r="BH429" s="31" t="s">
        <v>52</v>
      </c>
      <c r="BI429" s="21" t="s">
        <v>74</v>
      </c>
      <c r="BJ429" s="34" t="s">
        <v>55</v>
      </c>
    </row>
    <row r="430" spans="55:62" ht="16.5" customHeight="1">
      <c r="BC430" s="21" t="s">
        <v>78</v>
      </c>
      <c r="BD430" s="22" t="s">
        <v>2832</v>
      </c>
      <c r="BE430" s="23">
        <v>1958</v>
      </c>
      <c r="BF430" s="24">
        <v>23496</v>
      </c>
      <c r="BG430" s="26">
        <v>45154</v>
      </c>
      <c r="BH430" s="31" t="s">
        <v>52</v>
      </c>
      <c r="BI430" s="21" t="s">
        <v>74</v>
      </c>
      <c r="BJ430" s="34" t="s">
        <v>55</v>
      </c>
    </row>
    <row r="431" spans="55:62" ht="16.5" customHeight="1">
      <c r="BC431" s="2" t="s">
        <v>103</v>
      </c>
      <c r="BD431" s="3" t="s">
        <v>2849</v>
      </c>
      <c r="BE431" s="4">
        <v>1500</v>
      </c>
      <c r="BF431" s="5">
        <v>22500</v>
      </c>
      <c r="BG431" s="7">
        <v>45155</v>
      </c>
      <c r="BH431" s="12" t="s">
        <v>52</v>
      </c>
      <c r="BI431" s="8" t="s">
        <v>121</v>
      </c>
      <c r="BJ431" s="13" t="s">
        <v>55</v>
      </c>
    </row>
    <row r="432" spans="55:62" ht="16.5" customHeight="1">
      <c r="BC432" s="2" t="s">
        <v>28660</v>
      </c>
      <c r="BD432" s="3" t="s">
        <v>2861</v>
      </c>
      <c r="BE432" s="4">
        <v>1917</v>
      </c>
      <c r="BF432" s="5">
        <v>23004</v>
      </c>
      <c r="BG432" s="7">
        <v>45156</v>
      </c>
      <c r="BH432" s="12" t="s">
        <v>52</v>
      </c>
      <c r="BI432" s="2" t="s">
        <v>83</v>
      </c>
      <c r="BJ432" s="13" t="s">
        <v>55</v>
      </c>
    </row>
    <row r="433" spans="55:62" ht="16.5" customHeight="1">
      <c r="BC433" s="2" t="s">
        <v>28660</v>
      </c>
      <c r="BD433" s="3" t="s">
        <v>2865</v>
      </c>
      <c r="BE433" s="4">
        <v>1960</v>
      </c>
      <c r="BF433" s="5">
        <v>23520</v>
      </c>
      <c r="BG433" s="7">
        <v>45156</v>
      </c>
      <c r="BH433" s="12" t="s">
        <v>52</v>
      </c>
      <c r="BI433" s="8" t="s">
        <v>83</v>
      </c>
      <c r="BJ433" s="13" t="s">
        <v>55</v>
      </c>
    </row>
    <row r="434" spans="55:62" ht="16.5" customHeight="1">
      <c r="BC434" s="2" t="s">
        <v>28660</v>
      </c>
      <c r="BD434" s="3" t="s">
        <v>2868</v>
      </c>
      <c r="BE434" s="4">
        <v>1917</v>
      </c>
      <c r="BF434" s="5">
        <v>23004</v>
      </c>
      <c r="BG434" s="7">
        <v>45156</v>
      </c>
      <c r="BH434" s="12" t="s">
        <v>52</v>
      </c>
      <c r="BI434" s="8" t="s">
        <v>83</v>
      </c>
      <c r="BJ434" s="13" t="s">
        <v>55</v>
      </c>
    </row>
    <row r="435" spans="55:62" ht="16.5" customHeight="1">
      <c r="BC435" s="2" t="s">
        <v>28660</v>
      </c>
      <c r="BD435" s="3" t="s">
        <v>6906</v>
      </c>
      <c r="BE435" s="4">
        <v>1960</v>
      </c>
      <c r="BF435" s="5">
        <v>23520</v>
      </c>
      <c r="BG435" s="7">
        <v>45156</v>
      </c>
      <c r="BH435" s="12" t="s">
        <v>52</v>
      </c>
      <c r="BI435" s="8" t="s">
        <v>83</v>
      </c>
      <c r="BJ435" s="13" t="s">
        <v>55</v>
      </c>
    </row>
    <row r="436" spans="55:62" ht="16.5" customHeight="1">
      <c r="BC436" s="21" t="s">
        <v>28660</v>
      </c>
      <c r="BD436" s="22" t="s">
        <v>2873</v>
      </c>
      <c r="BE436" s="23">
        <v>1533</v>
      </c>
      <c r="BF436" s="24">
        <v>22995</v>
      </c>
      <c r="BG436" s="26">
        <v>45156</v>
      </c>
      <c r="BH436" s="31" t="s">
        <v>52</v>
      </c>
      <c r="BI436" s="32" t="s">
        <v>456</v>
      </c>
      <c r="BJ436" s="34" t="s">
        <v>55</v>
      </c>
    </row>
    <row r="437" spans="55:62" ht="16.5" customHeight="1">
      <c r="BC437" s="21" t="s">
        <v>28660</v>
      </c>
      <c r="BD437" s="22" t="s">
        <v>2877</v>
      </c>
      <c r="BE437" s="23">
        <v>1533</v>
      </c>
      <c r="BF437" s="24">
        <v>22995</v>
      </c>
      <c r="BG437" s="26">
        <v>45156</v>
      </c>
      <c r="BH437" s="31" t="s">
        <v>52</v>
      </c>
      <c r="BI437" s="32" t="s">
        <v>456</v>
      </c>
      <c r="BJ437" s="34" t="s">
        <v>55</v>
      </c>
    </row>
    <row r="438" spans="55:62" ht="16.5" customHeight="1">
      <c r="BC438" s="21" t="s">
        <v>28660</v>
      </c>
      <c r="BD438" s="22" t="s">
        <v>2881</v>
      </c>
      <c r="BE438" s="23">
        <v>1533</v>
      </c>
      <c r="BF438" s="24">
        <v>22995</v>
      </c>
      <c r="BG438" s="26">
        <v>45156</v>
      </c>
      <c r="BH438" s="31" t="s">
        <v>52</v>
      </c>
      <c r="BI438" s="21" t="s">
        <v>456</v>
      </c>
      <c r="BJ438" s="34" t="s">
        <v>55</v>
      </c>
    </row>
    <row r="439" spans="55:62" ht="16.5" customHeight="1">
      <c r="BC439" s="21" t="s">
        <v>28660</v>
      </c>
      <c r="BD439" s="22" t="s">
        <v>2885</v>
      </c>
      <c r="BE439" s="23">
        <v>1533</v>
      </c>
      <c r="BF439" s="24">
        <v>22995</v>
      </c>
      <c r="BG439" s="26">
        <v>45156</v>
      </c>
      <c r="BH439" s="31" t="s">
        <v>52</v>
      </c>
      <c r="BI439" s="32" t="s">
        <v>456</v>
      </c>
      <c r="BJ439" s="34" t="s">
        <v>55</v>
      </c>
    </row>
    <row r="440" spans="55:62" ht="16.5" customHeight="1">
      <c r="BC440" s="2" t="s">
        <v>28660</v>
      </c>
      <c r="BD440" s="3" t="s">
        <v>2889</v>
      </c>
      <c r="BE440" s="4">
        <v>1568</v>
      </c>
      <c r="BF440" s="5">
        <v>23520</v>
      </c>
      <c r="BG440" s="26">
        <v>45159</v>
      </c>
      <c r="BH440" s="12" t="s">
        <v>52</v>
      </c>
      <c r="BI440" s="8" t="s">
        <v>112</v>
      </c>
      <c r="BJ440" s="13" t="s">
        <v>55</v>
      </c>
    </row>
    <row r="441" spans="55:62" ht="16.5" customHeight="1">
      <c r="BC441" s="2" t="s">
        <v>2738</v>
      </c>
      <c r="BD441" s="3" t="s">
        <v>2892</v>
      </c>
      <c r="BE441" s="4">
        <v>2300</v>
      </c>
      <c r="BF441" s="5">
        <v>23000</v>
      </c>
      <c r="BG441" s="26">
        <v>45159</v>
      </c>
      <c r="BH441" s="12" t="s">
        <v>52</v>
      </c>
      <c r="BI441" s="8" t="s">
        <v>121</v>
      </c>
      <c r="BJ441" s="13" t="s">
        <v>164</v>
      </c>
    </row>
    <row r="442" spans="55:62" ht="16.5" customHeight="1">
      <c r="BC442" s="21" t="s">
        <v>506</v>
      </c>
      <c r="BD442" s="22" t="s">
        <v>2898</v>
      </c>
      <c r="BE442" s="23">
        <v>1960</v>
      </c>
      <c r="BF442" s="24">
        <v>23520</v>
      </c>
      <c r="BG442" s="26">
        <v>45159</v>
      </c>
      <c r="BH442" s="31" t="s">
        <v>52</v>
      </c>
      <c r="BI442" s="32" t="s">
        <v>83</v>
      </c>
      <c r="BJ442" s="34" t="s">
        <v>55</v>
      </c>
    </row>
    <row r="443" spans="55:62" ht="16.5" customHeight="1">
      <c r="BC443" s="2" t="s">
        <v>68</v>
      </c>
      <c r="BD443" s="3" t="s">
        <v>2901</v>
      </c>
      <c r="BE443" s="4">
        <v>1925</v>
      </c>
      <c r="BF443" s="5">
        <v>23100</v>
      </c>
      <c r="BG443" s="26">
        <v>45159</v>
      </c>
      <c r="BH443" s="12" t="s">
        <v>52</v>
      </c>
      <c r="BI443" s="2" t="s">
        <v>2903</v>
      </c>
      <c r="BJ443" s="13" t="s">
        <v>64</v>
      </c>
    </row>
    <row r="444" spans="55:62" ht="16.5" customHeight="1">
      <c r="BC444" s="21" t="s">
        <v>59</v>
      </c>
      <c r="BD444" s="22" t="s">
        <v>2914</v>
      </c>
      <c r="BE444" s="23">
        <v>1958</v>
      </c>
      <c r="BF444" s="24">
        <v>23496</v>
      </c>
      <c r="BG444" s="26">
        <v>45167</v>
      </c>
      <c r="BH444" s="31" t="s">
        <v>52</v>
      </c>
      <c r="BI444" s="32" t="s">
        <v>74</v>
      </c>
      <c r="BJ444" s="34" t="s">
        <v>55</v>
      </c>
    </row>
    <row r="445" spans="55:62" ht="16.5" customHeight="1">
      <c r="BC445" s="21" t="s">
        <v>59</v>
      </c>
      <c r="BD445" s="22" t="s">
        <v>2920</v>
      </c>
      <c r="BE445" s="23">
        <v>1958</v>
      </c>
      <c r="BF445" s="24">
        <v>23496</v>
      </c>
      <c r="BG445" s="26">
        <v>45167</v>
      </c>
      <c r="BH445" s="31" t="s">
        <v>52</v>
      </c>
      <c r="BI445" s="21" t="s">
        <v>74</v>
      </c>
      <c r="BJ445" s="34" t="s">
        <v>55</v>
      </c>
    </row>
    <row r="446" spans="55:62" ht="16.5" customHeight="1">
      <c r="BC446" s="21" t="s">
        <v>59</v>
      </c>
      <c r="BD446" s="22" t="s">
        <v>6929</v>
      </c>
      <c r="BE446" s="23">
        <v>1914</v>
      </c>
      <c r="BF446" s="24">
        <v>22968</v>
      </c>
      <c r="BG446" s="26">
        <v>45167</v>
      </c>
      <c r="BH446" s="31" t="s">
        <v>52</v>
      </c>
      <c r="BI446" s="32" t="s">
        <v>74</v>
      </c>
      <c r="BJ446" s="34" t="s">
        <v>55</v>
      </c>
    </row>
    <row r="447" spans="55:62" ht="16.5" customHeight="1">
      <c r="BC447" s="21" t="s">
        <v>68</v>
      </c>
      <c r="BD447" s="22" t="s">
        <v>2928</v>
      </c>
      <c r="BE447" s="23">
        <v>1925</v>
      </c>
      <c r="BF447" s="24">
        <v>23100</v>
      </c>
      <c r="BG447" s="26">
        <v>45167</v>
      </c>
      <c r="BH447" s="31" t="s">
        <v>52</v>
      </c>
      <c r="BI447" s="21" t="s">
        <v>2903</v>
      </c>
      <c r="BJ447" s="34" t="s">
        <v>1720</v>
      </c>
    </row>
    <row r="448" spans="55:62" ht="16.5" customHeight="1">
      <c r="BC448" s="21" t="s">
        <v>78</v>
      </c>
      <c r="BD448" s="22" t="s">
        <v>2933</v>
      </c>
      <c r="BE448" s="23">
        <v>1916</v>
      </c>
      <c r="BF448" s="24">
        <v>22992</v>
      </c>
      <c r="BG448" s="26">
        <v>45167</v>
      </c>
      <c r="BH448" s="31" t="s">
        <v>52</v>
      </c>
      <c r="BI448" s="32" t="s">
        <v>407</v>
      </c>
      <c r="BJ448" s="34" t="s">
        <v>55</v>
      </c>
    </row>
    <row r="449" spans="55:62" ht="16.5" customHeight="1">
      <c r="BC449" s="21" t="s">
        <v>48</v>
      </c>
      <c r="BD449" s="22" t="s">
        <v>2943</v>
      </c>
      <c r="BE449" s="23">
        <v>1953</v>
      </c>
      <c r="BF449" s="24">
        <v>23436</v>
      </c>
      <c r="BG449" s="26">
        <v>45167</v>
      </c>
      <c r="BH449" s="31" t="s">
        <v>52</v>
      </c>
      <c r="BI449" s="32" t="s">
        <v>6936</v>
      </c>
      <c r="BJ449" s="34" t="s">
        <v>55</v>
      </c>
    </row>
    <row r="450" spans="55:62" ht="16.5" customHeight="1">
      <c r="BC450" s="55" t="s">
        <v>589</v>
      </c>
      <c r="BD450" s="56" t="s">
        <v>2946</v>
      </c>
      <c r="BE450" s="57">
        <v>1858</v>
      </c>
      <c r="BF450" s="58">
        <v>22296</v>
      </c>
      <c r="BG450" s="679">
        <v>45168</v>
      </c>
      <c r="BH450" s="680" t="s">
        <v>52</v>
      </c>
      <c r="BI450" s="681" t="s">
        <v>74</v>
      </c>
      <c r="BJ450" s="682" t="s">
        <v>55</v>
      </c>
    </row>
    <row r="451" spans="55:62" ht="16.5" customHeight="1">
      <c r="BC451" s="55" t="s">
        <v>589</v>
      </c>
      <c r="BD451" s="56" t="s">
        <v>2949</v>
      </c>
      <c r="BE451" s="57">
        <v>1861</v>
      </c>
      <c r="BF451" s="58">
        <v>22332</v>
      </c>
      <c r="BG451" s="679">
        <v>45168</v>
      </c>
      <c r="BH451" s="680" t="s">
        <v>52</v>
      </c>
      <c r="BI451" s="55" t="s">
        <v>74</v>
      </c>
      <c r="BJ451" s="682" t="s">
        <v>55</v>
      </c>
    </row>
    <row r="452" spans="55:62" ht="16.5" customHeight="1">
      <c r="BC452" s="231" t="s">
        <v>589</v>
      </c>
      <c r="BD452" s="115" t="s">
        <v>2952</v>
      </c>
      <c r="BE452" s="683">
        <v>1834</v>
      </c>
      <c r="BF452" s="684">
        <v>22008</v>
      </c>
      <c r="BG452" s="685">
        <v>45168</v>
      </c>
      <c r="BH452" s="91" t="s">
        <v>52</v>
      </c>
      <c r="BI452" s="231" t="s">
        <v>74</v>
      </c>
      <c r="BJ452" s="686" t="s">
        <v>55</v>
      </c>
    </row>
    <row r="453" spans="55:62" ht="16.5" customHeight="1">
      <c r="BC453" s="231" t="s">
        <v>589</v>
      </c>
      <c r="BD453" s="115" t="s">
        <v>2956</v>
      </c>
      <c r="BE453" s="683">
        <v>1870</v>
      </c>
      <c r="BF453" s="684">
        <v>22440</v>
      </c>
      <c r="BG453" s="685">
        <v>45168</v>
      </c>
      <c r="BH453" s="91" t="s">
        <v>52</v>
      </c>
      <c r="BI453" s="92" t="s">
        <v>74</v>
      </c>
      <c r="BJ453" s="686" t="s">
        <v>55</v>
      </c>
    </row>
    <row r="454" spans="55:62" ht="16.5" customHeight="1">
      <c r="BC454" s="231" t="s">
        <v>589</v>
      </c>
      <c r="BD454" s="115" t="s">
        <v>2960</v>
      </c>
      <c r="BE454" s="683">
        <v>1958</v>
      </c>
      <c r="BF454" s="684">
        <v>23496</v>
      </c>
      <c r="BG454" s="685">
        <v>45168</v>
      </c>
      <c r="BH454" s="91" t="s">
        <v>52</v>
      </c>
      <c r="BI454" s="92" t="s">
        <v>74</v>
      </c>
      <c r="BJ454" s="686" t="s">
        <v>55</v>
      </c>
    </row>
    <row r="455" spans="55:62" ht="16.5" customHeight="1">
      <c r="BC455" s="2" t="s">
        <v>78</v>
      </c>
      <c r="BD455" s="3" t="s">
        <v>2963</v>
      </c>
      <c r="BE455" s="4">
        <v>1958</v>
      </c>
      <c r="BF455" s="24">
        <v>23496</v>
      </c>
      <c r="BG455" s="7">
        <v>45168</v>
      </c>
      <c r="BH455" s="12" t="s">
        <v>52</v>
      </c>
      <c r="BI455" s="8" t="s">
        <v>74</v>
      </c>
      <c r="BJ455" s="13" t="s">
        <v>55</v>
      </c>
    </row>
    <row r="456" spans="55:62" ht="16.5" customHeight="1">
      <c r="BC456" s="21" t="s">
        <v>271</v>
      </c>
      <c r="BD456" s="22" t="s">
        <v>2968</v>
      </c>
      <c r="BE456" s="23">
        <v>1952</v>
      </c>
      <c r="BF456" s="24">
        <v>23424</v>
      </c>
      <c r="BG456" s="26">
        <v>45169</v>
      </c>
      <c r="BH456" s="31" t="s">
        <v>52</v>
      </c>
      <c r="BI456" s="32" t="s">
        <v>74</v>
      </c>
      <c r="BJ456" s="34" t="s">
        <v>55</v>
      </c>
    </row>
    <row r="457" spans="55:62" ht="16.5" customHeight="1">
      <c r="BC457" s="21" t="s">
        <v>78</v>
      </c>
      <c r="BD457" s="22" t="s">
        <v>2971</v>
      </c>
      <c r="BE457" s="23">
        <v>1948</v>
      </c>
      <c r="BF457" s="24">
        <v>23376</v>
      </c>
      <c r="BG457" s="26">
        <v>45169</v>
      </c>
      <c r="BH457" s="31" t="s">
        <v>52</v>
      </c>
      <c r="BI457" s="32" t="s">
        <v>74</v>
      </c>
      <c r="BJ457" s="34" t="s">
        <v>55</v>
      </c>
    </row>
    <row r="458" spans="55:62" ht="16.5" customHeight="1">
      <c r="BC458" s="2" t="s">
        <v>2816</v>
      </c>
      <c r="BD458" s="3" t="s">
        <v>2974</v>
      </c>
      <c r="BE458" s="4">
        <v>1958</v>
      </c>
      <c r="BF458" s="5">
        <v>23496</v>
      </c>
      <c r="BG458" s="7">
        <v>45169</v>
      </c>
      <c r="BH458" s="12" t="s">
        <v>52</v>
      </c>
      <c r="BI458" s="8" t="s">
        <v>153</v>
      </c>
      <c r="BJ458" s="13" t="s">
        <v>55</v>
      </c>
    </row>
    <row r="459" spans="55:62" ht="16.5" customHeight="1">
      <c r="BC459" s="2" t="s">
        <v>2816</v>
      </c>
      <c r="BD459" s="3" t="s">
        <v>2977</v>
      </c>
      <c r="BE459" s="4">
        <v>1958</v>
      </c>
      <c r="BF459" s="5">
        <v>23496</v>
      </c>
      <c r="BG459" s="7">
        <v>45169</v>
      </c>
      <c r="BH459" s="12" t="s">
        <v>52</v>
      </c>
      <c r="BI459" s="2" t="s">
        <v>153</v>
      </c>
      <c r="BJ459" s="13" t="s">
        <v>55</v>
      </c>
    </row>
    <row r="460" spans="55:62" ht="16.5" customHeight="1">
      <c r="BC460" s="55" t="s">
        <v>28660</v>
      </c>
      <c r="BD460" s="56" t="s">
        <v>2980</v>
      </c>
      <c r="BE460" s="57">
        <v>1917</v>
      </c>
      <c r="BF460" s="58">
        <v>23004</v>
      </c>
      <c r="BG460" s="679">
        <v>45169</v>
      </c>
      <c r="BH460" s="680" t="s">
        <v>52</v>
      </c>
      <c r="BI460" s="681" t="s">
        <v>83</v>
      </c>
      <c r="BJ460" s="682" t="s">
        <v>55</v>
      </c>
    </row>
    <row r="461" spans="55:62" ht="16.5" customHeight="1">
      <c r="BC461" s="55" t="s">
        <v>28660</v>
      </c>
      <c r="BD461" s="56" t="s">
        <v>2985</v>
      </c>
      <c r="BE461" s="57">
        <v>1960</v>
      </c>
      <c r="BF461" s="58">
        <v>23520</v>
      </c>
      <c r="BG461" s="679">
        <v>45169</v>
      </c>
      <c r="BH461" s="680" t="s">
        <v>52</v>
      </c>
      <c r="BI461" s="55" t="s">
        <v>83</v>
      </c>
      <c r="BJ461" s="682" t="s">
        <v>55</v>
      </c>
    </row>
    <row r="462" spans="55:62" ht="16.5" customHeight="1">
      <c r="BC462" s="55" t="s">
        <v>103</v>
      </c>
      <c r="BD462" s="56" t="s">
        <v>18656</v>
      </c>
      <c r="BE462" s="57">
        <v>1960</v>
      </c>
      <c r="BF462" s="58">
        <v>23520</v>
      </c>
      <c r="BG462" s="679">
        <v>45169</v>
      </c>
      <c r="BH462" s="680" t="s">
        <v>52</v>
      </c>
      <c r="BI462" s="55" t="s">
        <v>83</v>
      </c>
      <c r="BJ462" s="682" t="s">
        <v>55</v>
      </c>
    </row>
    <row r="463" spans="55:62" ht="16.5" customHeight="1">
      <c r="BC463" s="2" t="s">
        <v>2738</v>
      </c>
      <c r="BD463" s="3" t="s">
        <v>3009</v>
      </c>
      <c r="BE463" s="4">
        <v>2300</v>
      </c>
      <c r="BF463" s="5">
        <v>23000</v>
      </c>
      <c r="BG463" s="7">
        <v>45174</v>
      </c>
      <c r="BH463" s="12" t="s">
        <v>52</v>
      </c>
      <c r="BI463" s="8" t="s">
        <v>121</v>
      </c>
      <c r="BJ463" s="13" t="s">
        <v>164</v>
      </c>
    </row>
    <row r="464" spans="55:62" ht="16.5" customHeight="1">
      <c r="BC464" s="21" t="s">
        <v>78</v>
      </c>
      <c r="BD464" s="22" t="s">
        <v>3013</v>
      </c>
      <c r="BE464" s="23">
        <v>1566</v>
      </c>
      <c r="BF464" s="24">
        <v>23490</v>
      </c>
      <c r="BG464" s="26">
        <v>45174</v>
      </c>
      <c r="BH464" s="31" t="s">
        <v>52</v>
      </c>
      <c r="BI464" s="32" t="s">
        <v>3015</v>
      </c>
      <c r="BJ464" s="34" t="s">
        <v>55</v>
      </c>
    </row>
    <row r="465" spans="55:62" ht="16.5" customHeight="1">
      <c r="BC465" s="2" t="s">
        <v>28660</v>
      </c>
      <c r="BD465" s="3" t="s">
        <v>3018</v>
      </c>
      <c r="BE465" s="4">
        <v>1980</v>
      </c>
      <c r="BF465" s="5">
        <v>23760</v>
      </c>
      <c r="BG465" s="7">
        <v>45175</v>
      </c>
      <c r="BH465" s="12" t="s">
        <v>52</v>
      </c>
      <c r="BI465" s="8" t="s">
        <v>53</v>
      </c>
      <c r="BJ465" s="13" t="s">
        <v>55</v>
      </c>
    </row>
    <row r="466" spans="55:62" ht="16.5" customHeight="1">
      <c r="BC466" s="2" t="s">
        <v>28660</v>
      </c>
      <c r="BD466" s="3" t="s">
        <v>3024</v>
      </c>
      <c r="BE466" s="4">
        <v>1980</v>
      </c>
      <c r="BF466" s="5">
        <v>23760</v>
      </c>
      <c r="BG466" s="26">
        <v>45175</v>
      </c>
      <c r="BH466" s="12" t="s">
        <v>52</v>
      </c>
      <c r="BI466" s="8" t="s">
        <v>53</v>
      </c>
      <c r="BJ466" s="13" t="s">
        <v>55</v>
      </c>
    </row>
    <row r="467" spans="55:62" ht="16.5" customHeight="1">
      <c r="BC467" s="21" t="s">
        <v>48</v>
      </c>
      <c r="BD467" s="22" t="s">
        <v>6975</v>
      </c>
      <c r="BE467" s="23">
        <v>1980</v>
      </c>
      <c r="BF467" s="24">
        <v>23760</v>
      </c>
      <c r="BG467" s="26">
        <v>45176</v>
      </c>
      <c r="BH467" s="31" t="s">
        <v>52</v>
      </c>
      <c r="BI467" s="32" t="s">
        <v>18657</v>
      </c>
      <c r="BJ467" s="13" t="s">
        <v>55</v>
      </c>
    </row>
    <row r="468" spans="55:62" ht="16.5" customHeight="1">
      <c r="BC468" s="2" t="s">
        <v>28660</v>
      </c>
      <c r="BD468" s="3" t="s">
        <v>3032</v>
      </c>
      <c r="BE468" s="4">
        <v>1960</v>
      </c>
      <c r="BF468" s="5">
        <v>23520</v>
      </c>
      <c r="BG468" s="7">
        <v>45177</v>
      </c>
      <c r="BH468" s="12" t="s">
        <v>52</v>
      </c>
      <c r="BI468" s="8" t="s">
        <v>83</v>
      </c>
      <c r="BJ468" s="13" t="s">
        <v>55</v>
      </c>
    </row>
    <row r="469" spans="55:62" ht="16.5" customHeight="1">
      <c r="BC469" s="21" t="s">
        <v>28660</v>
      </c>
      <c r="BD469" s="22" t="s">
        <v>3035</v>
      </c>
      <c r="BE469" s="23">
        <v>1917</v>
      </c>
      <c r="BF469" s="24">
        <v>23004</v>
      </c>
      <c r="BG469" s="26">
        <v>45177</v>
      </c>
      <c r="BH469" s="31" t="s">
        <v>52</v>
      </c>
      <c r="BI469" s="32" t="s">
        <v>83</v>
      </c>
      <c r="BJ469" s="34" t="s">
        <v>55</v>
      </c>
    </row>
    <row r="470" spans="55:62" ht="16.5" customHeight="1">
      <c r="BC470" s="2" t="s">
        <v>28660</v>
      </c>
      <c r="BD470" s="3" t="s">
        <v>3039</v>
      </c>
      <c r="BE470" s="4">
        <v>1917</v>
      </c>
      <c r="BF470" s="5">
        <v>23004</v>
      </c>
      <c r="BG470" s="7">
        <v>45177</v>
      </c>
      <c r="BH470" s="12" t="s">
        <v>52</v>
      </c>
      <c r="BI470" s="2" t="s">
        <v>83</v>
      </c>
      <c r="BJ470" s="13" t="s">
        <v>55</v>
      </c>
    </row>
    <row r="471" spans="55:62" ht="16.5" customHeight="1">
      <c r="BC471" s="2" t="s">
        <v>275</v>
      </c>
      <c r="BD471" s="3" t="s">
        <v>3042</v>
      </c>
      <c r="BE471" s="4">
        <v>1951</v>
      </c>
      <c r="BF471" s="5">
        <v>23412</v>
      </c>
      <c r="BG471" s="7">
        <v>45177</v>
      </c>
      <c r="BH471" s="12" t="s">
        <v>52</v>
      </c>
      <c r="BI471" s="2" t="s">
        <v>74</v>
      </c>
      <c r="BJ471" s="13" t="s">
        <v>55</v>
      </c>
    </row>
    <row r="472" spans="55:62" ht="16.5" customHeight="1">
      <c r="BC472" s="2" t="s">
        <v>275</v>
      </c>
      <c r="BD472" s="3" t="s">
        <v>18658</v>
      </c>
      <c r="BE472" s="4">
        <v>1939</v>
      </c>
      <c r="BF472" s="5">
        <v>23268</v>
      </c>
      <c r="BG472" s="7">
        <v>45177</v>
      </c>
      <c r="BH472" s="12" t="s">
        <v>52</v>
      </c>
      <c r="BI472" s="2" t="s">
        <v>74</v>
      </c>
      <c r="BJ472" s="13" t="s">
        <v>55</v>
      </c>
    </row>
    <row r="473" spans="55:62" ht="16.5" customHeight="1">
      <c r="BC473" s="2" t="s">
        <v>103</v>
      </c>
      <c r="BD473" s="3" t="s">
        <v>3047</v>
      </c>
      <c r="BE473" s="4">
        <v>1500</v>
      </c>
      <c r="BF473" s="5">
        <v>22500</v>
      </c>
      <c r="BG473" s="7">
        <v>45177</v>
      </c>
      <c r="BH473" s="12" t="s">
        <v>52</v>
      </c>
      <c r="BI473" s="8" t="s">
        <v>121</v>
      </c>
      <c r="BJ473" s="13" t="s">
        <v>55</v>
      </c>
    </row>
    <row r="474" spans="55:62" ht="16.5" customHeight="1">
      <c r="BC474" s="21" t="s">
        <v>28660</v>
      </c>
      <c r="BD474" s="22" t="s">
        <v>3051</v>
      </c>
      <c r="BE474" s="23">
        <v>1957</v>
      </c>
      <c r="BF474" s="24">
        <v>23484</v>
      </c>
      <c r="BG474" s="26">
        <v>45177</v>
      </c>
      <c r="BH474" s="31" t="s">
        <v>52</v>
      </c>
      <c r="BI474" s="32" t="s">
        <v>3931</v>
      </c>
      <c r="BJ474" s="34" t="s">
        <v>55</v>
      </c>
    </row>
    <row r="475" spans="55:62" ht="16.5" customHeight="1">
      <c r="BC475" s="2" t="s">
        <v>28660</v>
      </c>
      <c r="BD475" s="3" t="s">
        <v>3055</v>
      </c>
      <c r="BE475" s="4">
        <v>1939</v>
      </c>
      <c r="BF475" s="24">
        <v>23268</v>
      </c>
      <c r="BG475" s="7">
        <v>45177</v>
      </c>
      <c r="BH475" s="31" t="s">
        <v>52</v>
      </c>
      <c r="BI475" s="21" t="s">
        <v>3931</v>
      </c>
      <c r="BJ475" s="34" t="s">
        <v>55</v>
      </c>
    </row>
    <row r="476" spans="55:62" ht="16.5" customHeight="1">
      <c r="BC476" s="2" t="s">
        <v>28660</v>
      </c>
      <c r="BD476" s="3" t="s">
        <v>3058</v>
      </c>
      <c r="BE476" s="4">
        <v>1960</v>
      </c>
      <c r="BF476" s="5">
        <v>23520</v>
      </c>
      <c r="BG476" s="7">
        <v>45177</v>
      </c>
      <c r="BH476" s="12" t="s">
        <v>52</v>
      </c>
      <c r="BI476" s="2" t="s">
        <v>83</v>
      </c>
      <c r="BJ476" s="13" t="s">
        <v>55</v>
      </c>
    </row>
    <row r="477" spans="55:62" ht="16.5" customHeight="1">
      <c r="BC477" s="21" t="s">
        <v>48</v>
      </c>
      <c r="BD477" s="22" t="s">
        <v>3061</v>
      </c>
      <c r="BE477" s="23">
        <v>1960</v>
      </c>
      <c r="BF477" s="24">
        <v>23520</v>
      </c>
      <c r="BG477" s="26">
        <v>45177</v>
      </c>
      <c r="BH477" s="31" t="s">
        <v>52</v>
      </c>
      <c r="BI477" s="32" t="s">
        <v>83</v>
      </c>
      <c r="BJ477" s="34" t="s">
        <v>55</v>
      </c>
    </row>
    <row r="478" spans="55:62" ht="16.5" customHeight="1">
      <c r="BC478" s="21" t="s">
        <v>48</v>
      </c>
      <c r="BD478" s="22" t="s">
        <v>3064</v>
      </c>
      <c r="BE478" s="23">
        <v>1960</v>
      </c>
      <c r="BF478" s="24">
        <v>23004</v>
      </c>
      <c r="BG478" s="26">
        <v>45177</v>
      </c>
      <c r="BH478" s="31" t="s">
        <v>52</v>
      </c>
      <c r="BI478" s="32" t="s">
        <v>83</v>
      </c>
      <c r="BJ478" s="34" t="s">
        <v>55</v>
      </c>
    </row>
    <row r="479" spans="55:62" ht="16.5" customHeight="1">
      <c r="BC479" s="21" t="s">
        <v>28660</v>
      </c>
      <c r="BD479" s="22" t="s">
        <v>3066</v>
      </c>
      <c r="BE479" s="23">
        <v>1960</v>
      </c>
      <c r="BF479" s="24">
        <v>23520</v>
      </c>
      <c r="BG479" s="26">
        <v>45180</v>
      </c>
      <c r="BH479" s="31" t="s">
        <v>52</v>
      </c>
      <c r="BI479" s="32" t="s">
        <v>83</v>
      </c>
      <c r="BJ479" s="34" t="s">
        <v>55</v>
      </c>
    </row>
    <row r="480" spans="55:62" ht="16.5" customHeight="1">
      <c r="BC480" s="21" t="s">
        <v>126</v>
      </c>
      <c r="BD480" s="22" t="s">
        <v>3069</v>
      </c>
      <c r="BE480" s="23">
        <v>1960</v>
      </c>
      <c r="BF480" s="24">
        <v>23520</v>
      </c>
      <c r="BG480" s="26">
        <v>45180</v>
      </c>
      <c r="BH480" s="31" t="s">
        <v>52</v>
      </c>
      <c r="BI480" s="21" t="s">
        <v>83</v>
      </c>
      <c r="BJ480" s="34" t="s">
        <v>55</v>
      </c>
    </row>
    <row r="481" spans="55:62" ht="16.5" customHeight="1">
      <c r="BC481" s="2" t="s">
        <v>126</v>
      </c>
      <c r="BD481" s="3" t="s">
        <v>3072</v>
      </c>
      <c r="BE481" s="4">
        <v>1568</v>
      </c>
      <c r="BF481" s="5">
        <v>23520</v>
      </c>
      <c r="BG481" s="7">
        <v>45180</v>
      </c>
      <c r="BH481" s="12" t="s">
        <v>52</v>
      </c>
      <c r="BI481" s="2" t="s">
        <v>112</v>
      </c>
      <c r="BJ481" s="13" t="s">
        <v>55</v>
      </c>
    </row>
    <row r="482" spans="55:62" ht="16.5" customHeight="1">
      <c r="BC482" s="21" t="s">
        <v>402</v>
      </c>
      <c r="BD482" s="22" t="s">
        <v>3075</v>
      </c>
      <c r="BE482" s="23">
        <v>1916</v>
      </c>
      <c r="BF482" s="24">
        <v>22992</v>
      </c>
      <c r="BG482" s="26">
        <v>45180</v>
      </c>
      <c r="BH482" s="31" t="s">
        <v>52</v>
      </c>
      <c r="BI482" s="32" t="s">
        <v>407</v>
      </c>
      <c r="BJ482" s="34" t="s">
        <v>55</v>
      </c>
    </row>
    <row r="483" spans="55:62" ht="16.5" customHeight="1">
      <c r="BC483" s="21" t="s">
        <v>402</v>
      </c>
      <c r="BD483" s="22" t="s">
        <v>3078</v>
      </c>
      <c r="BE483" s="23">
        <v>1916</v>
      </c>
      <c r="BF483" s="24">
        <v>22992</v>
      </c>
      <c r="BG483" s="26">
        <v>45180</v>
      </c>
      <c r="BH483" s="31" t="s">
        <v>52</v>
      </c>
      <c r="BI483" s="32" t="s">
        <v>407</v>
      </c>
      <c r="BJ483" s="34" t="s">
        <v>55</v>
      </c>
    </row>
    <row r="484" spans="55:62" ht="16.5" customHeight="1">
      <c r="BC484" s="2" t="s">
        <v>2816</v>
      </c>
      <c r="BD484" s="3" t="s">
        <v>3080</v>
      </c>
      <c r="BE484" s="4">
        <v>1958</v>
      </c>
      <c r="BF484" s="5">
        <v>23496</v>
      </c>
      <c r="BG484" s="26">
        <v>45180</v>
      </c>
      <c r="BH484" s="12" t="s">
        <v>52</v>
      </c>
      <c r="BI484" s="2" t="s">
        <v>153</v>
      </c>
      <c r="BJ484" s="13" t="s">
        <v>55</v>
      </c>
    </row>
    <row r="485" spans="55:62" ht="16.5" customHeight="1">
      <c r="BC485" s="2" t="s">
        <v>18659</v>
      </c>
      <c r="BD485" s="3" t="s">
        <v>3085</v>
      </c>
      <c r="BE485" s="4">
        <v>1938</v>
      </c>
      <c r="BF485" s="5">
        <v>23256</v>
      </c>
      <c r="BG485" s="7">
        <v>45181</v>
      </c>
      <c r="BH485" s="12" t="s">
        <v>52</v>
      </c>
      <c r="BI485" s="2" t="s">
        <v>74</v>
      </c>
      <c r="BJ485" s="13" t="s">
        <v>55</v>
      </c>
    </row>
    <row r="486" spans="55:62" ht="16.5" customHeight="1">
      <c r="BC486" s="21" t="s">
        <v>59</v>
      </c>
      <c r="BD486" s="22" t="s">
        <v>3091</v>
      </c>
      <c r="BE486" s="23">
        <v>1958</v>
      </c>
      <c r="BF486" s="24">
        <v>23496</v>
      </c>
      <c r="BG486" s="26">
        <v>45181</v>
      </c>
      <c r="BH486" s="31" t="s">
        <v>52</v>
      </c>
      <c r="BI486" s="32" t="s">
        <v>74</v>
      </c>
      <c r="BJ486" s="34" t="s">
        <v>55</v>
      </c>
    </row>
    <row r="487" spans="55:62" ht="16.5" customHeight="1">
      <c r="BC487" s="21" t="s">
        <v>78</v>
      </c>
      <c r="BD487" s="22" t="s">
        <v>3096</v>
      </c>
      <c r="BE487" s="23">
        <v>1948</v>
      </c>
      <c r="BF487" s="24">
        <v>23376</v>
      </c>
      <c r="BG487" s="26">
        <v>45182</v>
      </c>
      <c r="BH487" s="31" t="s">
        <v>52</v>
      </c>
      <c r="BI487" s="32" t="s">
        <v>74</v>
      </c>
      <c r="BJ487" s="34" t="s">
        <v>55</v>
      </c>
    </row>
    <row r="488" spans="55:62" ht="16.5" customHeight="1">
      <c r="BC488" s="2" t="s">
        <v>78</v>
      </c>
      <c r="BD488" s="3" t="s">
        <v>3099</v>
      </c>
      <c r="BE488" s="4">
        <v>1958</v>
      </c>
      <c r="BF488" s="5">
        <v>23496</v>
      </c>
      <c r="BG488" s="7">
        <v>45182</v>
      </c>
      <c r="BH488" s="12" t="s">
        <v>52</v>
      </c>
      <c r="BI488" s="8" t="s">
        <v>74</v>
      </c>
      <c r="BJ488" s="13" t="s">
        <v>55</v>
      </c>
    </row>
    <row r="489" spans="55:62" ht="16.5" customHeight="1">
      <c r="BC489" s="2" t="s">
        <v>28660</v>
      </c>
      <c r="BD489" s="3" t="s">
        <v>3102</v>
      </c>
      <c r="BE489" s="4">
        <v>1568</v>
      </c>
      <c r="BF489" s="5">
        <v>23520</v>
      </c>
      <c r="BG489" s="7">
        <v>45182</v>
      </c>
      <c r="BH489" s="12" t="s">
        <v>52</v>
      </c>
      <c r="BI489" s="8" t="s">
        <v>112</v>
      </c>
      <c r="BJ489" s="13" t="s">
        <v>55</v>
      </c>
    </row>
    <row r="490" spans="55:62" ht="16.5" customHeight="1">
      <c r="BC490" s="2" t="s">
        <v>301</v>
      </c>
      <c r="BD490" s="56" t="s">
        <v>3107</v>
      </c>
      <c r="BE490" s="4">
        <v>1950</v>
      </c>
      <c r="BF490" s="5">
        <v>23400</v>
      </c>
      <c r="BG490" s="26">
        <v>45183</v>
      </c>
      <c r="BH490" s="12" t="s">
        <v>52</v>
      </c>
      <c r="BI490" s="8" t="s">
        <v>63</v>
      </c>
      <c r="BJ490" s="13" t="s">
        <v>64</v>
      </c>
    </row>
    <row r="491" spans="55:62" ht="16.5" customHeight="1">
      <c r="BC491" s="2" t="s">
        <v>28660</v>
      </c>
      <c r="BD491" s="56" t="s">
        <v>3111</v>
      </c>
      <c r="BE491" s="4">
        <v>1958</v>
      </c>
      <c r="BF491" s="5">
        <v>23496</v>
      </c>
      <c r="BG491" s="7">
        <v>45184</v>
      </c>
      <c r="BH491" s="12" t="s">
        <v>52</v>
      </c>
      <c r="BI491" s="2" t="s">
        <v>74</v>
      </c>
      <c r="BJ491" s="13" t="s">
        <v>55</v>
      </c>
    </row>
    <row r="492" spans="55:62" ht="16.5" customHeight="1">
      <c r="BC492" s="21" t="s">
        <v>301</v>
      </c>
      <c r="BD492" s="115" t="s">
        <v>3117</v>
      </c>
      <c r="BE492" s="23">
        <v>1925</v>
      </c>
      <c r="BF492" s="24">
        <v>23100</v>
      </c>
      <c r="BG492" s="7">
        <v>45184</v>
      </c>
      <c r="BH492" s="31" t="s">
        <v>52</v>
      </c>
      <c r="BI492" s="32" t="s">
        <v>2247</v>
      </c>
      <c r="BJ492" s="34" t="s">
        <v>64</v>
      </c>
    </row>
    <row r="493" spans="55:62" ht="16.5" customHeight="1">
      <c r="BC493" s="2" t="s">
        <v>48</v>
      </c>
      <c r="BD493" s="56" t="s">
        <v>3122</v>
      </c>
      <c r="BE493" s="4">
        <v>1985</v>
      </c>
      <c r="BF493" s="5">
        <v>23820</v>
      </c>
      <c r="BG493" s="7">
        <v>45184</v>
      </c>
      <c r="BH493" s="12" t="s">
        <v>52</v>
      </c>
      <c r="BI493" s="8" t="s">
        <v>186</v>
      </c>
      <c r="BJ493" s="13" t="s">
        <v>55</v>
      </c>
    </row>
    <row r="494" spans="55:62" ht="16.5" customHeight="1">
      <c r="BC494" s="2" t="s">
        <v>48</v>
      </c>
      <c r="BD494" s="56" t="s">
        <v>18660</v>
      </c>
      <c r="BE494" s="4">
        <v>1893</v>
      </c>
      <c r="BF494" s="5">
        <v>22716</v>
      </c>
      <c r="BG494" s="7">
        <v>45184</v>
      </c>
      <c r="BH494" s="12" t="s">
        <v>52</v>
      </c>
      <c r="BI494" s="8" t="s">
        <v>186</v>
      </c>
      <c r="BJ494" s="13" t="s">
        <v>55</v>
      </c>
    </row>
    <row r="495" spans="55:62" ht="16.5" customHeight="1">
      <c r="BC495" s="2" t="s">
        <v>59</v>
      </c>
      <c r="BD495" s="56" t="s">
        <v>3132</v>
      </c>
      <c r="BE495" s="4">
        <v>1925</v>
      </c>
      <c r="BF495" s="5">
        <v>23100</v>
      </c>
      <c r="BG495" s="7">
        <v>45184</v>
      </c>
      <c r="BH495" s="12" t="s">
        <v>52</v>
      </c>
      <c r="BI495" s="2" t="s">
        <v>63</v>
      </c>
      <c r="BJ495" s="13" t="s">
        <v>64</v>
      </c>
    </row>
    <row r="496" spans="55:62" ht="16.5" customHeight="1">
      <c r="BC496" s="2" t="s">
        <v>78</v>
      </c>
      <c r="BD496" s="3" t="s">
        <v>3135</v>
      </c>
      <c r="BE496" s="4">
        <v>1940</v>
      </c>
      <c r="BF496" s="5">
        <v>23280</v>
      </c>
      <c r="BG496" s="7">
        <v>45184</v>
      </c>
      <c r="BH496" s="12" t="s">
        <v>52</v>
      </c>
      <c r="BI496" s="2" t="s">
        <v>74</v>
      </c>
      <c r="BJ496" s="13" t="s">
        <v>55</v>
      </c>
    </row>
    <row r="497" spans="16:62" ht="16.5" customHeight="1">
      <c r="BC497" s="21" t="s">
        <v>402</v>
      </c>
      <c r="BD497" s="22" t="s">
        <v>3139</v>
      </c>
      <c r="BE497" s="23">
        <v>1916</v>
      </c>
      <c r="BF497" s="24">
        <v>22992</v>
      </c>
      <c r="BG497" s="7">
        <v>45184</v>
      </c>
      <c r="BH497" s="31" t="s">
        <v>52</v>
      </c>
      <c r="BI497" s="32" t="s">
        <v>407</v>
      </c>
      <c r="BJ497" s="34" t="s">
        <v>55</v>
      </c>
    </row>
    <row r="498" spans="16:62" ht="16.5" customHeight="1">
      <c r="BC498" s="73" t="s">
        <v>48</v>
      </c>
      <c r="BD498" s="22" t="s">
        <v>3143</v>
      </c>
      <c r="BE498" s="23">
        <v>1950</v>
      </c>
      <c r="BF498" s="24">
        <v>23400</v>
      </c>
      <c r="BG498" s="26">
        <v>45187</v>
      </c>
      <c r="BH498" s="31" t="s">
        <v>52</v>
      </c>
      <c r="BI498" s="32" t="s">
        <v>1671</v>
      </c>
      <c r="BJ498" s="34" t="s">
        <v>55</v>
      </c>
    </row>
    <row r="499" spans="16:62" ht="16.5" customHeight="1">
      <c r="BC499" s="73" t="s">
        <v>48</v>
      </c>
      <c r="BD499" s="22" t="s">
        <v>3147</v>
      </c>
      <c r="BE499" s="117">
        <v>1980</v>
      </c>
      <c r="BF499" s="24">
        <v>23760</v>
      </c>
      <c r="BG499" s="26">
        <v>45187</v>
      </c>
      <c r="BH499" s="31" t="s">
        <v>52</v>
      </c>
      <c r="BI499" s="32" t="s">
        <v>53</v>
      </c>
      <c r="BJ499" s="34" t="s">
        <v>55</v>
      </c>
    </row>
    <row r="500" spans="16:62" ht="16.5" customHeight="1">
      <c r="BC500" s="73" t="s">
        <v>28660</v>
      </c>
      <c r="BD500" s="3" t="s">
        <v>3151</v>
      </c>
      <c r="BE500" s="4">
        <v>1960</v>
      </c>
      <c r="BF500" s="5">
        <v>23520</v>
      </c>
      <c r="BG500" s="7">
        <v>45187</v>
      </c>
      <c r="BH500" s="12" t="s">
        <v>52</v>
      </c>
      <c r="BI500" s="8" t="s">
        <v>83</v>
      </c>
      <c r="BJ500" s="13" t="s">
        <v>55</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73" t="s">
        <v>59</v>
      </c>
      <c r="BD501" s="22" t="s">
        <v>3158</v>
      </c>
      <c r="BE501" s="23">
        <v>1925</v>
      </c>
      <c r="BF501" s="24">
        <v>23100</v>
      </c>
      <c r="BG501" s="26">
        <v>45187</v>
      </c>
      <c r="BH501" s="31" t="s">
        <v>52</v>
      </c>
      <c r="BI501" s="21" t="s">
        <v>63</v>
      </c>
      <c r="BJ501" s="34" t="s">
        <v>64</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74" t="s">
        <v>2816</v>
      </c>
      <c r="BD502" s="22" t="s">
        <v>3163</v>
      </c>
      <c r="BE502" s="23">
        <v>1958</v>
      </c>
      <c r="BF502" s="24">
        <v>23496</v>
      </c>
      <c r="BG502" s="26">
        <v>45187</v>
      </c>
      <c r="BH502" s="31" t="s">
        <v>52</v>
      </c>
      <c r="BI502" s="32" t="s">
        <v>153</v>
      </c>
      <c r="BJ502" s="34" t="s">
        <v>55</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73" t="s">
        <v>48</v>
      </c>
      <c r="BD503" s="22" t="s">
        <v>3167</v>
      </c>
      <c r="BE503" s="23">
        <v>1950</v>
      </c>
      <c r="BF503" s="24">
        <v>23400</v>
      </c>
      <c r="BG503" s="26">
        <v>45187</v>
      </c>
      <c r="BH503" s="31" t="s">
        <v>52</v>
      </c>
      <c r="BI503" s="32" t="s">
        <v>1671</v>
      </c>
      <c r="BJ503" s="34" t="s">
        <v>55</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73" t="s">
        <v>28660</v>
      </c>
      <c r="BD504" s="3" t="s">
        <v>3172</v>
      </c>
      <c r="BE504" s="4">
        <v>1960</v>
      </c>
      <c r="BF504" s="5">
        <v>23520</v>
      </c>
      <c r="BG504" s="7">
        <v>45187</v>
      </c>
      <c r="BH504" s="12" t="s">
        <v>52</v>
      </c>
      <c r="BI504" s="8" t="s">
        <v>83</v>
      </c>
      <c r="BJ504" s="13" t="s">
        <v>55</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73" t="s">
        <v>28660</v>
      </c>
      <c r="BD505" s="3" t="s">
        <v>3176</v>
      </c>
      <c r="BE505" s="4">
        <v>1917</v>
      </c>
      <c r="BF505" s="5">
        <v>23004</v>
      </c>
      <c r="BG505" s="7">
        <v>45187</v>
      </c>
      <c r="BH505" s="12" t="s">
        <v>52</v>
      </c>
      <c r="BI505" s="8" t="s">
        <v>83</v>
      </c>
      <c r="BJ505" s="13" t="s">
        <v>55</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73" t="s">
        <v>301</v>
      </c>
      <c r="BD506" s="3" t="s">
        <v>3181</v>
      </c>
      <c r="BE506" s="4">
        <v>1925</v>
      </c>
      <c r="BF506" s="5">
        <v>23100</v>
      </c>
      <c r="BG506" s="7">
        <v>45187</v>
      </c>
      <c r="BH506" s="12" t="s">
        <v>52</v>
      </c>
      <c r="BI506" s="2" t="s">
        <v>2247</v>
      </c>
      <c r="BJ506" s="13" t="s">
        <v>64</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2" t="s">
        <v>506</v>
      </c>
      <c r="BD507" s="3" t="s">
        <v>3186</v>
      </c>
      <c r="BE507" s="4">
        <v>1960</v>
      </c>
      <c r="BF507" s="5">
        <v>23520</v>
      </c>
      <c r="BG507" s="26">
        <v>45188</v>
      </c>
      <c r="BH507" s="12" t="s">
        <v>52</v>
      </c>
      <c r="BI507" s="2" t="s">
        <v>83</v>
      </c>
      <c r="BJ507" s="13" t="s">
        <v>55</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2" t="s">
        <v>506</v>
      </c>
      <c r="BD508" s="3" t="s">
        <v>3189</v>
      </c>
      <c r="BE508" s="4">
        <v>1960</v>
      </c>
      <c r="BF508" s="5">
        <v>23520</v>
      </c>
      <c r="BG508" s="26">
        <v>45188</v>
      </c>
      <c r="BH508" s="12" t="s">
        <v>52</v>
      </c>
      <c r="BI508" s="2" t="s">
        <v>83</v>
      </c>
      <c r="BJ508" s="13" t="s">
        <v>55</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21" t="s">
        <v>589</v>
      </c>
      <c r="BD509" s="22" t="s">
        <v>18661</v>
      </c>
      <c r="BE509" s="23">
        <v>1949</v>
      </c>
      <c r="BF509" s="24">
        <v>23388</v>
      </c>
      <c r="BG509" s="26">
        <v>45188</v>
      </c>
      <c r="BH509" s="31" t="s">
        <v>52</v>
      </c>
      <c r="BI509" s="21" t="s">
        <v>3931</v>
      </c>
      <c r="BJ509" s="13" t="s">
        <v>55</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21" t="s">
        <v>589</v>
      </c>
      <c r="BD510" s="22" t="s">
        <v>18662</v>
      </c>
      <c r="BE510" s="23">
        <v>1858</v>
      </c>
      <c r="BF510" s="24">
        <v>22296</v>
      </c>
      <c r="BG510" s="26">
        <v>45188</v>
      </c>
      <c r="BH510" s="31" t="s">
        <v>52</v>
      </c>
      <c r="BI510" s="21" t="s">
        <v>3931</v>
      </c>
      <c r="BJ510" s="13" t="s">
        <v>55</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21" t="s">
        <v>301</v>
      </c>
      <c r="BD511" s="22" t="s">
        <v>3199</v>
      </c>
      <c r="BE511" s="23">
        <v>1925</v>
      </c>
      <c r="BF511" s="24">
        <v>23100</v>
      </c>
      <c r="BG511" s="26">
        <v>45188</v>
      </c>
      <c r="BH511" s="31" t="s">
        <v>52</v>
      </c>
      <c r="BI511" s="32" t="s">
        <v>2247</v>
      </c>
      <c r="BJ511" s="34" t="s">
        <v>64</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2" t="s">
        <v>275</v>
      </c>
      <c r="BD512" s="3" t="s">
        <v>3202</v>
      </c>
      <c r="BE512" s="4">
        <v>1815</v>
      </c>
      <c r="BF512" s="5">
        <v>21780</v>
      </c>
      <c r="BG512" s="26">
        <v>45188</v>
      </c>
      <c r="BH512" s="12" t="s">
        <v>52</v>
      </c>
      <c r="BI512" s="8" t="s">
        <v>1107</v>
      </c>
      <c r="BJ512" s="13" t="s">
        <v>55</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2" t="s">
        <v>589</v>
      </c>
      <c r="BD513" s="3" t="s">
        <v>3206</v>
      </c>
      <c r="BE513" s="4">
        <v>1856</v>
      </c>
      <c r="BF513" s="5">
        <v>22272</v>
      </c>
      <c r="BG513" s="26">
        <v>45189</v>
      </c>
      <c r="BH513" s="12" t="s">
        <v>52</v>
      </c>
      <c r="BI513" s="2" t="s">
        <v>74</v>
      </c>
      <c r="BJ513" s="13" t="s">
        <v>55</v>
      </c>
    </row>
    <row r="514" spans="16:62" ht="16.5" customHeight="1">
      <c r="BC514" s="21" t="s">
        <v>589</v>
      </c>
      <c r="BD514" s="22" t="s">
        <v>18663</v>
      </c>
      <c r="BE514" s="23">
        <v>1958</v>
      </c>
      <c r="BF514" s="24">
        <v>23496</v>
      </c>
      <c r="BG514" s="26">
        <v>45189</v>
      </c>
      <c r="BH514" s="12" t="s">
        <v>52</v>
      </c>
      <c r="BI514" s="2" t="s">
        <v>74</v>
      </c>
      <c r="BJ514" s="13" t="s">
        <v>55</v>
      </c>
    </row>
    <row r="515" spans="16:62" ht="16.5" customHeight="1">
      <c r="BC515" s="21" t="s">
        <v>28660</v>
      </c>
      <c r="BD515" s="22" t="s">
        <v>3213</v>
      </c>
      <c r="BE515" s="23">
        <v>1960</v>
      </c>
      <c r="BF515" s="24">
        <v>23520</v>
      </c>
      <c r="BG515" s="26">
        <v>45189</v>
      </c>
      <c r="BH515" s="31" t="s">
        <v>52</v>
      </c>
      <c r="BI515" s="32" t="s">
        <v>83</v>
      </c>
      <c r="BJ515" s="34" t="s">
        <v>55</v>
      </c>
    </row>
    <row r="516" spans="16:62" ht="16.5" customHeight="1">
      <c r="BC516" s="21" t="s">
        <v>28660</v>
      </c>
      <c r="BD516" s="22" t="s">
        <v>3219</v>
      </c>
      <c r="BE516" s="23">
        <v>1950</v>
      </c>
      <c r="BF516" s="24">
        <v>23400</v>
      </c>
      <c r="BG516" s="26">
        <v>45190</v>
      </c>
      <c r="BH516" s="31" t="s">
        <v>52</v>
      </c>
      <c r="BI516" s="21" t="s">
        <v>1671</v>
      </c>
      <c r="BJ516" s="34" t="s">
        <v>55</v>
      </c>
    </row>
    <row r="517" spans="16:62" ht="16.5" customHeight="1">
      <c r="BC517" s="2" t="s">
        <v>301</v>
      </c>
      <c r="BD517" s="3" t="s">
        <v>3222</v>
      </c>
      <c r="BE517" s="4">
        <v>1925</v>
      </c>
      <c r="BF517" s="5">
        <v>23100</v>
      </c>
      <c r="BG517" s="7">
        <v>45190</v>
      </c>
      <c r="BH517" s="12" t="s">
        <v>52</v>
      </c>
      <c r="BI517" s="8" t="s">
        <v>2247</v>
      </c>
      <c r="BJ517" s="13" t="s">
        <v>64</v>
      </c>
    </row>
    <row r="518" spans="16:62" ht="16.5" customHeight="1">
      <c r="BC518" s="2" t="s">
        <v>301</v>
      </c>
      <c r="BD518" s="3" t="s">
        <v>3225</v>
      </c>
      <c r="BE518" s="4">
        <v>1925</v>
      </c>
      <c r="BF518" s="5">
        <v>23100</v>
      </c>
      <c r="BG518" s="7">
        <v>45190</v>
      </c>
      <c r="BH518" s="12" t="s">
        <v>52</v>
      </c>
      <c r="BI518" s="8" t="s">
        <v>2247</v>
      </c>
      <c r="BJ518" s="13" t="s">
        <v>64</v>
      </c>
    </row>
    <row r="519" spans="16:62" ht="16.5" customHeight="1">
      <c r="BC519" s="21" t="s">
        <v>28660</v>
      </c>
      <c r="BD519" s="22" t="s">
        <v>3228</v>
      </c>
      <c r="BE519" s="117">
        <v>1960</v>
      </c>
      <c r="BF519" s="24">
        <v>23520</v>
      </c>
      <c r="BG519" s="26">
        <v>45190</v>
      </c>
      <c r="BH519" s="31" t="s">
        <v>52</v>
      </c>
      <c r="BI519" s="21" t="s">
        <v>83</v>
      </c>
      <c r="BJ519" s="34" t="s">
        <v>55</v>
      </c>
    </row>
    <row r="520" spans="16:62" ht="16.5" customHeight="1">
      <c r="BC520" s="21" t="s">
        <v>48</v>
      </c>
      <c r="BD520" s="22" t="s">
        <v>3234</v>
      </c>
      <c r="BE520" s="23">
        <v>1980</v>
      </c>
      <c r="BF520" s="24">
        <v>23760</v>
      </c>
      <c r="BG520" s="26">
        <v>45190</v>
      </c>
      <c r="BH520" s="31" t="s">
        <v>52</v>
      </c>
      <c r="BI520" s="21" t="s">
        <v>18664</v>
      </c>
      <c r="BJ520" s="34" t="s">
        <v>55</v>
      </c>
    </row>
    <row r="521" spans="16:62" ht="16.5" customHeight="1">
      <c r="BC521" s="2" t="s">
        <v>103</v>
      </c>
      <c r="BD521" s="56" t="s">
        <v>3237</v>
      </c>
      <c r="BE521" s="4">
        <v>1960</v>
      </c>
      <c r="BF521" s="5">
        <v>23520</v>
      </c>
      <c r="BG521" s="26">
        <v>45191</v>
      </c>
      <c r="BH521" s="12" t="s">
        <v>52</v>
      </c>
      <c r="BI521" s="2" t="s">
        <v>83</v>
      </c>
      <c r="BJ521" s="13" t="s">
        <v>55</v>
      </c>
    </row>
    <row r="522" spans="16:62" ht="16.5" customHeight="1">
      <c r="BC522" s="21" t="s">
        <v>103</v>
      </c>
      <c r="BD522" s="115" t="s">
        <v>3241</v>
      </c>
      <c r="BE522" s="23">
        <v>1960</v>
      </c>
      <c r="BF522" s="24">
        <v>23520</v>
      </c>
      <c r="BG522" s="26">
        <v>45191</v>
      </c>
      <c r="BH522" s="31" t="s">
        <v>52</v>
      </c>
      <c r="BI522" s="32" t="s">
        <v>83</v>
      </c>
      <c r="BJ522" s="34" t="s">
        <v>55</v>
      </c>
    </row>
    <row r="523" spans="16:62" ht="16.5" customHeight="1">
      <c r="BC523" s="21" t="s">
        <v>28660</v>
      </c>
      <c r="BD523" s="22" t="s">
        <v>3245</v>
      </c>
      <c r="BE523" s="23">
        <v>1917</v>
      </c>
      <c r="BF523" s="24">
        <v>23004</v>
      </c>
      <c r="BG523" s="26">
        <v>45191</v>
      </c>
      <c r="BH523" s="31" t="s">
        <v>52</v>
      </c>
      <c r="BI523" s="32" t="s">
        <v>83</v>
      </c>
      <c r="BJ523" s="34" t="s">
        <v>55</v>
      </c>
    </row>
    <row r="524" spans="16:62" ht="16.5" customHeight="1">
      <c r="BC524" s="21" t="s">
        <v>103</v>
      </c>
      <c r="BD524" s="22" t="s">
        <v>3249</v>
      </c>
      <c r="BE524" s="23">
        <v>1568</v>
      </c>
      <c r="BF524" s="24">
        <v>23520</v>
      </c>
      <c r="BG524" s="26">
        <v>45191</v>
      </c>
      <c r="BH524" s="31" t="s">
        <v>52</v>
      </c>
      <c r="BI524" s="32" t="s">
        <v>18665</v>
      </c>
      <c r="BJ524" s="34" t="s">
        <v>55</v>
      </c>
    </row>
    <row r="525" spans="16:62" ht="16.5" customHeight="1">
      <c r="BC525" s="2" t="s">
        <v>103</v>
      </c>
      <c r="BD525" s="3" t="s">
        <v>3254</v>
      </c>
      <c r="BE525" s="4">
        <v>1960</v>
      </c>
      <c r="BF525" s="5">
        <v>23520</v>
      </c>
      <c r="BG525" s="26">
        <v>45191</v>
      </c>
      <c r="BH525" s="12" t="s">
        <v>52</v>
      </c>
      <c r="BI525" s="8" t="s">
        <v>83</v>
      </c>
      <c r="BJ525" s="13" t="s">
        <v>55</v>
      </c>
    </row>
    <row r="526" spans="16:62" ht="16.5" customHeight="1">
      <c r="BC526" s="73" t="s">
        <v>130</v>
      </c>
      <c r="BD526" s="3" t="s">
        <v>3258</v>
      </c>
      <c r="BE526" s="4">
        <v>1568</v>
      </c>
      <c r="BF526" s="5">
        <v>23520</v>
      </c>
      <c r="BG526" s="7">
        <v>45191</v>
      </c>
      <c r="BH526" s="12" t="s">
        <v>52</v>
      </c>
      <c r="BI526" s="2" t="s">
        <v>112</v>
      </c>
      <c r="BJ526" s="13" t="s">
        <v>55</v>
      </c>
    </row>
    <row r="527" spans="16:62" ht="16.5" customHeight="1">
      <c r="BC527" s="21" t="s">
        <v>28660</v>
      </c>
      <c r="BD527" s="22" t="s">
        <v>3261</v>
      </c>
      <c r="BE527" s="23">
        <v>1917</v>
      </c>
      <c r="BF527" s="24">
        <v>23004</v>
      </c>
      <c r="BG527" s="26">
        <v>45191</v>
      </c>
      <c r="BH527" s="31" t="s">
        <v>52</v>
      </c>
      <c r="BI527" s="32" t="s">
        <v>83</v>
      </c>
      <c r="BJ527" s="34" t="s">
        <v>55</v>
      </c>
    </row>
    <row r="528" spans="16:62" ht="16.5" customHeight="1">
      <c r="BC528" s="21" t="s">
        <v>402</v>
      </c>
      <c r="BD528" s="115" t="s">
        <v>3264</v>
      </c>
      <c r="BE528" s="23">
        <v>1916</v>
      </c>
      <c r="BF528" s="24">
        <v>22992</v>
      </c>
      <c r="BG528" s="687">
        <v>45194</v>
      </c>
      <c r="BH528" s="31" t="s">
        <v>52</v>
      </c>
      <c r="BI528" s="32" t="s">
        <v>407</v>
      </c>
      <c r="BJ528" s="34" t="s">
        <v>55</v>
      </c>
    </row>
    <row r="529" spans="55:62" ht="16.5" customHeight="1">
      <c r="BC529" s="21" t="s">
        <v>402</v>
      </c>
      <c r="BD529" s="115" t="s">
        <v>3268</v>
      </c>
      <c r="BE529" s="23">
        <v>1916</v>
      </c>
      <c r="BF529" s="24">
        <v>22992</v>
      </c>
      <c r="BG529" s="687">
        <v>45194</v>
      </c>
      <c r="BH529" s="31" t="s">
        <v>52</v>
      </c>
      <c r="BI529" s="21" t="s">
        <v>407</v>
      </c>
      <c r="BJ529" s="34" t="s">
        <v>55</v>
      </c>
    </row>
    <row r="530" spans="55:62" ht="16.5" customHeight="1">
      <c r="BC530" s="21" t="s">
        <v>402</v>
      </c>
      <c r="BD530" s="115" t="s">
        <v>3271</v>
      </c>
      <c r="BE530" s="23">
        <v>1916</v>
      </c>
      <c r="BF530" s="24">
        <v>22992</v>
      </c>
      <c r="BG530" s="687">
        <v>45194</v>
      </c>
      <c r="BH530" s="31" t="s">
        <v>52</v>
      </c>
      <c r="BI530" s="32" t="s">
        <v>407</v>
      </c>
      <c r="BJ530" s="34" t="s">
        <v>55</v>
      </c>
    </row>
    <row r="531" spans="55:62" ht="16.5" customHeight="1">
      <c r="BC531" s="21" t="s">
        <v>402</v>
      </c>
      <c r="BD531" s="115" t="s">
        <v>3275</v>
      </c>
      <c r="BE531" s="23">
        <v>1916</v>
      </c>
      <c r="BF531" s="24">
        <v>22992</v>
      </c>
      <c r="BG531" s="687">
        <v>45194</v>
      </c>
      <c r="BH531" s="31" t="s">
        <v>52</v>
      </c>
      <c r="BI531" s="32" t="s">
        <v>407</v>
      </c>
      <c r="BJ531" s="34" t="s">
        <v>55</v>
      </c>
    </row>
    <row r="532" spans="55:62" ht="16.5" customHeight="1">
      <c r="BC532" s="21" t="s">
        <v>402</v>
      </c>
      <c r="BD532" s="115" t="s">
        <v>3278</v>
      </c>
      <c r="BE532" s="23">
        <v>1916</v>
      </c>
      <c r="BF532" s="24">
        <v>22992</v>
      </c>
      <c r="BG532" s="687">
        <v>45194</v>
      </c>
      <c r="BH532" s="31" t="s">
        <v>52</v>
      </c>
      <c r="BI532" s="32" t="s">
        <v>407</v>
      </c>
      <c r="BJ532" s="34" t="s">
        <v>55</v>
      </c>
    </row>
    <row r="533" spans="55:62" ht="16.5" customHeight="1">
      <c r="BC533" s="21" t="s">
        <v>402</v>
      </c>
      <c r="BD533" s="115" t="s">
        <v>3281</v>
      </c>
      <c r="BE533" s="23">
        <v>1916</v>
      </c>
      <c r="BF533" s="24">
        <v>22992</v>
      </c>
      <c r="BG533" s="688">
        <v>45194</v>
      </c>
      <c r="BH533" s="31" t="s">
        <v>52</v>
      </c>
      <c r="BI533" s="32" t="s">
        <v>407</v>
      </c>
      <c r="BJ533" s="34" t="s">
        <v>55</v>
      </c>
    </row>
    <row r="534" spans="55:62" ht="16.5" customHeight="1">
      <c r="BC534" s="21" t="s">
        <v>402</v>
      </c>
      <c r="BD534" s="115" t="s">
        <v>3284</v>
      </c>
      <c r="BE534" s="23">
        <v>1916</v>
      </c>
      <c r="BF534" s="24">
        <v>22992</v>
      </c>
      <c r="BG534" s="687">
        <v>45194</v>
      </c>
      <c r="BH534" s="31" t="s">
        <v>52</v>
      </c>
      <c r="BI534" s="32" t="s">
        <v>407</v>
      </c>
      <c r="BJ534" s="34" t="s">
        <v>55</v>
      </c>
    </row>
    <row r="535" spans="55:62" ht="16.5" customHeight="1">
      <c r="BC535" s="21" t="s">
        <v>402</v>
      </c>
      <c r="BD535" s="115" t="s">
        <v>3287</v>
      </c>
      <c r="BE535" s="23">
        <v>1916</v>
      </c>
      <c r="BF535" s="24">
        <v>22992</v>
      </c>
      <c r="BG535" s="26">
        <v>45195</v>
      </c>
      <c r="BH535" s="31" t="s">
        <v>52</v>
      </c>
      <c r="BI535" s="32" t="s">
        <v>407</v>
      </c>
      <c r="BJ535" s="34" t="s">
        <v>55</v>
      </c>
    </row>
    <row r="536" spans="55:62" ht="16.5" customHeight="1">
      <c r="BC536" s="21" t="s">
        <v>402</v>
      </c>
      <c r="BD536" s="115" t="s">
        <v>3289</v>
      </c>
      <c r="BE536" s="23">
        <v>1916</v>
      </c>
      <c r="BF536" s="24">
        <v>22992</v>
      </c>
      <c r="BG536" s="26">
        <v>45195</v>
      </c>
      <c r="BH536" s="31" t="s">
        <v>52</v>
      </c>
      <c r="BI536" s="21" t="s">
        <v>407</v>
      </c>
      <c r="BJ536" s="34" t="s">
        <v>55</v>
      </c>
    </row>
    <row r="537" spans="55:62" ht="16.5" customHeight="1">
      <c r="BC537" s="73" t="s">
        <v>2738</v>
      </c>
      <c r="BD537" s="3" t="s">
        <v>3291</v>
      </c>
      <c r="BE537" s="4">
        <v>2300</v>
      </c>
      <c r="BF537" s="5">
        <v>23000</v>
      </c>
      <c r="BG537" s="7">
        <v>45195</v>
      </c>
      <c r="BH537" s="12" t="s">
        <v>52</v>
      </c>
      <c r="BI537" s="8" t="s">
        <v>121</v>
      </c>
      <c r="BJ537" s="13" t="s">
        <v>164</v>
      </c>
    </row>
    <row r="538" spans="55:62" ht="16.5" customHeight="1">
      <c r="BC538" s="21" t="s">
        <v>28660</v>
      </c>
      <c r="BD538" s="22" t="s">
        <v>3294</v>
      </c>
      <c r="BE538" s="23">
        <v>1950</v>
      </c>
      <c r="BF538" s="24">
        <v>23400</v>
      </c>
      <c r="BG538" s="26">
        <v>45195</v>
      </c>
      <c r="BH538" s="31" t="s">
        <v>52</v>
      </c>
      <c r="BI538" s="32" t="s">
        <v>1671</v>
      </c>
      <c r="BJ538" s="34" t="s">
        <v>55</v>
      </c>
    </row>
    <row r="539" spans="55:62" ht="16.5" customHeight="1">
      <c r="BC539" s="2" t="s">
        <v>589</v>
      </c>
      <c r="BD539" s="3" t="s">
        <v>3298</v>
      </c>
      <c r="BE539" s="4">
        <v>1839</v>
      </c>
      <c r="BF539" s="5">
        <v>22068</v>
      </c>
      <c r="BG539" s="26">
        <v>45195</v>
      </c>
      <c r="BH539" s="12" t="s">
        <v>52</v>
      </c>
      <c r="BI539" s="8" t="s">
        <v>74</v>
      </c>
      <c r="BJ539" s="13" t="s">
        <v>55</v>
      </c>
    </row>
    <row r="540" spans="55:62" ht="16.5" customHeight="1">
      <c r="BC540" s="74" t="s">
        <v>18666</v>
      </c>
      <c r="BD540" s="22" t="s">
        <v>3302</v>
      </c>
      <c r="BE540" s="23">
        <v>1925</v>
      </c>
      <c r="BF540" s="24">
        <v>23100</v>
      </c>
      <c r="BG540" s="26">
        <v>45196</v>
      </c>
      <c r="BH540" s="31" t="s">
        <v>52</v>
      </c>
      <c r="BI540" s="32" t="s">
        <v>2247</v>
      </c>
      <c r="BJ540" s="34" t="s">
        <v>64</v>
      </c>
    </row>
    <row r="541" spans="55:62" ht="16.5" customHeight="1">
      <c r="BC541" s="73" t="s">
        <v>589</v>
      </c>
      <c r="BD541" s="22" t="s">
        <v>3306</v>
      </c>
      <c r="BE541" s="23">
        <v>1940</v>
      </c>
      <c r="BF541" s="24">
        <v>23280</v>
      </c>
      <c r="BG541" s="26">
        <v>45196</v>
      </c>
      <c r="BH541" s="31" t="s">
        <v>52</v>
      </c>
      <c r="BI541" s="32" t="s">
        <v>74</v>
      </c>
      <c r="BJ541" s="34" t="s">
        <v>55</v>
      </c>
    </row>
    <row r="542" spans="55:62" ht="16.5" customHeight="1">
      <c r="BC542" s="2" t="s">
        <v>589</v>
      </c>
      <c r="BD542" s="3" t="s">
        <v>3309</v>
      </c>
      <c r="BE542" s="4">
        <v>1958</v>
      </c>
      <c r="BF542" s="5">
        <v>23496</v>
      </c>
      <c r="BG542" s="26">
        <v>45196</v>
      </c>
      <c r="BH542" s="12" t="s">
        <v>52</v>
      </c>
      <c r="BI542" s="2" t="s">
        <v>153</v>
      </c>
      <c r="BJ542" s="13" t="s">
        <v>55</v>
      </c>
    </row>
    <row r="543" spans="55:62" ht="16.5" customHeight="1">
      <c r="BC543" s="2" t="s">
        <v>589</v>
      </c>
      <c r="BD543" s="3" t="s">
        <v>3312</v>
      </c>
      <c r="BE543" s="4">
        <v>1940</v>
      </c>
      <c r="BF543" s="5">
        <v>23280</v>
      </c>
      <c r="BG543" s="26">
        <v>45196</v>
      </c>
      <c r="BH543" s="12" t="s">
        <v>52</v>
      </c>
      <c r="BI543" s="2" t="s">
        <v>74</v>
      </c>
      <c r="BJ543" s="13" t="s">
        <v>55</v>
      </c>
    </row>
    <row r="544" spans="55:62" ht="16.5" customHeight="1">
      <c r="BC544" s="21" t="s">
        <v>589</v>
      </c>
      <c r="BD544" s="22" t="s">
        <v>3315</v>
      </c>
      <c r="BE544" s="23">
        <v>1940</v>
      </c>
      <c r="BF544" s="24">
        <v>23280</v>
      </c>
      <c r="BG544" s="26">
        <v>45196</v>
      </c>
      <c r="BH544" s="31" t="s">
        <v>52</v>
      </c>
      <c r="BI544" s="32" t="s">
        <v>74</v>
      </c>
      <c r="BJ544" s="34" t="s">
        <v>55</v>
      </c>
    </row>
    <row r="545" spans="55:62" ht="16.5" customHeight="1">
      <c r="BC545" s="21" t="s">
        <v>589</v>
      </c>
      <c r="BD545" s="22" t="s">
        <v>3318</v>
      </c>
      <c r="BE545" s="23">
        <v>1954</v>
      </c>
      <c r="BF545" s="24">
        <v>23448</v>
      </c>
      <c r="BG545" s="26">
        <v>45196</v>
      </c>
      <c r="BH545" s="31" t="s">
        <v>52</v>
      </c>
      <c r="BI545" s="21" t="s">
        <v>74</v>
      </c>
      <c r="BJ545" s="13" t="s">
        <v>55</v>
      </c>
    </row>
    <row r="546" spans="55:62" ht="16.5" customHeight="1">
      <c r="BC546" s="2" t="s">
        <v>589</v>
      </c>
      <c r="BD546" s="3" t="s">
        <v>3323</v>
      </c>
      <c r="BE546" s="4">
        <v>1880</v>
      </c>
      <c r="BF546" s="5">
        <v>22560</v>
      </c>
      <c r="BG546" s="26">
        <v>45196</v>
      </c>
      <c r="BH546" s="12" t="s">
        <v>52</v>
      </c>
      <c r="BI546" s="2" t="s">
        <v>74</v>
      </c>
      <c r="BJ546" s="13" t="s">
        <v>55</v>
      </c>
    </row>
    <row r="547" spans="55:62" ht="16.5" customHeight="1">
      <c r="BC547" s="21" t="s">
        <v>589</v>
      </c>
      <c r="BD547" s="22" t="s">
        <v>3327</v>
      </c>
      <c r="BE547" s="23">
        <v>1940</v>
      </c>
      <c r="BF547" s="24">
        <v>23280</v>
      </c>
      <c r="BG547" s="26">
        <v>45196</v>
      </c>
      <c r="BH547" s="31" t="s">
        <v>52</v>
      </c>
      <c r="BI547" s="21" t="s">
        <v>74</v>
      </c>
      <c r="BJ547" s="13" t="s">
        <v>55</v>
      </c>
    </row>
    <row r="548" spans="55:62" ht="16.5" customHeight="1">
      <c r="BC548" s="2" t="s">
        <v>59</v>
      </c>
      <c r="BD548" s="3" t="s">
        <v>3331</v>
      </c>
      <c r="BE548" s="4">
        <v>1925</v>
      </c>
      <c r="BF548" s="5">
        <v>23100</v>
      </c>
      <c r="BG548" s="7">
        <v>45204</v>
      </c>
      <c r="BH548" s="12" t="s">
        <v>52</v>
      </c>
      <c r="BI548" s="8" t="s">
        <v>63</v>
      </c>
      <c r="BJ548" s="13" t="s">
        <v>64</v>
      </c>
    </row>
    <row r="549" spans="55:62" ht="16.5" customHeight="1">
      <c r="BC549" s="74" t="s">
        <v>28660</v>
      </c>
      <c r="BD549" s="22" t="s">
        <v>3335</v>
      </c>
      <c r="BE549" s="23">
        <v>1950</v>
      </c>
      <c r="BF549" s="24">
        <v>23400</v>
      </c>
      <c r="BG549" s="26">
        <v>45204</v>
      </c>
      <c r="BH549" s="31" t="s">
        <v>52</v>
      </c>
      <c r="BI549" s="32" t="s">
        <v>1671</v>
      </c>
      <c r="BJ549" s="34" t="s">
        <v>55</v>
      </c>
    </row>
    <row r="550" spans="55:62" ht="16.5" customHeight="1">
      <c r="BC550" s="73" t="s">
        <v>78</v>
      </c>
      <c r="BD550" s="22" t="s">
        <v>3337</v>
      </c>
      <c r="BE550" s="23">
        <v>1566</v>
      </c>
      <c r="BF550" s="24">
        <v>23490</v>
      </c>
      <c r="BG550" s="26">
        <v>45205</v>
      </c>
      <c r="BH550" s="31" t="s">
        <v>52</v>
      </c>
      <c r="BI550" s="32" t="s">
        <v>3015</v>
      </c>
      <c r="BJ550" s="34" t="s">
        <v>55</v>
      </c>
    </row>
    <row r="551" spans="55:62" ht="16.5" customHeight="1">
      <c r="BC551" s="21" t="s">
        <v>28660</v>
      </c>
      <c r="BD551" s="22" t="s">
        <v>3340</v>
      </c>
      <c r="BE551" s="23">
        <v>1425</v>
      </c>
      <c r="BF551" s="24">
        <v>17100</v>
      </c>
      <c r="BG551" s="26">
        <v>45205</v>
      </c>
      <c r="BH551" s="31" t="s">
        <v>52</v>
      </c>
      <c r="BI551" s="32" t="s">
        <v>18667</v>
      </c>
      <c r="BJ551" s="34" t="s">
        <v>55</v>
      </c>
    </row>
    <row r="552" spans="55:62" ht="16.5" customHeight="1">
      <c r="BC552" s="21" t="s">
        <v>28660</v>
      </c>
      <c r="BD552" s="22" t="s">
        <v>3340</v>
      </c>
      <c r="BE552" s="23">
        <v>560</v>
      </c>
      <c r="BF552" s="24">
        <v>6720</v>
      </c>
      <c r="BG552" s="26">
        <v>45205</v>
      </c>
      <c r="BH552" s="31" t="s">
        <v>52</v>
      </c>
      <c r="BI552" s="32" t="s">
        <v>1996</v>
      </c>
      <c r="BJ552" s="34" t="s">
        <v>55</v>
      </c>
    </row>
    <row r="553" spans="55:62" ht="16.5" customHeight="1">
      <c r="BC553" s="2" t="s">
        <v>28660</v>
      </c>
      <c r="BD553" s="3" t="s">
        <v>3342</v>
      </c>
      <c r="BE553" s="4">
        <v>1985</v>
      </c>
      <c r="BF553" s="5">
        <v>23820</v>
      </c>
      <c r="BG553" s="7">
        <v>45205</v>
      </c>
      <c r="BH553" s="12" t="s">
        <v>52</v>
      </c>
      <c r="BI553" s="2" t="s">
        <v>186</v>
      </c>
      <c r="BJ553" s="13" t="s">
        <v>55</v>
      </c>
    </row>
    <row r="554" spans="55:62" ht="16.5" customHeight="1">
      <c r="BC554" s="2" t="s">
        <v>28660</v>
      </c>
      <c r="BD554" s="3" t="s">
        <v>3345</v>
      </c>
      <c r="BE554" s="4">
        <v>1980</v>
      </c>
      <c r="BF554" s="5">
        <v>23760</v>
      </c>
      <c r="BG554" s="7">
        <v>45205</v>
      </c>
      <c r="BH554" s="12" t="s">
        <v>52</v>
      </c>
      <c r="BI554" s="8" t="s">
        <v>186</v>
      </c>
      <c r="BJ554" s="13" t="s">
        <v>55</v>
      </c>
    </row>
    <row r="555" spans="55:62" ht="16.5" customHeight="1">
      <c r="BC555" s="21" t="s">
        <v>48</v>
      </c>
      <c r="BD555" s="22" t="s">
        <v>3348</v>
      </c>
      <c r="BE555" s="23">
        <v>1182</v>
      </c>
      <c r="BF555" s="24">
        <v>14184</v>
      </c>
      <c r="BG555" s="7">
        <v>45205</v>
      </c>
      <c r="BH555" s="31" t="s">
        <v>52</v>
      </c>
      <c r="BI555" s="2" t="s">
        <v>18664</v>
      </c>
      <c r="BJ555" s="34" t="s">
        <v>55</v>
      </c>
    </row>
    <row r="556" spans="55:62" ht="16.5" customHeight="1">
      <c r="BC556" s="21" t="s">
        <v>48</v>
      </c>
      <c r="BD556" s="22" t="s">
        <v>3348</v>
      </c>
      <c r="BE556" s="23">
        <v>798</v>
      </c>
      <c r="BF556" s="24">
        <v>9576</v>
      </c>
      <c r="BG556" s="7">
        <v>45205</v>
      </c>
      <c r="BH556" s="31" t="s">
        <v>52</v>
      </c>
      <c r="BI556" s="2" t="s">
        <v>18664</v>
      </c>
      <c r="BJ556" s="34" t="s">
        <v>55</v>
      </c>
    </row>
    <row r="557" spans="55:62" ht="16.5" customHeight="1">
      <c r="BC557" s="21" t="s">
        <v>48</v>
      </c>
      <c r="BD557" s="22" t="s">
        <v>3349</v>
      </c>
      <c r="BE557" s="23">
        <v>1980</v>
      </c>
      <c r="BF557" s="24">
        <v>23760</v>
      </c>
      <c r="BG557" s="26">
        <v>45205</v>
      </c>
      <c r="BH557" s="31" t="s">
        <v>52</v>
      </c>
      <c r="BI557" s="32" t="s">
        <v>186</v>
      </c>
      <c r="BJ557" s="34" t="s">
        <v>55</v>
      </c>
    </row>
    <row r="558" spans="55:62" ht="16.5" customHeight="1">
      <c r="BC558" s="73" t="s">
        <v>271</v>
      </c>
      <c r="BD558" s="3" t="s">
        <v>3351</v>
      </c>
      <c r="BE558" s="4">
        <v>1939</v>
      </c>
      <c r="BF558" s="5">
        <v>23268</v>
      </c>
      <c r="BG558" s="7">
        <v>45205</v>
      </c>
      <c r="BH558" s="12" t="s">
        <v>52</v>
      </c>
      <c r="BI558" s="8" t="s">
        <v>74</v>
      </c>
      <c r="BJ558" s="13" t="s">
        <v>55</v>
      </c>
    </row>
    <row r="559" spans="55:62" ht="16.5" customHeight="1">
      <c r="BC559" s="73" t="s">
        <v>301</v>
      </c>
      <c r="BD559" s="22" t="s">
        <v>3355</v>
      </c>
      <c r="BE559" s="23">
        <v>1925</v>
      </c>
      <c r="BF559" s="24">
        <v>23100</v>
      </c>
      <c r="BG559" s="26">
        <v>45209</v>
      </c>
      <c r="BH559" s="31" t="s">
        <v>52</v>
      </c>
      <c r="BI559" s="32" t="s">
        <v>2247</v>
      </c>
      <c r="BJ559" s="34" t="s">
        <v>1720</v>
      </c>
    </row>
    <row r="560" spans="55:62" ht="16.5" customHeight="1">
      <c r="BC560" s="21" t="s">
        <v>28660</v>
      </c>
      <c r="BD560" s="22" t="s">
        <v>3360</v>
      </c>
      <c r="BE560" s="23">
        <v>1950</v>
      </c>
      <c r="BF560" s="24">
        <v>23400</v>
      </c>
      <c r="BG560" s="26">
        <v>45209</v>
      </c>
      <c r="BH560" s="31" t="s">
        <v>52</v>
      </c>
      <c r="BI560" s="21" t="s">
        <v>1671</v>
      </c>
      <c r="BJ560" s="13" t="s">
        <v>55</v>
      </c>
    </row>
    <row r="561" spans="55:62" ht="16.5" customHeight="1">
      <c r="BC561" s="2" t="s">
        <v>550</v>
      </c>
      <c r="BD561" s="3" t="s">
        <v>3369</v>
      </c>
      <c r="BE561" s="4">
        <v>1955</v>
      </c>
      <c r="BF561" s="5">
        <v>23460</v>
      </c>
      <c r="BG561" s="26">
        <v>45210</v>
      </c>
      <c r="BH561" s="12" t="s">
        <v>52</v>
      </c>
      <c r="BI561" s="8" t="s">
        <v>74</v>
      </c>
      <c r="BJ561" s="13" t="s">
        <v>55</v>
      </c>
    </row>
    <row r="562" spans="55:62" ht="16.5" customHeight="1">
      <c r="BC562" s="2" t="s">
        <v>550</v>
      </c>
      <c r="BD562" s="3" t="s">
        <v>3372</v>
      </c>
      <c r="BE562" s="4">
        <v>1958</v>
      </c>
      <c r="BF562" s="5">
        <v>23496</v>
      </c>
      <c r="BG562" s="26">
        <v>45210</v>
      </c>
      <c r="BH562" s="12" t="s">
        <v>52</v>
      </c>
      <c r="BI562" s="2" t="s">
        <v>74</v>
      </c>
      <c r="BJ562" s="13" t="s">
        <v>55</v>
      </c>
    </row>
    <row r="563" spans="55:62" ht="16.5" customHeight="1">
      <c r="BC563" s="21" t="s">
        <v>126</v>
      </c>
      <c r="BD563" s="22" t="s">
        <v>3374</v>
      </c>
      <c r="BE563" s="23">
        <v>1568</v>
      </c>
      <c r="BF563" s="24">
        <v>23520</v>
      </c>
      <c r="BG563" s="26">
        <v>45210</v>
      </c>
      <c r="BH563" s="31" t="s">
        <v>52</v>
      </c>
      <c r="BI563" s="21" t="s">
        <v>112</v>
      </c>
      <c r="BJ563" s="34" t="s">
        <v>55</v>
      </c>
    </row>
    <row r="564" spans="55:62" ht="16.5" customHeight="1">
      <c r="BC564" s="73" t="s">
        <v>48</v>
      </c>
      <c r="BD564" s="22" t="s">
        <v>3379</v>
      </c>
      <c r="BE564" s="23">
        <v>1568</v>
      </c>
      <c r="BF564" s="24">
        <v>23520</v>
      </c>
      <c r="BG564" s="26">
        <v>45210</v>
      </c>
      <c r="BH564" s="31" t="s">
        <v>52</v>
      </c>
      <c r="BI564" s="32" t="s">
        <v>112</v>
      </c>
      <c r="BJ564" s="34" t="s">
        <v>55</v>
      </c>
    </row>
    <row r="565" spans="55:62" ht="16.5" customHeight="1">
      <c r="BC565" s="21" t="s">
        <v>275</v>
      </c>
      <c r="BD565" s="22" t="s">
        <v>3383</v>
      </c>
      <c r="BE565" s="23">
        <v>1980</v>
      </c>
      <c r="BF565" s="24">
        <v>23760</v>
      </c>
      <c r="BG565" s="26">
        <v>45210</v>
      </c>
      <c r="BH565" s="31" t="s">
        <v>52</v>
      </c>
      <c r="BI565" s="32" t="s">
        <v>186</v>
      </c>
      <c r="BJ565" s="34" t="s">
        <v>55</v>
      </c>
    </row>
    <row r="566" spans="55:62" ht="16.5" customHeight="1">
      <c r="BC566" s="2" t="s">
        <v>589</v>
      </c>
      <c r="BD566" s="3" t="s">
        <v>3388</v>
      </c>
      <c r="BE566" s="4">
        <v>1958</v>
      </c>
      <c r="BF566" s="5">
        <v>23496</v>
      </c>
      <c r="BG566" s="7">
        <v>45212</v>
      </c>
      <c r="BH566" s="12" t="s">
        <v>52</v>
      </c>
      <c r="BI566" s="2" t="s">
        <v>74</v>
      </c>
      <c r="BJ566" s="13" t="s">
        <v>55</v>
      </c>
    </row>
    <row r="567" spans="55:62" ht="16.5" customHeight="1">
      <c r="BC567" s="2" t="s">
        <v>589</v>
      </c>
      <c r="BD567" s="3" t="s">
        <v>3394</v>
      </c>
      <c r="BE567" s="4">
        <v>1958</v>
      </c>
      <c r="BF567" s="5">
        <v>23496</v>
      </c>
      <c r="BG567" s="26">
        <v>45212</v>
      </c>
      <c r="BH567" s="12" t="s">
        <v>52</v>
      </c>
      <c r="BI567" s="8" t="s">
        <v>74</v>
      </c>
      <c r="BJ567" s="13" t="s">
        <v>55</v>
      </c>
    </row>
    <row r="568" spans="55:62" ht="16.5" customHeight="1">
      <c r="BC568" s="2" t="s">
        <v>589</v>
      </c>
      <c r="BD568" s="3" t="s">
        <v>3398</v>
      </c>
      <c r="BE568" s="4">
        <v>1957</v>
      </c>
      <c r="BF568" s="5">
        <v>23484</v>
      </c>
      <c r="BG568" s="7">
        <v>45212</v>
      </c>
      <c r="BH568" s="12" t="s">
        <v>52</v>
      </c>
      <c r="BI568" s="2" t="s">
        <v>74</v>
      </c>
      <c r="BJ568" s="13" t="s">
        <v>55</v>
      </c>
    </row>
    <row r="569" spans="55:62" ht="16.5" customHeight="1">
      <c r="BC569" s="21" t="s">
        <v>78</v>
      </c>
      <c r="BD569" s="22" t="s">
        <v>3403</v>
      </c>
      <c r="BE569" s="23">
        <v>1958</v>
      </c>
      <c r="BF569" s="24">
        <v>23496</v>
      </c>
      <c r="BG569" s="26">
        <v>45212</v>
      </c>
      <c r="BH569" s="31" t="s">
        <v>52</v>
      </c>
      <c r="BI569" s="32" t="s">
        <v>74</v>
      </c>
      <c r="BJ569" s="34" t="s">
        <v>55</v>
      </c>
    </row>
    <row r="570" spans="55:62" ht="16.5" customHeight="1">
      <c r="BC570" s="2" t="s">
        <v>3409</v>
      </c>
      <c r="BD570" s="3" t="s">
        <v>3410</v>
      </c>
      <c r="BE570" s="4">
        <v>1960</v>
      </c>
      <c r="BF570" s="5">
        <v>23520</v>
      </c>
      <c r="BG570" s="7">
        <v>45212</v>
      </c>
      <c r="BH570" s="12" t="s">
        <v>52</v>
      </c>
      <c r="BI570" s="2" t="s">
        <v>83</v>
      </c>
      <c r="BJ570" s="13" t="s">
        <v>55</v>
      </c>
    </row>
    <row r="571" spans="55:62" ht="16.5" customHeight="1">
      <c r="BC571" s="21" t="s">
        <v>301</v>
      </c>
      <c r="BD571" s="22" t="s">
        <v>3414</v>
      </c>
      <c r="BE571" s="23">
        <v>1925</v>
      </c>
      <c r="BF571" s="24">
        <v>23100</v>
      </c>
      <c r="BG571" s="26">
        <v>45215</v>
      </c>
      <c r="BH571" s="31" t="s">
        <v>52</v>
      </c>
      <c r="BI571" s="21" t="s">
        <v>2247</v>
      </c>
      <c r="BJ571" s="34" t="s">
        <v>64</v>
      </c>
    </row>
    <row r="572" spans="55:62" ht="16.5" customHeight="1">
      <c r="BC572" s="2" t="s">
        <v>59</v>
      </c>
      <c r="BD572" s="3" t="s">
        <v>3420</v>
      </c>
      <c r="BE572" s="4">
        <v>1950</v>
      </c>
      <c r="BF572" s="5">
        <v>23400</v>
      </c>
      <c r="BG572" s="26">
        <v>45215</v>
      </c>
      <c r="BH572" s="12" t="s">
        <v>52</v>
      </c>
      <c r="BI572" s="8" t="s">
        <v>63</v>
      </c>
      <c r="BJ572" s="13" t="s">
        <v>64</v>
      </c>
    </row>
    <row r="573" spans="55:62" ht="16.5" customHeight="1">
      <c r="BC573" s="21" t="s">
        <v>28660</v>
      </c>
      <c r="BD573" s="115" t="s">
        <v>3424</v>
      </c>
      <c r="BE573" s="23">
        <v>1960</v>
      </c>
      <c r="BF573" s="24">
        <v>23520</v>
      </c>
      <c r="BG573" s="26">
        <v>45216</v>
      </c>
      <c r="BH573" s="31" t="s">
        <v>52</v>
      </c>
      <c r="BI573" s="32" t="s">
        <v>83</v>
      </c>
      <c r="BJ573" s="34" t="s">
        <v>55</v>
      </c>
    </row>
    <row r="574" spans="55:62" ht="16.5" customHeight="1">
      <c r="BC574" s="2" t="s">
        <v>28660</v>
      </c>
      <c r="BD574" s="115" t="s">
        <v>3427</v>
      </c>
      <c r="BE574" s="4">
        <v>1960</v>
      </c>
      <c r="BF574" s="5">
        <v>23520</v>
      </c>
      <c r="BG574" s="26">
        <v>45216</v>
      </c>
      <c r="BH574" s="12" t="s">
        <v>52</v>
      </c>
      <c r="BI574" s="2" t="s">
        <v>83</v>
      </c>
      <c r="BJ574" s="13" t="s">
        <v>55</v>
      </c>
    </row>
    <row r="575" spans="55:62" ht="16.5" customHeight="1">
      <c r="BC575" s="2" t="s">
        <v>28660</v>
      </c>
      <c r="BD575" s="115" t="s">
        <v>3432</v>
      </c>
      <c r="BE575" s="4">
        <v>1960</v>
      </c>
      <c r="BF575" s="5">
        <v>23520</v>
      </c>
      <c r="BG575" s="26">
        <v>45216</v>
      </c>
      <c r="BH575" s="12" t="s">
        <v>52</v>
      </c>
      <c r="BI575" s="2" t="s">
        <v>83</v>
      </c>
      <c r="BJ575" s="13" t="s">
        <v>55</v>
      </c>
    </row>
    <row r="576" spans="55:62" ht="16.5" customHeight="1">
      <c r="BC576" s="21" t="s">
        <v>28660</v>
      </c>
      <c r="BD576" s="115" t="s">
        <v>18668</v>
      </c>
      <c r="BE576" s="23">
        <v>1960</v>
      </c>
      <c r="BF576" s="24">
        <v>23520</v>
      </c>
      <c r="BG576" s="26">
        <v>45216</v>
      </c>
      <c r="BH576" s="31" t="s">
        <v>52</v>
      </c>
      <c r="BI576" s="21" t="s">
        <v>83</v>
      </c>
      <c r="BJ576" s="34" t="s">
        <v>55</v>
      </c>
    </row>
    <row r="577" spans="55:62" ht="16.5" customHeight="1">
      <c r="BC577" s="21" t="s">
        <v>28660</v>
      </c>
      <c r="BD577" s="115" t="s">
        <v>3440</v>
      </c>
      <c r="BE577" s="23">
        <v>1950</v>
      </c>
      <c r="BF577" s="24">
        <v>23400</v>
      </c>
      <c r="BG577" s="26">
        <v>45216</v>
      </c>
      <c r="BH577" s="31" t="s">
        <v>52</v>
      </c>
      <c r="BI577" s="32" t="s">
        <v>1671</v>
      </c>
      <c r="BJ577" s="34" t="s">
        <v>55</v>
      </c>
    </row>
    <row r="578" spans="55:62" ht="16.5" customHeight="1">
      <c r="BC578" s="21" t="s">
        <v>130</v>
      </c>
      <c r="BD578" s="115" t="s">
        <v>7089</v>
      </c>
      <c r="BE578" s="23">
        <v>1960</v>
      </c>
      <c r="BF578" s="24">
        <v>23520</v>
      </c>
      <c r="BG578" s="26">
        <v>45216</v>
      </c>
      <c r="BH578" s="31" t="s">
        <v>52</v>
      </c>
      <c r="BI578" s="32" t="s">
        <v>83</v>
      </c>
      <c r="BJ578" s="34" t="s">
        <v>55</v>
      </c>
    </row>
    <row r="579" spans="55:62" ht="16.5" customHeight="1">
      <c r="BC579" s="21" t="s">
        <v>126</v>
      </c>
      <c r="BD579" s="115" t="s">
        <v>3447</v>
      </c>
      <c r="BE579" s="23">
        <v>1960</v>
      </c>
      <c r="BF579" s="24">
        <v>23520</v>
      </c>
      <c r="BG579" s="26">
        <v>45216</v>
      </c>
      <c r="BH579" s="31" t="s">
        <v>52</v>
      </c>
      <c r="BI579" s="32" t="s">
        <v>83</v>
      </c>
      <c r="BJ579" s="34" t="s">
        <v>55</v>
      </c>
    </row>
    <row r="580" spans="55:62" ht="16.5" customHeight="1">
      <c r="BC580" s="55" t="s">
        <v>589</v>
      </c>
      <c r="BD580" s="232" t="s">
        <v>3452</v>
      </c>
      <c r="BE580" s="4">
        <v>1946</v>
      </c>
      <c r="BF580" s="5">
        <v>23352</v>
      </c>
      <c r="BG580" s="26">
        <v>45217</v>
      </c>
      <c r="BH580" s="12" t="s">
        <v>52</v>
      </c>
      <c r="BI580" s="2" t="s">
        <v>74</v>
      </c>
      <c r="BJ580" s="13" t="s">
        <v>55</v>
      </c>
    </row>
    <row r="581" spans="55:62" ht="16.5" customHeight="1">
      <c r="BC581" s="231" t="s">
        <v>589</v>
      </c>
      <c r="BD581" s="86" t="s">
        <v>3456</v>
      </c>
      <c r="BE581" s="23">
        <v>1958</v>
      </c>
      <c r="BF581" s="24">
        <v>23496</v>
      </c>
      <c r="BG581" s="26">
        <v>45217</v>
      </c>
      <c r="BH581" s="31" t="s">
        <v>52</v>
      </c>
      <c r="BI581" s="32" t="s">
        <v>74</v>
      </c>
      <c r="BJ581" s="34" t="s">
        <v>55</v>
      </c>
    </row>
    <row r="582" spans="55:62" ht="16.5" customHeight="1">
      <c r="BC582" s="231" t="s">
        <v>589</v>
      </c>
      <c r="BD582" s="86" t="s">
        <v>3460</v>
      </c>
      <c r="BE582" s="23">
        <v>1958</v>
      </c>
      <c r="BF582" s="24">
        <v>23496</v>
      </c>
      <c r="BG582" s="26">
        <v>45217</v>
      </c>
      <c r="BH582" s="31" t="s">
        <v>52</v>
      </c>
      <c r="BI582" s="32" t="s">
        <v>74</v>
      </c>
      <c r="BJ582" s="34" t="s">
        <v>55</v>
      </c>
    </row>
    <row r="583" spans="55:62" ht="16.5" customHeight="1">
      <c r="BC583" s="55" t="s">
        <v>589</v>
      </c>
      <c r="BD583" s="232" t="s">
        <v>3464</v>
      </c>
      <c r="BE583" s="4">
        <v>1928</v>
      </c>
      <c r="BF583" s="24">
        <v>23136</v>
      </c>
      <c r="BG583" s="26">
        <v>45217</v>
      </c>
      <c r="BH583" s="31" t="s">
        <v>52</v>
      </c>
      <c r="BI583" s="21" t="s">
        <v>74</v>
      </c>
      <c r="BJ583" s="34" t="s">
        <v>55</v>
      </c>
    </row>
    <row r="584" spans="55:62" ht="16.5" customHeight="1">
      <c r="BC584" s="231" t="s">
        <v>589</v>
      </c>
      <c r="BD584" s="86" t="s">
        <v>3468</v>
      </c>
      <c r="BE584" s="23">
        <v>1853</v>
      </c>
      <c r="BF584" s="24">
        <v>22236</v>
      </c>
      <c r="BG584" s="26">
        <v>45217</v>
      </c>
      <c r="BH584" s="31" t="s">
        <v>52</v>
      </c>
      <c r="BI584" s="32" t="s">
        <v>74</v>
      </c>
      <c r="BJ584" s="34" t="s">
        <v>55</v>
      </c>
    </row>
    <row r="585" spans="55:62" ht="16.5" customHeight="1">
      <c r="BC585" s="231" t="s">
        <v>589</v>
      </c>
      <c r="BD585" s="86" t="s">
        <v>3474</v>
      </c>
      <c r="BE585" s="23">
        <v>1862</v>
      </c>
      <c r="BF585" s="24">
        <v>22344</v>
      </c>
      <c r="BG585" s="26">
        <v>45217</v>
      </c>
      <c r="BH585" s="31" t="s">
        <v>52</v>
      </c>
      <c r="BI585" s="21" t="s">
        <v>74</v>
      </c>
      <c r="BJ585" s="34" t="s">
        <v>55</v>
      </c>
    </row>
    <row r="586" spans="55:62" ht="16.5" customHeight="1">
      <c r="BC586" s="55" t="s">
        <v>28660</v>
      </c>
      <c r="BD586" s="232" t="s">
        <v>3476</v>
      </c>
      <c r="BE586" s="4">
        <v>1568</v>
      </c>
      <c r="BF586" s="5">
        <v>23520</v>
      </c>
      <c r="BG586" s="26">
        <v>45217</v>
      </c>
      <c r="BH586" s="12" t="s">
        <v>52</v>
      </c>
      <c r="BI586" s="8" t="s">
        <v>112</v>
      </c>
      <c r="BJ586" s="13" t="s">
        <v>55</v>
      </c>
    </row>
    <row r="587" spans="55:62" ht="16.5" customHeight="1">
      <c r="BC587" s="231" t="s">
        <v>28660</v>
      </c>
      <c r="BD587" s="86" t="s">
        <v>18669</v>
      </c>
      <c r="BE587" s="23">
        <v>1960</v>
      </c>
      <c r="BF587" s="24">
        <v>23520</v>
      </c>
      <c r="BG587" s="26">
        <v>45217</v>
      </c>
      <c r="BH587" s="31" t="s">
        <v>52</v>
      </c>
      <c r="BI587" s="21" t="s">
        <v>83</v>
      </c>
      <c r="BJ587" s="13" t="s">
        <v>55</v>
      </c>
    </row>
    <row r="588" spans="55:62" ht="16.5" customHeight="1">
      <c r="BC588" s="231" t="s">
        <v>103</v>
      </c>
      <c r="BD588" s="86" t="s">
        <v>3486</v>
      </c>
      <c r="BE588" s="23">
        <v>1568</v>
      </c>
      <c r="BF588" s="24">
        <v>23520</v>
      </c>
      <c r="BG588" s="26">
        <v>45217</v>
      </c>
      <c r="BH588" s="31" t="s">
        <v>52</v>
      </c>
      <c r="BI588" s="32" t="s">
        <v>240</v>
      </c>
      <c r="BJ588" s="34" t="s">
        <v>55</v>
      </c>
    </row>
    <row r="589" spans="55:62" ht="16.5" customHeight="1">
      <c r="BC589" s="55" t="s">
        <v>103</v>
      </c>
      <c r="BD589" s="232" t="s">
        <v>3490</v>
      </c>
      <c r="BE589" s="4">
        <v>1960</v>
      </c>
      <c r="BF589" s="5">
        <v>23520</v>
      </c>
      <c r="BG589" s="26">
        <v>45217</v>
      </c>
      <c r="BH589" s="12" t="s">
        <v>52</v>
      </c>
      <c r="BI589" s="2" t="s">
        <v>83</v>
      </c>
      <c r="BJ589" s="13" t="s">
        <v>55</v>
      </c>
    </row>
    <row r="590" spans="55:62" ht="16.5" customHeight="1">
      <c r="BC590" s="231" t="s">
        <v>506</v>
      </c>
      <c r="BD590" s="22" t="s">
        <v>3492</v>
      </c>
      <c r="BE590" s="23">
        <v>1960</v>
      </c>
      <c r="BF590" s="24">
        <v>23520</v>
      </c>
      <c r="BG590" s="26">
        <v>45217</v>
      </c>
      <c r="BH590" s="31" t="s">
        <v>52</v>
      </c>
      <c r="BI590" s="21" t="s">
        <v>83</v>
      </c>
      <c r="BJ590" s="34" t="s">
        <v>55</v>
      </c>
    </row>
    <row r="591" spans="55:62" ht="16.5" customHeight="1">
      <c r="BC591" s="231" t="s">
        <v>506</v>
      </c>
      <c r="BD591" s="22" t="s">
        <v>3494</v>
      </c>
      <c r="BE591" s="23">
        <v>1960</v>
      </c>
      <c r="BF591" s="24">
        <v>23520</v>
      </c>
      <c r="BG591" s="26">
        <v>45217</v>
      </c>
      <c r="BH591" s="31" t="s">
        <v>52</v>
      </c>
      <c r="BI591" s="32" t="s">
        <v>83</v>
      </c>
      <c r="BJ591" s="34" t="s">
        <v>55</v>
      </c>
    </row>
    <row r="592" spans="55:62" ht="16.5" customHeight="1">
      <c r="BC592" s="21" t="s">
        <v>589</v>
      </c>
      <c r="BD592" s="689" t="s">
        <v>18670</v>
      </c>
      <c r="BE592" s="23">
        <v>1958</v>
      </c>
      <c r="BF592" s="24">
        <v>23496</v>
      </c>
      <c r="BG592" s="7">
        <v>45218</v>
      </c>
      <c r="BH592" s="31" t="s">
        <v>52</v>
      </c>
      <c r="BI592" s="32" t="s">
        <v>153</v>
      </c>
      <c r="BJ592" s="34" t="s">
        <v>55</v>
      </c>
    </row>
    <row r="593" spans="55:62" ht="16.5" customHeight="1">
      <c r="BC593" s="21" t="s">
        <v>589</v>
      </c>
      <c r="BD593" s="689" t="s">
        <v>3500</v>
      </c>
      <c r="BE593" s="23">
        <v>1958</v>
      </c>
      <c r="BF593" s="24">
        <v>23496</v>
      </c>
      <c r="BG593" s="7">
        <v>45218</v>
      </c>
      <c r="BH593" s="31" t="s">
        <v>52</v>
      </c>
      <c r="BI593" s="32" t="s">
        <v>74</v>
      </c>
      <c r="BJ593" s="34" t="s">
        <v>55</v>
      </c>
    </row>
    <row r="594" spans="55:62" ht="16.5" customHeight="1">
      <c r="BC594" s="21" t="s">
        <v>589</v>
      </c>
      <c r="BD594" s="689" t="s">
        <v>18671</v>
      </c>
      <c r="BE594" s="23">
        <v>1958</v>
      </c>
      <c r="BF594" s="24">
        <v>23496</v>
      </c>
      <c r="BG594" s="7">
        <v>45218</v>
      </c>
      <c r="BH594" s="31" t="s">
        <v>52</v>
      </c>
      <c r="BI594" s="32" t="s">
        <v>74</v>
      </c>
      <c r="BJ594" s="34" t="s">
        <v>55</v>
      </c>
    </row>
    <row r="595" spans="55:62" ht="16.5" customHeight="1">
      <c r="BC595" s="21" t="s">
        <v>28660</v>
      </c>
      <c r="BD595" s="689" t="s">
        <v>3513</v>
      </c>
      <c r="BE595" s="23">
        <v>1960</v>
      </c>
      <c r="BF595" s="24">
        <v>23520</v>
      </c>
      <c r="BG595" s="7">
        <v>45218</v>
      </c>
      <c r="BH595" s="31" t="s">
        <v>52</v>
      </c>
      <c r="BI595" s="32" t="s">
        <v>83</v>
      </c>
      <c r="BJ595" s="34" t="s">
        <v>55</v>
      </c>
    </row>
    <row r="596" spans="55:62" ht="16.5" customHeight="1">
      <c r="BC596" s="73" t="s">
        <v>126</v>
      </c>
      <c r="BD596" s="689" t="s">
        <v>3516</v>
      </c>
      <c r="BE596" s="23">
        <v>1958</v>
      </c>
      <c r="BF596" s="24">
        <v>23496</v>
      </c>
      <c r="BG596" s="7">
        <v>45218</v>
      </c>
      <c r="BH596" s="31" t="s">
        <v>52</v>
      </c>
      <c r="BI596" s="21" t="s">
        <v>74</v>
      </c>
      <c r="BJ596" s="34" t="s">
        <v>55</v>
      </c>
    </row>
    <row r="597" spans="55:62" ht="16.5" customHeight="1">
      <c r="BC597" s="21" t="s">
        <v>130</v>
      </c>
      <c r="BD597" s="689" t="s">
        <v>3519</v>
      </c>
      <c r="BE597" s="23">
        <v>1960</v>
      </c>
      <c r="BF597" s="24">
        <v>23520</v>
      </c>
      <c r="BG597" s="7">
        <v>45218</v>
      </c>
      <c r="BH597" s="31" t="s">
        <v>52</v>
      </c>
      <c r="BI597" s="32" t="s">
        <v>83</v>
      </c>
      <c r="BJ597" s="34" t="s">
        <v>55</v>
      </c>
    </row>
    <row r="598" spans="55:62" ht="16.5" customHeight="1">
      <c r="BC598" s="73" t="s">
        <v>130</v>
      </c>
      <c r="BD598" s="690" t="s">
        <v>3521</v>
      </c>
      <c r="BE598" s="4">
        <v>1960</v>
      </c>
      <c r="BF598" s="5">
        <v>23520</v>
      </c>
      <c r="BG598" s="7">
        <v>45218</v>
      </c>
      <c r="BH598" s="12" t="s">
        <v>52</v>
      </c>
      <c r="BI598" s="8" t="s">
        <v>83</v>
      </c>
      <c r="BJ598" s="13" t="s">
        <v>55</v>
      </c>
    </row>
    <row r="599" spans="55:62" ht="16.5" customHeight="1">
      <c r="BC599" s="2" t="s">
        <v>103</v>
      </c>
      <c r="BD599" s="690" t="s">
        <v>3524</v>
      </c>
      <c r="BE599" s="4">
        <v>1960</v>
      </c>
      <c r="BF599" s="5">
        <v>23520</v>
      </c>
      <c r="BG599" s="7">
        <v>45218</v>
      </c>
      <c r="BH599" s="12" t="s">
        <v>52</v>
      </c>
      <c r="BI599" s="8" t="s">
        <v>83</v>
      </c>
      <c r="BJ599" s="13" t="s">
        <v>55</v>
      </c>
    </row>
    <row r="600" spans="55:62" ht="16.5" customHeight="1">
      <c r="BC600" s="2" t="s">
        <v>103</v>
      </c>
      <c r="BD600" s="689" t="s">
        <v>3526</v>
      </c>
      <c r="BE600" s="23">
        <v>1960</v>
      </c>
      <c r="BF600" s="24">
        <v>23520</v>
      </c>
      <c r="BG600" s="7">
        <v>45218</v>
      </c>
      <c r="BH600" s="31" t="s">
        <v>52</v>
      </c>
      <c r="BI600" s="32" t="s">
        <v>83</v>
      </c>
      <c r="BJ600" s="34" t="s">
        <v>55</v>
      </c>
    </row>
    <row r="601" spans="55:62" ht="16.5" customHeight="1">
      <c r="BC601" s="21" t="s">
        <v>589</v>
      </c>
      <c r="BD601" s="22" t="s">
        <v>3529</v>
      </c>
      <c r="BE601" s="23">
        <v>1863</v>
      </c>
      <c r="BF601" s="24">
        <v>22356</v>
      </c>
      <c r="BG601" s="26">
        <v>45219</v>
      </c>
      <c r="BH601" s="31" t="s">
        <v>52</v>
      </c>
      <c r="BI601" s="32" t="s">
        <v>74</v>
      </c>
      <c r="BJ601" s="34" t="s">
        <v>55</v>
      </c>
    </row>
    <row r="602" spans="55:62" ht="16.5" customHeight="1">
      <c r="BC602" s="21" t="s">
        <v>589</v>
      </c>
      <c r="BD602" s="22" t="s">
        <v>3532</v>
      </c>
      <c r="BE602" s="23">
        <v>1958</v>
      </c>
      <c r="BF602" s="24">
        <v>23496</v>
      </c>
      <c r="BG602" s="26">
        <v>45219</v>
      </c>
      <c r="BH602" s="31" t="s">
        <v>52</v>
      </c>
      <c r="BI602" s="21" t="s">
        <v>153</v>
      </c>
      <c r="BJ602" s="34" t="s">
        <v>55</v>
      </c>
    </row>
    <row r="603" spans="55:62" ht="16.5" customHeight="1">
      <c r="BC603" s="21" t="s">
        <v>271</v>
      </c>
      <c r="BD603" s="22" t="s">
        <v>3537</v>
      </c>
      <c r="BE603" s="23">
        <v>1939</v>
      </c>
      <c r="BF603" s="24">
        <v>23268</v>
      </c>
      <c r="BG603" s="26">
        <v>45219</v>
      </c>
      <c r="BH603" s="31" t="s">
        <v>52</v>
      </c>
      <c r="BI603" s="32" t="s">
        <v>74</v>
      </c>
      <c r="BJ603" s="34" t="s">
        <v>55</v>
      </c>
    </row>
    <row r="604" spans="55:62" ht="16.5" customHeight="1">
      <c r="BC604" s="21" t="s">
        <v>589</v>
      </c>
      <c r="BD604" s="689" t="s">
        <v>3505</v>
      </c>
      <c r="BE604" s="23">
        <v>1958</v>
      </c>
      <c r="BF604" s="24">
        <v>23496</v>
      </c>
      <c r="BG604" s="7">
        <v>45218</v>
      </c>
      <c r="BH604" s="31" t="s">
        <v>52</v>
      </c>
      <c r="BI604" s="32" t="s">
        <v>74</v>
      </c>
      <c r="BJ604" s="34" t="s">
        <v>55</v>
      </c>
    </row>
    <row r="605" spans="55:62" ht="16.5" customHeight="1">
      <c r="BC605" s="21" t="s">
        <v>589</v>
      </c>
      <c r="BD605" s="689" t="s">
        <v>3508</v>
      </c>
      <c r="BE605" s="23">
        <v>1958</v>
      </c>
      <c r="BF605" s="24">
        <v>23496</v>
      </c>
      <c r="BG605" s="7">
        <v>45218</v>
      </c>
      <c r="BH605" s="31" t="s">
        <v>52</v>
      </c>
      <c r="BI605" s="32" t="s">
        <v>74</v>
      </c>
      <c r="BJ605" s="34" t="s">
        <v>55</v>
      </c>
    </row>
    <row r="606" spans="55:62" ht="16.5" customHeight="1">
      <c r="BC606" s="2" t="s">
        <v>589</v>
      </c>
      <c r="BD606" s="690" t="s">
        <v>3511</v>
      </c>
      <c r="BE606" s="4">
        <v>1947</v>
      </c>
      <c r="BF606" s="5">
        <v>23364</v>
      </c>
      <c r="BG606" s="7">
        <v>45218</v>
      </c>
      <c r="BH606" s="12" t="s">
        <v>52</v>
      </c>
      <c r="BI606" s="2" t="s">
        <v>74</v>
      </c>
      <c r="BJ606" s="13" t="s">
        <v>55</v>
      </c>
    </row>
  </sheetData>
  <sortState xmlns:xlrd2="http://schemas.microsoft.com/office/spreadsheetml/2017/richdata2" ref="K2">
    <sortCondition ref="K1"/>
  </sortState>
  <mergeCells count="22">
    <mergeCell ref="AN112:AW112"/>
    <mergeCell ref="AN117:AW117"/>
    <mergeCell ref="AN124:AN125"/>
    <mergeCell ref="AO124:AO125"/>
    <mergeCell ref="AP124:AP125"/>
    <mergeCell ref="AQ124:AQ125"/>
    <mergeCell ref="AR124:AS124"/>
    <mergeCell ref="AT124:AU124"/>
    <mergeCell ref="AV124:AV125"/>
    <mergeCell ref="AW124:AW125"/>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s>
  <phoneticPr fontId="1" type="noConversion"/>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tabColor theme="9" tint="-0.249977111117893"/>
  </sheetPr>
  <dimension ref="A1:O359"/>
  <sheetViews>
    <sheetView topLeftCell="F1" workbookViewId="0">
      <selection activeCell="H6" sqref="H6:J10"/>
    </sheetView>
  </sheetViews>
  <sheetFormatPr defaultRowHeight="16.5"/>
  <cols>
    <col min="1" max="15" width="15.625" style="277" customWidth="1"/>
  </cols>
  <sheetData>
    <row r="1" spans="1:15">
      <c r="A1" s="455" t="s">
        <v>9826</v>
      </c>
      <c r="B1" s="455" t="s">
        <v>9827</v>
      </c>
      <c r="C1" s="455" t="s">
        <v>9828</v>
      </c>
      <c r="D1" s="455" t="s">
        <v>9829</v>
      </c>
      <c r="E1" s="455" t="s">
        <v>9830</v>
      </c>
      <c r="F1" s="455" t="s">
        <v>9831</v>
      </c>
      <c r="G1" s="455" t="s">
        <v>9832</v>
      </c>
      <c r="H1" s="455" t="s">
        <v>9286</v>
      </c>
      <c r="I1" s="455" t="s">
        <v>9833</v>
      </c>
      <c r="J1" s="455" t="s">
        <v>9834</v>
      </c>
      <c r="K1" s="455"/>
      <c r="L1" s="455" t="s">
        <v>9835</v>
      </c>
      <c r="M1" s="455" t="s">
        <v>19153</v>
      </c>
      <c r="N1" s="455" t="s">
        <v>9836</v>
      </c>
      <c r="O1" s="455" t="s">
        <v>9837</v>
      </c>
    </row>
    <row r="2" spans="1:15" ht="24.75">
      <c r="A2" s="470">
        <v>45505</v>
      </c>
      <c r="B2" s="470">
        <v>45505</v>
      </c>
      <c r="C2" s="450" t="s">
        <v>10092</v>
      </c>
      <c r="D2" s="450" t="s">
        <v>10093</v>
      </c>
      <c r="E2" s="450" t="s">
        <v>9848</v>
      </c>
      <c r="F2" s="450" t="s">
        <v>10094</v>
      </c>
      <c r="G2" s="450" t="s">
        <v>6089</v>
      </c>
      <c r="H2" s="450" t="s">
        <v>10095</v>
      </c>
      <c r="I2" s="450" t="s">
        <v>9948</v>
      </c>
      <c r="J2" s="450" t="s">
        <v>6090</v>
      </c>
      <c r="K2" s="450" t="s">
        <v>26741</v>
      </c>
      <c r="L2" s="450" t="s">
        <v>9840</v>
      </c>
      <c r="O2" s="450" t="s">
        <v>205</v>
      </c>
    </row>
    <row r="3" spans="1:15" ht="24.75">
      <c r="A3" s="470">
        <v>45505</v>
      </c>
      <c r="B3" s="470">
        <v>45505</v>
      </c>
      <c r="C3" s="450" t="s">
        <v>10086</v>
      </c>
      <c r="D3" s="450" t="s">
        <v>10087</v>
      </c>
      <c r="E3" s="450" t="s">
        <v>9848</v>
      </c>
      <c r="F3" s="450" t="s">
        <v>10088</v>
      </c>
      <c r="G3" s="450" t="s">
        <v>6085</v>
      </c>
      <c r="H3" s="450" t="s">
        <v>10089</v>
      </c>
      <c r="I3" s="450" t="s">
        <v>9926</v>
      </c>
      <c r="J3" s="450" t="s">
        <v>6086</v>
      </c>
      <c r="K3" s="450" t="s">
        <v>26741</v>
      </c>
      <c r="L3" s="450" t="s">
        <v>9859</v>
      </c>
      <c r="O3" s="450" t="s">
        <v>205</v>
      </c>
    </row>
    <row r="4" spans="1:15" ht="24.75">
      <c r="A4" s="470">
        <v>45505</v>
      </c>
      <c r="C4" s="450" t="s">
        <v>10096</v>
      </c>
      <c r="D4" s="450" t="s">
        <v>10097</v>
      </c>
      <c r="E4" s="450" t="s">
        <v>9848</v>
      </c>
      <c r="F4" s="450" t="s">
        <v>10098</v>
      </c>
      <c r="G4" s="450" t="s">
        <v>10099</v>
      </c>
      <c r="H4" s="450" t="s">
        <v>10100</v>
      </c>
      <c r="I4" s="450" t="s">
        <v>10036</v>
      </c>
      <c r="J4" s="450" t="s">
        <v>10101</v>
      </c>
      <c r="K4" s="450" t="s">
        <v>26741</v>
      </c>
      <c r="L4" s="450" t="s">
        <v>9840</v>
      </c>
      <c r="O4" s="450" t="s">
        <v>205</v>
      </c>
    </row>
    <row r="5" spans="1:15" ht="24.75">
      <c r="A5" s="470">
        <v>45506</v>
      </c>
      <c r="B5" s="470">
        <v>45506</v>
      </c>
      <c r="C5" s="450" t="s">
        <v>10102</v>
      </c>
      <c r="D5" s="450" t="s">
        <v>10103</v>
      </c>
      <c r="E5" s="450" t="s">
        <v>205</v>
      </c>
      <c r="F5" s="450" t="s">
        <v>205</v>
      </c>
      <c r="G5" s="450" t="s">
        <v>205</v>
      </c>
      <c r="H5" s="450" t="s">
        <v>205</v>
      </c>
      <c r="I5" s="450" t="s">
        <v>9944</v>
      </c>
      <c r="J5" s="450" t="s">
        <v>10104</v>
      </c>
      <c r="K5" s="450" t="s">
        <v>26741</v>
      </c>
      <c r="L5" s="450" t="s">
        <v>9840</v>
      </c>
      <c r="O5" s="450" t="s">
        <v>205</v>
      </c>
    </row>
    <row r="6" spans="1:15" ht="24.75">
      <c r="A6" s="470">
        <v>45506</v>
      </c>
      <c r="B6" s="470">
        <v>45506</v>
      </c>
      <c r="C6" s="450" t="s">
        <v>10105</v>
      </c>
      <c r="D6" s="450" t="s">
        <v>10106</v>
      </c>
      <c r="E6" s="450" t="s">
        <v>205</v>
      </c>
      <c r="F6" s="450" t="s">
        <v>205</v>
      </c>
      <c r="G6" s="450" t="s">
        <v>205</v>
      </c>
      <c r="H6" s="450" t="s">
        <v>205</v>
      </c>
      <c r="I6" s="450" t="s">
        <v>9452</v>
      </c>
      <c r="J6" s="450" t="s">
        <v>10107</v>
      </c>
      <c r="K6" s="450" t="s">
        <v>26741</v>
      </c>
      <c r="L6" s="450" t="s">
        <v>9840</v>
      </c>
      <c r="O6" s="450" t="s">
        <v>205</v>
      </c>
    </row>
    <row r="7" spans="1:15" ht="24.75">
      <c r="A7" s="470">
        <v>45506</v>
      </c>
      <c r="B7" s="470">
        <v>45506</v>
      </c>
      <c r="C7" s="450" t="s">
        <v>10108</v>
      </c>
      <c r="D7" s="450" t="s">
        <v>10109</v>
      </c>
      <c r="E7" s="450" t="s">
        <v>9848</v>
      </c>
      <c r="F7" s="450" t="s">
        <v>10110</v>
      </c>
      <c r="G7" s="450" t="s">
        <v>6104</v>
      </c>
      <c r="H7" s="450" t="s">
        <v>10111</v>
      </c>
      <c r="I7" s="450" t="s">
        <v>9867</v>
      </c>
      <c r="J7" s="450" t="s">
        <v>6105</v>
      </c>
      <c r="K7" s="450" t="s">
        <v>26741</v>
      </c>
      <c r="L7" s="450" t="s">
        <v>9840</v>
      </c>
      <c r="O7" s="450" t="s">
        <v>205</v>
      </c>
    </row>
    <row r="8" spans="1:15" ht="24.75">
      <c r="A8" s="470">
        <v>45506</v>
      </c>
      <c r="B8" s="470">
        <v>45506</v>
      </c>
      <c r="C8" s="450" t="s">
        <v>10112</v>
      </c>
      <c r="D8" s="450" t="s">
        <v>10113</v>
      </c>
      <c r="E8" s="450" t="s">
        <v>9848</v>
      </c>
      <c r="F8" s="450" t="s">
        <v>10114</v>
      </c>
      <c r="G8" s="450" t="s">
        <v>10115</v>
      </c>
      <c r="H8" s="450" t="s">
        <v>10116</v>
      </c>
      <c r="I8" s="450" t="s">
        <v>9617</v>
      </c>
      <c r="J8" s="450" t="s">
        <v>10117</v>
      </c>
      <c r="K8" s="450" t="s">
        <v>26741</v>
      </c>
      <c r="L8" s="450" t="s">
        <v>9840</v>
      </c>
      <c r="O8" s="450" t="s">
        <v>205</v>
      </c>
    </row>
    <row r="9" spans="1:15" ht="24.75">
      <c r="A9" s="470">
        <v>45507</v>
      </c>
      <c r="C9" s="450" t="s">
        <v>10118</v>
      </c>
      <c r="D9" s="450" t="s">
        <v>10119</v>
      </c>
      <c r="E9" s="450" t="s">
        <v>9848</v>
      </c>
      <c r="F9" s="450" t="s">
        <v>10120</v>
      </c>
      <c r="G9" s="450" t="s">
        <v>10121</v>
      </c>
      <c r="H9" s="450" t="s">
        <v>10122</v>
      </c>
      <c r="I9" s="450" t="s">
        <v>9852</v>
      </c>
      <c r="J9" s="450" t="s">
        <v>10123</v>
      </c>
      <c r="K9" s="450" t="s">
        <v>26741</v>
      </c>
      <c r="L9" s="450" t="s">
        <v>9840</v>
      </c>
      <c r="O9" s="450" t="s">
        <v>205</v>
      </c>
    </row>
    <row r="10" spans="1:15" ht="24.75">
      <c r="A10" s="470">
        <v>45509</v>
      </c>
      <c r="B10" s="470">
        <v>45509</v>
      </c>
      <c r="C10" s="450" t="s">
        <v>10124</v>
      </c>
      <c r="D10" s="450" t="s">
        <v>10125</v>
      </c>
      <c r="E10" s="450" t="s">
        <v>9848</v>
      </c>
      <c r="F10" s="450" t="s">
        <v>10126</v>
      </c>
      <c r="G10" s="450" t="s">
        <v>10127</v>
      </c>
      <c r="H10" s="450" t="s">
        <v>10128</v>
      </c>
      <c r="I10" s="450" t="s">
        <v>10129</v>
      </c>
      <c r="J10" s="450" t="s">
        <v>10130</v>
      </c>
      <c r="K10" s="450" t="s">
        <v>26741</v>
      </c>
      <c r="L10" s="450" t="s">
        <v>9840</v>
      </c>
      <c r="O10" s="450" t="s">
        <v>205</v>
      </c>
    </row>
    <row r="11" spans="1:15" ht="24.75">
      <c r="A11" s="470">
        <v>45509</v>
      </c>
      <c r="B11" s="470">
        <v>45509</v>
      </c>
      <c r="C11" s="450" t="s">
        <v>10131</v>
      </c>
      <c r="D11" s="450" t="s">
        <v>10132</v>
      </c>
      <c r="E11" s="450" t="s">
        <v>9848</v>
      </c>
      <c r="F11" s="450" t="s">
        <v>10133</v>
      </c>
      <c r="G11" s="450" t="s">
        <v>10134</v>
      </c>
      <c r="H11" s="450" t="s">
        <v>10135</v>
      </c>
      <c r="I11" s="450" t="s">
        <v>9942</v>
      </c>
      <c r="J11" s="450" t="s">
        <v>10136</v>
      </c>
      <c r="K11" s="450" t="s">
        <v>26741</v>
      </c>
      <c r="L11" s="450" t="s">
        <v>9840</v>
      </c>
      <c r="O11" s="450" t="s">
        <v>205</v>
      </c>
    </row>
    <row r="12" spans="1:15" ht="24.75">
      <c r="A12" s="470">
        <v>45509</v>
      </c>
      <c r="B12" s="470">
        <v>45509</v>
      </c>
      <c r="C12" s="450" t="s">
        <v>10137</v>
      </c>
      <c r="D12" s="450" t="s">
        <v>10138</v>
      </c>
      <c r="E12" s="450" t="s">
        <v>9848</v>
      </c>
      <c r="F12" s="450" t="s">
        <v>10139</v>
      </c>
      <c r="G12" s="450" t="s">
        <v>6109</v>
      </c>
      <c r="H12" s="450" t="s">
        <v>10140</v>
      </c>
      <c r="I12" s="450" t="s">
        <v>9596</v>
      </c>
      <c r="J12" s="450" t="s">
        <v>6110</v>
      </c>
      <c r="K12" s="450" t="s">
        <v>26741</v>
      </c>
      <c r="L12" s="450" t="s">
        <v>9840</v>
      </c>
      <c r="O12" s="450" t="s">
        <v>205</v>
      </c>
    </row>
    <row r="13" spans="1:15" ht="24.75">
      <c r="A13" s="470">
        <v>45509</v>
      </c>
      <c r="B13" s="470">
        <v>45509</v>
      </c>
      <c r="C13" s="450" t="s">
        <v>10141</v>
      </c>
      <c r="D13" s="450" t="s">
        <v>10142</v>
      </c>
      <c r="E13" s="450" t="s">
        <v>9848</v>
      </c>
      <c r="F13" s="450" t="s">
        <v>10143</v>
      </c>
      <c r="G13" s="450" t="s">
        <v>10144</v>
      </c>
      <c r="H13" s="450" t="s">
        <v>10145</v>
      </c>
      <c r="I13" s="450" t="s">
        <v>9606</v>
      </c>
      <c r="J13" s="450" t="s">
        <v>10146</v>
      </c>
      <c r="K13" s="450" t="s">
        <v>26741</v>
      </c>
      <c r="L13" s="450" t="s">
        <v>9840</v>
      </c>
      <c r="O13" s="450" t="s">
        <v>205</v>
      </c>
    </row>
    <row r="14" spans="1:15" ht="24.75">
      <c r="A14" s="470">
        <v>45510</v>
      </c>
      <c r="B14" s="470">
        <v>45510</v>
      </c>
      <c r="C14" s="450" t="s">
        <v>10147</v>
      </c>
      <c r="D14" s="450" t="s">
        <v>10148</v>
      </c>
      <c r="E14" s="450" t="s">
        <v>205</v>
      </c>
      <c r="F14" s="450" t="s">
        <v>205</v>
      </c>
      <c r="G14" s="450" t="s">
        <v>205</v>
      </c>
      <c r="H14" s="450" t="s">
        <v>205</v>
      </c>
      <c r="I14" s="450" t="s">
        <v>9948</v>
      </c>
      <c r="J14" s="450" t="s">
        <v>10149</v>
      </c>
      <c r="K14" s="450" t="s">
        <v>26741</v>
      </c>
      <c r="L14" s="450" t="s">
        <v>9840</v>
      </c>
      <c r="O14" s="450" t="s">
        <v>205</v>
      </c>
    </row>
    <row r="15" spans="1:15" ht="24.75">
      <c r="A15" s="470">
        <v>45510</v>
      </c>
      <c r="B15" s="470">
        <v>45510</v>
      </c>
      <c r="C15" s="450" t="s">
        <v>10150</v>
      </c>
      <c r="D15" s="450" t="s">
        <v>10151</v>
      </c>
      <c r="E15" s="450" t="s">
        <v>9848</v>
      </c>
      <c r="F15" s="450" t="s">
        <v>10152</v>
      </c>
      <c r="G15" s="450" t="s">
        <v>6118</v>
      </c>
      <c r="H15" s="450" t="s">
        <v>10153</v>
      </c>
      <c r="I15" s="450" t="s">
        <v>9990</v>
      </c>
      <c r="J15" s="450" t="s">
        <v>6119</v>
      </c>
      <c r="K15" s="450" t="s">
        <v>26741</v>
      </c>
      <c r="L15" s="450" t="s">
        <v>9840</v>
      </c>
      <c r="O15" s="450" t="s">
        <v>205</v>
      </c>
    </row>
    <row r="16" spans="1:15" ht="24.75">
      <c r="A16" s="470">
        <v>45510</v>
      </c>
      <c r="B16" s="470">
        <v>45510</v>
      </c>
      <c r="C16" s="450" t="s">
        <v>10154</v>
      </c>
      <c r="D16" s="450" t="s">
        <v>10155</v>
      </c>
      <c r="E16" s="450" t="s">
        <v>9848</v>
      </c>
      <c r="F16" s="450" t="s">
        <v>10156</v>
      </c>
      <c r="G16" s="450" t="s">
        <v>6122</v>
      </c>
      <c r="H16" s="450" t="s">
        <v>10157</v>
      </c>
      <c r="I16" s="450" t="s">
        <v>10158</v>
      </c>
      <c r="J16" s="450" t="s">
        <v>6123</v>
      </c>
      <c r="K16" s="450" t="s">
        <v>26741</v>
      </c>
      <c r="L16" s="450" t="s">
        <v>9840</v>
      </c>
      <c r="O16" s="450" t="s">
        <v>205</v>
      </c>
    </row>
    <row r="17" spans="1:15" ht="24.75">
      <c r="A17" s="470">
        <v>45510</v>
      </c>
      <c r="B17" s="470">
        <v>45510</v>
      </c>
      <c r="C17" s="450" t="s">
        <v>10159</v>
      </c>
      <c r="D17" s="450" t="s">
        <v>10160</v>
      </c>
      <c r="E17" s="450" t="s">
        <v>9848</v>
      </c>
      <c r="F17" s="450" t="s">
        <v>10161</v>
      </c>
      <c r="G17" s="450" t="s">
        <v>6099</v>
      </c>
      <c r="H17" s="450" t="s">
        <v>10162</v>
      </c>
      <c r="I17" s="450" t="s">
        <v>10090</v>
      </c>
      <c r="J17" s="450" t="s">
        <v>6100</v>
      </c>
      <c r="K17" s="450" t="s">
        <v>26741</v>
      </c>
      <c r="L17" s="450" t="s">
        <v>9840</v>
      </c>
      <c r="O17" s="450" t="s">
        <v>205</v>
      </c>
    </row>
    <row r="18" spans="1:15" ht="24.75">
      <c r="A18" s="470">
        <v>45510</v>
      </c>
      <c r="B18" s="470">
        <v>45510</v>
      </c>
      <c r="C18" s="450" t="s">
        <v>10163</v>
      </c>
      <c r="D18" s="450" t="s">
        <v>10164</v>
      </c>
      <c r="E18" s="450" t="s">
        <v>9848</v>
      </c>
      <c r="F18" s="450" t="s">
        <v>10165</v>
      </c>
      <c r="G18" s="450" t="s">
        <v>6113</v>
      </c>
      <c r="H18" s="450" t="s">
        <v>10166</v>
      </c>
      <c r="I18" s="450" t="s">
        <v>9526</v>
      </c>
      <c r="J18" s="450" t="s">
        <v>6114</v>
      </c>
      <c r="K18" s="450" t="s">
        <v>26741</v>
      </c>
      <c r="L18" s="450" t="s">
        <v>9840</v>
      </c>
      <c r="O18" s="450" t="s">
        <v>205</v>
      </c>
    </row>
    <row r="19" spans="1:15" ht="24.75">
      <c r="A19" s="470">
        <v>45511</v>
      </c>
      <c r="B19" s="470">
        <v>45511</v>
      </c>
      <c r="C19" s="450" t="s">
        <v>10167</v>
      </c>
      <c r="D19" s="450" t="s">
        <v>10168</v>
      </c>
      <c r="E19" s="450" t="s">
        <v>205</v>
      </c>
      <c r="F19" s="450" t="s">
        <v>205</v>
      </c>
      <c r="G19" s="450" t="s">
        <v>205</v>
      </c>
      <c r="H19" s="450" t="s">
        <v>205</v>
      </c>
      <c r="I19" s="450" t="s">
        <v>9841</v>
      </c>
      <c r="J19" s="450" t="s">
        <v>10169</v>
      </c>
      <c r="K19" s="450" t="s">
        <v>26741</v>
      </c>
      <c r="L19" s="450" t="s">
        <v>9840</v>
      </c>
      <c r="O19" s="450" t="s">
        <v>205</v>
      </c>
    </row>
    <row r="20" spans="1:15" ht="24.75">
      <c r="A20" s="470">
        <v>45511</v>
      </c>
      <c r="B20" s="470">
        <v>45511</v>
      </c>
      <c r="C20" s="450" t="s">
        <v>10170</v>
      </c>
      <c r="D20" s="450" t="s">
        <v>10171</v>
      </c>
      <c r="E20" s="450" t="s">
        <v>9848</v>
      </c>
      <c r="F20" s="450" t="s">
        <v>10172</v>
      </c>
      <c r="G20" s="450" t="s">
        <v>6126</v>
      </c>
      <c r="H20" s="450" t="s">
        <v>10173</v>
      </c>
      <c r="I20" s="450" t="s">
        <v>9922</v>
      </c>
      <c r="J20" s="450" t="s">
        <v>6127</v>
      </c>
      <c r="K20" s="450" t="s">
        <v>26741</v>
      </c>
      <c r="L20" s="450" t="s">
        <v>9840</v>
      </c>
      <c r="O20" s="450" t="s">
        <v>205</v>
      </c>
    </row>
    <row r="21" spans="1:15" ht="24.75">
      <c r="A21" s="470">
        <v>45511</v>
      </c>
      <c r="B21" s="470">
        <v>45511</v>
      </c>
      <c r="C21" s="450" t="s">
        <v>10174</v>
      </c>
      <c r="D21" s="450" t="s">
        <v>10175</v>
      </c>
      <c r="E21" s="450" t="s">
        <v>9848</v>
      </c>
      <c r="F21" s="450" t="s">
        <v>10176</v>
      </c>
      <c r="G21" s="450" t="s">
        <v>6134</v>
      </c>
      <c r="H21" s="450" t="s">
        <v>10177</v>
      </c>
      <c r="I21" s="450" t="s">
        <v>9438</v>
      </c>
      <c r="J21" s="450" t="s">
        <v>6135</v>
      </c>
      <c r="K21" s="450" t="s">
        <v>26741</v>
      </c>
      <c r="L21" s="450" t="s">
        <v>9840</v>
      </c>
      <c r="O21" s="450" t="s">
        <v>205</v>
      </c>
    </row>
    <row r="22" spans="1:15" ht="24.75">
      <c r="A22" s="470">
        <v>45511</v>
      </c>
      <c r="B22" s="470">
        <v>45511</v>
      </c>
      <c r="C22" s="450" t="s">
        <v>10178</v>
      </c>
      <c r="D22" s="450" t="s">
        <v>10179</v>
      </c>
      <c r="E22" s="450" t="s">
        <v>9848</v>
      </c>
      <c r="F22" s="450" t="s">
        <v>10180</v>
      </c>
      <c r="G22" s="450" t="s">
        <v>6131</v>
      </c>
      <c r="H22" s="450" t="s">
        <v>10181</v>
      </c>
      <c r="I22" s="450" t="s">
        <v>9596</v>
      </c>
      <c r="J22" s="450" t="s">
        <v>6132</v>
      </c>
      <c r="K22" s="450" t="s">
        <v>26741</v>
      </c>
      <c r="L22" s="450" t="s">
        <v>9840</v>
      </c>
      <c r="O22" s="450" t="s">
        <v>205</v>
      </c>
    </row>
    <row r="23" spans="1:15" ht="24.75">
      <c r="A23" s="470">
        <v>45512</v>
      </c>
      <c r="B23" s="470">
        <v>45512</v>
      </c>
      <c r="C23" s="450" t="s">
        <v>10182</v>
      </c>
      <c r="D23" s="450" t="s">
        <v>10183</v>
      </c>
      <c r="E23" s="450" t="s">
        <v>9848</v>
      </c>
      <c r="F23" s="450" t="s">
        <v>10184</v>
      </c>
      <c r="G23" s="450" t="s">
        <v>10185</v>
      </c>
      <c r="H23" s="450" t="s">
        <v>10186</v>
      </c>
      <c r="I23" s="450" t="s">
        <v>9976</v>
      </c>
      <c r="J23" s="450" t="s">
        <v>10187</v>
      </c>
      <c r="K23" s="450" t="s">
        <v>26741</v>
      </c>
      <c r="L23" s="450" t="s">
        <v>9840</v>
      </c>
      <c r="O23" s="450" t="s">
        <v>205</v>
      </c>
    </row>
    <row r="24" spans="1:15" ht="24.75">
      <c r="A24" s="470">
        <v>45513</v>
      </c>
      <c r="C24" s="450" t="s">
        <v>10188</v>
      </c>
      <c r="D24" s="450" t="s">
        <v>10189</v>
      </c>
      <c r="E24" s="450" t="s">
        <v>9848</v>
      </c>
      <c r="F24" s="450" t="s">
        <v>10190</v>
      </c>
      <c r="G24" s="450" t="s">
        <v>9665</v>
      </c>
      <c r="H24" s="450" t="s">
        <v>10191</v>
      </c>
      <c r="I24" s="450" t="s">
        <v>9897</v>
      </c>
      <c r="J24" s="450" t="s">
        <v>9666</v>
      </c>
      <c r="K24" s="450" t="s">
        <v>26741</v>
      </c>
      <c r="L24" s="450" t="s">
        <v>9840</v>
      </c>
      <c r="O24" s="450" t="s">
        <v>205</v>
      </c>
    </row>
    <row r="25" spans="1:15" ht="24.75">
      <c r="A25" s="470">
        <v>45513</v>
      </c>
      <c r="B25" s="470">
        <v>45513</v>
      </c>
      <c r="C25" s="450" t="s">
        <v>10192</v>
      </c>
      <c r="D25" s="450" t="s">
        <v>10193</v>
      </c>
      <c r="E25" s="450" t="s">
        <v>9848</v>
      </c>
      <c r="F25" s="450" t="s">
        <v>10194</v>
      </c>
      <c r="G25" s="450" t="s">
        <v>6137</v>
      </c>
      <c r="H25" s="450" t="s">
        <v>10195</v>
      </c>
      <c r="I25" s="450" t="s">
        <v>9861</v>
      </c>
      <c r="J25" s="450" t="s">
        <v>6138</v>
      </c>
      <c r="K25" s="450" t="s">
        <v>26741</v>
      </c>
      <c r="L25" s="450" t="s">
        <v>9840</v>
      </c>
      <c r="O25" s="450" t="s">
        <v>205</v>
      </c>
    </row>
    <row r="26" spans="1:15" ht="24.75">
      <c r="A26" s="470">
        <v>45513</v>
      </c>
      <c r="B26" s="470">
        <v>45513</v>
      </c>
      <c r="C26" s="450" t="s">
        <v>10196</v>
      </c>
      <c r="D26" s="450" t="s">
        <v>10197</v>
      </c>
      <c r="E26" s="450" t="s">
        <v>9848</v>
      </c>
      <c r="F26" s="450" t="s">
        <v>10198</v>
      </c>
      <c r="G26" s="450" t="s">
        <v>10199</v>
      </c>
      <c r="H26" s="450" t="s">
        <v>10200</v>
      </c>
      <c r="I26" s="450" t="s">
        <v>10201</v>
      </c>
      <c r="J26" s="450" t="s">
        <v>10202</v>
      </c>
      <c r="K26" s="450" t="s">
        <v>26741</v>
      </c>
      <c r="L26" s="450" t="s">
        <v>9840</v>
      </c>
      <c r="O26" s="450" t="s">
        <v>205</v>
      </c>
    </row>
    <row r="27" spans="1:15" ht="24.75">
      <c r="A27" s="470">
        <v>45516</v>
      </c>
      <c r="B27" s="470">
        <v>45516</v>
      </c>
      <c r="C27" s="450" t="s">
        <v>10203</v>
      </c>
      <c r="D27" s="450" t="s">
        <v>10204</v>
      </c>
      <c r="E27" s="450" t="s">
        <v>9848</v>
      </c>
      <c r="F27" s="450" t="s">
        <v>10205</v>
      </c>
      <c r="G27" s="450" t="s">
        <v>10206</v>
      </c>
      <c r="H27" s="450" t="s">
        <v>10207</v>
      </c>
      <c r="I27" s="450" t="s">
        <v>9902</v>
      </c>
      <c r="J27" s="450" t="s">
        <v>10208</v>
      </c>
      <c r="K27" s="450" t="s">
        <v>26741</v>
      </c>
      <c r="L27" s="450" t="s">
        <v>9840</v>
      </c>
      <c r="O27" s="450" t="s">
        <v>205</v>
      </c>
    </row>
    <row r="28" spans="1:15" ht="24.75">
      <c r="A28" s="470">
        <v>45516</v>
      </c>
      <c r="C28" s="450" t="s">
        <v>10209</v>
      </c>
      <c r="D28" s="450" t="s">
        <v>10210</v>
      </c>
      <c r="E28" s="450" t="s">
        <v>9848</v>
      </c>
      <c r="F28" s="450" t="s">
        <v>10211</v>
      </c>
      <c r="G28" s="450" t="s">
        <v>10212</v>
      </c>
      <c r="H28" s="450" t="s">
        <v>10213</v>
      </c>
      <c r="I28" s="450" t="s">
        <v>9957</v>
      </c>
      <c r="J28" s="450" t="s">
        <v>10214</v>
      </c>
      <c r="K28" s="450" t="s">
        <v>26741</v>
      </c>
      <c r="L28" s="450" t="s">
        <v>9840</v>
      </c>
      <c r="O28" s="450" t="s">
        <v>205</v>
      </c>
    </row>
    <row r="29" spans="1:15" ht="24.75">
      <c r="A29" s="470">
        <v>45517</v>
      </c>
      <c r="B29" s="470">
        <v>45517</v>
      </c>
      <c r="C29" s="450" t="s">
        <v>10215</v>
      </c>
      <c r="D29" s="450" t="s">
        <v>10216</v>
      </c>
      <c r="E29" s="450" t="s">
        <v>9848</v>
      </c>
      <c r="F29" s="450" t="s">
        <v>10217</v>
      </c>
      <c r="G29" s="450" t="s">
        <v>9599</v>
      </c>
      <c r="H29" s="450" t="s">
        <v>10218</v>
      </c>
      <c r="I29" s="450" t="s">
        <v>9601</v>
      </c>
      <c r="J29" s="450" t="s">
        <v>9600</v>
      </c>
      <c r="K29" s="450"/>
      <c r="L29" s="450" t="s">
        <v>9840</v>
      </c>
      <c r="O29" s="450" t="s">
        <v>205</v>
      </c>
    </row>
    <row r="30" spans="1:15" ht="24.75">
      <c r="A30" s="470">
        <v>45517</v>
      </c>
      <c r="B30" s="470">
        <v>45517</v>
      </c>
      <c r="C30" s="450" t="s">
        <v>10219</v>
      </c>
      <c r="D30" s="450" t="s">
        <v>10220</v>
      </c>
      <c r="E30" s="450" t="s">
        <v>9848</v>
      </c>
      <c r="F30" s="450" t="s">
        <v>10221</v>
      </c>
      <c r="G30" s="450" t="s">
        <v>6141</v>
      </c>
      <c r="H30" s="450" t="s">
        <v>10222</v>
      </c>
      <c r="I30" s="450" t="s">
        <v>9617</v>
      </c>
      <c r="J30" s="450" t="s">
        <v>6142</v>
      </c>
      <c r="K30" s="450" t="s">
        <v>26741</v>
      </c>
      <c r="L30" s="450" t="s">
        <v>9840</v>
      </c>
      <c r="O30" s="450" t="s">
        <v>205</v>
      </c>
    </row>
    <row r="31" spans="1:15" ht="24.75">
      <c r="A31" s="470">
        <v>45517</v>
      </c>
      <c r="B31" s="470">
        <v>45517</v>
      </c>
      <c r="C31" s="450" t="s">
        <v>10223</v>
      </c>
      <c r="D31" s="450" t="s">
        <v>10224</v>
      </c>
      <c r="E31" s="450" t="s">
        <v>9848</v>
      </c>
      <c r="F31" s="450" t="s">
        <v>10225</v>
      </c>
      <c r="G31" s="450" t="s">
        <v>6149</v>
      </c>
      <c r="H31" s="450" t="s">
        <v>10226</v>
      </c>
      <c r="I31" s="450" t="s">
        <v>9596</v>
      </c>
      <c r="J31" s="450" t="s">
        <v>6150</v>
      </c>
      <c r="K31" s="450" t="s">
        <v>26741</v>
      </c>
      <c r="L31" s="450" t="s">
        <v>9840</v>
      </c>
      <c r="O31" s="450" t="s">
        <v>205</v>
      </c>
    </row>
    <row r="32" spans="1:15" ht="24.75">
      <c r="A32" s="470">
        <v>45517</v>
      </c>
      <c r="B32" s="470">
        <v>45517</v>
      </c>
      <c r="C32" s="450" t="s">
        <v>10227</v>
      </c>
      <c r="D32" s="450" t="s">
        <v>10228</v>
      </c>
      <c r="E32" s="450" t="s">
        <v>9848</v>
      </c>
      <c r="F32" s="450" t="s">
        <v>10229</v>
      </c>
      <c r="G32" s="450" t="s">
        <v>6155</v>
      </c>
      <c r="H32" s="450" t="s">
        <v>10230</v>
      </c>
      <c r="I32" s="450" t="s">
        <v>9438</v>
      </c>
      <c r="J32" s="450" t="s">
        <v>6156</v>
      </c>
      <c r="K32" s="450"/>
      <c r="L32" s="450" t="s">
        <v>9840</v>
      </c>
      <c r="O32" s="450" t="s">
        <v>205</v>
      </c>
    </row>
    <row r="33" spans="1:15" ht="24.75">
      <c r="A33" s="470">
        <v>45517</v>
      </c>
      <c r="B33" s="470">
        <v>45517</v>
      </c>
      <c r="C33" s="450" t="s">
        <v>10231</v>
      </c>
      <c r="D33" s="450" t="s">
        <v>10232</v>
      </c>
      <c r="E33" s="450" t="s">
        <v>9848</v>
      </c>
      <c r="F33" s="450" t="s">
        <v>10233</v>
      </c>
      <c r="G33" s="450" t="s">
        <v>6144</v>
      </c>
      <c r="H33" s="450" t="s">
        <v>10234</v>
      </c>
      <c r="I33" s="450" t="s">
        <v>9849</v>
      </c>
      <c r="J33" s="450" t="s">
        <v>6145</v>
      </c>
      <c r="K33" s="450" t="s">
        <v>26741</v>
      </c>
      <c r="L33" s="450" t="s">
        <v>9840</v>
      </c>
      <c r="O33" s="450" t="s">
        <v>205</v>
      </c>
    </row>
    <row r="34" spans="1:15" ht="24.75">
      <c r="A34" s="470">
        <v>45517</v>
      </c>
      <c r="C34" s="450" t="s">
        <v>10235</v>
      </c>
      <c r="D34" s="450" t="s">
        <v>10236</v>
      </c>
      <c r="E34" s="450" t="s">
        <v>9848</v>
      </c>
      <c r="F34" s="450" t="s">
        <v>10237</v>
      </c>
      <c r="G34" s="450" t="s">
        <v>6146</v>
      </c>
      <c r="H34" s="450" t="s">
        <v>10238</v>
      </c>
      <c r="I34" s="450" t="s">
        <v>9587</v>
      </c>
      <c r="J34" s="450" t="s">
        <v>6147</v>
      </c>
      <c r="K34" s="450" t="s">
        <v>26741</v>
      </c>
      <c r="L34" s="450" t="s">
        <v>9840</v>
      </c>
      <c r="O34" s="450" t="s">
        <v>205</v>
      </c>
    </row>
    <row r="35" spans="1:15" ht="24.75">
      <c r="A35" s="470">
        <v>45517</v>
      </c>
      <c r="B35" s="470">
        <v>45517</v>
      </c>
      <c r="C35" s="450" t="s">
        <v>10239</v>
      </c>
      <c r="D35" s="450" t="s">
        <v>10240</v>
      </c>
      <c r="E35" s="450" t="s">
        <v>9848</v>
      </c>
      <c r="F35" s="450" t="s">
        <v>10241</v>
      </c>
      <c r="G35" s="450" t="s">
        <v>10242</v>
      </c>
      <c r="H35" s="450" t="s">
        <v>10243</v>
      </c>
      <c r="I35" s="450" t="s">
        <v>9960</v>
      </c>
      <c r="J35" s="450" t="s">
        <v>10244</v>
      </c>
      <c r="K35" s="450" t="s">
        <v>26741</v>
      </c>
      <c r="L35" s="450" t="s">
        <v>9840</v>
      </c>
      <c r="O35" s="450" t="s">
        <v>205</v>
      </c>
    </row>
    <row r="36" spans="1:15" ht="24.75">
      <c r="A36" s="470">
        <v>45517</v>
      </c>
      <c r="C36" s="450" t="s">
        <v>10245</v>
      </c>
      <c r="D36" s="450" t="s">
        <v>10246</v>
      </c>
      <c r="E36" s="450" t="s">
        <v>9848</v>
      </c>
      <c r="F36" s="450" t="s">
        <v>10247</v>
      </c>
      <c r="G36" s="450" t="s">
        <v>10248</v>
      </c>
      <c r="H36" s="450" t="s">
        <v>10249</v>
      </c>
      <c r="I36" s="450" t="s">
        <v>10250</v>
      </c>
      <c r="J36" s="450" t="s">
        <v>10251</v>
      </c>
      <c r="K36" s="450" t="s">
        <v>26741</v>
      </c>
      <c r="L36" s="450" t="s">
        <v>9840</v>
      </c>
      <c r="O36" s="450" t="s">
        <v>205</v>
      </c>
    </row>
    <row r="37" spans="1:15" ht="24.75">
      <c r="A37" s="470">
        <v>45518</v>
      </c>
      <c r="B37" s="470">
        <v>45518</v>
      </c>
      <c r="C37" s="450" t="s">
        <v>10252</v>
      </c>
      <c r="D37" s="450" t="s">
        <v>10253</v>
      </c>
      <c r="E37" s="450" t="s">
        <v>205</v>
      </c>
      <c r="F37" s="450" t="s">
        <v>205</v>
      </c>
      <c r="G37" s="450" t="s">
        <v>205</v>
      </c>
      <c r="H37" s="450" t="s">
        <v>205</v>
      </c>
      <c r="I37" s="450" t="s">
        <v>9452</v>
      </c>
      <c r="J37" s="450" t="s">
        <v>9451</v>
      </c>
      <c r="K37" s="450"/>
      <c r="L37" s="450" t="s">
        <v>9840</v>
      </c>
      <c r="O37" s="450" t="s">
        <v>205</v>
      </c>
    </row>
    <row r="38" spans="1:15" ht="24.75">
      <c r="A38" s="470">
        <v>45518</v>
      </c>
      <c r="B38" s="470">
        <v>45518</v>
      </c>
      <c r="C38" s="450" t="s">
        <v>10254</v>
      </c>
      <c r="D38" s="450" t="s">
        <v>10255</v>
      </c>
      <c r="E38" s="450" t="s">
        <v>9848</v>
      </c>
      <c r="F38" s="450" t="s">
        <v>10256</v>
      </c>
      <c r="G38" s="450" t="s">
        <v>9475</v>
      </c>
      <c r="H38" s="450" t="s">
        <v>10257</v>
      </c>
      <c r="I38" s="450" t="s">
        <v>9478</v>
      </c>
      <c r="J38" s="450" t="s">
        <v>9477</v>
      </c>
      <c r="K38" s="450"/>
      <c r="L38" s="450" t="s">
        <v>9840</v>
      </c>
      <c r="O38" s="450" t="s">
        <v>205</v>
      </c>
    </row>
    <row r="39" spans="1:15" ht="24.75">
      <c r="A39" s="470">
        <v>45519</v>
      </c>
      <c r="B39" s="470">
        <v>45519</v>
      </c>
      <c r="C39" s="450" t="s">
        <v>10258</v>
      </c>
      <c r="D39" s="450" t="s">
        <v>10259</v>
      </c>
      <c r="E39" s="450" t="s">
        <v>205</v>
      </c>
      <c r="F39" s="450" t="s">
        <v>205</v>
      </c>
      <c r="G39" s="450" t="s">
        <v>205</v>
      </c>
      <c r="H39" s="450" t="s">
        <v>205</v>
      </c>
      <c r="I39" s="450" t="s">
        <v>9894</v>
      </c>
      <c r="J39" s="450" t="s">
        <v>6167</v>
      </c>
      <c r="K39" s="450"/>
      <c r="L39" s="450" t="s">
        <v>9840</v>
      </c>
      <c r="O39" s="450" t="s">
        <v>205</v>
      </c>
    </row>
    <row r="40" spans="1:15" ht="24.75">
      <c r="A40" s="470">
        <v>45519</v>
      </c>
      <c r="B40" s="470">
        <v>45519</v>
      </c>
      <c r="C40" s="450" t="s">
        <v>10260</v>
      </c>
      <c r="D40" s="450" t="s">
        <v>10261</v>
      </c>
      <c r="E40" s="450" t="s">
        <v>205</v>
      </c>
      <c r="F40" s="450" t="s">
        <v>205</v>
      </c>
      <c r="G40" s="450" t="s">
        <v>205</v>
      </c>
      <c r="H40" s="450" t="s">
        <v>205</v>
      </c>
      <c r="I40" s="450" t="s">
        <v>9526</v>
      </c>
      <c r="J40" s="450" t="s">
        <v>6160</v>
      </c>
      <c r="K40" s="450"/>
      <c r="L40" s="450" t="s">
        <v>9840</v>
      </c>
      <c r="O40" s="450" t="s">
        <v>205</v>
      </c>
    </row>
    <row r="41" spans="1:15" ht="24.75">
      <c r="A41" s="470">
        <v>45520</v>
      </c>
      <c r="B41" s="470">
        <v>45520</v>
      </c>
      <c r="C41" s="450" t="s">
        <v>10262</v>
      </c>
      <c r="D41" s="450" t="s">
        <v>10263</v>
      </c>
      <c r="E41" s="450" t="s">
        <v>205</v>
      </c>
      <c r="F41" s="450" t="s">
        <v>205</v>
      </c>
      <c r="G41" s="450" t="s">
        <v>205</v>
      </c>
      <c r="H41" s="450" t="s">
        <v>205</v>
      </c>
      <c r="I41" s="450" t="s">
        <v>9526</v>
      </c>
      <c r="J41" s="450" t="s">
        <v>6170</v>
      </c>
      <c r="K41" s="450"/>
      <c r="L41" s="450" t="s">
        <v>9840</v>
      </c>
      <c r="O41" s="450" t="s">
        <v>205</v>
      </c>
    </row>
    <row r="42" spans="1:15" ht="24.75">
      <c r="A42" s="470">
        <v>45520</v>
      </c>
      <c r="B42" s="470">
        <v>45520</v>
      </c>
      <c r="C42" s="450" t="s">
        <v>10264</v>
      </c>
      <c r="D42" s="450" t="s">
        <v>10265</v>
      </c>
      <c r="E42" s="450" t="s">
        <v>9848</v>
      </c>
      <c r="F42" s="450" t="s">
        <v>10266</v>
      </c>
      <c r="G42" s="450" t="s">
        <v>6181</v>
      </c>
      <c r="H42" s="450" t="s">
        <v>10267</v>
      </c>
      <c r="I42" s="450" t="s">
        <v>9566</v>
      </c>
      <c r="J42" s="450" t="s">
        <v>6182</v>
      </c>
      <c r="K42" s="450"/>
      <c r="L42" s="450" t="s">
        <v>9840</v>
      </c>
      <c r="O42" s="450" t="s">
        <v>205</v>
      </c>
    </row>
    <row r="43" spans="1:15" ht="24.75">
      <c r="A43" s="470">
        <v>45520</v>
      </c>
      <c r="B43" s="470">
        <v>45520</v>
      </c>
      <c r="C43" s="450" t="s">
        <v>10268</v>
      </c>
      <c r="D43" s="450" t="s">
        <v>10269</v>
      </c>
      <c r="E43" s="450" t="s">
        <v>9848</v>
      </c>
      <c r="F43" s="450" t="s">
        <v>10270</v>
      </c>
      <c r="G43" s="450" t="s">
        <v>6187</v>
      </c>
      <c r="H43" s="450" t="s">
        <v>10271</v>
      </c>
      <c r="I43" s="450" t="s">
        <v>9580</v>
      </c>
      <c r="J43" s="450" t="s">
        <v>6188</v>
      </c>
      <c r="K43" s="450"/>
      <c r="L43" s="450" t="s">
        <v>9840</v>
      </c>
      <c r="O43" s="450" t="s">
        <v>205</v>
      </c>
    </row>
    <row r="44" spans="1:15" ht="24.75">
      <c r="A44" s="470">
        <v>45520</v>
      </c>
      <c r="B44" s="470">
        <v>45520</v>
      </c>
      <c r="C44" s="450" t="s">
        <v>10272</v>
      </c>
      <c r="D44" s="450" t="s">
        <v>10273</v>
      </c>
      <c r="E44" s="450" t="s">
        <v>9848</v>
      </c>
      <c r="F44" s="450" t="s">
        <v>10274</v>
      </c>
      <c r="G44" s="450" t="s">
        <v>6173</v>
      </c>
      <c r="H44" s="450" t="s">
        <v>10275</v>
      </c>
      <c r="I44" s="450" t="s">
        <v>9538</v>
      </c>
      <c r="J44" s="450" t="s">
        <v>6174</v>
      </c>
      <c r="K44" s="450"/>
      <c r="L44" s="450" t="s">
        <v>9840</v>
      </c>
      <c r="O44" s="450" t="s">
        <v>205</v>
      </c>
    </row>
    <row r="45" spans="1:15" ht="24.75">
      <c r="A45" s="470">
        <v>45520</v>
      </c>
      <c r="B45" s="470">
        <v>45520</v>
      </c>
      <c r="C45" s="450" t="s">
        <v>10276</v>
      </c>
      <c r="D45" s="450" t="s">
        <v>10261</v>
      </c>
      <c r="E45" s="450" t="s">
        <v>9848</v>
      </c>
      <c r="F45" s="450" t="s">
        <v>10277</v>
      </c>
      <c r="G45" s="450" t="s">
        <v>6159</v>
      </c>
      <c r="H45" s="450" t="s">
        <v>10278</v>
      </c>
      <c r="I45" s="450" t="s">
        <v>9526</v>
      </c>
      <c r="J45" s="450" t="s">
        <v>6160</v>
      </c>
      <c r="K45" s="450"/>
      <c r="L45" s="450" t="s">
        <v>9840</v>
      </c>
      <c r="O45" s="450" t="s">
        <v>205</v>
      </c>
    </row>
    <row r="46" spans="1:15" ht="24.75">
      <c r="A46" s="470">
        <v>45520</v>
      </c>
      <c r="B46" s="470">
        <v>45520</v>
      </c>
      <c r="C46" s="450" t="s">
        <v>10279</v>
      </c>
      <c r="D46" s="450" t="s">
        <v>10280</v>
      </c>
      <c r="E46" s="450" t="s">
        <v>9848</v>
      </c>
      <c r="F46" s="450" t="s">
        <v>10281</v>
      </c>
      <c r="G46" s="450" t="s">
        <v>6162</v>
      </c>
      <c r="H46" s="450" t="s">
        <v>10282</v>
      </c>
      <c r="I46" s="450" t="s">
        <v>9478</v>
      </c>
      <c r="J46" s="450" t="s">
        <v>6163</v>
      </c>
      <c r="K46" s="450"/>
      <c r="L46" s="450" t="s">
        <v>9840</v>
      </c>
      <c r="O46" s="450" t="s">
        <v>205</v>
      </c>
    </row>
    <row r="47" spans="1:15" ht="24.75">
      <c r="A47" s="470">
        <v>45520</v>
      </c>
      <c r="B47" s="470">
        <v>45520</v>
      </c>
      <c r="C47" s="450" t="s">
        <v>10283</v>
      </c>
      <c r="D47" s="450" t="s">
        <v>10259</v>
      </c>
      <c r="E47" s="450" t="s">
        <v>9848</v>
      </c>
      <c r="F47" s="450" t="s">
        <v>10284</v>
      </c>
      <c r="G47" s="450" t="s">
        <v>6166</v>
      </c>
      <c r="H47" s="450" t="s">
        <v>10285</v>
      </c>
      <c r="I47" s="450" t="s">
        <v>9894</v>
      </c>
      <c r="J47" s="450" t="s">
        <v>6167</v>
      </c>
      <c r="K47" s="450"/>
      <c r="L47" s="450" t="s">
        <v>9840</v>
      </c>
      <c r="O47" s="450" t="s">
        <v>205</v>
      </c>
    </row>
    <row r="48" spans="1:15" ht="24.75">
      <c r="A48" s="470">
        <v>45520</v>
      </c>
      <c r="B48" s="470">
        <v>45520</v>
      </c>
      <c r="C48" s="450" t="s">
        <v>10286</v>
      </c>
      <c r="D48" s="450" t="s">
        <v>10287</v>
      </c>
      <c r="E48" s="450" t="s">
        <v>9848</v>
      </c>
      <c r="F48" s="450" t="s">
        <v>10288</v>
      </c>
      <c r="G48" s="450" t="s">
        <v>6177</v>
      </c>
      <c r="H48" s="450" t="s">
        <v>10289</v>
      </c>
      <c r="I48" s="450" t="s">
        <v>9849</v>
      </c>
      <c r="J48" s="450" t="s">
        <v>9678</v>
      </c>
      <c r="K48" s="450" t="s">
        <v>26804</v>
      </c>
      <c r="L48" s="450" t="s">
        <v>9840</v>
      </c>
      <c r="O48" s="450" t="s">
        <v>205</v>
      </c>
    </row>
    <row r="49" spans="1:15" ht="24.75">
      <c r="A49" s="470">
        <v>45520</v>
      </c>
      <c r="B49" s="470">
        <v>45520</v>
      </c>
      <c r="C49" s="450" t="s">
        <v>10290</v>
      </c>
      <c r="D49" s="450" t="s">
        <v>10291</v>
      </c>
      <c r="E49" s="450" t="s">
        <v>9848</v>
      </c>
      <c r="F49" s="450" t="s">
        <v>10292</v>
      </c>
      <c r="G49" s="450" t="s">
        <v>6195</v>
      </c>
      <c r="H49" s="450" t="s">
        <v>10293</v>
      </c>
      <c r="I49" s="450" t="s">
        <v>9613</v>
      </c>
      <c r="J49" s="450" t="s">
        <v>6196</v>
      </c>
      <c r="K49" s="450"/>
      <c r="L49" s="450" t="s">
        <v>9840</v>
      </c>
      <c r="O49" s="450" t="s">
        <v>205</v>
      </c>
    </row>
    <row r="50" spans="1:15" ht="24.75">
      <c r="A50" s="470">
        <v>45520</v>
      </c>
      <c r="C50" s="450" t="s">
        <v>10294</v>
      </c>
      <c r="D50" s="450" t="s">
        <v>10295</v>
      </c>
      <c r="E50" s="450" t="s">
        <v>9848</v>
      </c>
      <c r="F50" s="450" t="s">
        <v>10296</v>
      </c>
      <c r="G50" s="450" t="s">
        <v>9585</v>
      </c>
      <c r="H50" s="450" t="s">
        <v>10297</v>
      </c>
      <c r="I50" s="450" t="s">
        <v>9587</v>
      </c>
      <c r="J50" s="450" t="s">
        <v>9586</v>
      </c>
      <c r="K50" s="450"/>
      <c r="L50" s="450" t="s">
        <v>9840</v>
      </c>
      <c r="O50" s="450" t="s">
        <v>205</v>
      </c>
    </row>
    <row r="51" spans="1:15" ht="24.75">
      <c r="A51" s="470">
        <v>45520</v>
      </c>
      <c r="C51" s="450" t="s">
        <v>10298</v>
      </c>
      <c r="D51" s="450" t="s">
        <v>10299</v>
      </c>
      <c r="E51" s="450" t="s">
        <v>9848</v>
      </c>
      <c r="F51" s="450" t="s">
        <v>10300</v>
      </c>
      <c r="G51" s="450" t="s">
        <v>9590</v>
      </c>
      <c r="H51" s="450" t="s">
        <v>10301</v>
      </c>
      <c r="I51" s="450" t="s">
        <v>9592</v>
      </c>
      <c r="J51" s="450" t="s">
        <v>9591</v>
      </c>
      <c r="K51" s="450"/>
      <c r="L51" s="450" t="s">
        <v>9840</v>
      </c>
      <c r="O51" s="450" t="s">
        <v>205</v>
      </c>
    </row>
    <row r="52" spans="1:15" ht="24.75">
      <c r="A52" s="470">
        <v>45520</v>
      </c>
      <c r="B52" s="470">
        <v>45520</v>
      </c>
      <c r="C52" s="450" t="s">
        <v>10302</v>
      </c>
      <c r="D52" s="450" t="s">
        <v>10303</v>
      </c>
      <c r="E52" s="450" t="s">
        <v>9848</v>
      </c>
      <c r="F52" s="450" t="s">
        <v>10304</v>
      </c>
      <c r="G52" s="450" t="s">
        <v>6191</v>
      </c>
      <c r="H52" s="450" t="s">
        <v>10305</v>
      </c>
      <c r="I52" s="450" t="s">
        <v>9596</v>
      </c>
      <c r="J52" s="450" t="s">
        <v>6192</v>
      </c>
      <c r="K52" s="450"/>
      <c r="L52" s="450" t="s">
        <v>9840</v>
      </c>
      <c r="O52" s="450" t="s">
        <v>205</v>
      </c>
    </row>
    <row r="53" spans="1:15" ht="24.75">
      <c r="A53" s="470">
        <v>45520</v>
      </c>
      <c r="B53" s="470">
        <v>45520</v>
      </c>
      <c r="C53" s="450" t="s">
        <v>10306</v>
      </c>
      <c r="D53" s="450" t="s">
        <v>10307</v>
      </c>
      <c r="E53" s="450" t="s">
        <v>9848</v>
      </c>
      <c r="F53" s="450" t="s">
        <v>10308</v>
      </c>
      <c r="G53" s="450" t="s">
        <v>9508</v>
      </c>
      <c r="H53" s="450" t="s">
        <v>10309</v>
      </c>
      <c r="I53" s="450" t="s">
        <v>9510</v>
      </c>
      <c r="J53" s="450" t="s">
        <v>9509</v>
      </c>
      <c r="K53" s="450"/>
      <c r="L53" s="450" t="s">
        <v>9840</v>
      </c>
      <c r="O53" s="450" t="s">
        <v>205</v>
      </c>
    </row>
    <row r="54" spans="1:15" ht="24.75">
      <c r="A54" s="470">
        <v>45522</v>
      </c>
      <c r="B54" s="470">
        <v>45522</v>
      </c>
      <c r="C54" s="450" t="s">
        <v>10310</v>
      </c>
      <c r="D54" s="450" t="s">
        <v>10311</v>
      </c>
      <c r="E54" s="450" t="s">
        <v>9848</v>
      </c>
      <c r="F54" s="450" t="s">
        <v>25844</v>
      </c>
      <c r="G54" s="450" t="s">
        <v>6223</v>
      </c>
      <c r="H54" s="450" t="s">
        <v>10312</v>
      </c>
      <c r="I54" s="450" t="s">
        <v>9617</v>
      </c>
      <c r="J54" s="450" t="s">
        <v>6224</v>
      </c>
      <c r="K54" s="450"/>
      <c r="L54" s="450" t="s">
        <v>9840</v>
      </c>
      <c r="O54" s="450" t="s">
        <v>205</v>
      </c>
    </row>
    <row r="55" spans="1:15" ht="24.75">
      <c r="A55" s="470">
        <v>45523</v>
      </c>
      <c r="B55" s="470">
        <v>45523</v>
      </c>
      <c r="C55" s="450" t="s">
        <v>10313</v>
      </c>
      <c r="D55" s="450" t="s">
        <v>10314</v>
      </c>
      <c r="E55" s="450" t="s">
        <v>9848</v>
      </c>
      <c r="F55" s="450" t="s">
        <v>10315</v>
      </c>
      <c r="G55" s="450" t="s">
        <v>9604</v>
      </c>
      <c r="H55" s="450" t="s">
        <v>10316</v>
      </c>
      <c r="I55" s="450" t="s">
        <v>9606</v>
      </c>
      <c r="J55" s="450" t="s">
        <v>9605</v>
      </c>
      <c r="K55" s="450"/>
      <c r="L55" s="450" t="s">
        <v>9840</v>
      </c>
      <c r="O55" s="450" t="s">
        <v>205</v>
      </c>
    </row>
    <row r="56" spans="1:15" ht="24.75">
      <c r="A56" s="470">
        <v>45523</v>
      </c>
      <c r="C56" s="450" t="s">
        <v>10317</v>
      </c>
      <c r="D56" s="450" t="s">
        <v>10318</v>
      </c>
      <c r="E56" s="450" t="s">
        <v>9848</v>
      </c>
      <c r="F56" s="450" t="s">
        <v>10319</v>
      </c>
      <c r="G56" s="450" t="s">
        <v>9608</v>
      </c>
      <c r="H56" s="450" t="s">
        <v>10320</v>
      </c>
      <c r="I56" s="450" t="s">
        <v>9610</v>
      </c>
      <c r="J56" s="450" t="s">
        <v>9609</v>
      </c>
      <c r="K56" s="450"/>
      <c r="L56" s="450" t="s">
        <v>9840</v>
      </c>
      <c r="O56" s="450" t="s">
        <v>205</v>
      </c>
    </row>
    <row r="57" spans="1:15" ht="24.75">
      <c r="A57" s="470">
        <v>45523</v>
      </c>
      <c r="B57" s="470">
        <v>45523</v>
      </c>
      <c r="C57" s="450" t="s">
        <v>10321</v>
      </c>
      <c r="D57" s="450" t="s">
        <v>10322</v>
      </c>
      <c r="E57" s="450" t="s">
        <v>9848</v>
      </c>
      <c r="F57" s="450" t="s">
        <v>25845</v>
      </c>
      <c r="G57" s="450" t="s">
        <v>6220</v>
      </c>
      <c r="H57" s="450" t="s">
        <v>10323</v>
      </c>
      <c r="I57" s="450" t="s">
        <v>9680</v>
      </c>
      <c r="J57" s="450" t="s">
        <v>6221</v>
      </c>
      <c r="K57" s="450"/>
      <c r="L57" s="450" t="s">
        <v>9840</v>
      </c>
      <c r="O57" s="450" t="s">
        <v>205</v>
      </c>
    </row>
    <row r="58" spans="1:15" ht="24.75">
      <c r="A58" s="470">
        <v>45523</v>
      </c>
      <c r="B58" s="470">
        <v>45523</v>
      </c>
      <c r="C58" s="450" t="s">
        <v>10324</v>
      </c>
      <c r="D58" s="450" t="s">
        <v>10325</v>
      </c>
      <c r="E58" s="450" t="s">
        <v>9848</v>
      </c>
      <c r="F58" s="450" t="s">
        <v>25846</v>
      </c>
      <c r="G58" s="450" t="s">
        <v>6232</v>
      </c>
      <c r="H58" s="450" t="s">
        <v>10326</v>
      </c>
      <c r="I58" s="450" t="s">
        <v>9622</v>
      </c>
      <c r="J58" s="450" t="s">
        <v>6230</v>
      </c>
      <c r="K58" s="450"/>
      <c r="L58" s="450" t="s">
        <v>9840</v>
      </c>
      <c r="O58" s="450" t="s">
        <v>205</v>
      </c>
    </row>
    <row r="59" spans="1:15" ht="24.75">
      <c r="A59" s="470">
        <v>45523</v>
      </c>
      <c r="B59" s="470">
        <v>45523</v>
      </c>
      <c r="C59" s="450" t="s">
        <v>10327</v>
      </c>
      <c r="D59" s="450" t="s">
        <v>10328</v>
      </c>
      <c r="E59" s="450" t="s">
        <v>9848</v>
      </c>
      <c r="F59" s="450" t="s">
        <v>10329</v>
      </c>
      <c r="G59" s="450" t="s">
        <v>6199</v>
      </c>
      <c r="H59" s="450" t="s">
        <v>10330</v>
      </c>
      <c r="I59" s="450" t="s">
        <v>9438</v>
      </c>
      <c r="J59" s="450" t="s">
        <v>6200</v>
      </c>
      <c r="K59" s="450"/>
      <c r="L59" s="450" t="s">
        <v>9840</v>
      </c>
      <c r="O59" s="450" t="s">
        <v>205</v>
      </c>
    </row>
    <row r="60" spans="1:15" ht="24.75">
      <c r="A60" s="470">
        <v>45524</v>
      </c>
      <c r="B60" s="470">
        <v>45524</v>
      </c>
      <c r="C60" s="450" t="s">
        <v>10331</v>
      </c>
      <c r="D60" s="450" t="s">
        <v>10332</v>
      </c>
      <c r="E60" s="450" t="s">
        <v>205</v>
      </c>
      <c r="F60" s="450" t="s">
        <v>205</v>
      </c>
      <c r="G60" s="450" t="s">
        <v>205</v>
      </c>
      <c r="H60" s="450" t="s">
        <v>205</v>
      </c>
      <c r="I60" s="450" t="s">
        <v>9631</v>
      </c>
      <c r="J60" s="450" t="s">
        <v>9630</v>
      </c>
      <c r="K60" s="450"/>
      <c r="L60" s="450" t="s">
        <v>9840</v>
      </c>
      <c r="O60" s="450" t="s">
        <v>205</v>
      </c>
    </row>
    <row r="61" spans="1:15" ht="24.75">
      <c r="A61" s="470">
        <v>45524</v>
      </c>
      <c r="B61" s="470">
        <v>45524</v>
      </c>
      <c r="C61" s="450" t="s">
        <v>10333</v>
      </c>
      <c r="D61" s="450" t="s">
        <v>10334</v>
      </c>
      <c r="E61" s="450" t="s">
        <v>205</v>
      </c>
      <c r="F61" s="450" t="s">
        <v>205</v>
      </c>
      <c r="G61" s="450" t="s">
        <v>205</v>
      </c>
      <c r="H61" s="450" t="s">
        <v>205</v>
      </c>
      <c r="I61" s="450" t="s">
        <v>9566</v>
      </c>
      <c r="J61" s="450" t="s">
        <v>9643</v>
      </c>
      <c r="K61" s="450"/>
      <c r="L61" s="450" t="s">
        <v>9840</v>
      </c>
      <c r="O61" s="450" t="s">
        <v>205</v>
      </c>
    </row>
    <row r="62" spans="1:15" ht="24.75">
      <c r="A62" s="470">
        <v>45524</v>
      </c>
      <c r="B62" s="470">
        <v>45524</v>
      </c>
      <c r="C62" s="450" t="s">
        <v>25847</v>
      </c>
      <c r="D62" s="450" t="s">
        <v>25848</v>
      </c>
      <c r="E62" s="450" t="s">
        <v>9848</v>
      </c>
      <c r="F62" s="450" t="s">
        <v>25849</v>
      </c>
      <c r="G62" s="450" t="s">
        <v>6210</v>
      </c>
      <c r="H62" s="450" t="s">
        <v>25850</v>
      </c>
      <c r="I62" s="450" t="s">
        <v>10032</v>
      </c>
      <c r="J62" s="450" t="s">
        <v>6211</v>
      </c>
      <c r="K62" s="450"/>
      <c r="L62" s="450" t="s">
        <v>9840</v>
      </c>
      <c r="O62" s="450" t="s">
        <v>205</v>
      </c>
    </row>
    <row r="63" spans="1:15" ht="24.75">
      <c r="A63" s="470">
        <v>45524</v>
      </c>
      <c r="B63" s="470">
        <v>45524</v>
      </c>
      <c r="C63" s="450" t="s">
        <v>10335</v>
      </c>
      <c r="D63" s="450" t="s">
        <v>10336</v>
      </c>
      <c r="E63" s="450" t="s">
        <v>9848</v>
      </c>
      <c r="F63" s="450" t="s">
        <v>10337</v>
      </c>
      <c r="G63" s="450" t="s">
        <v>9636</v>
      </c>
      <c r="H63" s="450" t="s">
        <v>10338</v>
      </c>
      <c r="I63" s="450" t="s">
        <v>9606</v>
      </c>
      <c r="J63" s="450" t="s">
        <v>9637</v>
      </c>
      <c r="K63" s="450"/>
      <c r="L63" s="450" t="s">
        <v>9840</v>
      </c>
      <c r="O63" s="450" t="s">
        <v>205</v>
      </c>
    </row>
    <row r="64" spans="1:15" ht="24.75">
      <c r="A64" s="470">
        <v>45524</v>
      </c>
      <c r="B64" s="470">
        <v>45524</v>
      </c>
      <c r="C64" s="450" t="s">
        <v>25851</v>
      </c>
      <c r="D64" s="450" t="s">
        <v>25852</v>
      </c>
      <c r="E64" s="450" t="s">
        <v>9848</v>
      </c>
      <c r="F64" s="450" t="s">
        <v>25853</v>
      </c>
      <c r="G64" s="450" t="s">
        <v>6215</v>
      </c>
      <c r="H64" s="450" t="s">
        <v>25854</v>
      </c>
      <c r="I64" s="450" t="s">
        <v>9890</v>
      </c>
      <c r="J64" s="450" t="s">
        <v>6216</v>
      </c>
      <c r="K64" s="450"/>
      <c r="L64" s="450" t="s">
        <v>9840</v>
      </c>
      <c r="O64" s="450" t="s">
        <v>205</v>
      </c>
    </row>
    <row r="65" spans="1:15" ht="24.75">
      <c r="A65" s="470">
        <v>45524</v>
      </c>
      <c r="C65" s="450" t="s">
        <v>25855</v>
      </c>
      <c r="D65" s="450" t="s">
        <v>25856</v>
      </c>
      <c r="E65" s="450" t="s">
        <v>9848</v>
      </c>
      <c r="F65" s="450" t="s">
        <v>25857</v>
      </c>
      <c r="G65" s="450" t="s">
        <v>9650</v>
      </c>
      <c r="H65" s="450" t="s">
        <v>25858</v>
      </c>
      <c r="I65" s="450" t="s">
        <v>10036</v>
      </c>
      <c r="J65" s="450" t="s">
        <v>9651</v>
      </c>
      <c r="K65" s="450"/>
      <c r="L65" s="450" t="s">
        <v>9840</v>
      </c>
      <c r="O65" s="450" t="s">
        <v>205</v>
      </c>
    </row>
    <row r="66" spans="1:15" ht="24.75">
      <c r="A66" s="470">
        <v>45524</v>
      </c>
      <c r="C66" s="450" t="s">
        <v>25855</v>
      </c>
      <c r="D66" s="450" t="s">
        <v>25856</v>
      </c>
      <c r="E66" s="450" t="s">
        <v>9848</v>
      </c>
      <c r="F66" s="450" t="s">
        <v>25859</v>
      </c>
      <c r="G66" s="450" t="s">
        <v>9656</v>
      </c>
      <c r="H66" s="450" t="s">
        <v>25860</v>
      </c>
      <c r="I66" s="450" t="s">
        <v>10036</v>
      </c>
      <c r="J66" s="450" t="s">
        <v>9651</v>
      </c>
      <c r="K66" s="450"/>
      <c r="L66" s="450" t="s">
        <v>9840</v>
      </c>
      <c r="O66" s="450" t="s">
        <v>205</v>
      </c>
    </row>
    <row r="67" spans="1:15" ht="24.75">
      <c r="A67" s="470">
        <v>45524</v>
      </c>
      <c r="B67" s="470">
        <v>45524</v>
      </c>
      <c r="C67" s="450" t="s">
        <v>10339</v>
      </c>
      <c r="D67" s="450" t="s">
        <v>10340</v>
      </c>
      <c r="E67" s="450" t="s">
        <v>9848</v>
      </c>
      <c r="F67" s="450" t="s">
        <v>10341</v>
      </c>
      <c r="G67" s="450" t="s">
        <v>6204</v>
      </c>
      <c r="H67" s="450" t="s">
        <v>10342</v>
      </c>
      <c r="I67" s="450" t="s">
        <v>9646</v>
      </c>
      <c r="J67" s="450" t="s">
        <v>6205</v>
      </c>
      <c r="K67" s="450"/>
      <c r="L67" s="450" t="s">
        <v>9840</v>
      </c>
      <c r="O67" s="450" t="s">
        <v>205</v>
      </c>
    </row>
    <row r="68" spans="1:15" ht="24.75">
      <c r="A68" s="470">
        <v>45524</v>
      </c>
      <c r="B68" s="470">
        <v>45524</v>
      </c>
      <c r="C68" s="450" t="s">
        <v>25861</v>
      </c>
      <c r="D68" s="450" t="s">
        <v>25862</v>
      </c>
      <c r="E68" s="450" t="s">
        <v>9848</v>
      </c>
      <c r="F68" s="450" t="s">
        <v>25863</v>
      </c>
      <c r="G68" s="450" t="s">
        <v>9660</v>
      </c>
      <c r="H68" s="450" t="s">
        <v>25864</v>
      </c>
      <c r="I68" s="450" t="s">
        <v>9631</v>
      </c>
      <c r="J68" s="450" t="s">
        <v>9661</v>
      </c>
      <c r="K68" s="450"/>
      <c r="L68" s="450" t="s">
        <v>9840</v>
      </c>
      <c r="O68" s="450" t="s">
        <v>205</v>
      </c>
    </row>
    <row r="69" spans="1:15" ht="24.75">
      <c r="A69" s="470">
        <v>45524</v>
      </c>
      <c r="B69" s="470">
        <v>45524</v>
      </c>
      <c r="C69" s="450" t="s">
        <v>25865</v>
      </c>
      <c r="D69" s="450" t="s">
        <v>25866</v>
      </c>
      <c r="E69" s="450" t="s">
        <v>9848</v>
      </c>
      <c r="F69" s="450" t="s">
        <v>25867</v>
      </c>
      <c r="G69" s="450" t="s">
        <v>9667</v>
      </c>
      <c r="H69" s="450" t="s">
        <v>25868</v>
      </c>
      <c r="I69" s="450" t="s">
        <v>14534</v>
      </c>
      <c r="J69" s="450" t="s">
        <v>9668</v>
      </c>
      <c r="K69" s="450"/>
      <c r="L69" s="450" t="s">
        <v>9840</v>
      </c>
      <c r="O69" s="450" t="s">
        <v>205</v>
      </c>
    </row>
    <row r="70" spans="1:15" ht="24.75">
      <c r="A70" s="470">
        <v>45525</v>
      </c>
      <c r="B70" s="470">
        <v>45525</v>
      </c>
      <c r="C70" s="450" t="s">
        <v>25869</v>
      </c>
      <c r="D70" s="450" t="s">
        <v>25870</v>
      </c>
      <c r="E70" s="450" t="s">
        <v>205</v>
      </c>
      <c r="F70" s="450" t="s">
        <v>205</v>
      </c>
      <c r="G70" s="450" t="s">
        <v>205</v>
      </c>
      <c r="H70" s="450" t="s">
        <v>205</v>
      </c>
      <c r="I70" s="450" t="s">
        <v>9631</v>
      </c>
      <c r="J70" s="450" t="s">
        <v>9687</v>
      </c>
      <c r="K70" s="450"/>
      <c r="L70" s="450" t="s">
        <v>9840</v>
      </c>
      <c r="O70" s="450" t="s">
        <v>205</v>
      </c>
    </row>
    <row r="71" spans="1:15" ht="24.75">
      <c r="A71" s="470">
        <v>45525</v>
      </c>
      <c r="B71" s="470">
        <v>45525</v>
      </c>
      <c r="C71" s="450" t="s">
        <v>25871</v>
      </c>
      <c r="D71" s="450" t="s">
        <v>25872</v>
      </c>
      <c r="E71" s="450" t="s">
        <v>9848</v>
      </c>
      <c r="F71" s="450" t="s">
        <v>25873</v>
      </c>
      <c r="G71" s="450" t="s">
        <v>9673</v>
      </c>
      <c r="H71" s="450" t="s">
        <v>25874</v>
      </c>
      <c r="I71" s="450" t="s">
        <v>9606</v>
      </c>
      <c r="J71" s="450" t="s">
        <v>9674</v>
      </c>
      <c r="K71" s="450"/>
      <c r="L71" s="450" t="s">
        <v>9840</v>
      </c>
      <c r="O71" s="450" t="s">
        <v>205</v>
      </c>
    </row>
    <row r="72" spans="1:15" ht="24.75">
      <c r="A72" s="470">
        <v>45525</v>
      </c>
      <c r="B72" s="470">
        <v>45525</v>
      </c>
      <c r="C72" s="450" t="s">
        <v>25875</v>
      </c>
      <c r="D72" s="450" t="s">
        <v>25876</v>
      </c>
      <c r="E72" s="450" t="s">
        <v>9848</v>
      </c>
      <c r="F72" s="450" t="s">
        <v>25877</v>
      </c>
      <c r="G72" s="450" t="s">
        <v>6238</v>
      </c>
      <c r="H72" s="450" t="s">
        <v>25878</v>
      </c>
      <c r="I72" s="450" t="s">
        <v>9566</v>
      </c>
      <c r="J72" s="450" t="s">
        <v>6239</v>
      </c>
      <c r="K72" s="450"/>
      <c r="L72" s="450" t="s">
        <v>9840</v>
      </c>
      <c r="O72" s="450" t="s">
        <v>205</v>
      </c>
    </row>
    <row r="73" spans="1:15" ht="24.75">
      <c r="A73" s="470">
        <v>45525</v>
      </c>
      <c r="C73" s="450" t="s">
        <v>25879</v>
      </c>
      <c r="D73" s="450" t="s">
        <v>25880</v>
      </c>
      <c r="E73" s="450" t="s">
        <v>9848</v>
      </c>
      <c r="F73" s="450" t="s">
        <v>25881</v>
      </c>
      <c r="G73" s="450" t="s">
        <v>6234</v>
      </c>
      <c r="H73" s="450" t="s">
        <v>25882</v>
      </c>
      <c r="I73" s="450" t="s">
        <v>25883</v>
      </c>
      <c r="J73" s="450" t="s">
        <v>6235</v>
      </c>
      <c r="K73" s="450"/>
      <c r="L73" s="450" t="s">
        <v>9840</v>
      </c>
      <c r="O73" s="450" t="s">
        <v>205</v>
      </c>
    </row>
    <row r="74" spans="1:15" ht="24.75">
      <c r="A74" s="470">
        <v>45526</v>
      </c>
      <c r="B74" s="470">
        <v>45526</v>
      </c>
      <c r="C74" s="450" t="s">
        <v>25884</v>
      </c>
      <c r="D74" s="450" t="s">
        <v>25885</v>
      </c>
      <c r="E74" s="450" t="s">
        <v>205</v>
      </c>
      <c r="F74" s="450" t="s">
        <v>205</v>
      </c>
      <c r="G74" s="450" t="s">
        <v>205</v>
      </c>
      <c r="H74" s="450" t="s">
        <v>205</v>
      </c>
      <c r="I74" s="450" t="s">
        <v>9849</v>
      </c>
      <c r="J74" s="450" t="s">
        <v>9699</v>
      </c>
      <c r="K74" s="450"/>
      <c r="L74" s="450" t="s">
        <v>9840</v>
      </c>
      <c r="O74" s="450" t="s">
        <v>205</v>
      </c>
    </row>
    <row r="75" spans="1:15" ht="24.75">
      <c r="A75" s="470">
        <v>45526</v>
      </c>
      <c r="B75" s="470">
        <v>45526</v>
      </c>
      <c r="C75" s="450" t="s">
        <v>25886</v>
      </c>
      <c r="D75" s="450" t="s">
        <v>25887</v>
      </c>
      <c r="E75" s="450" t="s">
        <v>205</v>
      </c>
      <c r="F75" s="450" t="s">
        <v>205</v>
      </c>
      <c r="G75" s="450" t="s">
        <v>205</v>
      </c>
      <c r="H75" s="450" t="s">
        <v>205</v>
      </c>
      <c r="I75" s="450" t="s">
        <v>9841</v>
      </c>
      <c r="J75" s="450" t="s">
        <v>9702</v>
      </c>
      <c r="K75" s="450"/>
      <c r="L75" s="450" t="s">
        <v>9840</v>
      </c>
      <c r="O75" s="450" t="s">
        <v>205</v>
      </c>
    </row>
    <row r="76" spans="1:15" ht="24.75">
      <c r="A76" s="470">
        <v>45526</v>
      </c>
      <c r="B76" s="470">
        <v>45526</v>
      </c>
      <c r="C76" s="450" t="s">
        <v>25888</v>
      </c>
      <c r="D76" s="450" t="s">
        <v>25889</v>
      </c>
      <c r="E76" s="450" t="s">
        <v>205</v>
      </c>
      <c r="F76" s="450" t="s">
        <v>205</v>
      </c>
      <c r="G76" s="450" t="s">
        <v>205</v>
      </c>
      <c r="H76" s="450" t="s">
        <v>205</v>
      </c>
      <c r="I76" s="450" t="s">
        <v>9882</v>
      </c>
      <c r="J76" s="450" t="s">
        <v>9709</v>
      </c>
      <c r="K76" s="450"/>
      <c r="L76" s="450" t="s">
        <v>9840</v>
      </c>
      <c r="O76" s="450" t="s">
        <v>205</v>
      </c>
    </row>
    <row r="77" spans="1:15" ht="24.75">
      <c r="A77" s="470">
        <v>45526</v>
      </c>
      <c r="B77" s="470">
        <v>45526</v>
      </c>
      <c r="C77" s="450" t="s">
        <v>25890</v>
      </c>
      <c r="D77" s="450" t="s">
        <v>25891</v>
      </c>
      <c r="E77" s="450" t="s">
        <v>205</v>
      </c>
      <c r="F77" s="450" t="s">
        <v>205</v>
      </c>
      <c r="G77" s="450" t="s">
        <v>205</v>
      </c>
      <c r="H77" s="450" t="s">
        <v>205</v>
      </c>
      <c r="I77" s="450" t="s">
        <v>9948</v>
      </c>
      <c r="J77" s="450" t="s">
        <v>9706</v>
      </c>
      <c r="K77" s="450"/>
      <c r="L77" s="450" t="s">
        <v>9840</v>
      </c>
      <c r="O77" s="450" t="s">
        <v>205</v>
      </c>
    </row>
    <row r="78" spans="1:15" ht="24.75">
      <c r="A78" s="470">
        <v>45526</v>
      </c>
      <c r="B78" s="470">
        <v>45526</v>
      </c>
      <c r="C78" s="450" t="s">
        <v>25892</v>
      </c>
      <c r="D78" s="450" t="s">
        <v>25893</v>
      </c>
      <c r="E78" s="450" t="s">
        <v>9848</v>
      </c>
      <c r="F78" s="450" t="s">
        <v>25894</v>
      </c>
      <c r="G78" s="450" t="s">
        <v>6247</v>
      </c>
      <c r="H78" s="450" t="s">
        <v>25895</v>
      </c>
      <c r="I78" s="450" t="s">
        <v>9976</v>
      </c>
      <c r="J78" s="450" t="s">
        <v>6248</v>
      </c>
      <c r="K78" s="450"/>
      <c r="L78" s="450" t="s">
        <v>9840</v>
      </c>
      <c r="O78" s="450" t="s">
        <v>205</v>
      </c>
    </row>
    <row r="79" spans="1:15" ht="24.75">
      <c r="A79" s="470">
        <v>45526</v>
      </c>
      <c r="B79" s="470">
        <v>45526</v>
      </c>
      <c r="C79" s="450" t="s">
        <v>25896</v>
      </c>
      <c r="D79" s="450" t="s">
        <v>25897</v>
      </c>
      <c r="E79" s="450" t="s">
        <v>9848</v>
      </c>
      <c r="F79" s="450" t="s">
        <v>25898</v>
      </c>
      <c r="G79" s="450" t="s">
        <v>6244</v>
      </c>
      <c r="H79" s="450" t="s">
        <v>25899</v>
      </c>
      <c r="I79" s="450" t="s">
        <v>10032</v>
      </c>
      <c r="J79" s="450" t="s">
        <v>6245</v>
      </c>
      <c r="K79" s="450"/>
      <c r="L79" s="450" t="s">
        <v>9840</v>
      </c>
      <c r="O79" s="450" t="s">
        <v>205</v>
      </c>
    </row>
    <row r="80" spans="1:15" ht="24.75">
      <c r="A80" s="470">
        <v>45527</v>
      </c>
      <c r="B80" s="470">
        <v>45527</v>
      </c>
      <c r="C80" s="450" t="s">
        <v>25900</v>
      </c>
      <c r="D80" s="450" t="s">
        <v>25901</v>
      </c>
      <c r="E80" s="450" t="s">
        <v>205</v>
      </c>
      <c r="F80" s="450" t="s">
        <v>205</v>
      </c>
      <c r="G80" s="450" t="s">
        <v>205</v>
      </c>
      <c r="H80" s="450" t="s">
        <v>205</v>
      </c>
      <c r="I80" s="450" t="s">
        <v>9987</v>
      </c>
      <c r="J80" s="450" t="s">
        <v>6252</v>
      </c>
      <c r="K80" s="450"/>
      <c r="L80" s="450" t="s">
        <v>9840</v>
      </c>
      <c r="O80" s="450" t="s">
        <v>205</v>
      </c>
    </row>
    <row r="81" spans="1:15" ht="24.75">
      <c r="A81" s="470">
        <v>45527</v>
      </c>
      <c r="B81" s="470">
        <v>45527</v>
      </c>
      <c r="C81" s="450" t="s">
        <v>25902</v>
      </c>
      <c r="D81" s="450" t="s">
        <v>25903</v>
      </c>
      <c r="E81" s="450" t="s">
        <v>205</v>
      </c>
      <c r="F81" s="450" t="s">
        <v>205</v>
      </c>
      <c r="G81" s="450" t="s">
        <v>205</v>
      </c>
      <c r="H81" s="450" t="s">
        <v>205</v>
      </c>
      <c r="I81" s="450" t="s">
        <v>9478</v>
      </c>
      <c r="J81" s="450" t="s">
        <v>6256</v>
      </c>
      <c r="K81" s="450"/>
      <c r="L81" s="450" t="s">
        <v>9840</v>
      </c>
      <c r="O81" s="450" t="s">
        <v>205</v>
      </c>
    </row>
    <row r="82" spans="1:15" ht="24.75">
      <c r="A82" s="470">
        <v>45527</v>
      </c>
      <c r="B82" s="470">
        <v>45527</v>
      </c>
      <c r="C82" s="450" t="s">
        <v>25904</v>
      </c>
      <c r="D82" s="450" t="s">
        <v>25905</v>
      </c>
      <c r="E82" s="450" t="s">
        <v>205</v>
      </c>
      <c r="F82" s="450" t="s">
        <v>205</v>
      </c>
      <c r="G82" s="450" t="s">
        <v>205</v>
      </c>
      <c r="H82" s="450" t="s">
        <v>205</v>
      </c>
      <c r="I82" s="450" t="s">
        <v>10023</v>
      </c>
      <c r="J82" s="450" t="s">
        <v>9714</v>
      </c>
      <c r="K82" s="450"/>
      <c r="L82" s="450" t="s">
        <v>9840</v>
      </c>
      <c r="O82" s="450" t="s">
        <v>205</v>
      </c>
    </row>
    <row r="83" spans="1:15" ht="24.75">
      <c r="A83" s="470">
        <v>45527</v>
      </c>
      <c r="B83" s="470">
        <v>45527</v>
      </c>
      <c r="C83" s="450" t="s">
        <v>25906</v>
      </c>
      <c r="D83" s="450" t="s">
        <v>25907</v>
      </c>
      <c r="E83" s="450" t="s">
        <v>9848</v>
      </c>
      <c r="F83" s="450" t="s">
        <v>25908</v>
      </c>
      <c r="G83" s="450" t="s">
        <v>6258</v>
      </c>
      <c r="H83" s="450" t="s">
        <v>25909</v>
      </c>
      <c r="I83" s="450" t="s">
        <v>9902</v>
      </c>
      <c r="J83" s="450" t="s">
        <v>6259</v>
      </c>
      <c r="K83" s="450"/>
      <c r="L83" s="450" t="s">
        <v>9840</v>
      </c>
      <c r="O83" s="450" t="s">
        <v>205</v>
      </c>
    </row>
    <row r="84" spans="1:15" ht="24.75">
      <c r="A84" s="470">
        <v>45527</v>
      </c>
      <c r="B84" s="470">
        <v>45527</v>
      </c>
      <c r="C84" s="450" t="s">
        <v>25910</v>
      </c>
      <c r="D84" s="450" t="s">
        <v>25911</v>
      </c>
      <c r="E84" s="450" t="s">
        <v>9848</v>
      </c>
      <c r="F84" s="450" t="s">
        <v>25912</v>
      </c>
      <c r="G84" s="450" t="s">
        <v>6289</v>
      </c>
      <c r="H84" s="450" t="s">
        <v>25913</v>
      </c>
      <c r="I84" s="450" t="s">
        <v>9987</v>
      </c>
      <c r="J84" s="450" t="s">
        <v>6290</v>
      </c>
      <c r="K84" s="450"/>
      <c r="L84" s="450" t="s">
        <v>9840</v>
      </c>
      <c r="O84" s="450" t="s">
        <v>205</v>
      </c>
    </row>
    <row r="85" spans="1:15" ht="24.75">
      <c r="A85" s="470">
        <v>45527</v>
      </c>
      <c r="B85" s="470">
        <v>45527</v>
      </c>
      <c r="C85" s="450" t="s">
        <v>25914</v>
      </c>
      <c r="D85" s="450" t="s">
        <v>25915</v>
      </c>
      <c r="E85" s="450" t="s">
        <v>9848</v>
      </c>
      <c r="F85" s="450" t="s">
        <v>25916</v>
      </c>
      <c r="G85" s="450" t="s">
        <v>6276</v>
      </c>
      <c r="H85" s="450" t="s">
        <v>25917</v>
      </c>
      <c r="I85" s="450" t="s">
        <v>9987</v>
      </c>
      <c r="J85" s="450" t="s">
        <v>6277</v>
      </c>
      <c r="K85" s="450"/>
      <c r="L85" s="450" t="s">
        <v>9840</v>
      </c>
      <c r="O85" s="450" t="s">
        <v>205</v>
      </c>
    </row>
    <row r="86" spans="1:15" ht="24.75">
      <c r="A86" s="470">
        <v>45527</v>
      </c>
      <c r="B86" s="470">
        <v>45527</v>
      </c>
      <c r="C86" s="450" t="s">
        <v>25918</v>
      </c>
      <c r="D86" s="450" t="s">
        <v>25919</v>
      </c>
      <c r="E86" s="450" t="s">
        <v>9848</v>
      </c>
      <c r="F86" s="450" t="s">
        <v>25920</v>
      </c>
      <c r="G86" s="450" t="s">
        <v>6285</v>
      </c>
      <c r="H86" s="450" t="s">
        <v>25921</v>
      </c>
      <c r="I86" s="450" t="s">
        <v>9987</v>
      </c>
      <c r="J86" s="450" t="s">
        <v>6286</v>
      </c>
      <c r="K86" s="450"/>
      <c r="L86" s="450" t="s">
        <v>9840</v>
      </c>
      <c r="O86" s="450" t="s">
        <v>205</v>
      </c>
    </row>
    <row r="87" spans="1:15" ht="24.75">
      <c r="A87" s="470">
        <v>45527</v>
      </c>
      <c r="B87" s="470">
        <v>45527</v>
      </c>
      <c r="C87" s="450" t="s">
        <v>25922</v>
      </c>
      <c r="D87" s="450" t="s">
        <v>25923</v>
      </c>
      <c r="E87" s="450" t="s">
        <v>9848</v>
      </c>
      <c r="F87" s="450" t="s">
        <v>25924</v>
      </c>
      <c r="G87" s="450" t="s">
        <v>6264</v>
      </c>
      <c r="H87" s="450" t="s">
        <v>25925</v>
      </c>
      <c r="I87" s="450" t="s">
        <v>9903</v>
      </c>
      <c r="J87" s="450" t="s">
        <v>6265</v>
      </c>
      <c r="K87" s="450"/>
      <c r="L87" s="450" t="s">
        <v>9840</v>
      </c>
      <c r="O87" s="450" t="s">
        <v>205</v>
      </c>
    </row>
    <row r="88" spans="1:15" ht="24.75">
      <c r="A88" s="470">
        <v>45527</v>
      </c>
      <c r="B88" s="470">
        <v>45527</v>
      </c>
      <c r="C88" s="450" t="s">
        <v>25926</v>
      </c>
      <c r="D88" s="450" t="s">
        <v>25927</v>
      </c>
      <c r="E88" s="450" t="s">
        <v>9848</v>
      </c>
      <c r="F88" s="450" t="s">
        <v>25928</v>
      </c>
      <c r="G88" s="450" t="s">
        <v>6282</v>
      </c>
      <c r="H88" s="450" t="s">
        <v>25929</v>
      </c>
      <c r="I88" s="450" t="s">
        <v>9902</v>
      </c>
      <c r="J88" s="450" t="s">
        <v>6283</v>
      </c>
      <c r="K88" s="450"/>
      <c r="L88" s="450" t="s">
        <v>9840</v>
      </c>
      <c r="O88" s="450" t="s">
        <v>205</v>
      </c>
    </row>
    <row r="89" spans="1:15" ht="24.75">
      <c r="A89" s="470">
        <v>45527</v>
      </c>
      <c r="B89" s="470">
        <v>45527</v>
      </c>
      <c r="C89" s="450" t="s">
        <v>25930</v>
      </c>
      <c r="D89" s="450" t="s">
        <v>25931</v>
      </c>
      <c r="E89" s="450" t="s">
        <v>9848</v>
      </c>
      <c r="F89" s="450" t="s">
        <v>25932</v>
      </c>
      <c r="G89" s="450" t="s">
        <v>6271</v>
      </c>
      <c r="H89" s="450" t="s">
        <v>25933</v>
      </c>
      <c r="I89" s="450" t="s">
        <v>9987</v>
      </c>
      <c r="J89" s="450" t="s">
        <v>6272</v>
      </c>
      <c r="K89" s="450"/>
      <c r="L89" s="450" t="s">
        <v>9840</v>
      </c>
      <c r="O89" s="450" t="s">
        <v>205</v>
      </c>
    </row>
    <row r="90" spans="1:15" ht="24.75">
      <c r="A90" s="470">
        <v>45528</v>
      </c>
      <c r="B90" s="470">
        <v>45528</v>
      </c>
      <c r="C90" s="450" t="s">
        <v>25934</v>
      </c>
      <c r="D90" s="450" t="s">
        <v>25915</v>
      </c>
      <c r="E90" s="450" t="s">
        <v>205</v>
      </c>
      <c r="F90" s="450" t="s">
        <v>205</v>
      </c>
      <c r="G90" s="450" t="s">
        <v>205</v>
      </c>
      <c r="H90" s="450" t="s">
        <v>205</v>
      </c>
      <c r="I90" s="450" t="s">
        <v>9987</v>
      </c>
      <c r="J90" s="450" t="s">
        <v>6277</v>
      </c>
      <c r="K90" s="450"/>
      <c r="L90" s="450" t="s">
        <v>9840</v>
      </c>
      <c r="O90" s="450" t="s">
        <v>205</v>
      </c>
    </row>
    <row r="91" spans="1:15" ht="24.75">
      <c r="A91" s="470">
        <v>45528</v>
      </c>
      <c r="B91" s="470">
        <v>45528</v>
      </c>
      <c r="C91" s="450" t="s">
        <v>25935</v>
      </c>
      <c r="D91" s="450" t="s">
        <v>25911</v>
      </c>
      <c r="E91" s="450" t="s">
        <v>205</v>
      </c>
      <c r="F91" s="450" t="s">
        <v>205</v>
      </c>
      <c r="G91" s="450" t="s">
        <v>205</v>
      </c>
      <c r="H91" s="450" t="s">
        <v>205</v>
      </c>
      <c r="I91" s="450" t="s">
        <v>9854</v>
      </c>
      <c r="J91" s="450" t="s">
        <v>6290</v>
      </c>
      <c r="K91" s="450"/>
      <c r="L91" s="450" t="s">
        <v>9840</v>
      </c>
      <c r="O91" s="450" t="s">
        <v>205</v>
      </c>
    </row>
    <row r="92" spans="1:15" ht="24.75">
      <c r="A92" s="470">
        <v>45528</v>
      </c>
      <c r="B92" s="470">
        <v>45528</v>
      </c>
      <c r="C92" s="450" t="s">
        <v>25936</v>
      </c>
      <c r="D92" s="450" t="s">
        <v>25919</v>
      </c>
      <c r="E92" s="450" t="s">
        <v>205</v>
      </c>
      <c r="F92" s="450" t="s">
        <v>205</v>
      </c>
      <c r="G92" s="450" t="s">
        <v>205</v>
      </c>
      <c r="H92" s="450" t="s">
        <v>205</v>
      </c>
      <c r="I92" s="450" t="s">
        <v>9478</v>
      </c>
      <c r="J92" s="450" t="s">
        <v>6286</v>
      </c>
      <c r="K92" s="450"/>
      <c r="L92" s="450" t="s">
        <v>9840</v>
      </c>
      <c r="O92" s="450" t="s">
        <v>205</v>
      </c>
    </row>
    <row r="93" spans="1:15" ht="24.75">
      <c r="A93" s="470">
        <v>45528</v>
      </c>
      <c r="B93" s="470">
        <v>45528</v>
      </c>
      <c r="C93" s="450" t="s">
        <v>25937</v>
      </c>
      <c r="D93" s="450" t="s">
        <v>25931</v>
      </c>
      <c r="E93" s="450" t="s">
        <v>205</v>
      </c>
      <c r="F93" s="450" t="s">
        <v>205</v>
      </c>
      <c r="G93" s="450" t="s">
        <v>205</v>
      </c>
      <c r="H93" s="450" t="s">
        <v>205</v>
      </c>
      <c r="I93" s="450" t="s">
        <v>10023</v>
      </c>
      <c r="J93" s="450" t="s">
        <v>6272</v>
      </c>
      <c r="K93" s="450"/>
      <c r="L93" s="450" t="s">
        <v>9840</v>
      </c>
      <c r="O93" s="450" t="s">
        <v>205</v>
      </c>
    </row>
    <row r="94" spans="1:15" ht="24.75">
      <c r="A94" s="470">
        <v>45530</v>
      </c>
      <c r="B94" s="470">
        <v>45530</v>
      </c>
      <c r="C94" s="450" t="s">
        <v>25938</v>
      </c>
      <c r="D94" s="450" t="s">
        <v>25939</v>
      </c>
      <c r="E94" s="450" t="s">
        <v>205</v>
      </c>
      <c r="F94" s="450" t="s">
        <v>205</v>
      </c>
      <c r="G94" s="450" t="s">
        <v>205</v>
      </c>
      <c r="H94" s="450" t="s">
        <v>205</v>
      </c>
      <c r="I94" s="450" t="s">
        <v>9452</v>
      </c>
      <c r="J94" s="450" t="s">
        <v>9744</v>
      </c>
      <c r="K94" s="450"/>
      <c r="L94" s="450" t="s">
        <v>9840</v>
      </c>
      <c r="O94" s="450" t="s">
        <v>205</v>
      </c>
    </row>
    <row r="95" spans="1:15" ht="24.75">
      <c r="A95" s="470">
        <v>45530</v>
      </c>
      <c r="B95" s="470">
        <v>45530</v>
      </c>
      <c r="C95" s="450" t="s">
        <v>25910</v>
      </c>
      <c r="D95" s="450" t="s">
        <v>25911</v>
      </c>
      <c r="E95" s="450" t="s">
        <v>9848</v>
      </c>
      <c r="F95" s="450" t="s">
        <v>25912</v>
      </c>
      <c r="G95" s="450" t="s">
        <v>6289</v>
      </c>
      <c r="H95" s="450" t="s">
        <v>25913</v>
      </c>
      <c r="I95" s="450" t="s">
        <v>9854</v>
      </c>
      <c r="J95" s="450" t="s">
        <v>6290</v>
      </c>
      <c r="K95" s="450"/>
      <c r="L95" s="450" t="s">
        <v>9859</v>
      </c>
      <c r="O95" s="450" t="s">
        <v>205</v>
      </c>
    </row>
    <row r="96" spans="1:15" ht="24.75">
      <c r="A96" s="470">
        <v>45530</v>
      </c>
      <c r="B96" s="470">
        <v>45530</v>
      </c>
      <c r="C96" s="450" t="s">
        <v>25940</v>
      </c>
      <c r="D96" s="450" t="s">
        <v>25941</v>
      </c>
      <c r="E96" s="450" t="s">
        <v>9848</v>
      </c>
      <c r="F96" s="450" t="s">
        <v>25942</v>
      </c>
      <c r="G96" s="450" t="s">
        <v>6293</v>
      </c>
      <c r="H96" s="450" t="s">
        <v>25943</v>
      </c>
      <c r="I96" s="450" t="s">
        <v>9902</v>
      </c>
      <c r="J96" s="450" t="s">
        <v>6294</v>
      </c>
      <c r="K96" s="450"/>
      <c r="L96" s="450" t="s">
        <v>9840</v>
      </c>
      <c r="O96" s="450" t="s">
        <v>205</v>
      </c>
    </row>
    <row r="97" spans="1:15" ht="24.75">
      <c r="A97" s="470">
        <v>45530</v>
      </c>
      <c r="B97" s="470">
        <v>45530</v>
      </c>
      <c r="C97" s="450" t="s">
        <v>25944</v>
      </c>
      <c r="D97" s="450" t="s">
        <v>25945</v>
      </c>
      <c r="E97" s="450" t="s">
        <v>9848</v>
      </c>
      <c r="F97" s="450" t="s">
        <v>25946</v>
      </c>
      <c r="G97" s="450" t="s">
        <v>9739</v>
      </c>
      <c r="H97" s="450" t="s">
        <v>25947</v>
      </c>
      <c r="I97" s="450" t="s">
        <v>9903</v>
      </c>
      <c r="J97" s="450" t="s">
        <v>9740</v>
      </c>
      <c r="K97" s="450"/>
      <c r="L97" s="450" t="s">
        <v>9840</v>
      </c>
      <c r="O97" s="450" t="s">
        <v>205</v>
      </c>
    </row>
    <row r="98" spans="1:15" ht="24.75">
      <c r="A98" s="470">
        <v>45530</v>
      </c>
      <c r="B98" s="470">
        <v>45530</v>
      </c>
      <c r="C98" s="450" t="s">
        <v>25948</v>
      </c>
      <c r="D98" s="450" t="s">
        <v>25949</v>
      </c>
      <c r="E98" s="450" t="s">
        <v>9848</v>
      </c>
      <c r="F98" s="450" t="s">
        <v>25950</v>
      </c>
      <c r="G98" s="450" t="s">
        <v>6302</v>
      </c>
      <c r="H98" s="450" t="s">
        <v>25951</v>
      </c>
      <c r="I98" s="450" t="s">
        <v>9902</v>
      </c>
      <c r="J98" s="450" t="s">
        <v>6303</v>
      </c>
      <c r="K98" s="450"/>
      <c r="L98" s="450" t="s">
        <v>9840</v>
      </c>
      <c r="O98" s="450" t="s">
        <v>205</v>
      </c>
    </row>
    <row r="99" spans="1:15" ht="24.75">
      <c r="A99" s="470">
        <v>45530</v>
      </c>
      <c r="B99" s="470">
        <v>45530</v>
      </c>
      <c r="C99" s="450" t="s">
        <v>25918</v>
      </c>
      <c r="D99" s="450" t="s">
        <v>25919</v>
      </c>
      <c r="E99" s="450" t="s">
        <v>9848</v>
      </c>
      <c r="F99" s="450" t="s">
        <v>25920</v>
      </c>
      <c r="G99" s="450" t="s">
        <v>6285</v>
      </c>
      <c r="H99" s="450" t="s">
        <v>25921</v>
      </c>
      <c r="I99" s="450" t="s">
        <v>9478</v>
      </c>
      <c r="J99" s="450" t="s">
        <v>6286</v>
      </c>
      <c r="K99" s="450"/>
      <c r="L99" s="450" t="s">
        <v>9859</v>
      </c>
      <c r="O99" s="450" t="s">
        <v>205</v>
      </c>
    </row>
    <row r="100" spans="1:15" ht="24.75">
      <c r="A100" s="470">
        <v>45530</v>
      </c>
      <c r="B100" s="470">
        <v>45530</v>
      </c>
      <c r="C100" s="450" t="s">
        <v>25930</v>
      </c>
      <c r="D100" s="450" t="s">
        <v>25931</v>
      </c>
      <c r="E100" s="450" t="s">
        <v>9848</v>
      </c>
      <c r="F100" s="450" t="s">
        <v>25932</v>
      </c>
      <c r="G100" s="450" t="s">
        <v>6271</v>
      </c>
      <c r="H100" s="450" t="s">
        <v>25933</v>
      </c>
      <c r="I100" s="450" t="s">
        <v>10023</v>
      </c>
      <c r="J100" s="450" t="s">
        <v>6272</v>
      </c>
      <c r="K100" s="450"/>
      <c r="L100" s="450" t="s">
        <v>9859</v>
      </c>
      <c r="O100" s="450" t="s">
        <v>205</v>
      </c>
    </row>
    <row r="101" spans="1:15" ht="24.75">
      <c r="A101" s="470">
        <v>45530</v>
      </c>
      <c r="C101" s="450" t="s">
        <v>25952</v>
      </c>
      <c r="D101" s="450" t="s">
        <v>25953</v>
      </c>
      <c r="E101" s="450" t="s">
        <v>9848</v>
      </c>
      <c r="F101" s="450" t="s">
        <v>25954</v>
      </c>
      <c r="G101" s="450" t="s">
        <v>9734</v>
      </c>
      <c r="H101" s="450" t="s">
        <v>25955</v>
      </c>
      <c r="I101" s="450" t="s">
        <v>9864</v>
      </c>
      <c r="J101" s="450" t="s">
        <v>9735</v>
      </c>
      <c r="K101" s="450"/>
      <c r="L101" s="450" t="s">
        <v>9840</v>
      </c>
      <c r="O101" s="450" t="s">
        <v>205</v>
      </c>
    </row>
    <row r="102" spans="1:15" ht="24.75">
      <c r="A102" s="470">
        <v>45531</v>
      </c>
      <c r="C102" s="450" t="s">
        <v>25956</v>
      </c>
      <c r="D102" s="450" t="s">
        <v>25957</v>
      </c>
      <c r="E102" s="450" t="s">
        <v>205</v>
      </c>
      <c r="F102" s="450" t="s">
        <v>205</v>
      </c>
      <c r="G102" s="450" t="s">
        <v>205</v>
      </c>
      <c r="H102" s="450" t="s">
        <v>205</v>
      </c>
      <c r="I102" s="450" t="s">
        <v>9957</v>
      </c>
      <c r="J102" s="450" t="s">
        <v>9764</v>
      </c>
      <c r="K102" s="450"/>
      <c r="L102" s="450" t="s">
        <v>9840</v>
      </c>
      <c r="O102" s="450" t="s">
        <v>205</v>
      </c>
    </row>
    <row r="103" spans="1:15" ht="24.75">
      <c r="A103" s="470">
        <v>45531</v>
      </c>
      <c r="B103" s="470">
        <v>45531</v>
      </c>
      <c r="C103" s="450" t="s">
        <v>25958</v>
      </c>
      <c r="D103" s="450" t="s">
        <v>25959</v>
      </c>
      <c r="E103" s="450" t="s">
        <v>205</v>
      </c>
      <c r="F103" s="450" t="s">
        <v>205</v>
      </c>
      <c r="G103" s="450" t="s">
        <v>205</v>
      </c>
      <c r="H103" s="450" t="s">
        <v>205</v>
      </c>
      <c r="I103" s="450" t="s">
        <v>9995</v>
      </c>
      <c r="J103" s="450" t="s">
        <v>9754</v>
      </c>
      <c r="K103" s="450"/>
      <c r="L103" s="450" t="s">
        <v>9840</v>
      </c>
      <c r="O103" s="450" t="s">
        <v>205</v>
      </c>
    </row>
    <row r="104" spans="1:15" ht="24.75">
      <c r="A104" s="470">
        <v>45531</v>
      </c>
      <c r="B104" s="470">
        <v>45531</v>
      </c>
      <c r="C104" s="450" t="s">
        <v>25960</v>
      </c>
      <c r="D104" s="450" t="s">
        <v>25961</v>
      </c>
      <c r="E104" s="450" t="s">
        <v>9848</v>
      </c>
      <c r="F104" s="450" t="s">
        <v>25962</v>
      </c>
      <c r="G104" s="450" t="s">
        <v>6305</v>
      </c>
      <c r="H104" s="450" t="s">
        <v>25963</v>
      </c>
      <c r="I104" s="450" t="s">
        <v>10069</v>
      </c>
      <c r="J104" s="450" t="s">
        <v>6306</v>
      </c>
      <c r="K104" s="450"/>
      <c r="L104" s="450" t="s">
        <v>9840</v>
      </c>
      <c r="O104" s="450" t="s">
        <v>205</v>
      </c>
    </row>
    <row r="105" spans="1:15" ht="24.75">
      <c r="A105" s="470">
        <v>45531</v>
      </c>
      <c r="B105" s="470">
        <v>45531</v>
      </c>
      <c r="C105" s="450" t="s">
        <v>25964</v>
      </c>
      <c r="D105" s="450" t="s">
        <v>25965</v>
      </c>
      <c r="E105" s="450" t="s">
        <v>9848</v>
      </c>
      <c r="F105" s="450" t="s">
        <v>25966</v>
      </c>
      <c r="G105" s="450" t="s">
        <v>6296</v>
      </c>
      <c r="H105" s="450" t="s">
        <v>25967</v>
      </c>
      <c r="I105" s="450" t="s">
        <v>9902</v>
      </c>
      <c r="J105" s="450" t="s">
        <v>6297</v>
      </c>
      <c r="K105" s="450"/>
      <c r="L105" s="450" t="s">
        <v>9840</v>
      </c>
      <c r="O105" s="450" t="s">
        <v>205</v>
      </c>
    </row>
    <row r="106" spans="1:15" ht="24.75">
      <c r="A106" s="470">
        <v>45532</v>
      </c>
      <c r="B106" s="470">
        <v>45532</v>
      </c>
      <c r="C106" s="450" t="s">
        <v>25968</v>
      </c>
      <c r="D106" s="450" t="s">
        <v>25969</v>
      </c>
      <c r="E106" s="450" t="s">
        <v>205</v>
      </c>
      <c r="F106" s="450" t="s">
        <v>205</v>
      </c>
      <c r="G106" s="450" t="s">
        <v>205</v>
      </c>
      <c r="H106" s="450" t="s">
        <v>205</v>
      </c>
      <c r="I106" s="450" t="s">
        <v>9849</v>
      </c>
      <c r="J106" s="450" t="s">
        <v>9760</v>
      </c>
      <c r="K106" s="450"/>
      <c r="L106" s="450" t="s">
        <v>9840</v>
      </c>
      <c r="O106" s="450" t="s">
        <v>205</v>
      </c>
    </row>
    <row r="107" spans="1:15" ht="24.75">
      <c r="A107" s="470">
        <v>45532</v>
      </c>
      <c r="B107" s="470">
        <v>45532</v>
      </c>
      <c r="C107" s="450" t="s">
        <v>25970</v>
      </c>
      <c r="D107" s="450" t="s">
        <v>25971</v>
      </c>
      <c r="E107" s="450" t="s">
        <v>9848</v>
      </c>
      <c r="F107" s="450" t="s">
        <v>25972</v>
      </c>
      <c r="G107" s="450" t="s">
        <v>6313</v>
      </c>
      <c r="H107" s="450" t="s">
        <v>25973</v>
      </c>
      <c r="I107" s="450" t="s">
        <v>9870</v>
      </c>
      <c r="J107" s="450" t="s">
        <v>6314</v>
      </c>
      <c r="K107" s="450"/>
      <c r="L107" s="450" t="s">
        <v>9840</v>
      </c>
      <c r="O107" s="450" t="s">
        <v>205</v>
      </c>
    </row>
    <row r="108" spans="1:15" ht="24.75">
      <c r="A108" s="470">
        <v>45532</v>
      </c>
      <c r="B108" s="470">
        <v>45532</v>
      </c>
      <c r="C108" s="450" t="s">
        <v>25974</v>
      </c>
      <c r="D108" s="450" t="s">
        <v>25975</v>
      </c>
      <c r="E108" s="450" t="s">
        <v>9848</v>
      </c>
      <c r="F108" s="450" t="s">
        <v>25976</v>
      </c>
      <c r="G108" s="450" t="s">
        <v>6309</v>
      </c>
      <c r="H108" s="450" t="s">
        <v>25977</v>
      </c>
      <c r="I108" s="450" t="s">
        <v>10031</v>
      </c>
      <c r="J108" s="450" t="s">
        <v>6310</v>
      </c>
      <c r="K108" s="450"/>
      <c r="L108" s="450" t="s">
        <v>9840</v>
      </c>
      <c r="O108" s="450" t="s">
        <v>205</v>
      </c>
    </row>
    <row r="109" spans="1:15" ht="24.75">
      <c r="A109" s="470">
        <v>45532</v>
      </c>
      <c r="B109" s="470">
        <v>45532</v>
      </c>
      <c r="C109" s="450" t="s">
        <v>25978</v>
      </c>
      <c r="D109" s="450" t="s">
        <v>25979</v>
      </c>
      <c r="E109" s="450" t="s">
        <v>9848</v>
      </c>
      <c r="F109" s="450" t="s">
        <v>25980</v>
      </c>
      <c r="G109" s="450" t="s">
        <v>6316</v>
      </c>
      <c r="H109" s="450" t="s">
        <v>25981</v>
      </c>
      <c r="I109" s="450" t="s">
        <v>10069</v>
      </c>
      <c r="J109" s="450" t="s">
        <v>6317</v>
      </c>
      <c r="K109" s="450"/>
      <c r="L109" s="450" t="s">
        <v>9840</v>
      </c>
      <c r="O109" s="450" t="s">
        <v>205</v>
      </c>
    </row>
    <row r="110" spans="1:15" ht="24.75">
      <c r="A110" s="470">
        <v>45532</v>
      </c>
      <c r="B110" s="470">
        <v>45532</v>
      </c>
      <c r="C110" s="450" t="s">
        <v>25982</v>
      </c>
      <c r="D110" s="450" t="s">
        <v>25983</v>
      </c>
      <c r="E110" s="450" t="s">
        <v>9848</v>
      </c>
      <c r="F110" s="450" t="s">
        <v>25984</v>
      </c>
      <c r="G110" s="450" t="s">
        <v>9775</v>
      </c>
      <c r="H110" s="450" t="s">
        <v>25985</v>
      </c>
      <c r="I110" s="450" t="s">
        <v>9841</v>
      </c>
      <c r="J110" s="450" t="s">
        <v>9776</v>
      </c>
      <c r="K110" s="450"/>
      <c r="L110" s="450" t="s">
        <v>9840</v>
      </c>
      <c r="O110" s="450" t="s">
        <v>205</v>
      </c>
    </row>
    <row r="111" spans="1:15" ht="24.75">
      <c r="A111" s="470">
        <v>45533</v>
      </c>
      <c r="B111" s="470">
        <v>45533</v>
      </c>
      <c r="C111" s="450" t="s">
        <v>25986</v>
      </c>
      <c r="D111" s="450" t="s">
        <v>25987</v>
      </c>
      <c r="E111" s="450" t="s">
        <v>9848</v>
      </c>
      <c r="F111" s="450" t="s">
        <v>25988</v>
      </c>
      <c r="G111" s="450" t="s">
        <v>6319</v>
      </c>
      <c r="H111" s="450" t="s">
        <v>25989</v>
      </c>
      <c r="I111" s="450" t="s">
        <v>9998</v>
      </c>
      <c r="J111" s="450" t="s">
        <v>6320</v>
      </c>
      <c r="K111" s="450"/>
      <c r="L111" s="450" t="s">
        <v>9840</v>
      </c>
      <c r="O111" s="450" t="s">
        <v>205</v>
      </c>
    </row>
    <row r="112" spans="1:15" ht="24.75">
      <c r="A112" s="470">
        <v>45533</v>
      </c>
      <c r="B112" s="470">
        <v>45533</v>
      </c>
      <c r="C112" s="450" t="s">
        <v>25990</v>
      </c>
      <c r="D112" s="450" t="s">
        <v>25991</v>
      </c>
      <c r="E112" s="450" t="s">
        <v>9848</v>
      </c>
      <c r="F112" s="450" t="s">
        <v>25992</v>
      </c>
      <c r="G112" s="450" t="s">
        <v>9783</v>
      </c>
      <c r="H112" s="450" t="s">
        <v>25993</v>
      </c>
      <c r="I112" s="450" t="s">
        <v>14534</v>
      </c>
      <c r="J112" s="450" t="s">
        <v>9784</v>
      </c>
      <c r="K112" s="450"/>
      <c r="L112" s="450" t="s">
        <v>9840</v>
      </c>
      <c r="O112" s="450" t="s">
        <v>205</v>
      </c>
    </row>
    <row r="113" spans="1:15" ht="24.75">
      <c r="A113" s="470">
        <v>45533</v>
      </c>
      <c r="B113" s="470">
        <v>45533</v>
      </c>
      <c r="C113" s="450" t="s">
        <v>25994</v>
      </c>
      <c r="D113" s="450" t="s">
        <v>25995</v>
      </c>
      <c r="E113" s="450" t="s">
        <v>9848</v>
      </c>
      <c r="F113" s="450" t="s">
        <v>25996</v>
      </c>
      <c r="G113" s="450" t="s">
        <v>9787</v>
      </c>
      <c r="H113" s="450" t="s">
        <v>25997</v>
      </c>
      <c r="I113" s="450" t="s">
        <v>9882</v>
      </c>
      <c r="J113" s="450" t="s">
        <v>9788</v>
      </c>
      <c r="K113" s="450"/>
      <c r="L113" s="450" t="s">
        <v>9840</v>
      </c>
      <c r="O113" s="450" t="s">
        <v>205</v>
      </c>
    </row>
    <row r="114" spans="1:15" ht="24.75">
      <c r="A114" s="470">
        <v>45533</v>
      </c>
      <c r="B114" s="470">
        <v>45533</v>
      </c>
      <c r="C114" s="450" t="s">
        <v>25998</v>
      </c>
      <c r="D114" s="450" t="s">
        <v>25999</v>
      </c>
      <c r="E114" s="450" t="s">
        <v>9848</v>
      </c>
      <c r="F114" s="450" t="s">
        <v>26000</v>
      </c>
      <c r="G114" s="450" t="s">
        <v>9779</v>
      </c>
      <c r="H114" s="450" t="s">
        <v>26001</v>
      </c>
      <c r="I114" s="450" t="s">
        <v>9606</v>
      </c>
      <c r="J114" s="450" t="s">
        <v>9780</v>
      </c>
      <c r="K114" s="450"/>
      <c r="L114" s="450" t="s">
        <v>9840</v>
      </c>
      <c r="O114" s="450" t="s">
        <v>205</v>
      </c>
    </row>
    <row r="115" spans="1:15" ht="24.75">
      <c r="A115" s="470">
        <v>45535</v>
      </c>
      <c r="B115" s="470">
        <v>45535</v>
      </c>
      <c r="C115" s="450" t="s">
        <v>26002</v>
      </c>
      <c r="D115" s="450" t="s">
        <v>26003</v>
      </c>
      <c r="E115" s="450" t="s">
        <v>205</v>
      </c>
      <c r="F115" s="450" t="s">
        <v>205</v>
      </c>
      <c r="G115" s="450" t="s">
        <v>205</v>
      </c>
      <c r="H115" s="450" t="s">
        <v>205</v>
      </c>
      <c r="I115" s="450" t="s">
        <v>9948</v>
      </c>
      <c r="J115" s="450" t="s">
        <v>9793</v>
      </c>
      <c r="K115" s="450"/>
      <c r="L115" s="450" t="s">
        <v>9840</v>
      </c>
      <c r="O115" s="450" t="s">
        <v>205</v>
      </c>
    </row>
    <row r="116" spans="1:15" ht="24.75">
      <c r="A116" s="470">
        <v>45536</v>
      </c>
      <c r="B116" s="470">
        <v>45536</v>
      </c>
      <c r="C116" s="450" t="s">
        <v>26004</v>
      </c>
      <c r="D116" s="450" t="s">
        <v>26005</v>
      </c>
      <c r="E116" s="450" t="s">
        <v>205</v>
      </c>
      <c r="F116" s="450" t="s">
        <v>205</v>
      </c>
      <c r="G116" s="450" t="s">
        <v>205</v>
      </c>
      <c r="H116" s="450" t="s">
        <v>205</v>
      </c>
      <c r="I116" s="450" t="s">
        <v>9613</v>
      </c>
      <c r="J116" s="450" t="s">
        <v>9795</v>
      </c>
      <c r="K116" s="450"/>
      <c r="L116" s="450" t="s">
        <v>9840</v>
      </c>
      <c r="O116" s="450" t="s">
        <v>205</v>
      </c>
    </row>
    <row r="117" spans="1:15" ht="24.75">
      <c r="A117" s="470">
        <v>45537</v>
      </c>
      <c r="B117" s="470">
        <v>45537</v>
      </c>
      <c r="C117" s="450" t="s">
        <v>26006</v>
      </c>
      <c r="D117" s="450" t="s">
        <v>26007</v>
      </c>
      <c r="E117" s="450" t="s">
        <v>205</v>
      </c>
      <c r="F117" s="450" t="s">
        <v>205</v>
      </c>
      <c r="G117" s="450" t="s">
        <v>205</v>
      </c>
      <c r="H117" s="450" t="s">
        <v>205</v>
      </c>
      <c r="I117" s="450" t="s">
        <v>15078</v>
      </c>
      <c r="J117" s="450" t="s">
        <v>9063</v>
      </c>
      <c r="K117" s="450"/>
      <c r="L117" s="450" t="s">
        <v>9840</v>
      </c>
      <c r="O117" s="450" t="s">
        <v>205</v>
      </c>
    </row>
    <row r="118" spans="1:15" ht="24.75">
      <c r="A118" s="470">
        <v>45537</v>
      </c>
      <c r="B118" s="470">
        <v>45537</v>
      </c>
      <c r="C118" s="450" t="s">
        <v>26008</v>
      </c>
      <c r="D118" s="450" t="s">
        <v>26009</v>
      </c>
      <c r="E118" s="450" t="s">
        <v>205</v>
      </c>
      <c r="F118" s="450" t="s">
        <v>205</v>
      </c>
      <c r="G118" s="450" t="s">
        <v>205</v>
      </c>
      <c r="H118" s="450" t="s">
        <v>205</v>
      </c>
      <c r="I118" s="450" t="s">
        <v>9846</v>
      </c>
      <c r="J118" s="450" t="s">
        <v>88</v>
      </c>
      <c r="K118" s="450"/>
      <c r="L118" s="450" t="s">
        <v>9840</v>
      </c>
      <c r="O118" s="450" t="s">
        <v>205</v>
      </c>
    </row>
    <row r="119" spans="1:15" ht="24.75">
      <c r="A119" s="470">
        <v>45537</v>
      </c>
      <c r="B119" s="470">
        <v>45537</v>
      </c>
      <c r="C119" s="450" t="s">
        <v>26010</v>
      </c>
      <c r="D119" s="450" t="s">
        <v>26011</v>
      </c>
      <c r="E119" s="450" t="s">
        <v>9848</v>
      </c>
      <c r="F119" s="450" t="s">
        <v>26012</v>
      </c>
      <c r="G119" s="450" t="s">
        <v>92</v>
      </c>
      <c r="H119" s="450" t="s">
        <v>26013</v>
      </c>
      <c r="I119" s="450" t="s">
        <v>9438</v>
      </c>
      <c r="J119" s="450" t="s">
        <v>93</v>
      </c>
      <c r="K119" s="450"/>
      <c r="L119" s="450" t="s">
        <v>9840</v>
      </c>
      <c r="O119" s="450" t="s">
        <v>205</v>
      </c>
    </row>
    <row r="120" spans="1:15" ht="24.75">
      <c r="A120" s="470">
        <v>45537</v>
      </c>
      <c r="B120" s="470">
        <v>45537</v>
      </c>
      <c r="C120" s="450" t="s">
        <v>26014</v>
      </c>
      <c r="D120" s="450" t="s">
        <v>26015</v>
      </c>
      <c r="E120" s="450" t="s">
        <v>9848</v>
      </c>
      <c r="F120" s="450" t="s">
        <v>26016</v>
      </c>
      <c r="G120" s="450" t="s">
        <v>49</v>
      </c>
      <c r="H120" s="450" t="s">
        <v>26017</v>
      </c>
      <c r="I120" s="450" t="s">
        <v>9876</v>
      </c>
      <c r="J120" s="450" t="s">
        <v>50</v>
      </c>
      <c r="K120" s="450"/>
      <c r="L120" s="450" t="s">
        <v>9840</v>
      </c>
      <c r="O120" s="450" t="s">
        <v>205</v>
      </c>
    </row>
    <row r="121" spans="1:15" ht="24.75">
      <c r="A121" s="470">
        <v>45537</v>
      </c>
      <c r="B121" s="470">
        <v>45537</v>
      </c>
      <c r="C121" s="450" t="s">
        <v>26018</v>
      </c>
      <c r="D121" s="450" t="s">
        <v>26019</v>
      </c>
      <c r="E121" s="450" t="s">
        <v>9848</v>
      </c>
      <c r="F121" s="450" t="s">
        <v>26020</v>
      </c>
      <c r="G121" s="450" t="s">
        <v>98</v>
      </c>
      <c r="H121" s="450" t="s">
        <v>26021</v>
      </c>
      <c r="I121" s="450" t="s">
        <v>9990</v>
      </c>
      <c r="J121" s="450" t="s">
        <v>99</v>
      </c>
      <c r="K121" s="450"/>
      <c r="L121" s="450" t="s">
        <v>9840</v>
      </c>
      <c r="O121" s="450" t="s">
        <v>205</v>
      </c>
    </row>
    <row r="122" spans="1:15" ht="24.75">
      <c r="A122" s="470">
        <v>45537</v>
      </c>
      <c r="B122" s="470">
        <v>45537</v>
      </c>
      <c r="C122" s="450" t="s">
        <v>26022</v>
      </c>
      <c r="D122" s="450" t="s">
        <v>26023</v>
      </c>
      <c r="E122" s="450" t="s">
        <v>9848</v>
      </c>
      <c r="F122" s="450" t="s">
        <v>26024</v>
      </c>
      <c r="G122" s="450" t="s">
        <v>60</v>
      </c>
      <c r="H122" s="450" t="s">
        <v>26025</v>
      </c>
      <c r="I122" s="450" t="s">
        <v>9622</v>
      </c>
      <c r="J122" s="450" t="s">
        <v>61</v>
      </c>
      <c r="K122" s="450"/>
      <c r="L122" s="450" t="s">
        <v>9840</v>
      </c>
      <c r="O122" s="450" t="s">
        <v>205</v>
      </c>
    </row>
    <row r="123" spans="1:15" ht="24.75">
      <c r="A123" s="470">
        <v>45538</v>
      </c>
      <c r="B123" s="470">
        <v>45538</v>
      </c>
      <c r="C123" s="450" t="s">
        <v>26026</v>
      </c>
      <c r="D123" s="450" t="s">
        <v>26027</v>
      </c>
      <c r="E123" s="450" t="s">
        <v>205</v>
      </c>
      <c r="F123" s="450" t="s">
        <v>205</v>
      </c>
      <c r="G123" s="450" t="s">
        <v>205</v>
      </c>
      <c r="H123" s="450" t="s">
        <v>205</v>
      </c>
      <c r="I123" s="450" t="s">
        <v>9846</v>
      </c>
      <c r="J123" s="450" t="s">
        <v>80</v>
      </c>
      <c r="K123" s="450"/>
      <c r="L123" s="450" t="s">
        <v>9840</v>
      </c>
      <c r="O123" s="450" t="s">
        <v>205</v>
      </c>
    </row>
    <row r="124" spans="1:15" ht="24.75">
      <c r="A124" s="470">
        <v>45538</v>
      </c>
      <c r="B124" s="470">
        <v>45538</v>
      </c>
      <c r="C124" s="450" t="s">
        <v>26028</v>
      </c>
      <c r="D124" s="450" t="s">
        <v>26029</v>
      </c>
      <c r="E124" s="450" t="s">
        <v>205</v>
      </c>
      <c r="F124" s="450" t="s">
        <v>205</v>
      </c>
      <c r="G124" s="450" t="s">
        <v>205</v>
      </c>
      <c r="H124" s="450" t="s">
        <v>205</v>
      </c>
      <c r="I124" s="450" t="s">
        <v>9972</v>
      </c>
      <c r="J124" s="450" t="s">
        <v>9071</v>
      </c>
      <c r="K124" s="450"/>
      <c r="L124" s="450" t="s">
        <v>9840</v>
      </c>
      <c r="O124" s="450" t="s">
        <v>205</v>
      </c>
    </row>
    <row r="125" spans="1:15" ht="24.75">
      <c r="A125" s="470">
        <v>45538</v>
      </c>
      <c r="B125" s="470">
        <v>45538</v>
      </c>
      <c r="C125" s="450" t="s">
        <v>26030</v>
      </c>
      <c r="D125" s="450" t="s">
        <v>26031</v>
      </c>
      <c r="E125" s="450" t="s">
        <v>9848</v>
      </c>
      <c r="F125" s="450" t="s">
        <v>26032</v>
      </c>
      <c r="G125" s="450" t="s">
        <v>9113</v>
      </c>
      <c r="H125" s="450" t="s">
        <v>26033</v>
      </c>
      <c r="I125" s="450" t="s">
        <v>9680</v>
      </c>
      <c r="J125" s="450" t="s">
        <v>9114</v>
      </c>
      <c r="K125" s="450"/>
      <c r="L125" s="450" t="s">
        <v>9840</v>
      </c>
      <c r="O125" s="450" t="s">
        <v>205</v>
      </c>
    </row>
    <row r="126" spans="1:15" ht="24.75">
      <c r="A126" s="470">
        <v>45538</v>
      </c>
      <c r="C126" s="450" t="s">
        <v>26034</v>
      </c>
      <c r="D126" s="450" t="s">
        <v>26035</v>
      </c>
      <c r="E126" s="450" t="s">
        <v>9848</v>
      </c>
      <c r="F126" s="450" t="s">
        <v>26036</v>
      </c>
      <c r="G126" s="450" t="s">
        <v>131</v>
      </c>
      <c r="H126" s="450" t="s">
        <v>26037</v>
      </c>
      <c r="I126" s="450" t="s">
        <v>9888</v>
      </c>
      <c r="J126" s="450" t="s">
        <v>132</v>
      </c>
      <c r="K126" s="450"/>
      <c r="L126" s="450" t="s">
        <v>9840</v>
      </c>
      <c r="O126" s="450" t="s">
        <v>205</v>
      </c>
    </row>
    <row r="127" spans="1:15" ht="24.75">
      <c r="A127" s="470">
        <v>45538</v>
      </c>
      <c r="B127" s="470">
        <v>45538</v>
      </c>
      <c r="C127" s="450" t="s">
        <v>26038</v>
      </c>
      <c r="D127" s="450" t="s">
        <v>26039</v>
      </c>
      <c r="E127" s="450" t="s">
        <v>9848</v>
      </c>
      <c r="F127" s="450" t="s">
        <v>26040</v>
      </c>
      <c r="G127" s="450" t="s">
        <v>110</v>
      </c>
      <c r="H127" s="450" t="s">
        <v>26041</v>
      </c>
      <c r="I127" s="450" t="s">
        <v>10090</v>
      </c>
      <c r="J127" s="450" t="s">
        <v>105</v>
      </c>
      <c r="K127" s="450"/>
      <c r="L127" s="450" t="s">
        <v>9840</v>
      </c>
      <c r="O127" s="450" t="s">
        <v>205</v>
      </c>
    </row>
    <row r="128" spans="1:15" ht="24.75">
      <c r="A128" s="470">
        <v>45538</v>
      </c>
      <c r="B128" s="470">
        <v>45538</v>
      </c>
      <c r="C128" s="450" t="s">
        <v>26042</v>
      </c>
      <c r="D128" s="450" t="s">
        <v>26043</v>
      </c>
      <c r="E128" s="450" t="s">
        <v>9848</v>
      </c>
      <c r="F128" s="450" t="s">
        <v>26044</v>
      </c>
      <c r="G128" s="450" t="s">
        <v>149</v>
      </c>
      <c r="H128" s="450" t="s">
        <v>26045</v>
      </c>
      <c r="I128" s="450" t="s">
        <v>9886</v>
      </c>
      <c r="J128" s="450" t="s">
        <v>150</v>
      </c>
      <c r="K128" s="450"/>
      <c r="L128" s="450" t="s">
        <v>9840</v>
      </c>
      <c r="O128" s="450" t="s">
        <v>205</v>
      </c>
    </row>
    <row r="129" spans="1:15" ht="24.75">
      <c r="A129" s="470">
        <v>45538</v>
      </c>
      <c r="B129" s="470">
        <v>45538</v>
      </c>
      <c r="C129" s="450" t="s">
        <v>26046</v>
      </c>
      <c r="D129" s="450" t="s">
        <v>26047</v>
      </c>
      <c r="E129" s="450" t="s">
        <v>9848</v>
      </c>
      <c r="F129" s="450" t="s">
        <v>26048</v>
      </c>
      <c r="G129" s="450" t="s">
        <v>69</v>
      </c>
      <c r="H129" s="450" t="s">
        <v>26049</v>
      </c>
      <c r="I129" s="450" t="s">
        <v>15505</v>
      </c>
      <c r="J129" s="450" t="s">
        <v>70</v>
      </c>
      <c r="K129" s="450"/>
      <c r="L129" s="450" t="s">
        <v>9840</v>
      </c>
      <c r="O129" s="450" t="s">
        <v>205</v>
      </c>
    </row>
    <row r="130" spans="1:15" ht="24.75">
      <c r="A130" s="470">
        <v>45539</v>
      </c>
      <c r="B130" s="470">
        <v>45539</v>
      </c>
      <c r="C130" s="450" t="s">
        <v>26050</v>
      </c>
      <c r="D130" s="450" t="s">
        <v>26051</v>
      </c>
      <c r="E130" s="450" t="s">
        <v>205</v>
      </c>
      <c r="F130" s="450" t="s">
        <v>205</v>
      </c>
      <c r="G130" s="450" t="s">
        <v>205</v>
      </c>
      <c r="H130" s="450" t="s">
        <v>205</v>
      </c>
      <c r="I130" s="450" t="s">
        <v>9631</v>
      </c>
      <c r="J130" s="450" t="s">
        <v>8948</v>
      </c>
      <c r="K130" s="450"/>
      <c r="L130" s="450" t="s">
        <v>9840</v>
      </c>
      <c r="O130" s="450" t="s">
        <v>205</v>
      </c>
    </row>
    <row r="131" spans="1:15" ht="24.75">
      <c r="A131" s="470">
        <v>45539</v>
      </c>
      <c r="B131" s="470">
        <v>45539</v>
      </c>
      <c r="C131" s="450" t="s">
        <v>26052</v>
      </c>
      <c r="D131" s="450" t="s">
        <v>26053</v>
      </c>
      <c r="E131" s="450" t="s">
        <v>9848</v>
      </c>
      <c r="F131" s="450" t="s">
        <v>26054</v>
      </c>
      <c r="G131" s="450" t="s">
        <v>104</v>
      </c>
      <c r="H131" s="450" t="s">
        <v>26055</v>
      </c>
      <c r="I131" s="450" t="s">
        <v>9926</v>
      </c>
      <c r="J131" s="450" t="s">
        <v>8911</v>
      </c>
      <c r="K131" s="450"/>
      <c r="L131" s="450" t="s">
        <v>9840</v>
      </c>
      <c r="O131" s="450" t="s">
        <v>205</v>
      </c>
    </row>
    <row r="132" spans="1:15" ht="24.75">
      <c r="A132" s="470">
        <v>45539</v>
      </c>
      <c r="B132" s="470">
        <v>45539</v>
      </c>
      <c r="C132" s="450" t="s">
        <v>26056</v>
      </c>
      <c r="D132" s="450" t="s">
        <v>26057</v>
      </c>
      <c r="E132" s="450" t="s">
        <v>9848</v>
      </c>
      <c r="F132" s="450" t="s">
        <v>26058</v>
      </c>
      <c r="G132" s="450" t="s">
        <v>118</v>
      </c>
      <c r="H132" s="450" t="s">
        <v>26059</v>
      </c>
      <c r="I132" s="450" t="s">
        <v>9892</v>
      </c>
      <c r="J132" s="450" t="s">
        <v>119</v>
      </c>
      <c r="K132" s="450"/>
      <c r="L132" s="450" t="s">
        <v>9840</v>
      </c>
      <c r="O132" s="450" t="s">
        <v>205</v>
      </c>
    </row>
    <row r="133" spans="1:15" ht="24.75">
      <c r="A133" s="470">
        <v>45539</v>
      </c>
      <c r="B133" s="470">
        <v>45539</v>
      </c>
      <c r="C133" s="450" t="s">
        <v>26056</v>
      </c>
      <c r="D133" s="450" t="s">
        <v>26057</v>
      </c>
      <c r="E133" s="450" t="s">
        <v>9848</v>
      </c>
      <c r="F133" s="450" t="s">
        <v>26058</v>
      </c>
      <c r="G133" s="450" t="s">
        <v>118</v>
      </c>
      <c r="H133" s="450" t="s">
        <v>26059</v>
      </c>
      <c r="I133" s="450" t="s">
        <v>10023</v>
      </c>
      <c r="J133" s="450" t="s">
        <v>119</v>
      </c>
      <c r="K133" s="450"/>
      <c r="L133" s="450" t="s">
        <v>9859</v>
      </c>
      <c r="O133" s="450" t="s">
        <v>205</v>
      </c>
    </row>
    <row r="134" spans="1:15" ht="24.75">
      <c r="A134" s="470">
        <v>45539</v>
      </c>
      <c r="B134" s="470">
        <v>45539</v>
      </c>
      <c r="C134" s="450" t="s">
        <v>26056</v>
      </c>
      <c r="D134" s="450" t="s">
        <v>26057</v>
      </c>
      <c r="E134" s="450" t="s">
        <v>9848</v>
      </c>
      <c r="F134" s="450" t="s">
        <v>26058</v>
      </c>
      <c r="G134" s="450" t="s">
        <v>118</v>
      </c>
      <c r="H134" s="450" t="s">
        <v>26059</v>
      </c>
      <c r="I134" s="450" t="s">
        <v>9892</v>
      </c>
      <c r="J134" s="450" t="s">
        <v>119</v>
      </c>
      <c r="K134" s="450"/>
      <c r="L134" s="450" t="s">
        <v>9859</v>
      </c>
      <c r="O134" s="450" t="s">
        <v>205</v>
      </c>
    </row>
    <row r="135" spans="1:15" ht="24.75">
      <c r="A135" s="470">
        <v>45539</v>
      </c>
      <c r="B135" s="470">
        <v>45539</v>
      </c>
      <c r="C135" s="450" t="s">
        <v>26060</v>
      </c>
      <c r="D135" s="450" t="s">
        <v>26061</v>
      </c>
      <c r="E135" s="450" t="s">
        <v>9848</v>
      </c>
      <c r="F135" s="450" t="s">
        <v>26062</v>
      </c>
      <c r="G135" s="450" t="s">
        <v>123</v>
      </c>
      <c r="H135" s="450" t="s">
        <v>26063</v>
      </c>
      <c r="I135" s="450" t="s">
        <v>9844</v>
      </c>
      <c r="J135" s="450" t="s">
        <v>124</v>
      </c>
      <c r="K135" s="450"/>
      <c r="L135" s="450" t="s">
        <v>9840</v>
      </c>
      <c r="O135" s="450" t="s">
        <v>205</v>
      </c>
    </row>
    <row r="136" spans="1:15" ht="24.75">
      <c r="A136" s="470">
        <v>45539</v>
      </c>
      <c r="B136" s="470">
        <v>45539</v>
      </c>
      <c r="C136" s="450" t="s">
        <v>26064</v>
      </c>
      <c r="D136" s="450" t="s">
        <v>26065</v>
      </c>
      <c r="E136" s="450" t="s">
        <v>9848</v>
      </c>
      <c r="F136" s="450" t="s">
        <v>26066</v>
      </c>
      <c r="G136" s="450" t="s">
        <v>8941</v>
      </c>
      <c r="H136" s="450" t="s">
        <v>26067</v>
      </c>
      <c r="I136" s="450" t="s">
        <v>9606</v>
      </c>
      <c r="J136" s="450" t="s">
        <v>8942</v>
      </c>
      <c r="K136" s="450"/>
      <c r="L136" s="450" t="s">
        <v>9840</v>
      </c>
      <c r="O136" s="450" t="s">
        <v>205</v>
      </c>
    </row>
    <row r="137" spans="1:15" ht="24.75">
      <c r="A137" s="470">
        <v>45539</v>
      </c>
      <c r="B137" s="470">
        <v>45539</v>
      </c>
      <c r="C137" s="450" t="s">
        <v>26064</v>
      </c>
      <c r="D137" s="450" t="s">
        <v>26065</v>
      </c>
      <c r="E137" s="450" t="s">
        <v>9848</v>
      </c>
      <c r="F137" s="450" t="s">
        <v>26068</v>
      </c>
      <c r="G137" s="450" t="s">
        <v>8944</v>
      </c>
      <c r="H137" s="450" t="s">
        <v>26069</v>
      </c>
      <c r="I137" s="450" t="s">
        <v>9606</v>
      </c>
      <c r="J137" s="450" t="s">
        <v>8942</v>
      </c>
      <c r="K137" s="450"/>
      <c r="L137" s="450" t="s">
        <v>9840</v>
      </c>
      <c r="O137" s="450" t="s">
        <v>205</v>
      </c>
    </row>
    <row r="138" spans="1:15" ht="24.75">
      <c r="A138" s="470">
        <v>45539</v>
      </c>
      <c r="B138" s="470">
        <v>45539</v>
      </c>
      <c r="C138" s="450" t="s">
        <v>26070</v>
      </c>
      <c r="D138" s="450" t="s">
        <v>26071</v>
      </c>
      <c r="E138" s="450" t="s">
        <v>9848</v>
      </c>
      <c r="F138" s="450" t="s">
        <v>26072</v>
      </c>
      <c r="G138" s="450" t="s">
        <v>138</v>
      </c>
      <c r="H138" s="450" t="s">
        <v>26073</v>
      </c>
      <c r="I138" s="450" t="s">
        <v>9596</v>
      </c>
      <c r="J138" s="450" t="s">
        <v>139</v>
      </c>
      <c r="K138" s="450"/>
      <c r="L138" s="450" t="s">
        <v>9840</v>
      </c>
      <c r="O138" s="450" t="s">
        <v>205</v>
      </c>
    </row>
    <row r="139" spans="1:15" ht="24.75">
      <c r="A139" s="470">
        <v>45540</v>
      </c>
      <c r="B139" s="470">
        <v>45540</v>
      </c>
      <c r="C139" s="450" t="s">
        <v>26074</v>
      </c>
      <c r="D139" s="450" t="s">
        <v>26075</v>
      </c>
      <c r="E139" s="450" t="s">
        <v>205</v>
      </c>
      <c r="F139" s="450" t="s">
        <v>205</v>
      </c>
      <c r="G139" s="450" t="s">
        <v>205</v>
      </c>
      <c r="H139" s="450" t="s">
        <v>205</v>
      </c>
      <c r="I139" s="450" t="s">
        <v>15505</v>
      </c>
      <c r="J139" s="450" t="s">
        <v>8997</v>
      </c>
      <c r="K139" s="450"/>
      <c r="L139" s="450" t="s">
        <v>9840</v>
      </c>
      <c r="O139" s="450" t="s">
        <v>205</v>
      </c>
    </row>
    <row r="140" spans="1:15" ht="24.75">
      <c r="A140" s="470">
        <v>45540</v>
      </c>
      <c r="B140" s="470">
        <v>45540</v>
      </c>
      <c r="C140" s="450" t="s">
        <v>26076</v>
      </c>
      <c r="D140" s="450" t="s">
        <v>26077</v>
      </c>
      <c r="E140" s="450" t="s">
        <v>9848</v>
      </c>
      <c r="F140" s="450" t="s">
        <v>26078</v>
      </c>
      <c r="G140" s="450" t="s">
        <v>18685</v>
      </c>
      <c r="H140" s="450" t="s">
        <v>26079</v>
      </c>
      <c r="I140" s="450" t="s">
        <v>9566</v>
      </c>
      <c r="J140" s="450" t="s">
        <v>18686</v>
      </c>
      <c r="K140" s="450"/>
      <c r="L140" s="450" t="s">
        <v>9840</v>
      </c>
      <c r="O140" s="450" t="s">
        <v>205</v>
      </c>
    </row>
    <row r="141" spans="1:15" ht="24.75">
      <c r="A141" s="470">
        <v>45540</v>
      </c>
      <c r="C141" s="450" t="s">
        <v>26080</v>
      </c>
      <c r="D141" s="450" t="s">
        <v>26081</v>
      </c>
      <c r="E141" s="450" t="s">
        <v>9848</v>
      </c>
      <c r="F141" s="450" t="s">
        <v>9965</v>
      </c>
      <c r="G141" s="450" t="s">
        <v>5765</v>
      </c>
      <c r="H141" s="450" t="s">
        <v>9966</v>
      </c>
      <c r="I141" s="450" t="s">
        <v>26082</v>
      </c>
      <c r="J141" s="450" t="s">
        <v>205</v>
      </c>
      <c r="K141" s="450" t="s">
        <v>26811</v>
      </c>
      <c r="L141" s="450" t="s">
        <v>9840</v>
      </c>
      <c r="O141" s="450" t="s">
        <v>205</v>
      </c>
    </row>
    <row r="142" spans="1:15" ht="24.75">
      <c r="A142" s="470">
        <v>45540</v>
      </c>
      <c r="B142" s="470">
        <v>45540</v>
      </c>
      <c r="C142" s="450" t="s">
        <v>26083</v>
      </c>
      <c r="D142" s="450" t="s">
        <v>26084</v>
      </c>
      <c r="E142" s="450" t="s">
        <v>9848</v>
      </c>
      <c r="F142" s="450" t="s">
        <v>26085</v>
      </c>
      <c r="G142" s="450" t="s">
        <v>18683</v>
      </c>
      <c r="H142" s="450" t="s">
        <v>26086</v>
      </c>
      <c r="I142" s="450" t="s">
        <v>9680</v>
      </c>
      <c r="J142" s="450" t="s">
        <v>19119</v>
      </c>
      <c r="K142" s="450"/>
      <c r="L142" s="450" t="s">
        <v>9840</v>
      </c>
      <c r="O142" s="450" t="s">
        <v>205</v>
      </c>
    </row>
    <row r="143" spans="1:15" ht="24.75">
      <c r="A143" s="470">
        <v>45541</v>
      </c>
      <c r="B143" s="470">
        <v>45541</v>
      </c>
      <c r="C143" s="450" t="s">
        <v>26087</v>
      </c>
      <c r="D143" s="450" t="s">
        <v>26088</v>
      </c>
      <c r="E143" s="450" t="s">
        <v>205</v>
      </c>
      <c r="F143" s="450" t="s">
        <v>205</v>
      </c>
      <c r="G143" s="450" t="s">
        <v>205</v>
      </c>
      <c r="H143" s="450" t="s">
        <v>205</v>
      </c>
      <c r="I143" s="450" t="s">
        <v>9948</v>
      </c>
      <c r="J143" s="450" t="s">
        <v>9005</v>
      </c>
      <c r="K143" s="450"/>
      <c r="L143" s="450" t="s">
        <v>9840</v>
      </c>
      <c r="O143" s="450" t="s">
        <v>205</v>
      </c>
    </row>
    <row r="144" spans="1:15" ht="24.75">
      <c r="A144" s="470">
        <v>45541</v>
      </c>
      <c r="B144" s="470">
        <v>45541</v>
      </c>
      <c r="C144" s="450" t="s">
        <v>26089</v>
      </c>
      <c r="D144" s="450" t="s">
        <v>26090</v>
      </c>
      <c r="E144" s="450" t="s">
        <v>205</v>
      </c>
      <c r="F144" s="450" t="s">
        <v>205</v>
      </c>
      <c r="G144" s="450" t="s">
        <v>205</v>
      </c>
      <c r="H144" s="450" t="s">
        <v>205</v>
      </c>
      <c r="I144" s="450" t="s">
        <v>9631</v>
      </c>
      <c r="J144" s="450" t="s">
        <v>9316</v>
      </c>
      <c r="K144" s="450"/>
      <c r="L144" s="450" t="s">
        <v>9840</v>
      </c>
      <c r="O144" s="450" t="s">
        <v>205</v>
      </c>
    </row>
    <row r="145" spans="1:15" ht="24.75">
      <c r="A145" s="470">
        <v>45542</v>
      </c>
      <c r="B145" s="470">
        <v>45542</v>
      </c>
      <c r="C145" s="450" t="s">
        <v>26091</v>
      </c>
      <c r="D145" s="450" t="s">
        <v>26092</v>
      </c>
      <c r="E145" s="450" t="s">
        <v>205</v>
      </c>
      <c r="F145" s="450" t="s">
        <v>205</v>
      </c>
      <c r="G145" s="450" t="s">
        <v>205</v>
      </c>
      <c r="H145" s="450" t="s">
        <v>205</v>
      </c>
      <c r="I145" s="450" t="s">
        <v>9838</v>
      </c>
      <c r="J145" s="450" t="s">
        <v>8917</v>
      </c>
      <c r="K145" s="450"/>
      <c r="L145" s="450" t="s">
        <v>9840</v>
      </c>
      <c r="O145" s="450" t="s">
        <v>205</v>
      </c>
    </row>
    <row r="146" spans="1:15" ht="24.75">
      <c r="A146" s="470">
        <v>45543</v>
      </c>
      <c r="B146" s="470">
        <v>45543</v>
      </c>
      <c r="C146" s="450" t="s">
        <v>26093</v>
      </c>
      <c r="D146" s="450" t="s">
        <v>26094</v>
      </c>
      <c r="E146" s="450" t="s">
        <v>205</v>
      </c>
      <c r="F146" s="450" t="s">
        <v>205</v>
      </c>
      <c r="G146" s="450" t="s">
        <v>205</v>
      </c>
      <c r="H146" s="450" t="s">
        <v>205</v>
      </c>
      <c r="I146" s="450" t="s">
        <v>9948</v>
      </c>
      <c r="J146" s="450" t="s">
        <v>9007</v>
      </c>
      <c r="K146" s="450"/>
      <c r="L146" s="450" t="s">
        <v>9840</v>
      </c>
      <c r="O146" s="450" t="s">
        <v>205</v>
      </c>
    </row>
    <row r="147" spans="1:15" ht="24.75">
      <c r="A147" s="470">
        <v>45544</v>
      </c>
      <c r="B147" s="470">
        <v>45544</v>
      </c>
      <c r="C147" s="450" t="s">
        <v>26095</v>
      </c>
      <c r="D147" s="450" t="s">
        <v>26096</v>
      </c>
      <c r="E147" s="450" t="s">
        <v>205</v>
      </c>
      <c r="F147" s="450" t="s">
        <v>205</v>
      </c>
      <c r="G147" s="450" t="s">
        <v>205</v>
      </c>
      <c r="H147" s="450" t="s">
        <v>205</v>
      </c>
      <c r="I147" s="450" t="s">
        <v>15078</v>
      </c>
      <c r="J147" s="450" t="s">
        <v>9009</v>
      </c>
      <c r="K147" s="450"/>
      <c r="L147" s="450" t="s">
        <v>9840</v>
      </c>
      <c r="O147" s="450" t="s">
        <v>205</v>
      </c>
    </row>
    <row r="148" spans="1:15" ht="24.75">
      <c r="A148" s="470">
        <v>45544</v>
      </c>
      <c r="B148" s="470">
        <v>45544</v>
      </c>
      <c r="C148" s="450" t="s">
        <v>26097</v>
      </c>
      <c r="D148" s="450" t="s">
        <v>26098</v>
      </c>
      <c r="E148" s="450" t="s">
        <v>9848</v>
      </c>
      <c r="F148" s="450" t="s">
        <v>26099</v>
      </c>
      <c r="G148" s="450" t="s">
        <v>9310</v>
      </c>
      <c r="H148" s="450" t="s">
        <v>26100</v>
      </c>
      <c r="I148" s="450" t="s">
        <v>10250</v>
      </c>
      <c r="J148" s="450" t="s">
        <v>9311</v>
      </c>
      <c r="K148" s="450"/>
      <c r="L148" s="450" t="s">
        <v>9840</v>
      </c>
      <c r="O148" s="450" t="s">
        <v>205</v>
      </c>
    </row>
    <row r="149" spans="1:15" ht="24.75">
      <c r="A149" s="470">
        <v>45544</v>
      </c>
      <c r="B149" s="470">
        <v>45544</v>
      </c>
      <c r="C149" s="450" t="s">
        <v>26101</v>
      </c>
      <c r="D149" s="450" t="s">
        <v>26102</v>
      </c>
      <c r="E149" s="450" t="s">
        <v>9848</v>
      </c>
      <c r="F149" s="450" t="s">
        <v>26103</v>
      </c>
      <c r="G149" s="450" t="s">
        <v>9312</v>
      </c>
      <c r="H149" s="450" t="s">
        <v>26104</v>
      </c>
      <c r="I149" s="450" t="s">
        <v>9596</v>
      </c>
      <c r="J149" s="450" t="s">
        <v>9313</v>
      </c>
      <c r="K149" s="450"/>
      <c r="L149" s="450" t="s">
        <v>9840</v>
      </c>
      <c r="O149" s="450" t="s">
        <v>205</v>
      </c>
    </row>
    <row r="150" spans="1:15" ht="24.75">
      <c r="A150" s="470">
        <v>45544</v>
      </c>
      <c r="B150" s="470">
        <v>45544</v>
      </c>
      <c r="C150" s="450" t="s">
        <v>26105</v>
      </c>
      <c r="D150" s="450" t="s">
        <v>26106</v>
      </c>
      <c r="E150" s="450" t="s">
        <v>9848</v>
      </c>
      <c r="F150" s="450" t="s">
        <v>26107</v>
      </c>
      <c r="G150" s="450" t="s">
        <v>166</v>
      </c>
      <c r="H150" s="450" t="s">
        <v>26108</v>
      </c>
      <c r="I150" s="450" t="s">
        <v>9566</v>
      </c>
      <c r="J150" s="450" t="s">
        <v>167</v>
      </c>
      <c r="K150" s="450"/>
      <c r="L150" s="450" t="s">
        <v>9840</v>
      </c>
      <c r="O150" s="450" t="s">
        <v>205</v>
      </c>
    </row>
    <row r="151" spans="1:15" ht="24.75">
      <c r="A151" s="470">
        <v>45544</v>
      </c>
      <c r="B151" s="470">
        <v>45544</v>
      </c>
      <c r="C151" s="450" t="s">
        <v>26109</v>
      </c>
      <c r="D151" s="450" t="s">
        <v>26110</v>
      </c>
      <c r="E151" s="450" t="s">
        <v>9848</v>
      </c>
      <c r="F151" s="450" t="s">
        <v>26111</v>
      </c>
      <c r="G151" s="450" t="s">
        <v>155</v>
      </c>
      <c r="H151" s="450" t="s">
        <v>26112</v>
      </c>
      <c r="I151" s="450" t="s">
        <v>9601</v>
      </c>
      <c r="J151" s="450" t="s">
        <v>156</v>
      </c>
      <c r="K151" s="450"/>
      <c r="L151" s="450" t="s">
        <v>9840</v>
      </c>
      <c r="O151" s="450" t="s">
        <v>205</v>
      </c>
    </row>
    <row r="152" spans="1:15" ht="24.75">
      <c r="A152" s="470">
        <v>45544</v>
      </c>
      <c r="B152" s="470">
        <v>45544</v>
      </c>
      <c r="C152" s="450" t="s">
        <v>26113</v>
      </c>
      <c r="D152" s="450" t="s">
        <v>26114</v>
      </c>
      <c r="E152" s="450" t="s">
        <v>9848</v>
      </c>
      <c r="F152" s="450" t="s">
        <v>26115</v>
      </c>
      <c r="G152" s="450" t="s">
        <v>182</v>
      </c>
      <c r="H152" s="450" t="s">
        <v>26116</v>
      </c>
      <c r="I152" s="450" t="s">
        <v>9903</v>
      </c>
      <c r="J152" s="450" t="s">
        <v>183</v>
      </c>
      <c r="K152" s="450"/>
      <c r="L152" s="450" t="s">
        <v>9840</v>
      </c>
      <c r="O152" s="450" t="s">
        <v>205</v>
      </c>
    </row>
    <row r="153" spans="1:15" ht="24.75">
      <c r="A153" s="470">
        <v>45545</v>
      </c>
      <c r="B153" s="470">
        <v>45545</v>
      </c>
      <c r="C153" s="450" t="s">
        <v>26117</v>
      </c>
      <c r="D153" s="450" t="s">
        <v>26118</v>
      </c>
      <c r="E153" s="450" t="s">
        <v>205</v>
      </c>
      <c r="F153" s="450" t="s">
        <v>205</v>
      </c>
      <c r="G153" s="450" t="s">
        <v>205</v>
      </c>
      <c r="H153" s="450" t="s">
        <v>205</v>
      </c>
      <c r="I153" s="450" t="s">
        <v>9890</v>
      </c>
      <c r="J153" s="450" t="s">
        <v>9010</v>
      </c>
      <c r="K153" s="450"/>
      <c r="L153" s="450" t="s">
        <v>9840</v>
      </c>
      <c r="O153" s="450" t="s">
        <v>205</v>
      </c>
    </row>
    <row r="154" spans="1:15" ht="24.75">
      <c r="A154" s="470">
        <v>45545</v>
      </c>
      <c r="B154" s="470">
        <v>45545</v>
      </c>
      <c r="C154" s="450" t="s">
        <v>26119</v>
      </c>
      <c r="D154" s="450" t="s">
        <v>26120</v>
      </c>
      <c r="E154" s="450" t="s">
        <v>205</v>
      </c>
      <c r="F154" s="450" t="s">
        <v>205</v>
      </c>
      <c r="G154" s="450" t="s">
        <v>205</v>
      </c>
      <c r="H154" s="450" t="s">
        <v>205</v>
      </c>
      <c r="I154" s="450" t="s">
        <v>9613</v>
      </c>
      <c r="J154" s="450" t="s">
        <v>9321</v>
      </c>
      <c r="K154" s="450"/>
      <c r="L154" s="450" t="s">
        <v>9840</v>
      </c>
      <c r="O154" s="450" t="s">
        <v>205</v>
      </c>
    </row>
    <row r="155" spans="1:15" ht="24.75">
      <c r="A155" s="470">
        <v>45545</v>
      </c>
      <c r="B155" s="470">
        <v>45545</v>
      </c>
      <c r="C155" s="450" t="s">
        <v>26121</v>
      </c>
      <c r="D155" s="450" t="s">
        <v>26122</v>
      </c>
      <c r="E155" s="450" t="s">
        <v>9848</v>
      </c>
      <c r="F155" s="450" t="s">
        <v>26123</v>
      </c>
      <c r="G155" s="450" t="s">
        <v>18690</v>
      </c>
      <c r="H155" s="450" t="s">
        <v>26124</v>
      </c>
      <c r="I155" s="450" t="s">
        <v>9876</v>
      </c>
      <c r="J155" s="450" t="s">
        <v>18691</v>
      </c>
      <c r="K155" s="450"/>
      <c r="L155" s="450" t="s">
        <v>9840</v>
      </c>
      <c r="O155" s="450" t="s">
        <v>205</v>
      </c>
    </row>
    <row r="156" spans="1:15" ht="24.75">
      <c r="A156" s="470">
        <v>45545</v>
      </c>
      <c r="B156" s="470">
        <v>45545</v>
      </c>
      <c r="C156" s="450" t="s">
        <v>26125</v>
      </c>
      <c r="D156" s="450" t="s">
        <v>26126</v>
      </c>
      <c r="E156" s="450" t="s">
        <v>9848</v>
      </c>
      <c r="F156" s="450" t="s">
        <v>26127</v>
      </c>
      <c r="G156" s="450" t="s">
        <v>9002</v>
      </c>
      <c r="H156" s="450" t="s">
        <v>26128</v>
      </c>
      <c r="I156" s="450" t="s">
        <v>10032</v>
      </c>
      <c r="J156" s="450" t="s">
        <v>9003</v>
      </c>
      <c r="K156" s="450"/>
      <c r="L156" s="450" t="s">
        <v>9840</v>
      </c>
      <c r="O156" s="450" t="s">
        <v>205</v>
      </c>
    </row>
    <row r="157" spans="1:15" ht="24.75">
      <c r="A157" s="470">
        <v>45545</v>
      </c>
      <c r="B157" s="470">
        <v>45545</v>
      </c>
      <c r="C157" s="450" t="s">
        <v>26129</v>
      </c>
      <c r="D157" s="450" t="s">
        <v>26130</v>
      </c>
      <c r="E157" s="450" t="s">
        <v>9848</v>
      </c>
      <c r="F157" s="450" t="s">
        <v>26131</v>
      </c>
      <c r="G157" s="450" t="s">
        <v>9000</v>
      </c>
      <c r="H157" s="450" t="s">
        <v>26132</v>
      </c>
      <c r="I157" s="450" t="s">
        <v>10069</v>
      </c>
      <c r="J157" s="450" t="s">
        <v>9001</v>
      </c>
      <c r="K157" s="450"/>
      <c r="L157" s="450" t="s">
        <v>9840</v>
      </c>
      <c r="O157" s="450" t="s">
        <v>205</v>
      </c>
    </row>
    <row r="158" spans="1:15" ht="24.75">
      <c r="A158" s="470">
        <v>45546</v>
      </c>
      <c r="B158" s="470">
        <v>45546</v>
      </c>
      <c r="C158" s="450" t="s">
        <v>26133</v>
      </c>
      <c r="D158" s="450" t="s">
        <v>26134</v>
      </c>
      <c r="E158" s="450" t="s">
        <v>205</v>
      </c>
      <c r="F158" s="450" t="s">
        <v>205</v>
      </c>
      <c r="G158" s="450" t="s">
        <v>205</v>
      </c>
      <c r="H158" s="450" t="s">
        <v>205</v>
      </c>
      <c r="I158" s="450" t="s">
        <v>9526</v>
      </c>
      <c r="J158" s="450" t="s">
        <v>18826</v>
      </c>
      <c r="K158" s="450"/>
      <c r="L158" s="450" t="s">
        <v>9840</v>
      </c>
      <c r="O158" s="450" t="s">
        <v>205</v>
      </c>
    </row>
    <row r="159" spans="1:15" ht="24.75">
      <c r="A159" s="470">
        <v>45546</v>
      </c>
      <c r="B159" s="470">
        <v>45546</v>
      </c>
      <c r="C159" s="450" t="s">
        <v>26135</v>
      </c>
      <c r="D159" s="450" t="s">
        <v>26136</v>
      </c>
      <c r="E159" s="450" t="s">
        <v>205</v>
      </c>
      <c r="F159" s="450" t="s">
        <v>205</v>
      </c>
      <c r="G159" s="450" t="s">
        <v>205</v>
      </c>
      <c r="H159" s="450" t="s">
        <v>205</v>
      </c>
      <c r="I159" s="450" t="s">
        <v>9948</v>
      </c>
      <c r="J159" s="450" t="s">
        <v>18828</v>
      </c>
      <c r="K159" s="450"/>
      <c r="L159" s="450" t="s">
        <v>9840</v>
      </c>
      <c r="O159" s="450" t="s">
        <v>205</v>
      </c>
    </row>
    <row r="160" spans="1:15" ht="24.75">
      <c r="A160" s="470">
        <v>45546</v>
      </c>
      <c r="B160" s="470">
        <v>45546</v>
      </c>
      <c r="C160" s="450" t="s">
        <v>26137</v>
      </c>
      <c r="D160" s="450" t="s">
        <v>26138</v>
      </c>
      <c r="E160" s="450" t="s">
        <v>205</v>
      </c>
      <c r="F160" s="450" t="s">
        <v>205</v>
      </c>
      <c r="G160" s="450" t="s">
        <v>205</v>
      </c>
      <c r="H160" s="450" t="s">
        <v>205</v>
      </c>
      <c r="I160" s="450" t="s">
        <v>15237</v>
      </c>
      <c r="J160" s="450" t="s">
        <v>18822</v>
      </c>
      <c r="K160" s="450"/>
      <c r="L160" s="450" t="s">
        <v>9840</v>
      </c>
      <c r="O160" s="450" t="s">
        <v>205</v>
      </c>
    </row>
    <row r="161" spans="1:15" ht="24.75">
      <c r="A161" s="470">
        <v>45546</v>
      </c>
      <c r="B161" s="470">
        <v>45546</v>
      </c>
      <c r="C161" s="450" t="s">
        <v>26139</v>
      </c>
      <c r="D161" s="450" t="s">
        <v>26140</v>
      </c>
      <c r="E161" s="450" t="s">
        <v>9848</v>
      </c>
      <c r="F161" s="450" t="s">
        <v>26141</v>
      </c>
      <c r="G161" s="450" t="s">
        <v>162</v>
      </c>
      <c r="H161" s="450" t="s">
        <v>26142</v>
      </c>
      <c r="I161" s="450" t="s">
        <v>9892</v>
      </c>
      <c r="J161" s="450" t="s">
        <v>163</v>
      </c>
      <c r="K161" s="450"/>
      <c r="L161" s="450" t="s">
        <v>9840</v>
      </c>
      <c r="O161" s="450" t="s">
        <v>205</v>
      </c>
    </row>
    <row r="162" spans="1:15" ht="24.75">
      <c r="A162" s="470">
        <v>45547</v>
      </c>
      <c r="B162" s="470">
        <v>45547</v>
      </c>
      <c r="C162" s="450" t="s">
        <v>26143</v>
      </c>
      <c r="D162" s="450" t="s">
        <v>26144</v>
      </c>
      <c r="E162" s="450" t="s">
        <v>205</v>
      </c>
      <c r="F162" s="450" t="s">
        <v>205</v>
      </c>
      <c r="G162" s="450" t="s">
        <v>205</v>
      </c>
      <c r="H162" s="450" t="s">
        <v>205</v>
      </c>
      <c r="I162" s="450" t="s">
        <v>9948</v>
      </c>
      <c r="J162" s="450" t="s">
        <v>18851</v>
      </c>
      <c r="K162" s="450"/>
      <c r="L162" s="450" t="s">
        <v>9840</v>
      </c>
      <c r="O162" s="450" t="s">
        <v>205</v>
      </c>
    </row>
    <row r="163" spans="1:15" ht="24.75">
      <c r="A163" s="470">
        <v>45547</v>
      </c>
      <c r="B163" s="470">
        <v>45547</v>
      </c>
      <c r="C163" s="450" t="s">
        <v>26145</v>
      </c>
      <c r="D163" s="450" t="s">
        <v>26146</v>
      </c>
      <c r="E163" s="450" t="s">
        <v>205</v>
      </c>
      <c r="F163" s="450" t="s">
        <v>205</v>
      </c>
      <c r="G163" s="450" t="s">
        <v>205</v>
      </c>
      <c r="H163" s="450" t="s">
        <v>205</v>
      </c>
      <c r="I163" s="450" t="s">
        <v>14534</v>
      </c>
      <c r="J163" s="450" t="s">
        <v>24671</v>
      </c>
      <c r="K163" s="450"/>
      <c r="L163" s="450" t="s">
        <v>9840</v>
      </c>
      <c r="O163" s="450" t="s">
        <v>205</v>
      </c>
    </row>
    <row r="164" spans="1:15" ht="24.75">
      <c r="A164" s="470">
        <v>45547</v>
      </c>
      <c r="C164" s="450" t="s">
        <v>26147</v>
      </c>
      <c r="D164" s="450" t="s">
        <v>26148</v>
      </c>
      <c r="E164" s="450" t="s">
        <v>205</v>
      </c>
      <c r="F164" s="450" t="s">
        <v>205</v>
      </c>
      <c r="G164" s="450" t="s">
        <v>205</v>
      </c>
      <c r="H164" s="450" t="s">
        <v>205</v>
      </c>
      <c r="I164" s="450" t="s">
        <v>9852</v>
      </c>
      <c r="J164" s="450" t="s">
        <v>160</v>
      </c>
      <c r="K164" s="450"/>
      <c r="L164" s="450" t="s">
        <v>9840</v>
      </c>
      <c r="O164" s="450" t="s">
        <v>205</v>
      </c>
    </row>
    <row r="165" spans="1:15" ht="24.75">
      <c r="A165" s="470">
        <v>45547</v>
      </c>
      <c r="B165" s="470">
        <v>45547</v>
      </c>
      <c r="C165" s="450" t="s">
        <v>26149</v>
      </c>
      <c r="D165" s="450" t="s">
        <v>26150</v>
      </c>
      <c r="E165" s="450" t="s">
        <v>205</v>
      </c>
      <c r="F165" s="450" t="s">
        <v>205</v>
      </c>
      <c r="G165" s="450" t="s">
        <v>205</v>
      </c>
      <c r="H165" s="450" t="s">
        <v>205</v>
      </c>
      <c r="I165" s="450" t="s">
        <v>9944</v>
      </c>
      <c r="J165" s="450" t="s">
        <v>18857</v>
      </c>
      <c r="K165" s="450"/>
      <c r="L165" s="450" t="s">
        <v>9840</v>
      </c>
      <c r="O165" s="450" t="s">
        <v>205</v>
      </c>
    </row>
    <row r="166" spans="1:15" ht="24.75">
      <c r="A166" s="470">
        <v>45547</v>
      </c>
      <c r="B166" s="470">
        <v>45547</v>
      </c>
      <c r="C166" s="450" t="s">
        <v>26151</v>
      </c>
      <c r="D166" s="450" t="s">
        <v>26144</v>
      </c>
      <c r="E166" s="450" t="s">
        <v>205</v>
      </c>
      <c r="F166" s="450" t="s">
        <v>205</v>
      </c>
      <c r="G166" s="450" t="s">
        <v>205</v>
      </c>
      <c r="H166" s="450" t="s">
        <v>205</v>
      </c>
      <c r="I166" s="450" t="s">
        <v>9452</v>
      </c>
      <c r="J166" s="450" t="s">
        <v>18851</v>
      </c>
      <c r="K166" s="450"/>
      <c r="L166" s="450" t="s">
        <v>9840</v>
      </c>
      <c r="O166" s="450" t="s">
        <v>205</v>
      </c>
    </row>
    <row r="167" spans="1:15" ht="24.75">
      <c r="A167" s="470">
        <v>45547</v>
      </c>
      <c r="B167" s="470">
        <v>45547</v>
      </c>
      <c r="C167" s="450" t="s">
        <v>26143</v>
      </c>
      <c r="D167" s="450" t="s">
        <v>26144</v>
      </c>
      <c r="E167" s="450" t="s">
        <v>205</v>
      </c>
      <c r="F167" s="450" t="s">
        <v>205</v>
      </c>
      <c r="G167" s="450" t="s">
        <v>205</v>
      </c>
      <c r="H167" s="450" t="s">
        <v>205</v>
      </c>
      <c r="I167" s="450" t="s">
        <v>9948</v>
      </c>
      <c r="J167" s="450" t="s">
        <v>18851</v>
      </c>
      <c r="K167" s="450"/>
      <c r="L167" s="450" t="s">
        <v>26152</v>
      </c>
      <c r="O167" s="450" t="s">
        <v>205</v>
      </c>
    </row>
    <row r="168" spans="1:15" ht="24.75">
      <c r="A168" s="470">
        <v>45547</v>
      </c>
      <c r="C168" s="450" t="s">
        <v>26153</v>
      </c>
      <c r="D168" s="450" t="s">
        <v>26154</v>
      </c>
      <c r="E168" s="450" t="s">
        <v>9848</v>
      </c>
      <c r="F168" s="450" t="s">
        <v>26155</v>
      </c>
      <c r="G168" s="450" t="s">
        <v>18823</v>
      </c>
      <c r="H168" s="450" t="s">
        <v>26156</v>
      </c>
      <c r="I168" s="450" t="s">
        <v>26157</v>
      </c>
      <c r="J168" s="450" t="s">
        <v>18830</v>
      </c>
      <c r="K168" s="450"/>
      <c r="L168" s="450" t="s">
        <v>9840</v>
      </c>
      <c r="O168" s="450" t="s">
        <v>205</v>
      </c>
    </row>
    <row r="169" spans="1:15" ht="24.75">
      <c r="A169" s="470">
        <v>45547</v>
      </c>
      <c r="C169" s="450" t="s">
        <v>26158</v>
      </c>
      <c r="D169" s="450" t="s">
        <v>26154</v>
      </c>
      <c r="E169" s="450" t="s">
        <v>9848</v>
      </c>
      <c r="F169" s="450" t="s">
        <v>26155</v>
      </c>
      <c r="G169" s="450" t="s">
        <v>18823</v>
      </c>
      <c r="H169" s="450" t="s">
        <v>26156</v>
      </c>
      <c r="I169" s="450" t="s">
        <v>9984</v>
      </c>
      <c r="J169" s="450" t="s">
        <v>18824</v>
      </c>
      <c r="K169" s="450"/>
      <c r="L169" s="450" t="s">
        <v>9840</v>
      </c>
      <c r="O169" s="450" t="s">
        <v>205</v>
      </c>
    </row>
    <row r="170" spans="1:15" ht="24.75">
      <c r="A170" s="470">
        <v>45547</v>
      </c>
      <c r="C170" s="450" t="s">
        <v>26159</v>
      </c>
      <c r="D170" s="450" t="s">
        <v>26154</v>
      </c>
      <c r="E170" s="450" t="s">
        <v>9848</v>
      </c>
      <c r="F170" s="450" t="s">
        <v>26155</v>
      </c>
      <c r="G170" s="450" t="s">
        <v>18823</v>
      </c>
      <c r="H170" s="450" t="s">
        <v>26156</v>
      </c>
      <c r="I170" s="450" t="s">
        <v>26160</v>
      </c>
      <c r="J170" s="450" t="s">
        <v>18832</v>
      </c>
      <c r="K170" s="450"/>
      <c r="L170" s="450" t="s">
        <v>9840</v>
      </c>
      <c r="O170" s="450" t="s">
        <v>205</v>
      </c>
    </row>
    <row r="171" spans="1:15" ht="24.75">
      <c r="A171" s="470">
        <v>45547</v>
      </c>
      <c r="B171" s="470">
        <v>45547</v>
      </c>
      <c r="C171" s="450" t="s">
        <v>26161</v>
      </c>
      <c r="D171" s="450" t="s">
        <v>26162</v>
      </c>
      <c r="E171" s="450" t="s">
        <v>9848</v>
      </c>
      <c r="F171" s="450" t="s">
        <v>26163</v>
      </c>
      <c r="G171" s="450" t="s">
        <v>193</v>
      </c>
      <c r="H171" s="450" t="s">
        <v>26164</v>
      </c>
      <c r="I171" s="450" t="s">
        <v>9849</v>
      </c>
      <c r="J171" s="450" t="s">
        <v>194</v>
      </c>
      <c r="K171" s="450"/>
      <c r="L171" s="450" t="s">
        <v>9840</v>
      </c>
      <c r="O171" s="450" t="s">
        <v>205</v>
      </c>
    </row>
    <row r="172" spans="1:15" ht="24.75">
      <c r="A172" s="470">
        <v>45547</v>
      </c>
      <c r="B172" s="470">
        <v>45547</v>
      </c>
      <c r="C172" s="450" t="s">
        <v>26165</v>
      </c>
      <c r="D172" s="450" t="s">
        <v>26166</v>
      </c>
      <c r="E172" s="450" t="s">
        <v>9848</v>
      </c>
      <c r="F172" s="450" t="s">
        <v>26167</v>
      </c>
      <c r="G172" s="450" t="s">
        <v>18900</v>
      </c>
      <c r="H172" s="450" t="s">
        <v>26168</v>
      </c>
      <c r="I172" s="450" t="s">
        <v>9538</v>
      </c>
      <c r="J172" s="450" t="s">
        <v>18901</v>
      </c>
      <c r="K172" s="450"/>
      <c r="L172" s="450" t="s">
        <v>9840</v>
      </c>
      <c r="O172" s="450" t="s">
        <v>205</v>
      </c>
    </row>
    <row r="173" spans="1:15" ht="24.75">
      <c r="A173" s="470">
        <v>45547</v>
      </c>
      <c r="B173" s="470">
        <v>45547</v>
      </c>
      <c r="C173" s="450" t="s">
        <v>26169</v>
      </c>
      <c r="D173" s="450" t="s">
        <v>26170</v>
      </c>
      <c r="E173" s="450" t="s">
        <v>9848</v>
      </c>
      <c r="F173" s="450" t="s">
        <v>26171</v>
      </c>
      <c r="G173" s="450" t="s">
        <v>18902</v>
      </c>
      <c r="H173" s="450" t="s">
        <v>26172</v>
      </c>
      <c r="I173" s="450" t="s">
        <v>9876</v>
      </c>
      <c r="J173" s="450" t="s">
        <v>18903</v>
      </c>
      <c r="K173" s="450"/>
      <c r="L173" s="450" t="s">
        <v>9840</v>
      </c>
      <c r="O173" s="450" t="s">
        <v>205</v>
      </c>
    </row>
    <row r="174" spans="1:15" ht="24.75">
      <c r="A174" s="470">
        <v>45547</v>
      </c>
      <c r="B174" s="470">
        <v>45547</v>
      </c>
      <c r="C174" s="450" t="s">
        <v>26173</v>
      </c>
      <c r="D174" s="450" t="s">
        <v>26174</v>
      </c>
      <c r="E174" s="450" t="s">
        <v>9848</v>
      </c>
      <c r="F174" s="450" t="s">
        <v>26175</v>
      </c>
      <c r="G174" s="450" t="s">
        <v>18904</v>
      </c>
      <c r="H174" s="450" t="s">
        <v>26176</v>
      </c>
      <c r="I174" s="450" t="s">
        <v>9998</v>
      </c>
      <c r="J174" s="450" t="s">
        <v>18905</v>
      </c>
      <c r="K174" s="450"/>
      <c r="L174" s="450" t="s">
        <v>9840</v>
      </c>
      <c r="O174" s="450" t="s">
        <v>205</v>
      </c>
    </row>
    <row r="175" spans="1:15" ht="24.75">
      <c r="A175" s="470">
        <v>45547</v>
      </c>
      <c r="B175" s="470">
        <v>45547</v>
      </c>
      <c r="C175" s="450" t="s">
        <v>26177</v>
      </c>
      <c r="D175" s="450" t="s">
        <v>26178</v>
      </c>
      <c r="E175" s="450" t="s">
        <v>9848</v>
      </c>
      <c r="F175" s="450" t="s">
        <v>26179</v>
      </c>
      <c r="G175" s="450" t="s">
        <v>134</v>
      </c>
      <c r="H175" s="450" t="s">
        <v>26180</v>
      </c>
      <c r="I175" s="450" t="s">
        <v>10069</v>
      </c>
      <c r="J175" s="450" t="s">
        <v>135</v>
      </c>
      <c r="K175" s="450"/>
      <c r="L175" s="450" t="s">
        <v>9840</v>
      </c>
      <c r="O175" s="450" t="s">
        <v>205</v>
      </c>
    </row>
    <row r="176" spans="1:15" ht="24.75">
      <c r="A176" s="470">
        <v>45547</v>
      </c>
      <c r="B176" s="470">
        <v>45547</v>
      </c>
      <c r="C176" s="450" t="s">
        <v>26181</v>
      </c>
      <c r="D176" s="450" t="s">
        <v>26182</v>
      </c>
      <c r="E176" s="450" t="s">
        <v>9848</v>
      </c>
      <c r="F176" s="450" t="s">
        <v>26183</v>
      </c>
      <c r="G176" s="450" t="s">
        <v>18852</v>
      </c>
      <c r="H176" s="450" t="s">
        <v>26184</v>
      </c>
      <c r="I176" s="450" t="s">
        <v>9902</v>
      </c>
      <c r="J176" s="450" t="s">
        <v>18853</v>
      </c>
      <c r="K176" s="450"/>
      <c r="L176" s="450" t="s">
        <v>9840</v>
      </c>
      <c r="O176" s="450" t="s">
        <v>205</v>
      </c>
    </row>
    <row r="177" spans="1:15" ht="24.75">
      <c r="A177" s="470">
        <v>45547</v>
      </c>
      <c r="B177" s="470">
        <v>45547</v>
      </c>
      <c r="C177" s="450" t="s">
        <v>26185</v>
      </c>
      <c r="D177" s="450" t="s">
        <v>26186</v>
      </c>
      <c r="E177" s="450" t="s">
        <v>9848</v>
      </c>
      <c r="F177" s="450" t="s">
        <v>26187</v>
      </c>
      <c r="G177" s="450" t="s">
        <v>18983</v>
      </c>
      <c r="H177" s="450" t="s">
        <v>26188</v>
      </c>
      <c r="I177" s="450" t="s">
        <v>10032</v>
      </c>
      <c r="J177" s="450" t="s">
        <v>18984</v>
      </c>
      <c r="K177" s="450"/>
      <c r="L177" s="450" t="s">
        <v>9840</v>
      </c>
      <c r="O177" s="450" t="s">
        <v>205</v>
      </c>
    </row>
    <row r="178" spans="1:15" ht="24.75">
      <c r="A178" s="470">
        <v>45548</v>
      </c>
      <c r="B178" s="470">
        <v>45548</v>
      </c>
      <c r="C178" s="450" t="s">
        <v>26189</v>
      </c>
      <c r="D178" s="450" t="s">
        <v>26146</v>
      </c>
      <c r="E178" s="450" t="s">
        <v>205</v>
      </c>
      <c r="F178" s="450" t="s">
        <v>205</v>
      </c>
      <c r="G178" s="450" t="s">
        <v>205</v>
      </c>
      <c r="H178" s="450" t="s">
        <v>205</v>
      </c>
      <c r="I178" s="450" t="s">
        <v>9452</v>
      </c>
      <c r="J178" s="450" t="s">
        <v>24671</v>
      </c>
      <c r="K178" s="450"/>
      <c r="L178" s="450" t="s">
        <v>9840</v>
      </c>
      <c r="O178" s="450" t="s">
        <v>205</v>
      </c>
    </row>
    <row r="179" spans="1:15" ht="24.75">
      <c r="A179" s="470">
        <v>45548</v>
      </c>
      <c r="B179" s="470">
        <v>45548</v>
      </c>
      <c r="C179" s="450" t="s">
        <v>26190</v>
      </c>
      <c r="D179" s="450" t="s">
        <v>26146</v>
      </c>
      <c r="E179" s="450" t="s">
        <v>205</v>
      </c>
      <c r="F179" s="450" t="s">
        <v>205</v>
      </c>
      <c r="G179" s="450" t="s">
        <v>205</v>
      </c>
      <c r="H179" s="450" t="s">
        <v>205</v>
      </c>
      <c r="I179" s="450" t="s">
        <v>9452</v>
      </c>
      <c r="J179" s="450" t="s">
        <v>24671</v>
      </c>
      <c r="K179" s="450"/>
      <c r="L179" s="450" t="s">
        <v>9840</v>
      </c>
      <c r="O179" s="450" t="s">
        <v>205</v>
      </c>
    </row>
    <row r="180" spans="1:15" ht="24.75">
      <c r="A180" s="470">
        <v>45548</v>
      </c>
      <c r="B180" s="470">
        <v>45548</v>
      </c>
      <c r="C180" s="450" t="s">
        <v>26191</v>
      </c>
      <c r="D180" s="450" t="s">
        <v>26192</v>
      </c>
      <c r="E180" s="450" t="s">
        <v>9848</v>
      </c>
      <c r="F180" s="450" t="s">
        <v>26193</v>
      </c>
      <c r="G180" s="450" t="s">
        <v>18854</v>
      </c>
      <c r="H180" s="450" t="s">
        <v>26194</v>
      </c>
      <c r="I180" s="450" t="s">
        <v>9902</v>
      </c>
      <c r="J180" s="450" t="s">
        <v>18855</v>
      </c>
      <c r="K180" s="450"/>
      <c r="L180" s="450" t="s">
        <v>9840</v>
      </c>
      <c r="O180" s="450" t="s">
        <v>205</v>
      </c>
    </row>
    <row r="181" spans="1:15" ht="24.75">
      <c r="A181" s="470">
        <v>45548</v>
      </c>
      <c r="B181" s="470">
        <v>45548</v>
      </c>
      <c r="C181" s="450" t="s">
        <v>26195</v>
      </c>
      <c r="D181" s="450" t="s">
        <v>26196</v>
      </c>
      <c r="E181" s="450" t="s">
        <v>9848</v>
      </c>
      <c r="F181" s="450" t="s">
        <v>26197</v>
      </c>
      <c r="G181" s="450" t="s">
        <v>24675</v>
      </c>
      <c r="H181" s="450" t="s">
        <v>26198</v>
      </c>
      <c r="I181" s="450" t="s">
        <v>9957</v>
      </c>
      <c r="J181" s="450" t="s">
        <v>24676</v>
      </c>
      <c r="K181" s="450"/>
      <c r="L181" s="450" t="s">
        <v>9840</v>
      </c>
      <c r="O181" s="450" t="s">
        <v>205</v>
      </c>
    </row>
    <row r="182" spans="1:15" ht="24.75">
      <c r="A182" s="470">
        <v>45549</v>
      </c>
      <c r="C182" s="450" t="s">
        <v>26199</v>
      </c>
      <c r="D182" s="450" t="s">
        <v>26200</v>
      </c>
      <c r="E182" s="450" t="s">
        <v>205</v>
      </c>
      <c r="F182" s="450" t="s">
        <v>205</v>
      </c>
      <c r="G182" s="450" t="s">
        <v>24679</v>
      </c>
      <c r="H182" s="450" t="s">
        <v>26201</v>
      </c>
      <c r="I182" s="450" t="s">
        <v>26202</v>
      </c>
      <c r="J182" s="450" t="s">
        <v>24680</v>
      </c>
      <c r="K182" s="450"/>
      <c r="L182" s="450" t="s">
        <v>9840</v>
      </c>
      <c r="O182" s="450" t="s">
        <v>205</v>
      </c>
    </row>
    <row r="183" spans="1:15" ht="24.75">
      <c r="A183" s="470">
        <v>45549</v>
      </c>
      <c r="C183" s="450" t="s">
        <v>26199</v>
      </c>
      <c r="D183" s="450" t="s">
        <v>26200</v>
      </c>
      <c r="E183" s="450" t="s">
        <v>9848</v>
      </c>
      <c r="F183" s="450" t="s">
        <v>26203</v>
      </c>
      <c r="G183" s="450" t="s">
        <v>24679</v>
      </c>
      <c r="H183" s="450" t="s">
        <v>26201</v>
      </c>
      <c r="I183" s="450" t="s">
        <v>26202</v>
      </c>
      <c r="J183" s="450" t="s">
        <v>24680</v>
      </c>
      <c r="K183" s="450"/>
      <c r="L183" s="450" t="s">
        <v>9840</v>
      </c>
      <c r="O183" s="450" t="s">
        <v>205</v>
      </c>
    </row>
    <row r="184" spans="1:15" ht="24.75">
      <c r="A184" s="470">
        <v>45550</v>
      </c>
      <c r="B184" s="470">
        <v>45550</v>
      </c>
      <c r="C184" s="450" t="s">
        <v>26204</v>
      </c>
      <c r="D184" s="450" t="s">
        <v>26205</v>
      </c>
      <c r="E184" s="450" t="s">
        <v>205</v>
      </c>
      <c r="F184" s="450" t="s">
        <v>205</v>
      </c>
      <c r="G184" s="450" t="s">
        <v>205</v>
      </c>
      <c r="H184" s="450" t="s">
        <v>205</v>
      </c>
      <c r="I184" s="450" t="s">
        <v>14534</v>
      </c>
      <c r="J184" s="450" t="s">
        <v>24678</v>
      </c>
      <c r="K184" s="450"/>
      <c r="L184" s="450" t="s">
        <v>9840</v>
      </c>
      <c r="O184" s="450" t="s">
        <v>205</v>
      </c>
    </row>
    <row r="185" spans="1:15" ht="24.75">
      <c r="A185" s="470">
        <v>45553</v>
      </c>
      <c r="B185" s="470">
        <v>45553</v>
      </c>
      <c r="C185" s="450" t="s">
        <v>26206</v>
      </c>
      <c r="D185" s="450" t="s">
        <v>26207</v>
      </c>
      <c r="E185" s="450" t="s">
        <v>9848</v>
      </c>
      <c r="F185" s="450" t="s">
        <v>26208</v>
      </c>
      <c r="G185" s="450" t="s">
        <v>18958</v>
      </c>
      <c r="H185" s="450" t="s">
        <v>26209</v>
      </c>
      <c r="I185" s="450" t="s">
        <v>9910</v>
      </c>
      <c r="J185" s="450" t="s">
        <v>18959</v>
      </c>
      <c r="K185" s="450"/>
      <c r="L185" s="450" t="s">
        <v>9840</v>
      </c>
      <c r="O185" s="450" t="s">
        <v>205</v>
      </c>
    </row>
    <row r="186" spans="1:15" ht="24.75">
      <c r="A186" s="470">
        <v>45554</v>
      </c>
      <c r="B186" s="470">
        <v>45554</v>
      </c>
      <c r="C186" s="450" t="s">
        <v>26210</v>
      </c>
      <c r="D186" s="450" t="s">
        <v>26211</v>
      </c>
      <c r="E186" s="450" t="s">
        <v>9848</v>
      </c>
      <c r="F186" s="450" t="s">
        <v>26212</v>
      </c>
      <c r="G186" s="450" t="s">
        <v>18858</v>
      </c>
      <c r="H186" s="450" t="s">
        <v>26213</v>
      </c>
      <c r="I186" s="450" t="s">
        <v>9864</v>
      </c>
      <c r="J186" s="450" t="s">
        <v>11945</v>
      </c>
      <c r="K186" s="450"/>
      <c r="L186" s="450" t="s">
        <v>9859</v>
      </c>
      <c r="O186" s="450" t="s">
        <v>205</v>
      </c>
    </row>
    <row r="187" spans="1:15" ht="24.75">
      <c r="A187" s="470">
        <v>45554</v>
      </c>
      <c r="B187" s="470">
        <v>45554</v>
      </c>
      <c r="C187" s="450" t="s">
        <v>26210</v>
      </c>
      <c r="D187" s="450" t="s">
        <v>26211</v>
      </c>
      <c r="E187" s="450" t="s">
        <v>9848</v>
      </c>
      <c r="F187" s="450" t="s">
        <v>26212</v>
      </c>
      <c r="G187" s="450" t="s">
        <v>18858</v>
      </c>
      <c r="H187" s="450" t="s">
        <v>26213</v>
      </c>
      <c r="I187" s="450" t="s">
        <v>9940</v>
      </c>
      <c r="J187" s="450" t="s">
        <v>11945</v>
      </c>
      <c r="K187" s="450"/>
      <c r="L187" s="450" t="s">
        <v>9840</v>
      </c>
      <c r="O187" s="450" t="s">
        <v>205</v>
      </c>
    </row>
    <row r="188" spans="1:15" ht="24.75">
      <c r="A188" s="470">
        <v>45554</v>
      </c>
      <c r="B188" s="470">
        <v>45554</v>
      </c>
      <c r="C188" s="450" t="s">
        <v>26214</v>
      </c>
      <c r="D188" s="450" t="s">
        <v>26215</v>
      </c>
      <c r="E188" s="450" t="s">
        <v>9848</v>
      </c>
      <c r="F188" s="450" t="s">
        <v>26216</v>
      </c>
      <c r="G188" s="450" t="s">
        <v>18960</v>
      </c>
      <c r="H188" s="450" t="s">
        <v>26217</v>
      </c>
      <c r="I188" s="450" t="s">
        <v>9606</v>
      </c>
      <c r="J188" s="450" t="s">
        <v>18961</v>
      </c>
      <c r="K188" s="450"/>
      <c r="L188" s="450" t="s">
        <v>9840</v>
      </c>
      <c r="O188" s="450" t="s">
        <v>205</v>
      </c>
    </row>
    <row r="189" spans="1:15" ht="24.75">
      <c r="A189" s="470">
        <v>45554</v>
      </c>
      <c r="B189" s="470">
        <v>45554</v>
      </c>
      <c r="C189" s="450" t="s">
        <v>26218</v>
      </c>
      <c r="D189" s="450" t="s">
        <v>26219</v>
      </c>
      <c r="E189" s="450" t="s">
        <v>9848</v>
      </c>
      <c r="F189" s="450" t="s">
        <v>26220</v>
      </c>
      <c r="G189" s="450" t="s">
        <v>18962</v>
      </c>
      <c r="H189" s="450" t="s">
        <v>26221</v>
      </c>
      <c r="I189" s="450" t="s">
        <v>9606</v>
      </c>
      <c r="J189" s="450" t="s">
        <v>15096</v>
      </c>
      <c r="K189" s="450"/>
      <c r="L189" s="450" t="s">
        <v>9840</v>
      </c>
      <c r="O189" s="450" t="s">
        <v>205</v>
      </c>
    </row>
    <row r="190" spans="1:15" ht="24.75">
      <c r="A190" s="470">
        <v>45554</v>
      </c>
      <c r="B190" s="470">
        <v>45554</v>
      </c>
      <c r="C190" s="450" t="s">
        <v>26222</v>
      </c>
      <c r="D190" s="450" t="s">
        <v>26223</v>
      </c>
      <c r="E190" s="450" t="s">
        <v>9848</v>
      </c>
      <c r="F190" s="450" t="s">
        <v>26224</v>
      </c>
      <c r="G190" s="450" t="s">
        <v>18978</v>
      </c>
      <c r="H190" s="450" t="s">
        <v>26225</v>
      </c>
      <c r="I190" s="450" t="s">
        <v>9902</v>
      </c>
      <c r="J190" s="450" t="s">
        <v>18979</v>
      </c>
      <c r="K190" s="450"/>
      <c r="L190" s="450" t="s">
        <v>9840</v>
      </c>
      <c r="O190" s="450" t="s">
        <v>205</v>
      </c>
    </row>
    <row r="191" spans="1:15" ht="24.75">
      <c r="A191" s="470">
        <v>45554</v>
      </c>
      <c r="B191" s="470">
        <v>45554</v>
      </c>
      <c r="C191" s="450" t="s">
        <v>26226</v>
      </c>
      <c r="D191" s="450" t="s">
        <v>26227</v>
      </c>
      <c r="E191" s="450" t="s">
        <v>9848</v>
      </c>
      <c r="F191" s="450" t="s">
        <v>26228</v>
      </c>
      <c r="G191" s="450" t="s">
        <v>174</v>
      </c>
      <c r="H191" s="450" t="s">
        <v>26229</v>
      </c>
      <c r="I191" s="450" t="s">
        <v>9566</v>
      </c>
      <c r="J191" s="450" t="s">
        <v>175</v>
      </c>
      <c r="K191" s="450"/>
      <c r="L191" s="450" t="s">
        <v>9840</v>
      </c>
      <c r="O191" s="450" t="s">
        <v>205</v>
      </c>
    </row>
    <row r="192" spans="1:15" ht="24.75">
      <c r="A192" s="470">
        <v>45554</v>
      </c>
      <c r="B192" s="470">
        <v>45554</v>
      </c>
      <c r="C192" s="450" t="s">
        <v>26230</v>
      </c>
      <c r="D192" s="450" t="s">
        <v>26231</v>
      </c>
      <c r="E192" s="450" t="s">
        <v>9848</v>
      </c>
      <c r="F192" s="450" t="s">
        <v>26232</v>
      </c>
      <c r="G192" s="450" t="s">
        <v>24683</v>
      </c>
      <c r="H192" s="450" t="s">
        <v>26233</v>
      </c>
      <c r="I192" s="450" t="s">
        <v>9876</v>
      </c>
      <c r="J192" s="450" t="s">
        <v>24684</v>
      </c>
      <c r="K192" s="450"/>
      <c r="L192" s="450" t="s">
        <v>9840</v>
      </c>
      <c r="O192" s="450" t="s">
        <v>205</v>
      </c>
    </row>
    <row r="193" spans="1:15" ht="24.75">
      <c r="A193" s="470">
        <v>45555</v>
      </c>
      <c r="B193" s="470">
        <v>45555</v>
      </c>
      <c r="C193" s="450" t="s">
        <v>26234</v>
      </c>
      <c r="D193" s="450" t="s">
        <v>26235</v>
      </c>
      <c r="E193" s="450" t="s">
        <v>205</v>
      </c>
      <c r="F193" s="450" t="s">
        <v>205</v>
      </c>
      <c r="G193" s="450" t="s">
        <v>205</v>
      </c>
      <c r="H193" s="450" t="s">
        <v>205</v>
      </c>
      <c r="I193" s="450" t="s">
        <v>9452</v>
      </c>
      <c r="J193" s="450" t="s">
        <v>18860</v>
      </c>
      <c r="K193" s="450"/>
      <c r="L193" s="450" t="s">
        <v>9840</v>
      </c>
      <c r="O193" s="450" t="s">
        <v>205</v>
      </c>
    </row>
    <row r="194" spans="1:15" ht="24.75">
      <c r="A194" s="470">
        <v>45555</v>
      </c>
      <c r="B194" s="470">
        <v>45556</v>
      </c>
      <c r="C194" s="450" t="s">
        <v>26236</v>
      </c>
      <c r="D194" s="450" t="s">
        <v>26237</v>
      </c>
      <c r="E194" s="450" t="s">
        <v>9848</v>
      </c>
      <c r="F194" s="450" t="s">
        <v>26238</v>
      </c>
      <c r="G194" s="450" t="s">
        <v>127</v>
      </c>
      <c r="H194" s="450" t="s">
        <v>26239</v>
      </c>
      <c r="I194" s="450" t="s">
        <v>9998</v>
      </c>
      <c r="J194" s="450" t="s">
        <v>128</v>
      </c>
      <c r="K194" s="450"/>
      <c r="L194" s="450" t="s">
        <v>9840</v>
      </c>
      <c r="O194" s="450" t="s">
        <v>205</v>
      </c>
    </row>
    <row r="195" spans="1:15" ht="24.75">
      <c r="A195" s="470">
        <v>45555</v>
      </c>
      <c r="B195" s="470">
        <v>45555</v>
      </c>
      <c r="C195" s="450" t="s">
        <v>26240</v>
      </c>
      <c r="D195" s="450" t="s">
        <v>26241</v>
      </c>
      <c r="E195" s="450" t="s">
        <v>9848</v>
      </c>
      <c r="F195" s="450" t="s">
        <v>26242</v>
      </c>
      <c r="G195" s="450" t="s">
        <v>114</v>
      </c>
      <c r="H195" s="450" t="s">
        <v>26243</v>
      </c>
      <c r="I195" s="450" t="s">
        <v>10036</v>
      </c>
      <c r="J195" s="450" t="s">
        <v>115</v>
      </c>
      <c r="K195" s="450"/>
      <c r="L195" s="450" t="s">
        <v>9840</v>
      </c>
      <c r="O195" s="450" t="s">
        <v>205</v>
      </c>
    </row>
    <row r="196" spans="1:15" ht="24.75">
      <c r="A196" s="470">
        <v>45555</v>
      </c>
      <c r="B196" s="470">
        <v>45555</v>
      </c>
      <c r="C196" s="450" t="s">
        <v>26244</v>
      </c>
      <c r="D196" s="450" t="s">
        <v>26245</v>
      </c>
      <c r="E196" s="450" t="s">
        <v>9848</v>
      </c>
      <c r="F196" s="450" t="s">
        <v>26246</v>
      </c>
      <c r="G196" s="450" t="s">
        <v>146</v>
      </c>
      <c r="H196" s="450" t="s">
        <v>26247</v>
      </c>
      <c r="I196" s="450" t="s">
        <v>9874</v>
      </c>
      <c r="J196" s="450" t="s">
        <v>147</v>
      </c>
      <c r="K196" s="450"/>
      <c r="L196" s="450" t="s">
        <v>9840</v>
      </c>
      <c r="O196" s="450" t="s">
        <v>205</v>
      </c>
    </row>
    <row r="197" spans="1:15" ht="24.75">
      <c r="A197" s="470">
        <v>45555</v>
      </c>
      <c r="B197" s="470">
        <v>45555</v>
      </c>
      <c r="C197" s="450" t="s">
        <v>26248</v>
      </c>
      <c r="D197" s="450" t="s">
        <v>26249</v>
      </c>
      <c r="E197" s="450" t="s">
        <v>9848</v>
      </c>
      <c r="F197" s="450" t="s">
        <v>26250</v>
      </c>
      <c r="G197" s="450" t="s">
        <v>18966</v>
      </c>
      <c r="H197" s="450" t="s">
        <v>26251</v>
      </c>
      <c r="I197" s="450" t="s">
        <v>9680</v>
      </c>
      <c r="J197" s="450" t="s">
        <v>18967</v>
      </c>
      <c r="K197" s="450"/>
      <c r="L197" s="450" t="s">
        <v>9840</v>
      </c>
      <c r="O197" s="450" t="s">
        <v>205</v>
      </c>
    </row>
    <row r="198" spans="1:15" ht="24.75">
      <c r="A198" s="470">
        <v>45555</v>
      </c>
      <c r="B198" s="470">
        <v>45555</v>
      </c>
      <c r="C198" s="450" t="s">
        <v>26252</v>
      </c>
      <c r="D198" s="450" t="s">
        <v>26253</v>
      </c>
      <c r="E198" s="450" t="s">
        <v>9848</v>
      </c>
      <c r="F198" s="450" t="s">
        <v>26254</v>
      </c>
      <c r="G198" s="450" t="s">
        <v>18980</v>
      </c>
      <c r="H198" s="450" t="s">
        <v>26255</v>
      </c>
      <c r="I198" s="450" t="s">
        <v>9596</v>
      </c>
      <c r="J198" s="450" t="s">
        <v>18981</v>
      </c>
      <c r="K198" s="450"/>
      <c r="L198" s="450" t="s">
        <v>9840</v>
      </c>
      <c r="O198" s="450" t="s">
        <v>205</v>
      </c>
    </row>
    <row r="199" spans="1:15" ht="24.75">
      <c r="A199" s="470">
        <v>45555</v>
      </c>
      <c r="B199" s="470">
        <v>45555</v>
      </c>
      <c r="C199" s="450" t="s">
        <v>26256</v>
      </c>
      <c r="D199" s="450" t="s">
        <v>26257</v>
      </c>
      <c r="E199" s="450" t="s">
        <v>9848</v>
      </c>
      <c r="F199" s="450" t="s">
        <v>26258</v>
      </c>
      <c r="G199" s="450" t="s">
        <v>24712</v>
      </c>
      <c r="H199" s="450" t="s">
        <v>26259</v>
      </c>
      <c r="I199" s="450" t="s">
        <v>9510</v>
      </c>
      <c r="J199" s="450" t="s">
        <v>24713</v>
      </c>
      <c r="K199" s="450"/>
      <c r="L199" s="450" t="s">
        <v>9840</v>
      </c>
      <c r="O199" s="450" t="s">
        <v>205</v>
      </c>
    </row>
    <row r="200" spans="1:15" ht="24.75">
      <c r="A200" s="470">
        <v>45556</v>
      </c>
      <c r="B200" s="470">
        <v>45556</v>
      </c>
      <c r="C200" s="450" t="s">
        <v>26260</v>
      </c>
      <c r="D200" s="450" t="s">
        <v>26261</v>
      </c>
      <c r="E200" s="450" t="s">
        <v>205</v>
      </c>
      <c r="F200" s="450" t="s">
        <v>205</v>
      </c>
      <c r="G200" s="450" t="s">
        <v>205</v>
      </c>
      <c r="H200" s="450" t="s">
        <v>205</v>
      </c>
      <c r="I200" s="450" t="s">
        <v>9478</v>
      </c>
      <c r="J200" s="450" t="s">
        <v>24705</v>
      </c>
      <c r="K200" s="450"/>
      <c r="L200" s="450" t="s">
        <v>9840</v>
      </c>
      <c r="O200" s="450" t="s">
        <v>205</v>
      </c>
    </row>
    <row r="201" spans="1:15" ht="24.75">
      <c r="A201" s="470">
        <v>45556</v>
      </c>
      <c r="C201" s="450" t="s">
        <v>26262</v>
      </c>
      <c r="D201" s="450" t="s">
        <v>26263</v>
      </c>
      <c r="E201" s="450" t="s">
        <v>205</v>
      </c>
      <c r="F201" s="450" t="s">
        <v>205</v>
      </c>
      <c r="G201" s="450" t="s">
        <v>205</v>
      </c>
      <c r="H201" s="450" t="s">
        <v>205</v>
      </c>
      <c r="I201" s="450" t="s">
        <v>9864</v>
      </c>
      <c r="J201" s="450" t="s">
        <v>18987</v>
      </c>
      <c r="K201" s="450"/>
      <c r="L201" s="450" t="s">
        <v>9840</v>
      </c>
      <c r="O201" s="450" t="s">
        <v>205</v>
      </c>
    </row>
    <row r="202" spans="1:15" ht="24.75">
      <c r="A202" s="470">
        <v>45558</v>
      </c>
      <c r="C202" s="450" t="s">
        <v>26264</v>
      </c>
      <c r="D202" s="450" t="s">
        <v>26265</v>
      </c>
      <c r="E202" s="450" t="s">
        <v>205</v>
      </c>
      <c r="F202" s="450" t="s">
        <v>205</v>
      </c>
      <c r="G202" s="450" t="s">
        <v>205</v>
      </c>
      <c r="H202" s="450" t="s">
        <v>205</v>
      </c>
      <c r="I202" s="450" t="s">
        <v>26266</v>
      </c>
      <c r="J202" s="450" t="s">
        <v>13384</v>
      </c>
      <c r="K202" s="450"/>
      <c r="L202" s="450" t="s">
        <v>9840</v>
      </c>
      <c r="O202" s="450" t="s">
        <v>205</v>
      </c>
    </row>
    <row r="203" spans="1:15" ht="24.75">
      <c r="A203" s="470">
        <v>45558</v>
      </c>
      <c r="B203" s="470">
        <v>45558</v>
      </c>
      <c r="C203" s="450" t="s">
        <v>26267</v>
      </c>
      <c r="D203" s="450" t="s">
        <v>26268</v>
      </c>
      <c r="E203" s="450" t="s">
        <v>9848</v>
      </c>
      <c r="F203" s="450" t="s">
        <v>26269</v>
      </c>
      <c r="G203" s="450" t="s">
        <v>24728</v>
      </c>
      <c r="H203" s="450" t="s">
        <v>26270</v>
      </c>
      <c r="I203" s="450" t="s">
        <v>9438</v>
      </c>
      <c r="J203" s="450" t="s">
        <v>24729</v>
      </c>
      <c r="K203" s="450"/>
      <c r="L203" s="450" t="s">
        <v>9840</v>
      </c>
      <c r="O203" s="450" t="s">
        <v>205</v>
      </c>
    </row>
    <row r="204" spans="1:15" ht="24.75">
      <c r="A204" s="470">
        <v>45558</v>
      </c>
      <c r="B204" s="470">
        <v>45558</v>
      </c>
      <c r="C204" s="450" t="s">
        <v>26271</v>
      </c>
      <c r="D204" s="450" t="s">
        <v>26272</v>
      </c>
      <c r="E204" s="450" t="s">
        <v>9848</v>
      </c>
      <c r="F204" s="450" t="s">
        <v>26273</v>
      </c>
      <c r="G204" s="450" t="s">
        <v>24824</v>
      </c>
      <c r="H204" s="450" t="s">
        <v>26274</v>
      </c>
      <c r="I204" s="450" t="s">
        <v>9910</v>
      </c>
      <c r="J204" s="450" t="s">
        <v>24825</v>
      </c>
      <c r="K204" s="450"/>
      <c r="L204" s="450" t="s">
        <v>9840</v>
      </c>
      <c r="O204" s="450" t="s">
        <v>205</v>
      </c>
    </row>
    <row r="205" spans="1:15" ht="24.75">
      <c r="A205" s="470">
        <v>45558</v>
      </c>
      <c r="B205" s="470">
        <v>45558</v>
      </c>
      <c r="C205" s="450" t="s">
        <v>26275</v>
      </c>
      <c r="D205" s="450" t="s">
        <v>26276</v>
      </c>
      <c r="E205" s="450" t="s">
        <v>9848</v>
      </c>
      <c r="F205" s="450" t="s">
        <v>26277</v>
      </c>
      <c r="G205" s="450" t="s">
        <v>24834</v>
      </c>
      <c r="H205" s="450" t="s">
        <v>26278</v>
      </c>
      <c r="I205" s="450" t="s">
        <v>9844</v>
      </c>
      <c r="J205" s="450" t="s">
        <v>24758</v>
      </c>
      <c r="K205" s="450"/>
      <c r="L205" s="450" t="s">
        <v>9840</v>
      </c>
      <c r="O205" s="450" t="s">
        <v>205</v>
      </c>
    </row>
    <row r="206" spans="1:15" ht="24.75">
      <c r="A206" s="470">
        <v>45558</v>
      </c>
      <c r="B206" s="470">
        <v>45558</v>
      </c>
      <c r="C206" s="450" t="s">
        <v>26279</v>
      </c>
      <c r="D206" s="450" t="s">
        <v>26280</v>
      </c>
      <c r="E206" s="450" t="s">
        <v>9848</v>
      </c>
      <c r="F206" s="450" t="s">
        <v>26281</v>
      </c>
      <c r="G206" s="450" t="s">
        <v>24726</v>
      </c>
      <c r="H206" s="450" t="s">
        <v>26282</v>
      </c>
      <c r="I206" s="450" t="s">
        <v>9596</v>
      </c>
      <c r="J206" s="450" t="s">
        <v>24727</v>
      </c>
      <c r="K206" s="450"/>
      <c r="L206" s="450" t="s">
        <v>9840</v>
      </c>
      <c r="O206" s="450" t="s">
        <v>205</v>
      </c>
    </row>
    <row r="207" spans="1:15" ht="24.75">
      <c r="A207" s="470">
        <v>45559</v>
      </c>
      <c r="B207" s="470">
        <v>45559</v>
      </c>
      <c r="C207" s="450" t="s">
        <v>26283</v>
      </c>
      <c r="D207" s="450" t="s">
        <v>26284</v>
      </c>
      <c r="E207" s="450" t="s">
        <v>205</v>
      </c>
      <c r="F207" s="450" t="s">
        <v>205</v>
      </c>
      <c r="G207" s="450" t="s">
        <v>205</v>
      </c>
      <c r="H207" s="450" t="s">
        <v>205</v>
      </c>
      <c r="I207" s="450" t="s">
        <v>9478</v>
      </c>
      <c r="J207" s="450" t="s">
        <v>24733</v>
      </c>
      <c r="K207" s="450"/>
      <c r="L207" s="450" t="s">
        <v>9840</v>
      </c>
      <c r="O207" s="450" t="s">
        <v>205</v>
      </c>
    </row>
    <row r="208" spans="1:15" ht="24.75">
      <c r="A208" s="470">
        <v>45559</v>
      </c>
      <c r="B208" s="470">
        <v>45559</v>
      </c>
      <c r="C208" s="450" t="s">
        <v>26285</v>
      </c>
      <c r="D208" s="450" t="s">
        <v>26286</v>
      </c>
      <c r="E208" s="450" t="s">
        <v>205</v>
      </c>
      <c r="F208" s="450" t="s">
        <v>205</v>
      </c>
      <c r="G208" s="450" t="s">
        <v>205</v>
      </c>
      <c r="H208" s="450" t="s">
        <v>205</v>
      </c>
      <c r="I208" s="450" t="s">
        <v>9526</v>
      </c>
      <c r="J208" s="450" t="s">
        <v>24731</v>
      </c>
      <c r="K208" s="450"/>
      <c r="L208" s="450" t="s">
        <v>9840</v>
      </c>
      <c r="O208" s="450" t="s">
        <v>205</v>
      </c>
    </row>
    <row r="209" spans="1:15" ht="24.75">
      <c r="A209" s="470">
        <v>45560</v>
      </c>
      <c r="B209" s="470">
        <v>45560</v>
      </c>
      <c r="C209" s="450" t="s">
        <v>26287</v>
      </c>
      <c r="D209" s="450" t="s">
        <v>26288</v>
      </c>
      <c r="E209" s="450" t="s">
        <v>205</v>
      </c>
      <c r="F209" s="450" t="s">
        <v>205</v>
      </c>
      <c r="G209" s="450" t="s">
        <v>205</v>
      </c>
      <c r="H209" s="450" t="s">
        <v>205</v>
      </c>
      <c r="I209" s="450" t="s">
        <v>9944</v>
      </c>
      <c r="J209" s="450" t="s">
        <v>24737</v>
      </c>
      <c r="K209" s="450"/>
      <c r="L209" s="450" t="s">
        <v>9840</v>
      </c>
      <c r="O209" s="450" t="s">
        <v>205</v>
      </c>
    </row>
    <row r="210" spans="1:15" ht="24.75">
      <c r="A210" s="470">
        <v>45560</v>
      </c>
      <c r="B210" s="470">
        <v>45560</v>
      </c>
      <c r="C210" s="450" t="s">
        <v>26289</v>
      </c>
      <c r="D210" s="450" t="s">
        <v>26290</v>
      </c>
      <c r="E210" s="450" t="s">
        <v>9848</v>
      </c>
      <c r="F210" s="450" t="s">
        <v>26291</v>
      </c>
      <c r="G210" s="450" t="s">
        <v>18970</v>
      </c>
      <c r="H210" s="450" t="s">
        <v>26292</v>
      </c>
      <c r="I210" s="450" t="s">
        <v>9849</v>
      </c>
      <c r="J210" s="450" t="s">
        <v>18971</v>
      </c>
      <c r="K210" s="450"/>
      <c r="L210" s="450" t="s">
        <v>9840</v>
      </c>
      <c r="O210" s="450" t="s">
        <v>205</v>
      </c>
    </row>
    <row r="211" spans="1:15" ht="24.75">
      <c r="A211" s="470">
        <v>45560</v>
      </c>
      <c r="B211" s="470">
        <v>45560</v>
      </c>
      <c r="C211" s="450" t="s">
        <v>26293</v>
      </c>
      <c r="D211" s="450" t="s">
        <v>26290</v>
      </c>
      <c r="E211" s="450" t="s">
        <v>9848</v>
      </c>
      <c r="F211" s="450" t="s">
        <v>26291</v>
      </c>
      <c r="G211" s="450" t="s">
        <v>18970</v>
      </c>
      <c r="H211" s="450" t="s">
        <v>26292</v>
      </c>
      <c r="I211" s="450" t="s">
        <v>9849</v>
      </c>
      <c r="J211" s="450" t="s">
        <v>18971</v>
      </c>
      <c r="K211" s="450"/>
      <c r="L211" s="450" t="s">
        <v>9840</v>
      </c>
      <c r="O211" s="450" t="s">
        <v>205</v>
      </c>
    </row>
    <row r="212" spans="1:15" ht="24.75">
      <c r="A212" s="470">
        <v>45560</v>
      </c>
      <c r="B212" s="470">
        <v>45561</v>
      </c>
      <c r="C212" s="450" t="s">
        <v>26294</v>
      </c>
      <c r="D212" s="450" t="s">
        <v>26295</v>
      </c>
      <c r="E212" s="450" t="s">
        <v>9848</v>
      </c>
      <c r="F212" s="450" t="s">
        <v>26296</v>
      </c>
      <c r="G212" s="450" t="s">
        <v>24889</v>
      </c>
      <c r="H212" s="450" t="s">
        <v>26297</v>
      </c>
      <c r="I212" s="450" t="s">
        <v>10158</v>
      </c>
      <c r="J212" s="450" t="s">
        <v>24890</v>
      </c>
      <c r="K212" s="450"/>
      <c r="L212" s="450" t="s">
        <v>9840</v>
      </c>
      <c r="O212" s="450" t="s">
        <v>205</v>
      </c>
    </row>
    <row r="213" spans="1:15" ht="24.75">
      <c r="A213" s="470">
        <v>45560</v>
      </c>
      <c r="B213" s="470">
        <v>45560</v>
      </c>
      <c r="C213" s="450" t="s">
        <v>26298</v>
      </c>
      <c r="D213" s="450" t="s">
        <v>26299</v>
      </c>
      <c r="E213" s="450" t="s">
        <v>9848</v>
      </c>
      <c r="F213" s="450" t="s">
        <v>26300</v>
      </c>
      <c r="G213" s="450" t="s">
        <v>24893</v>
      </c>
      <c r="H213" s="450" t="s">
        <v>26301</v>
      </c>
      <c r="I213" s="450" t="s">
        <v>9606</v>
      </c>
      <c r="J213" s="450" t="s">
        <v>24764</v>
      </c>
      <c r="K213" s="450"/>
      <c r="L213" s="450" t="s">
        <v>9840</v>
      </c>
      <c r="O213" s="450" t="s">
        <v>205</v>
      </c>
    </row>
    <row r="214" spans="1:15" ht="24.75">
      <c r="A214" s="470">
        <v>45560</v>
      </c>
      <c r="B214" s="470">
        <v>45560</v>
      </c>
      <c r="C214" s="450" t="s">
        <v>26302</v>
      </c>
      <c r="D214" s="450" t="s">
        <v>26303</v>
      </c>
      <c r="E214" s="450" t="s">
        <v>9848</v>
      </c>
      <c r="F214" s="450" t="s">
        <v>26304</v>
      </c>
      <c r="G214" s="450" t="s">
        <v>24724</v>
      </c>
      <c r="H214" s="450" t="s">
        <v>26305</v>
      </c>
      <c r="I214" s="450" t="s">
        <v>9948</v>
      </c>
      <c r="J214" s="450" t="s">
        <v>24725</v>
      </c>
      <c r="K214" s="450"/>
      <c r="L214" s="450" t="s">
        <v>9840</v>
      </c>
      <c r="O214" s="450" t="s">
        <v>205</v>
      </c>
    </row>
    <row r="215" spans="1:15" ht="24.75">
      <c r="A215" s="470">
        <v>45561</v>
      </c>
      <c r="B215" s="470">
        <v>45561</v>
      </c>
      <c r="C215" s="450" t="s">
        <v>26306</v>
      </c>
      <c r="D215" s="450" t="s">
        <v>26307</v>
      </c>
      <c r="E215" s="450" t="s">
        <v>9848</v>
      </c>
      <c r="F215" s="450" t="s">
        <v>26308</v>
      </c>
      <c r="G215" s="450" t="s">
        <v>16132</v>
      </c>
      <c r="H215" s="450" t="s">
        <v>26309</v>
      </c>
      <c r="I215" s="450" t="s">
        <v>26310</v>
      </c>
      <c r="J215" s="450" t="s">
        <v>16133</v>
      </c>
      <c r="K215" s="450" t="s">
        <v>26741</v>
      </c>
      <c r="L215" s="450" t="s">
        <v>9840</v>
      </c>
      <c r="O215" s="450" t="s">
        <v>205</v>
      </c>
    </row>
    <row r="216" spans="1:15" ht="24.75">
      <c r="A216" s="470">
        <v>45561</v>
      </c>
      <c r="B216" s="470">
        <v>45561</v>
      </c>
      <c r="C216" s="450" t="s">
        <v>26311</v>
      </c>
      <c r="D216" s="450" t="s">
        <v>26312</v>
      </c>
      <c r="E216" s="450" t="s">
        <v>9848</v>
      </c>
      <c r="F216" s="450" t="s">
        <v>26313</v>
      </c>
      <c r="G216" s="450" t="s">
        <v>188</v>
      </c>
      <c r="H216" s="450" t="s">
        <v>26314</v>
      </c>
      <c r="I216" s="450" t="s">
        <v>9903</v>
      </c>
      <c r="J216" s="450" t="s">
        <v>189</v>
      </c>
      <c r="K216" s="450"/>
      <c r="L216" s="450" t="s">
        <v>9840</v>
      </c>
      <c r="O216" s="450" t="s">
        <v>205</v>
      </c>
    </row>
    <row r="217" spans="1:15" ht="24.75">
      <c r="A217" s="470">
        <v>45561</v>
      </c>
      <c r="B217" s="470">
        <v>45561</v>
      </c>
      <c r="C217" s="450" t="s">
        <v>26315</v>
      </c>
      <c r="D217" s="450" t="s">
        <v>26316</v>
      </c>
      <c r="E217" s="450" t="s">
        <v>9848</v>
      </c>
      <c r="F217" s="450" t="s">
        <v>26317</v>
      </c>
      <c r="G217" s="450" t="s">
        <v>24681</v>
      </c>
      <c r="H217" s="450" t="s">
        <v>26318</v>
      </c>
      <c r="I217" s="450" t="s">
        <v>9903</v>
      </c>
      <c r="J217" s="450" t="s">
        <v>24682</v>
      </c>
      <c r="K217" s="450"/>
      <c r="L217" s="450" t="s">
        <v>9840</v>
      </c>
      <c r="O217" s="450" t="s">
        <v>205</v>
      </c>
    </row>
    <row r="218" spans="1:15" ht="24.75">
      <c r="A218" s="470">
        <v>45561</v>
      </c>
      <c r="B218" s="470">
        <v>45561</v>
      </c>
      <c r="C218" s="450" t="s">
        <v>26319</v>
      </c>
      <c r="D218" s="450" t="s">
        <v>26320</v>
      </c>
      <c r="E218" s="450" t="s">
        <v>9848</v>
      </c>
      <c r="F218" s="450" t="s">
        <v>26321</v>
      </c>
      <c r="G218" s="450" t="s">
        <v>24816</v>
      </c>
      <c r="H218" s="450" t="s">
        <v>26322</v>
      </c>
      <c r="I218" s="450" t="s">
        <v>10250</v>
      </c>
      <c r="J218" s="450" t="s">
        <v>24815</v>
      </c>
      <c r="K218" s="450"/>
      <c r="L218" s="450" t="s">
        <v>9840</v>
      </c>
      <c r="O218" s="450" t="s">
        <v>205</v>
      </c>
    </row>
    <row r="219" spans="1:15" ht="24.75">
      <c r="A219" s="470">
        <v>45562</v>
      </c>
      <c r="B219" s="470">
        <v>45562</v>
      </c>
      <c r="C219" s="450" t="s">
        <v>26323</v>
      </c>
      <c r="D219" s="450" t="s">
        <v>26324</v>
      </c>
      <c r="E219" s="450" t="s">
        <v>205</v>
      </c>
      <c r="F219" s="450" t="s">
        <v>205</v>
      </c>
      <c r="G219" s="450" t="s">
        <v>205</v>
      </c>
      <c r="H219" s="450" t="s">
        <v>205</v>
      </c>
      <c r="I219" s="450" t="s">
        <v>9902</v>
      </c>
      <c r="J219" s="450" t="s">
        <v>18965</v>
      </c>
      <c r="K219" s="450"/>
      <c r="L219" s="450" t="s">
        <v>9840</v>
      </c>
      <c r="O219" s="450" t="s">
        <v>205</v>
      </c>
    </row>
    <row r="220" spans="1:15" ht="24.75">
      <c r="A220" s="470">
        <v>45562</v>
      </c>
      <c r="B220" s="470">
        <v>45562</v>
      </c>
      <c r="C220" s="450" t="s">
        <v>26325</v>
      </c>
      <c r="D220" s="450" t="s">
        <v>26326</v>
      </c>
      <c r="E220" s="450" t="s">
        <v>205</v>
      </c>
      <c r="F220" s="450" t="s">
        <v>205</v>
      </c>
      <c r="G220" s="450" t="s">
        <v>205</v>
      </c>
      <c r="H220" s="450" t="s">
        <v>205</v>
      </c>
      <c r="I220" s="450" t="s">
        <v>9838</v>
      </c>
      <c r="J220" s="450" t="s">
        <v>24872</v>
      </c>
      <c r="K220" s="450"/>
      <c r="L220" s="450" t="s">
        <v>9840</v>
      </c>
      <c r="O220" s="450" t="s">
        <v>205</v>
      </c>
    </row>
    <row r="221" spans="1:15" ht="24.75">
      <c r="A221" s="470">
        <v>45562</v>
      </c>
      <c r="B221" s="470">
        <v>45562</v>
      </c>
      <c r="C221" s="450" t="s">
        <v>26327</v>
      </c>
      <c r="D221" s="450" t="s">
        <v>26328</v>
      </c>
      <c r="E221" s="450" t="s">
        <v>9848</v>
      </c>
      <c r="F221" s="450" t="s">
        <v>26329</v>
      </c>
      <c r="G221" s="450" t="s">
        <v>24855</v>
      </c>
      <c r="H221" s="450" t="s">
        <v>26330</v>
      </c>
      <c r="I221" s="450" t="s">
        <v>9606</v>
      </c>
      <c r="J221" s="450" t="s">
        <v>24856</v>
      </c>
      <c r="K221" s="450"/>
      <c r="L221" s="450" t="s">
        <v>9840</v>
      </c>
      <c r="O221" s="450" t="s">
        <v>205</v>
      </c>
    </row>
    <row r="222" spans="1:15" ht="24.75">
      <c r="A222" s="470">
        <v>45564</v>
      </c>
      <c r="B222" s="470">
        <v>45564</v>
      </c>
      <c r="C222" s="450" t="s">
        <v>26331</v>
      </c>
      <c r="D222" s="450" t="s">
        <v>26332</v>
      </c>
      <c r="E222" s="450" t="s">
        <v>205</v>
      </c>
      <c r="F222" s="450" t="s">
        <v>205</v>
      </c>
      <c r="G222" s="450" t="s">
        <v>205</v>
      </c>
      <c r="H222" s="450" t="s">
        <v>205</v>
      </c>
      <c r="I222" s="450" t="s">
        <v>15237</v>
      </c>
      <c r="J222" s="450" t="s">
        <v>24823</v>
      </c>
      <c r="K222" s="450"/>
      <c r="L222" s="450" t="s">
        <v>9840</v>
      </c>
      <c r="O222" s="450" t="s">
        <v>205</v>
      </c>
    </row>
    <row r="223" spans="1:15" ht="24.75">
      <c r="A223" s="470">
        <v>45564</v>
      </c>
      <c r="B223" s="470">
        <v>45564</v>
      </c>
      <c r="C223" s="450" t="s">
        <v>26333</v>
      </c>
      <c r="D223" s="450" t="s">
        <v>26334</v>
      </c>
      <c r="E223" s="450" t="s">
        <v>9848</v>
      </c>
      <c r="F223" s="450" t="s">
        <v>26335</v>
      </c>
      <c r="G223" s="450" t="s">
        <v>24988</v>
      </c>
      <c r="H223" s="450" t="s">
        <v>26336</v>
      </c>
      <c r="I223" s="450" t="s">
        <v>9910</v>
      </c>
      <c r="J223" s="450" t="s">
        <v>24891</v>
      </c>
      <c r="K223" s="450"/>
      <c r="L223" s="450" t="s">
        <v>9840</v>
      </c>
      <c r="O223" s="450" t="s">
        <v>205</v>
      </c>
    </row>
    <row r="224" spans="1:15" ht="24.75">
      <c r="A224" s="470">
        <v>45565</v>
      </c>
      <c r="C224" s="450" t="s">
        <v>26337</v>
      </c>
      <c r="D224" s="450" t="s">
        <v>26338</v>
      </c>
      <c r="E224" s="450" t="s">
        <v>9848</v>
      </c>
      <c r="F224" s="450" t="s">
        <v>26339</v>
      </c>
      <c r="G224" s="450" t="s">
        <v>18972</v>
      </c>
      <c r="H224" s="450" t="s">
        <v>26340</v>
      </c>
      <c r="I224" s="450" t="s">
        <v>26341</v>
      </c>
      <c r="J224" s="450" t="s">
        <v>18973</v>
      </c>
      <c r="K224" s="450"/>
      <c r="L224" s="450" t="s">
        <v>9840</v>
      </c>
      <c r="O224" s="450" t="s">
        <v>205</v>
      </c>
    </row>
    <row r="225" spans="1:15" ht="24.75">
      <c r="A225" s="470">
        <v>45565</v>
      </c>
      <c r="B225" s="470">
        <v>45565</v>
      </c>
      <c r="C225" s="450" t="s">
        <v>26342</v>
      </c>
      <c r="D225" s="450" t="s">
        <v>26343</v>
      </c>
      <c r="E225" s="450" t="s">
        <v>9848</v>
      </c>
      <c r="F225" s="450" t="s">
        <v>26344</v>
      </c>
      <c r="G225" s="450" t="s">
        <v>24998</v>
      </c>
      <c r="H225" s="450" t="s">
        <v>26345</v>
      </c>
      <c r="I225" s="450" t="s">
        <v>9622</v>
      </c>
      <c r="J225" s="450" t="s">
        <v>24999</v>
      </c>
      <c r="K225" s="450"/>
      <c r="L225" s="450" t="s">
        <v>9840</v>
      </c>
      <c r="O225" s="450" t="s">
        <v>205</v>
      </c>
    </row>
    <row r="226" spans="1:15" ht="24.75">
      <c r="A226" s="470">
        <v>45566</v>
      </c>
      <c r="B226" s="470">
        <v>45566</v>
      </c>
      <c r="C226" s="450" t="s">
        <v>26346</v>
      </c>
      <c r="D226" s="450" t="s">
        <v>26347</v>
      </c>
      <c r="E226" s="450" t="s">
        <v>205</v>
      </c>
      <c r="F226" s="450" t="s">
        <v>205</v>
      </c>
      <c r="G226" s="450" t="s">
        <v>205</v>
      </c>
      <c r="H226" s="450" t="s">
        <v>205</v>
      </c>
      <c r="I226" s="450" t="s">
        <v>9948</v>
      </c>
      <c r="J226" s="450" t="s">
        <v>24854</v>
      </c>
      <c r="K226" s="450"/>
      <c r="L226" s="450" t="s">
        <v>9840</v>
      </c>
      <c r="O226" s="450" t="s">
        <v>205</v>
      </c>
    </row>
    <row r="227" spans="1:15" ht="24.75">
      <c r="A227" s="470">
        <v>45567</v>
      </c>
      <c r="B227" s="470">
        <v>45567</v>
      </c>
      <c r="C227" s="450" t="s">
        <v>26348</v>
      </c>
      <c r="D227" s="450" t="s">
        <v>26349</v>
      </c>
      <c r="E227" s="450" t="s">
        <v>9848</v>
      </c>
      <c r="F227" s="450" t="s">
        <v>26350</v>
      </c>
      <c r="G227" s="450" t="s">
        <v>25035</v>
      </c>
      <c r="H227" s="450" t="s">
        <v>26351</v>
      </c>
      <c r="I227" s="450" t="s">
        <v>9606</v>
      </c>
      <c r="J227" s="450" t="s">
        <v>14542</v>
      </c>
      <c r="K227" s="450"/>
      <c r="L227" s="450" t="s">
        <v>9840</v>
      </c>
      <c r="O227" s="450" t="s">
        <v>205</v>
      </c>
    </row>
    <row r="228" spans="1:15" ht="24.75">
      <c r="A228" s="470">
        <v>45567</v>
      </c>
      <c r="B228" s="470">
        <v>45567</v>
      </c>
      <c r="C228" s="450" t="s">
        <v>26352</v>
      </c>
      <c r="D228" s="450" t="s">
        <v>26353</v>
      </c>
      <c r="E228" s="450" t="s">
        <v>9848</v>
      </c>
      <c r="F228" s="450" t="s">
        <v>26354</v>
      </c>
      <c r="G228" s="450" t="s">
        <v>24881</v>
      </c>
      <c r="H228" s="450" t="s">
        <v>26355</v>
      </c>
      <c r="I228" s="450" t="s">
        <v>9606</v>
      </c>
      <c r="J228" s="450" t="s">
        <v>24882</v>
      </c>
      <c r="K228" s="450"/>
      <c r="L228" s="450" t="s">
        <v>9840</v>
      </c>
      <c r="O228" s="450" t="s">
        <v>205</v>
      </c>
    </row>
    <row r="229" spans="1:15" ht="24.75">
      <c r="A229" s="470">
        <v>45567</v>
      </c>
      <c r="B229" s="470">
        <v>45567</v>
      </c>
      <c r="C229" s="450" t="s">
        <v>26356</v>
      </c>
      <c r="D229" s="450" t="s">
        <v>26357</v>
      </c>
      <c r="E229" s="450" t="s">
        <v>9848</v>
      </c>
      <c r="F229" s="450" t="s">
        <v>26358</v>
      </c>
      <c r="G229" s="450" t="s">
        <v>190</v>
      </c>
      <c r="H229" s="450" t="s">
        <v>26359</v>
      </c>
      <c r="I229" s="450" t="s">
        <v>9903</v>
      </c>
      <c r="J229" s="450" t="s">
        <v>191</v>
      </c>
      <c r="K229" s="450"/>
      <c r="L229" s="450" t="s">
        <v>9840</v>
      </c>
      <c r="O229" s="450" t="s">
        <v>205</v>
      </c>
    </row>
    <row r="230" spans="1:15" ht="24.75">
      <c r="A230" s="470">
        <v>45567</v>
      </c>
      <c r="B230" s="470">
        <v>45567</v>
      </c>
      <c r="C230" s="450" t="s">
        <v>26360</v>
      </c>
      <c r="D230" s="450" t="s">
        <v>26361</v>
      </c>
      <c r="E230" s="450" t="s">
        <v>9848</v>
      </c>
      <c r="F230" s="450" t="s">
        <v>26362</v>
      </c>
      <c r="G230" s="450" t="s">
        <v>24765</v>
      </c>
      <c r="H230" s="450" t="s">
        <v>26363</v>
      </c>
      <c r="I230" s="450" t="s">
        <v>9886</v>
      </c>
      <c r="J230" s="450" t="s">
        <v>24766</v>
      </c>
      <c r="K230" s="450"/>
      <c r="L230" s="450" t="s">
        <v>9840</v>
      </c>
      <c r="O230" s="450" t="s">
        <v>205</v>
      </c>
    </row>
    <row r="231" spans="1:15" ht="24.75">
      <c r="A231" s="470">
        <v>45568</v>
      </c>
      <c r="B231" s="470">
        <v>45568</v>
      </c>
      <c r="C231" s="450" t="s">
        <v>26364</v>
      </c>
      <c r="D231" s="450" t="s">
        <v>26365</v>
      </c>
      <c r="E231" s="450" t="s">
        <v>205</v>
      </c>
      <c r="F231" s="450" t="s">
        <v>205</v>
      </c>
      <c r="G231" s="450" t="s">
        <v>205</v>
      </c>
      <c r="H231" s="450" t="s">
        <v>205</v>
      </c>
      <c r="I231" s="450" t="s">
        <v>9613</v>
      </c>
      <c r="J231" s="450" t="s">
        <v>18969</v>
      </c>
      <c r="K231" s="450"/>
      <c r="L231" s="450" t="s">
        <v>9840</v>
      </c>
      <c r="O231" s="450" t="s">
        <v>205</v>
      </c>
    </row>
    <row r="232" spans="1:15" ht="24.75">
      <c r="A232" s="470">
        <v>45568</v>
      </c>
      <c r="B232" s="470">
        <v>45568</v>
      </c>
      <c r="C232" s="450" t="s">
        <v>26366</v>
      </c>
      <c r="D232" s="450" t="s">
        <v>26367</v>
      </c>
      <c r="E232" s="450" t="s">
        <v>205</v>
      </c>
      <c r="F232" s="450" t="s">
        <v>205</v>
      </c>
      <c r="G232" s="450" t="s">
        <v>205</v>
      </c>
      <c r="H232" s="450" t="s">
        <v>205</v>
      </c>
      <c r="I232" s="450" t="s">
        <v>15237</v>
      </c>
      <c r="J232" s="450" t="s">
        <v>24735</v>
      </c>
      <c r="K232" s="450"/>
      <c r="L232" s="450" t="s">
        <v>9840</v>
      </c>
      <c r="O232" s="450" t="s">
        <v>205</v>
      </c>
    </row>
    <row r="233" spans="1:15" ht="24.75">
      <c r="A233" s="470">
        <v>45568</v>
      </c>
      <c r="B233" s="470">
        <v>45568</v>
      </c>
      <c r="C233" s="450" t="s">
        <v>26368</v>
      </c>
      <c r="D233" s="450" t="s">
        <v>26369</v>
      </c>
      <c r="E233" s="450" t="s">
        <v>205</v>
      </c>
      <c r="F233" s="450" t="s">
        <v>205</v>
      </c>
      <c r="G233" s="450" t="s">
        <v>205</v>
      </c>
      <c r="H233" s="450" t="s">
        <v>205</v>
      </c>
      <c r="I233" s="450" t="s">
        <v>9631</v>
      </c>
      <c r="J233" s="450" t="s">
        <v>25001</v>
      </c>
      <c r="K233" s="450"/>
      <c r="L233" s="450" t="s">
        <v>9840</v>
      </c>
      <c r="O233" s="450" t="s">
        <v>205</v>
      </c>
    </row>
    <row r="234" spans="1:15" ht="24.75">
      <c r="A234" s="470">
        <v>45569</v>
      </c>
      <c r="B234" s="470">
        <v>45569</v>
      </c>
      <c r="C234" s="450" t="s">
        <v>26370</v>
      </c>
      <c r="D234" s="450" t="s">
        <v>26371</v>
      </c>
      <c r="E234" s="450" t="s">
        <v>205</v>
      </c>
      <c r="F234" s="450" t="s">
        <v>205</v>
      </c>
      <c r="G234" s="450" t="s">
        <v>205</v>
      </c>
      <c r="H234" s="450" t="s">
        <v>205</v>
      </c>
      <c r="I234" s="450" t="s">
        <v>9846</v>
      </c>
      <c r="J234" s="450" t="s">
        <v>24734</v>
      </c>
      <c r="K234" s="450"/>
      <c r="L234" s="450" t="s">
        <v>9840</v>
      </c>
      <c r="O234" s="450" t="s">
        <v>205</v>
      </c>
    </row>
    <row r="235" spans="1:15" ht="24.75">
      <c r="A235" s="470">
        <v>45569</v>
      </c>
      <c r="B235" s="470">
        <v>45569</v>
      </c>
      <c r="C235" s="450" t="s">
        <v>26372</v>
      </c>
      <c r="D235" s="450" t="s">
        <v>26373</v>
      </c>
      <c r="E235" s="450" t="s">
        <v>205</v>
      </c>
      <c r="F235" s="450" t="s">
        <v>205</v>
      </c>
      <c r="G235" s="450" t="s">
        <v>205</v>
      </c>
      <c r="H235" s="450" t="s">
        <v>205</v>
      </c>
      <c r="I235" s="450" t="s">
        <v>9526</v>
      </c>
      <c r="J235" s="450" t="s">
        <v>24970</v>
      </c>
      <c r="K235" s="450"/>
      <c r="L235" s="450" t="s">
        <v>9840</v>
      </c>
      <c r="O235" s="450" t="s">
        <v>205</v>
      </c>
    </row>
    <row r="236" spans="1:15" ht="24.75">
      <c r="A236" s="470">
        <v>45569</v>
      </c>
      <c r="B236" s="470">
        <v>45569</v>
      </c>
      <c r="C236" s="450" t="s">
        <v>26374</v>
      </c>
      <c r="D236" s="450" t="s">
        <v>26375</v>
      </c>
      <c r="E236" s="450" t="s">
        <v>205</v>
      </c>
      <c r="F236" s="450" t="s">
        <v>205</v>
      </c>
      <c r="G236" s="450" t="s">
        <v>205</v>
      </c>
      <c r="H236" s="450" t="s">
        <v>205</v>
      </c>
      <c r="I236" s="450" t="s">
        <v>9892</v>
      </c>
      <c r="J236" s="450" t="s">
        <v>24974</v>
      </c>
      <c r="K236" s="450"/>
      <c r="L236" s="450" t="s">
        <v>9840</v>
      </c>
      <c r="O236" s="450" t="s">
        <v>205</v>
      </c>
    </row>
    <row r="237" spans="1:15" ht="24.75">
      <c r="A237" s="470">
        <v>45569</v>
      </c>
      <c r="B237" s="470">
        <v>45569</v>
      </c>
      <c r="C237" s="450" t="s">
        <v>26376</v>
      </c>
      <c r="D237" s="450" t="s">
        <v>26377</v>
      </c>
      <c r="E237" s="450" t="s">
        <v>205</v>
      </c>
      <c r="F237" s="450" t="s">
        <v>205</v>
      </c>
      <c r="G237" s="450" t="s">
        <v>205</v>
      </c>
      <c r="H237" s="450" t="s">
        <v>205</v>
      </c>
      <c r="I237" s="450" t="s">
        <v>9613</v>
      </c>
      <c r="J237" s="450" t="s">
        <v>24972</v>
      </c>
      <c r="K237" s="450"/>
      <c r="L237" s="450" t="s">
        <v>9840</v>
      </c>
      <c r="O237" s="450" t="s">
        <v>205</v>
      </c>
    </row>
    <row r="238" spans="1:15" ht="24.75">
      <c r="A238" s="470">
        <v>45569</v>
      </c>
      <c r="B238" s="470">
        <v>45569</v>
      </c>
      <c r="C238" s="450" t="s">
        <v>26378</v>
      </c>
      <c r="D238" s="450" t="s">
        <v>26379</v>
      </c>
      <c r="E238" s="450" t="s">
        <v>205</v>
      </c>
      <c r="F238" s="450" t="s">
        <v>205</v>
      </c>
      <c r="G238" s="450" t="s">
        <v>205</v>
      </c>
      <c r="H238" s="450" t="s">
        <v>205</v>
      </c>
      <c r="I238" s="450" t="s">
        <v>10023</v>
      </c>
      <c r="J238" s="450" t="s">
        <v>24994</v>
      </c>
      <c r="K238" s="450"/>
      <c r="L238" s="450" t="s">
        <v>9840</v>
      </c>
      <c r="O238" s="450" t="s">
        <v>205</v>
      </c>
    </row>
    <row r="239" spans="1:15" ht="24.75">
      <c r="A239" s="470">
        <v>45569</v>
      </c>
      <c r="B239" s="470">
        <v>45569</v>
      </c>
      <c r="C239" s="450" t="s">
        <v>26380</v>
      </c>
      <c r="D239" s="450" t="s">
        <v>26381</v>
      </c>
      <c r="E239" s="450" t="s">
        <v>9848</v>
      </c>
      <c r="F239" s="450" t="s">
        <v>26382</v>
      </c>
      <c r="G239" s="450" t="s">
        <v>18695</v>
      </c>
      <c r="H239" s="450" t="s">
        <v>26383</v>
      </c>
      <c r="I239" s="450" t="s">
        <v>15078</v>
      </c>
      <c r="J239" s="450" t="s">
        <v>18696</v>
      </c>
      <c r="K239" s="450"/>
      <c r="L239" s="450" t="s">
        <v>9840</v>
      </c>
      <c r="O239" s="450" t="s">
        <v>205</v>
      </c>
    </row>
    <row r="240" spans="1:15" ht="24.75">
      <c r="A240" s="470">
        <v>45569</v>
      </c>
      <c r="B240" s="470">
        <v>45569</v>
      </c>
      <c r="C240" s="450" t="s">
        <v>26384</v>
      </c>
      <c r="D240" s="450" t="s">
        <v>26385</v>
      </c>
      <c r="E240" s="450" t="s">
        <v>9848</v>
      </c>
      <c r="F240" s="450" t="s">
        <v>26386</v>
      </c>
      <c r="G240" s="450" t="s">
        <v>24669</v>
      </c>
      <c r="H240" s="450" t="s">
        <v>26387</v>
      </c>
      <c r="I240" s="450" t="s">
        <v>9903</v>
      </c>
      <c r="J240" s="450" t="s">
        <v>24670</v>
      </c>
      <c r="K240" s="450"/>
      <c r="L240" s="450" t="s">
        <v>9840</v>
      </c>
      <c r="O240" s="450" t="s">
        <v>205</v>
      </c>
    </row>
    <row r="241" spans="1:15" ht="24.75">
      <c r="A241" s="470">
        <v>45569</v>
      </c>
      <c r="B241" s="470">
        <v>45569</v>
      </c>
      <c r="C241" s="450" t="s">
        <v>26388</v>
      </c>
      <c r="D241" s="450" t="s">
        <v>26389</v>
      </c>
      <c r="E241" s="450" t="s">
        <v>9848</v>
      </c>
      <c r="F241" s="450" t="s">
        <v>26390</v>
      </c>
      <c r="G241" s="450" t="s">
        <v>24982</v>
      </c>
      <c r="H241" s="450" t="s">
        <v>26391</v>
      </c>
      <c r="I241" s="450" t="s">
        <v>9622</v>
      </c>
      <c r="J241" s="450" t="s">
        <v>24983</v>
      </c>
      <c r="K241" s="450"/>
      <c r="L241" s="450" t="s">
        <v>9840</v>
      </c>
      <c r="O241" s="450" t="s">
        <v>205</v>
      </c>
    </row>
    <row r="242" spans="1:15" ht="24.75">
      <c r="A242" s="470">
        <v>45571</v>
      </c>
      <c r="B242" s="470">
        <v>45571</v>
      </c>
      <c r="C242" s="450" t="s">
        <v>26392</v>
      </c>
      <c r="D242" s="450" t="s">
        <v>26393</v>
      </c>
      <c r="E242" s="450" t="s">
        <v>205</v>
      </c>
      <c r="F242" s="450" t="s">
        <v>205</v>
      </c>
      <c r="G242" s="450" t="s">
        <v>205</v>
      </c>
      <c r="H242" s="450" t="s">
        <v>205</v>
      </c>
      <c r="I242" s="450" t="s">
        <v>9452</v>
      </c>
      <c r="J242" s="450" t="s">
        <v>25080</v>
      </c>
      <c r="K242" s="450"/>
      <c r="L242" s="450" t="s">
        <v>9840</v>
      </c>
      <c r="O242" s="450" t="s">
        <v>205</v>
      </c>
    </row>
    <row r="243" spans="1:15" ht="24.75">
      <c r="A243" s="470">
        <v>45572</v>
      </c>
      <c r="B243" s="470">
        <v>45572</v>
      </c>
      <c r="C243" s="450" t="s">
        <v>26394</v>
      </c>
      <c r="D243" s="450" t="s">
        <v>26395</v>
      </c>
      <c r="E243" s="450" t="s">
        <v>205</v>
      </c>
      <c r="F243" s="450" t="s">
        <v>205</v>
      </c>
      <c r="G243" s="450" t="s">
        <v>205</v>
      </c>
      <c r="H243" s="450" t="s">
        <v>205</v>
      </c>
      <c r="I243" s="450" t="s">
        <v>9944</v>
      </c>
      <c r="J243" s="450" t="s">
        <v>24976</v>
      </c>
      <c r="K243" s="450"/>
      <c r="L243" s="450" t="s">
        <v>9840</v>
      </c>
      <c r="O243" s="450" t="s">
        <v>205</v>
      </c>
    </row>
    <row r="244" spans="1:15" ht="24.75">
      <c r="A244" s="470">
        <v>45572</v>
      </c>
      <c r="B244" s="470">
        <v>45572</v>
      </c>
      <c r="C244" s="450" t="s">
        <v>26396</v>
      </c>
      <c r="D244" s="450" t="s">
        <v>26397</v>
      </c>
      <c r="E244" s="450" t="s">
        <v>205</v>
      </c>
      <c r="F244" s="450" t="s">
        <v>205</v>
      </c>
      <c r="G244" s="450" t="s">
        <v>205</v>
      </c>
      <c r="H244" s="450" t="s">
        <v>205</v>
      </c>
      <c r="I244" s="450" t="s">
        <v>9846</v>
      </c>
      <c r="J244" s="450" t="s">
        <v>24958</v>
      </c>
      <c r="K244" s="450"/>
      <c r="L244" s="450" t="s">
        <v>9840</v>
      </c>
      <c r="O244" s="450" t="s">
        <v>205</v>
      </c>
    </row>
    <row r="245" spans="1:15" ht="24.75">
      <c r="A245" s="470">
        <v>45572</v>
      </c>
      <c r="B245" s="470">
        <v>45572</v>
      </c>
      <c r="C245" s="450" t="s">
        <v>26398</v>
      </c>
      <c r="D245" s="450" t="s">
        <v>26399</v>
      </c>
      <c r="E245" s="450" t="s">
        <v>205</v>
      </c>
      <c r="F245" s="450" t="s">
        <v>205</v>
      </c>
      <c r="G245" s="450" t="s">
        <v>205</v>
      </c>
      <c r="H245" s="450" t="s">
        <v>205</v>
      </c>
      <c r="I245" s="450" t="s">
        <v>9948</v>
      </c>
      <c r="J245" s="450" t="s">
        <v>25097</v>
      </c>
      <c r="K245" s="450"/>
      <c r="L245" s="450" t="s">
        <v>9840</v>
      </c>
      <c r="O245" s="450" t="s">
        <v>205</v>
      </c>
    </row>
    <row r="246" spans="1:15" ht="24.75">
      <c r="A246" s="470">
        <v>45572</v>
      </c>
      <c r="B246" s="470">
        <v>45572</v>
      </c>
      <c r="C246" s="450" t="s">
        <v>26400</v>
      </c>
      <c r="D246" s="450" t="s">
        <v>26401</v>
      </c>
      <c r="E246" s="450" t="s">
        <v>9848</v>
      </c>
      <c r="F246" s="450" t="s">
        <v>26402</v>
      </c>
      <c r="G246" s="450" t="s">
        <v>25081</v>
      </c>
      <c r="H246" s="450" t="s">
        <v>26403</v>
      </c>
      <c r="I246" s="450" t="s">
        <v>10090</v>
      </c>
      <c r="J246" s="450" t="s">
        <v>25082</v>
      </c>
      <c r="K246" s="450"/>
      <c r="L246" s="450" t="s">
        <v>9840</v>
      </c>
      <c r="O246" s="450" t="s">
        <v>205</v>
      </c>
    </row>
    <row r="247" spans="1:15" ht="24.75">
      <c r="A247" s="470">
        <v>45572</v>
      </c>
      <c r="C247" s="450" t="s">
        <v>26404</v>
      </c>
      <c r="D247" s="450" t="s">
        <v>26405</v>
      </c>
      <c r="E247" s="450" t="s">
        <v>9848</v>
      </c>
      <c r="F247" s="450" t="s">
        <v>26406</v>
      </c>
      <c r="G247" s="450" t="s">
        <v>25089</v>
      </c>
      <c r="H247" s="450" t="s">
        <v>26407</v>
      </c>
      <c r="I247" s="450" t="s">
        <v>9982</v>
      </c>
      <c r="J247" s="450" t="s">
        <v>25112</v>
      </c>
      <c r="K247" s="450"/>
      <c r="L247" s="450" t="s">
        <v>9840</v>
      </c>
      <c r="O247" s="450" t="s">
        <v>205</v>
      </c>
    </row>
    <row r="248" spans="1:15" ht="24.75">
      <c r="A248" s="470">
        <v>45572</v>
      </c>
      <c r="C248" s="450" t="s">
        <v>26408</v>
      </c>
      <c r="D248" s="450" t="s">
        <v>26405</v>
      </c>
      <c r="E248" s="450" t="s">
        <v>9848</v>
      </c>
      <c r="F248" s="450" t="s">
        <v>26406</v>
      </c>
      <c r="G248" s="450" t="s">
        <v>25089</v>
      </c>
      <c r="H248" s="450" t="s">
        <v>26407</v>
      </c>
      <c r="I248" s="450" t="s">
        <v>26202</v>
      </c>
      <c r="J248" s="450" t="s">
        <v>25090</v>
      </c>
      <c r="K248" s="450"/>
      <c r="L248" s="450" t="s">
        <v>9840</v>
      </c>
      <c r="O248" s="450" t="s">
        <v>205</v>
      </c>
    </row>
    <row r="249" spans="1:15" ht="24.75">
      <c r="A249" s="470">
        <v>45572</v>
      </c>
      <c r="B249" s="470">
        <v>45572</v>
      </c>
      <c r="C249" s="450" t="s">
        <v>26409</v>
      </c>
      <c r="D249" s="450" t="s">
        <v>26410</v>
      </c>
      <c r="E249" s="450" t="s">
        <v>9848</v>
      </c>
      <c r="F249" s="450" t="s">
        <v>26411</v>
      </c>
      <c r="G249" s="450" t="s">
        <v>25098</v>
      </c>
      <c r="H249" s="450" t="s">
        <v>26412</v>
      </c>
      <c r="I249" s="450" t="s">
        <v>9841</v>
      </c>
      <c r="J249" s="450" t="s">
        <v>25099</v>
      </c>
      <c r="K249" s="450"/>
      <c r="L249" s="450" t="s">
        <v>9840</v>
      </c>
      <c r="O249" s="450" t="s">
        <v>205</v>
      </c>
    </row>
    <row r="250" spans="1:15" ht="24.75">
      <c r="A250" s="470">
        <v>45573</v>
      </c>
      <c r="B250" s="470">
        <v>45573</v>
      </c>
      <c r="C250" s="450" t="s">
        <v>26413</v>
      </c>
      <c r="D250" s="450" t="s">
        <v>26414</v>
      </c>
      <c r="E250" s="450" t="s">
        <v>205</v>
      </c>
      <c r="F250" s="450" t="s">
        <v>205</v>
      </c>
      <c r="G250" s="450" t="s">
        <v>205</v>
      </c>
      <c r="H250" s="450" t="s">
        <v>205</v>
      </c>
      <c r="I250" s="450" t="s">
        <v>9882</v>
      </c>
      <c r="J250" s="450" t="s">
        <v>24979</v>
      </c>
      <c r="K250" s="450"/>
      <c r="L250" s="450" t="s">
        <v>9840</v>
      </c>
      <c r="O250" s="450" t="s">
        <v>205</v>
      </c>
    </row>
    <row r="251" spans="1:15" ht="24.75">
      <c r="A251" s="470">
        <v>45573</v>
      </c>
      <c r="B251" s="470">
        <v>45573</v>
      </c>
      <c r="C251" s="450" t="s">
        <v>26415</v>
      </c>
      <c r="D251" s="450" t="s">
        <v>26416</v>
      </c>
      <c r="E251" s="450" t="s">
        <v>205</v>
      </c>
      <c r="F251" s="450" t="s">
        <v>205</v>
      </c>
      <c r="G251" s="450" t="s">
        <v>205</v>
      </c>
      <c r="H251" s="450" t="s">
        <v>205</v>
      </c>
      <c r="I251" s="450" t="s">
        <v>9631</v>
      </c>
      <c r="J251" s="450" t="s">
        <v>24981</v>
      </c>
      <c r="K251" s="450"/>
      <c r="L251" s="450" t="s">
        <v>9840</v>
      </c>
      <c r="O251" s="450" t="s">
        <v>205</v>
      </c>
    </row>
    <row r="252" spans="1:15" ht="24.75">
      <c r="A252" s="470">
        <v>45573</v>
      </c>
      <c r="B252" s="470">
        <v>45573</v>
      </c>
      <c r="C252" s="450" t="s">
        <v>26417</v>
      </c>
      <c r="D252" s="450" t="s">
        <v>26418</v>
      </c>
      <c r="E252" s="450" t="s">
        <v>205</v>
      </c>
      <c r="F252" s="450" t="s">
        <v>205</v>
      </c>
      <c r="G252" s="450" t="s">
        <v>205</v>
      </c>
      <c r="H252" s="450" t="s">
        <v>205</v>
      </c>
      <c r="I252" s="450" t="s">
        <v>9844</v>
      </c>
      <c r="J252" s="450" t="s">
        <v>25101</v>
      </c>
      <c r="K252" s="450"/>
      <c r="L252" s="450" t="s">
        <v>9840</v>
      </c>
      <c r="O252" s="450" t="s">
        <v>205</v>
      </c>
    </row>
    <row r="253" spans="1:15" ht="24.75">
      <c r="A253" s="470">
        <v>45573</v>
      </c>
      <c r="B253" s="470">
        <v>45573</v>
      </c>
      <c r="C253" s="450" t="s">
        <v>26419</v>
      </c>
      <c r="D253" s="450" t="s">
        <v>26420</v>
      </c>
      <c r="E253" s="450" t="s">
        <v>9848</v>
      </c>
      <c r="F253" s="450" t="s">
        <v>26421</v>
      </c>
      <c r="G253" s="450" t="s">
        <v>25102</v>
      </c>
      <c r="H253" s="450" t="s">
        <v>26422</v>
      </c>
      <c r="I253" s="450" t="s">
        <v>9646</v>
      </c>
      <c r="J253" s="450" t="s">
        <v>25103</v>
      </c>
      <c r="K253" s="450"/>
      <c r="L253" s="450" t="s">
        <v>9840</v>
      </c>
    </row>
    <row r="254" spans="1:15" ht="24.75">
      <c r="A254" s="470">
        <v>45573</v>
      </c>
      <c r="C254" s="450" t="s">
        <v>26423</v>
      </c>
      <c r="D254" s="450" t="s">
        <v>26424</v>
      </c>
      <c r="E254" s="450" t="s">
        <v>9848</v>
      </c>
      <c r="F254" s="450" t="s">
        <v>26425</v>
      </c>
      <c r="G254" s="450" t="s">
        <v>25072</v>
      </c>
      <c r="H254" s="450" t="s">
        <v>26426</v>
      </c>
      <c r="I254" s="450" t="s">
        <v>9982</v>
      </c>
      <c r="J254" s="450" t="s">
        <v>25073</v>
      </c>
      <c r="K254" s="450"/>
      <c r="L254" s="450" t="s">
        <v>9840</v>
      </c>
    </row>
    <row r="255" spans="1:15" ht="24.75">
      <c r="A255" s="470">
        <v>45573</v>
      </c>
      <c r="C255" s="450" t="s">
        <v>26427</v>
      </c>
      <c r="D255" s="450" t="s">
        <v>26424</v>
      </c>
      <c r="E255" s="450" t="s">
        <v>9848</v>
      </c>
      <c r="F255" s="450" t="s">
        <v>26425</v>
      </c>
      <c r="G255" s="450" t="s">
        <v>25072</v>
      </c>
      <c r="H255" s="450" t="s">
        <v>26426</v>
      </c>
      <c r="I255" s="450" t="s">
        <v>26428</v>
      </c>
      <c r="J255" s="450" t="s">
        <v>25074</v>
      </c>
      <c r="K255" s="450"/>
      <c r="L255" s="450" t="s">
        <v>9840</v>
      </c>
    </row>
    <row r="256" spans="1:15" ht="24.75">
      <c r="A256" s="470">
        <v>45573</v>
      </c>
      <c r="C256" s="450" t="s">
        <v>26429</v>
      </c>
      <c r="D256" s="450" t="s">
        <v>26424</v>
      </c>
      <c r="E256" s="450" t="s">
        <v>9848</v>
      </c>
      <c r="F256" s="450" t="s">
        <v>26425</v>
      </c>
      <c r="G256" s="450" t="s">
        <v>25072</v>
      </c>
      <c r="H256" s="450" t="s">
        <v>26426</v>
      </c>
      <c r="I256" s="450" t="s">
        <v>18147</v>
      </c>
      <c r="J256" s="450" t="s">
        <v>25075</v>
      </c>
      <c r="K256" s="450"/>
      <c r="L256" s="450" t="s">
        <v>9840</v>
      </c>
    </row>
    <row r="257" spans="1:12" ht="24.75">
      <c r="A257" s="470">
        <v>45573</v>
      </c>
      <c r="C257" s="450" t="s">
        <v>26430</v>
      </c>
      <c r="D257" s="450" t="s">
        <v>26405</v>
      </c>
      <c r="E257" s="450" t="s">
        <v>9848</v>
      </c>
      <c r="F257" s="450" t="s">
        <v>26406</v>
      </c>
      <c r="G257" s="450" t="s">
        <v>25089</v>
      </c>
      <c r="H257" s="450" t="s">
        <v>26407</v>
      </c>
      <c r="I257" s="450" t="s">
        <v>9938</v>
      </c>
      <c r="J257" s="450" t="s">
        <v>25111</v>
      </c>
      <c r="K257" s="450"/>
      <c r="L257" s="450" t="s">
        <v>9840</v>
      </c>
    </row>
    <row r="258" spans="1:12" ht="24.75">
      <c r="A258" s="470">
        <v>45573</v>
      </c>
      <c r="B258" s="470">
        <v>45573</v>
      </c>
      <c r="C258" s="450" t="s">
        <v>26431</v>
      </c>
      <c r="D258" s="450" t="s">
        <v>26432</v>
      </c>
      <c r="E258" s="450" t="s">
        <v>9848</v>
      </c>
      <c r="F258" s="450" t="s">
        <v>26433</v>
      </c>
      <c r="G258" s="450" t="s">
        <v>24702</v>
      </c>
      <c r="H258" s="450" t="s">
        <v>26434</v>
      </c>
      <c r="I258" s="450" t="s">
        <v>10201</v>
      </c>
      <c r="J258" s="450" t="s">
        <v>24703</v>
      </c>
      <c r="K258" s="450"/>
      <c r="L258" s="450" t="s">
        <v>9840</v>
      </c>
    </row>
    <row r="259" spans="1:12" ht="24.75">
      <c r="A259" s="470">
        <v>45575</v>
      </c>
      <c r="B259" s="470">
        <v>45575</v>
      </c>
      <c r="C259" s="450" t="s">
        <v>26435</v>
      </c>
      <c r="D259" s="450" t="s">
        <v>26436</v>
      </c>
      <c r="E259" s="450" t="s">
        <v>205</v>
      </c>
      <c r="F259" s="450" t="s">
        <v>205</v>
      </c>
      <c r="G259" s="450" t="s">
        <v>205</v>
      </c>
      <c r="H259" s="450" t="s">
        <v>205</v>
      </c>
      <c r="I259" s="450" t="s">
        <v>9846</v>
      </c>
      <c r="J259" s="450" t="s">
        <v>25096</v>
      </c>
      <c r="K259" s="450"/>
      <c r="L259" s="450" t="s">
        <v>9840</v>
      </c>
    </row>
    <row r="260" spans="1:12" ht="24.75">
      <c r="A260" s="470">
        <v>45575</v>
      </c>
      <c r="B260" s="470">
        <v>45575</v>
      </c>
      <c r="C260" s="450" t="s">
        <v>26437</v>
      </c>
      <c r="D260" s="450" t="s">
        <v>26438</v>
      </c>
      <c r="E260" s="450" t="s">
        <v>205</v>
      </c>
      <c r="F260" s="450" t="s">
        <v>205</v>
      </c>
      <c r="G260" s="450" t="s">
        <v>205</v>
      </c>
      <c r="H260" s="450" t="s">
        <v>205</v>
      </c>
      <c r="I260" s="450" t="s">
        <v>9844</v>
      </c>
      <c r="J260" s="450" t="s">
        <v>25043</v>
      </c>
      <c r="K260" s="450"/>
      <c r="L260" s="450" t="s">
        <v>9840</v>
      </c>
    </row>
    <row r="261" spans="1:12" ht="24.75">
      <c r="A261" s="470">
        <v>45575</v>
      </c>
      <c r="B261" s="470">
        <v>45575</v>
      </c>
      <c r="C261" s="450" t="s">
        <v>26439</v>
      </c>
      <c r="D261" s="450" t="s">
        <v>26440</v>
      </c>
      <c r="E261" s="450" t="s">
        <v>9848</v>
      </c>
      <c r="F261" s="450" t="s">
        <v>26441</v>
      </c>
      <c r="G261" s="450" t="s">
        <v>25166</v>
      </c>
      <c r="H261" s="450" t="s">
        <v>26442</v>
      </c>
      <c r="I261" s="450" t="s">
        <v>9538</v>
      </c>
      <c r="J261" s="450" t="s">
        <v>25167</v>
      </c>
      <c r="K261" s="450"/>
      <c r="L261" s="450" t="s">
        <v>9840</v>
      </c>
    </row>
    <row r="262" spans="1:12" ht="24.75">
      <c r="A262" s="470">
        <v>45575</v>
      </c>
      <c r="B262" s="470">
        <v>45576</v>
      </c>
      <c r="C262" s="450" t="s">
        <v>26443</v>
      </c>
      <c r="D262" s="450" t="s">
        <v>26444</v>
      </c>
      <c r="E262" s="450" t="s">
        <v>9848</v>
      </c>
      <c r="F262" s="450" t="s">
        <v>26445</v>
      </c>
      <c r="G262" s="450" t="s">
        <v>25077</v>
      </c>
      <c r="H262" s="450" t="s">
        <v>26446</v>
      </c>
      <c r="I262" s="450" t="s">
        <v>10031</v>
      </c>
      <c r="J262" s="450" t="s">
        <v>25078</v>
      </c>
      <c r="K262" s="450"/>
      <c r="L262" s="450" t="s">
        <v>9840</v>
      </c>
    </row>
    <row r="263" spans="1:12" ht="24.75">
      <c r="A263" s="470">
        <v>45575</v>
      </c>
      <c r="B263" s="470">
        <v>45575</v>
      </c>
      <c r="C263" s="450" t="s">
        <v>26447</v>
      </c>
      <c r="D263" s="450" t="s">
        <v>26448</v>
      </c>
      <c r="E263" s="450" t="s">
        <v>9848</v>
      </c>
      <c r="F263" s="450" t="s">
        <v>26449</v>
      </c>
      <c r="G263" s="450" t="s">
        <v>25083</v>
      </c>
      <c r="H263" s="450" t="s">
        <v>26450</v>
      </c>
      <c r="I263" s="450" t="s">
        <v>9580</v>
      </c>
      <c r="J263" s="450" t="s">
        <v>25084</v>
      </c>
      <c r="K263" s="450"/>
      <c r="L263" s="450" t="s">
        <v>9840</v>
      </c>
    </row>
    <row r="264" spans="1:12" ht="24.75">
      <c r="A264" s="470">
        <v>45575</v>
      </c>
      <c r="B264" s="470">
        <v>45575</v>
      </c>
      <c r="C264" s="450" t="s">
        <v>26451</v>
      </c>
      <c r="D264" s="450" t="s">
        <v>26452</v>
      </c>
      <c r="E264" s="450" t="s">
        <v>9848</v>
      </c>
      <c r="F264" s="450" t="s">
        <v>26453</v>
      </c>
      <c r="G264" s="450" t="s">
        <v>24984</v>
      </c>
      <c r="H264" s="450" t="s">
        <v>26454</v>
      </c>
      <c r="I264" s="450" t="s">
        <v>9852</v>
      </c>
      <c r="J264" s="450" t="s">
        <v>24985</v>
      </c>
      <c r="K264" s="450"/>
      <c r="L264" s="450" t="s">
        <v>9840</v>
      </c>
    </row>
    <row r="265" spans="1:12" ht="24.75">
      <c r="A265" s="470">
        <v>45575</v>
      </c>
      <c r="B265" s="470">
        <v>45575</v>
      </c>
      <c r="C265" s="450" t="s">
        <v>26455</v>
      </c>
      <c r="D265" s="450" t="s">
        <v>26456</v>
      </c>
      <c r="E265" s="450" t="s">
        <v>9848</v>
      </c>
      <c r="F265" s="450" t="s">
        <v>26457</v>
      </c>
      <c r="G265" s="450" t="s">
        <v>24949</v>
      </c>
      <c r="H265" s="450" t="s">
        <v>26458</v>
      </c>
      <c r="I265" s="450" t="s">
        <v>9894</v>
      </c>
      <c r="J265" s="450" t="s">
        <v>24950</v>
      </c>
      <c r="K265" s="450"/>
      <c r="L265" s="450" t="s">
        <v>9840</v>
      </c>
    </row>
    <row r="266" spans="1:12" ht="24.75">
      <c r="A266" s="470">
        <v>45576</v>
      </c>
      <c r="B266" s="470">
        <v>45576</v>
      </c>
      <c r="C266" s="450" t="s">
        <v>26459</v>
      </c>
      <c r="D266" s="450" t="s">
        <v>26460</v>
      </c>
      <c r="E266" s="450" t="s">
        <v>9848</v>
      </c>
      <c r="F266" s="450" t="s">
        <v>26461</v>
      </c>
      <c r="G266" s="450" t="s">
        <v>24910</v>
      </c>
      <c r="H266" s="450" t="s">
        <v>26462</v>
      </c>
      <c r="I266" s="450" t="s">
        <v>9960</v>
      </c>
      <c r="J266" s="450" t="s">
        <v>24911</v>
      </c>
      <c r="K266" s="450"/>
      <c r="L266" s="450" t="s">
        <v>9840</v>
      </c>
    </row>
    <row r="267" spans="1:12" ht="24.75">
      <c r="A267" s="470">
        <v>45576</v>
      </c>
      <c r="B267" s="470">
        <v>45576</v>
      </c>
      <c r="C267" s="450" t="s">
        <v>26463</v>
      </c>
      <c r="D267" s="450" t="s">
        <v>26464</v>
      </c>
      <c r="E267" s="450" t="s">
        <v>9848</v>
      </c>
      <c r="F267" s="450" t="s">
        <v>26465</v>
      </c>
      <c r="G267" s="450" t="s">
        <v>24906</v>
      </c>
      <c r="H267" s="450" t="s">
        <v>26466</v>
      </c>
      <c r="I267" s="450" t="s">
        <v>9990</v>
      </c>
      <c r="J267" s="450" t="s">
        <v>24907</v>
      </c>
      <c r="K267" s="450"/>
      <c r="L267" s="450" t="s">
        <v>9840</v>
      </c>
    </row>
    <row r="268" spans="1:12" ht="24.75">
      <c r="A268" s="470">
        <v>45576</v>
      </c>
      <c r="B268" s="470">
        <v>45576</v>
      </c>
      <c r="C268" s="450" t="s">
        <v>26467</v>
      </c>
      <c r="D268" s="450" t="s">
        <v>26468</v>
      </c>
      <c r="E268" s="450" t="s">
        <v>9848</v>
      </c>
      <c r="F268" s="450" t="s">
        <v>26469</v>
      </c>
      <c r="G268" s="450" t="s">
        <v>24908</v>
      </c>
      <c r="H268" s="450" t="s">
        <v>26470</v>
      </c>
      <c r="I268" s="450" t="s">
        <v>9596</v>
      </c>
      <c r="J268" s="450" t="s">
        <v>24909</v>
      </c>
      <c r="K268" s="450"/>
      <c r="L268" s="450" t="s">
        <v>9840</v>
      </c>
    </row>
    <row r="269" spans="1:12" ht="24.75">
      <c r="A269" s="470">
        <v>45576</v>
      </c>
      <c r="B269" s="470">
        <v>45576</v>
      </c>
      <c r="C269" s="450" t="s">
        <v>26471</v>
      </c>
      <c r="D269" s="450" t="s">
        <v>26472</v>
      </c>
      <c r="E269" s="450" t="s">
        <v>9848</v>
      </c>
      <c r="F269" s="450" t="s">
        <v>26473</v>
      </c>
      <c r="G269" s="450" t="s">
        <v>25185</v>
      </c>
      <c r="H269" s="450" t="s">
        <v>26474</v>
      </c>
      <c r="I269" s="450" t="s">
        <v>10032</v>
      </c>
      <c r="J269" s="450" t="s">
        <v>25186</v>
      </c>
      <c r="K269" s="450"/>
      <c r="L269" s="450" t="s">
        <v>9840</v>
      </c>
    </row>
    <row r="270" spans="1:12" ht="24.75">
      <c r="A270" s="470">
        <v>45576</v>
      </c>
      <c r="B270" s="470">
        <v>45576</v>
      </c>
      <c r="C270" s="450" t="s">
        <v>26475</v>
      </c>
      <c r="D270" s="450" t="s">
        <v>26476</v>
      </c>
      <c r="E270" s="450" t="s">
        <v>9848</v>
      </c>
      <c r="F270" s="450" t="s">
        <v>26477</v>
      </c>
      <c r="G270" s="450" t="s">
        <v>24883</v>
      </c>
      <c r="H270" s="450" t="s">
        <v>26478</v>
      </c>
      <c r="I270" s="450" t="s">
        <v>9601</v>
      </c>
      <c r="J270" s="450" t="s">
        <v>24884</v>
      </c>
      <c r="K270" s="450"/>
      <c r="L270" s="450" t="s">
        <v>9840</v>
      </c>
    </row>
    <row r="271" spans="1:12" ht="24.75">
      <c r="A271" s="470">
        <v>45576</v>
      </c>
      <c r="B271" s="470">
        <v>45576</v>
      </c>
      <c r="C271" s="450" t="s">
        <v>26479</v>
      </c>
      <c r="D271" s="450" t="s">
        <v>26480</v>
      </c>
      <c r="E271" s="450" t="s">
        <v>9848</v>
      </c>
      <c r="F271" s="450" t="s">
        <v>26481</v>
      </c>
      <c r="G271" s="450" t="s">
        <v>24951</v>
      </c>
      <c r="H271" s="450" t="s">
        <v>26482</v>
      </c>
      <c r="I271" s="450" t="s">
        <v>15078</v>
      </c>
      <c r="J271" s="450" t="s">
        <v>24952</v>
      </c>
      <c r="K271" s="450"/>
      <c r="L271" s="450" t="s">
        <v>9840</v>
      </c>
    </row>
    <row r="272" spans="1:12" ht="24.75">
      <c r="A272" s="470">
        <v>45576</v>
      </c>
      <c r="B272" s="470">
        <v>45576</v>
      </c>
      <c r="C272" s="450" t="s">
        <v>26483</v>
      </c>
      <c r="D272" s="450" t="s">
        <v>26484</v>
      </c>
      <c r="E272" s="450" t="s">
        <v>9848</v>
      </c>
      <c r="F272" s="450" t="s">
        <v>26485</v>
      </c>
      <c r="G272" s="450" t="s">
        <v>24885</v>
      </c>
      <c r="H272" s="450" t="s">
        <v>26486</v>
      </c>
      <c r="I272" s="450" t="s">
        <v>10023</v>
      </c>
      <c r="J272" s="450" t="s">
        <v>24886</v>
      </c>
      <c r="K272" s="450"/>
      <c r="L272" s="450" t="s">
        <v>9840</v>
      </c>
    </row>
    <row r="273" spans="1:12" ht="24.75">
      <c r="A273" s="470">
        <v>45576</v>
      </c>
      <c r="B273" s="470">
        <v>45576</v>
      </c>
      <c r="C273" s="450" t="s">
        <v>26487</v>
      </c>
      <c r="D273" s="450" t="s">
        <v>26488</v>
      </c>
      <c r="E273" s="450" t="s">
        <v>9848</v>
      </c>
      <c r="F273" s="450" t="s">
        <v>26489</v>
      </c>
      <c r="G273" s="450" t="s">
        <v>9330</v>
      </c>
      <c r="H273" s="450" t="s">
        <v>26490</v>
      </c>
      <c r="I273" s="450" t="s">
        <v>9978</v>
      </c>
      <c r="J273" s="450" t="s">
        <v>9331</v>
      </c>
      <c r="K273" s="450"/>
      <c r="L273" s="450" t="s">
        <v>9840</v>
      </c>
    </row>
    <row r="274" spans="1:12" ht="24.75">
      <c r="A274" s="470">
        <v>45579</v>
      </c>
      <c r="B274" s="470">
        <v>45579</v>
      </c>
      <c r="C274" s="450" t="s">
        <v>26491</v>
      </c>
      <c r="D274" s="450" t="s">
        <v>26492</v>
      </c>
      <c r="E274" s="450" t="s">
        <v>205</v>
      </c>
      <c r="F274" s="450" t="s">
        <v>205</v>
      </c>
      <c r="G274" s="450" t="s">
        <v>205</v>
      </c>
      <c r="H274" s="450" t="s">
        <v>205</v>
      </c>
      <c r="I274" s="450" t="s">
        <v>9613</v>
      </c>
      <c r="J274" s="450" t="s">
        <v>24946</v>
      </c>
      <c r="K274" s="450"/>
      <c r="L274" s="450" t="s">
        <v>9840</v>
      </c>
    </row>
    <row r="275" spans="1:12" ht="24.75">
      <c r="A275" s="470">
        <v>45579</v>
      </c>
      <c r="B275" s="470">
        <v>45579</v>
      </c>
      <c r="C275" s="450" t="s">
        <v>26493</v>
      </c>
      <c r="D275" s="450" t="s">
        <v>26494</v>
      </c>
      <c r="E275" s="450" t="s">
        <v>9848</v>
      </c>
      <c r="F275" s="450" t="s">
        <v>26495</v>
      </c>
      <c r="G275" s="450" t="s">
        <v>142</v>
      </c>
      <c r="H275" s="450" t="s">
        <v>26496</v>
      </c>
      <c r="I275" s="450" t="s">
        <v>10090</v>
      </c>
      <c r="J275" s="450" t="s">
        <v>143</v>
      </c>
      <c r="K275" s="450"/>
      <c r="L275" s="450" t="s">
        <v>9840</v>
      </c>
    </row>
    <row r="276" spans="1:12" ht="24.75">
      <c r="A276" s="470">
        <v>45579</v>
      </c>
      <c r="B276" s="470">
        <v>45579</v>
      </c>
      <c r="C276" s="450" t="s">
        <v>26497</v>
      </c>
      <c r="D276" s="450" t="s">
        <v>26498</v>
      </c>
      <c r="E276" s="450" t="s">
        <v>9848</v>
      </c>
      <c r="F276" s="450" t="s">
        <v>26499</v>
      </c>
      <c r="G276" s="450" t="s">
        <v>24904</v>
      </c>
      <c r="H276" s="450" t="s">
        <v>26500</v>
      </c>
      <c r="I276" s="450" t="s">
        <v>9438</v>
      </c>
      <c r="J276" s="450" t="s">
        <v>24905</v>
      </c>
      <c r="K276" s="450"/>
      <c r="L276" s="450" t="s">
        <v>9840</v>
      </c>
    </row>
    <row r="277" spans="1:12" ht="24.75">
      <c r="A277" s="470">
        <v>45579</v>
      </c>
      <c r="B277" s="470">
        <v>45579</v>
      </c>
      <c r="C277" s="450" t="s">
        <v>26497</v>
      </c>
      <c r="D277" s="450" t="s">
        <v>26498</v>
      </c>
      <c r="E277" s="450" t="s">
        <v>9848</v>
      </c>
      <c r="F277" s="450" t="s">
        <v>26499</v>
      </c>
      <c r="G277" s="450" t="s">
        <v>24904</v>
      </c>
      <c r="H277" s="450" t="s">
        <v>26500</v>
      </c>
      <c r="I277" s="450" t="s">
        <v>10069</v>
      </c>
      <c r="J277" s="450" t="s">
        <v>24905</v>
      </c>
      <c r="K277" s="450"/>
      <c r="L277" s="450" t="s">
        <v>9859</v>
      </c>
    </row>
    <row r="278" spans="1:12" ht="24.75">
      <c r="A278" s="470">
        <v>45579</v>
      </c>
      <c r="B278" s="470">
        <v>45579</v>
      </c>
      <c r="C278" s="450" t="s">
        <v>26501</v>
      </c>
      <c r="D278" s="450" t="s">
        <v>26502</v>
      </c>
      <c r="E278" s="450" t="s">
        <v>9848</v>
      </c>
      <c r="F278" s="450" t="s">
        <v>26503</v>
      </c>
      <c r="G278" s="450" t="s">
        <v>25251</v>
      </c>
      <c r="H278" s="450" t="s">
        <v>26504</v>
      </c>
      <c r="I278" s="450" t="s">
        <v>9606</v>
      </c>
      <c r="J278" s="450" t="s">
        <v>25171</v>
      </c>
      <c r="K278" s="450"/>
      <c r="L278" s="450" t="s">
        <v>9840</v>
      </c>
    </row>
    <row r="279" spans="1:12" ht="24.75">
      <c r="A279" s="470">
        <v>45579</v>
      </c>
      <c r="B279" s="470">
        <v>45579</v>
      </c>
      <c r="C279" s="450" t="s">
        <v>26505</v>
      </c>
      <c r="D279" s="450" t="s">
        <v>26506</v>
      </c>
      <c r="E279" s="450" t="s">
        <v>9848</v>
      </c>
      <c r="F279" s="450" t="s">
        <v>26507</v>
      </c>
      <c r="G279" s="450" t="s">
        <v>25128</v>
      </c>
      <c r="H279" s="450" t="s">
        <v>26508</v>
      </c>
      <c r="I279" s="450" t="s">
        <v>10032</v>
      </c>
      <c r="J279" s="450" t="s">
        <v>25129</v>
      </c>
      <c r="K279" s="450"/>
      <c r="L279" s="450" t="s">
        <v>9840</v>
      </c>
    </row>
    <row r="280" spans="1:12" ht="24.75">
      <c r="A280" s="470">
        <v>45579</v>
      </c>
      <c r="B280" s="470">
        <v>45579</v>
      </c>
      <c r="C280" s="450" t="s">
        <v>26509</v>
      </c>
      <c r="D280" s="450" t="s">
        <v>26510</v>
      </c>
      <c r="E280" s="450" t="s">
        <v>9848</v>
      </c>
      <c r="F280" s="450" t="s">
        <v>26511</v>
      </c>
      <c r="G280" s="450" t="s">
        <v>25253</v>
      </c>
      <c r="H280" s="450" t="s">
        <v>26512</v>
      </c>
      <c r="I280" s="450" t="s">
        <v>9972</v>
      </c>
      <c r="J280" s="450" t="s">
        <v>25254</v>
      </c>
      <c r="K280" s="450"/>
      <c r="L280" s="450" t="s">
        <v>9840</v>
      </c>
    </row>
    <row r="281" spans="1:12" ht="24.75">
      <c r="A281" s="470">
        <v>45580</v>
      </c>
      <c r="B281" s="470">
        <v>45580</v>
      </c>
      <c r="C281" s="450" t="s">
        <v>26513</v>
      </c>
      <c r="D281" s="450" t="s">
        <v>26514</v>
      </c>
      <c r="E281" s="450" t="s">
        <v>205</v>
      </c>
      <c r="F281" s="450" t="s">
        <v>205</v>
      </c>
      <c r="G281" s="450" t="s">
        <v>205</v>
      </c>
      <c r="H281" s="450" t="s">
        <v>205</v>
      </c>
      <c r="I281" s="450" t="s">
        <v>9601</v>
      </c>
      <c r="J281" s="450" t="s">
        <v>25114</v>
      </c>
      <c r="K281" s="450"/>
      <c r="L281" s="450" t="s">
        <v>9840</v>
      </c>
    </row>
    <row r="282" spans="1:12" ht="24.75">
      <c r="A282" s="470">
        <v>45580</v>
      </c>
      <c r="B282" s="470">
        <v>45580</v>
      </c>
      <c r="C282" s="450" t="s">
        <v>26515</v>
      </c>
      <c r="D282" s="450" t="s">
        <v>26516</v>
      </c>
      <c r="E282" s="450" t="s">
        <v>205</v>
      </c>
      <c r="F282" s="450" t="s">
        <v>205</v>
      </c>
      <c r="G282" s="450" t="s">
        <v>205</v>
      </c>
      <c r="H282" s="450" t="s">
        <v>205</v>
      </c>
      <c r="I282" s="450" t="s">
        <v>9892</v>
      </c>
      <c r="J282" s="450" t="s">
        <v>25236</v>
      </c>
      <c r="K282" s="450"/>
      <c r="L282" s="450" t="s">
        <v>9840</v>
      </c>
    </row>
    <row r="283" spans="1:12" ht="24.75">
      <c r="A283" s="470">
        <v>45580</v>
      </c>
      <c r="B283" s="470">
        <v>45580</v>
      </c>
      <c r="C283" s="450" t="s">
        <v>26517</v>
      </c>
      <c r="D283" s="450" t="s">
        <v>26518</v>
      </c>
      <c r="E283" s="450" t="s">
        <v>205</v>
      </c>
      <c r="F283" s="450" t="s">
        <v>205</v>
      </c>
      <c r="G283" s="450" t="s">
        <v>205</v>
      </c>
      <c r="H283" s="450" t="s">
        <v>205</v>
      </c>
      <c r="I283" s="450" t="s">
        <v>9452</v>
      </c>
      <c r="J283" s="450" t="s">
        <v>25264</v>
      </c>
      <c r="K283" s="450"/>
      <c r="L283" s="450" t="s">
        <v>9840</v>
      </c>
    </row>
    <row r="284" spans="1:12" ht="24.75">
      <c r="A284" s="470">
        <v>45580</v>
      </c>
      <c r="B284" s="470">
        <v>45580</v>
      </c>
      <c r="C284" s="450" t="s">
        <v>26519</v>
      </c>
      <c r="D284" s="450" t="s">
        <v>26520</v>
      </c>
      <c r="E284" s="450" t="s">
        <v>205</v>
      </c>
      <c r="F284" s="450" t="s">
        <v>205</v>
      </c>
      <c r="G284" s="450" t="s">
        <v>205</v>
      </c>
      <c r="H284" s="450" t="s">
        <v>205</v>
      </c>
      <c r="I284" s="450" t="s">
        <v>9631</v>
      </c>
      <c r="J284" s="450" t="s">
        <v>25238</v>
      </c>
      <c r="K284" s="450"/>
      <c r="L284" s="450" t="s">
        <v>9840</v>
      </c>
    </row>
    <row r="285" spans="1:12" ht="24.75">
      <c r="A285" s="470">
        <v>45580</v>
      </c>
      <c r="B285" s="470">
        <v>45580</v>
      </c>
      <c r="C285" s="450" t="s">
        <v>26521</v>
      </c>
      <c r="D285" s="450" t="s">
        <v>26522</v>
      </c>
      <c r="E285" s="450" t="s">
        <v>9848</v>
      </c>
      <c r="F285" s="450" t="s">
        <v>26523</v>
      </c>
      <c r="G285" s="450" t="s">
        <v>25255</v>
      </c>
      <c r="H285" s="450" t="s">
        <v>26524</v>
      </c>
      <c r="I285" s="450" t="s">
        <v>10032</v>
      </c>
      <c r="J285" s="450" t="s">
        <v>25256</v>
      </c>
      <c r="K285" s="450"/>
      <c r="L285" s="450" t="s">
        <v>9840</v>
      </c>
    </row>
    <row r="286" spans="1:12" ht="24.75">
      <c r="A286" s="470">
        <v>45581</v>
      </c>
      <c r="B286" s="470">
        <v>45581</v>
      </c>
      <c r="C286" s="450" t="s">
        <v>26525</v>
      </c>
      <c r="D286" s="450" t="s">
        <v>26526</v>
      </c>
      <c r="E286" s="450" t="s">
        <v>205</v>
      </c>
      <c r="F286" s="450" t="s">
        <v>205</v>
      </c>
      <c r="G286" s="450" t="s">
        <v>205</v>
      </c>
      <c r="H286" s="450" t="s">
        <v>205</v>
      </c>
      <c r="I286" s="450" t="s">
        <v>9972</v>
      </c>
      <c r="J286" s="450" t="s">
        <v>25135</v>
      </c>
      <c r="K286" s="450"/>
      <c r="L286" s="450" t="s">
        <v>9840</v>
      </c>
    </row>
    <row r="287" spans="1:12" ht="24.75">
      <c r="A287" s="470">
        <v>45581</v>
      </c>
      <c r="B287" s="470">
        <v>45581</v>
      </c>
      <c r="C287" s="450" t="s">
        <v>26527</v>
      </c>
      <c r="D287" s="450" t="s">
        <v>26528</v>
      </c>
      <c r="E287" s="450" t="s">
        <v>205</v>
      </c>
      <c r="F287" s="450" t="s">
        <v>205</v>
      </c>
      <c r="G287" s="450" t="s">
        <v>205</v>
      </c>
      <c r="H287" s="450" t="s">
        <v>205</v>
      </c>
      <c r="I287" s="450" t="s">
        <v>9882</v>
      </c>
      <c r="J287" s="450" t="s">
        <v>25118</v>
      </c>
      <c r="K287" s="450"/>
      <c r="L287" s="450" t="s">
        <v>9840</v>
      </c>
    </row>
    <row r="288" spans="1:12" ht="24.75">
      <c r="A288" s="470">
        <v>45581</v>
      </c>
      <c r="B288" s="470">
        <v>45581</v>
      </c>
      <c r="C288" s="450" t="s">
        <v>26529</v>
      </c>
      <c r="D288" s="450" t="s">
        <v>26530</v>
      </c>
      <c r="E288" s="450" t="s">
        <v>9848</v>
      </c>
      <c r="F288" s="450" t="s">
        <v>26531</v>
      </c>
      <c r="G288" s="450" t="s">
        <v>25277</v>
      </c>
      <c r="H288" s="450" t="s">
        <v>26532</v>
      </c>
      <c r="I288" s="450" t="s">
        <v>10069</v>
      </c>
      <c r="J288" s="450" t="s">
        <v>25278</v>
      </c>
      <c r="K288" s="450"/>
      <c r="L288" s="450" t="s">
        <v>9840</v>
      </c>
    </row>
    <row r="289" spans="1:12" ht="24.75">
      <c r="A289" s="470">
        <v>45581</v>
      </c>
      <c r="B289" s="470">
        <v>45581</v>
      </c>
      <c r="C289" s="450" t="s">
        <v>26533</v>
      </c>
      <c r="D289" s="450" t="s">
        <v>26534</v>
      </c>
      <c r="E289" s="450" t="s">
        <v>9848</v>
      </c>
      <c r="F289" s="450" t="s">
        <v>26535</v>
      </c>
      <c r="G289" s="450" t="s">
        <v>25115</v>
      </c>
      <c r="H289" s="450" t="s">
        <v>26536</v>
      </c>
      <c r="I289" s="450" t="s">
        <v>9910</v>
      </c>
      <c r="J289" s="450" t="s">
        <v>25116</v>
      </c>
      <c r="K289" s="450"/>
      <c r="L289" s="450" t="s">
        <v>9840</v>
      </c>
    </row>
    <row r="290" spans="1:12" ht="24.75">
      <c r="A290" s="470">
        <v>45581</v>
      </c>
      <c r="B290" s="470">
        <v>45581</v>
      </c>
      <c r="C290" s="450" t="s">
        <v>26537</v>
      </c>
      <c r="D290" s="450" t="s">
        <v>26538</v>
      </c>
      <c r="E290" s="450" t="s">
        <v>9848</v>
      </c>
      <c r="F290" s="450" t="s">
        <v>26539</v>
      </c>
      <c r="G290" s="450" t="s">
        <v>25241</v>
      </c>
      <c r="H290" s="450" t="s">
        <v>26540</v>
      </c>
      <c r="I290" s="450" t="s">
        <v>9613</v>
      </c>
      <c r="J290" s="450" t="s">
        <v>25242</v>
      </c>
      <c r="K290" s="450"/>
      <c r="L290" s="450" t="s">
        <v>9840</v>
      </c>
    </row>
    <row r="291" spans="1:12" ht="24.75">
      <c r="A291" s="470">
        <v>45581</v>
      </c>
      <c r="B291" s="470">
        <v>45581</v>
      </c>
      <c r="C291" s="450" t="s">
        <v>26541</v>
      </c>
      <c r="D291" s="450" t="s">
        <v>26542</v>
      </c>
      <c r="E291" s="450" t="s">
        <v>9848</v>
      </c>
      <c r="F291" s="450" t="s">
        <v>26543</v>
      </c>
      <c r="G291" s="450" t="s">
        <v>25281</v>
      </c>
      <c r="H291" s="450" t="s">
        <v>26544</v>
      </c>
      <c r="I291" s="450" t="s">
        <v>9680</v>
      </c>
      <c r="J291" s="450" t="s">
        <v>25317</v>
      </c>
      <c r="K291" s="450"/>
      <c r="L291" s="450" t="s">
        <v>9840</v>
      </c>
    </row>
    <row r="292" spans="1:12" ht="24.75">
      <c r="A292" s="470">
        <v>45581</v>
      </c>
      <c r="B292" s="470">
        <v>45581</v>
      </c>
      <c r="C292" s="450" t="s">
        <v>26545</v>
      </c>
      <c r="D292" s="450" t="s">
        <v>26546</v>
      </c>
      <c r="E292" s="450" t="s">
        <v>9848</v>
      </c>
      <c r="F292" s="450" t="s">
        <v>26547</v>
      </c>
      <c r="G292" s="450" t="s">
        <v>25189</v>
      </c>
      <c r="H292" s="450" t="s">
        <v>26548</v>
      </c>
      <c r="I292" s="450" t="s">
        <v>10032</v>
      </c>
      <c r="J292" s="450" t="s">
        <v>25160</v>
      </c>
      <c r="K292" s="450"/>
      <c r="L292" s="450" t="s">
        <v>9840</v>
      </c>
    </row>
    <row r="293" spans="1:12" ht="24.75">
      <c r="A293" s="470">
        <v>45582</v>
      </c>
      <c r="B293" s="470">
        <v>45582</v>
      </c>
      <c r="C293" s="450" t="s">
        <v>26549</v>
      </c>
      <c r="D293" s="450" t="s">
        <v>26550</v>
      </c>
      <c r="E293" s="450" t="s">
        <v>205</v>
      </c>
      <c r="F293" s="450" t="s">
        <v>205</v>
      </c>
      <c r="G293" s="450" t="s">
        <v>205</v>
      </c>
      <c r="H293" s="450" t="s">
        <v>205</v>
      </c>
      <c r="I293" s="450" t="s">
        <v>9526</v>
      </c>
      <c r="J293" s="450" t="s">
        <v>25294</v>
      </c>
      <c r="K293" s="450"/>
      <c r="L293" s="450" t="s">
        <v>9840</v>
      </c>
    </row>
    <row r="294" spans="1:12" ht="24.75">
      <c r="A294" s="470">
        <v>45582</v>
      </c>
      <c r="B294" s="470">
        <v>45582</v>
      </c>
      <c r="C294" s="450" t="s">
        <v>26551</v>
      </c>
      <c r="D294" s="450" t="s">
        <v>26552</v>
      </c>
      <c r="E294" s="450" t="s">
        <v>9848</v>
      </c>
      <c r="F294" s="450" t="s">
        <v>26553</v>
      </c>
      <c r="G294" s="450" t="s">
        <v>25158</v>
      </c>
      <c r="H294" s="450" t="s">
        <v>26554</v>
      </c>
      <c r="I294" s="450" t="s">
        <v>9892</v>
      </c>
      <c r="J294" s="450" t="s">
        <v>25159</v>
      </c>
      <c r="K294" s="450"/>
      <c r="L294" s="450" t="s">
        <v>9840</v>
      </c>
    </row>
    <row r="295" spans="1:12" ht="24.75">
      <c r="A295" s="470">
        <v>45582</v>
      </c>
      <c r="B295" s="470">
        <v>45582</v>
      </c>
      <c r="C295" s="450" t="s">
        <v>26555</v>
      </c>
      <c r="D295" s="450" t="s">
        <v>26556</v>
      </c>
      <c r="E295" s="450" t="s">
        <v>9848</v>
      </c>
      <c r="F295" s="450" t="s">
        <v>26557</v>
      </c>
      <c r="G295" s="450" t="s">
        <v>25239</v>
      </c>
      <c r="H295" s="450" t="s">
        <v>26558</v>
      </c>
      <c r="I295" s="450" t="s">
        <v>15505</v>
      </c>
      <c r="J295" s="450" t="s">
        <v>25240</v>
      </c>
      <c r="K295" s="450"/>
      <c r="L295" s="450" t="s">
        <v>9840</v>
      </c>
    </row>
    <row r="296" spans="1:12" ht="24.75">
      <c r="A296" s="470">
        <v>45583</v>
      </c>
      <c r="B296" s="470">
        <v>45583</v>
      </c>
      <c r="C296" s="450" t="s">
        <v>26559</v>
      </c>
      <c r="D296" s="450" t="s">
        <v>26560</v>
      </c>
      <c r="E296" s="450" t="s">
        <v>205</v>
      </c>
      <c r="F296" s="450" t="s">
        <v>205</v>
      </c>
      <c r="G296" s="450" t="s">
        <v>205</v>
      </c>
      <c r="H296" s="450" t="s">
        <v>205</v>
      </c>
      <c r="I296" s="450" t="s">
        <v>9526</v>
      </c>
      <c r="J296" s="450" t="s">
        <v>25327</v>
      </c>
      <c r="K296" s="450"/>
      <c r="L296" s="450" t="s">
        <v>9840</v>
      </c>
    </row>
    <row r="297" spans="1:12" ht="24.75">
      <c r="A297" s="470">
        <v>45583</v>
      </c>
      <c r="B297" s="470">
        <v>45583</v>
      </c>
      <c r="C297" s="450" t="s">
        <v>26561</v>
      </c>
      <c r="D297" s="450" t="s">
        <v>26562</v>
      </c>
      <c r="E297" s="450" t="s">
        <v>9848</v>
      </c>
      <c r="F297" s="450" t="s">
        <v>26563</v>
      </c>
      <c r="G297" s="450" t="s">
        <v>25226</v>
      </c>
      <c r="H297" s="450" t="s">
        <v>26564</v>
      </c>
      <c r="I297" s="450" t="s">
        <v>9438</v>
      </c>
      <c r="J297" s="450" t="s">
        <v>24875</v>
      </c>
      <c r="K297" s="450"/>
      <c r="L297" s="450" t="s">
        <v>9840</v>
      </c>
    </row>
    <row r="298" spans="1:12" ht="24.75">
      <c r="A298" s="470">
        <v>45583</v>
      </c>
      <c r="B298" s="470">
        <v>45583</v>
      </c>
      <c r="C298" s="450" t="s">
        <v>26565</v>
      </c>
      <c r="D298" s="450" t="s">
        <v>26566</v>
      </c>
      <c r="E298" s="450" t="s">
        <v>9848</v>
      </c>
      <c r="F298" s="450" t="s">
        <v>26567</v>
      </c>
      <c r="G298" s="450" t="s">
        <v>25156</v>
      </c>
      <c r="H298" s="450" t="s">
        <v>26568</v>
      </c>
      <c r="I298" s="450" t="s">
        <v>15505</v>
      </c>
      <c r="J298" s="450" t="s">
        <v>25157</v>
      </c>
      <c r="K298" s="450"/>
      <c r="L298" s="450" t="s">
        <v>9840</v>
      </c>
    </row>
    <row r="299" spans="1:12" ht="24.75">
      <c r="A299" s="470">
        <v>45585</v>
      </c>
      <c r="B299" s="470">
        <v>45585</v>
      </c>
      <c r="C299" s="450" t="s">
        <v>26569</v>
      </c>
      <c r="D299" s="450" t="s">
        <v>26570</v>
      </c>
      <c r="E299" s="450" t="s">
        <v>205</v>
      </c>
      <c r="F299" s="450" t="s">
        <v>205</v>
      </c>
      <c r="G299" s="450" t="s">
        <v>205</v>
      </c>
      <c r="H299" s="450" t="s">
        <v>205</v>
      </c>
      <c r="I299" s="450" t="s">
        <v>9452</v>
      </c>
      <c r="J299" s="450" t="s">
        <v>25340</v>
      </c>
      <c r="K299" s="450"/>
      <c r="L299" s="450" t="s">
        <v>9840</v>
      </c>
    </row>
    <row r="300" spans="1:12" ht="24.75">
      <c r="A300" s="470">
        <v>45586</v>
      </c>
      <c r="C300" s="450" t="s">
        <v>26571</v>
      </c>
      <c r="D300" s="450" t="s">
        <v>26572</v>
      </c>
      <c r="E300" s="450" t="s">
        <v>9848</v>
      </c>
      <c r="F300" s="450" t="s">
        <v>26573</v>
      </c>
      <c r="G300" s="450" t="s">
        <v>18988</v>
      </c>
      <c r="H300" s="450" t="s">
        <v>26574</v>
      </c>
      <c r="I300" s="450" t="s">
        <v>26575</v>
      </c>
      <c r="J300" s="450" t="s">
        <v>18989</v>
      </c>
      <c r="K300" s="450"/>
      <c r="L300" s="450" t="s">
        <v>9840</v>
      </c>
    </row>
    <row r="301" spans="1:12" ht="24.75">
      <c r="A301" s="470">
        <v>45586</v>
      </c>
      <c r="B301" s="470">
        <v>45586</v>
      </c>
      <c r="C301" s="450" t="s">
        <v>26576</v>
      </c>
      <c r="D301" s="450" t="s">
        <v>26577</v>
      </c>
      <c r="E301" s="450" t="s">
        <v>9848</v>
      </c>
      <c r="F301" s="450" t="s">
        <v>26578</v>
      </c>
      <c r="G301" s="450" t="s">
        <v>24873</v>
      </c>
      <c r="H301" s="450" t="s">
        <v>26579</v>
      </c>
      <c r="I301" s="450" t="s">
        <v>26266</v>
      </c>
      <c r="J301" s="450" t="s">
        <v>24874</v>
      </c>
      <c r="K301" s="450"/>
      <c r="L301" s="450" t="s">
        <v>9840</v>
      </c>
    </row>
    <row r="302" spans="1:12" ht="24.75">
      <c r="A302" s="470">
        <v>45586</v>
      </c>
      <c r="B302" s="470">
        <v>45586</v>
      </c>
      <c r="C302" s="450" t="s">
        <v>26580</v>
      </c>
      <c r="D302" s="450" t="s">
        <v>26581</v>
      </c>
      <c r="E302" s="450" t="s">
        <v>9848</v>
      </c>
      <c r="F302" s="450" t="s">
        <v>26582</v>
      </c>
      <c r="G302" s="450" t="s">
        <v>25295</v>
      </c>
      <c r="H302" s="450" t="s">
        <v>26583</v>
      </c>
      <c r="I302" s="450" t="s">
        <v>9606</v>
      </c>
      <c r="J302" s="450" t="s">
        <v>25296</v>
      </c>
      <c r="K302" s="450"/>
      <c r="L302" s="450" t="s">
        <v>9840</v>
      </c>
    </row>
    <row r="303" spans="1:12" ht="24.75">
      <c r="A303" s="470">
        <v>45586</v>
      </c>
      <c r="C303" s="450" t="s">
        <v>26584</v>
      </c>
      <c r="D303" s="450" t="s">
        <v>26585</v>
      </c>
      <c r="E303" s="450" t="s">
        <v>9848</v>
      </c>
      <c r="F303" s="450" t="s">
        <v>26586</v>
      </c>
      <c r="G303" s="450" t="s">
        <v>25337</v>
      </c>
      <c r="H303" s="450" t="s">
        <v>26587</v>
      </c>
      <c r="I303" s="450" t="s">
        <v>9592</v>
      </c>
      <c r="J303" s="450" t="s">
        <v>25338</v>
      </c>
      <c r="K303" s="450"/>
      <c r="L303" s="450" t="s">
        <v>9840</v>
      </c>
    </row>
    <row r="304" spans="1:12" ht="24.75">
      <c r="A304" s="470">
        <v>45586</v>
      </c>
      <c r="B304" s="470">
        <v>45586</v>
      </c>
      <c r="C304" s="450" t="s">
        <v>26588</v>
      </c>
      <c r="D304" s="450" t="s">
        <v>26589</v>
      </c>
      <c r="E304" s="450" t="s">
        <v>9848</v>
      </c>
      <c r="F304" s="450" t="s">
        <v>26590</v>
      </c>
      <c r="G304" s="450" t="s">
        <v>25044</v>
      </c>
      <c r="H304" s="450" t="s">
        <v>26591</v>
      </c>
      <c r="I304" s="450" t="s">
        <v>9918</v>
      </c>
      <c r="J304" s="450" t="s">
        <v>25045</v>
      </c>
      <c r="K304" s="450"/>
      <c r="L304" s="450" t="s">
        <v>9840</v>
      </c>
    </row>
    <row r="305" spans="1:12" ht="24.75">
      <c r="A305" s="470">
        <v>45587</v>
      </c>
      <c r="B305" s="470">
        <v>45587</v>
      </c>
      <c r="C305" s="450" t="s">
        <v>26592</v>
      </c>
      <c r="D305" s="450" t="s">
        <v>26593</v>
      </c>
      <c r="E305" s="450" t="s">
        <v>205</v>
      </c>
      <c r="F305" s="450" t="s">
        <v>205</v>
      </c>
      <c r="G305" s="450" t="s">
        <v>205</v>
      </c>
      <c r="H305" s="450" t="s">
        <v>205</v>
      </c>
      <c r="I305" s="450" t="s">
        <v>9631</v>
      </c>
      <c r="J305" s="450" t="s">
        <v>25347</v>
      </c>
      <c r="K305" s="450"/>
      <c r="L305" s="450" t="s">
        <v>9840</v>
      </c>
    </row>
    <row r="306" spans="1:12" ht="24.75">
      <c r="A306" s="470">
        <v>45587</v>
      </c>
      <c r="B306" s="470">
        <v>45587</v>
      </c>
      <c r="C306" s="450" t="s">
        <v>26594</v>
      </c>
      <c r="D306" s="450" t="s">
        <v>26570</v>
      </c>
      <c r="E306" s="450" t="s">
        <v>205</v>
      </c>
      <c r="F306" s="450" t="s">
        <v>205</v>
      </c>
      <c r="G306" s="450" t="s">
        <v>205</v>
      </c>
      <c r="H306" s="450" t="s">
        <v>205</v>
      </c>
      <c r="I306" s="450" t="s">
        <v>9995</v>
      </c>
      <c r="J306" s="450" t="s">
        <v>25340</v>
      </c>
      <c r="K306" s="450"/>
      <c r="L306" s="450" t="s">
        <v>9840</v>
      </c>
    </row>
    <row r="307" spans="1:12" ht="24.75">
      <c r="A307" s="470">
        <v>45587</v>
      </c>
      <c r="B307" s="470">
        <v>45587</v>
      </c>
      <c r="C307" s="450" t="s">
        <v>26595</v>
      </c>
      <c r="D307" s="450" t="s">
        <v>26596</v>
      </c>
      <c r="E307" s="450" t="s">
        <v>205</v>
      </c>
      <c r="F307" s="450" t="s">
        <v>205</v>
      </c>
      <c r="G307" s="450" t="s">
        <v>205</v>
      </c>
      <c r="H307" s="450" t="s">
        <v>205</v>
      </c>
      <c r="I307" s="450" t="s">
        <v>9987</v>
      </c>
      <c r="J307" s="450" t="s">
        <v>25385</v>
      </c>
      <c r="K307" s="450"/>
      <c r="L307" s="450" t="s">
        <v>9840</v>
      </c>
    </row>
    <row r="308" spans="1:12" ht="24.75">
      <c r="A308" s="470">
        <v>45587</v>
      </c>
      <c r="B308" s="470">
        <v>45587</v>
      </c>
      <c r="C308" s="450" t="s">
        <v>26597</v>
      </c>
      <c r="D308" s="450" t="s">
        <v>26598</v>
      </c>
      <c r="E308" s="450" t="s">
        <v>9848</v>
      </c>
      <c r="F308" s="450" t="s">
        <v>26599</v>
      </c>
      <c r="G308" s="450" t="s">
        <v>24947</v>
      </c>
      <c r="H308" s="450" t="s">
        <v>26600</v>
      </c>
      <c r="I308" s="450" t="s">
        <v>18220</v>
      </c>
      <c r="J308" s="450" t="s">
        <v>24948</v>
      </c>
      <c r="K308" s="450"/>
      <c r="L308" s="450" t="s">
        <v>9840</v>
      </c>
    </row>
    <row r="309" spans="1:12" ht="24.75">
      <c r="A309" s="470">
        <v>45587</v>
      </c>
      <c r="B309" s="470">
        <v>45587</v>
      </c>
      <c r="C309" s="450" t="s">
        <v>26601</v>
      </c>
      <c r="D309" s="450" t="s">
        <v>26602</v>
      </c>
      <c r="E309" s="450" t="s">
        <v>9848</v>
      </c>
      <c r="F309" s="450" t="s">
        <v>26603</v>
      </c>
      <c r="G309" s="450" t="s">
        <v>25284</v>
      </c>
      <c r="H309" s="450" t="s">
        <v>26604</v>
      </c>
      <c r="I309" s="450" t="s">
        <v>10069</v>
      </c>
      <c r="J309" s="450" t="s">
        <v>25285</v>
      </c>
      <c r="K309" s="450"/>
      <c r="L309" s="450" t="s">
        <v>9840</v>
      </c>
    </row>
    <row r="310" spans="1:12" ht="24.75">
      <c r="A310" s="470">
        <v>45587</v>
      </c>
      <c r="B310" s="470">
        <v>45587</v>
      </c>
      <c r="C310" s="450" t="s">
        <v>26605</v>
      </c>
      <c r="D310" s="450" t="s">
        <v>26606</v>
      </c>
      <c r="E310" s="450" t="s">
        <v>9848</v>
      </c>
      <c r="F310" s="450" t="s">
        <v>26607</v>
      </c>
      <c r="G310" s="450" t="s">
        <v>25282</v>
      </c>
      <c r="H310" s="450" t="s">
        <v>26608</v>
      </c>
      <c r="I310" s="450" t="s">
        <v>9870</v>
      </c>
      <c r="J310" s="450" t="s">
        <v>25283</v>
      </c>
      <c r="K310" s="450"/>
      <c r="L310" s="450" t="s">
        <v>9840</v>
      </c>
    </row>
    <row r="311" spans="1:12" ht="24.75">
      <c r="A311" s="470">
        <v>45588</v>
      </c>
      <c r="B311" s="470">
        <v>45588</v>
      </c>
      <c r="C311" s="450" t="s">
        <v>26609</v>
      </c>
      <c r="D311" s="450" t="s">
        <v>26610</v>
      </c>
      <c r="E311" s="450" t="s">
        <v>205</v>
      </c>
      <c r="F311" s="450" t="s">
        <v>205</v>
      </c>
      <c r="G311" s="450" t="s">
        <v>205</v>
      </c>
      <c r="H311" s="450" t="s">
        <v>205</v>
      </c>
      <c r="I311" s="450" t="s">
        <v>9601</v>
      </c>
      <c r="J311" s="450" t="s">
        <v>25298</v>
      </c>
      <c r="K311" s="450"/>
      <c r="L311" s="450" t="s">
        <v>9840</v>
      </c>
    </row>
    <row r="312" spans="1:12" ht="24.75">
      <c r="A312" s="470">
        <v>45588</v>
      </c>
      <c r="B312" s="470">
        <v>45588</v>
      </c>
      <c r="C312" s="450" t="s">
        <v>26611</v>
      </c>
      <c r="D312" s="450" t="s">
        <v>26612</v>
      </c>
      <c r="E312" s="450" t="s">
        <v>205</v>
      </c>
      <c r="F312" s="450" t="s">
        <v>205</v>
      </c>
      <c r="G312" s="450" t="s">
        <v>205</v>
      </c>
      <c r="H312" s="450" t="s">
        <v>205</v>
      </c>
      <c r="I312" s="450" t="s">
        <v>9838</v>
      </c>
      <c r="J312" s="450" t="s">
        <v>25342</v>
      </c>
      <c r="K312" s="450"/>
      <c r="L312" s="450" t="s">
        <v>9840</v>
      </c>
    </row>
    <row r="313" spans="1:12" ht="24.75">
      <c r="A313" s="470">
        <v>45588</v>
      </c>
      <c r="B313" s="470">
        <v>45588</v>
      </c>
      <c r="C313" s="450" t="s">
        <v>26613</v>
      </c>
      <c r="D313" s="450" t="s">
        <v>26614</v>
      </c>
      <c r="E313" s="450" t="s">
        <v>205</v>
      </c>
      <c r="F313" s="450" t="s">
        <v>205</v>
      </c>
      <c r="G313" s="450" t="s">
        <v>205</v>
      </c>
      <c r="H313" s="450" t="s">
        <v>205</v>
      </c>
      <c r="I313" s="450" t="s">
        <v>10003</v>
      </c>
      <c r="J313" s="450" t="s">
        <v>25361</v>
      </c>
      <c r="K313" s="450"/>
      <c r="L313" s="450" t="s">
        <v>9840</v>
      </c>
    </row>
    <row r="314" spans="1:12" ht="24.75">
      <c r="A314" s="470">
        <v>45588</v>
      </c>
      <c r="B314" s="470">
        <v>45588</v>
      </c>
      <c r="C314" s="450" t="s">
        <v>26615</v>
      </c>
      <c r="D314" s="450" t="s">
        <v>26614</v>
      </c>
      <c r="E314" s="450" t="s">
        <v>205</v>
      </c>
      <c r="F314" s="450" t="s">
        <v>205</v>
      </c>
      <c r="G314" s="450" t="s">
        <v>205</v>
      </c>
      <c r="H314" s="450" t="s">
        <v>205</v>
      </c>
      <c r="I314" s="450" t="s">
        <v>10003</v>
      </c>
      <c r="J314" s="450" t="s">
        <v>25361</v>
      </c>
      <c r="K314" s="450"/>
      <c r="L314" s="450" t="s">
        <v>9840</v>
      </c>
    </row>
    <row r="315" spans="1:12" ht="24.75">
      <c r="A315" s="470">
        <v>45588</v>
      </c>
      <c r="B315" s="470">
        <v>45588</v>
      </c>
      <c r="C315" s="450" t="s">
        <v>26611</v>
      </c>
      <c r="D315" s="450" t="s">
        <v>26612</v>
      </c>
      <c r="E315" s="450" t="s">
        <v>205</v>
      </c>
      <c r="F315" s="450" t="s">
        <v>205</v>
      </c>
      <c r="G315" s="450" t="s">
        <v>205</v>
      </c>
      <c r="H315" s="450" t="s">
        <v>205</v>
      </c>
      <c r="I315" s="450" t="s">
        <v>15505</v>
      </c>
      <c r="J315" s="450" t="s">
        <v>25342</v>
      </c>
      <c r="K315" s="450"/>
      <c r="L315" s="450" t="s">
        <v>9859</v>
      </c>
    </row>
    <row r="316" spans="1:12" ht="24.75">
      <c r="A316" s="470">
        <v>45588</v>
      </c>
      <c r="B316" s="470">
        <v>45588</v>
      </c>
      <c r="C316" s="450" t="s">
        <v>26616</v>
      </c>
      <c r="D316" s="450" t="s">
        <v>26617</v>
      </c>
      <c r="E316" s="450" t="s">
        <v>9848</v>
      </c>
      <c r="F316" s="450" t="s">
        <v>26618</v>
      </c>
      <c r="G316" s="450" t="s">
        <v>25328</v>
      </c>
      <c r="H316" s="450" t="s">
        <v>26619</v>
      </c>
      <c r="I316" s="450" t="s">
        <v>9903</v>
      </c>
      <c r="J316" s="450" t="s">
        <v>25329</v>
      </c>
      <c r="K316" s="450"/>
      <c r="L316" s="450" t="s">
        <v>9840</v>
      </c>
    </row>
    <row r="317" spans="1:12" ht="24.75">
      <c r="A317" s="470">
        <v>45588</v>
      </c>
      <c r="B317" s="470">
        <v>45588</v>
      </c>
      <c r="C317" s="450" t="s">
        <v>26620</v>
      </c>
      <c r="D317" s="450" t="s">
        <v>26621</v>
      </c>
      <c r="E317" s="450" t="s">
        <v>9848</v>
      </c>
      <c r="F317" s="450" t="s">
        <v>26622</v>
      </c>
      <c r="G317" s="450" t="s">
        <v>25334</v>
      </c>
      <c r="H317" s="450" t="s">
        <v>26623</v>
      </c>
      <c r="I317" s="450" t="s">
        <v>10031</v>
      </c>
      <c r="J317" s="450" t="s">
        <v>25335</v>
      </c>
      <c r="K317" s="450"/>
      <c r="L317" s="450" t="s">
        <v>9840</v>
      </c>
    </row>
    <row r="318" spans="1:12" ht="24.75">
      <c r="A318" s="470">
        <v>45588</v>
      </c>
      <c r="B318" s="470">
        <v>45588</v>
      </c>
      <c r="C318" s="450" t="s">
        <v>26624</v>
      </c>
      <c r="D318" s="450" t="s">
        <v>26625</v>
      </c>
      <c r="E318" s="450" t="s">
        <v>9848</v>
      </c>
      <c r="F318" s="450" t="s">
        <v>26626</v>
      </c>
      <c r="G318" s="450" t="s">
        <v>25332</v>
      </c>
      <c r="H318" s="450" t="s">
        <v>26627</v>
      </c>
      <c r="I318" s="450" t="s">
        <v>9998</v>
      </c>
      <c r="J318" s="450" t="s">
        <v>25333</v>
      </c>
      <c r="K318" s="450"/>
      <c r="L318" s="450" t="s">
        <v>9840</v>
      </c>
    </row>
    <row r="319" spans="1:12" ht="24.75">
      <c r="A319" s="470">
        <v>45588</v>
      </c>
      <c r="B319" s="470">
        <v>45588</v>
      </c>
      <c r="C319" s="450" t="s">
        <v>26628</v>
      </c>
      <c r="D319" s="450" t="s">
        <v>26629</v>
      </c>
      <c r="E319" s="450" t="s">
        <v>9848</v>
      </c>
      <c r="F319" s="450" t="s">
        <v>26630</v>
      </c>
      <c r="G319" s="450" t="s">
        <v>25273</v>
      </c>
      <c r="H319" s="450" t="s">
        <v>26631</v>
      </c>
      <c r="I319" s="450" t="s">
        <v>9622</v>
      </c>
      <c r="J319" s="450" t="s">
        <v>25274</v>
      </c>
      <c r="K319" s="450"/>
      <c r="L319" s="450" t="s">
        <v>9840</v>
      </c>
    </row>
    <row r="320" spans="1:12" ht="24.75">
      <c r="A320" s="470">
        <v>45589</v>
      </c>
      <c r="B320" s="470">
        <v>45589</v>
      </c>
      <c r="C320" s="450" t="s">
        <v>26632</v>
      </c>
      <c r="D320" s="450" t="s">
        <v>26633</v>
      </c>
      <c r="E320" s="450" t="s">
        <v>205</v>
      </c>
      <c r="F320" s="450" t="s">
        <v>205</v>
      </c>
      <c r="G320" s="450" t="s">
        <v>205</v>
      </c>
      <c r="H320" s="450" t="s">
        <v>205</v>
      </c>
      <c r="I320" s="450" t="s">
        <v>10023</v>
      </c>
      <c r="J320" s="450" t="s">
        <v>15495</v>
      </c>
      <c r="K320" s="450"/>
      <c r="L320" s="450" t="s">
        <v>9840</v>
      </c>
    </row>
    <row r="321" spans="1:12" ht="24.75">
      <c r="A321" s="470">
        <v>45590</v>
      </c>
      <c r="B321" s="470">
        <v>45590</v>
      </c>
      <c r="C321" s="450" t="s">
        <v>26634</v>
      </c>
      <c r="D321" s="450" t="s">
        <v>26635</v>
      </c>
      <c r="E321" s="450" t="s">
        <v>205</v>
      </c>
      <c r="F321" s="450" t="s">
        <v>205</v>
      </c>
      <c r="G321" s="450" t="s">
        <v>205</v>
      </c>
      <c r="H321" s="450" t="s">
        <v>205</v>
      </c>
      <c r="I321" s="450" t="s">
        <v>9838</v>
      </c>
      <c r="J321" s="450" t="s">
        <v>25354</v>
      </c>
      <c r="K321" s="450"/>
      <c r="L321" s="450" t="s">
        <v>9840</v>
      </c>
    </row>
    <row r="322" spans="1:12" ht="24.75">
      <c r="A322" s="470">
        <v>45590</v>
      </c>
      <c r="B322" s="470">
        <v>45590</v>
      </c>
      <c r="C322" s="450" t="s">
        <v>26636</v>
      </c>
      <c r="D322" s="450" t="s">
        <v>26637</v>
      </c>
      <c r="E322" s="450" t="s">
        <v>205</v>
      </c>
      <c r="F322" s="450" t="s">
        <v>205</v>
      </c>
      <c r="G322" s="450" t="s">
        <v>205</v>
      </c>
      <c r="H322" s="450" t="s">
        <v>205</v>
      </c>
      <c r="I322" s="450" t="s">
        <v>14534</v>
      </c>
      <c r="J322" s="450" t="s">
        <v>25511</v>
      </c>
      <c r="K322" s="450"/>
      <c r="L322" s="450" t="s">
        <v>9840</v>
      </c>
    </row>
    <row r="323" spans="1:12" ht="24.75">
      <c r="A323" s="470">
        <v>45591</v>
      </c>
      <c r="C323" s="450" t="s">
        <v>26638</v>
      </c>
      <c r="D323" s="450" t="s">
        <v>26639</v>
      </c>
      <c r="E323" s="450" t="s">
        <v>205</v>
      </c>
      <c r="F323" s="450" t="s">
        <v>205</v>
      </c>
      <c r="G323" s="450" t="s">
        <v>205</v>
      </c>
      <c r="H323" s="450" t="s">
        <v>205</v>
      </c>
      <c r="I323" s="450" t="s">
        <v>9942</v>
      </c>
      <c r="J323" s="450" t="s">
        <v>25358</v>
      </c>
      <c r="K323" s="450"/>
      <c r="L323" s="450" t="s">
        <v>9840</v>
      </c>
    </row>
    <row r="324" spans="1:12" ht="24.75">
      <c r="A324" s="470">
        <v>45593</v>
      </c>
      <c r="B324" s="470">
        <v>45593</v>
      </c>
      <c r="C324" s="450" t="s">
        <v>26640</v>
      </c>
      <c r="D324" s="450" t="s">
        <v>26641</v>
      </c>
      <c r="E324" s="450" t="s">
        <v>205</v>
      </c>
      <c r="F324" s="450" t="s">
        <v>205</v>
      </c>
      <c r="G324" s="450" t="s">
        <v>205</v>
      </c>
      <c r="H324" s="450" t="s">
        <v>205</v>
      </c>
      <c r="I324" s="450" t="s">
        <v>15078</v>
      </c>
      <c r="J324" s="450" t="s">
        <v>25509</v>
      </c>
      <c r="K324" s="450"/>
      <c r="L324" s="450" t="s">
        <v>9840</v>
      </c>
    </row>
    <row r="325" spans="1:12" ht="24.75">
      <c r="A325" s="470">
        <v>45593</v>
      </c>
      <c r="B325" s="470">
        <v>45593</v>
      </c>
      <c r="C325" s="450" t="s">
        <v>26642</v>
      </c>
      <c r="D325" s="450" t="s">
        <v>26643</v>
      </c>
      <c r="E325" s="450" t="s">
        <v>9848</v>
      </c>
      <c r="F325" s="450" t="s">
        <v>26644</v>
      </c>
      <c r="G325" s="450" t="s">
        <v>25529</v>
      </c>
      <c r="H325" s="450" t="s">
        <v>26645</v>
      </c>
      <c r="I325" s="450" t="s">
        <v>14469</v>
      </c>
      <c r="J325" s="450" t="s">
        <v>25530</v>
      </c>
      <c r="K325" s="450"/>
      <c r="L325" s="450" t="s">
        <v>9840</v>
      </c>
    </row>
    <row r="326" spans="1:12" ht="24.75">
      <c r="A326" s="470">
        <v>45593</v>
      </c>
      <c r="B326" s="470">
        <v>45593</v>
      </c>
      <c r="C326" s="450" t="s">
        <v>26646</v>
      </c>
      <c r="D326" s="450" t="s">
        <v>26647</v>
      </c>
      <c r="E326" s="450" t="s">
        <v>9848</v>
      </c>
      <c r="F326" s="450" t="s">
        <v>26648</v>
      </c>
      <c r="G326" s="450" t="s">
        <v>25558</v>
      </c>
      <c r="H326" s="450" t="s">
        <v>26649</v>
      </c>
      <c r="I326" s="450" t="s">
        <v>9876</v>
      </c>
      <c r="J326" s="450" t="s">
        <v>25336</v>
      </c>
      <c r="K326" s="450"/>
      <c r="L326" s="450" t="s">
        <v>9840</v>
      </c>
    </row>
    <row r="327" spans="1:12" ht="24.75">
      <c r="A327" s="470">
        <v>45593</v>
      </c>
      <c r="B327" s="470">
        <v>45593</v>
      </c>
      <c r="C327" s="450" t="s">
        <v>26650</v>
      </c>
      <c r="D327" s="450" t="s">
        <v>26651</v>
      </c>
      <c r="E327" s="450" t="s">
        <v>9848</v>
      </c>
      <c r="F327" s="450" t="s">
        <v>26652</v>
      </c>
      <c r="G327" s="450" t="s">
        <v>25500</v>
      </c>
      <c r="H327" s="450" t="s">
        <v>26653</v>
      </c>
      <c r="I327" s="450" t="s">
        <v>9606</v>
      </c>
      <c r="J327" s="450" t="s">
        <v>25551</v>
      </c>
      <c r="K327" s="450"/>
      <c r="L327" s="450" t="s">
        <v>9840</v>
      </c>
    </row>
    <row r="328" spans="1:12" ht="24.75">
      <c r="A328" s="470">
        <v>45593</v>
      </c>
      <c r="B328" s="470">
        <v>45593</v>
      </c>
      <c r="C328" s="450" t="s">
        <v>26654</v>
      </c>
      <c r="D328" s="450" t="s">
        <v>26655</v>
      </c>
      <c r="E328" s="450" t="s">
        <v>9848</v>
      </c>
      <c r="F328" s="450" t="s">
        <v>26656</v>
      </c>
      <c r="G328" s="450" t="s">
        <v>25534</v>
      </c>
      <c r="H328" s="450" t="s">
        <v>26657</v>
      </c>
      <c r="I328" s="450" t="s">
        <v>10039</v>
      </c>
      <c r="J328" s="450" t="s">
        <v>25535</v>
      </c>
      <c r="K328" s="450"/>
      <c r="L328" s="450" t="s">
        <v>9840</v>
      </c>
    </row>
    <row r="329" spans="1:12" ht="24.75">
      <c r="A329" s="470">
        <v>45593</v>
      </c>
      <c r="B329" s="470">
        <v>45593</v>
      </c>
      <c r="C329" s="450" t="s">
        <v>26658</v>
      </c>
      <c r="D329" s="450" t="s">
        <v>26659</v>
      </c>
      <c r="E329" s="450" t="s">
        <v>9848</v>
      </c>
      <c r="F329" s="450" t="s">
        <v>26660</v>
      </c>
      <c r="G329" s="450" t="s">
        <v>25275</v>
      </c>
      <c r="H329" s="450" t="s">
        <v>26661</v>
      </c>
      <c r="I329" s="450" t="s">
        <v>9849</v>
      </c>
      <c r="J329" s="450" t="s">
        <v>25276</v>
      </c>
      <c r="K329" s="450"/>
      <c r="L329" s="450" t="s">
        <v>9840</v>
      </c>
    </row>
    <row r="330" spans="1:12" ht="24.75">
      <c r="A330" s="470">
        <v>45594</v>
      </c>
      <c r="B330" s="470">
        <v>45594</v>
      </c>
      <c r="C330" s="450" t="s">
        <v>26662</v>
      </c>
      <c r="D330" s="450" t="s">
        <v>26663</v>
      </c>
      <c r="E330" s="450" t="s">
        <v>205</v>
      </c>
      <c r="F330" s="450" t="s">
        <v>205</v>
      </c>
      <c r="G330" s="450" t="s">
        <v>205</v>
      </c>
      <c r="H330" s="450" t="s">
        <v>205</v>
      </c>
      <c r="I330" s="450" t="s">
        <v>9854</v>
      </c>
      <c r="J330" s="450" t="s">
        <v>25570</v>
      </c>
      <c r="K330" s="450"/>
      <c r="L330" s="450" t="s">
        <v>9840</v>
      </c>
    </row>
    <row r="331" spans="1:12" ht="24.75">
      <c r="A331" s="470">
        <v>45594</v>
      </c>
      <c r="B331" s="470">
        <v>45594</v>
      </c>
      <c r="C331" s="450" t="s">
        <v>26664</v>
      </c>
      <c r="D331" s="450" t="s">
        <v>26665</v>
      </c>
      <c r="E331" s="450" t="s">
        <v>205</v>
      </c>
      <c r="F331" s="450" t="s">
        <v>205</v>
      </c>
      <c r="G331" s="450" t="s">
        <v>205</v>
      </c>
      <c r="H331" s="450" t="s">
        <v>205</v>
      </c>
      <c r="I331" s="450" t="s">
        <v>9844</v>
      </c>
      <c r="J331" s="450" t="s">
        <v>25549</v>
      </c>
      <c r="K331" s="450"/>
      <c r="L331" s="450" t="s">
        <v>9840</v>
      </c>
    </row>
    <row r="332" spans="1:12" ht="24.75">
      <c r="A332" s="470">
        <v>45594</v>
      </c>
      <c r="B332" s="470">
        <v>45594</v>
      </c>
      <c r="C332" s="450" t="s">
        <v>26666</v>
      </c>
      <c r="D332" s="450" t="s">
        <v>26667</v>
      </c>
      <c r="E332" s="450" t="s">
        <v>205</v>
      </c>
      <c r="F332" s="450" t="s">
        <v>205</v>
      </c>
      <c r="G332" s="450" t="s">
        <v>205</v>
      </c>
      <c r="H332" s="450" t="s">
        <v>205</v>
      </c>
      <c r="I332" s="450" t="s">
        <v>10023</v>
      </c>
      <c r="J332" s="450" t="s">
        <v>25524</v>
      </c>
      <c r="K332" s="450"/>
      <c r="L332" s="450" t="s">
        <v>9840</v>
      </c>
    </row>
    <row r="333" spans="1:12" ht="24.75">
      <c r="A333" s="470">
        <v>45594</v>
      </c>
      <c r="B333" s="470">
        <v>45594</v>
      </c>
      <c r="C333" s="450" t="s">
        <v>26668</v>
      </c>
      <c r="D333" s="450" t="s">
        <v>26669</v>
      </c>
      <c r="E333" s="450" t="s">
        <v>205</v>
      </c>
      <c r="F333" s="450" t="s">
        <v>205</v>
      </c>
      <c r="G333" s="450" t="s">
        <v>205</v>
      </c>
      <c r="H333" s="450" t="s">
        <v>205</v>
      </c>
      <c r="I333" s="450" t="s">
        <v>9987</v>
      </c>
      <c r="J333" s="450" t="s">
        <v>25496</v>
      </c>
      <c r="K333" s="450"/>
      <c r="L333" s="450" t="s">
        <v>9840</v>
      </c>
    </row>
    <row r="334" spans="1:12" ht="24.75">
      <c r="A334" s="470">
        <v>45594</v>
      </c>
      <c r="B334" s="470">
        <v>45594</v>
      </c>
      <c r="C334" s="450" t="s">
        <v>26670</v>
      </c>
      <c r="D334" s="450" t="s">
        <v>26671</v>
      </c>
      <c r="E334" s="450" t="s">
        <v>205</v>
      </c>
      <c r="F334" s="450" t="s">
        <v>205</v>
      </c>
      <c r="G334" s="450" t="s">
        <v>205</v>
      </c>
      <c r="H334" s="450" t="s">
        <v>205</v>
      </c>
      <c r="I334" s="450" t="s">
        <v>9948</v>
      </c>
      <c r="J334" s="450" t="s">
        <v>25485</v>
      </c>
      <c r="K334" s="450"/>
      <c r="L334" s="450" t="s">
        <v>9840</v>
      </c>
    </row>
    <row r="335" spans="1:12" ht="24.75">
      <c r="A335" s="470">
        <v>45594</v>
      </c>
      <c r="B335" s="470">
        <v>45594</v>
      </c>
      <c r="C335" s="450" t="s">
        <v>26672</v>
      </c>
      <c r="D335" s="450" t="s">
        <v>26673</v>
      </c>
      <c r="E335" s="450" t="s">
        <v>9848</v>
      </c>
      <c r="F335" s="450" t="s">
        <v>26674</v>
      </c>
      <c r="G335" s="450" t="s">
        <v>25588</v>
      </c>
      <c r="H335" s="450" t="s">
        <v>26675</v>
      </c>
      <c r="I335" s="450" t="s">
        <v>10069</v>
      </c>
      <c r="J335" s="450" t="s">
        <v>25589</v>
      </c>
      <c r="K335" s="450"/>
      <c r="L335" s="450" t="s">
        <v>9840</v>
      </c>
    </row>
    <row r="336" spans="1:12" ht="24.75">
      <c r="A336" s="470">
        <v>45594</v>
      </c>
      <c r="B336" s="470">
        <v>45594</v>
      </c>
      <c r="C336" s="450" t="s">
        <v>26676</v>
      </c>
      <c r="D336" s="450" t="s">
        <v>26677</v>
      </c>
      <c r="E336" s="450" t="s">
        <v>9848</v>
      </c>
      <c r="F336" s="450" t="s">
        <v>26678</v>
      </c>
      <c r="G336" s="450" t="s">
        <v>26679</v>
      </c>
      <c r="H336" s="450" t="s">
        <v>26680</v>
      </c>
      <c r="I336" s="450" t="s">
        <v>9478</v>
      </c>
      <c r="J336" s="450" t="s">
        <v>25563</v>
      </c>
      <c r="K336" s="450"/>
      <c r="L336" s="450" t="s">
        <v>9840</v>
      </c>
    </row>
    <row r="337" spans="1:12" ht="24.75">
      <c r="A337" s="470">
        <v>45595</v>
      </c>
      <c r="B337" s="470">
        <v>45595</v>
      </c>
      <c r="C337" s="450" t="s">
        <v>26681</v>
      </c>
      <c r="D337" s="450" t="s">
        <v>26682</v>
      </c>
      <c r="E337" s="450" t="s">
        <v>205</v>
      </c>
      <c r="F337" s="450" t="s">
        <v>205</v>
      </c>
      <c r="G337" s="450" t="s">
        <v>205</v>
      </c>
      <c r="H337" s="450" t="s">
        <v>205</v>
      </c>
      <c r="I337" s="450" t="s">
        <v>9995</v>
      </c>
      <c r="J337" s="450" t="s">
        <v>26683</v>
      </c>
      <c r="K337" s="450" t="s">
        <v>26811</v>
      </c>
      <c r="L337" s="450" t="s">
        <v>9840</v>
      </c>
    </row>
    <row r="338" spans="1:12" ht="24.75">
      <c r="A338" s="470">
        <v>45595</v>
      </c>
      <c r="B338" s="470">
        <v>45595</v>
      </c>
      <c r="C338" s="450" t="s">
        <v>26684</v>
      </c>
      <c r="D338" s="450" t="s">
        <v>26685</v>
      </c>
      <c r="E338" s="450" t="s">
        <v>205</v>
      </c>
      <c r="F338" s="450" t="s">
        <v>205</v>
      </c>
      <c r="G338" s="450" t="s">
        <v>205</v>
      </c>
      <c r="H338" s="450" t="s">
        <v>205</v>
      </c>
      <c r="I338" s="450" t="s">
        <v>15237</v>
      </c>
      <c r="J338" s="450" t="s">
        <v>25531</v>
      </c>
      <c r="K338" s="450"/>
      <c r="L338" s="450" t="s">
        <v>9840</v>
      </c>
    </row>
    <row r="339" spans="1:12" ht="24.75">
      <c r="A339" s="470">
        <v>45595</v>
      </c>
      <c r="B339" s="470">
        <v>45595</v>
      </c>
      <c r="C339" s="450" t="s">
        <v>26686</v>
      </c>
      <c r="D339" s="450" t="s">
        <v>26687</v>
      </c>
      <c r="E339" s="450" t="s">
        <v>205</v>
      </c>
      <c r="F339" s="450" t="s">
        <v>205</v>
      </c>
      <c r="G339" s="450" t="s">
        <v>205</v>
      </c>
      <c r="H339" s="450" t="s">
        <v>205</v>
      </c>
      <c r="I339" s="450" t="s">
        <v>9882</v>
      </c>
      <c r="J339" s="450" t="s">
        <v>26688</v>
      </c>
      <c r="K339" s="450" t="s">
        <v>26811</v>
      </c>
      <c r="L339" s="450" t="s">
        <v>9840</v>
      </c>
    </row>
    <row r="340" spans="1:12" ht="24.75">
      <c r="A340" s="470">
        <v>45595</v>
      </c>
      <c r="B340" s="470">
        <v>45595</v>
      </c>
      <c r="C340" s="450" t="s">
        <v>26689</v>
      </c>
      <c r="D340" s="450" t="s">
        <v>26671</v>
      </c>
      <c r="E340" s="450" t="s">
        <v>205</v>
      </c>
      <c r="F340" s="450" t="s">
        <v>205</v>
      </c>
      <c r="G340" s="450" t="s">
        <v>205</v>
      </c>
      <c r="H340" s="450" t="s">
        <v>205</v>
      </c>
      <c r="I340" s="450" t="s">
        <v>9948</v>
      </c>
      <c r="J340" s="450" t="s">
        <v>25485</v>
      </c>
      <c r="K340" s="450"/>
      <c r="L340" s="450" t="s">
        <v>9840</v>
      </c>
    </row>
    <row r="341" spans="1:12" ht="24.75">
      <c r="A341" s="470">
        <v>45595</v>
      </c>
      <c r="B341" s="470">
        <v>45595</v>
      </c>
      <c r="C341" s="450" t="s">
        <v>26690</v>
      </c>
      <c r="D341" s="450" t="s">
        <v>26691</v>
      </c>
      <c r="E341" s="450" t="s">
        <v>205</v>
      </c>
      <c r="F341" s="450" t="s">
        <v>205</v>
      </c>
      <c r="G341" s="450" t="s">
        <v>205</v>
      </c>
      <c r="H341" s="450" t="s">
        <v>205</v>
      </c>
      <c r="I341" s="450" t="s">
        <v>9838</v>
      </c>
      <c r="J341" s="450" t="s">
        <v>25567</v>
      </c>
      <c r="K341" s="450"/>
      <c r="L341" s="450" t="s">
        <v>9840</v>
      </c>
    </row>
    <row r="342" spans="1:12" ht="24.75">
      <c r="A342" s="470">
        <v>45595</v>
      </c>
      <c r="B342" s="470">
        <v>45595</v>
      </c>
      <c r="C342" s="450" t="s">
        <v>26692</v>
      </c>
      <c r="D342" s="450" t="s">
        <v>26693</v>
      </c>
      <c r="E342" s="450" t="s">
        <v>205</v>
      </c>
      <c r="F342" s="450" t="s">
        <v>205</v>
      </c>
      <c r="G342" s="450" t="s">
        <v>205</v>
      </c>
      <c r="H342" s="450" t="s">
        <v>205</v>
      </c>
      <c r="I342" s="450" t="s">
        <v>15237</v>
      </c>
      <c r="J342" s="450" t="s">
        <v>25521</v>
      </c>
      <c r="K342" s="450"/>
      <c r="L342" s="450" t="s">
        <v>9840</v>
      </c>
    </row>
    <row r="343" spans="1:12" ht="24.75">
      <c r="A343" s="470">
        <v>45595</v>
      </c>
      <c r="B343" s="470">
        <v>45595</v>
      </c>
      <c r="C343" s="450" t="s">
        <v>26694</v>
      </c>
      <c r="D343" s="450" t="s">
        <v>26695</v>
      </c>
      <c r="E343" s="450" t="s">
        <v>205</v>
      </c>
      <c r="F343" s="450" t="s">
        <v>205</v>
      </c>
      <c r="G343" s="450" t="s">
        <v>205</v>
      </c>
      <c r="H343" s="450" t="s">
        <v>205</v>
      </c>
      <c r="I343" s="450" t="s">
        <v>9995</v>
      </c>
      <c r="J343" s="450" t="s">
        <v>25498</v>
      </c>
      <c r="K343" s="450"/>
      <c r="L343" s="450" t="s">
        <v>9840</v>
      </c>
    </row>
    <row r="344" spans="1:12" ht="24.75">
      <c r="A344" s="470">
        <v>45595</v>
      </c>
      <c r="B344" s="470">
        <v>45595</v>
      </c>
      <c r="C344" s="450" t="s">
        <v>26696</v>
      </c>
      <c r="D344" s="450" t="s">
        <v>26697</v>
      </c>
      <c r="E344" s="450" t="s">
        <v>9848</v>
      </c>
      <c r="F344" s="450" t="s">
        <v>26698</v>
      </c>
      <c r="G344" s="450" t="s">
        <v>25590</v>
      </c>
      <c r="H344" s="450" t="s">
        <v>26699</v>
      </c>
      <c r="I344" s="450" t="s">
        <v>10031</v>
      </c>
      <c r="J344" s="450" t="s">
        <v>25591</v>
      </c>
      <c r="K344" s="450"/>
      <c r="L344" s="450" t="s">
        <v>9840</v>
      </c>
    </row>
    <row r="345" spans="1:12" ht="24.75">
      <c r="A345" s="470">
        <v>45595</v>
      </c>
      <c r="B345" s="470">
        <v>45595</v>
      </c>
      <c r="C345" s="450" t="s">
        <v>26700</v>
      </c>
      <c r="D345" s="450" t="s">
        <v>26701</v>
      </c>
      <c r="E345" s="450" t="s">
        <v>9848</v>
      </c>
      <c r="F345" s="450" t="s">
        <v>26702</v>
      </c>
      <c r="G345" s="450" t="s">
        <v>25658</v>
      </c>
      <c r="H345" s="450" t="s">
        <v>26703</v>
      </c>
      <c r="I345" s="450" t="s">
        <v>10201</v>
      </c>
      <c r="J345" s="450" t="s">
        <v>25659</v>
      </c>
      <c r="K345" s="450"/>
      <c r="L345" s="450" t="s">
        <v>9840</v>
      </c>
    </row>
    <row r="346" spans="1:12" ht="24.75">
      <c r="A346" s="470">
        <v>45595</v>
      </c>
      <c r="C346" s="450" t="s">
        <v>26704</v>
      </c>
      <c r="D346" s="450" t="s">
        <v>26705</v>
      </c>
      <c r="E346" s="450" t="s">
        <v>9848</v>
      </c>
      <c r="F346" s="450" t="s">
        <v>26706</v>
      </c>
      <c r="G346" s="450" t="s">
        <v>25056</v>
      </c>
      <c r="H346" s="450" t="s">
        <v>26707</v>
      </c>
      <c r="I346" s="450" t="s">
        <v>10036</v>
      </c>
      <c r="J346" s="450" t="s">
        <v>25057</v>
      </c>
      <c r="K346" s="450"/>
      <c r="L346" s="450" t="s">
        <v>9840</v>
      </c>
    </row>
    <row r="347" spans="1:12" ht="24.75">
      <c r="A347" s="470">
        <v>45595</v>
      </c>
      <c r="B347" s="470">
        <v>45595</v>
      </c>
      <c r="C347" s="450" t="s">
        <v>26708</v>
      </c>
      <c r="D347" s="450" t="s">
        <v>26709</v>
      </c>
      <c r="E347" s="450" t="s">
        <v>9848</v>
      </c>
      <c r="F347" s="450" t="s">
        <v>26710</v>
      </c>
      <c r="G347" s="450" t="s">
        <v>25506</v>
      </c>
      <c r="H347" s="450" t="s">
        <v>26711</v>
      </c>
      <c r="I347" s="450" t="s">
        <v>14582</v>
      </c>
      <c r="J347" s="450" t="s">
        <v>25507</v>
      </c>
      <c r="K347" s="450"/>
      <c r="L347" s="450" t="s">
        <v>9840</v>
      </c>
    </row>
    <row r="348" spans="1:12" ht="24.75">
      <c r="A348" s="470">
        <v>45596</v>
      </c>
      <c r="B348" s="470">
        <v>45596</v>
      </c>
      <c r="C348" s="450" t="s">
        <v>26712</v>
      </c>
      <c r="D348" s="450" t="s">
        <v>26713</v>
      </c>
      <c r="E348" s="450" t="s">
        <v>205</v>
      </c>
      <c r="F348" s="450" t="s">
        <v>205</v>
      </c>
      <c r="G348" s="450" t="s">
        <v>205</v>
      </c>
      <c r="H348" s="450" t="s">
        <v>205</v>
      </c>
      <c r="I348" s="450" t="s">
        <v>14534</v>
      </c>
      <c r="J348" s="450" t="s">
        <v>25609</v>
      </c>
      <c r="K348" s="450"/>
      <c r="L348" s="450" t="s">
        <v>9840</v>
      </c>
    </row>
    <row r="349" spans="1:12" ht="24.75">
      <c r="A349" s="470">
        <v>45596</v>
      </c>
      <c r="B349" s="470">
        <v>45596</v>
      </c>
      <c r="C349" s="450" t="s">
        <v>26714</v>
      </c>
      <c r="D349" s="450" t="s">
        <v>26715</v>
      </c>
      <c r="E349" s="450" t="s">
        <v>205</v>
      </c>
      <c r="F349" s="450" t="s">
        <v>205</v>
      </c>
      <c r="G349" s="450" t="s">
        <v>205</v>
      </c>
      <c r="H349" s="450" t="s">
        <v>205</v>
      </c>
      <c r="I349" s="450" t="s">
        <v>9948</v>
      </c>
      <c r="J349" s="450" t="s">
        <v>25610</v>
      </c>
      <c r="K349" s="450"/>
      <c r="L349" s="450" t="s">
        <v>9840</v>
      </c>
    </row>
    <row r="350" spans="1:12" ht="24.75">
      <c r="A350" s="470">
        <v>45596</v>
      </c>
      <c r="B350" s="470">
        <v>45596</v>
      </c>
      <c r="C350" s="450" t="s">
        <v>26716</v>
      </c>
      <c r="D350" s="450" t="s">
        <v>26717</v>
      </c>
      <c r="E350" s="450" t="s">
        <v>9848</v>
      </c>
      <c r="F350" s="450" t="s">
        <v>26718</v>
      </c>
      <c r="G350" s="450" t="s">
        <v>25481</v>
      </c>
      <c r="H350" s="450" t="s">
        <v>26719</v>
      </c>
      <c r="I350" s="450" t="s">
        <v>9617</v>
      </c>
      <c r="J350" s="450" t="s">
        <v>25482</v>
      </c>
      <c r="K350" s="450"/>
      <c r="L350" s="450" t="s">
        <v>9840</v>
      </c>
    </row>
    <row r="351" spans="1:12" ht="24.75">
      <c r="A351" s="470">
        <v>45599</v>
      </c>
      <c r="B351" s="470">
        <v>45599</v>
      </c>
      <c r="C351" s="450" t="s">
        <v>26720</v>
      </c>
      <c r="D351" s="450" t="s">
        <v>26721</v>
      </c>
      <c r="E351" s="450" t="s">
        <v>205</v>
      </c>
      <c r="F351" s="450" t="s">
        <v>205</v>
      </c>
      <c r="G351" s="450" t="s">
        <v>205</v>
      </c>
      <c r="H351" s="450" t="s">
        <v>205</v>
      </c>
      <c r="I351" s="450" t="s">
        <v>9631</v>
      </c>
      <c r="J351" s="450" t="s">
        <v>25637</v>
      </c>
      <c r="K351" s="450" t="s">
        <v>26803</v>
      </c>
      <c r="L351" s="450" t="s">
        <v>9840</v>
      </c>
    </row>
    <row r="352" spans="1:12" ht="24.75">
      <c r="A352" s="470">
        <v>45600</v>
      </c>
      <c r="B352" s="470">
        <v>45600</v>
      </c>
      <c r="C352" s="450" t="s">
        <v>26722</v>
      </c>
      <c r="D352" s="450" t="s">
        <v>26723</v>
      </c>
      <c r="E352" s="450" t="s">
        <v>205</v>
      </c>
      <c r="F352" s="450" t="s">
        <v>205</v>
      </c>
      <c r="G352" s="450" t="s">
        <v>205</v>
      </c>
      <c r="H352" s="450" t="s">
        <v>205</v>
      </c>
      <c r="I352" s="450" t="s">
        <v>9841</v>
      </c>
      <c r="J352" s="450" t="s">
        <v>25639</v>
      </c>
      <c r="K352" s="450" t="s">
        <v>26803</v>
      </c>
      <c r="L352" s="450" t="s">
        <v>9840</v>
      </c>
    </row>
    <row r="353" spans="1:12" ht="24.75">
      <c r="A353" s="470">
        <v>45600</v>
      </c>
      <c r="B353" s="470">
        <v>45600</v>
      </c>
      <c r="C353" s="450" t="s">
        <v>26724</v>
      </c>
      <c r="D353" s="450" t="s">
        <v>26725</v>
      </c>
      <c r="E353" s="450" t="s">
        <v>205</v>
      </c>
      <c r="F353" s="450" t="s">
        <v>205</v>
      </c>
      <c r="G353" s="450" t="s">
        <v>205</v>
      </c>
      <c r="H353" s="450" t="s">
        <v>205</v>
      </c>
      <c r="I353" s="450" t="s">
        <v>9995</v>
      </c>
      <c r="J353" s="450" t="s">
        <v>25642</v>
      </c>
      <c r="K353" s="450" t="s">
        <v>26803</v>
      </c>
      <c r="L353" s="450" t="s">
        <v>9840</v>
      </c>
    </row>
    <row r="354" spans="1:12" ht="24.75">
      <c r="A354" s="470">
        <v>45600</v>
      </c>
      <c r="B354" s="470">
        <v>45600</v>
      </c>
      <c r="C354" s="450" t="s">
        <v>26726</v>
      </c>
      <c r="D354" s="450" t="s">
        <v>25812</v>
      </c>
      <c r="E354" s="450" t="s">
        <v>9848</v>
      </c>
      <c r="F354" s="450" t="s">
        <v>26727</v>
      </c>
      <c r="G354" s="450" t="s">
        <v>25052</v>
      </c>
      <c r="H354" s="450" t="s">
        <v>26728</v>
      </c>
      <c r="I354" s="450" t="s">
        <v>26575</v>
      </c>
      <c r="J354" s="450" t="s">
        <v>25053</v>
      </c>
      <c r="K354" s="450" t="s">
        <v>26803</v>
      </c>
      <c r="L354" s="450" t="s">
        <v>9840</v>
      </c>
    </row>
    <row r="355" spans="1:12" ht="24.75">
      <c r="A355" s="470">
        <v>45600</v>
      </c>
      <c r="B355" s="470">
        <v>45600</v>
      </c>
      <c r="C355" s="450" t="s">
        <v>26729</v>
      </c>
      <c r="D355" s="450" t="s">
        <v>26730</v>
      </c>
      <c r="E355" s="450" t="s">
        <v>9848</v>
      </c>
      <c r="F355" s="450" t="s">
        <v>26731</v>
      </c>
      <c r="G355" s="450" t="s">
        <v>25810</v>
      </c>
      <c r="H355" s="450" t="s">
        <v>26732</v>
      </c>
      <c r="I355" s="450" t="s">
        <v>10023</v>
      </c>
      <c r="J355" s="450" t="s">
        <v>25811</v>
      </c>
      <c r="K355" s="450" t="s">
        <v>26803</v>
      </c>
      <c r="L355" s="450" t="s">
        <v>9840</v>
      </c>
    </row>
    <row r="356" spans="1:12" ht="24.75">
      <c r="A356" s="470">
        <v>45601</v>
      </c>
      <c r="B356" s="470">
        <v>45601</v>
      </c>
      <c r="C356" s="450" t="s">
        <v>26733</v>
      </c>
      <c r="D356" s="450" t="s">
        <v>26725</v>
      </c>
      <c r="E356" s="450" t="s">
        <v>205</v>
      </c>
      <c r="F356" s="450" t="s">
        <v>205</v>
      </c>
      <c r="G356" s="450" t="s">
        <v>205</v>
      </c>
      <c r="H356" s="450" t="s">
        <v>205</v>
      </c>
      <c r="I356" s="450" t="s">
        <v>9631</v>
      </c>
      <c r="J356" s="450" t="s">
        <v>25642</v>
      </c>
      <c r="K356" s="450" t="s">
        <v>26803</v>
      </c>
      <c r="L356" s="450" t="s">
        <v>9840</v>
      </c>
    </row>
    <row r="357" spans="1:12" ht="24.75">
      <c r="A357" s="470">
        <v>45601</v>
      </c>
      <c r="B357" s="470">
        <v>45601</v>
      </c>
      <c r="C357" s="450" t="s">
        <v>26734</v>
      </c>
      <c r="D357" s="450" t="s">
        <v>25813</v>
      </c>
      <c r="E357" s="450" t="s">
        <v>9848</v>
      </c>
      <c r="F357" s="450" t="s">
        <v>26735</v>
      </c>
      <c r="G357" s="450" t="s">
        <v>25054</v>
      </c>
      <c r="H357" s="450" t="s">
        <v>26736</v>
      </c>
      <c r="I357" s="450" t="s">
        <v>9849</v>
      </c>
      <c r="J357" s="450" t="s">
        <v>25055</v>
      </c>
      <c r="K357" s="450" t="s">
        <v>26803</v>
      </c>
      <c r="L357" s="450" t="s">
        <v>9840</v>
      </c>
    </row>
    <row r="358" spans="1:12" ht="24.75">
      <c r="A358" s="470">
        <v>45601</v>
      </c>
      <c r="C358" s="450" t="s">
        <v>26737</v>
      </c>
      <c r="D358" s="450" t="s">
        <v>25816</v>
      </c>
      <c r="E358" s="450" t="s">
        <v>9848</v>
      </c>
      <c r="F358" s="450" t="s">
        <v>26738</v>
      </c>
      <c r="G358" s="450" t="s">
        <v>25601</v>
      </c>
      <c r="H358" s="450" t="s">
        <v>26739</v>
      </c>
      <c r="I358" s="450" t="s">
        <v>9852</v>
      </c>
      <c r="J358" s="450" t="s">
        <v>25602</v>
      </c>
      <c r="K358" s="450" t="s">
        <v>26803</v>
      </c>
      <c r="L358" s="450" t="s">
        <v>9840</v>
      </c>
    </row>
    <row r="359" spans="1:12" ht="24.75">
      <c r="A359" s="470">
        <v>45602</v>
      </c>
      <c r="B359" s="470">
        <v>45602</v>
      </c>
      <c r="C359" s="450" t="s">
        <v>26740</v>
      </c>
      <c r="D359" s="450" t="s">
        <v>25825</v>
      </c>
      <c r="E359" s="450" t="s">
        <v>205</v>
      </c>
      <c r="F359" s="450" t="s">
        <v>205</v>
      </c>
      <c r="G359" s="450" t="s">
        <v>205</v>
      </c>
      <c r="H359" s="450" t="s">
        <v>205</v>
      </c>
      <c r="I359" s="450" t="s">
        <v>15505</v>
      </c>
      <c r="J359" s="450" t="s">
        <v>25760</v>
      </c>
      <c r="K359" s="450" t="s">
        <v>26811</v>
      </c>
      <c r="L359" s="450" t="s">
        <v>9840</v>
      </c>
    </row>
  </sheetData>
  <phoneticPr fontId="1" type="noConversion"/>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2"/>
  <dimension ref="E14:H317"/>
  <sheetViews>
    <sheetView workbookViewId="0">
      <selection activeCell="N14" sqref="N14"/>
    </sheetView>
  </sheetViews>
  <sheetFormatPr defaultRowHeight="16.5" customHeight="1"/>
  <cols>
    <col min="1" max="3" width="9" style="277"/>
    <col min="4" max="4" width="11" style="277" customWidth="1"/>
    <col min="5" max="179" width="9" style="277"/>
    <col min="180" max="217" width="15.625" style="277" customWidth="1"/>
    <col min="218" max="435" width="9" style="277"/>
    <col min="436" max="473" width="15.625" style="277" customWidth="1"/>
    <col min="474" max="691" width="9" style="277"/>
    <col min="692" max="729" width="15.625" style="277" customWidth="1"/>
    <col min="730" max="947" width="9" style="277"/>
    <col min="948" max="985" width="15.625" style="277" customWidth="1"/>
    <col min="986" max="1203" width="9" style="277"/>
    <col min="1204" max="1241" width="15.625" style="277" customWidth="1"/>
    <col min="1242" max="1459" width="9" style="277"/>
    <col min="1460" max="1497" width="15.625" style="277" customWidth="1"/>
    <col min="1498" max="1715" width="9" style="277"/>
    <col min="1716" max="1753" width="15.625" style="277" customWidth="1"/>
    <col min="1754" max="1971" width="9" style="277"/>
    <col min="1972" max="2009" width="15.625" style="277" customWidth="1"/>
    <col min="2010" max="2227" width="9" style="277"/>
    <col min="2228" max="2265" width="15.625" style="277" customWidth="1"/>
    <col min="2266" max="2483" width="9" style="277"/>
    <col min="2484" max="2521" width="15.625" style="277" customWidth="1"/>
    <col min="2522" max="2739" width="9" style="277"/>
    <col min="2740" max="2777" width="15.625" style="277" customWidth="1"/>
    <col min="2778" max="2995" width="9" style="277"/>
    <col min="2996" max="3033" width="15.625" style="277" customWidth="1"/>
    <col min="3034" max="3251" width="9" style="277"/>
    <col min="3252" max="3289" width="15.625" style="277" customWidth="1"/>
    <col min="3290" max="3507" width="9" style="277"/>
    <col min="3508" max="3545" width="15.625" style="277" customWidth="1"/>
    <col min="3546" max="3763" width="9" style="277"/>
    <col min="3764" max="3801" width="15.625" style="277" customWidth="1"/>
    <col min="3802" max="4019" width="9" style="277"/>
    <col min="4020" max="4057" width="15.625" style="277" customWidth="1"/>
    <col min="4058" max="4275" width="9" style="277"/>
    <col min="4276" max="4313" width="15.625" style="277" customWidth="1"/>
    <col min="4314" max="4531" width="9" style="277"/>
    <col min="4532" max="4569" width="15.625" style="277" customWidth="1"/>
    <col min="4570" max="4787" width="9" style="277"/>
    <col min="4788" max="4825" width="15.625" style="277" customWidth="1"/>
    <col min="4826" max="5043" width="9" style="277"/>
    <col min="5044" max="5081" width="15.625" style="277" customWidth="1"/>
    <col min="5082" max="5299" width="9" style="277"/>
    <col min="5300" max="5337" width="15.625" style="277" customWidth="1"/>
    <col min="5338" max="5555" width="9" style="277"/>
    <col min="5556" max="5593" width="15.625" style="277" customWidth="1"/>
    <col min="5594" max="5811" width="9" style="277"/>
    <col min="5812" max="5849" width="15.625" style="277" customWidth="1"/>
    <col min="5850" max="6067" width="9" style="277"/>
    <col min="6068" max="6105" width="15.625" style="277" customWidth="1"/>
    <col min="6106" max="6323" width="9" style="277"/>
    <col min="6324" max="6361" width="15.625" style="277" customWidth="1"/>
    <col min="6362" max="6579" width="9" style="277"/>
    <col min="6580" max="6617" width="15.625" style="277" customWidth="1"/>
    <col min="6618" max="6835" width="9" style="277"/>
    <col min="6836" max="6873" width="15.625" style="277" customWidth="1"/>
    <col min="6874" max="7091" width="9" style="277"/>
    <col min="7092" max="7129" width="15.625" style="277" customWidth="1"/>
    <col min="7130" max="7347" width="9" style="277"/>
    <col min="7348" max="7385" width="15.625" style="277" customWidth="1"/>
    <col min="7386" max="7603" width="9" style="277"/>
    <col min="7604" max="7641" width="15.625" style="277" customWidth="1"/>
    <col min="7642" max="7859" width="9" style="277"/>
    <col min="7860" max="7897" width="15.625" style="277" customWidth="1"/>
    <col min="7898" max="8115" width="9" style="277"/>
    <col min="8116" max="8153" width="15.625" style="277" customWidth="1"/>
    <col min="8154" max="8371" width="9" style="277"/>
    <col min="8372" max="8409" width="15.625" style="277" customWidth="1"/>
    <col min="8410" max="8627" width="9" style="277"/>
    <col min="8628" max="8665" width="15.625" style="277" customWidth="1"/>
    <col min="8666" max="8883" width="9" style="277"/>
    <col min="8884" max="8921" width="15.625" style="277" customWidth="1"/>
    <col min="8922" max="9139" width="9" style="277"/>
    <col min="9140" max="9177" width="15.625" style="277" customWidth="1"/>
    <col min="9178" max="9395" width="9" style="277"/>
    <col min="9396" max="9433" width="15.625" style="277" customWidth="1"/>
    <col min="9434" max="9651" width="9" style="277"/>
    <col min="9652" max="9689" width="15.625" style="277" customWidth="1"/>
    <col min="9690" max="9907" width="9" style="277"/>
    <col min="9908" max="9945" width="15.625" style="277" customWidth="1"/>
    <col min="9946" max="10163" width="9" style="277"/>
    <col min="10164" max="10201" width="15.625" style="277" customWidth="1"/>
    <col min="10202" max="10419" width="9" style="277"/>
    <col min="10420" max="10457" width="15.625" style="277" customWidth="1"/>
    <col min="10458" max="10675" width="9" style="277"/>
    <col min="10676" max="10713" width="15.625" style="277" customWidth="1"/>
    <col min="10714" max="10931" width="9" style="277"/>
    <col min="10932" max="10969" width="15.625" style="277" customWidth="1"/>
    <col min="10970" max="11187" width="9" style="277"/>
    <col min="11188" max="11225" width="15.625" style="277" customWidth="1"/>
    <col min="11226" max="11443" width="9" style="277"/>
    <col min="11444" max="11481" width="15.625" style="277" customWidth="1"/>
    <col min="11482" max="11699" width="9" style="277"/>
    <col min="11700" max="11737" width="15.625" style="277" customWidth="1"/>
    <col min="11738" max="11955" width="9" style="277"/>
    <col min="11956" max="11993" width="15.625" style="277" customWidth="1"/>
    <col min="11994" max="12211" width="9" style="277"/>
    <col min="12212" max="12249" width="15.625" style="277" customWidth="1"/>
    <col min="12250" max="12467" width="9" style="277"/>
    <col min="12468" max="12505" width="15.625" style="277" customWidth="1"/>
    <col min="12506" max="12723" width="9" style="277"/>
    <col min="12724" max="12761" width="15.625" style="277" customWidth="1"/>
    <col min="12762" max="12979" width="9" style="277"/>
    <col min="12980" max="13017" width="15.625" style="277" customWidth="1"/>
    <col min="13018" max="13235" width="9" style="277"/>
    <col min="13236" max="13273" width="15.625" style="277" customWidth="1"/>
    <col min="13274" max="13491" width="9" style="277"/>
    <col min="13492" max="13529" width="15.625" style="277" customWidth="1"/>
    <col min="13530" max="13747" width="9" style="277"/>
    <col min="13748" max="13785" width="15.625" style="277" customWidth="1"/>
    <col min="13786" max="14003" width="9" style="277"/>
    <col min="14004" max="14041" width="15.625" style="277" customWidth="1"/>
    <col min="14042" max="14259" width="9" style="277"/>
    <col min="14260" max="14297" width="15.625" style="277" customWidth="1"/>
    <col min="14298" max="14515" width="9" style="277"/>
    <col min="14516" max="14553" width="15.625" style="277" customWidth="1"/>
    <col min="14554" max="14771" width="9" style="277"/>
    <col min="14772" max="14809" width="15.625" style="277" customWidth="1"/>
    <col min="14810" max="15027" width="9" style="277"/>
    <col min="15028" max="15065" width="15.625" style="277" customWidth="1"/>
    <col min="15066" max="15283" width="9" style="277"/>
    <col min="15284" max="15321" width="15.625" style="277" customWidth="1"/>
    <col min="15322" max="15539" width="9" style="277"/>
    <col min="15540" max="15577" width="15.625" style="277" customWidth="1"/>
    <col min="15578" max="15795" width="9" style="277"/>
    <col min="15796" max="15833" width="15.625" style="277" customWidth="1"/>
    <col min="15834" max="16051" width="9" style="277"/>
    <col min="16052" max="16089" width="15.625" style="277" customWidth="1"/>
    <col min="16090" max="16384" width="9" style="277"/>
  </cols>
  <sheetData>
    <row r="14" ht="49.5" customHeight="1"/>
    <row r="17" spans="5:8" ht="57" customHeight="1"/>
    <row r="24" spans="5:8" ht="16.5" customHeight="1">
      <c r="E24" s="756"/>
      <c r="F24" s="756"/>
      <c r="G24" s="756"/>
      <c r="H24" s="756"/>
    </row>
    <row r="25" spans="5:8" ht="16.5" customHeight="1">
      <c r="E25" s="756"/>
      <c r="F25" s="756"/>
      <c r="G25" s="756"/>
      <c r="H25" s="756"/>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26</vt:i4>
      </vt:variant>
      <vt:variant>
        <vt:lpstr>이름 지정된 범위</vt:lpstr>
      </vt:variant>
      <vt:variant>
        <vt:i4>10</vt:i4>
      </vt:variant>
    </vt:vector>
  </HeadingPairs>
  <TitlesOfParts>
    <vt:vector size="36" baseType="lpstr">
      <vt:lpstr>예정</vt:lpstr>
      <vt:lpstr>완료</vt:lpstr>
      <vt:lpstr>컨대수</vt:lpstr>
      <vt:lpstr>작업용신청</vt:lpstr>
      <vt:lpstr>현물검사신청서</vt:lpstr>
      <vt:lpstr>발주서</vt:lpstr>
      <vt:lpstr>이름300</vt:lpstr>
      <vt:lpstr>재고현황</vt:lpstr>
      <vt:lpstr>발주내역</vt:lpstr>
      <vt:lpstr>양예정</vt:lpstr>
      <vt:lpstr>양완료</vt:lpstr>
      <vt:lpstr>리스트</vt:lpstr>
      <vt:lpstr>입항관리</vt:lpstr>
      <vt:lpstr>배차</vt:lpstr>
      <vt:lpstr>DO</vt:lpstr>
      <vt:lpstr>연락처</vt:lpstr>
      <vt:lpstr>미검역</vt:lpstr>
      <vt:lpstr>관리백업</vt:lpstr>
      <vt:lpstr>상환금</vt:lpstr>
      <vt:lpstr>파손확인서</vt:lpstr>
      <vt:lpstr>수산화찰</vt:lpstr>
      <vt:lpstr>축산화찰</vt:lpstr>
      <vt:lpstr>일반화찰</vt:lpstr>
      <vt:lpstr>모듈</vt:lpstr>
      <vt:lpstr>배차다운</vt:lpstr>
      <vt:lpstr>일정</vt:lpstr>
      <vt:lpstr>리스트!Criteria</vt:lpstr>
      <vt:lpstr>모듈!Criteria</vt:lpstr>
      <vt:lpstr>양완료!Criteria</vt:lpstr>
      <vt:lpstr>완료!Criteria</vt:lpstr>
      <vt:lpstr>컨대수!Criteria</vt:lpstr>
      <vt:lpstr>리스트!Extract</vt:lpstr>
      <vt:lpstr>모듈!Extract</vt:lpstr>
      <vt:lpstr>양완료!Extract</vt:lpstr>
      <vt:lpstr>완료!Extract</vt:lpstr>
      <vt:lpstr>컨대수!Extract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user</cp:lastModifiedBy>
  <cp:lastPrinted>2025-02-21T07:47:16Z</cp:lastPrinted>
  <dcterms:created xsi:type="dcterms:W3CDTF">2024-09-04T01:42:32Z</dcterms:created>
  <dcterms:modified xsi:type="dcterms:W3CDTF">2025-02-22T15:37:58Z</dcterms:modified>
</cp:coreProperties>
</file>